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800" windowHeight="11730" tabRatio="601"/>
  </bookViews>
  <sheets>
    <sheet name="2023" sheetId="1" r:id="rId1"/>
    <sheet name="2024" sheetId="2" r:id="rId2"/>
    <sheet name="2025" sheetId="3" r:id="rId3"/>
  </sheets>
  <definedNames>
    <definedName name="_xlnm._FilterDatabase" localSheetId="0" hidden="1">'2023'!$A$6:$W$214</definedName>
    <definedName name="_xlnm._FilterDatabase" localSheetId="1" hidden="1">'2024'!$A$5:$W$26</definedName>
    <definedName name="_xlnm._FilterDatabase" localSheetId="2" hidden="1">'2025'!$A$5:$WVT$246</definedName>
    <definedName name="_xlnm.Print_Titles" localSheetId="0">'2023'!$4:$5</definedName>
    <definedName name="_xlnm.Print_Titles" localSheetId="1">'2024'!$3:$4</definedName>
    <definedName name="_xlnm.Print_Titles" localSheetId="2">'2025'!$3:$4</definedName>
    <definedName name="_xlnm.Print_Area" localSheetId="0">'2023'!$A$1:$W$261</definedName>
    <definedName name="_xlnm.Print_Area" localSheetId="1">'2024'!$A$1:$W$252</definedName>
    <definedName name="_xlnm.Print_Area" localSheetId="2">'2025'!$A$1:$W$253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55" i="1"/>
  <c r="U235"/>
  <c r="U256" l="1"/>
  <c r="P234" l="1"/>
  <c r="W257" l="1"/>
  <c r="U234" l="1"/>
  <c r="S231"/>
  <c r="S232"/>
  <c r="R231"/>
  <c r="R232"/>
  <c r="Q231"/>
  <c r="Q232"/>
  <c r="G231"/>
  <c r="P231" s="1"/>
  <c r="T231" s="1"/>
  <c r="G232"/>
  <c r="P232" s="1"/>
  <c r="S229"/>
  <c r="R229"/>
  <c r="Q229"/>
  <c r="H230"/>
  <c r="Q230" s="1"/>
  <c r="I230"/>
  <c r="R230" s="1"/>
  <c r="J230"/>
  <c r="S230" s="1"/>
  <c r="G230"/>
  <c r="K229"/>
  <c r="G229"/>
  <c r="P229" s="1"/>
  <c r="S227"/>
  <c r="R227"/>
  <c r="Q227"/>
  <c r="H228"/>
  <c r="Q228" s="1"/>
  <c r="I228"/>
  <c r="R228" s="1"/>
  <c r="J228"/>
  <c r="S228" s="1"/>
  <c r="G228"/>
  <c r="P228" s="1"/>
  <c r="J85"/>
  <c r="G227"/>
  <c r="P227" s="1"/>
  <c r="S224"/>
  <c r="S225"/>
  <c r="R224"/>
  <c r="R225"/>
  <c r="Q224"/>
  <c r="Q225"/>
  <c r="P224"/>
  <c r="J226"/>
  <c r="S226" s="1"/>
  <c r="I226"/>
  <c r="R226" s="1"/>
  <c r="H226"/>
  <c r="Q226" s="1"/>
  <c r="G226"/>
  <c r="P226" s="1"/>
  <c r="G225"/>
  <c r="K225" s="1"/>
  <c r="K227" l="1"/>
  <c r="K231"/>
  <c r="T227"/>
  <c r="T232"/>
  <c r="K232"/>
  <c r="K230"/>
  <c r="T229"/>
  <c r="T228"/>
  <c r="P225"/>
  <c r="T225" s="1"/>
  <c r="K226"/>
  <c r="K228"/>
  <c r="P230"/>
  <c r="T230" s="1"/>
  <c r="T226"/>
  <c r="T224"/>
  <c r="S16" l="1"/>
  <c r="R16"/>
  <c r="Q16"/>
  <c r="P16"/>
  <c r="T16" s="1"/>
  <c r="K16"/>
  <c r="S240" l="1"/>
  <c r="S241"/>
  <c r="S242"/>
  <c r="S243"/>
  <c r="S244"/>
  <c r="S245"/>
  <c r="S252"/>
  <c r="R240"/>
  <c r="R241"/>
  <c r="R242"/>
  <c r="R243"/>
  <c r="R244"/>
  <c r="R245"/>
  <c r="R252"/>
  <c r="Q240"/>
  <c r="Q241"/>
  <c r="Q242"/>
  <c r="Q243"/>
  <c r="Q244"/>
  <c r="Q245"/>
  <c r="Q246"/>
  <c r="Q247"/>
  <c r="Q248"/>
  <c r="Q249"/>
  <c r="Q250"/>
  <c r="Q251"/>
  <c r="Q252"/>
  <c r="P240"/>
  <c r="P241"/>
  <c r="P242"/>
  <c r="P246"/>
  <c r="P248"/>
  <c r="P249"/>
  <c r="S239"/>
  <c r="R239"/>
  <c r="Q239"/>
  <c r="P239"/>
  <c r="S218"/>
  <c r="S221"/>
  <c r="S223"/>
  <c r="R218"/>
  <c r="R221"/>
  <c r="R223"/>
  <c r="Q221"/>
  <c r="Q223"/>
  <c r="P221"/>
  <c r="P223"/>
  <c r="S11"/>
  <c r="S12"/>
  <c r="S13"/>
  <c r="S14"/>
  <c r="S15"/>
  <c r="S17"/>
  <c r="S18"/>
  <c r="S19"/>
  <c r="S20"/>
  <c r="S21"/>
  <c r="S22"/>
  <c r="S23"/>
  <c r="S24"/>
  <c r="S25"/>
  <c r="S26"/>
  <c r="S27"/>
  <c r="S28"/>
  <c r="S29"/>
  <c r="S31"/>
  <c r="S32"/>
  <c r="S33"/>
  <c r="S34"/>
  <c r="S35"/>
  <c r="S37"/>
  <c r="S38"/>
  <c r="S39"/>
  <c r="S44"/>
  <c r="S45"/>
  <c r="S47"/>
  <c r="S48"/>
  <c r="S49"/>
  <c r="S50"/>
  <c r="S51"/>
  <c r="S54"/>
  <c r="S56"/>
  <c r="S57"/>
  <c r="S58"/>
  <c r="S59"/>
  <c r="S60"/>
  <c r="S62"/>
  <c r="S64"/>
  <c r="S65"/>
  <c r="S66"/>
  <c r="S67"/>
  <c r="S69"/>
  <c r="S71"/>
  <c r="S72"/>
  <c r="S73"/>
  <c r="S74"/>
  <c r="S75"/>
  <c r="S76"/>
  <c r="S77"/>
  <c r="S78"/>
  <c r="S79"/>
  <c r="S81"/>
  <c r="S82"/>
  <c r="S83"/>
  <c r="S84"/>
  <c r="S85"/>
  <c r="S86"/>
  <c r="S87"/>
  <c r="S88"/>
  <c r="S90"/>
  <c r="S92"/>
  <c r="S93"/>
  <c r="S94"/>
  <c r="S95"/>
  <c r="S96"/>
  <c r="S97"/>
  <c r="S98"/>
  <c r="S99"/>
  <c r="S100"/>
  <c r="S101"/>
  <c r="S102"/>
  <c r="S104"/>
  <c r="S105"/>
  <c r="S107"/>
  <c r="S108"/>
  <c r="S109"/>
  <c r="S110"/>
  <c r="S111"/>
  <c r="S112"/>
  <c r="S114"/>
  <c r="S115"/>
  <c r="S119"/>
  <c r="S120"/>
  <c r="S121"/>
  <c r="S122"/>
  <c r="S123"/>
  <c r="S124"/>
  <c r="S126"/>
  <c r="S127"/>
  <c r="S128"/>
  <c r="S129"/>
  <c r="S130"/>
  <c r="S131"/>
  <c r="S133"/>
  <c r="S134"/>
  <c r="S135"/>
  <c r="S136"/>
  <c r="S137"/>
  <c r="S138"/>
  <c r="S139"/>
  <c r="S142"/>
  <c r="S144"/>
  <c r="S145"/>
  <c r="S147"/>
  <c r="S148"/>
  <c r="S149"/>
  <c r="S150"/>
  <c r="S151"/>
  <c r="S152"/>
  <c r="S153"/>
  <c r="S154"/>
  <c r="S156"/>
  <c r="S157"/>
  <c r="S158"/>
  <c r="S159"/>
  <c r="S160"/>
  <c r="S161"/>
  <c r="S162"/>
  <c r="S163"/>
  <c r="S164"/>
  <c r="S165"/>
  <c r="S166"/>
  <c r="S167"/>
  <c r="S172"/>
  <c r="S173"/>
  <c r="S175"/>
  <c r="S176"/>
  <c r="S177"/>
  <c r="S178"/>
  <c r="S180"/>
  <c r="S181"/>
  <c r="S182"/>
  <c r="S183"/>
  <c r="S184"/>
  <c r="S185"/>
  <c r="S186"/>
  <c r="S187"/>
  <c r="S189"/>
  <c r="S190"/>
  <c r="S191"/>
  <c r="S196"/>
  <c r="S197"/>
  <c r="S198"/>
  <c r="S199"/>
  <c r="S200"/>
  <c r="S201"/>
  <c r="S202"/>
  <c r="S203"/>
  <c r="S204"/>
  <c r="S205"/>
  <c r="S210"/>
  <c r="S211"/>
  <c r="S212"/>
  <c r="S213"/>
  <c r="R11"/>
  <c r="R12"/>
  <c r="R13"/>
  <c r="R14"/>
  <c r="R15"/>
  <c r="R17"/>
  <c r="R18"/>
  <c r="R19"/>
  <c r="R20"/>
  <c r="R21"/>
  <c r="R22"/>
  <c r="R23"/>
  <c r="R24"/>
  <c r="R25"/>
  <c r="R26"/>
  <c r="R27"/>
  <c r="R28"/>
  <c r="R29"/>
  <c r="R31"/>
  <c r="R32"/>
  <c r="R33"/>
  <c r="R34"/>
  <c r="R35"/>
  <c r="R37"/>
  <c r="R38"/>
  <c r="R39"/>
  <c r="R44"/>
  <c r="R45"/>
  <c r="R47"/>
  <c r="R48"/>
  <c r="R49"/>
  <c r="R50"/>
  <c r="R51"/>
  <c r="R54"/>
  <c r="R56"/>
  <c r="R57"/>
  <c r="R58"/>
  <c r="R59"/>
  <c r="R60"/>
  <c r="R62"/>
  <c r="R64"/>
  <c r="R65"/>
  <c r="R66"/>
  <c r="R67"/>
  <c r="R69"/>
  <c r="R71"/>
  <c r="R72"/>
  <c r="R73"/>
  <c r="R74"/>
  <c r="R75"/>
  <c r="R76"/>
  <c r="R77"/>
  <c r="R78"/>
  <c r="R79"/>
  <c r="R81"/>
  <c r="R82"/>
  <c r="R83"/>
  <c r="R84"/>
  <c r="R85"/>
  <c r="R86"/>
  <c r="R87"/>
  <c r="R88"/>
  <c r="R90"/>
  <c r="R92"/>
  <c r="R93"/>
  <c r="R94"/>
  <c r="R95"/>
  <c r="R96"/>
  <c r="R97"/>
  <c r="R98"/>
  <c r="R99"/>
  <c r="R100"/>
  <c r="R101"/>
  <c r="R102"/>
  <c r="R104"/>
  <c r="R105"/>
  <c r="R107"/>
  <c r="R108"/>
  <c r="R109"/>
  <c r="R110"/>
  <c r="R111"/>
  <c r="R112"/>
  <c r="R114"/>
  <c r="R115"/>
  <c r="R117"/>
  <c r="R119"/>
  <c r="R120"/>
  <c r="R121"/>
  <c r="R122"/>
  <c r="R123"/>
  <c r="R124"/>
  <c r="R126"/>
  <c r="R127"/>
  <c r="R128"/>
  <c r="R129"/>
  <c r="R130"/>
  <c r="R131"/>
  <c r="R133"/>
  <c r="R134"/>
  <c r="R135"/>
  <c r="R136"/>
  <c r="R137"/>
  <c r="R138"/>
  <c r="R139"/>
  <c r="R142"/>
  <c r="R144"/>
  <c r="R145"/>
  <c r="R147"/>
  <c r="R148"/>
  <c r="R149"/>
  <c r="R150"/>
  <c r="R151"/>
  <c r="R152"/>
  <c r="R153"/>
  <c r="R154"/>
  <c r="R156"/>
  <c r="R157"/>
  <c r="R158"/>
  <c r="R159"/>
  <c r="R160"/>
  <c r="R161"/>
  <c r="R162"/>
  <c r="R163"/>
  <c r="R164"/>
  <c r="R165"/>
  <c r="R166"/>
  <c r="R167"/>
  <c r="R172"/>
  <c r="R173"/>
  <c r="R175"/>
  <c r="R176"/>
  <c r="R177"/>
  <c r="R178"/>
  <c r="R180"/>
  <c r="R181"/>
  <c r="R182"/>
  <c r="R183"/>
  <c r="R184"/>
  <c r="R185"/>
  <c r="R186"/>
  <c r="R187"/>
  <c r="R189"/>
  <c r="R190"/>
  <c r="R191"/>
  <c r="R196"/>
  <c r="R197"/>
  <c r="R198"/>
  <c r="R199"/>
  <c r="R200"/>
  <c r="R201"/>
  <c r="R202"/>
  <c r="R203"/>
  <c r="R204"/>
  <c r="R205"/>
  <c r="R210"/>
  <c r="R211"/>
  <c r="R212"/>
  <c r="R213"/>
  <c r="S9"/>
  <c r="R9"/>
  <c r="Q9"/>
  <c r="Q10"/>
  <c r="Q11"/>
  <c r="Q12"/>
  <c r="Q13"/>
  <c r="Q14"/>
  <c r="Q15"/>
  <c r="Q17"/>
  <c r="Q18"/>
  <c r="Q19"/>
  <c r="Q20"/>
  <c r="Q21"/>
  <c r="Q22"/>
  <c r="Q23"/>
  <c r="Q24"/>
  <c r="Q25"/>
  <c r="Q26"/>
  <c r="Q27"/>
  <c r="Q28"/>
  <c r="Q29"/>
  <c r="Q31"/>
  <c r="Q32"/>
  <c r="Q33"/>
  <c r="Q34"/>
  <c r="Q35"/>
  <c r="Q37"/>
  <c r="Q38"/>
  <c r="Q39"/>
  <c r="Q40"/>
  <c r="Q41"/>
  <c r="Q42"/>
  <c r="Q43"/>
  <c r="Q44"/>
  <c r="Q45"/>
  <c r="Q47"/>
  <c r="Q48"/>
  <c r="Q49"/>
  <c r="Q50"/>
  <c r="Q51"/>
  <c r="Q52"/>
  <c r="Q56"/>
  <c r="Q57"/>
  <c r="Q58"/>
  <c r="Q59"/>
  <c r="Q60"/>
  <c r="Q62"/>
  <c r="Q64"/>
  <c r="Q65"/>
  <c r="Q66"/>
  <c r="Q72"/>
  <c r="Q73"/>
  <c r="Q74"/>
  <c r="Q75"/>
  <c r="Q76"/>
  <c r="Q77"/>
  <c r="Q78"/>
  <c r="Q79"/>
  <c r="Q81"/>
  <c r="Q82"/>
  <c r="Q83"/>
  <c r="Q84"/>
  <c r="Q85"/>
  <c r="Q86"/>
  <c r="Q87"/>
  <c r="Q88"/>
  <c r="Q90"/>
  <c r="Q92"/>
  <c r="Q93"/>
  <c r="Q94"/>
  <c r="Q95"/>
  <c r="Q96"/>
  <c r="Q97"/>
  <c r="Q98"/>
  <c r="Q99"/>
  <c r="Q100"/>
  <c r="Q101"/>
  <c r="Q102"/>
  <c r="Q104"/>
  <c r="Q105"/>
  <c r="Q107"/>
  <c r="Q108"/>
  <c r="Q109"/>
  <c r="Q110"/>
  <c r="Q111"/>
  <c r="Q112"/>
  <c r="Q114"/>
  <c r="Q115"/>
  <c r="Q117"/>
  <c r="Q119"/>
  <c r="Q120"/>
  <c r="Q121"/>
  <c r="Q123"/>
  <c r="Q124"/>
  <c r="Q126"/>
  <c r="Q127"/>
  <c r="Q128"/>
  <c r="Q129"/>
  <c r="Q130"/>
  <c r="Q131"/>
  <c r="Q133"/>
  <c r="Q134"/>
  <c r="Q135"/>
  <c r="Q136"/>
  <c r="Q137"/>
  <c r="Q138"/>
  <c r="Q139"/>
  <c r="Q142"/>
  <c r="Q143"/>
  <c r="Q144"/>
  <c r="Q145"/>
  <c r="Q147"/>
  <c r="Q148"/>
  <c r="Q149"/>
  <c r="Q150"/>
  <c r="Q152"/>
  <c r="Q153"/>
  <c r="Q154"/>
  <c r="Q156"/>
  <c r="Q157"/>
  <c r="Q158"/>
  <c r="Q159"/>
  <c r="Q160"/>
  <c r="Q161"/>
  <c r="Q162"/>
  <c r="Q163"/>
  <c r="Q164"/>
  <c r="Q166"/>
  <c r="Q167"/>
  <c r="Q168"/>
  <c r="Q169"/>
  <c r="Q170"/>
  <c r="Q171"/>
  <c r="Q172"/>
  <c r="Q173"/>
  <c r="Q175"/>
  <c r="Q176"/>
  <c r="Q177"/>
  <c r="Q178"/>
  <c r="Q179"/>
  <c r="Q180"/>
  <c r="Q181"/>
  <c r="Q182"/>
  <c r="Q183"/>
  <c r="Q184"/>
  <c r="Q185"/>
  <c r="Q186"/>
  <c r="Q187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7"/>
  <c r="Q208"/>
  <c r="Q209"/>
  <c r="Q210"/>
  <c r="Q211"/>
  <c r="Q212"/>
  <c r="Q213"/>
  <c r="P10"/>
  <c r="P11"/>
  <c r="P12"/>
  <c r="P13"/>
  <c r="P14"/>
  <c r="P15"/>
  <c r="P17"/>
  <c r="P18"/>
  <c r="P19"/>
  <c r="P20"/>
  <c r="P21"/>
  <c r="P22"/>
  <c r="P23"/>
  <c r="P24"/>
  <c r="P26"/>
  <c r="P27"/>
  <c r="P28"/>
  <c r="P29"/>
  <c r="P31"/>
  <c r="P32"/>
  <c r="P34"/>
  <c r="P35"/>
  <c r="P37"/>
  <c r="P38"/>
  <c r="P39"/>
  <c r="P40"/>
  <c r="P41"/>
  <c r="P42"/>
  <c r="P43"/>
  <c r="P44"/>
  <c r="P45"/>
  <c r="P48"/>
  <c r="P49"/>
  <c r="P50"/>
  <c r="P51"/>
  <c r="P52"/>
  <c r="P54"/>
  <c r="P56"/>
  <c r="P57"/>
  <c r="P58"/>
  <c r="P59"/>
  <c r="P60"/>
  <c r="P62"/>
  <c r="P64"/>
  <c r="P65"/>
  <c r="P66"/>
  <c r="P67"/>
  <c r="P72"/>
  <c r="P73"/>
  <c r="P74"/>
  <c r="P75"/>
  <c r="P76"/>
  <c r="P77"/>
  <c r="P78"/>
  <c r="P79"/>
  <c r="P81"/>
  <c r="P82"/>
  <c r="P83"/>
  <c r="P84"/>
  <c r="P85"/>
  <c r="P86"/>
  <c r="P87"/>
  <c r="P90"/>
  <c r="P92"/>
  <c r="P93"/>
  <c r="P94"/>
  <c r="P95"/>
  <c r="P96"/>
  <c r="P97"/>
  <c r="P98"/>
  <c r="P99"/>
  <c r="P100"/>
  <c r="P101"/>
  <c r="P102"/>
  <c r="P104"/>
  <c r="P105"/>
  <c r="P107"/>
  <c r="P108"/>
  <c r="P109"/>
  <c r="P111"/>
  <c r="P112"/>
  <c r="P115"/>
  <c r="P119"/>
  <c r="P120"/>
  <c r="P121"/>
  <c r="P124"/>
  <c r="P127"/>
  <c r="P128"/>
  <c r="P129"/>
  <c r="P130"/>
  <c r="P131"/>
  <c r="P136"/>
  <c r="P137"/>
  <c r="P138"/>
  <c r="P142"/>
  <c r="P144"/>
  <c r="P145"/>
  <c r="P147"/>
  <c r="P148"/>
  <c r="P149"/>
  <c r="P150"/>
  <c r="P152"/>
  <c r="P153"/>
  <c r="P154"/>
  <c r="P156"/>
  <c r="P157"/>
  <c r="P158"/>
  <c r="P159"/>
  <c r="P160"/>
  <c r="P161"/>
  <c r="P162"/>
  <c r="P165"/>
  <c r="P166"/>
  <c r="P167"/>
  <c r="P169"/>
  <c r="P172"/>
  <c r="P173"/>
  <c r="P175"/>
  <c r="P176"/>
  <c r="P177"/>
  <c r="P178"/>
  <c r="P179"/>
  <c r="P181"/>
  <c r="P182"/>
  <c r="P183"/>
  <c r="P184"/>
  <c r="P185"/>
  <c r="P186"/>
  <c r="P187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7"/>
  <c r="P208"/>
  <c r="P209"/>
  <c r="P211"/>
  <c r="P212"/>
  <c r="P213"/>
  <c r="T240" l="1"/>
  <c r="T212"/>
  <c r="T239"/>
  <c r="T241"/>
  <c r="T223"/>
  <c r="T242"/>
  <c r="T178"/>
  <c r="T173"/>
  <c r="T221"/>
  <c r="T161"/>
  <c r="T152"/>
  <c r="T144"/>
  <c r="T129"/>
  <c r="T120"/>
  <c r="T104"/>
  <c r="T95"/>
  <c r="T85"/>
  <c r="T76"/>
  <c r="T72"/>
  <c r="T66"/>
  <c r="T60"/>
  <c r="T56"/>
  <c r="T157"/>
  <c r="T148"/>
  <c r="T138"/>
  <c r="T124"/>
  <c r="T109"/>
  <c r="T99"/>
  <c r="T90"/>
  <c r="T81"/>
  <c r="T205"/>
  <c r="T201"/>
  <c r="T197"/>
  <c r="T189"/>
  <c r="T184"/>
  <c r="T176"/>
  <c r="T167"/>
  <c r="T159"/>
  <c r="T154"/>
  <c r="T150"/>
  <c r="T142"/>
  <c r="T137"/>
  <c r="T128"/>
  <c r="T119"/>
  <c r="T112"/>
  <c r="T108"/>
  <c r="T102"/>
  <c r="T98"/>
  <c r="T94"/>
  <c r="T84"/>
  <c r="T79"/>
  <c r="T75"/>
  <c r="T65"/>
  <c r="T59"/>
  <c r="T49"/>
  <c r="T44"/>
  <c r="T35"/>
  <c r="T31"/>
  <c r="T26"/>
  <c r="T22"/>
  <c r="T18"/>
  <c r="T13"/>
  <c r="T213"/>
  <c r="T204"/>
  <c r="T200"/>
  <c r="T196"/>
  <c r="T187"/>
  <c r="T183"/>
  <c r="T175"/>
  <c r="T166"/>
  <c r="T162"/>
  <c r="T158"/>
  <c r="T153"/>
  <c r="T149"/>
  <c r="T145"/>
  <c r="T136"/>
  <c r="T131"/>
  <c r="T127"/>
  <c r="T111"/>
  <c r="T107"/>
  <c r="T101"/>
  <c r="T97"/>
  <c r="T93"/>
  <c r="T87"/>
  <c r="T83"/>
  <c r="T78"/>
  <c r="T74"/>
  <c r="T64"/>
  <c r="T58"/>
  <c r="T48"/>
  <c r="T39"/>
  <c r="T34"/>
  <c r="T29"/>
  <c r="T21"/>
  <c r="T17"/>
  <c r="T12"/>
  <c r="T199"/>
  <c r="T186"/>
  <c r="T182"/>
  <c r="T130"/>
  <c r="T121"/>
  <c r="T115"/>
  <c r="T105"/>
  <c r="T100"/>
  <c r="T96"/>
  <c r="T92"/>
  <c r="T86"/>
  <c r="T82"/>
  <c r="T77"/>
  <c r="T73"/>
  <c r="T62"/>
  <c r="T57"/>
  <c r="T51"/>
  <c r="T38"/>
  <c r="T28"/>
  <c r="T24"/>
  <c r="T20"/>
  <c r="T15"/>
  <c r="T11"/>
  <c r="T203"/>
  <c r="T191"/>
  <c r="T211"/>
  <c r="T202"/>
  <c r="T198"/>
  <c r="T190"/>
  <c r="T185"/>
  <c r="T181"/>
  <c r="T177"/>
  <c r="T172"/>
  <c r="T160"/>
  <c r="T156"/>
  <c r="T147"/>
  <c r="T50"/>
  <c r="T45"/>
  <c r="T37"/>
  <c r="T32"/>
  <c r="T27"/>
  <c r="T23"/>
  <c r="T19"/>
  <c r="T14"/>
  <c r="J221" i="2"/>
  <c r="J221" i="3" s="1"/>
  <c r="J222" i="2"/>
  <c r="J222" i="3" s="1"/>
  <c r="I221" i="2"/>
  <c r="I221" i="3" s="1"/>
  <c r="I222" i="2"/>
  <c r="I222" i="3" s="1"/>
  <c r="H221" i="2"/>
  <c r="H221" i="3" s="1"/>
  <c r="H222" i="2"/>
  <c r="H222" i="3" s="1"/>
  <c r="J219" i="2"/>
  <c r="J219" i="3" s="1"/>
  <c r="I219" i="2"/>
  <c r="I219" i="3" s="1"/>
  <c r="H219" i="2"/>
  <c r="H219" i="3" s="1"/>
  <c r="G221" i="2"/>
  <c r="G221" i="3" s="1"/>
  <c r="G222" i="2"/>
  <c r="G222" i="3" s="1"/>
  <c r="G219" i="2"/>
  <c r="G219" i="3" s="1"/>
  <c r="K224" i="1"/>
  <c r="K223"/>
  <c r="J222"/>
  <c r="I222"/>
  <c r="H222"/>
  <c r="G222"/>
  <c r="K221"/>
  <c r="I220" i="2" l="1"/>
  <c r="I220" i="3" s="1"/>
  <c r="R222" i="1"/>
  <c r="G220" i="2"/>
  <c r="G220" i="3" s="1"/>
  <c r="P222" i="1"/>
  <c r="H220" i="2"/>
  <c r="H220" i="3" s="1"/>
  <c r="Q222" i="1"/>
  <c r="J220" i="2"/>
  <c r="J220" i="3" s="1"/>
  <c r="S222" i="1"/>
  <c r="K222"/>
  <c r="T222" l="1"/>
  <c r="P221" i="3"/>
  <c r="Q221"/>
  <c r="R221"/>
  <c r="S221"/>
  <c r="R222"/>
  <c r="S222"/>
  <c r="P221" i="2"/>
  <c r="Q221"/>
  <c r="R221"/>
  <c r="S221"/>
  <c r="N222" i="3"/>
  <c r="N222" i="2"/>
  <c r="L222"/>
  <c r="K222"/>
  <c r="K222" i="3" s="1"/>
  <c r="K221" i="2"/>
  <c r="K221" i="3" s="1"/>
  <c r="R219"/>
  <c r="P219"/>
  <c r="S219"/>
  <c r="Q219"/>
  <c r="K220" i="2"/>
  <c r="K220" i="3" s="1"/>
  <c r="N220" i="2"/>
  <c r="O220" s="1"/>
  <c r="N220" i="3" s="1"/>
  <c r="O220" s="1"/>
  <c r="S220" s="1"/>
  <c r="L220" i="2"/>
  <c r="P219"/>
  <c r="S219"/>
  <c r="R219"/>
  <c r="Q219"/>
  <c r="P222" l="1"/>
  <c r="Q222"/>
  <c r="M222"/>
  <c r="T221" i="3"/>
  <c r="T221" i="2"/>
  <c r="P220"/>
  <c r="M220"/>
  <c r="L220" i="3" s="1"/>
  <c r="T219"/>
  <c r="R220"/>
  <c r="T219" i="2"/>
  <c r="Q220"/>
  <c r="S220" l="1"/>
  <c r="L222" i="3"/>
  <c r="R222" i="2"/>
  <c r="S222"/>
  <c r="R220"/>
  <c r="Q220" i="3"/>
  <c r="P220"/>
  <c r="T222" i="2" l="1"/>
  <c r="P222" i="3"/>
  <c r="Q222"/>
  <c r="T220" i="2"/>
  <c r="T220" i="3"/>
  <c r="N218"/>
  <c r="L218" i="2"/>
  <c r="M218" s="1"/>
  <c r="L216" i="3"/>
  <c r="N216" i="2"/>
  <c r="O216" s="1"/>
  <c r="N216" i="3" s="1"/>
  <c r="T222" l="1"/>
  <c r="G9" i="2"/>
  <c r="G10"/>
  <c r="G11"/>
  <c r="G12"/>
  <c r="G13"/>
  <c r="G14"/>
  <c r="G15"/>
  <c r="G16"/>
  <c r="G17"/>
  <c r="G18"/>
  <c r="G19"/>
  <c r="G20"/>
  <c r="G21"/>
  <c r="G22"/>
  <c r="G24"/>
  <c r="G25"/>
  <c r="G26"/>
  <c r="G29"/>
  <c r="G30"/>
  <c r="G32"/>
  <c r="G33"/>
  <c r="G35"/>
  <c r="G36"/>
  <c r="G37"/>
  <c r="G38"/>
  <c r="G39"/>
  <c r="G40"/>
  <c r="G41"/>
  <c r="G42"/>
  <c r="G43"/>
  <c r="G46"/>
  <c r="G47"/>
  <c r="G48"/>
  <c r="G49"/>
  <c r="G50"/>
  <c r="G52"/>
  <c r="G54"/>
  <c r="G55"/>
  <c r="G56"/>
  <c r="G57"/>
  <c r="G58"/>
  <c r="G60"/>
  <c r="G62"/>
  <c r="G63"/>
  <c r="G64"/>
  <c r="G65"/>
  <c r="G70"/>
  <c r="G71"/>
  <c r="G72"/>
  <c r="G73"/>
  <c r="G74"/>
  <c r="G75"/>
  <c r="G76"/>
  <c r="G77"/>
  <c r="G79"/>
  <c r="G80"/>
  <c r="G81"/>
  <c r="G82"/>
  <c r="G83"/>
  <c r="G84"/>
  <c r="G85"/>
  <c r="G88"/>
  <c r="G90"/>
  <c r="G91"/>
  <c r="G92"/>
  <c r="G93"/>
  <c r="G94"/>
  <c r="G95"/>
  <c r="G96"/>
  <c r="G97"/>
  <c r="G98"/>
  <c r="G99"/>
  <c r="G100"/>
  <c r="G102"/>
  <c r="G103"/>
  <c r="G105"/>
  <c r="G106"/>
  <c r="G107"/>
  <c r="G109"/>
  <c r="G110"/>
  <c r="G113"/>
  <c r="G117"/>
  <c r="G118"/>
  <c r="G119"/>
  <c r="G122"/>
  <c r="G125"/>
  <c r="G126"/>
  <c r="G127"/>
  <c r="G128"/>
  <c r="G129"/>
  <c r="G134"/>
  <c r="G135"/>
  <c r="G136"/>
  <c r="G140"/>
  <c r="G142"/>
  <c r="G143"/>
  <c r="G144"/>
  <c r="G145"/>
  <c r="G146"/>
  <c r="G147"/>
  <c r="G148"/>
  <c r="G150"/>
  <c r="G151"/>
  <c r="G152"/>
  <c r="G154"/>
  <c r="G155"/>
  <c r="G156"/>
  <c r="G157"/>
  <c r="G158"/>
  <c r="G159"/>
  <c r="G160"/>
  <c r="G163"/>
  <c r="G164"/>
  <c r="G165"/>
  <c r="G167"/>
  <c r="G170"/>
  <c r="G171"/>
  <c r="G173"/>
  <c r="G174"/>
  <c r="G175"/>
  <c r="G176"/>
  <c r="G177"/>
  <c r="G179"/>
  <c r="G180"/>
  <c r="G181"/>
  <c r="G182"/>
  <c r="G183"/>
  <c r="G184"/>
  <c r="G185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5"/>
  <c r="G206"/>
  <c r="G207"/>
  <c r="G209"/>
  <c r="G210"/>
  <c r="G211"/>
  <c r="G8"/>
  <c r="G69" i="1"/>
  <c r="P69" s="1"/>
  <c r="H69"/>
  <c r="Q69" s="1"/>
  <c r="P9"/>
  <c r="T9" s="1"/>
  <c r="T69" l="1"/>
  <c r="G67" i="2"/>
  <c r="K69" i="1"/>
  <c r="J58" i="3"/>
  <c r="I58"/>
  <c r="H58"/>
  <c r="G58"/>
  <c r="J58" i="2"/>
  <c r="I58"/>
  <c r="H58"/>
  <c r="K58" i="3" l="1"/>
  <c r="U254" i="1" l="1"/>
  <c r="L216" i="2" l="1"/>
  <c r="O216" i="3"/>
  <c r="L218" l="1"/>
  <c r="O218"/>
  <c r="N218" i="2"/>
  <c r="S143" i="1" l="1"/>
  <c r="R143"/>
  <c r="N141" i="2"/>
  <c r="N234"/>
  <c r="N234" i="3" s="1"/>
  <c r="O234" s="1"/>
  <c r="N235" i="2"/>
  <c r="N235" i="3" s="1"/>
  <c r="O235" s="1"/>
  <c r="N233" i="2"/>
  <c r="N233" i="3" s="1"/>
  <c r="O233" s="1"/>
  <c r="N185" i="2"/>
  <c r="O185" s="1"/>
  <c r="N185" i="3" s="1"/>
  <c r="O185" s="1"/>
  <c r="N184" i="2"/>
  <c r="O184" s="1"/>
  <c r="N184" i="3" s="1"/>
  <c r="O184" s="1"/>
  <c r="N183" i="2"/>
  <c r="O183" s="1"/>
  <c r="N183" i="3" s="1"/>
  <c r="O183" s="1"/>
  <c r="N182" i="2"/>
  <c r="O182" s="1"/>
  <c r="N182" i="3" s="1"/>
  <c r="O182" s="1"/>
  <c r="N181" i="2"/>
  <c r="O181" s="1"/>
  <c r="N181" i="3" s="1"/>
  <c r="O181" s="1"/>
  <c r="N180" i="2"/>
  <c r="O180" s="1"/>
  <c r="N180" i="3" s="1"/>
  <c r="O180" s="1"/>
  <c r="N179" i="2"/>
  <c r="O179" s="1"/>
  <c r="N179" i="3" s="1"/>
  <c r="O179" s="1"/>
  <c r="N175" i="2"/>
  <c r="O175" s="1"/>
  <c r="N175" i="3" s="1"/>
  <c r="O175" s="1"/>
  <c r="N176" i="2"/>
  <c r="O176" s="1"/>
  <c r="N176" i="3" s="1"/>
  <c r="O176" s="1"/>
  <c r="N174" i="2"/>
  <c r="O174" s="1"/>
  <c r="N174" i="3" s="1"/>
  <c r="O174" s="1"/>
  <c r="N173" i="2"/>
  <c r="O173" s="1"/>
  <c r="N173" i="3" s="1"/>
  <c r="O173" s="1"/>
  <c r="N152" i="2"/>
  <c r="O152" s="1"/>
  <c r="N152" i="3" s="1"/>
  <c r="O152" s="1"/>
  <c r="N151" i="2"/>
  <c r="O151" s="1"/>
  <c r="N151" i="3" s="1"/>
  <c r="O151" s="1"/>
  <c r="N150" i="2"/>
  <c r="O150" s="1"/>
  <c r="N150" i="3" s="1"/>
  <c r="O150" s="1"/>
  <c r="N50" i="2" l="1"/>
  <c r="O50" s="1"/>
  <c r="N50" i="3" s="1"/>
  <c r="O50" s="1"/>
  <c r="R52" i="1" l="1"/>
  <c r="S52"/>
  <c r="T52" l="1"/>
  <c r="S209" l="1"/>
  <c r="R209" l="1"/>
  <c r="T209" s="1"/>
  <c r="R208"/>
  <c r="S208"/>
  <c r="S207"/>
  <c r="R207"/>
  <c r="O10"/>
  <c r="M10"/>
  <c r="S10" l="1"/>
  <c r="R10"/>
  <c r="T208"/>
  <c r="T207"/>
  <c r="T10" l="1"/>
  <c r="R193"/>
  <c r="S193"/>
  <c r="S194"/>
  <c r="R194"/>
  <c r="T194" l="1"/>
  <c r="R192"/>
  <c r="S192"/>
  <c r="T193"/>
  <c r="S195" l="1"/>
  <c r="R195"/>
  <c r="T192"/>
  <c r="T195" l="1"/>
  <c r="S171"/>
  <c r="R171"/>
  <c r="S170"/>
  <c r="R170"/>
  <c r="N168" i="2"/>
  <c r="O168" s="1"/>
  <c r="N167"/>
  <c r="O167" s="1"/>
  <c r="S169" i="1" l="1"/>
  <c r="N169" i="2"/>
  <c r="O169" s="1"/>
  <c r="N166"/>
  <c r="O166" s="1"/>
  <c r="R168" i="1" l="1"/>
  <c r="S168"/>
  <c r="P58" i="3"/>
  <c r="Q58"/>
  <c r="R58"/>
  <c r="S58"/>
  <c r="P59"/>
  <c r="Q59"/>
  <c r="R59"/>
  <c r="S59"/>
  <c r="P58" i="2"/>
  <c r="Q58"/>
  <c r="R58"/>
  <c r="S58"/>
  <c r="T59" i="3" l="1"/>
  <c r="T58"/>
  <c r="T58" i="2"/>
  <c r="R41" i="1" l="1"/>
  <c r="S41"/>
  <c r="S43"/>
  <c r="R43"/>
  <c r="S42"/>
  <c r="R42"/>
  <c r="R40"/>
  <c r="S40"/>
  <c r="N39" i="2"/>
  <c r="O39" s="1"/>
  <c r="N39" i="3" s="1"/>
  <c r="O39" s="1"/>
  <c r="N41" i="2"/>
  <c r="O41" s="1"/>
  <c r="N41" i="3" s="1"/>
  <c r="O41" s="1"/>
  <c r="N40" i="2"/>
  <c r="O40" s="1"/>
  <c r="N40" i="3" s="1"/>
  <c r="O40" s="1"/>
  <c r="N38" i="2"/>
  <c r="O38" s="1"/>
  <c r="N38" i="3" s="1"/>
  <c r="O38" s="1"/>
  <c r="N144" i="2"/>
  <c r="O144" s="1"/>
  <c r="N144" i="3" s="1"/>
  <c r="O144" s="1"/>
  <c r="O235" i="2"/>
  <c r="O234"/>
  <c r="O233"/>
  <c r="T43" i="1" l="1"/>
  <c r="T42"/>
  <c r="R249"/>
  <c r="S249"/>
  <c r="R247"/>
  <c r="S247"/>
  <c r="R251"/>
  <c r="S251"/>
  <c r="S248"/>
  <c r="R248"/>
  <c r="T248" s="1"/>
  <c r="S246"/>
  <c r="R246"/>
  <c r="T246" s="1"/>
  <c r="S250"/>
  <c r="R250"/>
  <c r="T40"/>
  <c r="S179"/>
  <c r="R179"/>
  <c r="T41"/>
  <c r="N237" i="2"/>
  <c r="N237" i="3" s="1"/>
  <c r="O237" s="1"/>
  <c r="N241" i="2"/>
  <c r="N241" i="3" s="1"/>
  <c r="O241" s="1"/>
  <c r="N238" i="2"/>
  <c r="N238" i="3" s="1"/>
  <c r="O238" s="1"/>
  <c r="N239" i="2"/>
  <c r="N239" i="3" s="1"/>
  <c r="O239" s="1"/>
  <c r="N236" i="2"/>
  <c r="O236" s="1"/>
  <c r="N240"/>
  <c r="O240" s="1"/>
  <c r="N177"/>
  <c r="O177" s="1"/>
  <c r="N177" i="3" s="1"/>
  <c r="O177" s="1"/>
  <c r="O141" i="2"/>
  <c r="N141" i="3" s="1"/>
  <c r="O141" s="1"/>
  <c r="O49" i="2"/>
  <c r="N49" i="3" s="1"/>
  <c r="O49" s="1"/>
  <c r="N236" l="1"/>
  <c r="O236" s="1"/>
  <c r="T179" i="1"/>
  <c r="O237" i="2"/>
  <c r="O239"/>
  <c r="T249" i="1"/>
  <c r="N240" i="3"/>
  <c r="O240" s="1"/>
  <c r="O238" i="2"/>
  <c r="O241"/>
  <c r="J218" i="3"/>
  <c r="J226" s="1"/>
  <c r="I218"/>
  <c r="I226" s="1"/>
  <c r="H218"/>
  <c r="G218"/>
  <c r="J217"/>
  <c r="S217" s="1"/>
  <c r="I217"/>
  <c r="R217" s="1"/>
  <c r="H217"/>
  <c r="Q217" s="1"/>
  <c r="G217"/>
  <c r="S216"/>
  <c r="R216"/>
  <c r="G216"/>
  <c r="P216" s="1"/>
  <c r="J215"/>
  <c r="I215"/>
  <c r="G215"/>
  <c r="J217" i="2"/>
  <c r="I217"/>
  <c r="H217"/>
  <c r="G217"/>
  <c r="J144" i="3"/>
  <c r="I144"/>
  <c r="H144"/>
  <c r="G144"/>
  <c r="J144" i="2"/>
  <c r="I144"/>
  <c r="H144"/>
  <c r="J146" i="1"/>
  <c r="S146" s="1"/>
  <c r="I146"/>
  <c r="R146" s="1"/>
  <c r="H146"/>
  <c r="Q146" s="1"/>
  <c r="G146"/>
  <c r="P146" s="1"/>
  <c r="J219"/>
  <c r="S219" s="1"/>
  <c r="I219"/>
  <c r="R219" s="1"/>
  <c r="H219"/>
  <c r="Q219" s="1"/>
  <c r="G219"/>
  <c r="P219" s="1"/>
  <c r="T146" l="1"/>
  <c r="T219"/>
  <c r="G226" i="3"/>
  <c r="G246" s="1"/>
  <c r="P218"/>
  <c r="P226" s="1"/>
  <c r="Q218"/>
  <c r="R215"/>
  <c r="I246"/>
  <c r="S215"/>
  <c r="J246"/>
  <c r="P215"/>
  <c r="K217"/>
  <c r="P217"/>
  <c r="H216"/>
  <c r="R218"/>
  <c r="R226" s="1"/>
  <c r="K218"/>
  <c r="S218"/>
  <c r="H215"/>
  <c r="Q216" l="1"/>
  <c r="Q226" s="1"/>
  <c r="H226"/>
  <c r="H246" s="1"/>
  <c r="S223"/>
  <c r="R223"/>
  <c r="S226"/>
  <c r="S246" s="1"/>
  <c r="P223"/>
  <c r="R246"/>
  <c r="Q215"/>
  <c r="T216"/>
  <c r="T217"/>
  <c r="P246"/>
  <c r="T218"/>
  <c r="K216"/>
  <c r="K226" s="1"/>
  <c r="K215"/>
  <c r="Q223" l="1"/>
  <c r="V226"/>
  <c r="V246" s="1"/>
  <c r="T226"/>
  <c r="K246"/>
  <c r="T215"/>
  <c r="T223" s="1"/>
  <c r="Q246"/>
  <c r="J218" i="2"/>
  <c r="J226" s="1"/>
  <c r="I218"/>
  <c r="I226" s="1"/>
  <c r="H218"/>
  <c r="Q218" s="1"/>
  <c r="G218"/>
  <c r="P218" s="1"/>
  <c r="S217"/>
  <c r="R217"/>
  <c r="Q217"/>
  <c r="P217"/>
  <c r="K217"/>
  <c r="S216"/>
  <c r="R216"/>
  <c r="G216"/>
  <c r="G226" s="1"/>
  <c r="J215"/>
  <c r="S215" s="1"/>
  <c r="I215"/>
  <c r="R215" s="1"/>
  <c r="G215"/>
  <c r="T246" i="3" l="1"/>
  <c r="P216" i="2"/>
  <c r="G246"/>
  <c r="P215"/>
  <c r="I246"/>
  <c r="J246"/>
  <c r="H216"/>
  <c r="H226" s="1"/>
  <c r="T217"/>
  <c r="R218"/>
  <c r="R226" s="1"/>
  <c r="K218"/>
  <c r="S218"/>
  <c r="S226" s="1"/>
  <c r="H215"/>
  <c r="Q215" s="1"/>
  <c r="S223" l="1"/>
  <c r="P226"/>
  <c r="P246" s="1"/>
  <c r="P223"/>
  <c r="R246"/>
  <c r="R223"/>
  <c r="Q216"/>
  <c r="H246"/>
  <c r="T215"/>
  <c r="T218"/>
  <c r="K216"/>
  <c r="K226" s="1"/>
  <c r="K215"/>
  <c r="K213" i="1"/>
  <c r="T216" i="2" l="1"/>
  <c r="Q223"/>
  <c r="Q226"/>
  <c r="Q246" s="1"/>
  <c r="V226"/>
  <c r="S246"/>
  <c r="K246"/>
  <c r="J140" i="1"/>
  <c r="S140" s="1"/>
  <c r="I140"/>
  <c r="R140" s="1"/>
  <c r="J217"/>
  <c r="S217" s="1"/>
  <c r="I217"/>
  <c r="R217" s="1"/>
  <c r="H140"/>
  <c r="Q140" s="1"/>
  <c r="G140"/>
  <c r="P140" s="1"/>
  <c r="G217"/>
  <c r="P217" s="1"/>
  <c r="T140" l="1"/>
  <c r="T223" i="2"/>
  <c r="T226"/>
  <c r="T246" s="1"/>
  <c r="V246"/>
  <c r="U246" i="3" s="1"/>
  <c r="U226"/>
  <c r="W226" s="1"/>
  <c r="W246" s="1"/>
  <c r="G138" i="2"/>
  <c r="H217" i="1"/>
  <c r="K219"/>
  <c r="H220"/>
  <c r="Q220" s="1"/>
  <c r="G220"/>
  <c r="P220" s="1"/>
  <c r="J220"/>
  <c r="J236" s="1"/>
  <c r="J256" s="1"/>
  <c r="I220"/>
  <c r="I236" s="1"/>
  <c r="I256" s="1"/>
  <c r="S220" l="1"/>
  <c r="K217"/>
  <c r="Q217"/>
  <c r="T217" s="1"/>
  <c r="R220"/>
  <c r="K220"/>
  <c r="R236" l="1"/>
  <c r="R233"/>
  <c r="S236"/>
  <c r="V236" s="1"/>
  <c r="S233"/>
  <c r="T220"/>
  <c r="G218"/>
  <c r="G236" s="1"/>
  <c r="G256" s="1"/>
  <c r="P218" l="1"/>
  <c r="P236" s="1"/>
  <c r="P256" s="1"/>
  <c r="V256"/>
  <c r="U246" i="2" s="1"/>
  <c r="U226"/>
  <c r="W226" s="1"/>
  <c r="W246" s="1"/>
  <c r="H218" i="1"/>
  <c r="G9" i="3"/>
  <c r="P9" s="1"/>
  <c r="H9"/>
  <c r="Q9" s="1"/>
  <c r="I9"/>
  <c r="R9" s="1"/>
  <c r="J9"/>
  <c r="S9" s="1"/>
  <c r="G10"/>
  <c r="P10" s="1"/>
  <c r="H10"/>
  <c r="Q10" s="1"/>
  <c r="I10"/>
  <c r="J10"/>
  <c r="S10" s="1"/>
  <c r="G11"/>
  <c r="P11" s="1"/>
  <c r="H11"/>
  <c r="Q11" s="1"/>
  <c r="I11"/>
  <c r="R11" s="1"/>
  <c r="J11"/>
  <c r="S11" s="1"/>
  <c r="G12"/>
  <c r="P12" s="1"/>
  <c r="H12"/>
  <c r="Q12" s="1"/>
  <c r="I12"/>
  <c r="J12"/>
  <c r="S12" s="1"/>
  <c r="G13"/>
  <c r="P13" s="1"/>
  <c r="H13"/>
  <c r="Q13" s="1"/>
  <c r="I13"/>
  <c r="J13"/>
  <c r="S13" s="1"/>
  <c r="G14"/>
  <c r="P14" s="1"/>
  <c r="H14"/>
  <c r="Q14" s="1"/>
  <c r="I14"/>
  <c r="R14" s="1"/>
  <c r="J14"/>
  <c r="S14" s="1"/>
  <c r="G15"/>
  <c r="P15" s="1"/>
  <c r="H15"/>
  <c r="Q15" s="1"/>
  <c r="I15"/>
  <c r="R15" s="1"/>
  <c r="J15"/>
  <c r="S15" s="1"/>
  <c r="G16"/>
  <c r="P16" s="1"/>
  <c r="H16"/>
  <c r="Q16" s="1"/>
  <c r="I16"/>
  <c r="R16" s="1"/>
  <c r="J16"/>
  <c r="G17"/>
  <c r="P17" s="1"/>
  <c r="H17"/>
  <c r="Q17" s="1"/>
  <c r="I17"/>
  <c r="R17" s="1"/>
  <c r="J17"/>
  <c r="S17" s="1"/>
  <c r="G18"/>
  <c r="P18" s="1"/>
  <c r="H18"/>
  <c r="Q18" s="1"/>
  <c r="I18"/>
  <c r="J18"/>
  <c r="S18" s="1"/>
  <c r="G19"/>
  <c r="P19" s="1"/>
  <c r="H19"/>
  <c r="Q19" s="1"/>
  <c r="I19"/>
  <c r="R19" s="1"/>
  <c r="J19"/>
  <c r="S19" s="1"/>
  <c r="G20"/>
  <c r="P20" s="1"/>
  <c r="H20"/>
  <c r="Q20" s="1"/>
  <c r="I20"/>
  <c r="J20"/>
  <c r="S20" s="1"/>
  <c r="G21"/>
  <c r="P21" s="1"/>
  <c r="H21"/>
  <c r="Q21" s="1"/>
  <c r="I21"/>
  <c r="J21"/>
  <c r="S21" s="1"/>
  <c r="G22"/>
  <c r="P22" s="1"/>
  <c r="H22"/>
  <c r="Q22" s="1"/>
  <c r="I22"/>
  <c r="R22" s="1"/>
  <c r="J22"/>
  <c r="H23"/>
  <c r="Q23" s="1"/>
  <c r="I23"/>
  <c r="R23" s="1"/>
  <c r="J23"/>
  <c r="S23" s="1"/>
  <c r="G24"/>
  <c r="P24" s="1"/>
  <c r="H24"/>
  <c r="Q24" s="1"/>
  <c r="I24"/>
  <c r="R24" s="1"/>
  <c r="J24"/>
  <c r="S24" s="1"/>
  <c r="G25"/>
  <c r="P25" s="1"/>
  <c r="H25"/>
  <c r="Q25" s="1"/>
  <c r="I25"/>
  <c r="R25" s="1"/>
  <c r="J25"/>
  <c r="S25" s="1"/>
  <c r="G26"/>
  <c r="P26" s="1"/>
  <c r="H26"/>
  <c r="Q26" s="1"/>
  <c r="I26"/>
  <c r="R26" s="1"/>
  <c r="J26"/>
  <c r="S26" s="1"/>
  <c r="G29"/>
  <c r="P29" s="1"/>
  <c r="H29"/>
  <c r="Q29" s="1"/>
  <c r="I29"/>
  <c r="R29" s="1"/>
  <c r="J29"/>
  <c r="S29" s="1"/>
  <c r="G30"/>
  <c r="P30" s="1"/>
  <c r="H30"/>
  <c r="Q30" s="1"/>
  <c r="I30"/>
  <c r="J30"/>
  <c r="S30" s="1"/>
  <c r="H31"/>
  <c r="Q31" s="1"/>
  <c r="I31"/>
  <c r="R31" s="1"/>
  <c r="J31"/>
  <c r="S31" s="1"/>
  <c r="G32"/>
  <c r="P32" s="1"/>
  <c r="H32"/>
  <c r="Q32" s="1"/>
  <c r="I32"/>
  <c r="R32" s="1"/>
  <c r="J32"/>
  <c r="S32" s="1"/>
  <c r="G33"/>
  <c r="P33" s="1"/>
  <c r="H33"/>
  <c r="Q33" s="1"/>
  <c r="I33"/>
  <c r="J33"/>
  <c r="S33" s="1"/>
  <c r="G35"/>
  <c r="P35" s="1"/>
  <c r="H35"/>
  <c r="Q35" s="1"/>
  <c r="I35"/>
  <c r="J35"/>
  <c r="S35" s="1"/>
  <c r="G36"/>
  <c r="P36" s="1"/>
  <c r="H36"/>
  <c r="Q36" s="1"/>
  <c r="I36"/>
  <c r="R36" s="1"/>
  <c r="J36"/>
  <c r="S36" s="1"/>
  <c r="G37"/>
  <c r="P37" s="1"/>
  <c r="H37"/>
  <c r="Q37" s="1"/>
  <c r="I37"/>
  <c r="J37"/>
  <c r="S37" s="1"/>
  <c r="G38"/>
  <c r="P38" s="1"/>
  <c r="H38"/>
  <c r="Q38" s="1"/>
  <c r="I38"/>
  <c r="R38" s="1"/>
  <c r="J38"/>
  <c r="S38" s="1"/>
  <c r="G39"/>
  <c r="P39" s="1"/>
  <c r="H39"/>
  <c r="Q39" s="1"/>
  <c r="I39"/>
  <c r="R39" s="1"/>
  <c r="J39"/>
  <c r="S39" s="1"/>
  <c r="G40"/>
  <c r="P40" s="1"/>
  <c r="H40"/>
  <c r="Q40" s="1"/>
  <c r="I40"/>
  <c r="R40" s="1"/>
  <c r="J40"/>
  <c r="S40" s="1"/>
  <c r="G41"/>
  <c r="P41" s="1"/>
  <c r="H41"/>
  <c r="Q41" s="1"/>
  <c r="I41"/>
  <c r="R41" s="1"/>
  <c r="J41"/>
  <c r="S41" s="1"/>
  <c r="G42"/>
  <c r="P42" s="1"/>
  <c r="H42"/>
  <c r="Q42" s="1"/>
  <c r="I42"/>
  <c r="J42"/>
  <c r="S42" s="1"/>
  <c r="G43"/>
  <c r="P43" s="1"/>
  <c r="H43"/>
  <c r="Q43" s="1"/>
  <c r="I43"/>
  <c r="J43"/>
  <c r="S43" s="1"/>
  <c r="H45"/>
  <c r="Q45" s="1"/>
  <c r="I45"/>
  <c r="R45" s="1"/>
  <c r="J45"/>
  <c r="S45" s="1"/>
  <c r="G46"/>
  <c r="P46" s="1"/>
  <c r="H46"/>
  <c r="Q46" s="1"/>
  <c r="I46"/>
  <c r="J46"/>
  <c r="S46" s="1"/>
  <c r="G47"/>
  <c r="P47" s="1"/>
  <c r="H47"/>
  <c r="Q47" s="1"/>
  <c r="I47"/>
  <c r="R47" s="1"/>
  <c r="J47"/>
  <c r="G48"/>
  <c r="P48" s="1"/>
  <c r="H48"/>
  <c r="Q48" s="1"/>
  <c r="I48"/>
  <c r="R48" s="1"/>
  <c r="J48"/>
  <c r="S48" s="1"/>
  <c r="G49"/>
  <c r="P49" s="1"/>
  <c r="H49"/>
  <c r="Q49" s="1"/>
  <c r="I49"/>
  <c r="R49" s="1"/>
  <c r="J49"/>
  <c r="S49" s="1"/>
  <c r="G50"/>
  <c r="P50" s="1"/>
  <c r="H50"/>
  <c r="Q50" s="1"/>
  <c r="I50"/>
  <c r="R50" s="1"/>
  <c r="J50"/>
  <c r="S50" s="1"/>
  <c r="G52"/>
  <c r="P52" s="1"/>
  <c r="I52"/>
  <c r="R52" s="1"/>
  <c r="J52"/>
  <c r="S52" s="1"/>
  <c r="G54"/>
  <c r="P54" s="1"/>
  <c r="H54"/>
  <c r="Q54" s="1"/>
  <c r="I54"/>
  <c r="J54"/>
  <c r="S54" s="1"/>
  <c r="G55"/>
  <c r="P55" s="1"/>
  <c r="H55"/>
  <c r="Q55" s="1"/>
  <c r="I55"/>
  <c r="J55"/>
  <c r="S55" s="1"/>
  <c r="G56"/>
  <c r="P56" s="1"/>
  <c r="H56"/>
  <c r="Q56" s="1"/>
  <c r="I56"/>
  <c r="R56" s="1"/>
  <c r="J56"/>
  <c r="S56" s="1"/>
  <c r="G57"/>
  <c r="P57" s="1"/>
  <c r="H57"/>
  <c r="Q57" s="1"/>
  <c r="I57"/>
  <c r="J57"/>
  <c r="S57" s="1"/>
  <c r="G60"/>
  <c r="P60" s="1"/>
  <c r="H60"/>
  <c r="Q60" s="1"/>
  <c r="I60"/>
  <c r="R60" s="1"/>
  <c r="J60"/>
  <c r="G62"/>
  <c r="P62" s="1"/>
  <c r="H62"/>
  <c r="Q62" s="1"/>
  <c r="I62"/>
  <c r="R62" s="1"/>
  <c r="J62"/>
  <c r="S62" s="1"/>
  <c r="G63"/>
  <c r="P63" s="1"/>
  <c r="H63"/>
  <c r="Q63" s="1"/>
  <c r="I63"/>
  <c r="R63" s="1"/>
  <c r="J63"/>
  <c r="S63" s="1"/>
  <c r="G64"/>
  <c r="P64" s="1"/>
  <c r="H64"/>
  <c r="Q64" s="1"/>
  <c r="I64"/>
  <c r="R64" s="1"/>
  <c r="J64"/>
  <c r="S64" s="1"/>
  <c r="G65"/>
  <c r="P65" s="1"/>
  <c r="I65"/>
  <c r="J65"/>
  <c r="S65" s="1"/>
  <c r="G67"/>
  <c r="P67" s="1"/>
  <c r="H67"/>
  <c r="Q67" s="1"/>
  <c r="I67"/>
  <c r="J67"/>
  <c r="S67" s="1"/>
  <c r="I69"/>
  <c r="R69" s="1"/>
  <c r="J69"/>
  <c r="G70"/>
  <c r="P70" s="1"/>
  <c r="H70"/>
  <c r="Q70" s="1"/>
  <c r="I70"/>
  <c r="R70" s="1"/>
  <c r="J70"/>
  <c r="S70" s="1"/>
  <c r="G71"/>
  <c r="P71" s="1"/>
  <c r="H71"/>
  <c r="Q71" s="1"/>
  <c r="I71"/>
  <c r="J71"/>
  <c r="S71" s="1"/>
  <c r="G72"/>
  <c r="P72" s="1"/>
  <c r="H72"/>
  <c r="Q72" s="1"/>
  <c r="I72"/>
  <c r="J72"/>
  <c r="S72" s="1"/>
  <c r="G73"/>
  <c r="P73" s="1"/>
  <c r="H73"/>
  <c r="Q73" s="1"/>
  <c r="I73"/>
  <c r="R73" s="1"/>
  <c r="J73"/>
  <c r="S73" s="1"/>
  <c r="G74"/>
  <c r="P74" s="1"/>
  <c r="H74"/>
  <c r="Q74" s="1"/>
  <c r="I74"/>
  <c r="R74" s="1"/>
  <c r="J74"/>
  <c r="S74" s="1"/>
  <c r="G75"/>
  <c r="P75" s="1"/>
  <c r="H75"/>
  <c r="Q75" s="1"/>
  <c r="I75"/>
  <c r="R75" s="1"/>
  <c r="J75"/>
  <c r="S75" s="1"/>
  <c r="G76"/>
  <c r="P76" s="1"/>
  <c r="H76"/>
  <c r="Q76" s="1"/>
  <c r="I76"/>
  <c r="R76" s="1"/>
  <c r="J76"/>
  <c r="S76" s="1"/>
  <c r="G77"/>
  <c r="P77" s="1"/>
  <c r="H77"/>
  <c r="Q77" s="1"/>
  <c r="I77"/>
  <c r="R77" s="1"/>
  <c r="J77"/>
  <c r="S77" s="1"/>
  <c r="G79"/>
  <c r="P79" s="1"/>
  <c r="H79"/>
  <c r="Q79" s="1"/>
  <c r="I79"/>
  <c r="R79" s="1"/>
  <c r="J79"/>
  <c r="S79" s="1"/>
  <c r="G80"/>
  <c r="P80" s="1"/>
  <c r="H80"/>
  <c r="Q80" s="1"/>
  <c r="I80"/>
  <c r="R80" s="1"/>
  <c r="J80"/>
  <c r="S80" s="1"/>
  <c r="G81"/>
  <c r="P81" s="1"/>
  <c r="H81"/>
  <c r="Q81" s="1"/>
  <c r="I81"/>
  <c r="J81"/>
  <c r="S81" s="1"/>
  <c r="G82"/>
  <c r="P82" s="1"/>
  <c r="H82"/>
  <c r="Q82" s="1"/>
  <c r="I82"/>
  <c r="R82" s="1"/>
  <c r="J82"/>
  <c r="S82" s="1"/>
  <c r="G83"/>
  <c r="P83" s="1"/>
  <c r="H83"/>
  <c r="Q83" s="1"/>
  <c r="I83"/>
  <c r="R83" s="1"/>
  <c r="J83"/>
  <c r="S83" s="1"/>
  <c r="G84"/>
  <c r="P84" s="1"/>
  <c r="H84"/>
  <c r="Q84" s="1"/>
  <c r="I84"/>
  <c r="R84" s="1"/>
  <c r="J84"/>
  <c r="S84" s="1"/>
  <c r="G85"/>
  <c r="P85" s="1"/>
  <c r="H85"/>
  <c r="Q85" s="1"/>
  <c r="I85"/>
  <c r="R85" s="1"/>
  <c r="J85"/>
  <c r="S85" s="1"/>
  <c r="H86"/>
  <c r="Q86" s="1"/>
  <c r="I86"/>
  <c r="R86" s="1"/>
  <c r="J86"/>
  <c r="S86" s="1"/>
  <c r="G88"/>
  <c r="P88" s="1"/>
  <c r="H88"/>
  <c r="Q88" s="1"/>
  <c r="I88"/>
  <c r="R88" s="1"/>
  <c r="J88"/>
  <c r="G90"/>
  <c r="P90" s="1"/>
  <c r="H90"/>
  <c r="Q90" s="1"/>
  <c r="I90"/>
  <c r="R90" s="1"/>
  <c r="J90"/>
  <c r="S90" s="1"/>
  <c r="G91"/>
  <c r="P91" s="1"/>
  <c r="H91"/>
  <c r="Q91" s="1"/>
  <c r="I91"/>
  <c r="R91" s="1"/>
  <c r="J91"/>
  <c r="G92"/>
  <c r="P92" s="1"/>
  <c r="H92"/>
  <c r="Q92" s="1"/>
  <c r="I92"/>
  <c r="R92" s="1"/>
  <c r="J92"/>
  <c r="S92" s="1"/>
  <c r="G93"/>
  <c r="P93" s="1"/>
  <c r="H93"/>
  <c r="Q93" s="1"/>
  <c r="I93"/>
  <c r="R93" s="1"/>
  <c r="J93"/>
  <c r="G94"/>
  <c r="P94" s="1"/>
  <c r="H94"/>
  <c r="Q94" s="1"/>
  <c r="I94"/>
  <c r="R94" s="1"/>
  <c r="J94"/>
  <c r="S94" s="1"/>
  <c r="G95"/>
  <c r="P95" s="1"/>
  <c r="H95"/>
  <c r="Q95" s="1"/>
  <c r="I95"/>
  <c r="R95" s="1"/>
  <c r="J95"/>
  <c r="G96"/>
  <c r="P96" s="1"/>
  <c r="H96"/>
  <c r="Q96" s="1"/>
  <c r="I96"/>
  <c r="R96" s="1"/>
  <c r="J96"/>
  <c r="S96" s="1"/>
  <c r="G97"/>
  <c r="P97" s="1"/>
  <c r="H97"/>
  <c r="Q97" s="1"/>
  <c r="I97"/>
  <c r="R97" s="1"/>
  <c r="J97"/>
  <c r="G98"/>
  <c r="P98" s="1"/>
  <c r="H98"/>
  <c r="Q98" s="1"/>
  <c r="I98"/>
  <c r="R98" s="1"/>
  <c r="J98"/>
  <c r="S98" s="1"/>
  <c r="G99"/>
  <c r="P99" s="1"/>
  <c r="H99"/>
  <c r="Q99" s="1"/>
  <c r="I99"/>
  <c r="R99" s="1"/>
  <c r="J99"/>
  <c r="G100"/>
  <c r="P100" s="1"/>
  <c r="H100"/>
  <c r="Q100" s="1"/>
  <c r="I100"/>
  <c r="R100" s="1"/>
  <c r="J100"/>
  <c r="S100" s="1"/>
  <c r="G102"/>
  <c r="P102" s="1"/>
  <c r="H102"/>
  <c r="Q102" s="1"/>
  <c r="I102"/>
  <c r="R102" s="1"/>
  <c r="J102"/>
  <c r="S102" s="1"/>
  <c r="G103"/>
  <c r="P103" s="1"/>
  <c r="H103"/>
  <c r="Q103" s="1"/>
  <c r="I103"/>
  <c r="R103" s="1"/>
  <c r="J103"/>
  <c r="G105"/>
  <c r="P105" s="1"/>
  <c r="H105"/>
  <c r="Q105" s="1"/>
  <c r="I105"/>
  <c r="R105" s="1"/>
  <c r="J105"/>
  <c r="S105" s="1"/>
  <c r="G106"/>
  <c r="P106" s="1"/>
  <c r="H106"/>
  <c r="Q106" s="1"/>
  <c r="I106"/>
  <c r="R106" s="1"/>
  <c r="J106"/>
  <c r="G107"/>
  <c r="P107" s="1"/>
  <c r="H107"/>
  <c r="Q107" s="1"/>
  <c r="I107"/>
  <c r="R107" s="1"/>
  <c r="J107"/>
  <c r="S107" s="1"/>
  <c r="H108"/>
  <c r="Q108" s="1"/>
  <c r="I108"/>
  <c r="R108" s="1"/>
  <c r="J108"/>
  <c r="S108" s="1"/>
  <c r="G109"/>
  <c r="P109" s="1"/>
  <c r="H109"/>
  <c r="Q109" s="1"/>
  <c r="I109"/>
  <c r="R109" s="1"/>
  <c r="J109"/>
  <c r="S109" s="1"/>
  <c r="G110"/>
  <c r="P110" s="1"/>
  <c r="H110"/>
  <c r="Q110" s="1"/>
  <c r="I110"/>
  <c r="R110" s="1"/>
  <c r="J110"/>
  <c r="H112"/>
  <c r="Q112" s="1"/>
  <c r="I112"/>
  <c r="R112" s="1"/>
  <c r="J112"/>
  <c r="S112" s="1"/>
  <c r="G113"/>
  <c r="P113" s="1"/>
  <c r="H113"/>
  <c r="Q113" s="1"/>
  <c r="I113"/>
  <c r="R113" s="1"/>
  <c r="J113"/>
  <c r="H115"/>
  <c r="Q115" s="1"/>
  <c r="I115"/>
  <c r="R115" s="1"/>
  <c r="G117"/>
  <c r="P117" s="1"/>
  <c r="H117"/>
  <c r="Q117" s="1"/>
  <c r="I117"/>
  <c r="R117" s="1"/>
  <c r="J117"/>
  <c r="G118"/>
  <c r="P118" s="1"/>
  <c r="H118"/>
  <c r="Q118" s="1"/>
  <c r="I118"/>
  <c r="R118" s="1"/>
  <c r="J118"/>
  <c r="S118" s="1"/>
  <c r="G119"/>
  <c r="P119" s="1"/>
  <c r="H119"/>
  <c r="Q119" s="1"/>
  <c r="I119"/>
  <c r="R119" s="1"/>
  <c r="J119"/>
  <c r="I120"/>
  <c r="R120" s="1"/>
  <c r="J120"/>
  <c r="S120" s="1"/>
  <c r="H121"/>
  <c r="Q121" s="1"/>
  <c r="I121"/>
  <c r="R121" s="1"/>
  <c r="J121"/>
  <c r="S121" s="1"/>
  <c r="G122"/>
  <c r="P122" s="1"/>
  <c r="H122"/>
  <c r="Q122" s="1"/>
  <c r="I122"/>
  <c r="R122" s="1"/>
  <c r="J122"/>
  <c r="H124"/>
  <c r="Q124" s="1"/>
  <c r="I124"/>
  <c r="R124" s="1"/>
  <c r="J124"/>
  <c r="S124" s="1"/>
  <c r="G125"/>
  <c r="P125" s="1"/>
  <c r="H125"/>
  <c r="Q125" s="1"/>
  <c r="I125"/>
  <c r="R125" s="1"/>
  <c r="J125"/>
  <c r="G126"/>
  <c r="P126" s="1"/>
  <c r="H126"/>
  <c r="Q126" s="1"/>
  <c r="I126"/>
  <c r="R126" s="1"/>
  <c r="J126"/>
  <c r="S126" s="1"/>
  <c r="G127"/>
  <c r="P127" s="1"/>
  <c r="H127"/>
  <c r="Q127" s="1"/>
  <c r="I127"/>
  <c r="R127" s="1"/>
  <c r="J127"/>
  <c r="G128"/>
  <c r="P128" s="1"/>
  <c r="H128"/>
  <c r="Q128" s="1"/>
  <c r="I128"/>
  <c r="R128" s="1"/>
  <c r="J128"/>
  <c r="S128" s="1"/>
  <c r="G129"/>
  <c r="P129" s="1"/>
  <c r="H129"/>
  <c r="Q129" s="1"/>
  <c r="I129"/>
  <c r="R129" s="1"/>
  <c r="J129"/>
  <c r="H131"/>
  <c r="Q131" s="1"/>
  <c r="I131"/>
  <c r="R131" s="1"/>
  <c r="J131"/>
  <c r="H132"/>
  <c r="Q132" s="1"/>
  <c r="I132"/>
  <c r="R132" s="1"/>
  <c r="J132"/>
  <c r="H133"/>
  <c r="Q133" s="1"/>
  <c r="I133"/>
  <c r="R133" s="1"/>
  <c r="J133"/>
  <c r="S133" s="1"/>
  <c r="G134"/>
  <c r="P134" s="1"/>
  <c r="H134"/>
  <c r="Q134" s="1"/>
  <c r="I134"/>
  <c r="R134" s="1"/>
  <c r="J134"/>
  <c r="G135"/>
  <c r="P135" s="1"/>
  <c r="H135"/>
  <c r="Q135" s="1"/>
  <c r="I135"/>
  <c r="R135" s="1"/>
  <c r="J135"/>
  <c r="S135" s="1"/>
  <c r="G136"/>
  <c r="P136" s="1"/>
  <c r="H136"/>
  <c r="Q136" s="1"/>
  <c r="I136"/>
  <c r="R136" s="1"/>
  <c r="J136"/>
  <c r="H137"/>
  <c r="Q137" s="1"/>
  <c r="I137"/>
  <c r="R137" s="1"/>
  <c r="J137"/>
  <c r="S137" s="1"/>
  <c r="H138"/>
  <c r="Q138" s="1"/>
  <c r="I138"/>
  <c r="R138" s="1"/>
  <c r="J138"/>
  <c r="S138" s="1"/>
  <c r="G140"/>
  <c r="P140" s="1"/>
  <c r="H140"/>
  <c r="Q140" s="1"/>
  <c r="I140"/>
  <c r="J140"/>
  <c r="S140" s="1"/>
  <c r="H141"/>
  <c r="Q141" s="1"/>
  <c r="I141"/>
  <c r="R141" s="1"/>
  <c r="J141"/>
  <c r="S141" s="1"/>
  <c r="G142"/>
  <c r="P142" s="1"/>
  <c r="H142"/>
  <c r="Q142" s="1"/>
  <c r="I142"/>
  <c r="J142"/>
  <c r="S142" s="1"/>
  <c r="G143"/>
  <c r="P143" s="1"/>
  <c r="H143"/>
  <c r="Q143" s="1"/>
  <c r="I143"/>
  <c r="R143" s="1"/>
  <c r="J143"/>
  <c r="P144"/>
  <c r="Q144"/>
  <c r="R144"/>
  <c r="G145"/>
  <c r="P145" s="1"/>
  <c r="H145"/>
  <c r="Q145" s="1"/>
  <c r="I145"/>
  <c r="R145" s="1"/>
  <c r="J145"/>
  <c r="S145" s="1"/>
  <c r="G146"/>
  <c r="P146" s="1"/>
  <c r="H146"/>
  <c r="Q146" s="1"/>
  <c r="I146"/>
  <c r="J146"/>
  <c r="S146" s="1"/>
  <c r="G147"/>
  <c r="P147" s="1"/>
  <c r="H147"/>
  <c r="Q147" s="1"/>
  <c r="I147"/>
  <c r="R147" s="1"/>
  <c r="J147"/>
  <c r="S147" s="1"/>
  <c r="G148"/>
  <c r="P148" s="1"/>
  <c r="H148"/>
  <c r="Q148" s="1"/>
  <c r="I148"/>
  <c r="R148" s="1"/>
  <c r="J148"/>
  <c r="S148" s="1"/>
  <c r="I149"/>
  <c r="R149" s="1"/>
  <c r="J149"/>
  <c r="S149" s="1"/>
  <c r="G150"/>
  <c r="P150" s="1"/>
  <c r="H150"/>
  <c r="Q150" s="1"/>
  <c r="I150"/>
  <c r="R150" s="1"/>
  <c r="J150"/>
  <c r="S150" s="1"/>
  <c r="G151"/>
  <c r="P151" s="1"/>
  <c r="H151"/>
  <c r="Q151" s="1"/>
  <c r="I151"/>
  <c r="J151"/>
  <c r="S151" s="1"/>
  <c r="G152"/>
  <c r="P152" s="1"/>
  <c r="H152"/>
  <c r="Q152" s="1"/>
  <c r="I152"/>
  <c r="R152" s="1"/>
  <c r="J152"/>
  <c r="S152" s="1"/>
  <c r="G154"/>
  <c r="P154" s="1"/>
  <c r="H154"/>
  <c r="Q154" s="1"/>
  <c r="I154"/>
  <c r="R154" s="1"/>
  <c r="J154"/>
  <c r="S154" s="1"/>
  <c r="G155"/>
  <c r="P155" s="1"/>
  <c r="H155"/>
  <c r="Q155" s="1"/>
  <c r="I155"/>
  <c r="J155"/>
  <c r="S155" s="1"/>
  <c r="G156"/>
  <c r="P156" s="1"/>
  <c r="H156"/>
  <c r="Q156" s="1"/>
  <c r="I156"/>
  <c r="R156" s="1"/>
  <c r="J156"/>
  <c r="G157"/>
  <c r="P157" s="1"/>
  <c r="H157"/>
  <c r="Q157" s="1"/>
  <c r="I157"/>
  <c r="R157" s="1"/>
  <c r="J157"/>
  <c r="G158"/>
  <c r="P158" s="1"/>
  <c r="H158"/>
  <c r="Q158" s="1"/>
  <c r="I158"/>
  <c r="R158" s="1"/>
  <c r="J158"/>
  <c r="S158" s="1"/>
  <c r="G159"/>
  <c r="P159" s="1"/>
  <c r="H159"/>
  <c r="Q159" s="1"/>
  <c r="I159"/>
  <c r="J159"/>
  <c r="S159" s="1"/>
  <c r="G160"/>
  <c r="P160" s="1"/>
  <c r="H160"/>
  <c r="Q160" s="1"/>
  <c r="I160"/>
  <c r="R160" s="1"/>
  <c r="J160"/>
  <c r="H161"/>
  <c r="Q161" s="1"/>
  <c r="I161"/>
  <c r="R161" s="1"/>
  <c r="J161"/>
  <c r="S161" s="1"/>
  <c r="H162"/>
  <c r="Q162" s="1"/>
  <c r="I162"/>
  <c r="R162" s="1"/>
  <c r="J162"/>
  <c r="G163"/>
  <c r="P163" s="1"/>
  <c r="I163"/>
  <c r="R163" s="1"/>
  <c r="J163"/>
  <c r="G164"/>
  <c r="P164" s="1"/>
  <c r="H164"/>
  <c r="Q164" s="1"/>
  <c r="I164"/>
  <c r="R164" s="1"/>
  <c r="J164"/>
  <c r="G165"/>
  <c r="P165" s="1"/>
  <c r="H165"/>
  <c r="Q165" s="1"/>
  <c r="I165"/>
  <c r="R165" s="1"/>
  <c r="J165"/>
  <c r="S165" s="1"/>
  <c r="H166"/>
  <c r="Q166" s="1"/>
  <c r="I166"/>
  <c r="J166"/>
  <c r="S166" s="1"/>
  <c r="G167"/>
  <c r="P167" s="1"/>
  <c r="H167"/>
  <c r="Q167" s="1"/>
  <c r="J167"/>
  <c r="S167" s="1"/>
  <c r="H168"/>
  <c r="Q168" s="1"/>
  <c r="I168"/>
  <c r="R168" s="1"/>
  <c r="J168"/>
  <c r="H169"/>
  <c r="Q169" s="1"/>
  <c r="I169"/>
  <c r="R169" s="1"/>
  <c r="J169"/>
  <c r="G170"/>
  <c r="P170" s="1"/>
  <c r="H170"/>
  <c r="Q170" s="1"/>
  <c r="I170"/>
  <c r="R170" s="1"/>
  <c r="J170"/>
  <c r="S170" s="1"/>
  <c r="G171"/>
  <c r="P171" s="1"/>
  <c r="H171"/>
  <c r="Q171" s="1"/>
  <c r="I171"/>
  <c r="J171"/>
  <c r="S171" s="1"/>
  <c r="G173"/>
  <c r="P173" s="1"/>
  <c r="H173"/>
  <c r="Q173" s="1"/>
  <c r="I173"/>
  <c r="J173"/>
  <c r="S173" s="1"/>
  <c r="G174"/>
  <c r="P174" s="1"/>
  <c r="H174"/>
  <c r="Q174" s="1"/>
  <c r="I174"/>
  <c r="R174" s="1"/>
  <c r="J174"/>
  <c r="S174" s="1"/>
  <c r="G175"/>
  <c r="P175" s="1"/>
  <c r="H175"/>
  <c r="Q175" s="1"/>
  <c r="I175"/>
  <c r="R175" s="1"/>
  <c r="J175"/>
  <c r="S175" s="1"/>
  <c r="G176"/>
  <c r="P176" s="1"/>
  <c r="H176"/>
  <c r="Q176" s="1"/>
  <c r="I176"/>
  <c r="J176"/>
  <c r="S176" s="1"/>
  <c r="G177"/>
  <c r="P177" s="1"/>
  <c r="H177"/>
  <c r="Q177" s="1"/>
  <c r="I177"/>
  <c r="R177" s="1"/>
  <c r="J177"/>
  <c r="H178"/>
  <c r="Q178" s="1"/>
  <c r="I178"/>
  <c r="R178" s="1"/>
  <c r="J178"/>
  <c r="S178" s="1"/>
  <c r="G179"/>
  <c r="P179" s="1"/>
  <c r="H179"/>
  <c r="Q179" s="1"/>
  <c r="I179"/>
  <c r="R179" s="1"/>
  <c r="J179"/>
  <c r="S179" s="1"/>
  <c r="G180"/>
  <c r="P180" s="1"/>
  <c r="H180"/>
  <c r="Q180" s="1"/>
  <c r="I180"/>
  <c r="J180"/>
  <c r="S180" s="1"/>
  <c r="G181"/>
  <c r="P181" s="1"/>
  <c r="H181"/>
  <c r="Q181" s="1"/>
  <c r="I181"/>
  <c r="R181" s="1"/>
  <c r="J181"/>
  <c r="G182"/>
  <c r="P182" s="1"/>
  <c r="H182"/>
  <c r="Q182" s="1"/>
  <c r="I182"/>
  <c r="R182" s="1"/>
  <c r="J182"/>
  <c r="G183"/>
  <c r="P183" s="1"/>
  <c r="H183"/>
  <c r="Q183" s="1"/>
  <c r="I183"/>
  <c r="R183" s="1"/>
  <c r="J183"/>
  <c r="S183" s="1"/>
  <c r="G184"/>
  <c r="P184" s="1"/>
  <c r="H184"/>
  <c r="Q184" s="1"/>
  <c r="I184"/>
  <c r="J184"/>
  <c r="S184" s="1"/>
  <c r="G185"/>
  <c r="P185" s="1"/>
  <c r="H185"/>
  <c r="Q185" s="1"/>
  <c r="I185"/>
  <c r="R185" s="1"/>
  <c r="J185"/>
  <c r="G187"/>
  <c r="P187" s="1"/>
  <c r="H187"/>
  <c r="Q187" s="1"/>
  <c r="I187"/>
  <c r="R187" s="1"/>
  <c r="J187"/>
  <c r="G188"/>
  <c r="P188" s="1"/>
  <c r="H188"/>
  <c r="Q188" s="1"/>
  <c r="I188"/>
  <c r="R188" s="1"/>
  <c r="J188"/>
  <c r="S188" s="1"/>
  <c r="G189"/>
  <c r="P189" s="1"/>
  <c r="H189"/>
  <c r="Q189" s="1"/>
  <c r="I189"/>
  <c r="J189"/>
  <c r="S189" s="1"/>
  <c r="G190"/>
  <c r="P190" s="1"/>
  <c r="H190"/>
  <c r="Q190" s="1"/>
  <c r="I190"/>
  <c r="R190" s="1"/>
  <c r="J190"/>
  <c r="G191"/>
  <c r="P191" s="1"/>
  <c r="H191"/>
  <c r="Q191" s="1"/>
  <c r="I191"/>
  <c r="R191" s="1"/>
  <c r="J191"/>
  <c r="G192"/>
  <c r="P192" s="1"/>
  <c r="H192"/>
  <c r="Q192" s="1"/>
  <c r="I192"/>
  <c r="R192" s="1"/>
  <c r="J192"/>
  <c r="S192" s="1"/>
  <c r="G193"/>
  <c r="P193" s="1"/>
  <c r="H193"/>
  <c r="Q193" s="1"/>
  <c r="I193"/>
  <c r="J193"/>
  <c r="S193" s="1"/>
  <c r="G194"/>
  <c r="P194" s="1"/>
  <c r="H194"/>
  <c r="Q194" s="1"/>
  <c r="I194"/>
  <c r="R194" s="1"/>
  <c r="J194"/>
  <c r="S194" s="1"/>
  <c r="G195"/>
  <c r="P195" s="1"/>
  <c r="H195"/>
  <c r="Q195" s="1"/>
  <c r="I195"/>
  <c r="R195" s="1"/>
  <c r="J195"/>
  <c r="G196"/>
  <c r="P196" s="1"/>
  <c r="H196"/>
  <c r="Q196" s="1"/>
  <c r="I196"/>
  <c r="R196" s="1"/>
  <c r="J196"/>
  <c r="S196" s="1"/>
  <c r="G197"/>
  <c r="P197" s="1"/>
  <c r="H197"/>
  <c r="Q197" s="1"/>
  <c r="I197"/>
  <c r="J197"/>
  <c r="S197" s="1"/>
  <c r="G198"/>
  <c r="P198" s="1"/>
  <c r="H198"/>
  <c r="Q198" s="1"/>
  <c r="I198"/>
  <c r="R198" s="1"/>
  <c r="J198"/>
  <c r="G199"/>
  <c r="P199" s="1"/>
  <c r="H199"/>
  <c r="Q199" s="1"/>
  <c r="I199"/>
  <c r="R199" s="1"/>
  <c r="J199"/>
  <c r="G200"/>
  <c r="P200" s="1"/>
  <c r="H200"/>
  <c r="Q200" s="1"/>
  <c r="I200"/>
  <c r="R200" s="1"/>
  <c r="J200"/>
  <c r="S200" s="1"/>
  <c r="G201"/>
  <c r="P201" s="1"/>
  <c r="H201"/>
  <c r="Q201" s="1"/>
  <c r="I201"/>
  <c r="J201"/>
  <c r="S201" s="1"/>
  <c r="G202"/>
  <c r="P202" s="1"/>
  <c r="H202"/>
  <c r="Q202" s="1"/>
  <c r="I202"/>
  <c r="R202" s="1"/>
  <c r="J202"/>
  <c r="G203"/>
  <c r="P203" s="1"/>
  <c r="H203"/>
  <c r="Q203" s="1"/>
  <c r="I203"/>
  <c r="R203" s="1"/>
  <c r="J203"/>
  <c r="G205"/>
  <c r="P205" s="1"/>
  <c r="H205"/>
  <c r="Q205" s="1"/>
  <c r="I205"/>
  <c r="J205"/>
  <c r="S205" s="1"/>
  <c r="G206"/>
  <c r="P206" s="1"/>
  <c r="H206"/>
  <c r="Q206" s="1"/>
  <c r="I206"/>
  <c r="R206" s="1"/>
  <c r="J206"/>
  <c r="G207"/>
  <c r="P207" s="1"/>
  <c r="H207"/>
  <c r="Q207" s="1"/>
  <c r="I207"/>
  <c r="R207" s="1"/>
  <c r="J207"/>
  <c r="H208"/>
  <c r="Q208" s="1"/>
  <c r="I208"/>
  <c r="R208" s="1"/>
  <c r="J208"/>
  <c r="S208" s="1"/>
  <c r="G209"/>
  <c r="P209" s="1"/>
  <c r="H209"/>
  <c r="Q209" s="1"/>
  <c r="I209"/>
  <c r="J209"/>
  <c r="S209" s="1"/>
  <c r="G210"/>
  <c r="P210" s="1"/>
  <c r="H210"/>
  <c r="Q210" s="1"/>
  <c r="I210"/>
  <c r="R210" s="1"/>
  <c r="J210"/>
  <c r="G211"/>
  <c r="H211"/>
  <c r="I211"/>
  <c r="J211"/>
  <c r="G229"/>
  <c r="P229" s="1"/>
  <c r="H229"/>
  <c r="I229"/>
  <c r="J229"/>
  <c r="S229" s="1"/>
  <c r="G230"/>
  <c r="P230" s="1"/>
  <c r="H230"/>
  <c r="Q230" s="1"/>
  <c r="I230"/>
  <c r="R230" s="1"/>
  <c r="J230"/>
  <c r="S230" s="1"/>
  <c r="G231"/>
  <c r="P231" s="1"/>
  <c r="H231"/>
  <c r="Q231" s="1"/>
  <c r="I231"/>
  <c r="R231" s="1"/>
  <c r="J231"/>
  <c r="S231" s="1"/>
  <c r="G232"/>
  <c r="P232" s="1"/>
  <c r="H232"/>
  <c r="Q232" s="1"/>
  <c r="I232"/>
  <c r="R232" s="1"/>
  <c r="J232"/>
  <c r="S232" s="1"/>
  <c r="H233"/>
  <c r="Q233" s="1"/>
  <c r="I233"/>
  <c r="J233"/>
  <c r="S233" s="1"/>
  <c r="H234"/>
  <c r="Q234" s="1"/>
  <c r="I234"/>
  <c r="R234" s="1"/>
  <c r="J234"/>
  <c r="S234" s="1"/>
  <c r="H235"/>
  <c r="Q235" s="1"/>
  <c r="I235"/>
  <c r="R235" s="1"/>
  <c r="J235"/>
  <c r="S235" s="1"/>
  <c r="G236"/>
  <c r="P236" s="1"/>
  <c r="H236"/>
  <c r="Q236" s="1"/>
  <c r="I236"/>
  <c r="R236" s="1"/>
  <c r="J236"/>
  <c r="H237"/>
  <c r="Q237" s="1"/>
  <c r="I237"/>
  <c r="R237" s="1"/>
  <c r="J237"/>
  <c r="S237" s="1"/>
  <c r="G238"/>
  <c r="P238" s="1"/>
  <c r="H238"/>
  <c r="Q238" s="1"/>
  <c r="I238"/>
  <c r="R238" s="1"/>
  <c r="J238"/>
  <c r="G239"/>
  <c r="P239" s="1"/>
  <c r="H239"/>
  <c r="Q239" s="1"/>
  <c r="I239"/>
  <c r="R239" s="1"/>
  <c r="J239"/>
  <c r="H240"/>
  <c r="Q240" s="1"/>
  <c r="I240"/>
  <c r="R240" s="1"/>
  <c r="J240"/>
  <c r="S240" s="1"/>
  <c r="H241"/>
  <c r="Q241" s="1"/>
  <c r="I241"/>
  <c r="J241"/>
  <c r="S241" s="1"/>
  <c r="H242"/>
  <c r="Q242" s="1"/>
  <c r="I242"/>
  <c r="R242" s="1"/>
  <c r="J242"/>
  <c r="G27"/>
  <c r="P27" s="1"/>
  <c r="H27"/>
  <c r="Q27" s="1"/>
  <c r="I27"/>
  <c r="R27" s="1"/>
  <c r="J27"/>
  <c r="G8"/>
  <c r="H8"/>
  <c r="I8"/>
  <c r="J8"/>
  <c r="H24" i="2"/>
  <c r="Q24" s="1"/>
  <c r="P9"/>
  <c r="H9"/>
  <c r="Q9" s="1"/>
  <c r="I9"/>
  <c r="R9" s="1"/>
  <c r="J9"/>
  <c r="S9" s="1"/>
  <c r="P10"/>
  <c r="H10"/>
  <c r="Q10" s="1"/>
  <c r="I10"/>
  <c r="R10" s="1"/>
  <c r="J10"/>
  <c r="S10" s="1"/>
  <c r="P11"/>
  <c r="H11"/>
  <c r="Q11" s="1"/>
  <c r="I11"/>
  <c r="R11" s="1"/>
  <c r="J11"/>
  <c r="S11" s="1"/>
  <c r="P12"/>
  <c r="H12"/>
  <c r="Q12" s="1"/>
  <c r="I12"/>
  <c r="R12" s="1"/>
  <c r="J12"/>
  <c r="S12" s="1"/>
  <c r="P13"/>
  <c r="H13"/>
  <c r="Q13" s="1"/>
  <c r="I13"/>
  <c r="R13" s="1"/>
  <c r="J13"/>
  <c r="S13" s="1"/>
  <c r="P14"/>
  <c r="H14"/>
  <c r="Q14" s="1"/>
  <c r="I14"/>
  <c r="R14" s="1"/>
  <c r="J14"/>
  <c r="S14" s="1"/>
  <c r="P15"/>
  <c r="H15"/>
  <c r="Q15" s="1"/>
  <c r="I15"/>
  <c r="R15" s="1"/>
  <c r="J15"/>
  <c r="S15" s="1"/>
  <c r="P16"/>
  <c r="H16"/>
  <c r="Q16" s="1"/>
  <c r="I16"/>
  <c r="R16" s="1"/>
  <c r="J16"/>
  <c r="S16" s="1"/>
  <c r="P17"/>
  <c r="H17"/>
  <c r="Q17" s="1"/>
  <c r="I17"/>
  <c r="R17" s="1"/>
  <c r="J17"/>
  <c r="S17" s="1"/>
  <c r="P18"/>
  <c r="H18"/>
  <c r="Q18" s="1"/>
  <c r="I18"/>
  <c r="R18" s="1"/>
  <c r="J18"/>
  <c r="S18" s="1"/>
  <c r="P19"/>
  <c r="H19"/>
  <c r="Q19" s="1"/>
  <c r="I19"/>
  <c r="R19" s="1"/>
  <c r="J19"/>
  <c r="S19" s="1"/>
  <c r="P20"/>
  <c r="H20"/>
  <c r="Q20" s="1"/>
  <c r="I20"/>
  <c r="R20" s="1"/>
  <c r="J20"/>
  <c r="S20" s="1"/>
  <c r="P21"/>
  <c r="H21"/>
  <c r="Q21" s="1"/>
  <c r="I21"/>
  <c r="R21" s="1"/>
  <c r="J21"/>
  <c r="S21" s="1"/>
  <c r="P22"/>
  <c r="H22"/>
  <c r="Q22" s="1"/>
  <c r="I22"/>
  <c r="R22" s="1"/>
  <c r="J22"/>
  <c r="S22" s="1"/>
  <c r="H23"/>
  <c r="Q23" s="1"/>
  <c r="I23"/>
  <c r="R23" s="1"/>
  <c r="J23"/>
  <c r="S23" s="1"/>
  <c r="P24"/>
  <c r="I24"/>
  <c r="R24" s="1"/>
  <c r="J24"/>
  <c r="S24" s="1"/>
  <c r="P25"/>
  <c r="H25"/>
  <c r="Q25" s="1"/>
  <c r="I25"/>
  <c r="R25" s="1"/>
  <c r="J25"/>
  <c r="S25" s="1"/>
  <c r="P26"/>
  <c r="H26"/>
  <c r="Q26" s="1"/>
  <c r="I26"/>
  <c r="R26" s="1"/>
  <c r="J26"/>
  <c r="S26" s="1"/>
  <c r="P29"/>
  <c r="H29"/>
  <c r="I29"/>
  <c r="R29" s="1"/>
  <c r="J29"/>
  <c r="S29" s="1"/>
  <c r="P30"/>
  <c r="H30"/>
  <c r="Q30" s="1"/>
  <c r="I30"/>
  <c r="R30" s="1"/>
  <c r="J30"/>
  <c r="S30" s="1"/>
  <c r="H31"/>
  <c r="Q31" s="1"/>
  <c r="I31"/>
  <c r="R31" s="1"/>
  <c r="J31"/>
  <c r="S31" s="1"/>
  <c r="P32"/>
  <c r="H32"/>
  <c r="Q32" s="1"/>
  <c r="I32"/>
  <c r="R32" s="1"/>
  <c r="J32"/>
  <c r="S32" s="1"/>
  <c r="P33"/>
  <c r="H33"/>
  <c r="Q33" s="1"/>
  <c r="I33"/>
  <c r="R33" s="1"/>
  <c r="J33"/>
  <c r="S33" s="1"/>
  <c r="P35"/>
  <c r="H35"/>
  <c r="Q35" s="1"/>
  <c r="I35"/>
  <c r="R35" s="1"/>
  <c r="J35"/>
  <c r="S35" s="1"/>
  <c r="P36"/>
  <c r="H36"/>
  <c r="Q36" s="1"/>
  <c r="I36"/>
  <c r="R36" s="1"/>
  <c r="J36"/>
  <c r="S36" s="1"/>
  <c r="P37"/>
  <c r="H37"/>
  <c r="Q37" s="1"/>
  <c r="I37"/>
  <c r="R37" s="1"/>
  <c r="J37"/>
  <c r="S37" s="1"/>
  <c r="P38"/>
  <c r="H38"/>
  <c r="I38"/>
  <c r="R38" s="1"/>
  <c r="J38"/>
  <c r="S38" s="1"/>
  <c r="P39"/>
  <c r="H39"/>
  <c r="Q39" s="1"/>
  <c r="I39"/>
  <c r="R39" s="1"/>
  <c r="J39"/>
  <c r="S39" s="1"/>
  <c r="P40"/>
  <c r="H40"/>
  <c r="Q40" s="1"/>
  <c r="I40"/>
  <c r="R40" s="1"/>
  <c r="J40"/>
  <c r="S40" s="1"/>
  <c r="P41"/>
  <c r="H41"/>
  <c r="Q41" s="1"/>
  <c r="I41"/>
  <c r="R41" s="1"/>
  <c r="J41"/>
  <c r="S41" s="1"/>
  <c r="P42"/>
  <c r="H42"/>
  <c r="Q42" s="1"/>
  <c r="I42"/>
  <c r="R42" s="1"/>
  <c r="J42"/>
  <c r="S42" s="1"/>
  <c r="P43"/>
  <c r="H43"/>
  <c r="I43"/>
  <c r="R43" s="1"/>
  <c r="J43"/>
  <c r="S43" s="1"/>
  <c r="H45"/>
  <c r="Q45" s="1"/>
  <c r="I45"/>
  <c r="R45" s="1"/>
  <c r="J45"/>
  <c r="S45" s="1"/>
  <c r="P46"/>
  <c r="H46"/>
  <c r="Q46" s="1"/>
  <c r="I46"/>
  <c r="J46"/>
  <c r="S46" s="1"/>
  <c r="P47"/>
  <c r="H47"/>
  <c r="Q47" s="1"/>
  <c r="I47"/>
  <c r="R47" s="1"/>
  <c r="J47"/>
  <c r="S47" s="1"/>
  <c r="P48"/>
  <c r="H48"/>
  <c r="Q48" s="1"/>
  <c r="I48"/>
  <c r="J48"/>
  <c r="S48" s="1"/>
  <c r="P49"/>
  <c r="H49"/>
  <c r="Q49" s="1"/>
  <c r="I49"/>
  <c r="R49" s="1"/>
  <c r="J49"/>
  <c r="S49" s="1"/>
  <c r="P50"/>
  <c r="H50"/>
  <c r="Q50" s="1"/>
  <c r="I50"/>
  <c r="J50"/>
  <c r="S50" s="1"/>
  <c r="P52"/>
  <c r="I52"/>
  <c r="R52" s="1"/>
  <c r="J52"/>
  <c r="S52" s="1"/>
  <c r="P54"/>
  <c r="H54"/>
  <c r="Q54" s="1"/>
  <c r="I54"/>
  <c r="R54" s="1"/>
  <c r="J54"/>
  <c r="S54" s="1"/>
  <c r="P55"/>
  <c r="H55"/>
  <c r="Q55" s="1"/>
  <c r="I55"/>
  <c r="R55" s="1"/>
  <c r="J55"/>
  <c r="S55" s="1"/>
  <c r="P56"/>
  <c r="H56"/>
  <c r="Q56" s="1"/>
  <c r="I56"/>
  <c r="R56" s="1"/>
  <c r="J56"/>
  <c r="S56" s="1"/>
  <c r="P57"/>
  <c r="H57"/>
  <c r="Q57" s="1"/>
  <c r="I57"/>
  <c r="R57" s="1"/>
  <c r="J57"/>
  <c r="S57" s="1"/>
  <c r="P60"/>
  <c r="H60"/>
  <c r="Q60" s="1"/>
  <c r="I60"/>
  <c r="R60" s="1"/>
  <c r="J60"/>
  <c r="S60" s="1"/>
  <c r="P62"/>
  <c r="H62"/>
  <c r="Q62" s="1"/>
  <c r="I62"/>
  <c r="R62" s="1"/>
  <c r="J62"/>
  <c r="S62" s="1"/>
  <c r="P63"/>
  <c r="H63"/>
  <c r="Q63" s="1"/>
  <c r="I63"/>
  <c r="R63" s="1"/>
  <c r="J63"/>
  <c r="S63" s="1"/>
  <c r="P64"/>
  <c r="H64"/>
  <c r="Q64" s="1"/>
  <c r="I64"/>
  <c r="R64" s="1"/>
  <c r="J64"/>
  <c r="S64" s="1"/>
  <c r="P65"/>
  <c r="I65"/>
  <c r="R65" s="1"/>
  <c r="J65"/>
  <c r="S65" s="1"/>
  <c r="P67"/>
  <c r="H67"/>
  <c r="Q67" s="1"/>
  <c r="I67"/>
  <c r="R67" s="1"/>
  <c r="J67"/>
  <c r="S67" s="1"/>
  <c r="I69"/>
  <c r="R69" s="1"/>
  <c r="J69"/>
  <c r="P70"/>
  <c r="H70"/>
  <c r="Q70" s="1"/>
  <c r="I70"/>
  <c r="R70" s="1"/>
  <c r="J70"/>
  <c r="S70" s="1"/>
  <c r="P71"/>
  <c r="H71"/>
  <c r="Q71" s="1"/>
  <c r="I71"/>
  <c r="R71" s="1"/>
  <c r="J71"/>
  <c r="P72"/>
  <c r="H72"/>
  <c r="Q72" s="1"/>
  <c r="I72"/>
  <c r="R72" s="1"/>
  <c r="J72"/>
  <c r="S72" s="1"/>
  <c r="P73"/>
  <c r="H73"/>
  <c r="Q73" s="1"/>
  <c r="I73"/>
  <c r="R73" s="1"/>
  <c r="J73"/>
  <c r="P74"/>
  <c r="H74"/>
  <c r="Q74" s="1"/>
  <c r="I74"/>
  <c r="R74" s="1"/>
  <c r="J74"/>
  <c r="S74" s="1"/>
  <c r="P75"/>
  <c r="H75"/>
  <c r="Q75" s="1"/>
  <c r="I75"/>
  <c r="R75" s="1"/>
  <c r="J75"/>
  <c r="P76"/>
  <c r="H76"/>
  <c r="Q76" s="1"/>
  <c r="I76"/>
  <c r="R76" s="1"/>
  <c r="J76"/>
  <c r="S76" s="1"/>
  <c r="P77"/>
  <c r="H77"/>
  <c r="Q77" s="1"/>
  <c r="I77"/>
  <c r="R77" s="1"/>
  <c r="J77"/>
  <c r="P79"/>
  <c r="H79"/>
  <c r="Q79" s="1"/>
  <c r="I79"/>
  <c r="R79" s="1"/>
  <c r="J79"/>
  <c r="S79" s="1"/>
  <c r="P80"/>
  <c r="H80"/>
  <c r="Q80" s="1"/>
  <c r="I80"/>
  <c r="R80" s="1"/>
  <c r="J80"/>
  <c r="P81"/>
  <c r="H81"/>
  <c r="Q81" s="1"/>
  <c r="I81"/>
  <c r="R81" s="1"/>
  <c r="J81"/>
  <c r="S81" s="1"/>
  <c r="P82"/>
  <c r="H82"/>
  <c r="Q82" s="1"/>
  <c r="I82"/>
  <c r="R82" s="1"/>
  <c r="J82"/>
  <c r="P83"/>
  <c r="H83"/>
  <c r="Q83" s="1"/>
  <c r="I83"/>
  <c r="R83" s="1"/>
  <c r="J83"/>
  <c r="S83" s="1"/>
  <c r="P84"/>
  <c r="H84"/>
  <c r="Q84" s="1"/>
  <c r="I84"/>
  <c r="R84" s="1"/>
  <c r="J84"/>
  <c r="S84" s="1"/>
  <c r="P85"/>
  <c r="H85"/>
  <c r="Q85" s="1"/>
  <c r="I85"/>
  <c r="R85" s="1"/>
  <c r="J85"/>
  <c r="S85" s="1"/>
  <c r="H86"/>
  <c r="Q86" s="1"/>
  <c r="I86"/>
  <c r="R86" s="1"/>
  <c r="J86"/>
  <c r="S86" s="1"/>
  <c r="P88"/>
  <c r="H88"/>
  <c r="Q88" s="1"/>
  <c r="I88"/>
  <c r="R88" s="1"/>
  <c r="J88"/>
  <c r="S88" s="1"/>
  <c r="P90"/>
  <c r="H90"/>
  <c r="Q90" s="1"/>
  <c r="I90"/>
  <c r="R90" s="1"/>
  <c r="J90"/>
  <c r="S90" s="1"/>
  <c r="P91"/>
  <c r="H91"/>
  <c r="Q91" s="1"/>
  <c r="I91"/>
  <c r="R91" s="1"/>
  <c r="J91"/>
  <c r="S91" s="1"/>
  <c r="P92"/>
  <c r="H92"/>
  <c r="Q92" s="1"/>
  <c r="I92"/>
  <c r="R92" s="1"/>
  <c r="J92"/>
  <c r="P93"/>
  <c r="H93"/>
  <c r="Q93" s="1"/>
  <c r="I93"/>
  <c r="R93" s="1"/>
  <c r="J93"/>
  <c r="S93" s="1"/>
  <c r="P94"/>
  <c r="H94"/>
  <c r="Q94" s="1"/>
  <c r="I94"/>
  <c r="R94" s="1"/>
  <c r="J94"/>
  <c r="S94" s="1"/>
  <c r="P95"/>
  <c r="H95"/>
  <c r="Q95" s="1"/>
  <c r="I95"/>
  <c r="R95" s="1"/>
  <c r="J95"/>
  <c r="S95" s="1"/>
  <c r="P96"/>
  <c r="H96"/>
  <c r="Q96" s="1"/>
  <c r="I96"/>
  <c r="R96" s="1"/>
  <c r="J96"/>
  <c r="P97"/>
  <c r="H97"/>
  <c r="Q97" s="1"/>
  <c r="I97"/>
  <c r="R97" s="1"/>
  <c r="J97"/>
  <c r="P98"/>
  <c r="H98"/>
  <c r="Q98" s="1"/>
  <c r="I98"/>
  <c r="R98" s="1"/>
  <c r="J98"/>
  <c r="S98" s="1"/>
  <c r="P99"/>
  <c r="H99"/>
  <c r="Q99" s="1"/>
  <c r="I99"/>
  <c r="R99" s="1"/>
  <c r="J99"/>
  <c r="S99" s="1"/>
  <c r="P100"/>
  <c r="H100"/>
  <c r="Q100" s="1"/>
  <c r="I100"/>
  <c r="R100" s="1"/>
  <c r="J100"/>
  <c r="P102"/>
  <c r="H102"/>
  <c r="Q102" s="1"/>
  <c r="I102"/>
  <c r="R102" s="1"/>
  <c r="J102"/>
  <c r="S102" s="1"/>
  <c r="P103"/>
  <c r="H103"/>
  <c r="Q103" s="1"/>
  <c r="I103"/>
  <c r="R103" s="1"/>
  <c r="J103"/>
  <c r="P105"/>
  <c r="H105"/>
  <c r="Q105" s="1"/>
  <c r="I105"/>
  <c r="R105" s="1"/>
  <c r="J105"/>
  <c r="P106"/>
  <c r="H106"/>
  <c r="Q106" s="1"/>
  <c r="I106"/>
  <c r="R106" s="1"/>
  <c r="J106"/>
  <c r="P107"/>
  <c r="H107"/>
  <c r="Q107" s="1"/>
  <c r="I107"/>
  <c r="R107" s="1"/>
  <c r="J107"/>
  <c r="H108"/>
  <c r="Q108" s="1"/>
  <c r="I108"/>
  <c r="R108" s="1"/>
  <c r="J108"/>
  <c r="P109"/>
  <c r="H109"/>
  <c r="Q109" s="1"/>
  <c r="I109"/>
  <c r="R109" s="1"/>
  <c r="J109"/>
  <c r="P110"/>
  <c r="H110"/>
  <c r="Q110" s="1"/>
  <c r="I110"/>
  <c r="R110" s="1"/>
  <c r="J110"/>
  <c r="H112"/>
  <c r="Q112" s="1"/>
  <c r="I112"/>
  <c r="R112" s="1"/>
  <c r="J112"/>
  <c r="S112" s="1"/>
  <c r="P113"/>
  <c r="H113"/>
  <c r="Q113" s="1"/>
  <c r="I113"/>
  <c r="R113" s="1"/>
  <c r="J113"/>
  <c r="S113" s="1"/>
  <c r="H115"/>
  <c r="Q115" s="1"/>
  <c r="I115"/>
  <c r="R115" s="1"/>
  <c r="P117"/>
  <c r="H117"/>
  <c r="Q117" s="1"/>
  <c r="I117"/>
  <c r="R117" s="1"/>
  <c r="J117"/>
  <c r="P118"/>
  <c r="H118"/>
  <c r="Q118" s="1"/>
  <c r="I118"/>
  <c r="R118" s="1"/>
  <c r="J118"/>
  <c r="P119"/>
  <c r="H119"/>
  <c r="Q119" s="1"/>
  <c r="I119"/>
  <c r="R119" s="1"/>
  <c r="J119"/>
  <c r="I120"/>
  <c r="R120" s="1"/>
  <c r="J120"/>
  <c r="S120" s="1"/>
  <c r="H121"/>
  <c r="Q121" s="1"/>
  <c r="I121"/>
  <c r="R121" s="1"/>
  <c r="J121"/>
  <c r="P122"/>
  <c r="H122"/>
  <c r="Q122" s="1"/>
  <c r="I122"/>
  <c r="R122" s="1"/>
  <c r="J122"/>
  <c r="S122" s="1"/>
  <c r="H124"/>
  <c r="Q124" s="1"/>
  <c r="I124"/>
  <c r="R124" s="1"/>
  <c r="J124"/>
  <c r="P125"/>
  <c r="H125"/>
  <c r="Q125" s="1"/>
  <c r="I125"/>
  <c r="R125" s="1"/>
  <c r="J125"/>
  <c r="P126"/>
  <c r="H126"/>
  <c r="Q126" s="1"/>
  <c r="I126"/>
  <c r="R126" s="1"/>
  <c r="J126"/>
  <c r="P127"/>
  <c r="H127"/>
  <c r="Q127" s="1"/>
  <c r="I127"/>
  <c r="R127" s="1"/>
  <c r="J127"/>
  <c r="S127" s="1"/>
  <c r="P128"/>
  <c r="H128"/>
  <c r="Q128" s="1"/>
  <c r="I128"/>
  <c r="R128" s="1"/>
  <c r="J128"/>
  <c r="P129"/>
  <c r="H129"/>
  <c r="Q129" s="1"/>
  <c r="I129"/>
  <c r="R129" s="1"/>
  <c r="J129"/>
  <c r="H131"/>
  <c r="Q131" s="1"/>
  <c r="I131"/>
  <c r="R131" s="1"/>
  <c r="J131"/>
  <c r="S131" s="1"/>
  <c r="H132"/>
  <c r="Q132" s="1"/>
  <c r="I132"/>
  <c r="R132" s="1"/>
  <c r="J132"/>
  <c r="H133"/>
  <c r="Q133" s="1"/>
  <c r="I133"/>
  <c r="R133" s="1"/>
  <c r="J133"/>
  <c r="S133" s="1"/>
  <c r="P134"/>
  <c r="H134"/>
  <c r="Q134" s="1"/>
  <c r="I134"/>
  <c r="R134" s="1"/>
  <c r="J134"/>
  <c r="P135"/>
  <c r="H135"/>
  <c r="Q135" s="1"/>
  <c r="I135"/>
  <c r="R135" s="1"/>
  <c r="J135"/>
  <c r="P136"/>
  <c r="H136"/>
  <c r="Q136" s="1"/>
  <c r="I136"/>
  <c r="R136" s="1"/>
  <c r="J136"/>
  <c r="H137"/>
  <c r="Q137" s="1"/>
  <c r="I137"/>
  <c r="R137" s="1"/>
  <c r="J137"/>
  <c r="H138"/>
  <c r="Q138" s="1"/>
  <c r="I138"/>
  <c r="R138" s="1"/>
  <c r="J138"/>
  <c r="P140"/>
  <c r="H140"/>
  <c r="Q140" s="1"/>
  <c r="I140"/>
  <c r="R140" s="1"/>
  <c r="J140"/>
  <c r="H141"/>
  <c r="Q141" s="1"/>
  <c r="I141"/>
  <c r="R141" s="1"/>
  <c r="J141"/>
  <c r="P142"/>
  <c r="H142"/>
  <c r="Q142" s="1"/>
  <c r="I142"/>
  <c r="R142" s="1"/>
  <c r="J142"/>
  <c r="P143"/>
  <c r="H143"/>
  <c r="Q143" s="1"/>
  <c r="I143"/>
  <c r="R143" s="1"/>
  <c r="J143"/>
  <c r="P144"/>
  <c r="Q144"/>
  <c r="R144"/>
  <c r="P145"/>
  <c r="H145"/>
  <c r="Q145" s="1"/>
  <c r="I145"/>
  <c r="R145" s="1"/>
  <c r="J145"/>
  <c r="P146"/>
  <c r="H146"/>
  <c r="Q146" s="1"/>
  <c r="I146"/>
  <c r="R146" s="1"/>
  <c r="J146"/>
  <c r="P147"/>
  <c r="H147"/>
  <c r="Q147" s="1"/>
  <c r="I147"/>
  <c r="R147" s="1"/>
  <c r="J147"/>
  <c r="P148"/>
  <c r="H148"/>
  <c r="Q148" s="1"/>
  <c r="I148"/>
  <c r="R148" s="1"/>
  <c r="J148"/>
  <c r="I149"/>
  <c r="R149" s="1"/>
  <c r="J149"/>
  <c r="S149" s="1"/>
  <c r="P150"/>
  <c r="H150"/>
  <c r="Q150" s="1"/>
  <c r="I150"/>
  <c r="R150" s="1"/>
  <c r="J150"/>
  <c r="P151"/>
  <c r="H151"/>
  <c r="Q151" s="1"/>
  <c r="I151"/>
  <c r="R151" s="1"/>
  <c r="J151"/>
  <c r="S151" s="1"/>
  <c r="P152"/>
  <c r="H152"/>
  <c r="Q152" s="1"/>
  <c r="I152"/>
  <c r="R152" s="1"/>
  <c r="J152"/>
  <c r="P154"/>
  <c r="H154"/>
  <c r="Q154" s="1"/>
  <c r="I154"/>
  <c r="R154" s="1"/>
  <c r="J154"/>
  <c r="P155"/>
  <c r="H155"/>
  <c r="Q155" s="1"/>
  <c r="I155"/>
  <c r="R155" s="1"/>
  <c r="J155"/>
  <c r="P156"/>
  <c r="H156"/>
  <c r="Q156" s="1"/>
  <c r="I156"/>
  <c r="R156" s="1"/>
  <c r="J156"/>
  <c r="P157"/>
  <c r="H157"/>
  <c r="Q157" s="1"/>
  <c r="I157"/>
  <c r="R157" s="1"/>
  <c r="J157"/>
  <c r="P158"/>
  <c r="H158"/>
  <c r="Q158" s="1"/>
  <c r="I158"/>
  <c r="R158" s="1"/>
  <c r="J158"/>
  <c r="P159"/>
  <c r="H159"/>
  <c r="Q159" s="1"/>
  <c r="I159"/>
  <c r="R159" s="1"/>
  <c r="J159"/>
  <c r="S159" s="1"/>
  <c r="P160"/>
  <c r="H160"/>
  <c r="Q160" s="1"/>
  <c r="I160"/>
  <c r="R160" s="1"/>
  <c r="J160"/>
  <c r="H161"/>
  <c r="Q161" s="1"/>
  <c r="I161"/>
  <c r="R161" s="1"/>
  <c r="J161"/>
  <c r="H162"/>
  <c r="Q162" s="1"/>
  <c r="I162"/>
  <c r="R162" s="1"/>
  <c r="J162"/>
  <c r="P163"/>
  <c r="I163"/>
  <c r="R163" s="1"/>
  <c r="J163"/>
  <c r="S163" s="1"/>
  <c r="P164"/>
  <c r="H164"/>
  <c r="Q164" s="1"/>
  <c r="I164"/>
  <c r="R164" s="1"/>
  <c r="J164"/>
  <c r="P165"/>
  <c r="H165"/>
  <c r="Q165" s="1"/>
  <c r="I165"/>
  <c r="R165" s="1"/>
  <c r="J165"/>
  <c r="H166"/>
  <c r="Q166" s="1"/>
  <c r="I166"/>
  <c r="R166" s="1"/>
  <c r="J166"/>
  <c r="P167"/>
  <c r="H167"/>
  <c r="Q167" s="1"/>
  <c r="J167"/>
  <c r="S167" s="1"/>
  <c r="H168"/>
  <c r="Q168" s="1"/>
  <c r="I168"/>
  <c r="R168" s="1"/>
  <c r="J168"/>
  <c r="H169"/>
  <c r="Q169" s="1"/>
  <c r="I169"/>
  <c r="R169" s="1"/>
  <c r="J169"/>
  <c r="P170"/>
  <c r="H170"/>
  <c r="Q170" s="1"/>
  <c r="I170"/>
  <c r="R170" s="1"/>
  <c r="J170"/>
  <c r="P171"/>
  <c r="H171"/>
  <c r="Q171" s="1"/>
  <c r="I171"/>
  <c r="R171" s="1"/>
  <c r="J171"/>
  <c r="P173"/>
  <c r="H173"/>
  <c r="Q173" s="1"/>
  <c r="I173"/>
  <c r="R173" s="1"/>
  <c r="J173"/>
  <c r="P174"/>
  <c r="H174"/>
  <c r="Q174" s="1"/>
  <c r="I174"/>
  <c r="R174" s="1"/>
  <c r="J174"/>
  <c r="P175"/>
  <c r="H175"/>
  <c r="Q175" s="1"/>
  <c r="I175"/>
  <c r="R175" s="1"/>
  <c r="J175"/>
  <c r="P176"/>
  <c r="H176"/>
  <c r="Q176" s="1"/>
  <c r="I176"/>
  <c r="R176" s="1"/>
  <c r="J176"/>
  <c r="P177"/>
  <c r="H177"/>
  <c r="Q177" s="1"/>
  <c r="I177"/>
  <c r="R177" s="1"/>
  <c r="J177"/>
  <c r="H178"/>
  <c r="Q178" s="1"/>
  <c r="I178"/>
  <c r="R178" s="1"/>
  <c r="J178"/>
  <c r="P179"/>
  <c r="H179"/>
  <c r="Q179" s="1"/>
  <c r="I179"/>
  <c r="R179" s="1"/>
  <c r="J179"/>
  <c r="P180"/>
  <c r="H180"/>
  <c r="Q180" s="1"/>
  <c r="I180"/>
  <c r="R180" s="1"/>
  <c r="J180"/>
  <c r="P181"/>
  <c r="H181"/>
  <c r="Q181" s="1"/>
  <c r="I181"/>
  <c r="R181" s="1"/>
  <c r="J181"/>
  <c r="P182"/>
  <c r="H182"/>
  <c r="Q182" s="1"/>
  <c r="I182"/>
  <c r="R182" s="1"/>
  <c r="J182"/>
  <c r="P183"/>
  <c r="H183"/>
  <c r="Q183" s="1"/>
  <c r="I183"/>
  <c r="R183" s="1"/>
  <c r="J183"/>
  <c r="P184"/>
  <c r="H184"/>
  <c r="Q184" s="1"/>
  <c r="I184"/>
  <c r="R184" s="1"/>
  <c r="J184"/>
  <c r="P185"/>
  <c r="H185"/>
  <c r="Q185" s="1"/>
  <c r="I185"/>
  <c r="R185" s="1"/>
  <c r="J185"/>
  <c r="P187"/>
  <c r="H187"/>
  <c r="Q187" s="1"/>
  <c r="I187"/>
  <c r="R187" s="1"/>
  <c r="J187"/>
  <c r="P188"/>
  <c r="H188"/>
  <c r="Q188" s="1"/>
  <c r="I188"/>
  <c r="R188" s="1"/>
  <c r="J188"/>
  <c r="P189"/>
  <c r="H189"/>
  <c r="Q189" s="1"/>
  <c r="I189"/>
  <c r="R189" s="1"/>
  <c r="J189"/>
  <c r="P190"/>
  <c r="H190"/>
  <c r="Q190" s="1"/>
  <c r="I190"/>
  <c r="R190" s="1"/>
  <c r="J190"/>
  <c r="P191"/>
  <c r="H191"/>
  <c r="Q191" s="1"/>
  <c r="I191"/>
  <c r="R191" s="1"/>
  <c r="J191"/>
  <c r="P192"/>
  <c r="H192"/>
  <c r="Q192" s="1"/>
  <c r="I192"/>
  <c r="R192" s="1"/>
  <c r="J192"/>
  <c r="P193"/>
  <c r="H193"/>
  <c r="Q193" s="1"/>
  <c r="I193"/>
  <c r="R193" s="1"/>
  <c r="J193"/>
  <c r="P194"/>
  <c r="H194"/>
  <c r="Q194" s="1"/>
  <c r="I194"/>
  <c r="R194" s="1"/>
  <c r="J194"/>
  <c r="P195"/>
  <c r="H195"/>
  <c r="Q195" s="1"/>
  <c r="I195"/>
  <c r="R195" s="1"/>
  <c r="J195"/>
  <c r="P196"/>
  <c r="H196"/>
  <c r="Q196" s="1"/>
  <c r="I196"/>
  <c r="R196" s="1"/>
  <c r="J196"/>
  <c r="P197"/>
  <c r="H197"/>
  <c r="Q197" s="1"/>
  <c r="I197"/>
  <c r="R197" s="1"/>
  <c r="J197"/>
  <c r="P198"/>
  <c r="H198"/>
  <c r="Q198" s="1"/>
  <c r="I198"/>
  <c r="R198" s="1"/>
  <c r="J198"/>
  <c r="P199"/>
  <c r="H199"/>
  <c r="Q199" s="1"/>
  <c r="I199"/>
  <c r="R199" s="1"/>
  <c r="J199"/>
  <c r="P200"/>
  <c r="H200"/>
  <c r="Q200" s="1"/>
  <c r="I200"/>
  <c r="R200" s="1"/>
  <c r="J200"/>
  <c r="P201"/>
  <c r="H201"/>
  <c r="Q201" s="1"/>
  <c r="I201"/>
  <c r="R201" s="1"/>
  <c r="J201"/>
  <c r="P202"/>
  <c r="H202"/>
  <c r="Q202" s="1"/>
  <c r="I202"/>
  <c r="R202" s="1"/>
  <c r="J202"/>
  <c r="P203"/>
  <c r="H203"/>
  <c r="Q203" s="1"/>
  <c r="I203"/>
  <c r="R203" s="1"/>
  <c r="J203"/>
  <c r="P205"/>
  <c r="H205"/>
  <c r="Q205" s="1"/>
  <c r="I205"/>
  <c r="R205" s="1"/>
  <c r="J205"/>
  <c r="P206"/>
  <c r="H206"/>
  <c r="Q206" s="1"/>
  <c r="I206"/>
  <c r="R206" s="1"/>
  <c r="J206"/>
  <c r="P207"/>
  <c r="H207"/>
  <c r="Q207" s="1"/>
  <c r="I207"/>
  <c r="R207" s="1"/>
  <c r="J207"/>
  <c r="H208"/>
  <c r="Q208" s="1"/>
  <c r="I208"/>
  <c r="R208" s="1"/>
  <c r="J208"/>
  <c r="P209"/>
  <c r="H209"/>
  <c r="Q209" s="1"/>
  <c r="I209"/>
  <c r="R209" s="1"/>
  <c r="J209"/>
  <c r="P210"/>
  <c r="H210"/>
  <c r="Q210" s="1"/>
  <c r="I210"/>
  <c r="R210" s="1"/>
  <c r="J210"/>
  <c r="H211"/>
  <c r="Q211" s="1"/>
  <c r="I211"/>
  <c r="R211" s="1"/>
  <c r="J211"/>
  <c r="G229"/>
  <c r="H229"/>
  <c r="I229"/>
  <c r="J229"/>
  <c r="G230"/>
  <c r="P230" s="1"/>
  <c r="H230"/>
  <c r="Q230" s="1"/>
  <c r="I230"/>
  <c r="R230" s="1"/>
  <c r="J230"/>
  <c r="G231"/>
  <c r="P231" s="1"/>
  <c r="H231"/>
  <c r="Q231" s="1"/>
  <c r="I231"/>
  <c r="R231" s="1"/>
  <c r="J231"/>
  <c r="G232"/>
  <c r="P232" s="1"/>
  <c r="H232"/>
  <c r="Q232" s="1"/>
  <c r="I232"/>
  <c r="R232" s="1"/>
  <c r="J232"/>
  <c r="H233"/>
  <c r="Q233" s="1"/>
  <c r="I233"/>
  <c r="R233" s="1"/>
  <c r="J233"/>
  <c r="H234"/>
  <c r="Q234" s="1"/>
  <c r="I234"/>
  <c r="R234" s="1"/>
  <c r="J234"/>
  <c r="S234" s="1"/>
  <c r="H235"/>
  <c r="Q235" s="1"/>
  <c r="I235"/>
  <c r="R235" s="1"/>
  <c r="J235"/>
  <c r="G236"/>
  <c r="P236" s="1"/>
  <c r="H236"/>
  <c r="Q236" s="1"/>
  <c r="I236"/>
  <c r="R236" s="1"/>
  <c r="J236"/>
  <c r="H237"/>
  <c r="Q237" s="1"/>
  <c r="I237"/>
  <c r="R237" s="1"/>
  <c r="J237"/>
  <c r="S237" s="1"/>
  <c r="G238"/>
  <c r="P238" s="1"/>
  <c r="H238"/>
  <c r="Q238" s="1"/>
  <c r="I238"/>
  <c r="R238" s="1"/>
  <c r="J238"/>
  <c r="G239"/>
  <c r="P239" s="1"/>
  <c r="H239"/>
  <c r="Q239" s="1"/>
  <c r="I239"/>
  <c r="R239" s="1"/>
  <c r="J239"/>
  <c r="H240"/>
  <c r="Q240" s="1"/>
  <c r="I240"/>
  <c r="R240" s="1"/>
  <c r="J240"/>
  <c r="S240" s="1"/>
  <c r="H241"/>
  <c r="Q241" s="1"/>
  <c r="I241"/>
  <c r="R241" s="1"/>
  <c r="J241"/>
  <c r="S241" s="1"/>
  <c r="H242"/>
  <c r="Q242" s="1"/>
  <c r="I242"/>
  <c r="R242" s="1"/>
  <c r="J242"/>
  <c r="G27"/>
  <c r="P27" s="1"/>
  <c r="H27"/>
  <c r="Q27" s="1"/>
  <c r="I27"/>
  <c r="R27" s="1"/>
  <c r="J27"/>
  <c r="H8"/>
  <c r="I8"/>
  <c r="J8"/>
  <c r="Q218" i="1" l="1"/>
  <c r="H236"/>
  <c r="H256" s="1"/>
  <c r="Q236"/>
  <c r="Q233"/>
  <c r="P233"/>
  <c r="T218"/>
  <c r="R211" i="3"/>
  <c r="Q211"/>
  <c r="P211"/>
  <c r="T57" i="2"/>
  <c r="K218" i="1"/>
  <c r="K236" s="1"/>
  <c r="K256" s="1"/>
  <c r="P8" i="3"/>
  <c r="S8"/>
  <c r="R8"/>
  <c r="J243" i="2"/>
  <c r="I243"/>
  <c r="H243"/>
  <c r="P229"/>
  <c r="R8"/>
  <c r="Q8"/>
  <c r="S8"/>
  <c r="P8"/>
  <c r="P211"/>
  <c r="K211"/>
  <c r="K50"/>
  <c r="K48"/>
  <c r="K46"/>
  <c r="K43"/>
  <c r="K38"/>
  <c r="Q38"/>
  <c r="T38" s="1"/>
  <c r="T55"/>
  <c r="T62"/>
  <c r="K35"/>
  <c r="K37"/>
  <c r="Q43"/>
  <c r="T43" s="1"/>
  <c r="R46"/>
  <c r="T46" s="1"/>
  <c r="R48"/>
  <c r="T48" s="1"/>
  <c r="R50"/>
  <c r="T50" s="1"/>
  <c r="K21"/>
  <c r="T19"/>
  <c r="T11"/>
  <c r="K14" i="3"/>
  <c r="R229" i="2"/>
  <c r="K25"/>
  <c r="K38" i="3"/>
  <c r="K29" i="2"/>
  <c r="K9"/>
  <c r="K10"/>
  <c r="K12"/>
  <c r="Q29"/>
  <c r="T29" s="1"/>
  <c r="K47" i="3"/>
  <c r="S47"/>
  <c r="T47" s="1"/>
  <c r="K22"/>
  <c r="S22"/>
  <c r="T22" s="1"/>
  <c r="K16"/>
  <c r="S16"/>
  <c r="T16" s="1"/>
  <c r="K13" i="2"/>
  <c r="K17"/>
  <c r="K18"/>
  <c r="K20"/>
  <c r="K60" i="3"/>
  <c r="S60"/>
  <c r="T60" s="1"/>
  <c r="T26" i="2"/>
  <c r="Q229"/>
  <c r="K109" i="3"/>
  <c r="K85"/>
  <c r="K76"/>
  <c r="K64"/>
  <c r="K62"/>
  <c r="K50"/>
  <c r="K48"/>
  <c r="K41"/>
  <c r="K39"/>
  <c r="K32"/>
  <c r="K26"/>
  <c r="K24"/>
  <c r="K17"/>
  <c r="K9"/>
  <c r="K22" i="2"/>
  <c r="K16"/>
  <c r="K14"/>
  <c r="T24"/>
  <c r="T42"/>
  <c r="S107"/>
  <c r="T107" s="1"/>
  <c r="K107"/>
  <c r="S92"/>
  <c r="T92" s="1"/>
  <c r="K92"/>
  <c r="S82"/>
  <c r="T82" s="1"/>
  <c r="K82"/>
  <c r="S77"/>
  <c r="T77" s="1"/>
  <c r="K77"/>
  <c r="S75"/>
  <c r="T75" s="1"/>
  <c r="K75"/>
  <c r="S73"/>
  <c r="T73" s="1"/>
  <c r="K73"/>
  <c r="S71"/>
  <c r="T71" s="1"/>
  <c r="K71"/>
  <c r="Q8" i="3"/>
  <c r="K8"/>
  <c r="H243"/>
  <c r="Q229"/>
  <c r="Q243" s="1"/>
  <c r="R173"/>
  <c r="T173" s="1"/>
  <c r="K173"/>
  <c r="K81"/>
  <c r="R81"/>
  <c r="T81" s="1"/>
  <c r="K72"/>
  <c r="R72"/>
  <c r="T72" s="1"/>
  <c r="K71"/>
  <c r="R71"/>
  <c r="T71" s="1"/>
  <c r="K67"/>
  <c r="R67"/>
  <c r="T67" s="1"/>
  <c r="R65"/>
  <c r="K57"/>
  <c r="R57"/>
  <c r="T57" s="1"/>
  <c r="K55"/>
  <c r="R55"/>
  <c r="T55" s="1"/>
  <c r="K54"/>
  <c r="R54"/>
  <c r="T54" s="1"/>
  <c r="K46"/>
  <c r="R46"/>
  <c r="T46" s="1"/>
  <c r="K43"/>
  <c r="R43"/>
  <c r="T43" s="1"/>
  <c r="K42"/>
  <c r="R42"/>
  <c r="T42" s="1"/>
  <c r="K37"/>
  <c r="R37"/>
  <c r="T37" s="1"/>
  <c r="K35"/>
  <c r="R35"/>
  <c r="T35" s="1"/>
  <c r="K33"/>
  <c r="R33"/>
  <c r="T33" s="1"/>
  <c r="K30"/>
  <c r="R30"/>
  <c r="T30" s="1"/>
  <c r="K21"/>
  <c r="R21"/>
  <c r="T21" s="1"/>
  <c r="K20"/>
  <c r="R20"/>
  <c r="T20" s="1"/>
  <c r="K18"/>
  <c r="R18"/>
  <c r="T18" s="1"/>
  <c r="K13"/>
  <c r="R13"/>
  <c r="T13" s="1"/>
  <c r="K12"/>
  <c r="R12"/>
  <c r="T12" s="1"/>
  <c r="K10"/>
  <c r="R10"/>
  <c r="T10" s="1"/>
  <c r="T17" i="2"/>
  <c r="S132"/>
  <c r="S80"/>
  <c r="T80" s="1"/>
  <c r="K80"/>
  <c r="S69"/>
  <c r="K30"/>
  <c r="K32"/>
  <c r="K39"/>
  <c r="K41"/>
  <c r="T95"/>
  <c r="T9"/>
  <c r="T33"/>
  <c r="K24"/>
  <c r="K33"/>
  <c r="K42"/>
  <c r="K54"/>
  <c r="K56"/>
  <c r="K60"/>
  <c r="K63"/>
  <c r="K231" i="3"/>
  <c r="T91" i="2"/>
  <c r="K211" i="3"/>
  <c r="K210"/>
  <c r="K202"/>
  <c r="K194"/>
  <c r="K185"/>
  <c r="K160"/>
  <c r="K152"/>
  <c r="K238"/>
  <c r="S238"/>
  <c r="T238" s="1"/>
  <c r="S207"/>
  <c r="T207" s="1"/>
  <c r="K207"/>
  <c r="K206"/>
  <c r="S206"/>
  <c r="T206" s="1"/>
  <c r="S203"/>
  <c r="T203" s="1"/>
  <c r="K203"/>
  <c r="S199"/>
  <c r="T199" s="1"/>
  <c r="K199"/>
  <c r="K198"/>
  <c r="S198"/>
  <c r="T198" s="1"/>
  <c r="S195"/>
  <c r="T195" s="1"/>
  <c r="K195"/>
  <c r="S191"/>
  <c r="T191" s="1"/>
  <c r="K191"/>
  <c r="K190"/>
  <c r="S190"/>
  <c r="T190" s="1"/>
  <c r="S187"/>
  <c r="T187" s="1"/>
  <c r="K187"/>
  <c r="S182"/>
  <c r="T182" s="1"/>
  <c r="K182"/>
  <c r="K181"/>
  <c r="S181"/>
  <c r="T181" s="1"/>
  <c r="K177"/>
  <c r="S177"/>
  <c r="T177" s="1"/>
  <c r="S169"/>
  <c r="S168"/>
  <c r="S164"/>
  <c r="T164" s="1"/>
  <c r="K164"/>
  <c r="S162"/>
  <c r="S157"/>
  <c r="T157" s="1"/>
  <c r="K157"/>
  <c r="K156"/>
  <c r="S156"/>
  <c r="T156" s="1"/>
  <c r="S144"/>
  <c r="T144" s="1"/>
  <c r="K144"/>
  <c r="K143"/>
  <c r="S143"/>
  <c r="T143" s="1"/>
  <c r="S136"/>
  <c r="T136" s="1"/>
  <c r="K136"/>
  <c r="S134"/>
  <c r="T134" s="1"/>
  <c r="K134"/>
  <c r="S132"/>
  <c r="S131"/>
  <c r="S129"/>
  <c r="T129" s="1"/>
  <c r="K129"/>
  <c r="S127"/>
  <c r="T127" s="1"/>
  <c r="K127"/>
  <c r="S125"/>
  <c r="T125" s="1"/>
  <c r="K125"/>
  <c r="S122"/>
  <c r="T122" s="1"/>
  <c r="K122"/>
  <c r="S119"/>
  <c r="T119" s="1"/>
  <c r="K119"/>
  <c r="S117"/>
  <c r="T117" s="1"/>
  <c r="K117"/>
  <c r="S113"/>
  <c r="T113" s="1"/>
  <c r="K113"/>
  <c r="S110"/>
  <c r="T110" s="1"/>
  <c r="K110"/>
  <c r="S106"/>
  <c r="T106" s="1"/>
  <c r="K106"/>
  <c r="S103"/>
  <c r="T103" s="1"/>
  <c r="K103"/>
  <c r="S99"/>
  <c r="T99" s="1"/>
  <c r="K99"/>
  <c r="S97"/>
  <c r="T97" s="1"/>
  <c r="K97"/>
  <c r="S95"/>
  <c r="T95" s="1"/>
  <c r="K95"/>
  <c r="S93"/>
  <c r="T93" s="1"/>
  <c r="K93"/>
  <c r="S91"/>
  <c r="T91" s="1"/>
  <c r="K91"/>
  <c r="S88"/>
  <c r="T88" s="1"/>
  <c r="K88"/>
  <c r="K11"/>
  <c r="T14"/>
  <c r="K15"/>
  <c r="K19"/>
  <c r="T24"/>
  <c r="K25"/>
  <c r="K29"/>
  <c r="K36"/>
  <c r="T39"/>
  <c r="K40"/>
  <c r="K49"/>
  <c r="K56"/>
  <c r="T62"/>
  <c r="K63"/>
  <c r="S69"/>
  <c r="K73"/>
  <c r="T76"/>
  <c r="K77"/>
  <c r="K82"/>
  <c r="T85"/>
  <c r="K126"/>
  <c r="K128"/>
  <c r="S160"/>
  <c r="T160" s="1"/>
  <c r="S202"/>
  <c r="T202" s="1"/>
  <c r="S211"/>
  <c r="K230"/>
  <c r="J243"/>
  <c r="T25"/>
  <c r="T29"/>
  <c r="T36"/>
  <c r="T49"/>
  <c r="T63"/>
  <c r="K70"/>
  <c r="K74"/>
  <c r="K79"/>
  <c r="K83"/>
  <c r="K118"/>
  <c r="K148"/>
  <c r="S163"/>
  <c r="S210"/>
  <c r="T210" s="1"/>
  <c r="K27"/>
  <c r="S27"/>
  <c r="T27" s="1"/>
  <c r="S242"/>
  <c r="K239"/>
  <c r="S239"/>
  <c r="T239" s="1"/>
  <c r="K236"/>
  <c r="S236"/>
  <c r="T236" s="1"/>
  <c r="T26"/>
  <c r="T32"/>
  <c r="T41"/>
  <c r="T64"/>
  <c r="T70"/>
  <c r="T74"/>
  <c r="K75"/>
  <c r="T79"/>
  <c r="K80"/>
  <c r="T83"/>
  <c r="K84"/>
  <c r="K90"/>
  <c r="K92"/>
  <c r="K94"/>
  <c r="K96"/>
  <c r="K98"/>
  <c r="K100"/>
  <c r="K102"/>
  <c r="K105"/>
  <c r="K107"/>
  <c r="K147"/>
  <c r="K174"/>
  <c r="S185"/>
  <c r="T185" s="1"/>
  <c r="T92"/>
  <c r="T100"/>
  <c r="T118"/>
  <c r="T128"/>
  <c r="T230"/>
  <c r="R241"/>
  <c r="R233"/>
  <c r="I243"/>
  <c r="K229"/>
  <c r="R229"/>
  <c r="K209"/>
  <c r="R209"/>
  <c r="T209" s="1"/>
  <c r="K205"/>
  <c r="R205"/>
  <c r="T205" s="1"/>
  <c r="K201"/>
  <c r="R201"/>
  <c r="T201" s="1"/>
  <c r="K200"/>
  <c r="K197"/>
  <c r="R197"/>
  <c r="T197" s="1"/>
  <c r="K196"/>
  <c r="K193"/>
  <c r="R193"/>
  <c r="T193" s="1"/>
  <c r="K192"/>
  <c r="K189"/>
  <c r="R189"/>
  <c r="T189" s="1"/>
  <c r="K188"/>
  <c r="K184"/>
  <c r="R184"/>
  <c r="T184" s="1"/>
  <c r="K183"/>
  <c r="K180"/>
  <c r="R180"/>
  <c r="T180" s="1"/>
  <c r="K179"/>
  <c r="K176"/>
  <c r="R176"/>
  <c r="T176" s="1"/>
  <c r="K175"/>
  <c r="K171"/>
  <c r="R171"/>
  <c r="T171" s="1"/>
  <c r="K170"/>
  <c r="R166"/>
  <c r="K165"/>
  <c r="K159"/>
  <c r="R159"/>
  <c r="T159" s="1"/>
  <c r="K158"/>
  <c r="K155"/>
  <c r="R155"/>
  <c r="T155" s="1"/>
  <c r="K154"/>
  <c r="K151"/>
  <c r="R151"/>
  <c r="T151" s="1"/>
  <c r="K150"/>
  <c r="K146"/>
  <c r="R146"/>
  <c r="T146" s="1"/>
  <c r="K145"/>
  <c r="K142"/>
  <c r="R142"/>
  <c r="T142" s="1"/>
  <c r="K140"/>
  <c r="R140"/>
  <c r="K135"/>
  <c r="T135"/>
  <c r="T194"/>
  <c r="T94"/>
  <c r="T102"/>
  <c r="T126"/>
  <c r="K232"/>
  <c r="T231"/>
  <c r="T148"/>
  <c r="T174"/>
  <c r="T145"/>
  <c r="T150"/>
  <c r="T165"/>
  <c r="T170"/>
  <c r="T179"/>
  <c r="T183"/>
  <c r="T188"/>
  <c r="T192"/>
  <c r="T196"/>
  <c r="T200"/>
  <c r="T232"/>
  <c r="T67" i="2"/>
  <c r="S27"/>
  <c r="T27" s="1"/>
  <c r="K27"/>
  <c r="S242"/>
  <c r="S239"/>
  <c r="T239" s="1"/>
  <c r="K239"/>
  <c r="S238"/>
  <c r="T238" s="1"/>
  <c r="K238"/>
  <c r="S236"/>
  <c r="T236" s="1"/>
  <c r="K236"/>
  <c r="S235"/>
  <c r="S233"/>
  <c r="S232"/>
  <c r="T232" s="1"/>
  <c r="K232"/>
  <c r="S231"/>
  <c r="T231" s="1"/>
  <c r="K231"/>
  <c r="S230"/>
  <c r="T230" s="1"/>
  <c r="K230"/>
  <c r="S229"/>
  <c r="K229"/>
  <c r="S211"/>
  <c r="S210"/>
  <c r="T210" s="1"/>
  <c r="K210"/>
  <c r="S209"/>
  <c r="T209" s="1"/>
  <c r="K209"/>
  <c r="S208"/>
  <c r="S207"/>
  <c r="T207" s="1"/>
  <c r="K207"/>
  <c r="S206"/>
  <c r="T206" s="1"/>
  <c r="K206"/>
  <c r="S205"/>
  <c r="T205" s="1"/>
  <c r="K205"/>
  <c r="S203"/>
  <c r="T203" s="1"/>
  <c r="K203"/>
  <c r="S202"/>
  <c r="T202" s="1"/>
  <c r="K202"/>
  <c r="S201"/>
  <c r="T201" s="1"/>
  <c r="K201"/>
  <c r="S200"/>
  <c r="T200" s="1"/>
  <c r="K200"/>
  <c r="S199"/>
  <c r="T199" s="1"/>
  <c r="K199"/>
  <c r="S198"/>
  <c r="T198" s="1"/>
  <c r="K198"/>
  <c r="S197"/>
  <c r="T197" s="1"/>
  <c r="K197"/>
  <c r="S196"/>
  <c r="T196" s="1"/>
  <c r="K196"/>
  <c r="S195"/>
  <c r="T195" s="1"/>
  <c r="K195"/>
  <c r="S194"/>
  <c r="T194" s="1"/>
  <c r="K194"/>
  <c r="S193"/>
  <c r="T193" s="1"/>
  <c r="K193"/>
  <c r="S192"/>
  <c r="T192" s="1"/>
  <c r="K192"/>
  <c r="S191"/>
  <c r="T191" s="1"/>
  <c r="K191"/>
  <c r="S190"/>
  <c r="T190" s="1"/>
  <c r="K190"/>
  <c r="S189"/>
  <c r="T189" s="1"/>
  <c r="K189"/>
  <c r="S188"/>
  <c r="T188" s="1"/>
  <c r="K188"/>
  <c r="S187"/>
  <c r="T187" s="1"/>
  <c r="K187"/>
  <c r="S185"/>
  <c r="T185" s="1"/>
  <c r="K185"/>
  <c r="S184"/>
  <c r="T184" s="1"/>
  <c r="K184"/>
  <c r="S183"/>
  <c r="T183" s="1"/>
  <c r="K183"/>
  <c r="S182"/>
  <c r="T182" s="1"/>
  <c r="K182"/>
  <c r="S181"/>
  <c r="T181" s="1"/>
  <c r="K181"/>
  <c r="S180"/>
  <c r="T180" s="1"/>
  <c r="K180"/>
  <c r="S179"/>
  <c r="T179" s="1"/>
  <c r="K179"/>
  <c r="S178"/>
  <c r="S177"/>
  <c r="T177" s="1"/>
  <c r="K177"/>
  <c r="S176"/>
  <c r="T176" s="1"/>
  <c r="K176"/>
  <c r="S175"/>
  <c r="T175" s="1"/>
  <c r="K175"/>
  <c r="S174"/>
  <c r="T174" s="1"/>
  <c r="K174"/>
  <c r="S173"/>
  <c r="T173" s="1"/>
  <c r="K173"/>
  <c r="S171"/>
  <c r="T171" s="1"/>
  <c r="K171"/>
  <c r="S170"/>
  <c r="T170" s="1"/>
  <c r="K170"/>
  <c r="S169"/>
  <c r="S168"/>
  <c r="S166"/>
  <c r="S165"/>
  <c r="T165" s="1"/>
  <c r="K165"/>
  <c r="S164"/>
  <c r="T164" s="1"/>
  <c r="K164"/>
  <c r="S162"/>
  <c r="S161"/>
  <c r="S160"/>
  <c r="T160" s="1"/>
  <c r="K160"/>
  <c r="S158"/>
  <c r="T158" s="1"/>
  <c r="K158"/>
  <c r="S157"/>
  <c r="T157" s="1"/>
  <c r="K157"/>
  <c r="S156"/>
  <c r="T156" s="1"/>
  <c r="K156"/>
  <c r="S155"/>
  <c r="T155" s="1"/>
  <c r="K155"/>
  <c r="S154"/>
  <c r="T154" s="1"/>
  <c r="K154"/>
  <c r="S152"/>
  <c r="T152" s="1"/>
  <c r="K152"/>
  <c r="S150"/>
  <c r="T150" s="1"/>
  <c r="K150"/>
  <c r="S148"/>
  <c r="T148" s="1"/>
  <c r="K148"/>
  <c r="S147"/>
  <c r="T147" s="1"/>
  <c r="K147"/>
  <c r="S146"/>
  <c r="T146" s="1"/>
  <c r="K146"/>
  <c r="S145"/>
  <c r="T145" s="1"/>
  <c r="K145"/>
  <c r="S144"/>
  <c r="T144" s="1"/>
  <c r="K144"/>
  <c r="S143"/>
  <c r="T143" s="1"/>
  <c r="K143"/>
  <c r="S142"/>
  <c r="T142" s="1"/>
  <c r="K142"/>
  <c r="S141"/>
  <c r="S140"/>
  <c r="T140" s="1"/>
  <c r="K140"/>
  <c r="S138"/>
  <c r="S137"/>
  <c r="S136"/>
  <c r="T136" s="1"/>
  <c r="K136"/>
  <c r="S135"/>
  <c r="T135" s="1"/>
  <c r="K135"/>
  <c r="T13"/>
  <c r="T21"/>
  <c r="K151"/>
  <c r="T15"/>
  <c r="K159"/>
  <c r="S134"/>
  <c r="T134" s="1"/>
  <c r="K134"/>
  <c r="S129"/>
  <c r="T129" s="1"/>
  <c r="K129"/>
  <c r="S128"/>
  <c r="T128" s="1"/>
  <c r="K128"/>
  <c r="S126"/>
  <c r="T126" s="1"/>
  <c r="K126"/>
  <c r="S125"/>
  <c r="T125" s="1"/>
  <c r="K125"/>
  <c r="S124"/>
  <c r="S121"/>
  <c r="S119"/>
  <c r="T119" s="1"/>
  <c r="K119"/>
  <c r="S118"/>
  <c r="T118" s="1"/>
  <c r="K118"/>
  <c r="S117"/>
  <c r="T117" s="1"/>
  <c r="K117"/>
  <c r="S110"/>
  <c r="T110" s="1"/>
  <c r="K110"/>
  <c r="S109"/>
  <c r="T109" s="1"/>
  <c r="K109"/>
  <c r="S108"/>
  <c r="S106"/>
  <c r="T106" s="1"/>
  <c r="K106"/>
  <c r="S105"/>
  <c r="T105" s="1"/>
  <c r="K105"/>
  <c r="S103"/>
  <c r="T103" s="1"/>
  <c r="K103"/>
  <c r="S100"/>
  <c r="T100" s="1"/>
  <c r="K100"/>
  <c r="S97"/>
  <c r="T97" s="1"/>
  <c r="K97"/>
  <c r="S96"/>
  <c r="T96" s="1"/>
  <c r="K96"/>
  <c r="K11"/>
  <c r="T14"/>
  <c r="K15"/>
  <c r="K19"/>
  <c r="T25"/>
  <c r="K26"/>
  <c r="T35"/>
  <c r="K36"/>
  <c r="T39"/>
  <c r="K40"/>
  <c r="K49"/>
  <c r="T56"/>
  <c r="K57"/>
  <c r="T63"/>
  <c r="K64"/>
  <c r="K70"/>
  <c r="K74"/>
  <c r="K79"/>
  <c r="K83"/>
  <c r="K88"/>
  <c r="K93"/>
  <c r="K113"/>
  <c r="K127"/>
  <c r="T40"/>
  <c r="T64"/>
  <c r="K84"/>
  <c r="T88"/>
  <c r="K90"/>
  <c r="T93"/>
  <c r="K94"/>
  <c r="K98"/>
  <c r="K102"/>
  <c r="T36"/>
  <c r="T32"/>
  <c r="T37"/>
  <c r="T41"/>
  <c r="K47"/>
  <c r="T54"/>
  <c r="K55"/>
  <c r="T60"/>
  <c r="K62"/>
  <c r="K67"/>
  <c r="K72"/>
  <c r="K76"/>
  <c r="K81"/>
  <c r="T84"/>
  <c r="K85"/>
  <c r="T90"/>
  <c r="K91"/>
  <c r="T94"/>
  <c r="K95"/>
  <c r="T98"/>
  <c r="K99"/>
  <c r="K122"/>
  <c r="T102"/>
  <c r="T113"/>
  <c r="T127"/>
  <c r="T151"/>
  <c r="T99"/>
  <c r="K8"/>
  <c r="T11" i="3"/>
  <c r="T15"/>
  <c r="T19"/>
  <c r="T40"/>
  <c r="T50"/>
  <c r="T75"/>
  <c r="T80"/>
  <c r="T84"/>
  <c r="T90"/>
  <c r="T98"/>
  <c r="T107"/>
  <c r="T154"/>
  <c r="T158"/>
  <c r="T175"/>
  <c r="T38"/>
  <c r="T56"/>
  <c r="T96"/>
  <c r="T105"/>
  <c r="T147"/>
  <c r="T152"/>
  <c r="T9"/>
  <c r="T17"/>
  <c r="T48"/>
  <c r="T73"/>
  <c r="T77"/>
  <c r="T82"/>
  <c r="T109"/>
  <c r="T12" i="2"/>
  <c r="T16"/>
  <c r="T20"/>
  <c r="T30"/>
  <c r="T47"/>
  <c r="T72"/>
  <c r="T76"/>
  <c r="T81"/>
  <c r="T85"/>
  <c r="T159"/>
  <c r="T10"/>
  <c r="T18"/>
  <c r="T22"/>
  <c r="T49"/>
  <c r="T70"/>
  <c r="T74"/>
  <c r="T79"/>
  <c r="T83"/>
  <c r="T122"/>
  <c r="T233" i="1" l="1"/>
  <c r="T236"/>
  <c r="T211" i="3"/>
  <c r="T211" i="2"/>
  <c r="T8" i="3"/>
  <c r="S243" i="2"/>
  <c r="Q243"/>
  <c r="R243"/>
  <c r="T8"/>
  <c r="T229"/>
  <c r="T229" i="3"/>
  <c r="S243"/>
  <c r="R243"/>
  <c r="T140"/>
  <c r="W236" i="1" l="1"/>
  <c r="W256" s="1"/>
  <c r="V243" i="2"/>
  <c r="V243" i="3"/>
  <c r="U243" l="1"/>
  <c r="G252" i="1"/>
  <c r="P252" s="1"/>
  <c r="T252" s="1"/>
  <c r="G251"/>
  <c r="P251" s="1"/>
  <c r="T251" s="1"/>
  <c r="G250"/>
  <c r="P250" s="1"/>
  <c r="T250" s="1"/>
  <c r="G247"/>
  <c r="P247" s="1"/>
  <c r="T247" s="1"/>
  <c r="G245"/>
  <c r="P245" s="1"/>
  <c r="T245" s="1"/>
  <c r="G244"/>
  <c r="P244" s="1"/>
  <c r="T244" s="1"/>
  <c r="G243"/>
  <c r="P243" s="1"/>
  <c r="T243" s="1"/>
  <c r="G139"/>
  <c r="P139" s="1"/>
  <c r="T139" s="1"/>
  <c r="H165"/>
  <c r="Q165" s="1"/>
  <c r="T165" s="1"/>
  <c r="H67"/>
  <c r="Q67" s="1"/>
  <c r="T67" s="1"/>
  <c r="H54"/>
  <c r="Q54" s="1"/>
  <c r="G123"/>
  <c r="G143"/>
  <c r="P143" s="1"/>
  <c r="T143" s="1"/>
  <c r="G210"/>
  <c r="P210" s="1"/>
  <c r="T210" s="1"/>
  <c r="G33"/>
  <c r="P33" s="1"/>
  <c r="T33" s="1"/>
  <c r="G88"/>
  <c r="P88" s="1"/>
  <c r="T88" s="1"/>
  <c r="G180"/>
  <c r="P180" s="1"/>
  <c r="T180" s="1"/>
  <c r="T54" l="1"/>
  <c r="H3"/>
  <c r="P123"/>
  <c r="T123" s="1"/>
  <c r="G208" i="2"/>
  <c r="G178"/>
  <c r="G141"/>
  <c r="G31"/>
  <c r="G86"/>
  <c r="G121"/>
  <c r="G137"/>
  <c r="G253" i="1"/>
  <c r="G233" i="3"/>
  <c r="G233" i="2"/>
  <c r="G208" i="3"/>
  <c r="H65"/>
  <c r="H65" i="2"/>
  <c r="G234" i="3"/>
  <c r="G234" i="2"/>
  <c r="G241" i="3"/>
  <c r="G241" i="2"/>
  <c r="G31" i="3"/>
  <c r="G141"/>
  <c r="G242"/>
  <c r="G242" i="2"/>
  <c r="H52" i="3"/>
  <c r="H52" i="2"/>
  <c r="G240" i="3"/>
  <c r="G240" i="2"/>
  <c r="G178" i="3"/>
  <c r="H163"/>
  <c r="H163" i="2"/>
  <c r="G235" i="3"/>
  <c r="G235" i="2"/>
  <c r="G86" i="3"/>
  <c r="G121"/>
  <c r="G137"/>
  <c r="G237"/>
  <c r="G237" i="2"/>
  <c r="Q253" i="1"/>
  <c r="R253"/>
  <c r="S253"/>
  <c r="G171"/>
  <c r="P171" s="1"/>
  <c r="G170"/>
  <c r="P170" s="1"/>
  <c r="T170" s="1"/>
  <c r="G168"/>
  <c r="P168" s="1"/>
  <c r="T168" s="1"/>
  <c r="G126"/>
  <c r="P126" s="1"/>
  <c r="T126" s="1"/>
  <c r="J117"/>
  <c r="S117" s="1"/>
  <c r="S214" s="1"/>
  <c r="G117"/>
  <c r="P117" s="1"/>
  <c r="G114"/>
  <c r="P114" s="1"/>
  <c r="T114" s="1"/>
  <c r="G110"/>
  <c r="P110" s="1"/>
  <c r="T110" s="1"/>
  <c r="G163"/>
  <c r="P163" s="1"/>
  <c r="T163" s="1"/>
  <c r="G164"/>
  <c r="P164" s="1"/>
  <c r="T164" s="1"/>
  <c r="G25"/>
  <c r="P25" s="1"/>
  <c r="T25" s="1"/>
  <c r="G47"/>
  <c r="P47" s="1"/>
  <c r="T47" s="1"/>
  <c r="G151"/>
  <c r="P151" s="1"/>
  <c r="H151"/>
  <c r="Q151" s="1"/>
  <c r="G122"/>
  <c r="P122" s="1"/>
  <c r="H122"/>
  <c r="Q122" s="1"/>
  <c r="G71"/>
  <c r="P71" s="1"/>
  <c r="H71"/>
  <c r="Q71" s="1"/>
  <c r="Q214" s="1"/>
  <c r="G134"/>
  <c r="P134" s="1"/>
  <c r="T134" s="1"/>
  <c r="G133"/>
  <c r="P133" s="1"/>
  <c r="T133" s="1"/>
  <c r="G135"/>
  <c r="P135" s="1"/>
  <c r="T135" s="1"/>
  <c r="Q234" l="1"/>
  <c r="Q235"/>
  <c r="S234"/>
  <c r="S235"/>
  <c r="V235" s="1"/>
  <c r="V234" s="1"/>
  <c r="T171"/>
  <c r="P214"/>
  <c r="P254" s="1"/>
  <c r="T71"/>
  <c r="T151"/>
  <c r="T117"/>
  <c r="T122"/>
  <c r="G133" i="2"/>
  <c r="G69"/>
  <c r="G149"/>
  <c r="G161"/>
  <c r="G169"/>
  <c r="G115"/>
  <c r="P115" s="1"/>
  <c r="G131"/>
  <c r="G45"/>
  <c r="G108"/>
  <c r="G124"/>
  <c r="G162"/>
  <c r="G168"/>
  <c r="G132"/>
  <c r="G120"/>
  <c r="G23"/>
  <c r="G112"/>
  <c r="G166"/>
  <c r="J214" i="1"/>
  <c r="J235" s="1"/>
  <c r="P253"/>
  <c r="G243" i="2"/>
  <c r="G131" i="3"/>
  <c r="G108"/>
  <c r="P137"/>
  <c r="T137" s="1"/>
  <c r="K137"/>
  <c r="P178" i="2"/>
  <c r="T178" s="1"/>
  <c r="K178"/>
  <c r="P242" i="3"/>
  <c r="T242" s="1"/>
  <c r="K242"/>
  <c r="P31" i="2"/>
  <c r="T31" s="1"/>
  <c r="K31"/>
  <c r="P234"/>
  <c r="T234" s="1"/>
  <c r="K234"/>
  <c r="G112" i="3"/>
  <c r="K237"/>
  <c r="P237"/>
  <c r="T237" s="1"/>
  <c r="K86"/>
  <c r="P86"/>
  <c r="T86" s="1"/>
  <c r="K163" i="2"/>
  <c r="Q163"/>
  <c r="T163" s="1"/>
  <c r="P178" i="3"/>
  <c r="T178" s="1"/>
  <c r="K178"/>
  <c r="Q52" i="2"/>
  <c r="T52" s="1"/>
  <c r="K52"/>
  <c r="K31" i="3"/>
  <c r="P31"/>
  <c r="T31" s="1"/>
  <c r="P241" i="2"/>
  <c r="T241" s="1"/>
  <c r="K241"/>
  <c r="P234" i="3"/>
  <c r="T234" s="1"/>
  <c r="K234"/>
  <c r="P233" i="2"/>
  <c r="K233"/>
  <c r="G45" i="3"/>
  <c r="G169"/>
  <c r="P86" i="2"/>
  <c r="T86" s="1"/>
  <c r="K86"/>
  <c r="Q65" i="3"/>
  <c r="T65" s="1"/>
  <c r="K65"/>
  <c r="G132"/>
  <c r="G23"/>
  <c r="G162"/>
  <c r="P121" i="2"/>
  <c r="T121" s="1"/>
  <c r="K121"/>
  <c r="P235"/>
  <c r="T235" s="1"/>
  <c r="K235"/>
  <c r="K163" i="3"/>
  <c r="Q163"/>
  <c r="T163" s="1"/>
  <c r="P240" i="2"/>
  <c r="T240" s="1"/>
  <c r="K240"/>
  <c r="K52" i="3"/>
  <c r="Q52"/>
  <c r="T52" s="1"/>
  <c r="P141" i="2"/>
  <c r="T141" s="1"/>
  <c r="K141"/>
  <c r="P241" i="3"/>
  <c r="T241" s="1"/>
  <c r="K241"/>
  <c r="P208" i="2"/>
  <c r="T208" s="1"/>
  <c r="K208"/>
  <c r="P233" i="3"/>
  <c r="G243"/>
  <c r="K233"/>
  <c r="H120"/>
  <c r="Q120" s="1"/>
  <c r="H120" i="2"/>
  <c r="Q120" s="1"/>
  <c r="G124" i="3"/>
  <c r="P237" i="2"/>
  <c r="T237" s="1"/>
  <c r="K237"/>
  <c r="G120" i="3"/>
  <c r="G138"/>
  <c r="H69"/>
  <c r="Q69" s="1"/>
  <c r="H69" i="2"/>
  <c r="Q69" s="1"/>
  <c r="H149" i="3"/>
  <c r="Q149" s="1"/>
  <c r="H149" i="2"/>
  <c r="Q149" s="1"/>
  <c r="G115" i="3"/>
  <c r="G166"/>
  <c r="G133"/>
  <c r="G69"/>
  <c r="G149"/>
  <c r="G161"/>
  <c r="J115" i="2"/>
  <c r="J212" s="1"/>
  <c r="J225" s="1"/>
  <c r="J115" i="3"/>
  <c r="J212" s="1"/>
  <c r="J225" s="1"/>
  <c r="G168"/>
  <c r="P137" i="2"/>
  <c r="T137" s="1"/>
  <c r="K137"/>
  <c r="P121" i="3"/>
  <c r="T121" s="1"/>
  <c r="K121"/>
  <c r="P235"/>
  <c r="T235" s="1"/>
  <c r="K235"/>
  <c r="P240"/>
  <c r="T240" s="1"/>
  <c r="K240"/>
  <c r="P242" i="2"/>
  <c r="T242" s="1"/>
  <c r="K242"/>
  <c r="P141" i="3"/>
  <c r="T141" s="1"/>
  <c r="K141"/>
  <c r="Q65" i="2"/>
  <c r="T65" s="1"/>
  <c r="K65"/>
  <c r="P208" i="3"/>
  <c r="T208" s="1"/>
  <c r="K208"/>
  <c r="T253" i="1"/>
  <c r="P235" l="1"/>
  <c r="J245" i="3"/>
  <c r="J245" i="2"/>
  <c r="K243"/>
  <c r="P243"/>
  <c r="P133"/>
  <c r="T133" s="1"/>
  <c r="K133"/>
  <c r="P138" i="3"/>
  <c r="T138" s="1"/>
  <c r="K138"/>
  <c r="P23"/>
  <c r="K23"/>
  <c r="P45"/>
  <c r="T45" s="1"/>
  <c r="K45"/>
  <c r="P69" i="2"/>
  <c r="T69" s="1"/>
  <c r="K69"/>
  <c r="P133" i="3"/>
  <c r="T133" s="1"/>
  <c r="K133"/>
  <c r="K243"/>
  <c r="P162"/>
  <c r="T162" s="1"/>
  <c r="K162"/>
  <c r="P132" i="2"/>
  <c r="T132" s="1"/>
  <c r="K132"/>
  <c r="P169" i="3"/>
  <c r="T169" s="1"/>
  <c r="K169"/>
  <c r="P112" i="2"/>
  <c r="T112" s="1"/>
  <c r="K112"/>
  <c r="P131"/>
  <c r="T131" s="1"/>
  <c r="K131"/>
  <c r="P161" i="3"/>
  <c r="T161" s="1"/>
  <c r="K161"/>
  <c r="P166"/>
  <c r="T166" s="1"/>
  <c r="K166"/>
  <c r="P124"/>
  <c r="T124" s="1"/>
  <c r="K124"/>
  <c r="S115"/>
  <c r="S212" s="1"/>
  <c r="S225" s="1"/>
  <c r="P168" i="2"/>
  <c r="T168" s="1"/>
  <c r="K168"/>
  <c r="K115"/>
  <c r="S115"/>
  <c r="S212" s="1"/>
  <c r="S225" s="1"/>
  <c r="P149"/>
  <c r="T149" s="1"/>
  <c r="K149"/>
  <c r="P69" i="3"/>
  <c r="T69" s="1"/>
  <c r="K69"/>
  <c r="P120" i="2"/>
  <c r="T120" s="1"/>
  <c r="K120"/>
  <c r="P132" i="3"/>
  <c r="T132" s="1"/>
  <c r="K132"/>
  <c r="P112"/>
  <c r="T112" s="1"/>
  <c r="K112"/>
  <c r="P108" i="2"/>
  <c r="T108" s="1"/>
  <c r="K108"/>
  <c r="P131" i="3"/>
  <c r="T131" s="1"/>
  <c r="K131"/>
  <c r="P162" i="2"/>
  <c r="T162" s="1"/>
  <c r="K162"/>
  <c r="P169"/>
  <c r="T169" s="1"/>
  <c r="K169"/>
  <c r="T233"/>
  <c r="P168" i="3"/>
  <c r="T168" s="1"/>
  <c r="K168"/>
  <c r="K161" i="2"/>
  <c r="P161"/>
  <c r="T161" s="1"/>
  <c r="P149" i="3"/>
  <c r="T149" s="1"/>
  <c r="K149"/>
  <c r="P166" i="2"/>
  <c r="T166" s="1"/>
  <c r="K166"/>
  <c r="P115" i="3"/>
  <c r="K115"/>
  <c r="P138" i="2"/>
  <c r="T138" s="1"/>
  <c r="K138"/>
  <c r="P120" i="3"/>
  <c r="T120" s="1"/>
  <c r="K120"/>
  <c r="P124" i="2"/>
  <c r="T124" s="1"/>
  <c r="K124"/>
  <c r="T233" i="3"/>
  <c r="T243" s="1"/>
  <c r="W243" s="1"/>
  <c r="P243"/>
  <c r="P23" i="2"/>
  <c r="K23"/>
  <c r="P45"/>
  <c r="T45" s="1"/>
  <c r="K45"/>
  <c r="P108" i="3"/>
  <c r="T108" s="1"/>
  <c r="K108"/>
  <c r="V225" l="1"/>
  <c r="V224" s="1"/>
  <c r="S224"/>
  <c r="S244" s="1"/>
  <c r="V225" i="2"/>
  <c r="U225" i="3" s="1"/>
  <c r="U224" s="1"/>
  <c r="U244" s="1"/>
  <c r="S224" i="2"/>
  <c r="S244" s="1"/>
  <c r="T243"/>
  <c r="T115"/>
  <c r="T115" i="3"/>
  <c r="T23" i="2"/>
  <c r="T23" i="3"/>
  <c r="S245" l="1"/>
  <c r="V245"/>
  <c r="S245" i="2"/>
  <c r="V244" i="3" l="1"/>
  <c r="V224" i="2"/>
  <c r="V244" s="1"/>
  <c r="V245"/>
  <c r="U245" i="3" s="1"/>
  <c r="G212" i="2"/>
  <c r="G225" l="1"/>
  <c r="G245" s="1"/>
  <c r="G214" i="1"/>
  <c r="G235" s="1"/>
  <c r="G255" s="1"/>
  <c r="H214"/>
  <c r="H235" s="1"/>
  <c r="G212" i="3"/>
  <c r="H212"/>
  <c r="H225" s="1"/>
  <c r="H212" i="2"/>
  <c r="H225" s="1"/>
  <c r="I169" i="1"/>
  <c r="R169" s="1"/>
  <c r="T169" l="1"/>
  <c r="T214" s="1"/>
  <c r="R214"/>
  <c r="G225" i="3"/>
  <c r="G245" s="1"/>
  <c r="H245"/>
  <c r="H245" i="2"/>
  <c r="I214" i="1"/>
  <c r="I235" s="1"/>
  <c r="I167" i="2"/>
  <c r="I212" s="1"/>
  <c r="I225" s="1"/>
  <c r="I167" i="3"/>
  <c r="I212" s="1"/>
  <c r="I225" s="1"/>
  <c r="P212"/>
  <c r="P225" s="1"/>
  <c r="Q212" i="2"/>
  <c r="Q225" s="1"/>
  <c r="Q212" i="3"/>
  <c r="Q225" s="1"/>
  <c r="P212" i="2"/>
  <c r="R234" i="1" l="1"/>
  <c r="R235"/>
  <c r="T234"/>
  <c r="T254" s="1"/>
  <c r="T235"/>
  <c r="W235" s="1"/>
  <c r="P225" i="2"/>
  <c r="P245" s="1"/>
  <c r="P224"/>
  <c r="P244" s="1"/>
  <c r="I245" i="3"/>
  <c r="P245"/>
  <c r="P224"/>
  <c r="P244" s="1"/>
  <c r="Q245"/>
  <c r="Q224"/>
  <c r="Q244" s="1"/>
  <c r="Q245" i="2"/>
  <c r="Q224"/>
  <c r="Q244" s="1"/>
  <c r="I245"/>
  <c r="Q256" i="1"/>
  <c r="R167" i="2"/>
  <c r="R212" s="1"/>
  <c r="R225" s="1"/>
  <c r="K167"/>
  <c r="K212" s="1"/>
  <c r="R167" i="3"/>
  <c r="R212" s="1"/>
  <c r="R225" s="1"/>
  <c r="K167"/>
  <c r="H253" i="1"/>
  <c r="R245" i="3" l="1"/>
  <c r="R224"/>
  <c r="R244" s="1"/>
  <c r="R245" i="2"/>
  <c r="R224"/>
  <c r="R244" s="1"/>
  <c r="K212" i="3"/>
  <c r="T167" i="2"/>
  <c r="T212" s="1"/>
  <c r="T225" s="1"/>
  <c r="T167" i="3"/>
  <c r="T212" s="1"/>
  <c r="T225" s="1"/>
  <c r="T224" l="1"/>
  <c r="T224" i="2"/>
  <c r="T245" i="3" l="1"/>
  <c r="W225"/>
  <c r="W245" s="1"/>
  <c r="T244"/>
  <c r="W224"/>
  <c r="W244" s="1"/>
  <c r="T244" i="2"/>
  <c r="T245"/>
  <c r="R256" i="1"/>
  <c r="S256" l="1"/>
  <c r="T256"/>
  <c r="K10" l="1"/>
  <c r="K11"/>
  <c r="K12"/>
  <c r="K13"/>
  <c r="K14"/>
  <c r="K15"/>
  <c r="K17"/>
  <c r="K18"/>
  <c r="K19"/>
  <c r="K20"/>
  <c r="K21"/>
  <c r="K22"/>
  <c r="K23"/>
  <c r="K24"/>
  <c r="K25"/>
  <c r="K26"/>
  <c r="K27"/>
  <c r="K28"/>
  <c r="K31"/>
  <c r="K32"/>
  <c r="K33"/>
  <c r="K34"/>
  <c r="K35"/>
  <c r="K37"/>
  <c r="K38"/>
  <c r="K39"/>
  <c r="K40"/>
  <c r="K41"/>
  <c r="K42"/>
  <c r="K43"/>
  <c r="K44"/>
  <c r="K45"/>
  <c r="K47"/>
  <c r="K48"/>
  <c r="K49"/>
  <c r="K50"/>
  <c r="K51"/>
  <c r="K52"/>
  <c r="K54"/>
  <c r="K56"/>
  <c r="K57"/>
  <c r="K58"/>
  <c r="K62"/>
  <c r="K64"/>
  <c r="K65"/>
  <c r="K66"/>
  <c r="K67"/>
  <c r="K71"/>
  <c r="K72"/>
  <c r="K73"/>
  <c r="K74"/>
  <c r="K75"/>
  <c r="K76"/>
  <c r="K77"/>
  <c r="K78"/>
  <c r="K79"/>
  <c r="K81"/>
  <c r="K82"/>
  <c r="K83"/>
  <c r="K84"/>
  <c r="K85"/>
  <c r="K86"/>
  <c r="K87"/>
  <c r="K88"/>
  <c r="K90"/>
  <c r="K92"/>
  <c r="K93"/>
  <c r="K94"/>
  <c r="K95"/>
  <c r="K96"/>
  <c r="K97"/>
  <c r="K98"/>
  <c r="K99"/>
  <c r="K100"/>
  <c r="K101"/>
  <c r="K102"/>
  <c r="K104"/>
  <c r="K105"/>
  <c r="K107"/>
  <c r="K108"/>
  <c r="K109"/>
  <c r="K110"/>
  <c r="K111"/>
  <c r="K112"/>
  <c r="K114"/>
  <c r="K115"/>
  <c r="K117"/>
  <c r="K119"/>
  <c r="K120"/>
  <c r="K121"/>
  <c r="K122"/>
  <c r="K123"/>
  <c r="I3" s="1"/>
  <c r="K124"/>
  <c r="K126"/>
  <c r="K127"/>
  <c r="K128"/>
  <c r="K129"/>
  <c r="K130"/>
  <c r="K131"/>
  <c r="K133"/>
  <c r="K134"/>
  <c r="K135"/>
  <c r="K136"/>
  <c r="K137"/>
  <c r="K138"/>
  <c r="K139"/>
  <c r="K140"/>
  <c r="K142"/>
  <c r="K143"/>
  <c r="K144"/>
  <c r="K145"/>
  <c r="K146"/>
  <c r="K147"/>
  <c r="K148"/>
  <c r="K149"/>
  <c r="K150"/>
  <c r="K151"/>
  <c r="K152"/>
  <c r="K153"/>
  <c r="K154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5"/>
  <c r="K176"/>
  <c r="K177"/>
  <c r="K178"/>
  <c r="K179"/>
  <c r="K180"/>
  <c r="K181"/>
  <c r="K182"/>
  <c r="K183"/>
  <c r="K184"/>
  <c r="K185"/>
  <c r="K186"/>
  <c r="K187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7"/>
  <c r="K208"/>
  <c r="K209"/>
  <c r="K210"/>
  <c r="K211"/>
  <c r="K212"/>
  <c r="K239"/>
  <c r="K241"/>
  <c r="K243"/>
  <c r="K244"/>
  <c r="K245"/>
  <c r="K246"/>
  <c r="K247"/>
  <c r="K248"/>
  <c r="K249"/>
  <c r="K250"/>
  <c r="K251"/>
  <c r="K252"/>
  <c r="K29"/>
  <c r="K9"/>
  <c r="K59" l="1"/>
  <c r="K214" s="1"/>
  <c r="K235" s="1"/>
  <c r="J253" l="1"/>
  <c r="K242"/>
  <c r="K240"/>
  <c r="I253"/>
  <c r="K253" l="1"/>
  <c r="V253" l="1"/>
  <c r="U243" i="2" l="1"/>
  <c r="W253" i="1"/>
  <c r="W243" i="2" l="1"/>
  <c r="K255" i="1"/>
  <c r="H255"/>
  <c r="K219" i="2"/>
  <c r="K219" i="3" s="1"/>
  <c r="K225" s="1"/>
  <c r="K245" s="1"/>
  <c r="R254" i="1"/>
  <c r="I255"/>
  <c r="J255"/>
  <c r="K225" i="2" l="1"/>
  <c r="K245" s="1"/>
  <c r="S255" i="1"/>
  <c r="V255"/>
  <c r="U245" i="2" s="1"/>
  <c r="P255" i="1"/>
  <c r="R255"/>
  <c r="S254"/>
  <c r="V254" l="1"/>
  <c r="U225" i="2"/>
  <c r="Q255" i="1"/>
  <c r="Q254"/>
  <c r="W234" l="1"/>
  <c r="W225" i="2"/>
  <c r="W245" s="1"/>
  <c r="U224"/>
  <c r="W255" i="1"/>
  <c r="T255"/>
  <c r="W254" l="1"/>
  <c r="W258" s="1"/>
  <c r="W224" i="2"/>
  <c r="W244" s="1"/>
  <c r="U244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G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2  кв 2021
</t>
        </r>
      </text>
    </comment>
    <comment ref="I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</t>
        </r>
      </text>
    </comment>
    <comment ref="J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 года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г. ООО "Каскад"</t>
        </r>
      </text>
    </comment>
    <comment ref="J3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г. ООО "Каскад"</t>
        </r>
      </text>
    </comment>
    <comment ref="I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г. ООО "МПМК"</t>
        </r>
      </text>
    </comment>
    <comment ref="J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г. ООО "МПМК"</t>
        </r>
      </text>
    </comment>
    <comment ref="I34" authorId="0">
      <text>
        <r>
          <rPr>
            <b/>
            <sz val="12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2"/>
            <color indexed="81"/>
            <rFont val="Tahoma"/>
            <family val="2"/>
            <charset val="204"/>
          </rPr>
          <t xml:space="preserve">
ФАКТ 3 КВ 2020 ООО "Удар"</t>
        </r>
      </text>
    </comment>
    <comment ref="J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"Удар"</t>
        </r>
      </text>
    </comment>
    <comment ref="I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кв. 2020 ООО "Кондратовское"</t>
        </r>
      </text>
    </comment>
    <comment ref="J35" authorId="0">
      <text>
        <r>
          <rPr>
            <b/>
            <sz val="12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2"/>
            <color indexed="81"/>
            <rFont val="Tahoma"/>
            <family val="2"/>
            <charset val="204"/>
          </rPr>
          <t xml:space="preserve">
факт 4 кв. 2020 ООО "Кондратовское"</t>
        </r>
      </text>
    </comment>
    <comment ref="I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"УК "Весна"</t>
        </r>
      </text>
    </comment>
    <comment ref="J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"УК "Весна"</t>
        </r>
      </text>
    </comment>
    <comment ref="G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ООО "Т-Сервис"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ООО "Т-Сервис"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ООО "Т-Сервис"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ООО "Т-Сервис"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H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 кв 2022 (из договора)</t>
        </r>
      </text>
    </comment>
    <comment ref="I5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 2022 года (из договора)</t>
        </r>
      </text>
    </comment>
    <comment ref="J5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кв. 2022 года (из договора)</t>
        </r>
      </text>
    </comment>
    <comment ref="K5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I6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 2022 года (из договора)</t>
        </r>
      </text>
    </comment>
    <comment ref="J6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 2022 года (из договора)</t>
        </r>
      </text>
    </comment>
    <comment ref="G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МУП "Жилкомсервис"</t>
        </r>
      </text>
    </comment>
    <comment ref="H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2021 МУП "Жилкомсервис"</t>
        </r>
      </text>
    </comment>
    <comment ref="G9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1 кв 2022</t>
        </r>
      </text>
    </comment>
    <comment ref="H9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2022</t>
        </r>
      </text>
    </comment>
    <comment ref="I9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(из договора)</t>
        </r>
      </text>
    </comment>
    <comment ref="J9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4 кв на 2022 (из договора)</t>
        </r>
      </text>
    </comment>
    <comment ref="H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I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 2022 (из договора)</t>
        </r>
      </text>
    </comment>
    <comment ref="J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2022 (из договора)</t>
        </r>
      </text>
    </comment>
    <comment ref="I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J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АО "Архоблэнерго"</t>
        </r>
      </text>
    </comment>
    <comment ref="I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J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АО "Архоблэнерго"</t>
        </r>
      </text>
    </comment>
    <comment ref="I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"Удар"</t>
        </r>
      </text>
    </comment>
    <comment ref="J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"Удар"</t>
        </r>
      </text>
    </comment>
    <comment ref="I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ПАО "ТГК-2"</t>
        </r>
      </text>
    </comment>
    <comment ref="I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ПАО "ТГК-2"</t>
        </r>
      </text>
    </comment>
    <comment ref="I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ПАО "ТГК-2"</t>
        </r>
      </text>
    </comment>
    <comment ref="I10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J10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АО "АрхоблЭнерго"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H10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I10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(из договора)</t>
        </r>
      </text>
    </comment>
    <comment ref="J10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4 кв на 2022 (из договора)</t>
        </r>
      </text>
    </comment>
    <comment ref="K11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год</t>
        </r>
      </text>
    </comment>
    <comment ref="I1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кв. 2022 (из договора)</t>
        </r>
      </text>
    </comment>
    <comment ref="G1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1 кв 2022 </t>
        </r>
      </text>
    </comment>
    <comment ref="H1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I1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2022 (из договора)</t>
        </r>
      </text>
    </comment>
    <comment ref="I1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3 кв 2021 "Газпром теплоэнерго Архангельск"
</t>
        </r>
      </text>
    </comment>
    <comment ref="J1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"Газпром теплоэнерго Архангельск"</t>
        </r>
      </text>
    </comment>
    <comment ref="I1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кв.2021 (из договора)</t>
        </r>
      </text>
    </comment>
    <comment ref="J1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кв.2021 (из договора)</t>
        </r>
      </text>
    </comment>
    <comment ref="I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кв.2021 (из договора)</t>
        </r>
      </text>
    </comment>
    <comment ref="J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кв.2021 (из договора)</t>
        </r>
      </text>
    </comment>
    <comment ref="I1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план на з кв 2022 год</t>
        </r>
      </text>
    </comment>
    <comment ref="J1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 2022 год</t>
        </r>
      </text>
    </comment>
    <comment ref="G1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1 кв 2022</t>
        </r>
      </text>
    </comment>
    <comment ref="H1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план на 2 кв 2022 (из договора)</t>
        </r>
      </text>
    </comment>
    <comment ref="G16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G17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1 кв 2022 </t>
        </r>
      </text>
    </comment>
    <comment ref="I18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"Илезское"</t>
        </r>
      </text>
    </comment>
    <comment ref="J18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"Илезское"</t>
        </r>
      </text>
    </comment>
    <comment ref="I18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4 кв 2020 МУП "Лойгинское"
</t>
        </r>
      </text>
    </comment>
    <comment ref="I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"Лойгинское"</t>
        </r>
      </text>
    </comment>
    <comment ref="I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"Лойгинское"</t>
        </r>
      </text>
    </comment>
    <comment ref="I1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"Лойгинское"</t>
        </r>
      </text>
    </comment>
    <comment ref="I1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"Бестужевское"</t>
        </r>
      </text>
    </comment>
    <comment ref="J1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"Бестужевское"</t>
        </r>
      </text>
    </comment>
    <comment ref="I18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"Бестужевское"</t>
        </r>
      </text>
    </comment>
    <comment ref="J18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"Бестужевское"</t>
        </r>
      </text>
    </comment>
    <comment ref="I21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 ООО "Уютный город"</t>
        </r>
      </text>
    </comment>
    <comment ref="J21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2021 ООО "Уютный город"</t>
        </r>
      </text>
    </comment>
  </commentList>
</comments>
</file>

<file path=xl/comments2.xml><?xml version="1.0" encoding="utf-8"?>
<comments xmlns="http://schemas.openxmlformats.org/spreadsheetml/2006/main">
  <authors>
    <author>Блинова Екатерина Николаевна</author>
  </authors>
  <commentLis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</t>
        </r>
      </text>
    </commen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2  кв 2021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 года</t>
        </r>
      </text>
    </comment>
    <comment ref="I2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г. ООО "Каскад"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г. ООО "Каскад"</t>
        </r>
      </text>
    </comment>
    <comment ref="I3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г. ООО "МПМК"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г. ООО "МПМК"</t>
        </r>
      </text>
    </comment>
    <comment ref="I32" authorId="0">
      <text>
        <r>
          <rPr>
            <b/>
            <sz val="12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2"/>
            <color indexed="81"/>
            <rFont val="Tahoma"/>
            <family val="2"/>
            <charset val="204"/>
          </rPr>
          <t xml:space="preserve">
ФАКТ 3 КВ 2020 ООО "Удар"</t>
        </r>
      </text>
    </comment>
    <comment ref="J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"Удар"</t>
        </r>
      </text>
    </comment>
    <comment ref="I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кв. 2020 ООО "Кондратовское"</t>
        </r>
      </text>
    </comment>
    <comment ref="J33" authorId="0">
      <text>
        <r>
          <rPr>
            <b/>
            <sz val="12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2"/>
            <color indexed="81"/>
            <rFont val="Tahoma"/>
            <family val="2"/>
            <charset val="204"/>
          </rPr>
          <t xml:space="preserve">
факт 4 кв. 2020 ООО "Кондратовское"</t>
        </r>
      </text>
    </comment>
    <comment ref="I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"УК "Весна"</t>
        </r>
      </text>
    </comment>
    <comment ref="J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"УК "Весна"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ООО "Т-Сервис"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ООО "Т-Сервис"</t>
        </r>
      </text>
    </comment>
    <comment ref="G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ООО "Т-Сервис"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ООО "Т-Сервис"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 кв 2022 (из договора)</t>
        </r>
      </text>
    </comment>
    <comment ref="I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 2022 года (из договора)</t>
        </r>
      </text>
    </comment>
    <comment ref="J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кв. 2022 года (из договора)</t>
        </r>
      </text>
    </comment>
    <comment ref="K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I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 2022 года (из договора)</t>
        </r>
      </text>
    </comment>
    <comment ref="J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 2022 года (из договора)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МУП "Жилкомсервис"</t>
        </r>
      </text>
    </comment>
    <comment ref="H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2021 МУП "Жилкомсервис"</t>
        </r>
      </text>
    </comment>
    <comment ref="G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1 кв 2022</t>
        </r>
      </text>
    </comment>
    <comment ref="H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2022</t>
        </r>
      </text>
    </comment>
    <comment ref="I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(из договора)</t>
        </r>
      </text>
    </comment>
    <comment ref="J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4 кв на 2022 (из договора)</t>
        </r>
      </text>
    </comment>
    <comment ref="H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I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 2022 (из договора)</t>
        </r>
      </text>
    </comment>
    <comment ref="J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2022 (из договора)</t>
        </r>
      </text>
    </comment>
    <comment ref="I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J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АО "Архоблэнерго"</t>
        </r>
      </text>
    </comment>
    <comment ref="I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J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АО "Архоблэнерго"</t>
        </r>
      </text>
    </comment>
    <comment ref="I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"Удар"</t>
        </r>
      </text>
    </comment>
    <comment ref="J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"Удар"</t>
        </r>
      </text>
    </comment>
    <comment ref="I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ПАО "ТГК-2"</t>
        </r>
      </text>
    </comment>
    <comment ref="I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ПАО "ТГК-2"</t>
        </r>
      </text>
    </comment>
    <comment ref="I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ПАО "ТГК-2"</t>
        </r>
      </text>
    </comment>
    <comment ref="I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J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АО "АрхоблЭнерго"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H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I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(из договора)</t>
        </r>
      </text>
    </comment>
    <comment ref="J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4 кв на 2022 (из договора)</t>
        </r>
      </text>
    </comment>
    <comment ref="K11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год</t>
        </r>
      </text>
    </comment>
    <comment ref="I1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кв. 2022 (из договора)</t>
        </r>
      </text>
    </comment>
    <comment ref="G1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1 кв 2022 </t>
        </r>
      </text>
    </comment>
    <comment ref="H1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I1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2022 (из договора)</t>
        </r>
      </text>
    </comment>
    <comment ref="I1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3 кв 2021 "Газпром теплоэнерго Архангельск"
</t>
        </r>
      </text>
    </comment>
    <comment ref="J1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"Газпром теплоэнерго Архангельск"</t>
        </r>
      </text>
    </comment>
    <comment ref="I1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кв.2021 (из договора)</t>
        </r>
      </text>
    </comment>
    <comment ref="J1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кв.2021 (из договора)</t>
        </r>
      </text>
    </comment>
    <comment ref="I1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кв.2021 (из договора)</t>
        </r>
      </text>
    </comment>
    <comment ref="J1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кв.2021 (из договора)</t>
        </r>
      </text>
    </comment>
    <comment ref="I1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план на з кв 2022 год</t>
        </r>
      </text>
    </comment>
    <comment ref="J1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 2022 год</t>
        </r>
      </text>
    </comment>
    <comment ref="G15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1 кв 2022</t>
        </r>
      </text>
    </comment>
    <comment ref="H15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план на 2 кв 2022 (из договора)</t>
        </r>
      </text>
    </comment>
    <comment ref="G1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G17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1 кв 2022 </t>
        </r>
      </text>
    </comment>
    <comment ref="I1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"Илезское"</t>
        </r>
      </text>
    </comment>
    <comment ref="J1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"Илезское"</t>
        </r>
      </text>
    </comment>
    <comment ref="I18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4 кв 2020 МУП "Лойгинское"
</t>
        </r>
      </text>
    </comment>
    <comment ref="I18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"Лойгинское"</t>
        </r>
      </text>
    </comment>
    <comment ref="I18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"Лойгинское"</t>
        </r>
      </text>
    </comment>
    <comment ref="I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"Лойгинское"</t>
        </r>
      </text>
    </comment>
    <comment ref="I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"Бестужевское"</t>
        </r>
      </text>
    </comment>
    <comment ref="J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"Бестужевское"</t>
        </r>
      </text>
    </comment>
    <comment ref="I1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"Бестужевское"</t>
        </r>
      </text>
    </comment>
    <comment ref="J1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"Бестужевское"</t>
        </r>
      </text>
    </comment>
    <comment ref="I2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 ООО "Уютный город"</t>
        </r>
      </text>
    </comment>
    <comment ref="J2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2021 ООО "Уютный город"</t>
        </r>
      </text>
    </comment>
  </commentList>
</comments>
</file>

<file path=xl/comments3.xml><?xml version="1.0" encoding="utf-8"?>
<comments xmlns="http://schemas.openxmlformats.org/spreadsheetml/2006/main">
  <authors>
    <author>Блинова Екатерина Николаевна</author>
  </authors>
  <commentLis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</t>
        </r>
      </text>
    </commen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2  кв 2021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 года</t>
        </r>
      </text>
    </comment>
    <comment ref="I2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г. ООО "Каскад"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г. ООО "Каскад"</t>
        </r>
      </text>
    </comment>
    <comment ref="I3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г. ООО "МПМК"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г. ООО "МПМК"</t>
        </r>
      </text>
    </comment>
    <comment ref="I32" authorId="0">
      <text>
        <r>
          <rPr>
            <b/>
            <sz val="12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2"/>
            <color indexed="81"/>
            <rFont val="Tahoma"/>
            <family val="2"/>
            <charset val="204"/>
          </rPr>
          <t xml:space="preserve">
ФАКТ 3 КВ 2020 ООО "Удар"</t>
        </r>
      </text>
    </comment>
    <comment ref="J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"Удар"</t>
        </r>
      </text>
    </comment>
    <comment ref="I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кв. 2020 ООО "Кондратовское"</t>
        </r>
      </text>
    </comment>
    <comment ref="J33" authorId="0">
      <text>
        <r>
          <rPr>
            <b/>
            <sz val="12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2"/>
            <color indexed="81"/>
            <rFont val="Tahoma"/>
            <family val="2"/>
            <charset val="204"/>
          </rPr>
          <t xml:space="preserve">
факт 4 кв. 2020 ООО "Кондратовское"</t>
        </r>
      </text>
    </comment>
    <comment ref="I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"УК "Весна"</t>
        </r>
      </text>
    </comment>
    <comment ref="J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"УК "Весна"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ООО "Т-Сервис"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ООО "Т-Сервис"</t>
        </r>
      </text>
    </comment>
    <comment ref="G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ООО "Т-Сервис"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ООО "Т-Сервис"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 кв 2022 (из договора)</t>
        </r>
      </text>
    </comment>
    <comment ref="I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 2022 года (из договора)</t>
        </r>
      </text>
    </comment>
    <comment ref="J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кв. 2022 года (из договора)</t>
        </r>
      </text>
    </comment>
    <comment ref="K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I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 2022 года (из договора)</t>
        </r>
      </text>
    </comment>
    <comment ref="J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 2022 года (из договора)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МУП "Жилкомсервис"</t>
        </r>
      </text>
    </comment>
    <comment ref="H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2021 МУП "Жилкомсервис"</t>
        </r>
      </text>
    </comment>
    <comment ref="G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1 кв 2022</t>
        </r>
      </text>
    </comment>
    <comment ref="H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2022</t>
        </r>
      </text>
    </comment>
    <comment ref="I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(из договора)</t>
        </r>
      </text>
    </comment>
    <comment ref="J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4 кв на 2022 (из договора)</t>
        </r>
      </text>
    </comment>
    <comment ref="H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I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 2022 (из договора)</t>
        </r>
      </text>
    </comment>
    <comment ref="J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2022 (из договора)</t>
        </r>
      </text>
    </comment>
    <comment ref="I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J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АО "Архоблэнерго"</t>
        </r>
      </text>
    </comment>
    <comment ref="I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J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АО "Архоблэнерго"</t>
        </r>
      </text>
    </comment>
    <comment ref="I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"Удар"</t>
        </r>
      </text>
    </comment>
    <comment ref="J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"Удар"</t>
        </r>
      </text>
    </comment>
    <comment ref="I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ПАО "ТГК-2"</t>
        </r>
      </text>
    </comment>
    <comment ref="I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ПАО "ТГК-2"</t>
        </r>
      </text>
    </comment>
    <comment ref="I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ПАО "ТГК-2"</t>
        </r>
      </text>
    </comment>
    <comment ref="I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J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АО "АрхоблЭнерго"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H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I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(из договора)</t>
        </r>
      </text>
    </comment>
    <comment ref="J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4 кв на 2022 (из договора)</t>
        </r>
      </text>
    </comment>
    <comment ref="K11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год</t>
        </r>
      </text>
    </comment>
    <comment ref="I1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кв. 2022 (из договора)</t>
        </r>
      </text>
    </comment>
    <comment ref="G1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1 кв 2022 </t>
        </r>
      </text>
    </comment>
    <comment ref="H1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I1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2022 (из договора)</t>
        </r>
      </text>
    </comment>
    <comment ref="I1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3 кв 2021 "Газпром теплоэнерго Архангельск"
</t>
        </r>
      </text>
    </comment>
    <comment ref="J1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"Газпром теплоэнерго Архангельск"</t>
        </r>
      </text>
    </comment>
    <comment ref="I1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кв.2021 (из договора)</t>
        </r>
      </text>
    </comment>
    <comment ref="J1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кв.2021 (из договора)</t>
        </r>
      </text>
    </comment>
    <comment ref="I1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кв.2021 (из договора)</t>
        </r>
      </text>
    </comment>
    <comment ref="J1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кв.2021 (из договора)</t>
        </r>
      </text>
    </comment>
    <comment ref="I1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план на з кв 2022 год</t>
        </r>
      </text>
    </comment>
    <comment ref="J1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 2022 год</t>
        </r>
      </text>
    </comment>
    <comment ref="G15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1 кв 2022</t>
        </r>
      </text>
    </comment>
    <comment ref="H15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план на 2 кв 2022 (из договора)</t>
        </r>
      </text>
    </comment>
    <comment ref="G1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G17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1 кв 2022 </t>
        </r>
      </text>
    </comment>
    <comment ref="I1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"Илезское"</t>
        </r>
      </text>
    </comment>
    <comment ref="J1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"Илезское"</t>
        </r>
      </text>
    </comment>
    <comment ref="I18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4 кв 2020 МУП "Лойгинское"
</t>
        </r>
      </text>
    </comment>
    <comment ref="I18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"Лойгинское"</t>
        </r>
      </text>
    </comment>
    <comment ref="I18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"Лойгинское"</t>
        </r>
      </text>
    </comment>
    <comment ref="I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"Лойгинское"</t>
        </r>
      </text>
    </comment>
    <comment ref="I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"Бестужевское"</t>
        </r>
      </text>
    </comment>
    <comment ref="J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"Бестужевское"</t>
        </r>
      </text>
    </comment>
    <comment ref="I1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"Бестужевское"</t>
        </r>
      </text>
    </comment>
    <comment ref="J1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"Бестужевское"</t>
        </r>
      </text>
    </comment>
    <comment ref="I2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 ООО "Уютный город"</t>
        </r>
      </text>
    </comment>
    <comment ref="J2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2021 ООО "Уютный город"</t>
        </r>
      </text>
    </comment>
  </commentList>
</comments>
</file>

<file path=xl/sharedStrings.xml><?xml version="1.0" encoding="utf-8"?>
<sst xmlns="http://schemas.openxmlformats.org/spreadsheetml/2006/main" count="2756" uniqueCount="476">
  <si>
    <t>ИНН</t>
  </si>
  <si>
    <t>Поселение</t>
  </si>
  <si>
    <t>год</t>
  </si>
  <si>
    <t>Вельский муниципальный район Арх.обл.</t>
  </si>
  <si>
    <t/>
  </si>
  <si>
    <t>2907010396</t>
  </si>
  <si>
    <t>МУП "Хозьминское"</t>
  </si>
  <si>
    <t>сельское поселение "Хозьминское"</t>
  </si>
  <si>
    <t>2907015570</t>
  </si>
  <si>
    <t>ООО "Теплосервис"</t>
  </si>
  <si>
    <t>городское поселение "Кулойское"</t>
  </si>
  <si>
    <t>3525369837</t>
  </si>
  <si>
    <t>ООО "ФинансГрупп"</t>
  </si>
  <si>
    <t>2907016373</t>
  </si>
  <si>
    <t>ООО "Теплоресурс"</t>
  </si>
  <si>
    <t>сельское поселение "Верхнешоношское"</t>
  </si>
  <si>
    <t>сельское поселение "Липовское"</t>
  </si>
  <si>
    <t>сельское поселение "Пакшеньгское"</t>
  </si>
  <si>
    <t>сельское поселение "Попонаволоцкое"</t>
  </si>
  <si>
    <t>сельское поселение "Солгинское"</t>
  </si>
  <si>
    <t>сельское поселение "Тегринское"</t>
  </si>
  <si>
    <t>сельское поселение "Ракуло-Кокшеньгское"</t>
  </si>
  <si>
    <t>сельское поселение "Верхнеустькулойское"</t>
  </si>
  <si>
    <t>сельское поселение "Пуйское"</t>
  </si>
  <si>
    <t>сельское поселение "Судромское"</t>
  </si>
  <si>
    <t>сельское поселение "Шадреньгское"</t>
  </si>
  <si>
    <t>сельские поселения "Аргуновское" и "Благовещенское"</t>
  </si>
  <si>
    <t>2907017610</t>
  </si>
  <si>
    <t>ООО "ВТК"</t>
  </si>
  <si>
    <t>городское поселение "Вельское"</t>
  </si>
  <si>
    <t>2907016905</t>
  </si>
  <si>
    <t>ООО "ВГС"</t>
  </si>
  <si>
    <t>7703806647</t>
  </si>
  <si>
    <t>АО "ГТ Энерго"</t>
  </si>
  <si>
    <t>сельское поселение "Муравьевское"</t>
  </si>
  <si>
    <t>2924005075</t>
  </si>
  <si>
    <t>ООО "УК "Уютный город"</t>
  </si>
  <si>
    <t>сельское поселение "Двинское"</t>
  </si>
  <si>
    <t>2910004882</t>
  </si>
  <si>
    <t>ООО "Березниковское ТСП"</t>
  </si>
  <si>
    <t>2924005220</t>
  </si>
  <si>
    <t>ООО "УК "Весна"</t>
  </si>
  <si>
    <t>2922008546</t>
  </si>
  <si>
    <t>ООО "ГК "УЛК"</t>
  </si>
  <si>
    <t>291000022979</t>
  </si>
  <si>
    <t>ИП Денисов В.П.</t>
  </si>
  <si>
    <t>городской округ "Город Архангельск"</t>
  </si>
  <si>
    <t>7606053324</t>
  </si>
  <si>
    <t>ПАО "ТГК-2"</t>
  </si>
  <si>
    <t>городской округ Арх.обл. "Котлас"</t>
  </si>
  <si>
    <t>7708503727</t>
  </si>
  <si>
    <t>ОАО "РЖД" (Сольвычегодский участок)</t>
  </si>
  <si>
    <t>2904030161</t>
  </si>
  <si>
    <t>ООО "ОК и ТС"</t>
  </si>
  <si>
    <t>кроме поселка Вычегодский</t>
  </si>
  <si>
    <t>поселок Вычегодский</t>
  </si>
  <si>
    <t>городской округ Арх.обл. "Мирный"</t>
  </si>
  <si>
    <t>2925003747</t>
  </si>
  <si>
    <t>МУП "ЖЭУ"</t>
  </si>
  <si>
    <t>городской округ Арх.обл. "Северодвинск"</t>
  </si>
  <si>
    <t>2902046374</t>
  </si>
  <si>
    <t>СМУП "Белое озеро"</t>
  </si>
  <si>
    <t>2902009446</t>
  </si>
  <si>
    <t>МПЖРЭП Северодвинска</t>
  </si>
  <si>
    <t>с. Ненокса</t>
  </si>
  <si>
    <t>2911004363</t>
  </si>
  <si>
    <t>дер. Патровская и дер. Песок</t>
  </si>
  <si>
    <t>2911004331</t>
  </si>
  <si>
    <t>Коношский муниципальный район Арх.обл.</t>
  </si>
  <si>
    <t>2912005994</t>
  </si>
  <si>
    <t>МУП "ТеплоСервис"</t>
  </si>
  <si>
    <t>сельское поселение "Волошское"</t>
  </si>
  <si>
    <t>сельское поселение "Тавреньгское"</t>
  </si>
  <si>
    <t>2912006155</t>
  </si>
  <si>
    <t>МУП "Ерцевские теплосети"</t>
  </si>
  <si>
    <t>сельское поселение "Ерцевское"</t>
  </si>
  <si>
    <t>городское поселение "Коношское"</t>
  </si>
  <si>
    <t>ОАО "РЖД" (Исакогорский участок)</t>
  </si>
  <si>
    <t>2912006268</t>
  </si>
  <si>
    <t>ООО "Коношский хлебозавод"</t>
  </si>
  <si>
    <t>2912006620</t>
  </si>
  <si>
    <t>ООО "Теплоэнерго"</t>
  </si>
  <si>
    <t>Котласский муниципальный район Арх.обл.</t>
  </si>
  <si>
    <t>2904022428</t>
  </si>
  <si>
    <t>ООО "Трест Сервис"</t>
  </si>
  <si>
    <t>пос. Черемушское, ул.Железнодорожная, 21/1 и дер. Борки, ул. Школьная, д 1А</t>
  </si>
  <si>
    <t>пос. Черемушское, ул.Песчаная, 24-г</t>
  </si>
  <si>
    <t>городское поселение "Приводинское"</t>
  </si>
  <si>
    <t>2901179251</t>
  </si>
  <si>
    <t>АО "АрхоблЭнерго"</t>
  </si>
  <si>
    <t>городское поселение "Шипицынское"</t>
  </si>
  <si>
    <t>Красноборский муниципальный район Арх.обл.</t>
  </si>
  <si>
    <t>2914003174</t>
  </si>
  <si>
    <t>МП "Телеговское ЖКХ"</t>
  </si>
  <si>
    <t>сельское поселение "Телеговское"</t>
  </si>
  <si>
    <t>2914003625</t>
  </si>
  <si>
    <t>ООО "КТС"(Красноборский район)</t>
  </si>
  <si>
    <t>сельское поселение "Алексеевское"</t>
  </si>
  <si>
    <t>Ленский муниципальный район Арх.обл.</t>
  </si>
  <si>
    <t>2901265172</t>
  </si>
  <si>
    <t>ООО "АГТС"</t>
  </si>
  <si>
    <t>сельское поселение "Сафроновское"</t>
  </si>
  <si>
    <t>городское поселение "Урдомское"</t>
  </si>
  <si>
    <t>сельское поселение "Козьминское"</t>
  </si>
  <si>
    <t>7802312751</t>
  </si>
  <si>
    <t>Лешуконский муниципальный район Арх.обл.</t>
  </si>
  <si>
    <t>2901294110</t>
  </si>
  <si>
    <t>ООО "ЛТК"</t>
  </si>
  <si>
    <t>сельское поселение "Лешуконское"</t>
  </si>
  <si>
    <t>сельские поселения "Вожгорское", "Олемское", "Юромское"</t>
  </si>
  <si>
    <t>Мезенский муниципальный район Арх.обл.</t>
  </si>
  <si>
    <t>2901294127</t>
  </si>
  <si>
    <t>ООО "МТК"</t>
  </si>
  <si>
    <t>Няндомский муниципальный район Арх.обл.</t>
  </si>
  <si>
    <t>2918009770</t>
  </si>
  <si>
    <t>ООО "Стройсервис"</t>
  </si>
  <si>
    <t>городское поселение "Няндомское"</t>
  </si>
  <si>
    <t>2918002171</t>
  </si>
  <si>
    <t>МУП "ШЛИТ"</t>
  </si>
  <si>
    <t>сельское поселение "Шалакушское"</t>
  </si>
  <si>
    <t>2918012331</t>
  </si>
  <si>
    <t>ООО "Вектор"</t>
  </si>
  <si>
    <t>2918011948</t>
  </si>
  <si>
    <t>ООО "Энергия Севера"</t>
  </si>
  <si>
    <t>2920011448</t>
  </si>
  <si>
    <t>ООО "Уют-2"</t>
  </si>
  <si>
    <t>Онежский муниципальный район Арх.обл.</t>
  </si>
  <si>
    <t>2906006238</t>
  </si>
  <si>
    <t>ООО "ПКТС"</t>
  </si>
  <si>
    <t>2906008443</t>
  </si>
  <si>
    <t>ООО "С-НЕРУД"</t>
  </si>
  <si>
    <t>сельское поселение "Чекуевское"</t>
  </si>
  <si>
    <t>городское поселение "Малошуйское"</t>
  </si>
  <si>
    <t>2906006277</t>
  </si>
  <si>
    <t>АО "Онега-Энергия"</t>
  </si>
  <si>
    <t>городское поселение "Онежское"</t>
  </si>
  <si>
    <t>290604109003</t>
  </si>
  <si>
    <t>ИП Попов Михаил Александрович</t>
  </si>
  <si>
    <t>Пинежский муниципальный район Арх.обл.</t>
  </si>
  <si>
    <t>2901249879</t>
  </si>
  <si>
    <t>ООО "АльянсТеплоЭнерго"</t>
  </si>
  <si>
    <t>сельское поселение "Карпогорское"</t>
  </si>
  <si>
    <t>сельское поселение "Междуреченское"</t>
  </si>
  <si>
    <t>сельское поселение "Шилегское"</t>
  </si>
  <si>
    <t>2919006299</t>
  </si>
  <si>
    <t>ООО "Сийское"</t>
  </si>
  <si>
    <t>сельское поселение "Сийское"</t>
  </si>
  <si>
    <t>2919000794</t>
  </si>
  <si>
    <t>Пинежское МП ЖКХ</t>
  </si>
  <si>
    <t>сельские поселения "Сосновское", "Лавельское" и "Кушкопальское"</t>
  </si>
  <si>
    <t>2901252021</t>
  </si>
  <si>
    <t>ООО "Газпром теплоэнерго Архангельск"</t>
  </si>
  <si>
    <t>2920016693</t>
  </si>
  <si>
    <t>ООО "Уют-Энерго"</t>
  </si>
  <si>
    <t>2920015308</t>
  </si>
  <si>
    <t>МУП "Плесецк-Ресурс"</t>
  </si>
  <si>
    <t>Приморский муниципальный район Арх.обл.</t>
  </si>
  <si>
    <t>2923007418</t>
  </si>
  <si>
    <t>ООО "Северная Энергетическая Компания - Беломорье"</t>
  </si>
  <si>
    <t>сельское поселение "Катунинское"</t>
  </si>
  <si>
    <t>2921126730</t>
  </si>
  <si>
    <t>ООО "Помор"</t>
  </si>
  <si>
    <t>2921011754</t>
  </si>
  <si>
    <t>сельское поселение "Уемское"</t>
  </si>
  <si>
    <t>сельское поселение "Боброво-Лявленское"</t>
  </si>
  <si>
    <t>сельское поселение "Приморское"</t>
  </si>
  <si>
    <t>2901200792</t>
  </si>
  <si>
    <t>ООО "Архбиоэнерго"</t>
  </si>
  <si>
    <t>сельские поселения "Приморское", "Заостровское", "Боброво-Лявленское"</t>
  </si>
  <si>
    <t>2901150333</t>
  </si>
  <si>
    <t>сельское поселение "Заостровское"</t>
  </si>
  <si>
    <t>сельское поселение "Соловецкое"</t>
  </si>
  <si>
    <t>Устьянский муниципальный район Арх.обл.</t>
  </si>
  <si>
    <t>2901265373</t>
  </si>
  <si>
    <t>ООО "РЭП 1"</t>
  </si>
  <si>
    <t>сельское поселение "Ростовско-Минское"</t>
  </si>
  <si>
    <t>2922009317</t>
  </si>
  <si>
    <t>ООО "Шангальский ЖКС"</t>
  </si>
  <si>
    <t>сельское поселение "Шангальское"</t>
  </si>
  <si>
    <t>городское поселение "Октябрьское"</t>
  </si>
  <si>
    <t>сельское поселение "Березницкое"</t>
  </si>
  <si>
    <t>2922007704</t>
  </si>
  <si>
    <t>ООО "ЖКХ Малодоры"</t>
  </si>
  <si>
    <t>сельское поселение "Малодорское"</t>
  </si>
  <si>
    <t>2922008803</t>
  </si>
  <si>
    <t>сельское поселение "Киземское"</t>
  </si>
  <si>
    <t>сельское поселение "Лихачёвское"</t>
  </si>
  <si>
    <t>сельское поселение "Синицкое"</t>
  </si>
  <si>
    <t>сельское поселение "Дмитриевское"</t>
  </si>
  <si>
    <t>сельское поселение "Орловское"</t>
  </si>
  <si>
    <t>сельское поселение "Плосское"</t>
  </si>
  <si>
    <t>Холмогорский муниципальный район Арх.обл.</t>
  </si>
  <si>
    <t>2901192407</t>
  </si>
  <si>
    <t>ООО "Северная Энергетическая Компания"</t>
  </si>
  <si>
    <t>сельское поселение "Луковецкое"</t>
  </si>
  <si>
    <t>2901230116</t>
  </si>
  <si>
    <t>ООО "Фарватер"</t>
  </si>
  <si>
    <t>сельское поселение "Усть-Пинежское"</t>
  </si>
  <si>
    <t>2923007344</t>
  </si>
  <si>
    <t>ООО "ТСП Холмогоры"</t>
  </si>
  <si>
    <t>2923007217</t>
  </si>
  <si>
    <t>ООО "Штиль"</t>
  </si>
  <si>
    <t>сельское поселение "Матигорское"</t>
  </si>
  <si>
    <t>2923007175</t>
  </si>
  <si>
    <t>ООО "КМ ТЭР"</t>
  </si>
  <si>
    <t>сельское поселение "Светлозерское"</t>
  </si>
  <si>
    <t>2923007640</t>
  </si>
  <si>
    <t>ООО "Нейтраль"</t>
  </si>
  <si>
    <t>сельское поселение "Ухтостровское"</t>
  </si>
  <si>
    <t>2923007104</t>
  </si>
  <si>
    <t>ООО "Пинега"</t>
  </si>
  <si>
    <t>сельское поселение "Белогорское"</t>
  </si>
  <si>
    <t>2923006012</t>
  </si>
  <si>
    <t>ООО "ЕмецкСтройСервис"</t>
  </si>
  <si>
    <t>сельское поселение "Емецкое"</t>
  </si>
  <si>
    <t>2923006541</t>
  </si>
  <si>
    <t>ООО "Холмогорское ТСП"</t>
  </si>
  <si>
    <t>2923006943</t>
  </si>
  <si>
    <t>ООО "Северная Двина"</t>
  </si>
  <si>
    <t>2923007633</t>
  </si>
  <si>
    <t>ООО "Северный Дом"</t>
  </si>
  <si>
    <t>2923006245</t>
  </si>
  <si>
    <t>ООО "Емецкое ТСП"</t>
  </si>
  <si>
    <t>сельское поселение "Ракульское"</t>
  </si>
  <si>
    <t>Шенкурский муниципальный район Арх.обл.</t>
  </si>
  <si>
    <t>сельское поселение "Ровдинское"</t>
  </si>
  <si>
    <t>сельское поселение "Федорогорское"</t>
  </si>
  <si>
    <t>сельское поселение "Никольское"</t>
  </si>
  <si>
    <t>Муниципальное образование</t>
  </si>
  <si>
    <t>городское поселение "Плесецкое", пос. Плесецк, ул. Уборевича, д. 7</t>
  </si>
  <si>
    <t>1 полугодие</t>
  </si>
  <si>
    <t>2 полугодие</t>
  </si>
  <si>
    <t>ВСЕГО</t>
  </si>
  <si>
    <t>Теплоснабжающая организация</t>
  </si>
  <si>
    <t>Вилегодский муниципальный округ Арх.обл.</t>
  </si>
  <si>
    <t>с. Ильинско-Подомское, ул. Кедрова д.21, фл. №1</t>
  </si>
  <si>
    <t xml:space="preserve">с. Ильинско-Подомское, ул. Мелиоративная д.7, фл. №1 </t>
  </si>
  <si>
    <t>дер. Мухонская и с. Ильинско-Подомское, за искл. ул. Кедрова , д. 21, фл. №1 и ул. Мелиоративная, д. 7, фл. №1 в с. Ильинско-Подомское</t>
  </si>
  <si>
    <t>2909002320</t>
  </si>
  <si>
    <t>ООО "Ильинск ЖКХ"</t>
  </si>
  <si>
    <t>дер. Кошкино</t>
  </si>
  <si>
    <t>село Никольск</t>
  </si>
  <si>
    <t>пос. Сорово</t>
  </si>
  <si>
    <t>д. №1 по ул. Советская в с. Ильинско-Подомское</t>
  </si>
  <si>
    <t>2909003034</t>
  </si>
  <si>
    <t>ООО "Вилегодск ЖКХ"</t>
  </si>
  <si>
    <t>с. Вилегодск</t>
  </si>
  <si>
    <t>2909002440</t>
  </si>
  <si>
    <t>ООО "Павловск ЖКХ"</t>
  </si>
  <si>
    <t>с. Павловск и дер. Быково</t>
  </si>
  <si>
    <t>Каргопольский муниципальный округ Арх.обл.</t>
  </si>
  <si>
    <t>2911005649</t>
  </si>
  <si>
    <t>ООО "КТС"(Каргопольский район)</t>
  </si>
  <si>
    <t>г. Каргополь</t>
  </si>
  <si>
    <t>2911004405</t>
  </si>
  <si>
    <t>дер. Казаково</t>
  </si>
  <si>
    <t>пос. Пригородный</t>
  </si>
  <si>
    <t>2911004356</t>
  </si>
  <si>
    <t>2911004349</t>
  </si>
  <si>
    <t>дер. Усачевская и дер. Трофимовская</t>
  </si>
  <si>
    <t>2911004420</t>
  </si>
  <si>
    <t>7736186950</t>
  </si>
  <si>
    <t>ООО "Газпром энерго"</t>
  </si>
  <si>
    <t>2901125778</t>
  </si>
  <si>
    <t>сельское поселение "Лисестровское"</t>
  </si>
  <si>
    <t>290406794205</t>
  </si>
  <si>
    <t>ИП Рукаванов О.А.</t>
  </si>
  <si>
    <t>2904012719</t>
  </si>
  <si>
    <t>АО "Котласское ДРСУ"</t>
  </si>
  <si>
    <t>ИТОГО ГРАНТЫ В ФОРМЕ СУБСИДИИ</t>
  </si>
  <si>
    <t>ГБУЗ АО «Санаторий имени М.Н. Фаворской»</t>
  </si>
  <si>
    <t>МО "Телеговское"</t>
  </si>
  <si>
    <t>МБОУ  "Кеврольская ООШ  № 18 имени М.Ф. Теплова"</t>
  </si>
  <si>
    <t>МО "Кеврольское"</t>
  </si>
  <si>
    <t>2908002905</t>
  </si>
  <si>
    <t>МБОУ "Авнюгская СОШ"</t>
  </si>
  <si>
    <t>МБОУ "Сурская СОШ  № 2"</t>
  </si>
  <si>
    <t>МО "Сурское"</t>
  </si>
  <si>
    <t>ФГБУ "ЦЖКУ" МО РФ</t>
  </si>
  <si>
    <t>МО "Черемушское"</t>
  </si>
  <si>
    <t>МО "Боброво-Лявленское"</t>
  </si>
  <si>
    <t>МО "Новая Земля"</t>
  </si>
  <si>
    <t>в/г 42, в/г 49</t>
  </si>
  <si>
    <t>в/г 8</t>
  </si>
  <si>
    <t>в/г 15</t>
  </si>
  <si>
    <t>в/г 24</t>
  </si>
  <si>
    <t>МО "Талажское", в/г 65</t>
  </si>
  <si>
    <t>МО "Мезенское", в/г 49</t>
  </si>
  <si>
    <t>МО "Коношское", в/г 1(17)</t>
  </si>
  <si>
    <t>ЛЬГОТНЫЙ                              одноставочный тариф на тепловую энергию, поставляемую населению на нужды теплоснабжения (без НДС),
 рублей/Гкал</t>
  </si>
  <si>
    <t xml:space="preserve">1. СУБСИДИИ </t>
  </si>
  <si>
    <t>2. ГРАНТЫ В ФОРМЕ СУБСИДИИ</t>
  </si>
  <si>
    <t>декабрь 2022 г.,
 рублей</t>
  </si>
  <si>
    <t>2905001195</t>
  </si>
  <si>
    <t>МУП "ПУ ЖКХ"</t>
  </si>
  <si>
    <t>7717127211</t>
  </si>
  <si>
    <t>ФГУП "РТРС"</t>
  </si>
  <si>
    <t>Верхнетоемский муниципальный округ Арх.обл.</t>
  </si>
  <si>
    <t>с. Верхняя Тойма</t>
  </si>
  <si>
    <t>вместо ООО "МПМК"</t>
  </si>
  <si>
    <t>дер. Скрипчинская и Семеновская 1-я</t>
  </si>
  <si>
    <t>вместо ООО "Удар"</t>
  </si>
  <si>
    <t>пос. Двинской</t>
  </si>
  <si>
    <t>дер. Кондратовская</t>
  </si>
  <si>
    <t>вместо ООО "Кондратовское"</t>
  </si>
  <si>
    <t>с. Вознесенское</t>
  </si>
  <si>
    <t>вместо ООО "Каскад"</t>
  </si>
  <si>
    <t>от котельной в п. Авнюга, ул. Строительная, д.16</t>
  </si>
  <si>
    <t>Виноградовский муниципальный округ Арх.обл.</t>
  </si>
  <si>
    <t>от котельной в доме №67 «в» по ул. Комсомольская в пос. Рочегда</t>
  </si>
  <si>
    <t>вместо ООО "УК "Весна"</t>
  </si>
  <si>
    <t>пос.Березник (от котельной по ул.Романа Куликова, д.72а)</t>
  </si>
  <si>
    <t>2910005276</t>
  </si>
  <si>
    <t>ООО "Ресурс-Сервис"</t>
  </si>
  <si>
    <t>п. Березник, п. Воронцы, п. Шидрово, д. Конецгорье, д. Пянда</t>
  </si>
  <si>
    <t>д. Моржегоры, п. Хетово</t>
  </si>
  <si>
    <t>вместо ООО "Т-Сервис"</t>
  </si>
  <si>
    <t>поселок Сельменьга</t>
  </si>
  <si>
    <t>п. Березник (от котельных по ул. Дзержинского, д. № 13;  по ул. Хаджи-Мурата, д. № 20 А; по ул. Павлина Виноградова, д. № 119 б; по ул. Молодежная, д. №9, строение 6)</t>
  </si>
  <si>
    <t>ул. Водогон</t>
  </si>
  <si>
    <t>городской округ Арх.обл. "Город Коряжма"</t>
  </si>
  <si>
    <t>МУП Каргопольского муниципального округа "Тихманьга"</t>
  </si>
  <si>
    <t>МУП Каргопольского муниципального округа "Казаково"</t>
  </si>
  <si>
    <t>МУП Каргопольского муниципального округа "Ошевенское"</t>
  </si>
  <si>
    <t>от котельных в деревне Ширяиха</t>
  </si>
  <si>
    <t>МУП Каргопольского муниципального округа "Усачево"</t>
  </si>
  <si>
    <t>МУП Каргопольского муниципального округа "Архангело"</t>
  </si>
  <si>
    <t>от котельной в деревне Шелоховская</t>
  </si>
  <si>
    <t>МУП Каргопольского муниципального округа "Печниково"</t>
  </si>
  <si>
    <t>от котельной в дер. Ватамановская</t>
  </si>
  <si>
    <t>сельских поселений "Подюжское" и "Мирный"</t>
  </si>
  <si>
    <t>2912007007</t>
  </si>
  <si>
    <t>ООО "Теплохолдинг Коноша"</t>
  </si>
  <si>
    <t>вместо МУП "Жилкомсервис" администрации МО "Коношское"</t>
  </si>
  <si>
    <t>вместо АО "АрхоблЭнерго"</t>
  </si>
  <si>
    <t>вместо ПАО "ТГК-2"</t>
  </si>
  <si>
    <t>сельское поселение "Черемушское"</t>
  </si>
  <si>
    <t>городское поселение "Сольвычегодское"</t>
  </si>
  <si>
    <t>пос. Приводино</t>
  </si>
  <si>
    <t>д. Курцево</t>
  </si>
  <si>
    <t>д. Куимиха</t>
  </si>
  <si>
    <t>пос. Удимский</t>
  </si>
  <si>
    <t>(Т) г. Сольвычегодск</t>
  </si>
  <si>
    <t>д. Григорово</t>
  </si>
  <si>
    <t>пос. Харитоново</t>
  </si>
  <si>
    <t>Уточнение</t>
  </si>
  <si>
    <t xml:space="preserve">
Примечание</t>
  </si>
  <si>
    <t xml:space="preserve">городское поселение Вельское </t>
  </si>
  <si>
    <t>котельная  - г. Вельск, ул. Фефилова, д. 31</t>
  </si>
  <si>
    <t>рабочий поселок Коноша, от котельной по ул. Печорская, 9/1</t>
  </si>
  <si>
    <t>с. Яренск</t>
  </si>
  <si>
    <t>ПАО "Россети Северо-Запада"</t>
  </si>
  <si>
    <t>городское поселение "Мезенское", сельские поселения "Каменское", "Дорогорское", "Быченское", "Зареченское"</t>
  </si>
  <si>
    <t>сельское поселение "Мошинское"</t>
  </si>
  <si>
    <t>от котельной в дер. Петариха, ул. Городская, 10А</t>
  </si>
  <si>
    <t>от котельных в р.п. Малошуйка, ул. Привокзальная, д1 и ул. Мира, д.28</t>
  </si>
  <si>
    <t>сельское поселение "Пинежское"</t>
  </si>
  <si>
    <t>за искл. котельной п. Пинега, ул. Первомайская, д. 38</t>
  </si>
  <si>
    <t xml:space="preserve">от котельной п. Пинега, ул. Первомайская, д. 38 </t>
  </si>
  <si>
    <t>Плесецкий муниципальный округ Арх.обл.</t>
  </si>
  <si>
    <t>от котельных по адресам: д. № 1 по ул. Набережная в поселке Строитель, д.№ 16а по ул. Биржевая и в д. № 2 по пер. Рабочий в пос. Оксовский</t>
  </si>
  <si>
    <t>от котельных по адресам: д. № 14 по ул. Школьная в пос. Самково, в д. № 6а по ул. Мира в с. Конево и по ул.   Восточная в с. Конево</t>
  </si>
  <si>
    <t>от котельной в д. № 73 Б по ул. Школьная в пос. Поча</t>
  </si>
  <si>
    <t>рабочий поселок Обозерский</t>
  </si>
  <si>
    <t>от котельных по ул. Калинина, 19б и ул. Лесная, 34</t>
  </si>
  <si>
    <t>рабочий поселок Савинский</t>
  </si>
  <si>
    <t>за искл. пос. Река Емца, ул. Набережная, д. 15</t>
  </si>
  <si>
    <t>пос. Река Емца, ул. Набережная, д. 15</t>
  </si>
  <si>
    <t>городское поселение "Плесецкое"</t>
  </si>
  <si>
    <t>от котельных в рп.Плесецк по адресам: ул. Зеленая, ул. Октябрьская, д.79, ул. Промкомбинат, д.9, ул. Юбилейная, д.59 А</t>
  </si>
  <si>
    <t>пос. Пукса, ул. Центральная, д. 39</t>
  </si>
  <si>
    <t>вместо ООО "Газпром теплоэнерго Архангельск"</t>
  </si>
  <si>
    <t>вместо МУП "Плесецк-Ресурс"</t>
  </si>
  <si>
    <t>рабочий поселок Плесецк, от котельной по ул. Беданова, д. 5А</t>
  </si>
  <si>
    <t>рабочий поселок Плесецк, от котельной по ул. Садовая, д. 26А</t>
  </si>
  <si>
    <t>рабочий поселок Североонежск</t>
  </si>
  <si>
    <t>АО "2-ой Архангельский объединенный авиаотряд"</t>
  </si>
  <si>
    <t>сельское поселение "Островное"</t>
  </si>
  <si>
    <t>с. Вознесенье и дер. Кяростров</t>
  </si>
  <si>
    <t>дер. Ластола</t>
  </si>
  <si>
    <t>дер. Пустошь</t>
  </si>
  <si>
    <t>ООО "Теплоснаб" (Приморский район)</t>
  </si>
  <si>
    <t>вместо ООО "Интеко-Инвест"</t>
  </si>
  <si>
    <t>ООО "СРК"</t>
  </si>
  <si>
    <t>от котельных, расположенных по адресам пос. Ширшинский, д. 59 и дер. Исакогорка</t>
  </si>
  <si>
    <t>дер. Кузьмино, Новинки, Черный Яр</t>
  </si>
  <si>
    <t>дер. Бабанегово</t>
  </si>
  <si>
    <t>ООО "ТеплоСнаб" (Устьянский район)</t>
  </si>
  <si>
    <t>2922007775</t>
  </si>
  <si>
    <t>ООО "Березник"</t>
  </si>
  <si>
    <t>сельское поселение "Илезское"</t>
  </si>
  <si>
    <t>сельское поселение "Бестужевское"</t>
  </si>
  <si>
    <t>с. Емецк, ул. Жолобова</t>
  </si>
  <si>
    <t>сельское поселение "Холмогорское"</t>
  </si>
  <si>
    <t>с. Холмогоры (ул. Племзаводская)</t>
  </si>
  <si>
    <t>д. Анашкино</t>
  </si>
  <si>
    <t>д. Красное Село</t>
  </si>
  <si>
    <t>с. Холмогоры, ул. Октябрьская, д. 36 В</t>
  </si>
  <si>
    <t>с. Холмогоры ул. Шубина, 20А</t>
  </si>
  <si>
    <t>пос. Двинской, ул. Лесная, д. 62</t>
  </si>
  <si>
    <t>вместо ООО "Уютный город"</t>
  </si>
  <si>
    <t>сельское поселение "Шеговарское"</t>
  </si>
  <si>
    <t>с. Шеговары, ул. Центральная, д.68 а</t>
  </si>
  <si>
    <t>с. Шеговары, ул. Садовая, д.1</t>
  </si>
  <si>
    <t>Городское поселение "Шенкурское", за искл. котельной по адресу: г. Шенкурс, ул. Кудрявцева, д. 21 г</t>
  </si>
  <si>
    <t>Городское поселение "Шенкурское", от котельной по адресу г. Шенкурск, ул. Кудрявцева, д. 21 г</t>
  </si>
  <si>
    <t>городское поселение «Шипицынское»</t>
  </si>
  <si>
    <t>от котельной в р.п. Шипицыно, ул. Ломоносова, д.56, флигель 3</t>
  </si>
  <si>
    <t>вместо МУП "Илезское"</t>
  </si>
  <si>
    <t>вместо МУП "Лойгинское"</t>
  </si>
  <si>
    <t>вместо МУП "Бестужевское"</t>
  </si>
  <si>
    <t xml:space="preserve">д. Погост, ул. Почтовая </t>
  </si>
  <si>
    <t>городской округ Арх.обл. "Новодвинск"</t>
  </si>
  <si>
    <t>АО "Сети"</t>
  </si>
  <si>
    <t xml:space="preserve">1 квартал </t>
  </si>
  <si>
    <t xml:space="preserve">2 квартал </t>
  </si>
  <si>
    <t>3 квартал</t>
  </si>
  <si>
    <t xml:space="preserve">4 квартал </t>
  </si>
  <si>
    <t>декабрь 2023 г.,
 рублей</t>
  </si>
  <si>
    <t>Потребность в средствах областного бюджета
за декабрь 2022 - ноябрь 2023,
рублей</t>
  </si>
  <si>
    <t>2 квартал</t>
  </si>
  <si>
    <t xml:space="preserve">3 квартал </t>
  </si>
  <si>
    <t>4 квартал</t>
  </si>
  <si>
    <t>вместо Пинежское обособленное подразделение ООО ПКП "ТИТАН"</t>
  </si>
  <si>
    <t>вместо Пинежского МП ЖКХ</t>
  </si>
  <si>
    <t>декабрь 2024 г.,
 рублей</t>
  </si>
  <si>
    <t>Потребность в средствах областного бюджета
за декабрь 2023 - ноябрь 2024,
рублей</t>
  </si>
  <si>
    <t>,</t>
  </si>
  <si>
    <t>декабрь 2025 г.,
 рублей</t>
  </si>
  <si>
    <t>Потребность в средствах областного бюджета
за декабрь 2024 - ноябрь 2025,
рублей</t>
  </si>
  <si>
    <t>СОГЛАСОВАНО:</t>
  </si>
  <si>
    <t>Руководитель АТиЦ АО</t>
  </si>
  <si>
    <t>Е.А. Попова</t>
  </si>
  <si>
    <t>Объем ресурса
(тепловая энергия, Гкал; теплоноситель, м3)</t>
  </si>
  <si>
    <t>1.1. В части тепловой энергии, использеумой для отопления</t>
  </si>
  <si>
    <t>1.2. В части горячего водоснабжения в открытой системе ГВС</t>
  </si>
  <si>
    <t>тепловая энергия на подогрев, Гкал</t>
  </si>
  <si>
    <t>теплоноситель, м3</t>
  </si>
  <si>
    <t>1. СУБСИДИИ</t>
  </si>
  <si>
    <t>тепловая энергия, Гкал</t>
  </si>
  <si>
    <t>Плановая потребность в средствах субсидии, рублей</t>
  </si>
  <si>
    <t>Итого в части тепловой энергии, использеумой для отопления, Гкал</t>
  </si>
  <si>
    <t>г. Котлас, ул. Ушакова, 10</t>
  </si>
  <si>
    <t>г. Котлас, ул. Мира, 40</t>
  </si>
  <si>
    <t>ООО "Мошинские тепловые сети"</t>
  </si>
  <si>
    <t>Новая Земля (№ 6/23)</t>
  </si>
  <si>
    <t>Итого в части горячего водоснабжения в открытой системе ГВС</t>
  </si>
  <si>
    <t>Итого в части тепловой энергии, использеумой для отопления</t>
  </si>
  <si>
    <t>ИТОГО СУБСИДИИ, в т.ч.:</t>
  </si>
  <si>
    <t>ВСЕГО, в том числе:</t>
  </si>
  <si>
    <t>тепловая энергия на отопление, тепловая энергия на подогрев, Гкал</t>
  </si>
  <si>
    <t xml:space="preserve">Расчет плановой потребности
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тарифов
 на тепловую энергию,поставляемую населению и потребителям, приравненным к населению на нужды теплоснабжения,
на 2023 год </t>
  </si>
  <si>
    <t xml:space="preserve">Расчет плановой потребности
 в средствах областного бюджета для предоставления  субсидий и грантов в форме субсидий на возмещение недополученных доходов, возникающих в результате государственного регулирования тарифов
 на тепловую энергию,поставляемую населению и потребителям, приравненным к населению на нужды теплоснабжения,
на 2024 год </t>
  </si>
  <si>
    <t>ЭКОНОМИЧЕСКИ ОБОСНОВАННЫЙ одноставочный тариф тепловую энергию, отпускаемую потребителям, в случае отутствия дифференциации тарифов по схеме подключения (без НДС), рублей/Гкал</t>
  </si>
  <si>
    <t xml:space="preserve">Расчет плановой потребности
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тарифов
 на тепловую энергию,поставляемую населению и потребителям, приравненным к населению на нужды теплоснабжения,
на 2025 год </t>
  </si>
  <si>
    <t>дер. Скрипчинская и 
Семеновская 1-я</t>
  </si>
  <si>
    <t>Исполняющий обязанности министра ТЭК и ЖКХ АО</t>
  </si>
  <si>
    <t>С.В. Дементей</t>
  </si>
  <si>
    <t>ООО "АТГК"</t>
  </si>
  <si>
    <t>сельское поселение Борецкое, поселок Сельменьга</t>
  </si>
  <si>
    <t>пос. Сорово МО Селянское</t>
  </si>
  <si>
    <t>ООО "Регион-Энерго"</t>
  </si>
  <si>
    <t>сельское поселение "Низовское"</t>
  </si>
  <si>
    <t>пос. Красная Горка, ул. Садовая, д.1</t>
  </si>
  <si>
    <t>ФГУП "РТРС" с 01.12.2022 ООО "Теплоресурс"</t>
  </si>
  <si>
    <t>другая ТСО вышла за тарифами, тариф планируется установить с 1 января</t>
  </si>
  <si>
    <t>котельная  - г. Вельск, ул. Фефилова, д. 31, больше не осуществляет теплоснабжение.</t>
  </si>
  <si>
    <t>Нет больше тарифа, присоединен к другому тарифу МУП "Плесецк-Ресурс"</t>
  </si>
  <si>
    <t>дер. Бабанегово, тариф такой как в дер. Кузьмино, Новинки, Черный Яр</t>
  </si>
  <si>
    <t>ООО Регион-Энерго</t>
  </si>
  <si>
    <t>2901250754</t>
  </si>
  <si>
    <t>2901250755</t>
  </si>
  <si>
    <t>Министр ТЭК и ЖКХ АО</t>
  </si>
  <si>
    <t>Д.Н. Поташев</t>
  </si>
  <si>
    <t>Недостаток средств областного бюджета, рублей</t>
  </si>
  <si>
    <t>Лимит на 2023 год согласно областному закону, рублей</t>
  </si>
</sst>
</file>

<file path=xl/styles.xml><?xml version="1.0" encoding="utf-8"?>
<styleSheet xmlns="http://schemas.openxmlformats.org/spreadsheetml/2006/main">
  <numFmts count="92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0&quot;р.&quot;;\-#,##0.00&quot;р.&quot;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_(* #,##0.00_);_(* \(\ #,##0.00\ \);_(* &quot;-&quot;??_);_(\ @_ \)"/>
    <numFmt numFmtId="170" formatCode="#,##0.00_ ;\-#,##0.00\ "/>
    <numFmt numFmtId="171" formatCode="#,##0.000_ ;\-#,##0.000\ "/>
    <numFmt numFmtId="172" formatCode="#,##0.000"/>
    <numFmt numFmtId="173" formatCode="0.0"/>
    <numFmt numFmtId="174" formatCode="_-* #,##0.00[$€-1]_-;\-* #,##0.00[$€-1]_-;_-* &quot;-&quot;??[$€-1]_-"/>
    <numFmt numFmtId="175" formatCode="0.0%"/>
    <numFmt numFmtId="176" formatCode="0.0%_);\(0.0%\)"/>
    <numFmt numFmtId="177" formatCode="#,##0;\(#,##0\)"/>
    <numFmt numFmtId="178" formatCode="_-* #,##0.00\ _$_-;\-* #,##0.00\ _$_-;_-* &quot;-&quot;??\ _$_-;_-@_-"/>
    <numFmt numFmtId="179" formatCode="#.##0\.00"/>
    <numFmt numFmtId="180" formatCode="#\.00"/>
    <numFmt numFmtId="181" formatCode="#\."/>
    <numFmt numFmtId="182" formatCode="_-* #,##0\ &quot;руб&quot;_-;\-* #,##0\ &quot;руб&quot;_-;_-* &quot;-&quot;\ &quot;руб&quot;_-;_-@_-"/>
    <numFmt numFmtId="183" formatCode="General_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&quot;$&quot;#,##0_);[Red]\(&quot;$&quot;#,##0\)"/>
    <numFmt numFmtId="187" formatCode="\$#,##0\ ;\(\$#,##0\)"/>
    <numFmt numFmtId="188" formatCode="#,##0.0"/>
    <numFmt numFmtId="189" formatCode="#,##0.0000"/>
    <numFmt numFmtId="190" formatCode="#,##0.000[$р.-419];\-#,##0.000[$р.-419]"/>
    <numFmt numFmtId="191" formatCode="_-* #,##0.0\ _$_-;\-* #,##0.0\ _$_-;_-* &quot;-&quot;??\ _$_-;_-@_-"/>
    <numFmt numFmtId="192" formatCode="#,##0.0_);\(#,##0.0\)"/>
    <numFmt numFmtId="193" formatCode="#,##0_ ;[Red]\-#,##0\ "/>
    <numFmt numFmtId="194" formatCode="#,##0_);[Blue]\(#,##0\)"/>
    <numFmt numFmtId="195" formatCode="#,##0__\ \ \ \ "/>
    <numFmt numFmtId="196" formatCode="#,##0.00&quot;т.р.&quot;;\-#,##0.00&quot;т.р.&quot;"/>
    <numFmt numFmtId="197" formatCode="#,##0.0;[Red]#,##0.0"/>
    <numFmt numFmtId="198" formatCode="_-* #,##0_đ_._-;\-* #,##0_đ_._-;_-* &quot;-&quot;_đ_._-;_-@_-"/>
    <numFmt numFmtId="199" formatCode="_-* #,##0.00_đ_._-;\-* #,##0.00_đ_._-;_-* &quot;-&quot;??_đ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&quot;$&quot;#,##0"/>
    <numFmt numFmtId="204" formatCode="#,##0.00_ ;[Red]\-#,##0.00\ "/>
    <numFmt numFmtId="205" formatCode="_(&quot;$&quot;* #,##0.00_);_(&quot;$&quot;* \(#,##0.00\);_(&quot;$&quot;* &quot;-&quot;??_);_(@_)"/>
    <numFmt numFmtId="206" formatCode="0_)"/>
    <numFmt numFmtId="207" formatCode="0.000"/>
    <numFmt numFmtId="208" formatCode="_-* #,##0.00\ _р_._-;\-* #,##0.00\ _р_._-;_-* &quot;-&quot;??\ _р_._-;_-@_-"/>
    <numFmt numFmtId="209" formatCode="_-* #,##0\ _$_-;\-* #,##0\ _$_-;_-* &quot;-&quot;\ _$_-;_-@_-"/>
    <numFmt numFmtId="210" formatCode="_(* #,##0.0_);_(* \(#,##0.0\);_(* &quot;-&quot;??_);_(@_)"/>
    <numFmt numFmtId="211" formatCode="\$#\.00"/>
    <numFmt numFmtId="212" formatCode="_(&quot;$&quot;* #,##0_);_(&quot;$&quot;* \(#,##0\);_(&quot;$&quot;* &quot;-&quot;_);_(@_)"/>
    <numFmt numFmtId="213" formatCode="_(* #,##0_);_(* \(#,##0\);_(* &quot;-&quot;??_);_(@_)"/>
    <numFmt numFmtId="214" formatCode="#,##0;[Red]#,##0"/>
    <numFmt numFmtId="215" formatCode="&quot;\&quot;#,##0;[Red]\-&quot;\&quot;#,##0"/>
    <numFmt numFmtId="216" formatCode="\£#,##0_);\(\£#,##0\)"/>
    <numFmt numFmtId="217" formatCode="#,##0;\-#,##0;&quot;-&quot;"/>
    <numFmt numFmtId="218" formatCode="#,##0.00;\-#,##0.00;&quot;-&quot;"/>
    <numFmt numFmtId="219" formatCode="#,##0%;\-#,##0%;&quot;- &quot;"/>
    <numFmt numFmtId="220" formatCode="#,##0.0%;\-#,##0.0%;&quot;- &quot;"/>
    <numFmt numFmtId="221" formatCode="#,##0.00%;\-#,##0.00%;&quot;- &quot;"/>
    <numFmt numFmtId="222" formatCode="#,##0.0;\-#,##0.0;&quot;-&quot;"/>
    <numFmt numFmtId="223" formatCode="\$#,##0_);[Red]&quot;($&quot;#,##0\)"/>
    <numFmt numFmtId="224" formatCode="_(* #,##0.00_);[Red]_(* \(#,##0.00\);_(* &quot;-&quot;??_);_(@_)"/>
    <numFmt numFmtId="225" formatCode="0.0\x"/>
    <numFmt numFmtId="226" formatCode="_-* #,##0\ _F_B_-;\-* #,##0\ _F_B_-;_-* &quot;-&quot;\ _F_B_-;_-@_-"/>
    <numFmt numFmtId="227" formatCode="_-* #,##0.00\ _F_B_-;\-* #,##0.00\ _F_B_-;_-* &quot;-&quot;??\ _F_B_-;_-@_-"/>
    <numFmt numFmtId="228" formatCode="#,##0.0_);[Red]\(#,##0.0\)"/>
    <numFmt numFmtId="229" formatCode="_-* #,##0_-;_-* #,##0\-;_-* &quot;-&quot;_-;_-@_-"/>
    <numFmt numFmtId="230" formatCode="_-* #,##0.00_-;_-* #,##0.00\-;_-* &quot;-&quot;??_-;_-@_-"/>
    <numFmt numFmtId="231" formatCode="_-* #,##0\ _P_t_s_-;\-* #,##0\ _P_t_s_-;_-* &quot;- &quot;_P_t_s_-;_-@_-"/>
    <numFmt numFmtId="232" formatCode="_-* #,##0.00\ _P_t_s_-;\-* #,##0.00\ _P_t_s_-;_-* \-??\ _P_t_s_-;_-@_-"/>
    <numFmt numFmtId="233" formatCode="_-* #,##0&quot; Pts&quot;_-;\-* #,##0&quot; Pts&quot;_-;_-* &quot;- Pts&quot;_-;_-@_-"/>
    <numFmt numFmtId="234" formatCode="_-* #,##0.00&quot; Pts&quot;_-;\-* #,##0.00&quot; Pts&quot;_-;_-* \-??&quot; Pts&quot;_-;_-@_-"/>
    <numFmt numFmtId="235" formatCode="_-* #,##0\ &quot;$&quot;_-;\-* #,##0\ &quot;$&quot;_-;_-* &quot;-&quot;\ &quot;$&quot;_-;_-@_-"/>
    <numFmt numFmtId="236" formatCode="_-* #,##0.00\ &quot;$&quot;_-;\-* #,##0.00\ &quot;$&quot;_-;_-* &quot;-&quot;??\ &quot;$&quot;_-;_-@_-"/>
    <numFmt numFmtId="237" formatCode="&quot;$&quot;#,##0.0_);\(&quot;$&quot;#,##0.0\)"/>
    <numFmt numFmtId="238" formatCode="0.00\x"/>
    <numFmt numFmtId="239" formatCode="#\ ###\ ###\ ###"/>
    <numFmt numFmtId="240" formatCode="_-* #,##0\ &quot;FB&quot;_-;\-* #,##0\ &quot;FB&quot;_-;_-* &quot;-&quot;\ &quot;FB&quot;_-;_-@_-"/>
    <numFmt numFmtId="241" formatCode="_-* #,##0.00\ &quot;FB&quot;_-;\-* #,##0.00\ &quot;FB&quot;_-;_-* &quot;-&quot;??\ &quot;FB&quot;_-;_-@_-"/>
    <numFmt numFmtId="242" formatCode="0%;\(0%\)"/>
    <numFmt numFmtId="243" formatCode="_(* #,##0.00_);_(* \(#,##0.00\);_(* \-??_);_(@_)"/>
    <numFmt numFmtId="244" formatCode="\ \ @"/>
    <numFmt numFmtId="245" formatCode="\ \ \ \ @"/>
    <numFmt numFmtId="246" formatCode="_-&quot;F&quot;\ * #,##0_-;_-&quot;F&quot;\ * #,##0\-;_-&quot;F&quot;\ * &quot;-&quot;_-;_-@_-"/>
    <numFmt numFmtId="247" formatCode="_-&quot;F&quot;\ * #,##0.00_-;_-&quot;F&quot;\ * #,##0.00\-;_-&quot;F&quot;\ * &quot;-&quot;??_-;_-@_-"/>
    <numFmt numFmtId="248" formatCode="\¥#,##0_);\(\¥#,##0\)"/>
    <numFmt numFmtId="249" formatCode="_-* #,##0.00&quot;р.&quot;_-;\-* #,##0.00&quot;р.&quot;_-;_-* \-??&quot;р.&quot;_-;_-@_-"/>
    <numFmt numFmtId="250" formatCode="_(&quot;р.&quot;* #,##0.00_);_(&quot;р.&quot;* \(#,##0.00\);_(&quot;р.&quot;* &quot;-&quot;??_);_(@_)"/>
    <numFmt numFmtId="251" formatCode="_-&quot;Ј&quot;* #,##0.00_-;\-&quot;Ј&quot;* #,##0.00_-;_-&quot;Ј&quot;* &quot;-&quot;??_-;_-@_-"/>
    <numFmt numFmtId="252" formatCode="_-* #,##0.00_р_._-;\-* #,##0.00_р_._-;_-* \-??_р_._-;_-@_-"/>
    <numFmt numFmtId="253" formatCode="%#\.00"/>
  </numFmts>
  <fonts count="327">
    <font>
      <sz val="10"/>
      <name val="Tahoma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</font>
    <font>
      <b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ahoma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Verdana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3"/>
      <color indexed="9"/>
      <name val="Times New Roman"/>
      <family val="2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SimSun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NTHelvetica/Cyrillic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3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8"/>
      <name val="Times New Roman"/>
      <family val="2"/>
      <charset val="204"/>
    </font>
    <font>
      <b/>
      <sz val="13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3"/>
      <color indexed="60"/>
      <name val="Times New Roman"/>
      <family val="2"/>
      <charset val="204"/>
    </font>
    <font>
      <sz val="12"/>
      <name val="Arial Cyr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sz val="13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3"/>
      <color indexed="23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3"/>
      <color indexed="52"/>
      <name val="Times New Roman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3"/>
      <color indexed="10"/>
      <name val="Times New Roman"/>
      <family val="2"/>
      <charset val="204"/>
    </font>
    <font>
      <sz val="9"/>
      <name val="Arial Cyr"/>
      <charset val="204"/>
    </font>
    <font>
      <sz val="13"/>
      <color indexed="17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NTHarmonica"/>
      <charset val="204"/>
    </font>
    <font>
      <sz val="11"/>
      <name val="Times New Roman Cyr"/>
      <charset val="204"/>
    </font>
    <font>
      <sz val="10"/>
      <color theme="1"/>
      <name val="Arial Cyr"/>
      <family val="2"/>
      <charset val="204"/>
    </font>
    <font>
      <sz val="18"/>
      <color theme="3"/>
      <name val="Calibri Light"/>
      <family val="2"/>
      <charset val="204"/>
      <scheme val="major"/>
    </font>
    <font>
      <u/>
      <sz val="6"/>
      <color indexed="12"/>
      <name val="Arial"/>
      <family val="2"/>
      <charset val="204"/>
    </font>
    <font>
      <b/>
      <sz val="1"/>
      <color indexed="8"/>
      <name val="Courier"/>
      <family val="1"/>
      <charset val="204"/>
    </font>
    <font>
      <u/>
      <sz val="10"/>
      <color indexed="12"/>
      <name val="Times New Roman Cyr"/>
      <charset val="204"/>
    </font>
    <font>
      <u/>
      <sz val="9"/>
      <color indexed="32"/>
      <name val="Tahoma"/>
      <family val="2"/>
      <charset val="204"/>
    </font>
    <font>
      <sz val="10"/>
      <color indexed="8"/>
      <name val="Arial Cyr"/>
    </font>
    <font>
      <sz val="18"/>
      <color theme="1"/>
      <name val="Calibri"/>
      <family val="2"/>
      <charset val="204"/>
      <scheme val="minor"/>
    </font>
    <font>
      <b/>
      <u/>
      <sz val="9"/>
      <color rgb="FF0000FF"/>
      <name val="Tahoma"/>
      <family val="2"/>
      <charset val="204"/>
    </font>
    <font>
      <sz val="10"/>
      <name val="Book Antiqua"/>
      <family val="1"/>
      <charset val="204"/>
    </font>
    <font>
      <sz val="11"/>
      <name val="Calibri"/>
      <family val="2"/>
      <charset val="204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theme="0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1"/>
      <color indexed="9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ms Rmn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b/>
      <sz val="12"/>
      <name val="Times New Roman"/>
      <family val="1"/>
    </font>
    <font>
      <sz val="8"/>
      <color indexed="12"/>
      <name val="Times New Roman"/>
      <family val="1"/>
    </font>
    <font>
      <b/>
      <sz val="11"/>
      <name val="Arial Cyr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17"/>
      <name val="Times New Roman"/>
      <family val="1"/>
    </font>
    <font>
      <b/>
      <sz val="12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0"/>
      <color indexed="14"/>
      <name val="Arial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sz val="7"/>
      <name val="Small Fonts"/>
      <family val="2"/>
      <charset val="204"/>
    </font>
    <font>
      <sz val="10"/>
      <name val="Times New Roman CE"/>
      <charset val="238"/>
    </font>
    <font>
      <sz val="11"/>
      <color indexed="8"/>
      <name val="Arial Cyr"/>
      <family val="2"/>
      <charset val="204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0"/>
      <name val="Times New Roman"/>
      <family val="1"/>
    </font>
    <font>
      <b/>
      <i/>
      <sz val="11"/>
      <color indexed="8"/>
      <name val="Arial"/>
      <family val="2"/>
    </font>
    <font>
      <b/>
      <i/>
      <sz val="8"/>
      <color indexed="18"/>
      <name val="Arial"/>
      <family val="2"/>
    </font>
    <font>
      <b/>
      <i/>
      <sz val="8"/>
      <color indexed="8"/>
      <name val="Arial"/>
      <family val="2"/>
    </font>
    <font>
      <b/>
      <sz val="7"/>
      <color indexed="8"/>
      <name val="Arial"/>
      <family val="2"/>
    </font>
    <font>
      <b/>
      <i/>
      <sz val="10"/>
      <color indexed="1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18"/>
      <name val="Arial"/>
      <family val="2"/>
    </font>
    <font>
      <sz val="10"/>
      <name val="Tms Rmn"/>
    </font>
    <font>
      <sz val="12"/>
      <color indexed="62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rgb="FF9C6500"/>
      <name val="Times New Roman"/>
      <family val="2"/>
      <charset val="204"/>
    </font>
    <font>
      <sz val="12"/>
      <name val="Arial Cyr"/>
      <charset val="204"/>
    </font>
    <font>
      <sz val="10"/>
      <color indexed="8"/>
      <name val="Arial Cyr"/>
      <family val="2"/>
      <charset val="204"/>
    </font>
    <font>
      <sz val="11"/>
      <color indexed="8"/>
      <name val="Arial"/>
      <family val="2"/>
      <charset val="204"/>
    </font>
    <font>
      <sz val="13"/>
      <name val="Times New Roman"/>
      <family val="1"/>
      <charset val="204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2"/>
      <name val="Times New Roman Cyr"/>
    </font>
    <font>
      <sz val="10"/>
      <color rgb="FFFA7D0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  <scheme val="minor"/>
    </font>
    <font>
      <sz val="16"/>
      <name val="Tahoma"/>
      <family val="2"/>
      <charset val="204"/>
    </font>
    <font>
      <sz val="18"/>
      <name val="Tahoma"/>
      <family val="2"/>
      <charset val="204"/>
    </font>
    <font>
      <sz val="26"/>
      <name val="Tahoma"/>
      <family val="2"/>
      <charset val="204"/>
    </font>
    <font>
      <sz val="28"/>
      <name val="Tahoma"/>
      <family val="2"/>
      <charset val="204"/>
    </font>
    <font>
      <sz val="15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10"/>
      <name val="Tahoma"/>
      <family val="2"/>
      <charset val="204"/>
    </font>
    <font>
      <i/>
      <sz val="16"/>
      <name val="Tahoma"/>
      <family val="2"/>
      <charset val="204"/>
    </font>
    <font>
      <i/>
      <sz val="8"/>
      <name val="Tahoma"/>
      <family val="2"/>
      <charset val="204"/>
    </font>
    <font>
      <b/>
      <sz val="16"/>
      <name val="Tahoma"/>
      <family val="2"/>
      <charset val="204"/>
    </font>
    <font>
      <b/>
      <sz val="18"/>
      <name val="Tahoma"/>
      <family val="2"/>
      <charset val="204"/>
    </font>
    <font>
      <sz val="36"/>
      <name val="Tahoma"/>
      <family val="2"/>
      <charset val="204"/>
    </font>
    <font>
      <sz val="10"/>
      <name val="Tahoma"/>
      <family val="2"/>
      <charset val="204"/>
    </font>
    <font>
      <sz val="10"/>
      <name val="Helv"/>
      <family val="2"/>
    </font>
    <font>
      <u/>
      <sz val="10"/>
      <color theme="10"/>
      <name val="Arial"/>
      <family val="2"/>
    </font>
    <font>
      <sz val="16"/>
      <color rgb="FFFF0000"/>
      <name val="Tahoma"/>
      <family val="2"/>
      <charset val="204"/>
    </font>
    <font>
      <b/>
      <sz val="16"/>
      <color rgb="FFFF0000"/>
      <name val="Tahoma"/>
      <family val="2"/>
      <charset val="204"/>
    </font>
    <font>
      <i/>
      <sz val="16"/>
      <color rgb="FFFF0000"/>
      <name val="Tahoma"/>
      <family val="2"/>
      <charset val="204"/>
    </font>
    <font>
      <sz val="16"/>
      <color theme="1"/>
      <name val="Tahoma"/>
      <family val="2"/>
      <charset val="204"/>
    </font>
  </fonts>
  <fills count="1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lightDown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indexed="55"/>
      </patternFill>
    </fill>
    <fill>
      <patternFill patternType="solid">
        <fgColor indexed="41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  <b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33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"/>
      </patternFill>
    </fill>
    <fill>
      <patternFill patternType="lightGray">
        <fgColor indexed="1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5"/>
        <bgColor indexed="23"/>
      </patternFill>
    </fill>
    <fill>
      <patternFill patternType="solid">
        <f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35"/>
        <bgColor indexed="22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4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4431">
    <xf numFmtId="0" fontId="0" fillId="0" borderId="0"/>
    <xf numFmtId="0" fontId="26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26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6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26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26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26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26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26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26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26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26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26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27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27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27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27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27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27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27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27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27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27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27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27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28" fillId="20" borderId="1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29" fillId="21" borderId="3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30" fillId="21" borderId="1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31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32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33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35" fillId="23" borderId="9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25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27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28" borderId="11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40" fillId="0" borderId="13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3" fillId="0" borderId="0"/>
    <xf numFmtId="0" fontId="42" fillId="30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" fillId="0" borderId="0"/>
    <xf numFmtId="168" fontId="2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0" fontId="51" fillId="0" borderId="0"/>
    <xf numFmtId="174" fontId="51" fillId="0" borderId="0"/>
    <xf numFmtId="0" fontId="52" fillId="0" borderId="0"/>
    <xf numFmtId="0" fontId="53" fillId="0" borderId="0"/>
    <xf numFmtId="175" fontId="54" fillId="0" borderId="0">
      <alignment vertical="top"/>
    </xf>
    <xf numFmtId="175" fontId="55" fillId="0" borderId="0">
      <alignment vertical="top"/>
    </xf>
    <xf numFmtId="176" fontId="55" fillId="31" borderId="0">
      <alignment vertical="top"/>
    </xf>
    <xf numFmtId="176" fontId="55" fillId="31" borderId="0">
      <alignment vertical="top"/>
    </xf>
    <xf numFmtId="176" fontId="55" fillId="31" borderId="0">
      <alignment vertical="top"/>
    </xf>
    <xf numFmtId="176" fontId="55" fillId="31" borderId="0">
      <alignment vertical="top"/>
    </xf>
    <xf numFmtId="175" fontId="55" fillId="32" borderId="0">
      <alignment vertical="top"/>
    </xf>
    <xf numFmtId="175" fontId="55" fillId="32" borderId="0">
      <alignment vertical="top"/>
    </xf>
    <xf numFmtId="175" fontId="55" fillId="32" borderId="0">
      <alignment vertical="top"/>
    </xf>
    <xf numFmtId="175" fontId="55" fillId="32" borderId="0">
      <alignment vertical="top"/>
    </xf>
    <xf numFmtId="0" fontId="44" fillId="0" borderId="0"/>
    <xf numFmtId="40" fontId="56" fillId="0" borderId="0" applyFont="0" applyFill="0" applyBorder="0" applyAlignment="0" applyProtection="0"/>
    <xf numFmtId="0" fontId="57" fillId="0" borderId="0"/>
    <xf numFmtId="0" fontId="53" fillId="0" borderId="0"/>
    <xf numFmtId="0" fontId="53" fillId="0" borderId="0"/>
    <xf numFmtId="0" fontId="52" fillId="0" borderId="0"/>
    <xf numFmtId="0" fontId="44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7" fontId="53" fillId="33" borderId="20">
      <alignment wrapText="1"/>
      <protection locked="0"/>
    </xf>
    <xf numFmtId="177" fontId="53" fillId="33" borderId="20">
      <alignment wrapText="1"/>
      <protection locked="0"/>
    </xf>
    <xf numFmtId="177" fontId="53" fillId="33" borderId="20">
      <alignment wrapText="1"/>
      <protection locked="0"/>
    </xf>
    <xf numFmtId="177" fontId="53" fillId="33" borderId="20">
      <alignment wrapText="1"/>
      <protection locked="0"/>
    </xf>
    <xf numFmtId="177" fontId="53" fillId="33" borderId="20">
      <alignment wrapText="1"/>
      <protection locked="0"/>
    </xf>
    <xf numFmtId="0" fontId="58" fillId="34" borderId="2" applyNumberFormat="0">
      <alignment readingOrder="1"/>
      <protection locked="0"/>
    </xf>
    <xf numFmtId="0" fontId="51" fillId="0" borderId="0"/>
    <xf numFmtId="0" fontId="51" fillId="0" borderId="0"/>
    <xf numFmtId="0" fontId="51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174" fontId="52" fillId="0" borderId="0"/>
    <xf numFmtId="0" fontId="52" fillId="0" borderId="0"/>
    <xf numFmtId="174" fontId="52" fillId="0" borderId="0"/>
    <xf numFmtId="0" fontId="52" fillId="0" borderId="0"/>
    <xf numFmtId="174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4" fontId="52" fillId="0" borderId="0"/>
    <xf numFmtId="0" fontId="24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174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51" fillId="0" borderId="0"/>
    <xf numFmtId="174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4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174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4" fontId="5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51" fillId="0" borderId="0"/>
    <xf numFmtId="0" fontId="51" fillId="0" borderId="0"/>
    <xf numFmtId="0" fontId="51" fillId="0" borderId="0"/>
    <xf numFmtId="0" fontId="52" fillId="0" borderId="0"/>
    <xf numFmtId="174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4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4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60" fillId="0" borderId="0"/>
    <xf numFmtId="0" fontId="51" fillId="0" borderId="0"/>
    <xf numFmtId="0" fontId="52" fillId="0" borderId="0"/>
    <xf numFmtId="0" fontId="52" fillId="0" borderId="0"/>
    <xf numFmtId="174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174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4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4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1" fillId="0" borderId="0"/>
    <xf numFmtId="174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4" fontId="51" fillId="0" borderId="0"/>
    <xf numFmtId="0" fontId="51" fillId="0" borderId="0"/>
    <xf numFmtId="0" fontId="51" fillId="0" borderId="0"/>
    <xf numFmtId="0" fontId="51" fillId="0" borderId="0"/>
    <xf numFmtId="0" fontId="60" fillId="0" borderId="0"/>
    <xf numFmtId="0" fontId="52" fillId="0" borderId="0"/>
    <xf numFmtId="174" fontId="52" fillId="0" borderId="0"/>
    <xf numFmtId="178" fontId="60" fillId="0" borderId="0" applyFont="0" applyFill="0" applyBorder="0" applyAlignment="0" applyProtection="0"/>
    <xf numFmtId="0" fontId="61" fillId="0" borderId="21">
      <protection locked="0"/>
    </xf>
    <xf numFmtId="179" fontId="62" fillId="0" borderId="0">
      <protection locked="0"/>
    </xf>
    <xf numFmtId="180" fontId="62" fillId="0" borderId="0">
      <protection locked="0"/>
    </xf>
    <xf numFmtId="167" fontId="61" fillId="0" borderId="0">
      <protection locked="0"/>
    </xf>
    <xf numFmtId="167" fontId="61" fillId="0" borderId="0">
      <protection locked="0"/>
    </xf>
    <xf numFmtId="167" fontId="61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81" fontId="62" fillId="0" borderId="21">
      <protection locked="0"/>
    </xf>
    <xf numFmtId="182" fontId="60" fillId="0" borderId="0">
      <alignment horizontal="center"/>
    </xf>
    <xf numFmtId="182" fontId="60" fillId="0" borderId="0">
      <alignment horizontal="center"/>
    </xf>
    <xf numFmtId="182" fontId="60" fillId="0" borderId="0">
      <alignment horizontal="center"/>
    </xf>
    <xf numFmtId="182" fontId="60" fillId="0" borderId="0">
      <alignment horizontal="center"/>
    </xf>
    <xf numFmtId="0" fontId="64" fillId="35" borderId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22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22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22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2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7" borderId="0" applyNumberFormat="0" applyBorder="0" applyAlignment="0" applyProtection="0"/>
    <xf numFmtId="0" fontId="65" fillId="11" borderId="0" applyNumberFormat="0" applyBorder="0" applyAlignment="0" applyProtection="0"/>
    <xf numFmtId="0" fontId="66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7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4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9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36" borderId="2" applyNumberFormat="0" applyAlignment="0"/>
    <xf numFmtId="0" fontId="24" fillId="0" borderId="0"/>
    <xf numFmtId="183" fontId="59" fillId="0" borderId="22">
      <protection locked="0"/>
    </xf>
    <xf numFmtId="184" fontId="60" fillId="0" borderId="0" applyFont="0" applyFill="0" applyBorder="0" applyAlignment="0" applyProtection="0"/>
    <xf numFmtId="185" fontId="60" fillId="0" borderId="0" applyFont="0" applyFill="0" applyBorder="0" applyAlignment="0" applyProtection="0"/>
    <xf numFmtId="0" fontId="71" fillId="3" borderId="0" applyNumberFormat="0" applyBorder="0" applyAlignment="0" applyProtection="0"/>
    <xf numFmtId="10" fontId="72" fillId="0" borderId="0" applyNumberFormat="0" applyFill="0" applyBorder="0" applyAlignment="0"/>
    <xf numFmtId="0" fontId="74" fillId="22" borderId="2" applyNumberFormat="0" applyAlignment="0" applyProtection="0"/>
    <xf numFmtId="0" fontId="45" fillId="0" borderId="2" applyNumberFormat="0" applyAlignment="0">
      <protection locked="0"/>
    </xf>
    <xf numFmtId="0" fontId="45" fillId="0" borderId="2" applyNumberFormat="0" applyAlignment="0">
      <protection locked="0"/>
    </xf>
    <xf numFmtId="0" fontId="45" fillId="0" borderId="2" applyNumberFormat="0" applyAlignment="0">
      <protection locked="0"/>
    </xf>
    <xf numFmtId="0" fontId="45" fillId="0" borderId="2" applyNumberFormat="0" applyAlignment="0">
      <protection locked="0"/>
    </xf>
    <xf numFmtId="0" fontId="75" fillId="24" borderId="10" applyNumberFormat="0" applyAlignment="0" applyProtection="0"/>
    <xf numFmtId="0" fontId="76" fillId="0" borderId="15">
      <alignment horizontal="left" vertical="center"/>
    </xf>
    <xf numFmtId="166" fontId="53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/>
    <xf numFmtId="168" fontId="53" fillId="0" borderId="0" applyFont="0" applyFill="0" applyBorder="0" applyAlignment="0" applyProtection="0"/>
    <xf numFmtId="3" fontId="78" fillId="0" borderId="0" applyFont="0" applyFill="0" applyBorder="0" applyAlignment="0" applyProtection="0"/>
    <xf numFmtId="183" fontId="79" fillId="37" borderId="22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>
      <alignment horizontal="right"/>
    </xf>
    <xf numFmtId="167" fontId="53" fillId="0" borderId="0" applyFont="0" applyFill="0" applyBorder="0" applyAlignment="0" applyProtection="0"/>
    <xf numFmtId="187" fontId="78" fillId="0" borderId="0" applyFont="0" applyFill="0" applyBorder="0" applyAlignment="0" applyProtection="0"/>
    <xf numFmtId="188" fontId="50" fillId="33" borderId="0">
      <protection locked="0"/>
    </xf>
    <xf numFmtId="0" fontId="77" fillId="0" borderId="0" applyFill="0" applyBorder="0" applyProtection="0">
      <alignment vertical="center"/>
    </xf>
    <xf numFmtId="172" fontId="50" fillId="33" borderId="0">
      <protection locked="0"/>
    </xf>
    <xf numFmtId="189" fontId="50" fillId="33" borderId="0">
      <protection locked="0"/>
    </xf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14" fontId="80" fillId="0" borderId="0">
      <alignment vertical="top"/>
    </xf>
    <xf numFmtId="0" fontId="45" fillId="38" borderId="2" applyAlignment="0">
      <alignment horizontal="left" vertical="center"/>
    </xf>
    <xf numFmtId="0" fontId="45" fillId="38" borderId="2" applyAlignment="0">
      <alignment horizontal="left" vertical="center"/>
    </xf>
    <xf numFmtId="19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0" fontId="77" fillId="0" borderId="23" applyNumberFormat="0" applyFont="0" applyFill="0" applyAlignment="0" applyProtection="0"/>
    <xf numFmtId="0" fontId="81" fillId="0" borderId="0" applyNumberFormat="0" applyFill="0" applyBorder="0" applyAlignment="0" applyProtection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74" fontId="48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37" fontId="53" fillId="0" borderId="0"/>
    <xf numFmtId="0" fontId="65" fillId="0" borderId="0"/>
    <xf numFmtId="0" fontId="83" fillId="0" borderId="0"/>
    <xf numFmtId="0" fontId="84" fillId="0" borderId="0"/>
    <xf numFmtId="0" fontId="85" fillId="0" borderId="0" applyNumberFormat="0" applyFill="0" applyBorder="0" applyAlignment="0" applyProtection="0"/>
    <xf numFmtId="173" fontId="86" fillId="0" borderId="0" applyFill="0" applyBorder="0" applyAlignment="0" applyProtection="0"/>
    <xf numFmtId="173" fontId="54" fillId="0" borderId="0" applyFill="0" applyBorder="0" applyAlignment="0" applyProtection="0"/>
    <xf numFmtId="173" fontId="87" fillId="0" borderId="0" applyFill="0" applyBorder="0" applyAlignment="0" applyProtection="0"/>
    <xf numFmtId="173" fontId="88" fillId="0" borderId="0" applyFill="0" applyBorder="0" applyAlignment="0" applyProtection="0"/>
    <xf numFmtId="173" fontId="89" fillId="0" borderId="0" applyFill="0" applyBorder="0" applyAlignment="0" applyProtection="0"/>
    <xf numFmtId="173" fontId="90" fillId="0" borderId="0" applyFill="0" applyBorder="0" applyAlignment="0" applyProtection="0"/>
    <xf numFmtId="173" fontId="91" fillId="0" borderId="0" applyFill="0" applyBorder="0" applyAlignment="0" applyProtection="0"/>
    <xf numFmtId="2" fontId="78" fillId="0" borderId="0" applyFont="0" applyFill="0" applyBorder="0" applyAlignment="0" applyProtection="0"/>
    <xf numFmtId="0" fontId="92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Fill="0" applyBorder="0" applyProtection="0">
      <alignment horizontal="left"/>
    </xf>
    <xf numFmtId="0" fontId="45" fillId="4" borderId="2" applyNumberFormat="0" applyAlignment="0"/>
    <xf numFmtId="0" fontId="45" fillId="4" borderId="2" applyNumberFormat="0" applyAlignment="0"/>
    <xf numFmtId="0" fontId="95" fillId="4" borderId="0" applyNumberFormat="0" applyBorder="0" applyAlignment="0" applyProtection="0"/>
    <xf numFmtId="175" fontId="96" fillId="32" borderId="15" applyNumberFormat="0" applyFont="0" applyBorder="0" applyAlignment="0" applyProtection="0"/>
    <xf numFmtId="0" fontId="77" fillId="0" borderId="0" applyFont="0" applyFill="0" applyBorder="0" applyAlignment="0" applyProtection="0">
      <alignment horizontal="right"/>
    </xf>
    <xf numFmtId="192" fontId="97" fillId="32" borderId="0" applyNumberFormat="0" applyFont="0" applyAlignment="0"/>
    <xf numFmtId="0" fontId="98" fillId="0" borderId="24" applyNumberFormat="0" applyBorder="0">
      <alignment horizontal="centerContinuous"/>
    </xf>
    <xf numFmtId="0" fontId="99" fillId="0" borderId="0" applyProtection="0">
      <alignment horizontal="right"/>
    </xf>
    <xf numFmtId="0" fontId="45" fillId="22" borderId="2" applyNumberFormat="0" applyAlignment="0"/>
    <xf numFmtId="0" fontId="45" fillId="22" borderId="2" applyNumberFormat="0" applyAlignment="0"/>
    <xf numFmtId="0" fontId="100" fillId="0" borderId="0">
      <alignment horizontal="center"/>
    </xf>
    <xf numFmtId="0" fontId="100" fillId="39" borderId="0">
      <alignment horizontal="center"/>
    </xf>
    <xf numFmtId="0" fontId="101" fillId="0" borderId="0">
      <alignment vertical="top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7" applyNumberFormat="0" applyFill="0" applyAlignment="0" applyProtection="0"/>
    <xf numFmtId="0" fontId="104" fillId="0" borderId="0" applyNumberFormat="0" applyFill="0" applyBorder="0" applyAlignment="0" applyProtection="0"/>
    <xf numFmtId="38" fontId="105" fillId="0" borderId="0">
      <alignment vertical="top"/>
    </xf>
    <xf numFmtId="38" fontId="105" fillId="0" borderId="0">
      <alignment vertical="top"/>
    </xf>
    <xf numFmtId="38" fontId="105" fillId="0" borderId="0">
      <alignment vertical="top"/>
    </xf>
    <xf numFmtId="0" fontId="106" fillId="40" borderId="0"/>
    <xf numFmtId="0" fontId="107" fillId="41" borderId="0"/>
    <xf numFmtId="0" fontId="48" fillId="0" borderId="0"/>
    <xf numFmtId="0" fontId="108" fillId="0" borderId="0" applyNumberFormat="0" applyFill="0" applyBorder="0" applyAlignment="0" applyProtection="0">
      <alignment vertical="top"/>
      <protection locked="0"/>
    </xf>
    <xf numFmtId="0" fontId="60" fillId="0" borderId="0"/>
    <xf numFmtId="183" fontId="109" fillId="0" borderId="0"/>
    <xf numFmtId="0" fontId="53" fillId="0" borderId="0"/>
    <xf numFmtId="0" fontId="110" fillId="0" borderId="0" applyNumberFormat="0" applyFill="0" applyBorder="0" applyAlignment="0" applyProtection="0">
      <alignment vertical="top"/>
      <protection locked="0"/>
    </xf>
    <xf numFmtId="193" fontId="111" fillId="0" borderId="15">
      <alignment horizontal="center" vertical="center" wrapText="1"/>
    </xf>
    <xf numFmtId="0" fontId="112" fillId="7" borderId="2" applyNumberFormat="0" applyAlignment="0" applyProtection="0"/>
    <xf numFmtId="0" fontId="113" fillId="0" borderId="0" applyFill="0" applyBorder="0" applyProtection="0">
      <alignment vertical="center"/>
    </xf>
    <xf numFmtId="0" fontId="113" fillId="0" borderId="0" applyFill="0" applyBorder="0" applyProtection="0">
      <alignment vertical="center"/>
    </xf>
    <xf numFmtId="0" fontId="113" fillId="0" borderId="0" applyFill="0" applyBorder="0" applyProtection="0">
      <alignment vertical="center"/>
    </xf>
    <xf numFmtId="0" fontId="113" fillId="0" borderId="0" applyFill="0" applyBorder="0" applyProtection="0">
      <alignment vertical="center"/>
    </xf>
    <xf numFmtId="38" fontId="55" fillId="0" borderId="0">
      <alignment vertical="top"/>
    </xf>
    <xf numFmtId="38" fontId="55" fillId="31" borderId="0">
      <alignment vertical="top"/>
    </xf>
    <xf numFmtId="38" fontId="55" fillId="31" borderId="0">
      <alignment vertical="top"/>
    </xf>
    <xf numFmtId="38" fontId="55" fillId="31" borderId="0">
      <alignment vertical="top"/>
    </xf>
    <xf numFmtId="38" fontId="55" fillId="0" borderId="0">
      <alignment vertical="top"/>
    </xf>
    <xf numFmtId="194" fontId="55" fillId="32" borderId="0">
      <alignment vertical="top"/>
    </xf>
    <xf numFmtId="38" fontId="55" fillId="0" borderId="0">
      <alignment vertical="top"/>
    </xf>
    <xf numFmtId="0" fontId="114" fillId="0" borderId="14" applyNumberFormat="0" applyFill="0" applyAlignment="0" applyProtection="0"/>
    <xf numFmtId="195" fontId="115" fillId="0" borderId="15">
      <alignment horizontal="right"/>
      <protection locked="0"/>
    </xf>
    <xf numFmtId="0" fontId="77" fillId="0" borderId="0" applyFont="0" applyFill="0" applyBorder="0" applyAlignment="0" applyProtection="0">
      <alignment horizontal="right"/>
    </xf>
    <xf numFmtId="0" fontId="77" fillId="0" borderId="0" applyFill="0" applyBorder="0" applyProtection="0">
      <alignment vertical="center"/>
    </xf>
    <xf numFmtId="0" fontId="77" fillId="0" borderId="0" applyFont="0" applyFill="0" applyBorder="0" applyAlignment="0" applyProtection="0">
      <alignment horizontal="right"/>
    </xf>
    <xf numFmtId="3" fontId="60" fillId="0" borderId="25" applyFont="0" applyBorder="0">
      <alignment horizontal="center" vertical="center"/>
    </xf>
    <xf numFmtId="0" fontId="116" fillId="26" borderId="0" applyNumberFormat="0" applyBorder="0" applyAlignment="0" applyProtection="0"/>
    <xf numFmtId="0" fontId="64" fillId="0" borderId="17"/>
    <xf numFmtId="0" fontId="117" fillId="0" borderId="0" applyNumberFormat="0" applyFill="0" applyBorder="0" applyAlignment="0" applyProtection="0"/>
    <xf numFmtId="196" fontId="60" fillId="0" borderId="0"/>
    <xf numFmtId="0" fontId="117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>
      <alignment horizontal="right"/>
    </xf>
    <xf numFmtId="0" fontId="60" fillId="0" borderId="0"/>
    <xf numFmtId="0" fontId="119" fillId="0" borderId="0"/>
    <xf numFmtId="0" fontId="77" fillId="0" borderId="0" applyFill="0" applyBorder="0" applyProtection="0">
      <alignment vertical="center"/>
    </xf>
    <xf numFmtId="0" fontId="120" fillId="0" borderId="0"/>
    <xf numFmtId="0" fontId="53" fillId="0" borderId="0"/>
    <xf numFmtId="0" fontId="51" fillId="0" borderId="0"/>
    <xf numFmtId="0" fontId="5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197" fontId="60" fillId="0" borderId="0" applyFont="0" applyAlignment="0">
      <alignment horizontal="center"/>
    </xf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96" fillId="0" borderId="0"/>
    <xf numFmtId="200" fontId="96" fillId="0" borderId="0" applyFont="0" applyFill="0" applyBorder="0" applyAlignment="0" applyProtection="0"/>
    <xf numFmtId="201" fontId="96" fillId="0" borderId="0" applyFont="0" applyFill="0" applyBorder="0" applyAlignment="0" applyProtection="0"/>
    <xf numFmtId="0" fontId="121" fillId="22" borderId="4" applyNumberFormat="0" applyAlignment="0" applyProtection="0"/>
    <xf numFmtId="1" fontId="122" fillId="0" borderId="0" applyProtection="0">
      <alignment horizontal="right" vertical="center"/>
    </xf>
    <xf numFmtId="49" fontId="123" fillId="0" borderId="26" applyFill="0" applyProtection="0">
      <alignment vertical="center"/>
    </xf>
    <xf numFmtId="9" fontId="53" fillId="0" borderId="0" applyFont="0" applyFill="0" applyBorder="0" applyAlignment="0" applyProtection="0"/>
    <xf numFmtId="0" fontId="77" fillId="0" borderId="0" applyFill="0" applyBorder="0" applyProtection="0">
      <alignment vertical="center"/>
    </xf>
    <xf numFmtId="37" fontId="124" fillId="33" borderId="27"/>
    <xf numFmtId="37" fontId="124" fillId="33" borderId="27"/>
    <xf numFmtId="0" fontId="125" fillId="0" borderId="0" applyNumberFormat="0">
      <alignment horizontal="left"/>
    </xf>
    <xf numFmtId="202" fontId="126" fillId="0" borderId="28" applyBorder="0">
      <alignment horizontal="right"/>
      <protection locked="0"/>
    </xf>
    <xf numFmtId="49" fontId="127" fillId="0" borderId="15" applyNumberFormat="0">
      <alignment horizontal="left" vertical="center"/>
    </xf>
    <xf numFmtId="0" fontId="128" fillId="0" borderId="29">
      <alignment vertical="center"/>
    </xf>
    <xf numFmtId="4" fontId="129" fillId="33" borderId="4" applyNumberFormat="0" applyProtection="0">
      <alignment vertical="center"/>
    </xf>
    <xf numFmtId="4" fontId="130" fillId="33" borderId="4" applyNumberFormat="0" applyProtection="0">
      <alignment vertical="center"/>
    </xf>
    <xf numFmtId="4" fontId="129" fillId="33" borderId="4" applyNumberFormat="0" applyProtection="0">
      <alignment horizontal="left" vertical="center" indent="1"/>
    </xf>
    <xf numFmtId="4" fontId="129" fillId="33" borderId="4" applyNumberFormat="0" applyProtection="0">
      <alignment horizontal="left" vertical="center" indent="1"/>
    </xf>
    <xf numFmtId="0" fontId="53" fillId="34" borderId="4" applyNumberFormat="0" applyProtection="0">
      <alignment horizontal="left" vertical="center" indent="1"/>
    </xf>
    <xf numFmtId="4" fontId="129" fillId="42" borderId="4" applyNumberFormat="0" applyProtection="0">
      <alignment horizontal="right" vertical="center"/>
    </xf>
    <xf numFmtId="4" fontId="129" fillId="43" borderId="4" applyNumberFormat="0" applyProtection="0">
      <alignment horizontal="right" vertical="center"/>
    </xf>
    <xf numFmtId="4" fontId="129" fillId="44" borderId="4" applyNumberFormat="0" applyProtection="0">
      <alignment horizontal="right" vertical="center"/>
    </xf>
    <xf numFmtId="4" fontId="129" fillId="45" borderId="4" applyNumberFormat="0" applyProtection="0">
      <alignment horizontal="right" vertical="center"/>
    </xf>
    <xf numFmtId="4" fontId="129" fillId="46" borderId="4" applyNumberFormat="0" applyProtection="0">
      <alignment horizontal="right" vertical="center"/>
    </xf>
    <xf numFmtId="4" fontId="129" fillId="47" borderId="4" applyNumberFormat="0" applyProtection="0">
      <alignment horizontal="right" vertical="center"/>
    </xf>
    <xf numFmtId="4" fontId="129" fillId="48" borderId="4" applyNumberFormat="0" applyProtection="0">
      <alignment horizontal="right" vertical="center"/>
    </xf>
    <xf numFmtId="4" fontId="129" fillId="49" borderId="4" applyNumberFormat="0" applyProtection="0">
      <alignment horizontal="right" vertical="center"/>
    </xf>
    <xf numFmtId="4" fontId="129" fillId="50" borderId="4" applyNumberFormat="0" applyProtection="0">
      <alignment horizontal="right" vertical="center"/>
    </xf>
    <xf numFmtId="4" fontId="131" fillId="51" borderId="4" applyNumberFormat="0" applyProtection="0">
      <alignment horizontal="left" vertical="center" indent="1"/>
    </xf>
    <xf numFmtId="4" fontId="129" fillId="52" borderId="30" applyNumberFormat="0" applyProtection="0">
      <alignment horizontal="left" vertical="center" indent="1"/>
    </xf>
    <xf numFmtId="4" fontId="132" fillId="53" borderId="0" applyNumberFormat="0" applyProtection="0">
      <alignment horizontal="left" vertical="center" indent="1"/>
    </xf>
    <xf numFmtId="0" fontId="53" fillId="34" borderId="4" applyNumberFormat="0" applyProtection="0">
      <alignment horizontal="left" vertical="center" indent="1"/>
    </xf>
    <xf numFmtId="4" fontId="44" fillId="52" borderId="4" applyNumberFormat="0" applyProtection="0">
      <alignment horizontal="left" vertical="center" indent="1"/>
    </xf>
    <xf numFmtId="4" fontId="44" fillId="54" borderId="4" applyNumberFormat="0" applyProtection="0">
      <alignment horizontal="left" vertical="center" indent="1"/>
    </xf>
    <xf numFmtId="0" fontId="53" fillId="54" borderId="4" applyNumberFormat="0" applyProtection="0">
      <alignment horizontal="left" vertical="center" indent="1"/>
    </xf>
    <xf numFmtId="0" fontId="53" fillId="54" borderId="4" applyNumberFormat="0" applyProtection="0">
      <alignment horizontal="left" vertical="center" indent="1"/>
    </xf>
    <xf numFmtId="0" fontId="53" fillId="55" borderId="4" applyNumberFormat="0" applyProtection="0">
      <alignment horizontal="left" vertical="center" indent="1"/>
    </xf>
    <xf numFmtId="0" fontId="53" fillId="55" borderId="4" applyNumberFormat="0" applyProtection="0">
      <alignment horizontal="left" vertical="center" indent="1"/>
    </xf>
    <xf numFmtId="0" fontId="53" fillId="31" borderId="4" applyNumberFormat="0" applyProtection="0">
      <alignment horizontal="left" vertical="center" indent="1"/>
    </xf>
    <xf numFmtId="0" fontId="53" fillId="31" borderId="4" applyNumberFormat="0" applyProtection="0">
      <alignment horizontal="left" vertical="center" indent="1"/>
    </xf>
    <xf numFmtId="0" fontId="53" fillId="34" borderId="4" applyNumberFormat="0" applyProtection="0">
      <alignment horizontal="left" vertical="center" indent="1"/>
    </xf>
    <xf numFmtId="0" fontId="53" fillId="34" borderId="4" applyNumberFormat="0" applyProtection="0">
      <alignment horizontal="left" vertical="center" indent="1"/>
    </xf>
    <xf numFmtId="0" fontId="60" fillId="0" borderId="0"/>
    <xf numFmtId="4" fontId="129" fillId="56" borderId="4" applyNumberFormat="0" applyProtection="0">
      <alignment vertical="center"/>
    </xf>
    <xf numFmtId="4" fontId="130" fillId="56" borderId="4" applyNumberFormat="0" applyProtection="0">
      <alignment vertical="center"/>
    </xf>
    <xf numFmtId="4" fontId="129" fillId="56" borderId="4" applyNumberFormat="0" applyProtection="0">
      <alignment horizontal="left" vertical="center" indent="1"/>
    </xf>
    <xf numFmtId="4" fontId="129" fillId="56" borderId="4" applyNumberFormat="0" applyProtection="0">
      <alignment horizontal="left" vertical="center" indent="1"/>
    </xf>
    <xf numFmtId="4" fontId="129" fillId="52" borderId="4" applyNumberFormat="0" applyProtection="0">
      <alignment horizontal="right" vertical="center"/>
    </xf>
    <xf numFmtId="4" fontId="130" fillId="52" borderId="4" applyNumberFormat="0" applyProtection="0">
      <alignment horizontal="right" vertical="center"/>
    </xf>
    <xf numFmtId="0" fontId="53" fillId="34" borderId="4" applyNumberFormat="0" applyProtection="0">
      <alignment horizontal="left" vertical="center" indent="1"/>
    </xf>
    <xf numFmtId="0" fontId="53" fillId="34" borderId="4" applyNumberFormat="0" applyProtection="0">
      <alignment horizontal="left" vertical="center" indent="1"/>
    </xf>
    <xf numFmtId="0" fontId="133" fillId="0" borderId="0"/>
    <xf numFmtId="4" fontId="134" fillId="52" borderId="4" applyNumberFormat="0" applyProtection="0">
      <alignment horizontal="right" vertical="center"/>
    </xf>
    <xf numFmtId="0" fontId="135" fillId="0" borderId="0">
      <alignment horizontal="left" vertical="center" wrapText="1"/>
    </xf>
    <xf numFmtId="203" fontId="136" fillId="0" borderId="15">
      <alignment horizontal="left" vertical="center"/>
      <protection locked="0"/>
    </xf>
    <xf numFmtId="0" fontId="53" fillId="0" borderId="0"/>
    <xf numFmtId="0" fontId="51" fillId="0" borderId="0"/>
    <xf numFmtId="2" fontId="137" fillId="57" borderId="31" applyProtection="0"/>
    <xf numFmtId="2" fontId="137" fillId="57" borderId="31" applyProtection="0"/>
    <xf numFmtId="2" fontId="138" fillId="0" borderId="0" applyFill="0" applyBorder="0" applyProtection="0"/>
    <xf numFmtId="2" fontId="58" fillId="0" borderId="0" applyFill="0" applyBorder="0" applyProtection="0"/>
    <xf numFmtId="2" fontId="58" fillId="58" borderId="31" applyProtection="0"/>
    <xf numFmtId="2" fontId="58" fillId="59" borderId="31" applyProtection="0"/>
    <xf numFmtId="2" fontId="58" fillId="60" borderId="31" applyProtection="0"/>
    <xf numFmtId="2" fontId="58" fillId="60" borderId="31" applyProtection="0">
      <alignment horizontal="center"/>
    </xf>
    <xf numFmtId="2" fontId="58" fillId="59" borderId="31" applyProtection="0">
      <alignment horizontal="center"/>
    </xf>
    <xf numFmtId="0" fontId="139" fillId="0" borderId="0" applyBorder="0" applyProtection="0">
      <alignment vertical="center"/>
    </xf>
    <xf numFmtId="0" fontId="139" fillId="0" borderId="26" applyBorder="0" applyProtection="0">
      <alignment horizontal="right" vertical="center"/>
    </xf>
    <xf numFmtId="0" fontId="140" fillId="61" borderId="0" applyBorder="0" applyProtection="0">
      <alignment horizontal="centerContinuous" vertical="center"/>
    </xf>
    <xf numFmtId="0" fontId="140" fillId="62" borderId="26" applyBorder="0" applyProtection="0">
      <alignment horizontal="centerContinuous" vertical="center"/>
    </xf>
    <xf numFmtId="0" fontId="141" fillId="0" borderId="0"/>
    <xf numFmtId="38" fontId="142" fillId="63" borderId="0">
      <alignment horizontal="right" vertical="top"/>
    </xf>
    <xf numFmtId="38" fontId="142" fillId="63" borderId="0">
      <alignment horizontal="right" vertical="top"/>
    </xf>
    <xf numFmtId="38" fontId="142" fillId="63" borderId="0">
      <alignment horizontal="right" vertical="top"/>
    </xf>
    <xf numFmtId="0" fontId="120" fillId="0" borderId="0"/>
    <xf numFmtId="0" fontId="143" fillId="0" borderId="0" applyFill="0" applyBorder="0" applyProtection="0">
      <alignment horizontal="left"/>
    </xf>
    <xf numFmtId="0" fontId="94" fillId="0" borderId="32" applyFill="0" applyBorder="0" applyProtection="0">
      <alignment horizontal="left" vertical="top"/>
    </xf>
    <xf numFmtId="0" fontId="144" fillId="0" borderId="0">
      <alignment horizontal="centerContinuous"/>
    </xf>
    <xf numFmtId="4" fontId="65" fillId="64" borderId="0">
      <alignment horizontal="right"/>
    </xf>
    <xf numFmtId="4" fontId="65" fillId="64" borderId="0">
      <alignment horizontal="right"/>
    </xf>
    <xf numFmtId="0" fontId="145" fillId="0" borderId="32" applyFill="0" applyBorder="0" applyProtection="0"/>
    <xf numFmtId="0" fontId="145" fillId="0" borderId="0"/>
    <xf numFmtId="0" fontId="146" fillId="0" borderId="0" applyFill="0" applyBorder="0" applyProtection="0"/>
    <xf numFmtId="0" fontId="147" fillId="0" borderId="0"/>
    <xf numFmtId="0" fontId="148" fillId="0" borderId="0" applyNumberFormat="0" applyFill="0" applyBorder="0" applyAlignment="0" applyProtection="0"/>
    <xf numFmtId="0" fontId="149" fillId="65" borderId="33" applyNumberFormat="0">
      <alignment horizontal="center" vertical="center"/>
    </xf>
    <xf numFmtId="49" fontId="150" fillId="55" borderId="34" applyNumberFormat="0">
      <alignment horizontal="center" vertical="center"/>
    </xf>
    <xf numFmtId="0" fontId="78" fillId="0" borderId="35" applyNumberFormat="0" applyFont="0" applyFill="0" applyAlignment="0" applyProtection="0"/>
    <xf numFmtId="0" fontId="78" fillId="0" borderId="35" applyNumberFormat="0" applyFont="0" applyFill="0" applyAlignment="0" applyProtection="0"/>
    <xf numFmtId="0" fontId="151" fillId="0" borderId="23" applyFill="0" applyBorder="0" applyProtection="0">
      <alignment vertical="center"/>
    </xf>
    <xf numFmtId="0" fontId="152" fillId="0" borderId="0">
      <alignment horizontal="fill"/>
    </xf>
    <xf numFmtId="0" fontId="96" fillId="0" borderId="0"/>
    <xf numFmtId="0" fontId="153" fillId="0" borderId="0" applyNumberFormat="0" applyFill="0" applyBorder="0" applyAlignment="0" applyProtection="0"/>
    <xf numFmtId="0" fontId="154" fillId="0" borderId="26" applyBorder="0" applyProtection="0">
      <alignment horizontal="right"/>
    </xf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8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8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8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8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8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8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8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8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8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8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8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8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183" fontId="59" fillId="0" borderId="22">
      <protection locked="0"/>
    </xf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3" fontId="156" fillId="0" borderId="0">
      <alignment horizontal="center" vertical="center" textRotation="90" wrapText="1"/>
    </xf>
    <xf numFmtId="171" fontId="59" fillId="0" borderId="15">
      <alignment vertical="top" wrapText="1"/>
    </xf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57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57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57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57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57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57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8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8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8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8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8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8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9" fillId="0" borderId="0" applyNumberFormat="0" applyFill="0" applyBorder="0" applyAlignment="0" applyProtection="0">
      <alignment vertical="top"/>
      <protection locked="0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204" fontId="163" fillId="0" borderId="15">
      <alignment vertical="top" wrapText="1"/>
    </xf>
    <xf numFmtId="4" fontId="164" fillId="0" borderId="15">
      <alignment horizontal="left" vertical="center"/>
    </xf>
    <xf numFmtId="4" fontId="164" fillId="0" borderId="15"/>
    <xf numFmtId="4" fontId="164" fillId="66" borderId="15"/>
    <xf numFmtId="4" fontId="164" fillId="67" borderId="15"/>
    <xf numFmtId="4" fontId="165" fillId="68" borderId="15"/>
    <xf numFmtId="4" fontId="166" fillId="31" borderId="15"/>
    <xf numFmtId="4" fontId="167" fillId="0" borderId="15">
      <alignment horizontal="center" wrapText="1"/>
    </xf>
    <xf numFmtId="204" fontId="164" fillId="0" borderId="15"/>
    <xf numFmtId="204" fontId="163" fillId="0" borderId="15">
      <alignment horizontal="center" vertical="center" wrapText="1"/>
    </xf>
    <xf numFmtId="204" fontId="163" fillId="0" borderId="15">
      <alignment vertical="top" wrapText="1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205" fontId="53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0" fontId="53" fillId="0" borderId="0"/>
    <xf numFmtId="0" fontId="53" fillId="0" borderId="0"/>
    <xf numFmtId="0" fontId="168" fillId="0" borderId="0" applyBorder="0">
      <alignment horizontal="center" vertical="center" wrapText="1"/>
    </xf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1" fillId="0" borderId="6" applyNumberFormat="0" applyFill="0" applyAlignment="0" applyProtection="0"/>
    <xf numFmtId="0" fontId="46" fillId="0" borderId="18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2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2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2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2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2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2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04" fillId="0" borderId="7" applyNumberFormat="0" applyFill="0" applyAlignment="0" applyProtection="0"/>
    <xf numFmtId="0" fontId="47" fillId="0" borderId="19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8" fillId="0" borderId="0" applyBorder="0">
      <alignment horizontal="center" vertical="center" wrapText="1"/>
    </xf>
    <xf numFmtId="203" fontId="174" fillId="0" borderId="0" applyProtection="0">
      <alignment horizontal="center"/>
    </xf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49" fillId="0" borderId="36" applyBorder="0">
      <alignment horizontal="center" vertical="center" wrapText="1"/>
    </xf>
    <xf numFmtId="183" fontId="79" fillId="37" borderId="22"/>
    <xf numFmtId="4" fontId="50" fillId="33" borderId="15" applyBorder="0">
      <alignment horizontal="right"/>
    </xf>
    <xf numFmtId="49" fontId="177" fillId="0" borderId="0" applyBorder="0">
      <alignment vertical="center"/>
    </xf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3" fontId="79" fillId="0" borderId="15" applyBorder="0">
      <alignment vertical="center"/>
    </xf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60" fillId="0" borderId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174" fontId="117" fillId="32" borderId="0" applyFill="0">
      <alignment wrapText="1"/>
    </xf>
    <xf numFmtId="0" fontId="176" fillId="0" borderId="0">
      <alignment horizontal="center" vertical="top" wrapText="1"/>
    </xf>
    <xf numFmtId="0" fontId="181" fillId="0" borderId="0">
      <alignment horizontal="center" vertical="center" wrapText="1"/>
    </xf>
    <xf numFmtId="0" fontId="181" fillId="0" borderId="0">
      <alignment horizontal="center" vertical="center" wrapText="1"/>
    </xf>
    <xf numFmtId="174" fontId="176" fillId="0" borderId="0">
      <alignment horizontal="center" vertical="top" wrapText="1"/>
    </xf>
    <xf numFmtId="172" fontId="182" fillId="32" borderId="15">
      <alignment wrapText="1"/>
    </xf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65" fontId="183" fillId="0" borderId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49" fontId="156" fillId="0" borderId="15">
      <alignment horizontal="right" vertical="top" wrapText="1"/>
    </xf>
    <xf numFmtId="173" fontId="185" fillId="0" borderId="0">
      <alignment horizontal="right" vertical="top" wrapText="1"/>
    </xf>
    <xf numFmtId="0" fontId="45" fillId="0" borderId="0"/>
    <xf numFmtId="0" fontId="2" fillId="0" borderId="0"/>
    <xf numFmtId="0" fontId="2" fillId="0" borderId="0"/>
    <xf numFmtId="49" fontId="50" fillId="0" borderId="0" applyBorder="0">
      <alignment vertical="top"/>
    </xf>
    <xf numFmtId="0" fontId="45" fillId="0" borderId="0"/>
    <xf numFmtId="0" fontId="45" fillId="0" borderId="0"/>
    <xf numFmtId="0" fontId="186" fillId="0" borderId="0"/>
    <xf numFmtId="0" fontId="53" fillId="0" borderId="0"/>
    <xf numFmtId="0" fontId="53" fillId="0" borderId="0"/>
    <xf numFmtId="0" fontId="18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65" fillId="0" borderId="0"/>
    <xf numFmtId="0" fontId="45" fillId="0" borderId="0"/>
    <xf numFmtId="0" fontId="188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49" fontId="50" fillId="0" borderId="0" applyBorder="0">
      <alignment vertical="top"/>
    </xf>
    <xf numFmtId="0" fontId="65" fillId="0" borderId="0"/>
    <xf numFmtId="0" fontId="65" fillId="0" borderId="0"/>
    <xf numFmtId="49" fontId="50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87" fillId="0" borderId="0"/>
    <xf numFmtId="0" fontId="60" fillId="0" borderId="0"/>
    <xf numFmtId="0" fontId="54" fillId="0" borderId="0">
      <alignment horizontal="left"/>
    </xf>
    <xf numFmtId="0" fontId="2" fillId="0" borderId="0"/>
    <xf numFmtId="0" fontId="65" fillId="0" borderId="0"/>
    <xf numFmtId="0" fontId="65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9" fillId="50" borderId="0" applyNumberFormat="0" applyBorder="0" applyAlignment="0">
      <alignment horizontal="left" vertical="center"/>
    </xf>
    <xf numFmtId="0" fontId="60" fillId="0" borderId="0"/>
    <xf numFmtId="0" fontId="190" fillId="0" borderId="0"/>
    <xf numFmtId="0" fontId="60" fillId="0" borderId="0"/>
    <xf numFmtId="0" fontId="53" fillId="0" borderId="0"/>
    <xf numFmtId="0" fontId="60" fillId="0" borderId="0"/>
    <xf numFmtId="0" fontId="187" fillId="0" borderId="0"/>
    <xf numFmtId="0" fontId="187" fillId="0" borderId="0"/>
    <xf numFmtId="49" fontId="50" fillId="0" borderId="0" applyBorder="0">
      <alignment vertical="top"/>
    </xf>
    <xf numFmtId="0" fontId="187" fillId="0" borderId="0"/>
    <xf numFmtId="0" fontId="60" fillId="0" borderId="0"/>
    <xf numFmtId="0" fontId="53" fillId="0" borderId="0" applyNumberFormat="0" applyFont="0" applyFill="0" applyBorder="0" applyAlignment="0" applyProtection="0">
      <alignment vertical="top"/>
    </xf>
    <xf numFmtId="0" fontId="190" fillId="0" borderId="0"/>
    <xf numFmtId="0" fontId="53" fillId="0" borderId="0"/>
    <xf numFmtId="0" fontId="65" fillId="0" borderId="0"/>
    <xf numFmtId="0" fontId="65" fillId="0" borderId="0"/>
    <xf numFmtId="0" fontId="60" fillId="0" borderId="0"/>
    <xf numFmtId="0" fontId="189" fillId="50" borderId="0" applyNumberFormat="0" applyBorder="0" applyAlignment="0">
      <alignment horizontal="left" vertical="center"/>
    </xf>
    <xf numFmtId="0" fontId="189" fillId="50" borderId="0" applyNumberFormat="0" applyBorder="0" applyAlignment="0">
      <alignment horizontal="left" vertical="center"/>
    </xf>
    <xf numFmtId="0" fontId="191" fillId="0" borderId="0"/>
    <xf numFmtId="0" fontId="60" fillId="0" borderId="0"/>
    <xf numFmtId="0" fontId="190" fillId="0" borderId="0"/>
    <xf numFmtId="0" fontId="65" fillId="0" borderId="0"/>
    <xf numFmtId="0" fontId="65" fillId="0" borderId="0"/>
    <xf numFmtId="0" fontId="60" fillId="0" borderId="0"/>
    <xf numFmtId="0" fontId="2" fillId="0" borderId="0"/>
    <xf numFmtId="0" fontId="2" fillId="0" borderId="0"/>
    <xf numFmtId="0" fontId="190" fillId="0" borderId="0"/>
    <xf numFmtId="0" fontId="65" fillId="0" borderId="0"/>
    <xf numFmtId="0" fontId="60" fillId="0" borderId="0"/>
    <xf numFmtId="0" fontId="5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3" fillId="0" borderId="0"/>
    <xf numFmtId="0" fontId="65" fillId="0" borderId="0"/>
    <xf numFmtId="0" fontId="6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3" fillId="0" borderId="0"/>
    <xf numFmtId="0" fontId="53" fillId="0" borderId="0"/>
    <xf numFmtId="0" fontId="65" fillId="0" borderId="0"/>
    <xf numFmtId="0" fontId="60" fillId="0" borderId="0"/>
    <xf numFmtId="0" fontId="6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0" fillId="0" borderId="0"/>
    <xf numFmtId="0" fontId="2" fillId="0" borderId="0"/>
    <xf numFmtId="0" fontId="2" fillId="0" borderId="0"/>
    <xf numFmtId="0" fontId="65" fillId="0" borderId="0"/>
    <xf numFmtId="0" fontId="60" fillId="0" borderId="0"/>
    <xf numFmtId="0" fontId="53" fillId="0" borderId="0"/>
    <xf numFmtId="0" fontId="60" fillId="0" borderId="0"/>
    <xf numFmtId="0" fontId="53" fillId="0" borderId="0"/>
    <xf numFmtId="0" fontId="45" fillId="0" borderId="0">
      <alignment wrapText="1"/>
    </xf>
    <xf numFmtId="0" fontId="60" fillId="0" borderId="0"/>
    <xf numFmtId="0" fontId="45" fillId="0" borderId="0">
      <alignment wrapText="1"/>
    </xf>
    <xf numFmtId="0" fontId="45" fillId="0" borderId="0">
      <alignment wrapText="1"/>
    </xf>
    <xf numFmtId="0" fontId="60" fillId="0" borderId="0"/>
    <xf numFmtId="0" fontId="45" fillId="0" borderId="0">
      <alignment wrapText="1"/>
    </xf>
    <xf numFmtId="0" fontId="45" fillId="0" borderId="0">
      <alignment wrapText="1"/>
    </xf>
    <xf numFmtId="0" fontId="60" fillId="0" borderId="0"/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53" fillId="0" borderId="0"/>
    <xf numFmtId="0" fontId="60" fillId="0" borderId="0"/>
    <xf numFmtId="0" fontId="53" fillId="0" borderId="0"/>
    <xf numFmtId="0" fontId="60" fillId="0" borderId="0"/>
    <xf numFmtId="0" fontId="53" fillId="0" borderId="0"/>
    <xf numFmtId="0" fontId="60" fillId="0" borderId="0"/>
    <xf numFmtId="0" fontId="60" fillId="0" borderId="0"/>
    <xf numFmtId="49" fontId="50" fillId="50" borderId="0" applyBorder="0">
      <alignment vertical="top"/>
    </xf>
    <xf numFmtId="0" fontId="53" fillId="0" borderId="0"/>
    <xf numFmtId="0" fontId="60" fillId="0" borderId="0"/>
    <xf numFmtId="0" fontId="65" fillId="0" borderId="0"/>
    <xf numFmtId="0" fontId="65" fillId="0" borderId="0"/>
    <xf numFmtId="0" fontId="60" fillId="0" borderId="0"/>
    <xf numFmtId="0" fontId="53" fillId="0" borderId="0"/>
    <xf numFmtId="0" fontId="60" fillId="0" borderId="0"/>
    <xf numFmtId="0" fontId="2" fillId="0" borderId="0"/>
    <xf numFmtId="0" fontId="2" fillId="0" borderId="0"/>
    <xf numFmtId="0" fontId="60" fillId="0" borderId="0"/>
    <xf numFmtId="0" fontId="191" fillId="0" borderId="0"/>
    <xf numFmtId="0" fontId="53" fillId="0" borderId="0"/>
    <xf numFmtId="0" fontId="60" fillId="0" borderId="0"/>
    <xf numFmtId="0" fontId="60" fillId="0" borderId="0"/>
    <xf numFmtId="0" fontId="192" fillId="0" borderId="0"/>
    <xf numFmtId="0" fontId="2" fillId="0" borderId="0"/>
    <xf numFmtId="0" fontId="2" fillId="0" borderId="0"/>
    <xf numFmtId="0" fontId="60" fillId="0" borderId="0"/>
    <xf numFmtId="206" fontId="9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206" fontId="92" fillId="0" borderId="0"/>
    <xf numFmtId="0" fontId="65" fillId="0" borderId="0"/>
    <xf numFmtId="0" fontId="60" fillId="0" borderId="0"/>
    <xf numFmtId="0" fontId="53" fillId="0" borderId="0"/>
    <xf numFmtId="0" fontId="60" fillId="0" borderId="0"/>
    <xf numFmtId="0" fontId="53" fillId="0" borderId="0"/>
    <xf numFmtId="0" fontId="60" fillId="0" borderId="0"/>
    <xf numFmtId="0" fontId="53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5" fillId="0" borderId="0"/>
    <xf numFmtId="0" fontId="60" fillId="0" borderId="0"/>
    <xf numFmtId="0" fontId="45" fillId="0" borderId="0"/>
    <xf numFmtId="0" fontId="60" fillId="0" borderId="0"/>
    <xf numFmtId="0" fontId="60" fillId="0" borderId="0"/>
    <xf numFmtId="0" fontId="45" fillId="0" borderId="0"/>
    <xf numFmtId="0" fontId="60" fillId="0" borderId="0"/>
    <xf numFmtId="0" fontId="5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0" borderId="0"/>
    <xf numFmtId="0" fontId="45" fillId="0" borderId="0"/>
    <xf numFmtId="0" fontId="45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2" fillId="0" borderId="0"/>
    <xf numFmtId="0" fontId="2" fillId="0" borderId="0"/>
    <xf numFmtId="0" fontId="65" fillId="0" borderId="0"/>
    <xf numFmtId="0" fontId="6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0" borderId="0"/>
    <xf numFmtId="0" fontId="6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5" fillId="0" borderId="0"/>
    <xf numFmtId="0" fontId="6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9" fontId="50" fillId="0" borderId="0" applyBorder="0">
      <alignment vertical="top"/>
    </xf>
    <xf numFmtId="0" fontId="45" fillId="0" borderId="0"/>
    <xf numFmtId="0" fontId="18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0" borderId="0"/>
    <xf numFmtId="0" fontId="45" fillId="0" borderId="0"/>
    <xf numFmtId="0" fontId="45" fillId="0" borderId="0"/>
    <xf numFmtId="0" fontId="45" fillId="0" borderId="0"/>
    <xf numFmtId="1" fontId="193" fillId="0" borderId="15">
      <alignment horizontal="left" vertical="center"/>
    </xf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60" fillId="0" borderId="0" applyFont="0" applyFill="0" applyBorder="0" applyProtection="0">
      <alignment horizontal="center" vertical="center" wrapText="1"/>
    </xf>
    <xf numFmtId="0" fontId="60" fillId="0" borderId="0" applyNumberFormat="0" applyFont="0" applyFill="0" applyBorder="0" applyProtection="0">
      <alignment horizontal="justify" vertical="center" wrapText="1"/>
    </xf>
    <xf numFmtId="204" fontId="174" fillId="0" borderId="15">
      <alignment vertical="top"/>
    </xf>
    <xf numFmtId="173" fontId="195" fillId="33" borderId="27" applyNumberFormat="0" applyBorder="0" applyAlignment="0">
      <alignment vertical="center"/>
      <protection locked="0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60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66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66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49" fontId="165" fillId="0" borderId="20">
      <alignment horizontal="left" vertical="center"/>
    </xf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59" fillId="0" borderId="0" applyFill="0" applyBorder="0" applyAlignment="0" applyProtection="0"/>
    <xf numFmtId="9" fontId="45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207" fontId="197" fillId="0" borderId="15"/>
    <xf numFmtId="0" fontId="60" fillId="0" borderId="15" applyNumberFormat="0" applyFont="0" applyFill="0" applyAlignment="0" applyProtection="0"/>
    <xf numFmtId="3" fontId="198" fillId="69" borderId="20">
      <alignment horizontal="justify" vertical="center"/>
    </xf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51" fillId="0" borderId="0"/>
    <xf numFmtId="38" fontId="54" fillId="0" borderId="0">
      <alignment vertical="top"/>
    </xf>
    <xf numFmtId="38" fontId="54" fillId="0" borderId="0">
      <alignment vertical="top"/>
    </xf>
    <xf numFmtId="0" fontId="52" fillId="0" borderId="0"/>
    <xf numFmtId="38" fontId="54" fillId="0" borderId="0">
      <alignment vertical="top"/>
    </xf>
    <xf numFmtId="0" fontId="51" fillId="0" borderId="0"/>
    <xf numFmtId="49" fontId="185" fillId="0" borderId="0"/>
    <xf numFmtId="49" fontId="200" fillId="0" borderId="0">
      <alignment vertical="top"/>
    </xf>
    <xf numFmtId="3" fontId="201" fillId="0" borderId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38" fontId="24" fillId="0" borderId="0" applyFont="0" applyFill="0" applyBorder="0" applyAlignment="0" applyProtection="0"/>
    <xf numFmtId="3" fontId="203" fillId="0" borderId="20" applyFont="0" applyBorder="0">
      <alignment horizontal="right"/>
      <protection locked="0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41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190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190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5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65" fillId="0" borderId="0" applyFont="0" applyFill="0" applyBorder="0" applyAlignment="0" applyProtection="0"/>
    <xf numFmtId="208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192" fillId="0" borderId="0" applyFont="0" applyFill="0" applyBorder="0" applyAlignment="0" applyProtection="0"/>
    <xf numFmtId="168" fontId="192" fillId="0" borderId="0" applyFont="0" applyFill="0" applyBorder="0" applyAlignment="0" applyProtection="0"/>
    <xf numFmtId="168" fontId="192" fillId="0" borderId="0" applyFont="0" applyFill="0" applyBorder="0" applyAlignment="0" applyProtection="0"/>
    <xf numFmtId="209" fontId="60" fillId="0" borderId="0" applyFont="0" applyFill="0" applyBorder="0" applyAlignment="0" applyProtection="0"/>
    <xf numFmtId="4" fontId="50" fillId="32" borderId="0" applyFont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Font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37" applyBorder="0">
      <alignment horizontal="right"/>
    </xf>
    <xf numFmtId="4" fontId="50" fillId="32" borderId="37" applyBorder="0">
      <alignment horizontal="right"/>
    </xf>
    <xf numFmtId="4" fontId="50" fillId="70" borderId="38" applyBorder="0">
      <alignment horizontal="right"/>
    </xf>
    <xf numFmtId="4" fontId="50" fillId="70" borderId="38" applyBorder="0">
      <alignment horizontal="right"/>
    </xf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170" fontId="59" fillId="0" borderId="20">
      <alignment vertical="top" wrapText="1"/>
    </xf>
    <xf numFmtId="188" fontId="60" fillId="0" borderId="15" applyFont="0" applyFill="0" applyBorder="0" applyProtection="0">
      <alignment horizontal="center" vertical="center"/>
    </xf>
    <xf numFmtId="3" fontId="60" fillId="0" borderId="0" applyFont="0" applyBorder="0">
      <alignment horizontal="center"/>
    </xf>
    <xf numFmtId="167" fontId="61" fillId="0" borderId="0">
      <protection locked="0"/>
    </xf>
    <xf numFmtId="49" fontId="163" fillId="0" borderId="15">
      <alignment horizontal="center" vertical="center" wrapText="1"/>
    </xf>
    <xf numFmtId="0" fontId="59" fillId="0" borderId="15" applyBorder="0">
      <alignment horizontal="center" vertical="center" wrapText="1"/>
    </xf>
    <xf numFmtId="49" fontId="163" fillId="0" borderId="15">
      <alignment horizontal="center" vertical="center" wrapText="1"/>
    </xf>
    <xf numFmtId="49" fontId="135" fillId="0" borderId="15" applyNumberFormat="0" applyFill="0" applyAlignment="0" applyProtection="0"/>
    <xf numFmtId="172" fontId="60" fillId="0" borderId="0"/>
    <xf numFmtId="0" fontId="112" fillId="7" borderId="2" applyNumberFormat="0" applyAlignment="0" applyProtection="0"/>
    <xf numFmtId="0" fontId="53" fillId="0" borderId="0"/>
    <xf numFmtId="0" fontId="45" fillId="0" borderId="0"/>
    <xf numFmtId="0" fontId="45" fillId="29" borderId="12" applyNumberFormat="0" applyFont="0" applyAlignment="0" applyProtection="0"/>
    <xf numFmtId="0" fontId="45" fillId="0" borderId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43" fontId="2" fillId="0" borderId="0" applyFont="0" applyFill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43" fontId="2" fillId="0" borderId="0" applyFont="0" applyFill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7" borderId="0" applyNumberFormat="0" applyBorder="0" applyAlignment="0" applyProtection="0"/>
    <xf numFmtId="0" fontId="65" fillId="22" borderId="0" applyNumberFormat="0" applyBorder="0" applyAlignment="0" applyProtection="0"/>
    <xf numFmtId="0" fontId="67" fillId="14" borderId="0" applyNumberFormat="0" applyBorder="0" applyAlignment="0" applyProtection="0"/>
    <xf numFmtId="0" fontId="65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0" fillId="0" borderId="0"/>
    <xf numFmtId="43" fontId="2" fillId="0" borderId="0" applyFont="0" applyFill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9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8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5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2" borderId="0" applyNumberFormat="0" applyBorder="0" applyAlignment="0" applyProtection="0"/>
    <xf numFmtId="0" fontId="186" fillId="0" borderId="0"/>
    <xf numFmtId="0" fontId="53" fillId="0" borderId="0"/>
    <xf numFmtId="0" fontId="43" fillId="0" borderId="0"/>
    <xf numFmtId="0" fontId="60" fillId="0" borderId="0"/>
    <xf numFmtId="0" fontId="60" fillId="0" borderId="0"/>
    <xf numFmtId="0" fontId="2" fillId="0" borderId="0"/>
    <xf numFmtId="0" fontId="191" fillId="0" borderId="0"/>
    <xf numFmtId="0" fontId="192" fillId="0" borderId="0"/>
    <xf numFmtId="0" fontId="2" fillId="0" borderId="0"/>
    <xf numFmtId="0" fontId="60" fillId="0" borderId="0"/>
    <xf numFmtId="0" fontId="53" fillId="0" borderId="0"/>
    <xf numFmtId="0" fontId="2" fillId="0" borderId="0"/>
    <xf numFmtId="0" fontId="2" fillId="0" borderId="0"/>
    <xf numFmtId="0" fontId="65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186" fillId="0" borderId="0"/>
    <xf numFmtId="0" fontId="60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38" fontId="54" fillId="0" borderId="0">
      <alignment vertical="top"/>
    </xf>
    <xf numFmtId="0" fontId="52" fillId="0" borderId="0"/>
    <xf numFmtId="38" fontId="54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49" fontId="185" fillId="0" borderId="0"/>
    <xf numFmtId="49" fontId="200" fillId="0" borderId="0">
      <alignment vertical="top"/>
    </xf>
    <xf numFmtId="3" fontId="201" fillId="0" borderId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3" fontId="203" fillId="0" borderId="20" applyFont="0" applyBorder="0">
      <alignment horizontal="right"/>
      <protection locked="0"/>
    </xf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41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190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190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208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65" fillId="0" borderId="0" applyFont="0" applyFill="0" applyBorder="0" applyAlignment="0" applyProtection="0"/>
    <xf numFmtId="0" fontId="65" fillId="0" borderId="0"/>
    <xf numFmtId="168" fontId="60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0" fontId="65" fillId="0" borderId="0"/>
    <xf numFmtId="168" fontId="65" fillId="0" borderId="0" applyFont="0" applyFill="0" applyBorder="0" applyAlignment="0" applyProtection="0"/>
    <xf numFmtId="168" fontId="60" fillId="0" borderId="0" applyFont="0" applyFill="0" applyBorder="0" applyAlignment="0" applyProtection="0"/>
    <xf numFmtId="0" fontId="65" fillId="0" borderId="0"/>
    <xf numFmtId="168" fontId="60" fillId="0" borderId="0" applyFont="0" applyFill="0" applyBorder="0" applyAlignment="0" applyProtection="0"/>
    <xf numFmtId="0" fontId="65" fillId="0" borderId="0"/>
    <xf numFmtId="168" fontId="60" fillId="0" borderId="0" applyFont="0" applyFill="0" applyBorder="0" applyAlignment="0" applyProtection="0"/>
    <xf numFmtId="0" fontId="65" fillId="0" borderId="0"/>
    <xf numFmtId="168" fontId="192" fillId="0" borderId="0" applyFont="0" applyFill="0" applyBorder="0" applyAlignment="0" applyProtection="0"/>
    <xf numFmtId="168" fontId="192" fillId="0" borderId="0" applyFont="0" applyFill="0" applyBorder="0" applyAlignment="0" applyProtection="0"/>
    <xf numFmtId="168" fontId="192" fillId="0" borderId="0" applyFont="0" applyFill="0" applyBorder="0" applyAlignment="0" applyProtection="0"/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Font="0" applyBorder="0">
      <alignment horizontal="right"/>
    </xf>
    <xf numFmtId="4" fontId="50" fillId="32" borderId="0" applyFont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37" applyBorder="0">
      <alignment horizontal="right"/>
    </xf>
    <xf numFmtId="4" fontId="50" fillId="32" borderId="37" applyBorder="0">
      <alignment horizontal="right"/>
    </xf>
    <xf numFmtId="4" fontId="50" fillId="70" borderId="38" applyBorder="0">
      <alignment horizontal="right"/>
    </xf>
    <xf numFmtId="4" fontId="50" fillId="70" borderId="38" applyBorder="0">
      <alignment horizontal="right"/>
    </xf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188" fontId="60" fillId="0" borderId="15" applyFont="0" applyFill="0" applyBorder="0" applyProtection="0">
      <alignment horizontal="center" vertical="center"/>
    </xf>
    <xf numFmtId="3" fontId="60" fillId="0" borderId="0" applyFont="0" applyBorder="0">
      <alignment horizontal="center"/>
    </xf>
    <xf numFmtId="167" fontId="61" fillId="0" borderId="0">
      <protection locked="0"/>
    </xf>
    <xf numFmtId="49" fontId="163" fillId="0" borderId="15">
      <alignment horizontal="center" vertical="center" wrapText="1"/>
    </xf>
    <xf numFmtId="0" fontId="59" fillId="0" borderId="15" applyBorder="0">
      <alignment horizontal="center" vertical="center" wrapText="1"/>
    </xf>
    <xf numFmtId="49" fontId="135" fillId="0" borderId="15" applyNumberFormat="0" applyFill="0" applyAlignment="0" applyProtection="0"/>
    <xf numFmtId="0" fontId="112" fillId="7" borderId="2" applyNumberFormat="0" applyAlignment="0" applyProtection="0"/>
    <xf numFmtId="0" fontId="53" fillId="0" borderId="0"/>
    <xf numFmtId="0" fontId="53" fillId="0" borderId="0"/>
    <xf numFmtId="0" fontId="53" fillId="0" borderId="0"/>
    <xf numFmtId="0" fontId="67" fillId="12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11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5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8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43" fontId="2" fillId="0" borderId="0" applyFont="0" applyFill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7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43" fontId="2" fillId="0" borderId="0" applyFont="0" applyFill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0" fillId="0" borderId="0"/>
    <xf numFmtId="9" fontId="65" fillId="0" borderId="0" applyFont="0" applyFill="0" applyBorder="0" applyAlignment="0" applyProtection="0"/>
    <xf numFmtId="9" fontId="190" fillId="0" borderId="0" applyFont="0" applyFill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169" fillId="0" borderId="5" applyNumberFormat="0" applyFill="0" applyAlignment="0" applyProtection="0"/>
    <xf numFmtId="0" fontId="171" fillId="0" borderId="6" applyNumberFormat="0" applyFill="0" applyAlignment="0" applyProtection="0"/>
    <xf numFmtId="0" fontId="178" fillId="0" borderId="8" applyNumberFormat="0" applyFill="0" applyAlignment="0" applyProtection="0"/>
    <xf numFmtId="0" fontId="181" fillId="0" borderId="0">
      <alignment horizontal="centerContinuous" vertical="center" wrapText="1"/>
    </xf>
    <xf numFmtId="0" fontId="66" fillId="8" borderId="0" applyNumberFormat="0" applyBorder="0" applyAlignment="0" applyProtection="0"/>
    <xf numFmtId="0" fontId="53" fillId="0" borderId="0"/>
    <xf numFmtId="0" fontId="66" fillId="29" borderId="12" applyNumberFormat="0" applyFont="0" applyAlignment="0" applyProtection="0"/>
    <xf numFmtId="0" fontId="66" fillId="29" borderId="12" applyNumberFormat="0" applyFont="0" applyAlignment="0" applyProtection="0"/>
    <xf numFmtId="0" fontId="66" fillId="29" borderId="12" applyNumberFormat="0" applyFont="0" applyAlignment="0" applyProtection="0"/>
    <xf numFmtId="0" fontId="66" fillId="29" borderId="1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68" fillId="9" borderId="0" applyNumberFormat="0" applyBorder="0" applyAlignment="0" applyProtection="0"/>
    <xf numFmtId="0" fontId="68" fillId="12" borderId="0" applyNumberFormat="0" applyBorder="0" applyAlignment="0" applyProtection="0"/>
    <xf numFmtId="0" fontId="53" fillId="0" borderId="0" applyFont="0" applyFill="0" applyBorder="0" applyAlignment="0" applyProtection="0"/>
    <xf numFmtId="210" fontId="53" fillId="0" borderId="0" applyFont="0" applyFill="0" applyBorder="0" applyAlignment="0" applyProtection="0"/>
    <xf numFmtId="210" fontId="53" fillId="0" borderId="0" applyFont="0" applyFill="0" applyBorder="0" applyAlignment="0" applyProtection="0"/>
    <xf numFmtId="210" fontId="53" fillId="0" borderId="0" applyFont="0" applyFill="0" applyBorder="0" applyAlignment="0" applyProtection="0"/>
    <xf numFmtId="0" fontId="66" fillId="6" borderId="0" applyNumberFormat="0" applyBorder="0" applyAlignment="0" applyProtection="0"/>
    <xf numFmtId="4" fontId="50" fillId="70" borderId="37" applyBorder="0">
      <alignment horizontal="right"/>
    </xf>
    <xf numFmtId="4" fontId="50" fillId="32" borderId="15" applyFont="0" applyBorder="0">
      <alignment horizontal="right"/>
    </xf>
    <xf numFmtId="0" fontId="66" fillId="2" borderId="0" applyNumberFormat="0" applyBorder="0" applyAlignment="0" applyProtection="0"/>
    <xf numFmtId="0" fontId="53" fillId="0" borderId="0"/>
    <xf numFmtId="0" fontId="51" fillId="0" borderId="0"/>
    <xf numFmtId="0" fontId="53" fillId="0" borderId="0"/>
    <xf numFmtId="0" fontId="53" fillId="0" borderId="0"/>
    <xf numFmtId="0" fontId="60" fillId="0" borderId="0"/>
    <xf numFmtId="0" fontId="190" fillId="0" borderId="0"/>
    <xf numFmtId="0" fontId="66" fillId="9" borderId="0" applyNumberFormat="0" applyBorder="0" applyAlignment="0" applyProtection="0"/>
    <xf numFmtId="0" fontId="2" fillId="0" borderId="0"/>
    <xf numFmtId="0" fontId="53" fillId="0" borderId="0"/>
    <xf numFmtId="0" fontId="206" fillId="0" borderId="0"/>
    <xf numFmtId="0" fontId="60" fillId="0" borderId="0"/>
    <xf numFmtId="0" fontId="60" fillId="0" borderId="0"/>
    <xf numFmtId="0" fontId="2" fillId="0" borderId="0"/>
    <xf numFmtId="9" fontId="59" fillId="0" borderId="0" applyFill="0" applyBorder="0" applyAlignment="0" applyProtection="0"/>
    <xf numFmtId="38" fontId="55" fillId="0" borderId="0">
      <alignment vertical="top"/>
    </xf>
    <xf numFmtId="38" fontId="55" fillId="0" borderId="0">
      <alignment vertical="top"/>
    </xf>
    <xf numFmtId="14" fontId="207" fillId="0" borderId="0" applyFont="0" applyBorder="0">
      <alignment vertical="top"/>
    </xf>
    <xf numFmtId="174" fontId="208" fillId="0" borderId="0" applyFont="0" applyFill="0" applyBorder="0" applyAlignment="0" applyProtection="0"/>
    <xf numFmtId="38" fontId="55" fillId="0" borderId="0">
      <alignment vertical="top"/>
    </xf>
    <xf numFmtId="203" fontId="59" fillId="0" borderId="0" applyFill="0" applyProtection="0"/>
    <xf numFmtId="0" fontId="66" fillId="5" borderId="0" applyNumberFormat="0" applyBorder="0" applyAlignment="0" applyProtection="0"/>
    <xf numFmtId="0" fontId="66" fillId="8" borderId="0" applyNumberFormat="0" applyBorder="0" applyAlignment="0" applyProtection="0"/>
    <xf numFmtId="0" fontId="2" fillId="0" borderId="0"/>
    <xf numFmtId="0" fontId="2" fillId="0" borderId="0"/>
    <xf numFmtId="0" fontId="60" fillId="0" borderId="0"/>
    <xf numFmtId="0" fontId="66" fillId="29" borderId="12" applyNumberFormat="0" applyFont="0" applyAlignment="0" applyProtection="0"/>
    <xf numFmtId="9" fontId="190" fillId="0" borderId="0" applyFont="0" applyFill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59" fillId="0" borderId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203" fontId="59" fillId="0" borderId="0" applyFill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9" borderId="0" applyNumberFormat="0" applyBorder="0" applyAlignment="0" applyProtection="0"/>
    <xf numFmtId="0" fontId="68" fillId="12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4" fontId="50" fillId="32" borderId="0" applyFont="0" applyBorder="0">
      <alignment horizontal="right"/>
    </xf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2" borderId="0" applyNumberFormat="0" applyBorder="0" applyAlignment="0" applyProtection="0"/>
    <xf numFmtId="0" fontId="2" fillId="0" borderId="0"/>
    <xf numFmtId="0" fontId="60" fillId="0" borderId="0"/>
    <xf numFmtId="0" fontId="187" fillId="0" borderId="0"/>
    <xf numFmtId="0" fontId="209" fillId="0" borderId="0"/>
    <xf numFmtId="0" fontId="59" fillId="0" borderId="0"/>
    <xf numFmtId="0" fontId="66" fillId="10" borderId="0" applyNumberFormat="0" applyBorder="0" applyAlignment="0" applyProtection="0"/>
    <xf numFmtId="9" fontId="187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10" borderId="0" applyNumberFormat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10" fontId="53" fillId="0" borderId="0" applyFont="0" applyFill="0" applyBorder="0" applyAlignment="0" applyProtection="0"/>
    <xf numFmtId="210" fontId="53" fillId="0" borderId="0" applyFont="0" applyFill="0" applyBorder="0" applyAlignment="0" applyProtection="0"/>
    <xf numFmtId="210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0" fontId="60" fillId="0" borderId="0"/>
    <xf numFmtId="203" fontId="59" fillId="0" borderId="0" applyFill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8" borderId="0" applyNumberFormat="0" applyBorder="0" applyAlignment="0" applyProtection="0"/>
    <xf numFmtId="0" fontId="66" fillId="5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8" borderId="0" applyNumberFormat="0" applyBorder="0" applyAlignment="0" applyProtection="0"/>
    <xf numFmtId="0" fontId="53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179" fontId="62" fillId="0" borderId="0">
      <protection locked="0"/>
    </xf>
    <xf numFmtId="180" fontId="62" fillId="0" borderId="0">
      <protection locked="0"/>
    </xf>
    <xf numFmtId="211" fontId="62" fillId="0" borderId="0">
      <protection locked="0"/>
    </xf>
    <xf numFmtId="181" fontId="212" fillId="0" borderId="0">
      <protection locked="0"/>
    </xf>
    <xf numFmtId="181" fontId="212" fillId="0" borderId="0">
      <protection locked="0"/>
    </xf>
    <xf numFmtId="181" fontId="62" fillId="0" borderId="21">
      <protection locked="0"/>
    </xf>
    <xf numFmtId="0" fontId="66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0" fontId="59" fillId="0" borderId="0"/>
    <xf numFmtId="0" fontId="169" fillId="0" borderId="5" applyNumberFormat="0" applyFill="0" applyAlignment="0" applyProtection="0"/>
    <xf numFmtId="0" fontId="171" fillId="0" borderId="6" applyNumberFormat="0" applyFill="0" applyAlignment="0" applyProtection="0"/>
    <xf numFmtId="38" fontId="55" fillId="0" borderId="0">
      <alignment vertical="top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60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178" fillId="0" borderId="8" applyNumberFormat="0" applyFill="0" applyAlignment="0" applyProtection="0"/>
    <xf numFmtId="0" fontId="67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7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21" fillId="22" borderId="4" applyNumberFormat="0" applyAlignment="0" applyProtection="0"/>
    <xf numFmtId="0" fontId="157" fillId="22" borderId="4" applyNumberFormat="0" applyAlignment="0" applyProtection="0"/>
    <xf numFmtId="0" fontId="157" fillId="22" borderId="4" applyNumberFormat="0" applyAlignment="0" applyProtection="0"/>
    <xf numFmtId="0" fontId="157" fillId="22" borderId="4" applyNumberFormat="0" applyAlignment="0" applyProtection="0"/>
    <xf numFmtId="0" fontId="157" fillId="22" borderId="4" applyNumberFormat="0" applyAlignment="0" applyProtection="0"/>
    <xf numFmtId="0" fontId="74" fillId="22" borderId="2" applyNumberFormat="0" applyAlignment="0" applyProtection="0"/>
    <xf numFmtId="0" fontId="158" fillId="22" borderId="2" applyNumberFormat="0" applyAlignment="0" applyProtection="0"/>
    <xf numFmtId="0" fontId="158" fillId="22" borderId="2" applyNumberFormat="0" applyAlignment="0" applyProtection="0"/>
    <xf numFmtId="0" fontId="158" fillId="22" borderId="2" applyNumberFormat="0" applyAlignment="0" applyProtection="0"/>
    <xf numFmtId="0" fontId="158" fillId="22" borderId="2" applyNumberFormat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>
      <alignment vertical="top"/>
      <protection locked="0"/>
    </xf>
    <xf numFmtId="167" fontId="60" fillId="0" borderId="0" applyFont="0" applyFill="0" applyBorder="0" applyAlignment="0" applyProtection="0"/>
    <xf numFmtId="205" fontId="53" fillId="0" borderId="0" applyFont="0" applyFill="0" applyBorder="0" applyAlignment="0" applyProtection="0"/>
    <xf numFmtId="167" fontId="65" fillId="0" borderId="0" applyFont="0" applyFill="0" applyBorder="0" applyAlignment="0" applyProtection="0"/>
    <xf numFmtId="205" fontId="53" fillId="0" borderId="0" applyFont="0" applyFill="0" applyBorder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70" fillId="0" borderId="5" applyNumberFormat="0" applyFill="0" applyAlignment="0" applyProtection="0"/>
    <xf numFmtId="0" fontId="170" fillId="0" borderId="5" applyNumberFormat="0" applyFill="0" applyAlignment="0" applyProtection="0"/>
    <xf numFmtId="0" fontId="170" fillId="0" borderId="5" applyNumberFormat="0" applyFill="0" applyAlignment="0" applyProtection="0"/>
    <xf numFmtId="0" fontId="171" fillId="0" borderId="6" applyNumberFormat="0" applyFill="0" applyAlignment="0" applyProtection="0"/>
    <xf numFmtId="0" fontId="172" fillId="0" borderId="6" applyNumberFormat="0" applyFill="0" applyAlignment="0" applyProtection="0"/>
    <xf numFmtId="0" fontId="172" fillId="0" borderId="6" applyNumberFormat="0" applyFill="0" applyAlignment="0" applyProtection="0"/>
    <xf numFmtId="0" fontId="172" fillId="0" borderId="6" applyNumberFormat="0" applyFill="0" applyAlignment="0" applyProtection="0"/>
    <xf numFmtId="0" fontId="172" fillId="0" borderId="6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73" fillId="0" borderId="7" applyNumberFormat="0" applyFill="0" applyAlignment="0" applyProtection="0"/>
    <xf numFmtId="0" fontId="173" fillId="0" borderId="7" applyNumberFormat="0" applyFill="0" applyAlignment="0" applyProtection="0"/>
    <xf numFmtId="0" fontId="173" fillId="0" borderId="7" applyNumberFormat="0" applyFill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68" fillId="0" borderId="0" applyBorder="0">
      <alignment horizontal="center" vertical="center" wrapText="1"/>
    </xf>
    <xf numFmtId="203" fontId="174" fillId="0" borderId="0" applyProtection="0">
      <alignment horizontal="center"/>
    </xf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9" fillId="0" borderId="8" applyNumberFormat="0" applyFill="0" applyAlignment="0" applyProtection="0"/>
    <xf numFmtId="0" fontId="179" fillId="0" borderId="8" applyNumberFormat="0" applyFill="0" applyAlignment="0" applyProtection="0"/>
    <xf numFmtId="0" fontId="179" fillId="0" borderId="8" applyNumberFormat="0" applyFill="0" applyAlignment="0" applyProtection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180" fillId="24" borderId="10" applyNumberFormat="0" applyAlignment="0" applyProtection="0"/>
    <xf numFmtId="0" fontId="180" fillId="24" borderId="10" applyNumberFormat="0" applyAlignment="0" applyProtection="0"/>
    <xf numFmtId="0" fontId="180" fillId="24" borderId="10" applyNumberFormat="0" applyAlignment="0" applyProtection="0"/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81" fillId="0" borderId="0">
      <alignment horizontal="centerContinuous" vertical="center" wrapText="1"/>
    </xf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45" fillId="0" borderId="0"/>
    <xf numFmtId="49" fontId="50" fillId="0" borderId="0" applyBorder="0">
      <alignment vertical="top"/>
    </xf>
    <xf numFmtId="0" fontId="45" fillId="0" borderId="0"/>
    <xf numFmtId="0" fontId="53" fillId="0" borderId="0"/>
    <xf numFmtId="0" fontId="65" fillId="0" borderId="0"/>
    <xf numFmtId="49" fontId="50" fillId="0" borderId="0" applyBorder="0">
      <alignment vertical="top"/>
    </xf>
    <xf numFmtId="0" fontId="65" fillId="0" borderId="0"/>
    <xf numFmtId="0" fontId="59" fillId="0" borderId="0"/>
    <xf numFmtId="0" fontId="186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2" fillId="0" borderId="0"/>
    <xf numFmtId="0" fontId="65" fillId="0" borderId="0"/>
    <xf numFmtId="0" fontId="189" fillId="50" borderId="0" applyNumberFormat="0" applyBorder="0" applyAlignment="0">
      <alignment horizontal="left" vertical="center"/>
    </xf>
    <xf numFmtId="0" fontId="65" fillId="0" borderId="0"/>
    <xf numFmtId="0" fontId="60" fillId="0" borderId="0"/>
    <xf numFmtId="0" fontId="190" fillId="0" borderId="0"/>
    <xf numFmtId="0" fontId="65" fillId="0" borderId="0"/>
    <xf numFmtId="0" fontId="53" fillId="0" borderId="0"/>
    <xf numFmtId="0" fontId="2" fillId="0" borderId="0"/>
    <xf numFmtId="0" fontId="60" fillId="0" borderId="0"/>
    <xf numFmtId="0" fontId="190" fillId="0" borderId="0"/>
    <xf numFmtId="0" fontId="60" fillId="0" borderId="0"/>
    <xf numFmtId="0" fontId="60" fillId="0" borderId="0"/>
    <xf numFmtId="0" fontId="190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65" fillId="0" borderId="0"/>
    <xf numFmtId="0" fontId="65" fillId="0" borderId="0"/>
    <xf numFmtId="0" fontId="2" fillId="0" borderId="0"/>
    <xf numFmtId="0" fontId="60" fillId="0" borderId="0"/>
    <xf numFmtId="0" fontId="60" fillId="0" borderId="0"/>
    <xf numFmtId="0" fontId="215" fillId="0" borderId="0" applyFill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53" fillId="0" borderId="0"/>
    <xf numFmtId="0" fontId="53" fillId="0" borderId="0"/>
    <xf numFmtId="206" fontId="92" fillId="0" borderId="0"/>
    <xf numFmtId="0" fontId="60" fillId="0" borderId="0"/>
    <xf numFmtId="0" fontId="60" fillId="0" borderId="0"/>
    <xf numFmtId="0" fontId="60" fillId="0" borderId="0"/>
    <xf numFmtId="0" fontId="53" fillId="0" borderId="0"/>
    <xf numFmtId="0" fontId="187" fillId="0" borderId="0"/>
    <xf numFmtId="0" fontId="187" fillId="0" borderId="0"/>
    <xf numFmtId="0" fontId="65" fillId="0" borderId="0"/>
    <xf numFmtId="0" fontId="216" fillId="0" borderId="0"/>
    <xf numFmtId="0" fontId="187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53" fillId="0" borderId="0"/>
    <xf numFmtId="0" fontId="45" fillId="0" borderId="0"/>
    <xf numFmtId="0" fontId="45" fillId="0" borderId="0"/>
    <xf numFmtId="0" fontId="53" fillId="0" borderId="0"/>
    <xf numFmtId="0" fontId="45" fillId="0" borderId="0"/>
    <xf numFmtId="0" fontId="96" fillId="0" borderId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194" fillId="3" borderId="0" applyNumberFormat="0" applyBorder="0" applyAlignment="0" applyProtection="0"/>
    <xf numFmtId="0" fontId="194" fillId="3" borderId="0" applyNumberFormat="0" applyBorder="0" applyAlignment="0" applyProtection="0"/>
    <xf numFmtId="0" fontId="194" fillId="3" borderId="0" applyNumberFormat="0" applyBorder="0" applyAlignment="0" applyProtection="0"/>
    <xf numFmtId="0" fontId="60" fillId="0" borderId="0" applyFont="0" applyFill="0" applyBorder="0" applyProtection="0">
      <alignment horizontal="center" vertical="center" wrapText="1"/>
    </xf>
    <xf numFmtId="0" fontId="60" fillId="0" borderId="0" applyFont="0" applyFill="0" applyBorder="0" applyProtection="0">
      <alignment horizontal="center" vertical="center" wrapText="1"/>
    </xf>
    <xf numFmtId="0" fontId="60" fillId="0" borderId="0" applyFont="0" applyFill="0" applyBorder="0" applyProtection="0">
      <alignment horizontal="center" vertical="center" wrapText="1"/>
    </xf>
    <xf numFmtId="0" fontId="60" fillId="0" borderId="0" applyNumberFormat="0" applyFont="0" applyFill="0" applyBorder="0" applyProtection="0">
      <alignment horizontal="justify" vertical="center" wrapText="1"/>
    </xf>
    <xf numFmtId="0" fontId="60" fillId="0" borderId="0" applyNumberFormat="0" applyFont="0" applyFill="0" applyBorder="0" applyProtection="0">
      <alignment horizontal="justify" vertical="center" wrapText="1"/>
    </xf>
    <xf numFmtId="0" fontId="60" fillId="0" borderId="0" applyNumberFormat="0" applyFont="0" applyFill="0" applyBorder="0" applyProtection="0">
      <alignment horizontal="justify" vertical="center" wrapText="1"/>
    </xf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66" fillId="29" borderId="12" applyNumberFormat="0" applyFont="0" applyAlignment="0" applyProtection="0"/>
    <xf numFmtId="0" fontId="66" fillId="29" borderId="12" applyNumberFormat="0" applyFont="0" applyAlignment="0" applyProtection="0"/>
    <xf numFmtId="0" fontId="50" fillId="28" borderId="11" applyNumberFormat="0" applyFont="0" applyAlignment="0" applyProtection="0"/>
    <xf numFmtId="9" fontId="53" fillId="0" borderId="0" applyFont="0" applyFill="0" applyBorder="0" applyAlignment="0" applyProtection="0"/>
    <xf numFmtId="9" fontId="59" fillId="0" borderId="0" applyFill="0" applyBorder="0" applyAlignment="0" applyProtection="0"/>
    <xf numFmtId="9" fontId="192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51" fillId="0" borderId="0"/>
    <xf numFmtId="0" fontId="59" fillId="0" borderId="0"/>
    <xf numFmtId="0" fontId="51" fillId="0" borderId="0"/>
    <xf numFmtId="0" fontId="51" fillId="0" borderId="0"/>
    <xf numFmtId="49" fontId="217" fillId="95" borderId="43" applyBorder="0" applyProtection="0">
      <alignment horizontal="left" vertical="center"/>
    </xf>
    <xf numFmtId="203" fontId="59" fillId="0" borderId="0" applyFill="0" applyProtection="0"/>
    <xf numFmtId="203" fontId="59" fillId="0" borderId="0" applyFill="0" applyProtection="0"/>
    <xf numFmtId="0" fontId="153" fillId="0" borderId="0" applyNumberFormat="0" applyFill="0" applyBorder="0" applyAlignment="0" applyProtection="0"/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1" fontId="53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19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6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5" fillId="0" borderId="0" applyFont="0" applyFill="0" applyBorder="0" applyAlignment="0" applyProtection="0"/>
    <xf numFmtId="20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186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186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4" fontId="50" fillId="32" borderId="0" applyFont="0" applyBorder="0">
      <alignment horizontal="right"/>
    </xf>
    <xf numFmtId="4" fontId="50" fillId="70" borderId="37" applyBorder="0">
      <alignment horizontal="right"/>
    </xf>
    <xf numFmtId="4" fontId="50" fillId="32" borderId="15" applyFont="0" applyBorder="0">
      <alignment horizontal="right"/>
    </xf>
    <xf numFmtId="0" fontId="95" fillId="4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7" fillId="0" borderId="0"/>
    <xf numFmtId="0" fontId="53" fillId="0" borderId="0"/>
    <xf numFmtId="0" fontId="214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2" fillId="0" borderId="0"/>
    <xf numFmtId="0" fontId="2" fillId="0" borderId="0"/>
    <xf numFmtId="49" fontId="50" fillId="0" borderId="0" applyBorder="0">
      <alignment vertical="top"/>
    </xf>
    <xf numFmtId="0" fontId="51" fillId="0" borderId="0"/>
    <xf numFmtId="0" fontId="53" fillId="0" borderId="0"/>
    <xf numFmtId="0" fontId="218" fillId="0" borderId="0" applyFont="0" applyFill="0" applyBorder="0" applyAlignment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9" fillId="0" borderId="0"/>
    <xf numFmtId="0" fontId="51" fillId="0" borderId="0"/>
    <xf numFmtId="0" fontId="59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177" fontId="53" fillId="33" borderId="20">
      <alignment wrapText="1"/>
      <protection locked="0"/>
    </xf>
    <xf numFmtId="177" fontId="53" fillId="33" borderId="20">
      <alignment wrapText="1"/>
      <protection locked="0"/>
    </xf>
    <xf numFmtId="177" fontId="53" fillId="33" borderId="20">
      <alignment wrapText="1"/>
      <protection locked="0"/>
    </xf>
    <xf numFmtId="177" fontId="53" fillId="33" borderId="20">
      <alignment wrapText="1"/>
      <protection locked="0"/>
    </xf>
    <xf numFmtId="177" fontId="53" fillId="33" borderId="20">
      <alignment wrapText="1"/>
      <protection locked="0"/>
    </xf>
    <xf numFmtId="0" fontId="52" fillId="0" borderId="0"/>
    <xf numFmtId="0" fontId="51" fillId="0" borderId="0"/>
    <xf numFmtId="0" fontId="59" fillId="0" borderId="0"/>
    <xf numFmtId="0" fontId="53" fillId="0" borderId="0"/>
    <xf numFmtId="0" fontId="51" fillId="0" borderId="0"/>
    <xf numFmtId="0" fontId="59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9" fillId="0" borderId="0"/>
    <xf numFmtId="0" fontId="51" fillId="0" borderId="0"/>
    <xf numFmtId="0" fontId="53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53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2" fillId="0" borderId="0">
      <alignment vertical="center"/>
    </xf>
    <xf numFmtId="0" fontId="219" fillId="35" borderId="0"/>
    <xf numFmtId="0" fontId="64" fillId="96" borderId="0"/>
    <xf numFmtId="0" fontId="220" fillId="59" borderId="16" applyNumberFormat="0" applyFill="0" applyBorder="0" applyAlignment="0">
      <alignment horizontal="left"/>
    </xf>
    <xf numFmtId="0" fontId="176" fillId="59" borderId="0" applyNumberFormat="0" applyFill="0" applyBorder="0" applyAlignment="0"/>
    <xf numFmtId="0" fontId="221" fillId="55" borderId="16" applyNumberFormat="0" applyFill="0" applyBorder="0" applyAlignment="0">
      <alignment horizontal="left"/>
    </xf>
    <xf numFmtId="0" fontId="222" fillId="53" borderId="0" applyNumberFormat="0" applyFill="0" applyBorder="0" applyAlignment="0"/>
    <xf numFmtId="0" fontId="223" fillId="0" borderId="0" applyNumberFormat="0" applyFill="0" applyBorder="0" applyAlignment="0"/>
    <xf numFmtId="0" fontId="224" fillId="0" borderId="25" applyNumberFormat="0" applyFill="0" applyBorder="0" applyAlignment="0">
      <alignment horizontal="left"/>
    </xf>
    <xf numFmtId="0" fontId="225" fillId="47" borderId="46" applyNumberFormat="0" applyFill="0" applyBorder="0" applyAlignment="0">
      <alignment horizontal="centerContinuous"/>
    </xf>
    <xf numFmtId="0" fontId="226" fillId="0" borderId="0" applyNumberFormat="0" applyFill="0" applyBorder="0" applyAlignment="0"/>
    <xf numFmtId="0" fontId="226" fillId="58" borderId="26" applyNumberFormat="0" applyFill="0" applyBorder="0" applyAlignment="0"/>
    <xf numFmtId="0" fontId="227" fillId="0" borderId="25" applyNumberFormat="0" applyFill="0" applyBorder="0" applyAlignment="0"/>
    <xf numFmtId="0" fontId="226" fillId="0" borderId="0" applyNumberFormat="0" applyFill="0" applyBorder="0" applyAlignment="0"/>
    <xf numFmtId="0" fontId="65" fillId="97" borderId="0" applyNumberFormat="0" applyBorder="0" applyAlignment="0" applyProtection="0"/>
    <xf numFmtId="0" fontId="65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97" borderId="0" applyNumberFormat="0" applyBorder="0" applyAlignment="0" applyProtection="0"/>
    <xf numFmtId="0" fontId="65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100" borderId="0" applyNumberFormat="0" applyBorder="0" applyAlignment="0" applyProtection="0"/>
    <xf numFmtId="0" fontId="65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100" borderId="0" applyNumberFormat="0" applyBorder="0" applyAlignment="0" applyProtection="0"/>
    <xf numFmtId="0" fontId="65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191" fillId="7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191" fillId="76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191" fillId="80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191" fillId="8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191" fillId="88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191" fillId="92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103" borderId="0" applyNumberFormat="0" applyBorder="0" applyAlignment="0" applyProtection="0"/>
    <xf numFmtId="0" fontId="65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103" borderId="0" applyNumberFormat="0" applyBorder="0" applyAlignment="0" applyProtection="0"/>
    <xf numFmtId="0" fontId="65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105" borderId="0" applyNumberFormat="0" applyBorder="0" applyAlignment="0" applyProtection="0"/>
    <xf numFmtId="0" fontId="65" fillId="105" borderId="0" applyNumberFormat="0" applyBorder="0" applyAlignment="0" applyProtection="0"/>
    <xf numFmtId="0" fontId="65" fillId="11" borderId="0" applyNumberFormat="0" applyBorder="0" applyAlignment="0" applyProtection="0"/>
    <xf numFmtId="0" fontId="65" fillId="105" borderId="0" applyNumberFormat="0" applyBorder="0" applyAlignment="0" applyProtection="0"/>
    <xf numFmtId="0" fontId="65" fillId="11" borderId="0" applyNumberFormat="0" applyBorder="0" applyAlignment="0" applyProtection="0"/>
    <xf numFmtId="0" fontId="65" fillId="105" borderId="0" applyNumberFormat="0" applyBorder="0" applyAlignment="0" applyProtection="0"/>
    <xf numFmtId="0" fontId="65" fillId="105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6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191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02" borderId="0" applyNumberFormat="0" applyBorder="0" applyAlignment="0" applyProtection="0"/>
    <xf numFmtId="0" fontId="65" fillId="2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2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2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2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191" fillId="77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191" fillId="81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10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191" fillId="8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99" borderId="0" applyNumberFormat="0" applyBorder="0" applyAlignment="0" applyProtection="0"/>
    <xf numFmtId="0" fontId="65" fillId="22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22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22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22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191" fillId="89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0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91" fillId="93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05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05" borderId="0" applyNumberFormat="0" applyBorder="0" applyAlignment="0" applyProtection="0"/>
    <xf numFmtId="0" fontId="65" fillId="7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05" borderId="0" applyNumberFormat="0" applyBorder="0" applyAlignment="0" applyProtection="0"/>
    <xf numFmtId="0" fontId="65" fillId="7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05" borderId="0" applyNumberFormat="0" applyBorder="0" applyAlignment="0" applyProtection="0"/>
    <xf numFmtId="0" fontId="65" fillId="7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05" borderId="0" applyNumberFormat="0" applyBorder="0" applyAlignment="0" applyProtection="0"/>
    <xf numFmtId="0" fontId="65" fillId="7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05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05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07" borderId="0" applyNumberFormat="0" applyBorder="0" applyAlignment="0" applyProtection="0"/>
    <xf numFmtId="0" fontId="67" fillId="107" borderId="0" applyNumberFormat="0" applyBorder="0" applyAlignment="0" applyProtection="0"/>
    <xf numFmtId="0" fontId="67" fillId="107" borderId="0" applyNumberFormat="0" applyBorder="0" applyAlignment="0" applyProtection="0"/>
    <xf numFmtId="0" fontId="67" fillId="107" borderId="0" applyNumberFormat="0" applyBorder="0" applyAlignment="0" applyProtection="0"/>
    <xf numFmtId="0" fontId="67" fillId="103" borderId="0" applyNumberFormat="0" applyBorder="0" applyAlignment="0" applyProtection="0"/>
    <xf numFmtId="0" fontId="67" fillId="103" borderId="0" applyNumberFormat="0" applyBorder="0" applyAlignment="0" applyProtection="0"/>
    <xf numFmtId="0" fontId="67" fillId="103" borderId="0" applyNumberFormat="0" applyBorder="0" applyAlignment="0" applyProtection="0"/>
    <xf numFmtId="0" fontId="67" fillId="103" borderId="0" applyNumberFormat="0" applyBorder="0" applyAlignment="0" applyProtection="0"/>
    <xf numFmtId="0" fontId="67" fillId="104" borderId="0" applyNumberFormat="0" applyBorder="0" applyAlignment="0" applyProtection="0"/>
    <xf numFmtId="0" fontId="67" fillId="104" borderId="0" applyNumberFormat="0" applyBorder="0" applyAlignment="0" applyProtection="0"/>
    <xf numFmtId="0" fontId="67" fillId="104" borderId="0" applyNumberFormat="0" applyBorder="0" applyAlignment="0" applyProtection="0"/>
    <xf numFmtId="0" fontId="67" fillId="104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10" borderId="0" applyNumberFormat="0" applyBorder="0" applyAlignment="0" applyProtection="0"/>
    <xf numFmtId="0" fontId="67" fillId="110" borderId="0" applyNumberFormat="0" applyBorder="0" applyAlignment="0" applyProtection="0"/>
    <xf numFmtId="0" fontId="67" fillId="110" borderId="0" applyNumberFormat="0" applyBorder="0" applyAlignment="0" applyProtection="0"/>
    <xf numFmtId="0" fontId="67" fillId="11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09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228" fillId="74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07" borderId="0" applyNumberFormat="0" applyBorder="0" applyAlignment="0" applyProtection="0"/>
    <xf numFmtId="0" fontId="67" fillId="107" borderId="0" applyNumberFormat="0" applyBorder="0" applyAlignment="0" applyProtection="0"/>
    <xf numFmtId="0" fontId="67" fillId="14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07" borderId="0" applyNumberFormat="0" applyBorder="0" applyAlignment="0" applyProtection="0"/>
    <xf numFmtId="0" fontId="67" fillId="14" borderId="0" applyNumberFormat="0" applyBorder="0" applyAlignment="0" applyProtection="0"/>
    <xf numFmtId="0" fontId="68" fillId="107" borderId="0" applyNumberFormat="0" applyBorder="0" applyAlignment="0" applyProtection="0"/>
    <xf numFmtId="0" fontId="68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107" borderId="0" applyNumberFormat="0" applyBorder="0" applyAlignment="0" applyProtection="0"/>
    <xf numFmtId="0" fontId="68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107" borderId="0" applyNumberFormat="0" applyBorder="0" applyAlignment="0" applyProtection="0"/>
    <xf numFmtId="0" fontId="68" fillId="12" borderId="0" applyNumberFormat="0" applyBorder="0" applyAlignment="0" applyProtection="0"/>
    <xf numFmtId="0" fontId="68" fillId="107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229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228" fillId="78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103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103" borderId="0" applyNumberFormat="0" applyBorder="0" applyAlignment="0" applyProtection="0"/>
    <xf numFmtId="0" fontId="68" fillId="103" borderId="0" applyNumberFormat="0" applyBorder="0" applyAlignment="0" applyProtection="0"/>
    <xf numFmtId="0" fontId="68" fillId="9" borderId="0" applyNumberFormat="0" applyBorder="0" applyAlignment="0" applyProtection="0"/>
    <xf numFmtId="0" fontId="68" fillId="103" borderId="0" applyNumberFormat="0" applyBorder="0" applyAlignment="0" applyProtection="0"/>
    <xf numFmtId="0" fontId="68" fillId="9" borderId="0" applyNumberFormat="0" applyBorder="0" applyAlignment="0" applyProtection="0"/>
    <xf numFmtId="0" fontId="68" fillId="103" borderId="0" applyNumberFormat="0" applyBorder="0" applyAlignment="0" applyProtection="0"/>
    <xf numFmtId="0" fontId="68" fillId="9" borderId="0" applyNumberFormat="0" applyBorder="0" applyAlignment="0" applyProtection="0"/>
    <xf numFmtId="0" fontId="68" fillId="103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229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228" fillId="82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4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4" borderId="0" applyNumberFormat="0" applyBorder="0" applyAlignment="0" applyProtection="0"/>
    <xf numFmtId="0" fontId="68" fillId="104" borderId="0" applyNumberFormat="0" applyBorder="0" applyAlignment="0" applyProtection="0"/>
    <xf numFmtId="0" fontId="68" fillId="10" borderId="0" applyNumberFormat="0" applyBorder="0" applyAlignment="0" applyProtection="0"/>
    <xf numFmtId="0" fontId="68" fillId="104" borderId="0" applyNumberFormat="0" applyBorder="0" applyAlignment="0" applyProtection="0"/>
    <xf numFmtId="0" fontId="68" fillId="10" borderId="0" applyNumberFormat="0" applyBorder="0" applyAlignment="0" applyProtection="0"/>
    <xf numFmtId="0" fontId="68" fillId="104" borderId="0" applyNumberFormat="0" applyBorder="0" applyAlignment="0" applyProtection="0"/>
    <xf numFmtId="0" fontId="68" fillId="10" borderId="0" applyNumberFormat="0" applyBorder="0" applyAlignment="0" applyProtection="0"/>
    <xf numFmtId="0" fontId="68" fillId="104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229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228" fillId="86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08" borderId="0" applyNumberFormat="0" applyBorder="0" applyAlignment="0" applyProtection="0"/>
    <xf numFmtId="0" fontId="68" fillId="108" borderId="0" applyNumberFormat="0" applyBorder="0" applyAlignment="0" applyProtection="0"/>
    <xf numFmtId="0" fontId="68" fillId="13" borderId="0" applyNumberFormat="0" applyBorder="0" applyAlignment="0" applyProtection="0"/>
    <xf numFmtId="0" fontId="68" fillId="108" borderId="0" applyNumberFormat="0" applyBorder="0" applyAlignment="0" applyProtection="0"/>
    <xf numFmtId="0" fontId="68" fillId="13" borderId="0" applyNumberFormat="0" applyBorder="0" applyAlignment="0" applyProtection="0"/>
    <xf numFmtId="0" fontId="68" fillId="108" borderId="0" applyNumberFormat="0" applyBorder="0" applyAlignment="0" applyProtection="0"/>
    <xf numFmtId="0" fontId="68" fillId="13" borderId="0" applyNumberFormat="0" applyBorder="0" applyAlignment="0" applyProtection="0"/>
    <xf numFmtId="0" fontId="68" fillId="108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229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228" fillId="90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09" borderId="0" applyNumberFormat="0" applyBorder="0" applyAlignment="0" applyProtection="0"/>
    <xf numFmtId="0" fontId="68" fillId="109" borderId="0" applyNumberFormat="0" applyBorder="0" applyAlignment="0" applyProtection="0"/>
    <xf numFmtId="0" fontId="68" fillId="14" borderId="0" applyNumberFormat="0" applyBorder="0" applyAlignment="0" applyProtection="0"/>
    <xf numFmtId="0" fontId="68" fillId="109" borderId="0" applyNumberFormat="0" applyBorder="0" applyAlignment="0" applyProtection="0"/>
    <xf numFmtId="0" fontId="68" fillId="14" borderId="0" applyNumberFormat="0" applyBorder="0" applyAlignment="0" applyProtection="0"/>
    <xf numFmtId="0" fontId="68" fillId="109" borderId="0" applyNumberFormat="0" applyBorder="0" applyAlignment="0" applyProtection="0"/>
    <xf numFmtId="0" fontId="68" fillId="14" borderId="0" applyNumberFormat="0" applyBorder="0" applyAlignment="0" applyProtection="0"/>
    <xf numFmtId="0" fontId="68" fillId="109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229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228" fillId="9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10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10" borderId="0" applyNumberFormat="0" applyBorder="0" applyAlignment="0" applyProtection="0"/>
    <xf numFmtId="0" fontId="68" fillId="110" borderId="0" applyNumberFormat="0" applyBorder="0" applyAlignment="0" applyProtection="0"/>
    <xf numFmtId="0" fontId="68" fillId="15" borderId="0" applyNumberFormat="0" applyBorder="0" applyAlignment="0" applyProtection="0"/>
    <xf numFmtId="0" fontId="68" fillId="110" borderId="0" applyNumberFormat="0" applyBorder="0" applyAlignment="0" applyProtection="0"/>
    <xf numFmtId="0" fontId="68" fillId="15" borderId="0" applyNumberFormat="0" applyBorder="0" applyAlignment="0" applyProtection="0"/>
    <xf numFmtId="0" fontId="68" fillId="110" borderId="0" applyNumberFormat="0" applyBorder="0" applyAlignment="0" applyProtection="0"/>
    <xf numFmtId="0" fontId="68" fillId="15" borderId="0" applyNumberFormat="0" applyBorder="0" applyAlignment="0" applyProtection="0"/>
    <xf numFmtId="0" fontId="68" fillId="110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229" fillId="15" borderId="0" applyNumberFormat="0" applyBorder="0" applyAlignment="0" applyProtection="0"/>
    <xf numFmtId="0" fontId="67" fillId="15" borderId="0" applyNumberFormat="0" applyBorder="0" applyAlignment="0" applyProtection="0"/>
    <xf numFmtId="0" fontId="119" fillId="0" borderId="0">
      <alignment horizontal="right"/>
    </xf>
    <xf numFmtId="212" fontId="53" fillId="0" borderId="0" applyFont="0" applyFill="0" applyBorder="0" applyAlignment="0" applyProtection="0"/>
    <xf numFmtId="205" fontId="53" fillId="0" borderId="0" applyFont="0" applyFill="0" applyBorder="0" applyAlignment="0" applyProtection="0"/>
    <xf numFmtId="212" fontId="53" fillId="0" borderId="0" applyFont="0" applyFill="0" applyBorder="0" applyAlignment="0" applyProtection="0"/>
    <xf numFmtId="205" fontId="53" fillId="0" borderId="0" applyFont="0" applyFill="0" applyBorder="0" applyAlignment="0" applyProtection="0"/>
    <xf numFmtId="0" fontId="192" fillId="111" borderId="0" applyNumberFormat="0" applyBorder="0" applyAlignment="0" applyProtection="0"/>
    <xf numFmtId="0" fontId="192" fillId="112" borderId="0" applyNumberFormat="0" applyBorder="0" applyAlignment="0" applyProtection="0"/>
    <xf numFmtId="0" fontId="192" fillId="112" borderId="0" applyNumberFormat="0" applyBorder="0" applyAlignment="0" applyProtection="0"/>
    <xf numFmtId="0" fontId="192" fillId="112" borderId="0" applyNumberFormat="0" applyBorder="0" applyAlignment="0" applyProtection="0"/>
    <xf numFmtId="0" fontId="192" fillId="112" borderId="0" applyNumberFormat="0" applyBorder="0" applyAlignment="0" applyProtection="0"/>
    <xf numFmtId="0" fontId="192" fillId="112" borderId="0" applyNumberFormat="0" applyBorder="0" applyAlignment="0" applyProtection="0"/>
    <xf numFmtId="0" fontId="192" fillId="113" borderId="0" applyNumberFormat="0" applyBorder="0" applyAlignment="0" applyProtection="0"/>
    <xf numFmtId="0" fontId="192" fillId="114" borderId="0" applyNumberFormat="0" applyBorder="0" applyAlignment="0" applyProtection="0"/>
    <xf numFmtId="0" fontId="192" fillId="114" borderId="0" applyNumberFormat="0" applyBorder="0" applyAlignment="0" applyProtection="0"/>
    <xf numFmtId="0" fontId="192" fillId="114" borderId="0" applyNumberFormat="0" applyBorder="0" applyAlignment="0" applyProtection="0"/>
    <xf numFmtId="0" fontId="192" fillId="114" borderId="0" applyNumberFormat="0" applyBorder="0" applyAlignment="0" applyProtection="0"/>
    <xf numFmtId="0" fontId="192" fillId="114" borderId="0" applyNumberFormat="0" applyBorder="0" applyAlignment="0" applyProtection="0"/>
    <xf numFmtId="0" fontId="230" fillId="115" borderId="0" applyNumberFormat="0" applyBorder="0" applyAlignment="0" applyProtection="0"/>
    <xf numFmtId="0" fontId="230" fillId="116" borderId="0" applyNumberFormat="0" applyBorder="0" applyAlignment="0" applyProtection="0"/>
    <xf numFmtId="0" fontId="230" fillId="116" borderId="0" applyNumberFormat="0" applyBorder="0" applyAlignment="0" applyProtection="0"/>
    <xf numFmtId="0" fontId="230" fillId="116" borderId="0" applyNumberFormat="0" applyBorder="0" applyAlignment="0" applyProtection="0"/>
    <xf numFmtId="0" fontId="230" fillId="116" borderId="0" applyNumberFormat="0" applyBorder="0" applyAlignment="0" applyProtection="0"/>
    <xf numFmtId="0" fontId="230" fillId="116" borderId="0" applyNumberFormat="0" applyBorder="0" applyAlignment="0" applyProtection="0"/>
    <xf numFmtId="0" fontId="67" fillId="117" borderId="0" applyNumberFormat="0" applyBorder="0" applyAlignment="0" applyProtection="0"/>
    <xf numFmtId="0" fontId="67" fillId="117" borderId="0" applyNumberFormat="0" applyBorder="0" applyAlignment="0" applyProtection="0"/>
    <xf numFmtId="0" fontId="67" fillId="117" borderId="0" applyNumberFormat="0" applyBorder="0" applyAlignment="0" applyProtection="0"/>
    <xf numFmtId="0" fontId="67" fillId="117" borderId="0" applyNumberFormat="0" applyBorder="0" applyAlignment="0" applyProtection="0"/>
    <xf numFmtId="0" fontId="230" fillId="118" borderId="0" applyNumberFormat="0" applyBorder="0" applyAlignment="0" applyProtection="0"/>
    <xf numFmtId="0" fontId="192" fillId="119" borderId="0" applyNumberFormat="0" applyBorder="0" applyAlignment="0" applyProtection="0"/>
    <xf numFmtId="0" fontId="192" fillId="120" borderId="0" applyNumberFormat="0" applyBorder="0" applyAlignment="0" applyProtection="0"/>
    <xf numFmtId="0" fontId="192" fillId="120" borderId="0" applyNumberFormat="0" applyBorder="0" applyAlignment="0" applyProtection="0"/>
    <xf numFmtId="0" fontId="192" fillId="120" borderId="0" applyNumberFormat="0" applyBorder="0" applyAlignment="0" applyProtection="0"/>
    <xf numFmtId="0" fontId="192" fillId="120" borderId="0" applyNumberFormat="0" applyBorder="0" applyAlignment="0" applyProtection="0"/>
    <xf numFmtId="0" fontId="192" fillId="120" borderId="0" applyNumberFormat="0" applyBorder="0" applyAlignment="0" applyProtection="0"/>
    <xf numFmtId="0" fontId="192" fillId="121" borderId="0" applyNumberFormat="0" applyBorder="0" applyAlignment="0" applyProtection="0"/>
    <xf numFmtId="0" fontId="192" fillId="122" borderId="0" applyNumberFormat="0" applyBorder="0" applyAlignment="0" applyProtection="0"/>
    <xf numFmtId="0" fontId="192" fillId="122" borderId="0" applyNumberFormat="0" applyBorder="0" applyAlignment="0" applyProtection="0"/>
    <xf numFmtId="0" fontId="192" fillId="122" borderId="0" applyNumberFormat="0" applyBorder="0" applyAlignment="0" applyProtection="0"/>
    <xf numFmtId="0" fontId="192" fillId="122" borderId="0" applyNumberFormat="0" applyBorder="0" applyAlignment="0" applyProtection="0"/>
    <xf numFmtId="0" fontId="192" fillId="122" borderId="0" applyNumberFormat="0" applyBorder="0" applyAlignment="0" applyProtection="0"/>
    <xf numFmtId="0" fontId="230" fillId="123" borderId="0" applyNumberFormat="0" applyBorder="0" applyAlignment="0" applyProtection="0"/>
    <xf numFmtId="0" fontId="230" fillId="121" borderId="0" applyNumberFormat="0" applyBorder="0" applyAlignment="0" applyProtection="0"/>
    <xf numFmtId="0" fontId="230" fillId="121" borderId="0" applyNumberFormat="0" applyBorder="0" applyAlignment="0" applyProtection="0"/>
    <xf numFmtId="0" fontId="230" fillId="121" borderId="0" applyNumberFormat="0" applyBorder="0" applyAlignment="0" applyProtection="0"/>
    <xf numFmtId="0" fontId="230" fillId="121" borderId="0" applyNumberFormat="0" applyBorder="0" applyAlignment="0" applyProtection="0"/>
    <xf numFmtId="0" fontId="230" fillId="121" borderId="0" applyNumberFormat="0" applyBorder="0" applyAlignment="0" applyProtection="0"/>
    <xf numFmtId="0" fontId="67" fillId="124" borderId="0" applyNumberFormat="0" applyBorder="0" applyAlignment="0" applyProtection="0"/>
    <xf numFmtId="0" fontId="67" fillId="124" borderId="0" applyNumberFormat="0" applyBorder="0" applyAlignment="0" applyProtection="0"/>
    <xf numFmtId="0" fontId="67" fillId="125" borderId="0" applyNumberFormat="0" applyBorder="0" applyAlignment="0" applyProtection="0"/>
    <xf numFmtId="0" fontId="67" fillId="124" borderId="0" applyNumberFormat="0" applyBorder="0" applyAlignment="0" applyProtection="0"/>
    <xf numFmtId="0" fontId="67" fillId="124" borderId="0" applyNumberFormat="0" applyBorder="0" applyAlignment="0" applyProtection="0"/>
    <xf numFmtId="0" fontId="230" fillId="126" borderId="0" applyNumberFormat="0" applyBorder="0" applyAlignment="0" applyProtection="0"/>
    <xf numFmtId="0" fontId="192" fillId="127" borderId="0" applyNumberFormat="0" applyBorder="0" applyAlignment="0" applyProtection="0"/>
    <xf numFmtId="0" fontId="192" fillId="128" borderId="0" applyNumberFormat="0" applyBorder="0" applyAlignment="0" applyProtection="0"/>
    <xf numFmtId="0" fontId="192" fillId="128" borderId="0" applyNumberFormat="0" applyBorder="0" applyAlignment="0" applyProtection="0"/>
    <xf numFmtId="0" fontId="192" fillId="128" borderId="0" applyNumberFormat="0" applyBorder="0" applyAlignment="0" applyProtection="0"/>
    <xf numFmtId="0" fontId="192" fillId="128" borderId="0" applyNumberFormat="0" applyBorder="0" applyAlignment="0" applyProtection="0"/>
    <xf numFmtId="0" fontId="192" fillId="128" borderId="0" applyNumberFormat="0" applyBorder="0" applyAlignment="0" applyProtection="0"/>
    <xf numFmtId="0" fontId="192" fillId="122" borderId="0" applyNumberFormat="0" applyBorder="0" applyAlignment="0" applyProtection="0"/>
    <xf numFmtId="0" fontId="192" fillId="129" borderId="0" applyNumberFormat="0" applyBorder="0" applyAlignment="0" applyProtection="0"/>
    <xf numFmtId="0" fontId="192" fillId="129" borderId="0" applyNumberFormat="0" applyBorder="0" applyAlignment="0" applyProtection="0"/>
    <xf numFmtId="0" fontId="192" fillId="129" borderId="0" applyNumberFormat="0" applyBorder="0" applyAlignment="0" applyProtection="0"/>
    <xf numFmtId="0" fontId="192" fillId="129" borderId="0" applyNumberFormat="0" applyBorder="0" applyAlignment="0" applyProtection="0"/>
    <xf numFmtId="0" fontId="192" fillId="129" borderId="0" applyNumberFormat="0" applyBorder="0" applyAlignment="0" applyProtection="0"/>
    <xf numFmtId="0" fontId="230" fillId="114" borderId="0" applyNumberFormat="0" applyBorder="0" applyAlignment="0" applyProtection="0"/>
    <xf numFmtId="0" fontId="230" fillId="130" borderId="0" applyNumberFormat="0" applyBorder="0" applyAlignment="0" applyProtection="0"/>
    <xf numFmtId="0" fontId="230" fillId="130" borderId="0" applyNumberFormat="0" applyBorder="0" applyAlignment="0" applyProtection="0"/>
    <xf numFmtId="0" fontId="230" fillId="130" borderId="0" applyNumberFormat="0" applyBorder="0" applyAlignment="0" applyProtection="0"/>
    <xf numFmtId="0" fontId="230" fillId="130" borderId="0" applyNumberFormat="0" applyBorder="0" applyAlignment="0" applyProtection="0"/>
    <xf numFmtId="0" fontId="230" fillId="130" borderId="0" applyNumberFormat="0" applyBorder="0" applyAlignment="0" applyProtection="0"/>
    <xf numFmtId="0" fontId="67" fillId="131" borderId="0" applyNumberFormat="0" applyBorder="0" applyAlignment="0" applyProtection="0"/>
    <xf numFmtId="0" fontId="67" fillId="131" borderId="0" applyNumberFormat="0" applyBorder="0" applyAlignment="0" applyProtection="0"/>
    <xf numFmtId="0" fontId="67" fillId="131" borderId="0" applyNumberFormat="0" applyBorder="0" applyAlignment="0" applyProtection="0"/>
    <xf numFmtId="0" fontId="67" fillId="131" borderId="0" applyNumberFormat="0" applyBorder="0" applyAlignment="0" applyProtection="0"/>
    <xf numFmtId="0" fontId="230" fillId="132" borderId="0" applyNumberFormat="0" applyBorder="0" applyAlignment="0" applyProtection="0"/>
    <xf numFmtId="0" fontId="192" fillId="122" borderId="0" applyNumberFormat="0" applyBorder="0" applyAlignment="0" applyProtection="0"/>
    <xf numFmtId="0" fontId="192" fillId="120" borderId="0" applyNumberFormat="0" applyBorder="0" applyAlignment="0" applyProtection="0"/>
    <xf numFmtId="0" fontId="192" fillId="120" borderId="0" applyNumberFormat="0" applyBorder="0" applyAlignment="0" applyProtection="0"/>
    <xf numFmtId="0" fontId="192" fillId="120" borderId="0" applyNumberFormat="0" applyBorder="0" applyAlignment="0" applyProtection="0"/>
    <xf numFmtId="0" fontId="192" fillId="120" borderId="0" applyNumberFormat="0" applyBorder="0" applyAlignment="0" applyProtection="0"/>
    <xf numFmtId="0" fontId="192" fillId="120" borderId="0" applyNumberFormat="0" applyBorder="0" applyAlignment="0" applyProtection="0"/>
    <xf numFmtId="0" fontId="192" fillId="114" borderId="0" applyNumberFormat="0" applyBorder="0" applyAlignment="0" applyProtection="0"/>
    <xf numFmtId="0" fontId="192" fillId="123" borderId="0" applyNumberFormat="0" applyBorder="0" applyAlignment="0" applyProtection="0"/>
    <xf numFmtId="0" fontId="192" fillId="123" borderId="0" applyNumberFormat="0" applyBorder="0" applyAlignment="0" applyProtection="0"/>
    <xf numFmtId="0" fontId="192" fillId="123" borderId="0" applyNumberFormat="0" applyBorder="0" applyAlignment="0" applyProtection="0"/>
    <xf numFmtId="0" fontId="192" fillId="123" borderId="0" applyNumberFormat="0" applyBorder="0" applyAlignment="0" applyProtection="0"/>
    <xf numFmtId="0" fontId="192" fillId="123" borderId="0" applyNumberFormat="0" applyBorder="0" applyAlignment="0" applyProtection="0"/>
    <xf numFmtId="0" fontId="230" fillId="114" borderId="0" applyNumberFormat="0" applyBorder="0" applyAlignment="0" applyProtection="0"/>
    <xf numFmtId="0" fontId="230" fillId="122" borderId="0" applyNumberFormat="0" applyBorder="0" applyAlignment="0" applyProtection="0"/>
    <xf numFmtId="0" fontId="230" fillId="122" borderId="0" applyNumberFormat="0" applyBorder="0" applyAlignment="0" applyProtection="0"/>
    <xf numFmtId="0" fontId="230" fillId="122" borderId="0" applyNumberFormat="0" applyBorder="0" applyAlignment="0" applyProtection="0"/>
    <xf numFmtId="0" fontId="230" fillId="122" borderId="0" applyNumberFormat="0" applyBorder="0" applyAlignment="0" applyProtection="0"/>
    <xf numFmtId="0" fontId="230" fillId="122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230" fillId="133" borderId="0" applyNumberFormat="0" applyBorder="0" applyAlignment="0" applyProtection="0"/>
    <xf numFmtId="0" fontId="192" fillId="111" borderId="0" applyNumberFormat="0" applyBorder="0" applyAlignment="0" applyProtection="0"/>
    <xf numFmtId="0" fontId="192" fillId="127" borderId="0" applyNumberFormat="0" applyBorder="0" applyAlignment="0" applyProtection="0"/>
    <xf numFmtId="0" fontId="192" fillId="127" borderId="0" applyNumberFormat="0" applyBorder="0" applyAlignment="0" applyProtection="0"/>
    <xf numFmtId="0" fontId="192" fillId="127" borderId="0" applyNumberFormat="0" applyBorder="0" applyAlignment="0" applyProtection="0"/>
    <xf numFmtId="0" fontId="192" fillId="127" borderId="0" applyNumberFormat="0" applyBorder="0" applyAlignment="0" applyProtection="0"/>
    <xf numFmtId="0" fontId="192" fillId="127" borderId="0" applyNumberFormat="0" applyBorder="0" applyAlignment="0" applyProtection="0"/>
    <xf numFmtId="0" fontId="192" fillId="113" borderId="0" applyNumberFormat="0" applyBorder="0" applyAlignment="0" applyProtection="0"/>
    <xf numFmtId="0" fontId="230" fillId="113" borderId="0" applyNumberFormat="0" applyBorder="0" applyAlignment="0" applyProtection="0"/>
    <xf numFmtId="0" fontId="230" fillId="116" borderId="0" applyNumberFormat="0" applyBorder="0" applyAlignment="0" applyProtection="0"/>
    <xf numFmtId="0" fontId="230" fillId="116" borderId="0" applyNumberFormat="0" applyBorder="0" applyAlignment="0" applyProtection="0"/>
    <xf numFmtId="0" fontId="230" fillId="116" borderId="0" applyNumberFormat="0" applyBorder="0" applyAlignment="0" applyProtection="0"/>
    <xf numFmtId="0" fontId="230" fillId="116" borderId="0" applyNumberFormat="0" applyBorder="0" applyAlignment="0" applyProtection="0"/>
    <xf numFmtId="0" fontId="230" fillId="116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230" fillId="116" borderId="0" applyNumberFormat="0" applyBorder="0" applyAlignment="0" applyProtection="0"/>
    <xf numFmtId="0" fontId="192" fillId="134" borderId="0" applyNumberFormat="0" applyBorder="0" applyAlignment="0" applyProtection="0"/>
    <xf numFmtId="0" fontId="192" fillId="121" borderId="0" applyNumberFormat="0" applyBorder="0" applyAlignment="0" applyProtection="0"/>
    <xf numFmtId="0" fontId="192" fillId="135" borderId="0" applyNumberFormat="0" applyBorder="0" applyAlignment="0" applyProtection="0"/>
    <xf numFmtId="0" fontId="192" fillId="135" borderId="0" applyNumberFormat="0" applyBorder="0" applyAlignment="0" applyProtection="0"/>
    <xf numFmtId="0" fontId="192" fillId="135" borderId="0" applyNumberFormat="0" applyBorder="0" applyAlignment="0" applyProtection="0"/>
    <xf numFmtId="0" fontId="192" fillId="135" borderId="0" applyNumberFormat="0" applyBorder="0" applyAlignment="0" applyProtection="0"/>
    <xf numFmtId="0" fontId="192" fillId="135" borderId="0" applyNumberFormat="0" applyBorder="0" applyAlignment="0" applyProtection="0"/>
    <xf numFmtId="0" fontId="230" fillId="135" borderId="0" applyNumberFormat="0" applyBorder="0" applyAlignment="0" applyProtection="0"/>
    <xf numFmtId="0" fontId="230" fillId="136" borderId="0" applyNumberFormat="0" applyBorder="0" applyAlignment="0" applyProtection="0"/>
    <xf numFmtId="0" fontId="230" fillId="136" borderId="0" applyNumberFormat="0" applyBorder="0" applyAlignment="0" applyProtection="0"/>
    <xf numFmtId="0" fontId="230" fillId="136" borderId="0" applyNumberFormat="0" applyBorder="0" applyAlignment="0" applyProtection="0"/>
    <xf numFmtId="0" fontId="230" fillId="136" borderId="0" applyNumberFormat="0" applyBorder="0" applyAlignment="0" applyProtection="0"/>
    <xf numFmtId="0" fontId="230" fillId="136" borderId="0" applyNumberFormat="0" applyBorder="0" applyAlignment="0" applyProtection="0"/>
    <xf numFmtId="0" fontId="67" fillId="137" borderId="0" applyNumberFormat="0" applyBorder="0" applyAlignment="0" applyProtection="0"/>
    <xf numFmtId="0" fontId="67" fillId="137" borderId="0" applyNumberFormat="0" applyBorder="0" applyAlignment="0" applyProtection="0"/>
    <xf numFmtId="0" fontId="67" fillId="137" borderId="0" applyNumberFormat="0" applyBorder="0" applyAlignment="0" applyProtection="0"/>
    <xf numFmtId="0" fontId="67" fillId="137" borderId="0" applyNumberFormat="0" applyBorder="0" applyAlignment="0" applyProtection="0"/>
    <xf numFmtId="0" fontId="230" fillId="138" borderId="0" applyNumberFormat="0" applyBorder="0" applyAlignment="0" applyProtection="0"/>
    <xf numFmtId="213" fontId="53" fillId="0" borderId="0" applyFont="0" applyFill="0" applyBorder="0" applyProtection="0"/>
    <xf numFmtId="214" fontId="205" fillId="0" borderId="0" applyFont="0" applyFill="0" applyBorder="0" applyAlignment="0" applyProtection="0"/>
    <xf numFmtId="215" fontId="205" fillId="0" borderId="0" applyFont="0" applyFill="0" applyBorder="0" applyAlignment="0" applyProtection="0"/>
    <xf numFmtId="0" fontId="60" fillId="0" borderId="0"/>
    <xf numFmtId="0" fontId="96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49" fontId="219" fillId="4" borderId="15">
      <alignment horizontal="left" vertical="top"/>
      <protection locked="0"/>
    </xf>
    <xf numFmtId="49" fontId="219" fillId="4" borderId="15">
      <alignment horizontal="left" vertical="top"/>
      <protection locked="0"/>
    </xf>
    <xf numFmtId="49" fontId="219" fillId="0" borderId="15">
      <alignment horizontal="left" vertical="top"/>
      <protection locked="0"/>
    </xf>
    <xf numFmtId="49" fontId="219" fillId="0" borderId="15">
      <alignment horizontal="left" vertical="top"/>
      <protection locked="0"/>
    </xf>
    <xf numFmtId="49" fontId="219" fillId="139" borderId="15">
      <alignment horizontal="left" vertical="top"/>
      <protection locked="0"/>
    </xf>
    <xf numFmtId="49" fontId="219" fillId="139" borderId="15">
      <alignment horizontal="left" vertical="top"/>
      <protection locked="0"/>
    </xf>
    <xf numFmtId="0" fontId="219" fillId="0" borderId="0">
      <alignment horizontal="left" vertical="top" wrapText="1"/>
    </xf>
    <xf numFmtId="0" fontId="232" fillId="0" borderId="41">
      <alignment horizontal="left" vertical="top" wrapText="1"/>
    </xf>
    <xf numFmtId="49" fontId="60" fillId="0" borderId="0">
      <alignment horizontal="left" vertical="top" wrapText="1"/>
      <protection locked="0"/>
    </xf>
    <xf numFmtId="0" fontId="233" fillId="0" borderId="0">
      <alignment horizontal="left" vertical="top" wrapText="1"/>
    </xf>
    <xf numFmtId="49" fontId="60" fillId="0" borderId="15">
      <alignment horizontal="center" vertical="top" wrapText="1"/>
      <protection locked="0"/>
    </xf>
    <xf numFmtId="49" fontId="60" fillId="0" borderId="15">
      <alignment horizontal="center" vertical="top" wrapText="1"/>
      <protection locked="0"/>
    </xf>
    <xf numFmtId="49" fontId="219" fillId="0" borderId="0">
      <alignment horizontal="right" vertical="top"/>
      <protection locked="0"/>
    </xf>
    <xf numFmtId="49" fontId="219" fillId="4" borderId="15">
      <alignment horizontal="right" vertical="top"/>
      <protection locked="0"/>
    </xf>
    <xf numFmtId="49" fontId="219" fillId="4" borderId="15">
      <alignment horizontal="right" vertical="top"/>
      <protection locked="0"/>
    </xf>
    <xf numFmtId="0" fontId="219" fillId="4" borderId="15">
      <alignment horizontal="right" vertical="top"/>
      <protection locked="0"/>
    </xf>
    <xf numFmtId="0" fontId="219" fillId="4" borderId="15">
      <alignment horizontal="right" vertical="top"/>
      <protection locked="0"/>
    </xf>
    <xf numFmtId="49" fontId="219" fillId="0" borderId="15">
      <alignment horizontal="right" vertical="top"/>
      <protection locked="0"/>
    </xf>
    <xf numFmtId="49" fontId="219" fillId="0" borderId="15">
      <alignment horizontal="right" vertical="top"/>
      <protection locked="0"/>
    </xf>
    <xf numFmtId="0" fontId="219" fillId="0" borderId="15">
      <alignment horizontal="right" vertical="top"/>
      <protection locked="0"/>
    </xf>
    <xf numFmtId="0" fontId="219" fillId="0" borderId="15">
      <alignment horizontal="right" vertical="top"/>
      <protection locked="0"/>
    </xf>
    <xf numFmtId="49" fontId="219" fillId="139" borderId="15">
      <alignment horizontal="right" vertical="top"/>
      <protection locked="0"/>
    </xf>
    <xf numFmtId="49" fontId="219" fillId="139" borderId="15">
      <alignment horizontal="right" vertical="top"/>
      <protection locked="0"/>
    </xf>
    <xf numFmtId="0" fontId="219" fillId="139" borderId="15">
      <alignment horizontal="right" vertical="top"/>
      <protection locked="0"/>
    </xf>
    <xf numFmtId="0" fontId="219" fillId="139" borderId="15">
      <alignment horizontal="right" vertical="top"/>
      <protection locked="0"/>
    </xf>
    <xf numFmtId="49" fontId="60" fillId="0" borderId="0">
      <alignment horizontal="right" vertical="top" wrapText="1"/>
      <protection locked="0"/>
    </xf>
    <xf numFmtId="0" fontId="233" fillId="0" borderId="0">
      <alignment horizontal="right" vertical="top" wrapText="1"/>
    </xf>
    <xf numFmtId="49" fontId="60" fillId="0" borderId="0">
      <alignment horizontal="center" vertical="top" wrapText="1"/>
      <protection locked="0"/>
    </xf>
    <xf numFmtId="0" fontId="232" fillId="0" borderId="41">
      <alignment horizontal="center" vertical="top" wrapText="1"/>
    </xf>
    <xf numFmtId="49" fontId="219" fillId="0" borderId="15">
      <alignment horizontal="center" vertical="top" wrapText="1"/>
      <protection locked="0"/>
    </xf>
    <xf numFmtId="49" fontId="219" fillId="0" borderId="15">
      <alignment horizontal="center" vertical="top" wrapText="1"/>
      <protection locked="0"/>
    </xf>
    <xf numFmtId="0" fontId="219" fillId="0" borderId="15">
      <alignment horizontal="center" vertical="top" wrapText="1"/>
      <protection locked="0"/>
    </xf>
    <xf numFmtId="0" fontId="219" fillId="0" borderId="15">
      <alignment horizontal="center" vertical="top" wrapText="1"/>
      <protection locked="0"/>
    </xf>
    <xf numFmtId="0" fontId="71" fillId="98" borderId="0" applyNumberFormat="0" applyBorder="0" applyAlignment="0" applyProtection="0"/>
    <xf numFmtId="0" fontId="71" fillId="98" borderId="0" applyNumberFormat="0" applyBorder="0" applyAlignment="0" applyProtection="0"/>
    <xf numFmtId="0" fontId="71" fillId="98" borderId="0" applyNumberFormat="0" applyBorder="0" applyAlignment="0" applyProtection="0"/>
    <xf numFmtId="0" fontId="71" fillId="98" borderId="0" applyNumberFormat="0" applyBorder="0" applyAlignment="0" applyProtection="0"/>
    <xf numFmtId="0" fontId="234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216" fontId="236" fillId="0" borderId="0" applyFont="0" applyFill="0" applyBorder="0" applyAlignment="0" applyProtection="0"/>
    <xf numFmtId="0" fontId="237" fillId="0" borderId="0"/>
    <xf numFmtId="217" fontId="129" fillId="0" borderId="0" applyFill="0" applyBorder="0" applyAlignment="0"/>
    <xf numFmtId="218" fontId="129" fillId="0" borderId="0" applyFill="0" applyBorder="0" applyAlignment="0"/>
    <xf numFmtId="219" fontId="129" fillId="0" borderId="0" applyFill="0" applyBorder="0" applyAlignment="0"/>
    <xf numFmtId="220" fontId="129" fillId="0" borderId="0" applyFill="0" applyBorder="0" applyAlignment="0"/>
    <xf numFmtId="221" fontId="129" fillId="0" borderId="0" applyFill="0" applyBorder="0" applyAlignment="0"/>
    <xf numFmtId="217" fontId="129" fillId="0" borderId="0" applyFill="0" applyBorder="0" applyAlignment="0"/>
    <xf numFmtId="222" fontId="129" fillId="0" borderId="0" applyFill="0" applyBorder="0" applyAlignment="0"/>
    <xf numFmtId="218" fontId="129" fillId="0" borderId="0" applyFill="0" applyBorder="0" applyAlignment="0"/>
    <xf numFmtId="0" fontId="74" fillId="106" borderId="2" applyNumberFormat="0" applyAlignment="0" applyProtection="0"/>
    <xf numFmtId="0" fontId="74" fillId="106" borderId="2" applyNumberFormat="0" applyAlignment="0" applyProtection="0"/>
    <xf numFmtId="0" fontId="74" fillId="106" borderId="2" applyNumberFormat="0" applyAlignment="0" applyProtection="0"/>
    <xf numFmtId="0" fontId="74" fillId="106" borderId="2" applyNumberFormat="0" applyAlignment="0" applyProtection="0"/>
    <xf numFmtId="0" fontId="53" fillId="140" borderId="0" applyNumberFormat="0" applyFont="0" applyBorder="0" applyAlignment="0"/>
    <xf numFmtId="0" fontId="238" fillId="0" borderId="26" applyNumberFormat="0" applyFont="0" applyFill="0" applyProtection="0">
      <alignment horizontal="centerContinuous" vertical="center"/>
    </xf>
    <xf numFmtId="0" fontId="43" fillId="33" borderId="0" applyNumberFormat="0" applyFont="0" applyBorder="0" applyAlignment="0" applyProtection="0"/>
    <xf numFmtId="0" fontId="75" fillId="141" borderId="10" applyNumberFormat="0" applyAlignment="0" applyProtection="0"/>
    <xf numFmtId="0" fontId="75" fillId="141" borderId="10" applyNumberFormat="0" applyAlignment="0" applyProtection="0"/>
    <xf numFmtId="0" fontId="75" fillId="141" borderId="10" applyNumberFormat="0" applyAlignment="0" applyProtection="0"/>
    <xf numFmtId="0" fontId="75" fillId="141" borderId="10" applyNumberFormat="0" applyAlignment="0" applyProtection="0"/>
    <xf numFmtId="0" fontId="238" fillId="0" borderId="0" applyNumberFormat="0" applyFill="0" applyBorder="0" applyProtection="0">
      <alignment horizontal="center" vertical="center"/>
    </xf>
    <xf numFmtId="217" fontId="96" fillId="0" borderId="0" applyFont="0" applyFill="0" applyBorder="0" applyAlignment="0" applyProtection="0"/>
    <xf numFmtId="0" fontId="239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0" fillId="0" borderId="0" applyFont="0" applyFill="0" applyBorder="0" applyAlignment="0" applyProtection="0"/>
    <xf numFmtId="223" fontId="59" fillId="0" borderId="0" applyFill="0" applyBorder="0" applyAlignment="0" applyProtection="0"/>
    <xf numFmtId="218" fontId="96" fillId="0" borderId="0" applyFont="0" applyFill="0" applyBorder="0" applyAlignment="0" applyProtection="0"/>
    <xf numFmtId="224" fontId="218" fillId="0" borderId="0" applyFont="0" applyFill="0" applyBorder="0" applyAlignment="0" applyProtection="0"/>
    <xf numFmtId="0" fontId="60" fillId="0" borderId="0"/>
    <xf numFmtId="0" fontId="60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14" fontId="129" fillId="0" borderId="0" applyFill="0" applyBorder="0" applyAlignment="0"/>
    <xf numFmtId="0" fontId="201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240" fillId="0" borderId="0" applyNumberFormat="0" applyFill="0" applyBorder="0" applyAlignment="0" applyProtection="0"/>
    <xf numFmtId="225" fontId="218" fillId="0" borderId="0" applyFont="0" applyFill="0" applyBorder="0" applyAlignment="0" applyProtection="0"/>
    <xf numFmtId="0" fontId="241" fillId="0" borderId="0" applyFill="0" applyBorder="0" applyAlignment="0" applyProtection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42" fillId="142" borderId="0" applyNumberFormat="0" applyBorder="0" applyAlignment="0" applyProtection="0"/>
    <xf numFmtId="0" fontId="242" fillId="143" borderId="0" applyNumberFormat="0" applyBorder="0" applyAlignment="0" applyProtection="0"/>
    <xf numFmtId="0" fontId="242" fillId="143" borderId="0" applyNumberFormat="0" applyBorder="0" applyAlignment="0" applyProtection="0"/>
    <xf numFmtId="0" fontId="242" fillId="143" borderId="0" applyNumberFormat="0" applyBorder="0" applyAlignment="0" applyProtection="0"/>
    <xf numFmtId="0" fontId="242" fillId="143" borderId="0" applyNumberFormat="0" applyBorder="0" applyAlignment="0" applyProtection="0"/>
    <xf numFmtId="0" fontId="242" fillId="143" borderId="0" applyNumberFormat="0" applyBorder="0" applyAlignment="0" applyProtection="0"/>
    <xf numFmtId="0" fontId="242" fillId="144" borderId="0" applyNumberFormat="0" applyBorder="0" applyAlignment="0" applyProtection="0"/>
    <xf numFmtId="0" fontId="242" fillId="145" borderId="0" applyNumberFormat="0" applyBorder="0" applyAlignment="0" applyProtection="0"/>
    <xf numFmtId="0" fontId="242" fillId="145" borderId="0" applyNumberFormat="0" applyBorder="0" applyAlignment="0" applyProtection="0"/>
    <xf numFmtId="0" fontId="242" fillId="145" borderId="0" applyNumberFormat="0" applyBorder="0" applyAlignment="0" applyProtection="0"/>
    <xf numFmtId="0" fontId="242" fillId="145" borderId="0" applyNumberFormat="0" applyBorder="0" applyAlignment="0" applyProtection="0"/>
    <xf numFmtId="0" fontId="242" fillId="145" borderId="0" applyNumberFormat="0" applyBorder="0" applyAlignment="0" applyProtection="0"/>
    <xf numFmtId="0" fontId="242" fillId="146" borderId="0" applyNumberFormat="0" applyBorder="0" applyAlignment="0" applyProtection="0"/>
    <xf numFmtId="217" fontId="243" fillId="0" borderId="0" applyFill="0" applyBorder="0" applyAlignment="0"/>
    <xf numFmtId="218" fontId="243" fillId="0" borderId="0" applyFill="0" applyBorder="0" applyAlignment="0"/>
    <xf numFmtId="217" fontId="243" fillId="0" borderId="0" applyFill="0" applyBorder="0" applyAlignment="0"/>
    <xf numFmtId="222" fontId="243" fillId="0" borderId="0" applyFill="0" applyBorder="0" applyAlignment="0"/>
    <xf numFmtId="218" fontId="243" fillId="0" borderId="0" applyFill="0" applyBorder="0" applyAlignment="0"/>
    <xf numFmtId="174" fontId="43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208" fillId="0" borderId="0" applyFont="0" applyFill="0" applyBorder="0" applyAlignment="0" applyProtection="0"/>
    <xf numFmtId="37" fontId="53" fillId="0" borderId="0"/>
    <xf numFmtId="0" fontId="59" fillId="0" borderId="0"/>
    <xf numFmtId="0" fontId="65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26" fontId="53" fillId="0" borderId="0" applyFont="0" applyFill="0" applyBorder="0" applyAlignment="0" applyProtection="0"/>
    <xf numFmtId="227" fontId="53" fillId="0" borderId="0" applyFont="0" applyFill="0" applyBorder="0" applyAlignment="0" applyProtection="0"/>
    <xf numFmtId="15" fontId="53" fillId="0" borderId="0">
      <alignment vertical="center"/>
    </xf>
    <xf numFmtId="0" fontId="95" fillId="64" borderId="0" applyNumberFormat="0" applyBorder="0" applyAlignment="0" applyProtection="0"/>
    <xf numFmtId="0" fontId="95" fillId="64" borderId="0" applyNumberFormat="0" applyBorder="0" applyAlignment="0" applyProtection="0"/>
    <xf numFmtId="0" fontId="95" fillId="64" borderId="0" applyNumberFormat="0" applyBorder="0" applyAlignment="0" applyProtection="0"/>
    <xf numFmtId="0" fontId="95" fillId="64" borderId="0" applyNumberFormat="0" applyBorder="0" applyAlignment="0" applyProtection="0"/>
    <xf numFmtId="0" fontId="95" fillId="64" borderId="0" applyNumberFormat="0" applyBorder="0" applyAlignment="0" applyProtection="0"/>
    <xf numFmtId="0" fontId="95" fillId="64" borderId="0" applyNumberFormat="0" applyBorder="0" applyAlignment="0" applyProtection="0"/>
    <xf numFmtId="0" fontId="95" fillId="64" borderId="0" applyNumberFormat="0" applyBorder="0" applyAlignment="0" applyProtection="0"/>
    <xf numFmtId="0" fontId="192" fillId="129" borderId="0" applyNumberFormat="0" applyBorder="0" applyAlignment="0" applyProtection="0"/>
    <xf numFmtId="43" fontId="244" fillId="0" borderId="0" applyNumberFormat="0" applyFill="0" applyBorder="0" applyAlignment="0" applyProtection="0">
      <alignment horizontal="center"/>
    </xf>
    <xf numFmtId="43" fontId="244" fillId="0" borderId="0" applyNumberFormat="0" applyFill="0" applyBorder="0" applyAlignment="0" applyProtection="0">
      <alignment horizontal="center"/>
    </xf>
    <xf numFmtId="0" fontId="245" fillId="0" borderId="45" applyNumberFormat="0" applyAlignment="0" applyProtection="0">
      <alignment horizontal="left" vertical="center"/>
    </xf>
    <xf numFmtId="0" fontId="245" fillId="0" borderId="16">
      <alignment horizontal="left" vertical="center"/>
    </xf>
    <xf numFmtId="0" fontId="169" fillId="0" borderId="5" applyNumberFormat="0" applyFill="0" applyAlignment="0" applyProtection="0"/>
    <xf numFmtId="0" fontId="102" fillId="0" borderId="0" applyNumberFormat="0" applyFill="0" applyBorder="0" applyAlignment="0" applyProtection="0"/>
    <xf numFmtId="0" fontId="169" fillId="0" borderId="5" applyNumberFormat="0" applyFill="0" applyAlignment="0" applyProtection="0"/>
    <xf numFmtId="0" fontId="171" fillId="0" borderId="6" applyNumberFormat="0" applyFill="0" applyAlignment="0" applyProtection="0"/>
    <xf numFmtId="0" fontId="103" fillId="0" borderId="0" applyNumberFormat="0" applyFill="0" applyBorder="0" applyAlignment="0" applyProtection="0"/>
    <xf numFmtId="0" fontId="171" fillId="0" borderId="6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51" fillId="0" borderId="0">
      <alignment horizontal="center"/>
    </xf>
    <xf numFmtId="38" fontId="105" fillId="0" borderId="0">
      <alignment vertical="top"/>
    </xf>
    <xf numFmtId="38" fontId="105" fillId="0" borderId="0">
      <alignment vertical="top"/>
    </xf>
    <xf numFmtId="38" fontId="105" fillId="0" borderId="0">
      <alignment vertical="top"/>
    </xf>
    <xf numFmtId="38" fontId="105" fillId="0" borderId="0">
      <alignment vertical="top"/>
    </xf>
    <xf numFmtId="0" fontId="246" fillId="0" borderId="47" applyNumberFormat="0" applyFill="0" applyBorder="0" applyAlignment="0" applyProtection="0">
      <alignment horizontal="left"/>
    </xf>
    <xf numFmtId="228" fontId="247" fillId="65" borderId="0" applyNumberFormat="0" applyBorder="0" applyAlignment="0" applyProtection="0">
      <protection locked="0"/>
    </xf>
    <xf numFmtId="0" fontId="248" fillId="0" borderId="0">
      <alignment horizontal="left" vertical="center" wrapText="1"/>
    </xf>
    <xf numFmtId="0" fontId="249" fillId="0" borderId="0">
      <alignment horizontal="left" vertical="center" wrapText="1" indent="1"/>
    </xf>
    <xf numFmtId="0" fontId="249" fillId="0" borderId="0">
      <alignment horizontal="left" vertical="center" wrapText="1" indent="3"/>
    </xf>
    <xf numFmtId="0" fontId="112" fillId="101" borderId="2" applyNumberFormat="0" applyAlignment="0" applyProtection="0"/>
    <xf numFmtId="0" fontId="112" fillId="101" borderId="2" applyNumberFormat="0" applyAlignment="0" applyProtection="0"/>
    <xf numFmtId="0" fontId="112" fillId="101" borderId="2" applyNumberFormat="0" applyAlignment="0" applyProtection="0"/>
    <xf numFmtId="0" fontId="112" fillId="101" borderId="2" applyNumberFormat="0" applyAlignment="0" applyProtection="0"/>
    <xf numFmtId="38" fontId="55" fillId="31" borderId="0">
      <alignment vertical="top"/>
    </xf>
    <xf numFmtId="38" fontId="55" fillId="31" borderId="0">
      <alignment vertical="top"/>
    </xf>
    <xf numFmtId="38" fontId="55" fillId="31" borderId="0">
      <alignment vertical="top"/>
    </xf>
    <xf numFmtId="38" fontId="55" fillId="31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229" fontId="53" fillId="0" borderId="0" applyFont="0" applyFill="0" applyBorder="0" applyAlignment="0" applyProtection="0"/>
    <xf numFmtId="230" fontId="53" fillId="0" borderId="0" applyFont="0" applyFill="0" applyBorder="0" applyAlignment="0" applyProtection="0"/>
    <xf numFmtId="217" fontId="250" fillId="0" borderId="0" applyFill="0" applyBorder="0" applyAlignment="0"/>
    <xf numFmtId="218" fontId="250" fillId="0" borderId="0" applyFill="0" applyBorder="0" applyAlignment="0"/>
    <xf numFmtId="217" fontId="250" fillId="0" borderId="0" applyFill="0" applyBorder="0" applyAlignment="0"/>
    <xf numFmtId="222" fontId="250" fillId="0" borderId="0" applyFill="0" applyBorder="0" applyAlignment="0"/>
    <xf numFmtId="218" fontId="250" fillId="0" borderId="0" applyFill="0" applyBorder="0" applyAlignment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60" fillId="0" borderId="0"/>
    <xf numFmtId="231" fontId="59" fillId="0" borderId="0" applyFill="0" applyBorder="0" applyAlignment="0" applyProtection="0"/>
    <xf numFmtId="232" fontId="59" fillId="0" borderId="0" applyFill="0" applyBorder="0" applyAlignment="0" applyProtection="0"/>
    <xf numFmtId="209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233" fontId="59" fillId="0" borderId="0" applyFill="0" applyBorder="0" applyAlignment="0" applyProtection="0"/>
    <xf numFmtId="234" fontId="59" fillId="0" borderId="0" applyFill="0" applyBorder="0" applyAlignment="0" applyProtection="0"/>
    <xf numFmtId="235" fontId="53" fillId="0" borderId="0" applyFont="0" applyFill="0" applyBorder="0" applyAlignment="0" applyProtection="0"/>
    <xf numFmtId="236" fontId="53" fillId="0" borderId="0" applyFont="0" applyFill="0" applyBorder="0" applyAlignment="0" applyProtection="0"/>
    <xf numFmtId="237" fontId="218" fillId="0" borderId="0" applyFont="0" applyFill="0" applyBorder="0" applyAlignment="0" applyProtection="0"/>
    <xf numFmtId="238" fontId="218" fillId="0" borderId="0" applyFont="0" applyFill="0" applyBorder="0" applyAlignment="0" applyProtection="0"/>
    <xf numFmtId="225" fontId="251" fillId="0" borderId="0" applyFont="0" applyFill="0" applyBorder="0" applyAlignment="0" applyProtection="0"/>
    <xf numFmtId="0" fontId="116" fillId="147" borderId="0" applyNumberFormat="0" applyBorder="0" applyAlignment="0" applyProtection="0"/>
    <xf numFmtId="0" fontId="116" fillId="147" borderId="0" applyNumberFormat="0" applyBorder="0" applyAlignment="0" applyProtection="0"/>
    <xf numFmtId="0" fontId="116" fillId="147" borderId="0" applyNumberFormat="0" applyBorder="0" applyAlignment="0" applyProtection="0"/>
    <xf numFmtId="0" fontId="116" fillId="147" borderId="0" applyNumberFormat="0" applyBorder="0" applyAlignment="0" applyProtection="0"/>
    <xf numFmtId="0" fontId="116" fillId="147" borderId="0" applyNumberFormat="0" applyBorder="0" applyAlignment="0" applyProtection="0"/>
    <xf numFmtId="0" fontId="116" fillId="147" borderId="0" applyNumberFormat="0" applyBorder="0" applyAlignment="0" applyProtection="0"/>
    <xf numFmtId="0" fontId="116" fillId="147" borderId="0" applyNumberFormat="0" applyBorder="0" applyAlignment="0" applyProtection="0"/>
    <xf numFmtId="0" fontId="252" fillId="135" borderId="0" applyNumberFormat="0" applyBorder="0" applyAlignment="0" applyProtection="0"/>
    <xf numFmtId="37" fontId="253" fillId="0" borderId="0"/>
    <xf numFmtId="0" fontId="219" fillId="0" borderId="17"/>
    <xf numFmtId="0" fontId="64" fillId="0" borderId="48"/>
    <xf numFmtId="239" fontId="53" fillId="0" borderId="0" applyFont="0"/>
    <xf numFmtId="239" fontId="53" fillId="0" borderId="0" applyFont="0"/>
    <xf numFmtId="0" fontId="65" fillId="0" borderId="0"/>
    <xf numFmtId="0" fontId="65" fillId="0" borderId="0"/>
    <xf numFmtId="0" fontId="65" fillId="0" borderId="0"/>
    <xf numFmtId="0" fontId="54" fillId="148" borderId="0"/>
    <xf numFmtId="0" fontId="53" fillId="0" borderId="0"/>
    <xf numFmtId="0" fontId="54" fillId="148" borderId="0"/>
    <xf numFmtId="0" fontId="60" fillId="0" borderId="0"/>
    <xf numFmtId="0" fontId="254" fillId="0" borderId="0"/>
    <xf numFmtId="0" fontId="60" fillId="0" borderId="0"/>
    <xf numFmtId="0" fontId="255" fillId="149" borderId="12" applyNumberFormat="0" applyAlignment="0" applyProtection="0"/>
    <xf numFmtId="0" fontId="54" fillId="134" borderId="49" applyNumberFormat="0" applyFont="0" applyAlignment="0" applyProtection="0"/>
    <xf numFmtId="0" fontId="255" fillId="149" borderId="12" applyNumberForma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54" fillId="134" borderId="49" applyNumberFormat="0" applyFont="0" applyAlignment="0" applyProtection="0"/>
    <xf numFmtId="0" fontId="255" fillId="149" borderId="12" applyNumberFormat="0" applyAlignment="0" applyProtection="0"/>
    <xf numFmtId="0" fontId="59" fillId="149" borderId="12" applyNumberFormat="0" applyAlignment="0" applyProtection="0"/>
    <xf numFmtId="0" fontId="255" fillId="149" borderId="12" applyNumberFormat="0" applyAlignment="0" applyProtection="0"/>
    <xf numFmtId="0" fontId="255" fillId="149" borderId="12" applyNumberFormat="0" applyAlignment="0" applyProtection="0"/>
    <xf numFmtId="0" fontId="50" fillId="29" borderId="12" applyNumberFormat="0" applyFont="0" applyAlignment="0" applyProtection="0"/>
    <xf numFmtId="0" fontId="54" fillId="134" borderId="49" applyNumberFormat="0" applyFont="0" applyAlignment="0" applyProtection="0"/>
    <xf numFmtId="0" fontId="121" fillId="106" borderId="4" applyNumberFormat="0" applyAlignment="0" applyProtection="0"/>
    <xf numFmtId="0" fontId="121" fillId="106" borderId="4" applyNumberFormat="0" applyAlignment="0" applyProtection="0"/>
    <xf numFmtId="0" fontId="121" fillId="106" borderId="4" applyNumberFormat="0" applyAlignment="0" applyProtection="0"/>
    <xf numFmtId="0" fontId="121" fillId="106" borderId="4" applyNumberFormat="0" applyAlignment="0" applyProtection="0"/>
    <xf numFmtId="40" fontId="129" fillId="150" borderId="0">
      <alignment horizontal="right"/>
    </xf>
    <xf numFmtId="0" fontId="256" fillId="151" borderId="0">
      <alignment horizontal="center"/>
    </xf>
    <xf numFmtId="0" fontId="257" fillId="152" borderId="0"/>
    <xf numFmtId="0" fontId="258" fillId="150" borderId="0" applyBorder="0">
      <alignment horizontal="centerContinuous"/>
    </xf>
    <xf numFmtId="0" fontId="259" fillId="152" borderId="0" applyBorder="0">
      <alignment horizontal="centerContinuous"/>
    </xf>
    <xf numFmtId="0" fontId="245" fillId="0" borderId="0" applyNumberFormat="0" applyFill="0" applyBorder="0" applyAlignment="0" applyProtection="0"/>
    <xf numFmtId="24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9" fontId="205" fillId="0" borderId="0" applyFont="0" applyFill="0" applyBorder="0" applyAlignment="0" applyProtection="0"/>
    <xf numFmtId="221" fontId="96" fillId="0" borderId="0" applyFont="0" applyFill="0" applyBorder="0" applyAlignment="0" applyProtection="0"/>
    <xf numFmtId="242" fontId="96" fillId="0" borderId="0" applyFont="0" applyFill="0" applyBorder="0" applyAlignment="0" applyProtection="0"/>
    <xf numFmtId="175" fontId="20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3" fillId="0" borderId="0" applyNumberFormat="0" applyFill="0" applyBorder="0" applyAlignment="0" applyProtection="0"/>
    <xf numFmtId="217" fontId="134" fillId="0" borderId="0" applyFill="0" applyBorder="0" applyAlignment="0"/>
    <xf numFmtId="218" fontId="134" fillId="0" borderId="0" applyFill="0" applyBorder="0" applyAlignment="0"/>
    <xf numFmtId="217" fontId="134" fillId="0" borderId="0" applyFill="0" applyBorder="0" applyAlignment="0"/>
    <xf numFmtId="222" fontId="134" fillId="0" borderId="0" applyFill="0" applyBorder="0" applyAlignment="0"/>
    <xf numFmtId="218" fontId="134" fillId="0" borderId="0" applyFill="0" applyBorder="0" applyAlignment="0"/>
    <xf numFmtId="0" fontId="260" fillId="0" borderId="0" applyNumberFormat="0" applyFill="0" applyBorder="0" applyAlignment="0" applyProtection="0">
      <alignment horizontal="left"/>
      <protection locked="0"/>
    </xf>
    <xf numFmtId="0" fontId="261" fillId="150" borderId="0">
      <alignment horizontal="center" vertical="top"/>
    </xf>
    <xf numFmtId="0" fontId="262" fillId="150" borderId="0">
      <alignment horizontal="left" vertical="top"/>
    </xf>
    <xf numFmtId="0" fontId="263" fillId="150" borderId="0">
      <alignment horizontal="left" vertical="top"/>
    </xf>
    <xf numFmtId="0" fontId="264" fillId="6" borderId="0">
      <alignment horizontal="center" vertical="center"/>
    </xf>
    <xf numFmtId="0" fontId="265" fillId="150" borderId="0">
      <alignment horizontal="center" vertical="top"/>
    </xf>
    <xf numFmtId="0" fontId="266" fillId="150" borderId="0">
      <alignment horizontal="left" vertical="top"/>
    </xf>
    <xf numFmtId="0" fontId="267" fillId="150" borderId="0">
      <alignment horizontal="left" vertical="center"/>
    </xf>
    <xf numFmtId="0" fontId="267" fillId="150" borderId="0">
      <alignment horizontal="right" vertical="center"/>
    </xf>
    <xf numFmtId="0" fontId="267" fillId="150" borderId="0">
      <alignment horizontal="center" vertical="center"/>
    </xf>
    <xf numFmtId="0" fontId="268" fillId="150" borderId="0">
      <alignment horizontal="right" vertical="top"/>
    </xf>
    <xf numFmtId="0" fontId="268" fillId="150" borderId="0">
      <alignment horizontal="right" vertical="top"/>
    </xf>
    <xf numFmtId="4" fontId="186" fillId="26" borderId="49" applyNumberFormat="0" applyProtection="0">
      <alignment vertical="center"/>
    </xf>
    <xf numFmtId="4" fontId="186" fillId="26" borderId="49" applyNumberFormat="0" applyProtection="0">
      <alignment vertical="center"/>
    </xf>
    <xf numFmtId="4" fontId="186" fillId="26" borderId="49" applyNumberFormat="0" applyProtection="0">
      <alignment vertical="center"/>
    </xf>
    <xf numFmtId="4" fontId="186" fillId="26" borderId="49" applyNumberFormat="0" applyProtection="0">
      <alignment vertical="center"/>
    </xf>
    <xf numFmtId="4" fontId="186" fillId="26" borderId="49" applyNumberFormat="0" applyProtection="0">
      <alignment vertical="center"/>
    </xf>
    <xf numFmtId="4" fontId="219" fillId="33" borderId="49" applyNumberFormat="0" applyProtection="0">
      <alignment vertical="center"/>
    </xf>
    <xf numFmtId="4" fontId="219" fillId="33" borderId="49" applyNumberFormat="0" applyProtection="0">
      <alignment vertical="center"/>
    </xf>
    <xf numFmtId="4" fontId="219" fillId="33" borderId="49" applyNumberFormat="0" applyProtection="0">
      <alignment vertical="center"/>
    </xf>
    <xf numFmtId="4" fontId="219" fillId="33" borderId="49" applyNumberFormat="0" applyProtection="0">
      <alignment vertical="center"/>
    </xf>
    <xf numFmtId="4" fontId="219" fillId="33" borderId="49" applyNumberFormat="0" applyProtection="0">
      <alignment vertical="center"/>
    </xf>
    <xf numFmtId="4" fontId="186" fillId="33" borderId="49" applyNumberFormat="0" applyProtection="0">
      <alignment horizontal="left" vertical="center" indent="1"/>
    </xf>
    <xf numFmtId="4" fontId="186" fillId="33" borderId="49" applyNumberFormat="0" applyProtection="0">
      <alignment horizontal="left" vertical="center" indent="1"/>
    </xf>
    <xf numFmtId="4" fontId="186" fillId="33" borderId="49" applyNumberFormat="0" applyProtection="0">
      <alignment horizontal="left" vertical="center" indent="1"/>
    </xf>
    <xf numFmtId="4" fontId="186" fillId="33" borderId="49" applyNumberFormat="0" applyProtection="0">
      <alignment horizontal="left" vertical="center" indent="1"/>
    </xf>
    <xf numFmtId="4" fontId="186" fillId="33" borderId="49" applyNumberFormat="0" applyProtection="0">
      <alignment horizontal="left" vertical="center" indent="1"/>
    </xf>
    <xf numFmtId="0" fontId="219" fillId="26" borderId="50" applyNumberFormat="0" applyProtection="0">
      <alignment horizontal="left" vertical="top" indent="1"/>
    </xf>
    <xf numFmtId="0" fontId="219" fillId="26" borderId="50" applyNumberFormat="0" applyProtection="0">
      <alignment horizontal="left" vertical="top" indent="1"/>
    </xf>
    <xf numFmtId="0" fontId="219" fillId="26" borderId="50" applyNumberFormat="0" applyProtection="0">
      <alignment horizontal="left" vertical="top" indent="1"/>
    </xf>
    <xf numFmtId="0" fontId="219" fillId="26" borderId="50" applyNumberFormat="0" applyProtection="0">
      <alignment horizontal="left" vertical="top" indent="1"/>
    </xf>
    <xf numFmtId="0" fontId="219" fillId="26" borderId="50" applyNumberFormat="0" applyProtection="0">
      <alignment horizontal="left" vertical="top" indent="1"/>
    </xf>
    <xf numFmtId="4" fontId="186" fillId="14" borderId="49" applyNumberFormat="0" applyProtection="0">
      <alignment horizontal="left" vertical="center" indent="1"/>
    </xf>
    <xf numFmtId="4" fontId="186" fillId="14" borderId="49" applyNumberFormat="0" applyProtection="0">
      <alignment horizontal="left" vertical="center" indent="1"/>
    </xf>
    <xf numFmtId="4" fontId="186" fillId="14" borderId="49" applyNumberFormat="0" applyProtection="0">
      <alignment horizontal="left" vertical="center" indent="1"/>
    </xf>
    <xf numFmtId="4" fontId="186" fillId="14" borderId="49" applyNumberFormat="0" applyProtection="0">
      <alignment horizontal="left" vertical="center" indent="1"/>
    </xf>
    <xf numFmtId="4" fontId="186" fillId="14" borderId="49" applyNumberFormat="0" applyProtection="0">
      <alignment horizontal="left" vertical="center" indent="1"/>
    </xf>
    <xf numFmtId="0" fontId="269" fillId="34" borderId="51" applyNumberFormat="0" applyProtection="0">
      <alignment horizontal="center" vertical="center" wrapText="1"/>
    </xf>
    <xf numFmtId="4" fontId="186" fillId="14" borderId="49" applyNumberFormat="0" applyProtection="0">
      <alignment horizontal="left" vertical="center" indent="1"/>
    </xf>
    <xf numFmtId="4" fontId="186" fillId="3" borderId="49" applyNumberFormat="0" applyProtection="0">
      <alignment horizontal="right" vertical="center"/>
    </xf>
    <xf numFmtId="4" fontId="186" fillId="3" borderId="49" applyNumberFormat="0" applyProtection="0">
      <alignment horizontal="right" vertical="center"/>
    </xf>
    <xf numFmtId="4" fontId="186" fillId="3" borderId="49" applyNumberFormat="0" applyProtection="0">
      <alignment horizontal="right" vertical="center"/>
    </xf>
    <xf numFmtId="4" fontId="186" fillId="3" borderId="49" applyNumberFormat="0" applyProtection="0">
      <alignment horizontal="right" vertical="center"/>
    </xf>
    <xf numFmtId="4" fontId="186" fillId="3" borderId="49" applyNumberFormat="0" applyProtection="0">
      <alignment horizontal="right" vertical="center"/>
    </xf>
    <xf numFmtId="4" fontId="186" fillId="153" borderId="49" applyNumberFormat="0" applyProtection="0">
      <alignment horizontal="right" vertical="center"/>
    </xf>
    <xf numFmtId="4" fontId="186" fillId="153" borderId="49" applyNumberFormat="0" applyProtection="0">
      <alignment horizontal="right" vertical="center"/>
    </xf>
    <xf numFmtId="4" fontId="186" fillId="153" borderId="49" applyNumberFormat="0" applyProtection="0">
      <alignment horizontal="right" vertical="center"/>
    </xf>
    <xf numFmtId="4" fontId="186" fillId="153" borderId="49" applyNumberFormat="0" applyProtection="0">
      <alignment horizontal="right" vertical="center"/>
    </xf>
    <xf numFmtId="4" fontId="186" fillId="153" borderId="49" applyNumberFormat="0" applyProtection="0">
      <alignment horizontal="right" vertical="center"/>
    </xf>
    <xf numFmtId="4" fontId="186" fillId="17" borderId="41" applyNumberFormat="0" applyProtection="0">
      <alignment horizontal="right" vertical="center"/>
    </xf>
    <xf numFmtId="4" fontId="186" fillId="17" borderId="41" applyNumberFormat="0" applyProtection="0">
      <alignment horizontal="right" vertical="center"/>
    </xf>
    <xf numFmtId="4" fontId="186" fillId="17" borderId="41" applyNumberFormat="0" applyProtection="0">
      <alignment horizontal="right" vertical="center"/>
    </xf>
    <xf numFmtId="4" fontId="186" fillId="17" borderId="41" applyNumberFormat="0" applyProtection="0">
      <alignment horizontal="right" vertical="center"/>
    </xf>
    <xf numFmtId="4" fontId="186" fillId="17" borderId="41" applyNumberFormat="0" applyProtection="0">
      <alignment horizontal="right" vertical="center"/>
    </xf>
    <xf numFmtId="4" fontId="186" fillId="11" borderId="49" applyNumberFormat="0" applyProtection="0">
      <alignment horizontal="right" vertical="center"/>
    </xf>
    <xf numFmtId="4" fontId="186" fillId="11" borderId="49" applyNumberFormat="0" applyProtection="0">
      <alignment horizontal="right" vertical="center"/>
    </xf>
    <xf numFmtId="4" fontId="186" fillId="11" borderId="49" applyNumberFormat="0" applyProtection="0">
      <alignment horizontal="right" vertical="center"/>
    </xf>
    <xf numFmtId="4" fontId="186" fillId="11" borderId="49" applyNumberFormat="0" applyProtection="0">
      <alignment horizontal="right" vertical="center"/>
    </xf>
    <xf numFmtId="4" fontId="186" fillId="11" borderId="49" applyNumberFormat="0" applyProtection="0">
      <alignment horizontal="right" vertical="center"/>
    </xf>
    <xf numFmtId="4" fontId="186" fillId="15" borderId="49" applyNumberFormat="0" applyProtection="0">
      <alignment horizontal="right" vertical="center"/>
    </xf>
    <xf numFmtId="4" fontId="186" fillId="15" borderId="49" applyNumberFormat="0" applyProtection="0">
      <alignment horizontal="right" vertical="center"/>
    </xf>
    <xf numFmtId="4" fontId="186" fillId="15" borderId="49" applyNumberFormat="0" applyProtection="0">
      <alignment horizontal="right" vertical="center"/>
    </xf>
    <xf numFmtId="4" fontId="186" fillId="15" borderId="49" applyNumberFormat="0" applyProtection="0">
      <alignment horizontal="right" vertical="center"/>
    </xf>
    <xf numFmtId="4" fontId="186" fillId="15" borderId="49" applyNumberFormat="0" applyProtection="0">
      <alignment horizontal="right" vertical="center"/>
    </xf>
    <xf numFmtId="4" fontId="186" fillId="19" borderId="49" applyNumberFormat="0" applyProtection="0">
      <alignment horizontal="right" vertical="center"/>
    </xf>
    <xf numFmtId="4" fontId="186" fillId="19" borderId="49" applyNumberFormat="0" applyProtection="0">
      <alignment horizontal="right" vertical="center"/>
    </xf>
    <xf numFmtId="4" fontId="186" fillId="19" borderId="49" applyNumberFormat="0" applyProtection="0">
      <alignment horizontal="right" vertical="center"/>
    </xf>
    <xf numFmtId="4" fontId="186" fillId="19" borderId="49" applyNumberFormat="0" applyProtection="0">
      <alignment horizontal="right" vertical="center"/>
    </xf>
    <xf numFmtId="4" fontId="186" fillId="19" borderId="49" applyNumberFormat="0" applyProtection="0">
      <alignment horizontal="right" vertical="center"/>
    </xf>
    <xf numFmtId="4" fontId="186" fillId="18" borderId="49" applyNumberFormat="0" applyProtection="0">
      <alignment horizontal="right" vertical="center"/>
    </xf>
    <xf numFmtId="4" fontId="186" fillId="18" borderId="49" applyNumberFormat="0" applyProtection="0">
      <alignment horizontal="right" vertical="center"/>
    </xf>
    <xf numFmtId="4" fontId="186" fillId="18" borderId="49" applyNumberFormat="0" applyProtection="0">
      <alignment horizontal="right" vertical="center"/>
    </xf>
    <xf numFmtId="4" fontId="186" fillId="18" borderId="49" applyNumberFormat="0" applyProtection="0">
      <alignment horizontal="right" vertical="center"/>
    </xf>
    <xf numFmtId="4" fontId="186" fillId="18" borderId="49" applyNumberFormat="0" applyProtection="0">
      <alignment horizontal="right" vertical="center"/>
    </xf>
    <xf numFmtId="4" fontId="186" fillId="154" borderId="49" applyNumberFormat="0" applyProtection="0">
      <alignment horizontal="right" vertical="center"/>
    </xf>
    <xf numFmtId="4" fontId="186" fillId="154" borderId="49" applyNumberFormat="0" applyProtection="0">
      <alignment horizontal="right" vertical="center"/>
    </xf>
    <xf numFmtId="4" fontId="186" fillId="154" borderId="49" applyNumberFormat="0" applyProtection="0">
      <alignment horizontal="right" vertical="center"/>
    </xf>
    <xf numFmtId="4" fontId="186" fillId="154" borderId="49" applyNumberFormat="0" applyProtection="0">
      <alignment horizontal="right" vertical="center"/>
    </xf>
    <xf numFmtId="4" fontId="186" fillId="154" borderId="49" applyNumberFormat="0" applyProtection="0">
      <alignment horizontal="right" vertical="center"/>
    </xf>
    <xf numFmtId="4" fontId="186" fillId="10" borderId="49" applyNumberFormat="0" applyProtection="0">
      <alignment horizontal="right" vertical="center"/>
    </xf>
    <xf numFmtId="4" fontId="186" fillId="10" borderId="49" applyNumberFormat="0" applyProtection="0">
      <alignment horizontal="right" vertical="center"/>
    </xf>
    <xf numFmtId="4" fontId="186" fillId="10" borderId="49" applyNumberFormat="0" applyProtection="0">
      <alignment horizontal="right" vertical="center"/>
    </xf>
    <xf numFmtId="4" fontId="186" fillId="10" borderId="49" applyNumberFormat="0" applyProtection="0">
      <alignment horizontal="right" vertical="center"/>
    </xf>
    <xf numFmtId="4" fontId="186" fillId="10" borderId="49" applyNumberFormat="0" applyProtection="0">
      <alignment horizontal="right" vertical="center"/>
    </xf>
    <xf numFmtId="4" fontId="186" fillId="155" borderId="41" applyNumberFormat="0" applyProtection="0">
      <alignment horizontal="left" vertical="center" indent="1"/>
    </xf>
    <xf numFmtId="4" fontId="186" fillId="155" borderId="41" applyNumberFormat="0" applyProtection="0">
      <alignment horizontal="left" vertical="center" indent="1"/>
    </xf>
    <xf numFmtId="4" fontId="186" fillId="155" borderId="41" applyNumberFormat="0" applyProtection="0">
      <alignment horizontal="left" vertical="center" indent="1"/>
    </xf>
    <xf numFmtId="4" fontId="186" fillId="155" borderId="41" applyNumberFormat="0" applyProtection="0">
      <alignment horizontal="left" vertical="center" indent="1"/>
    </xf>
    <xf numFmtId="4" fontId="186" fillId="155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186" fillId="157" borderId="49" applyNumberFormat="0" applyProtection="0">
      <alignment horizontal="right" vertical="center"/>
    </xf>
    <xf numFmtId="4" fontId="186" fillId="157" borderId="49" applyNumberFormat="0" applyProtection="0">
      <alignment horizontal="right" vertical="center"/>
    </xf>
    <xf numFmtId="4" fontId="186" fillId="157" borderId="49" applyNumberFormat="0" applyProtection="0">
      <alignment horizontal="right" vertical="center"/>
    </xf>
    <xf numFmtId="4" fontId="186" fillId="157" borderId="49" applyNumberFormat="0" applyProtection="0">
      <alignment horizontal="right" vertical="center"/>
    </xf>
    <xf numFmtId="4" fontId="186" fillId="157" borderId="49" applyNumberFormat="0" applyProtection="0">
      <alignment horizontal="right" vertical="center"/>
    </xf>
    <xf numFmtId="0" fontId="53" fillId="34" borderId="51" applyNumberFormat="0" applyProtection="0">
      <alignment horizontal="left" vertical="center" indent="1"/>
    </xf>
    <xf numFmtId="4" fontId="186" fillId="158" borderId="41" applyNumberFormat="0" applyProtection="0">
      <alignment horizontal="left" vertical="center" indent="1"/>
    </xf>
    <xf numFmtId="4" fontId="186" fillId="158" borderId="41" applyNumberFormat="0" applyProtection="0">
      <alignment horizontal="left" vertical="center" indent="1"/>
    </xf>
    <xf numFmtId="4" fontId="186" fillId="158" borderId="41" applyNumberFormat="0" applyProtection="0">
      <alignment horizontal="left" vertical="center" indent="1"/>
    </xf>
    <xf numFmtId="4" fontId="186" fillId="158" borderId="41" applyNumberFormat="0" applyProtection="0">
      <alignment horizontal="left" vertical="center" indent="1"/>
    </xf>
    <xf numFmtId="4" fontId="186" fillId="158" borderId="41" applyNumberFormat="0" applyProtection="0">
      <alignment horizontal="left" vertical="center" indent="1"/>
    </xf>
    <xf numFmtId="4" fontId="270" fillId="52" borderId="51" applyNumberFormat="0" applyProtection="0">
      <alignment horizontal="left" vertical="center" wrapText="1" indent="1"/>
    </xf>
    <xf numFmtId="4" fontId="186" fillId="157" borderId="41" applyNumberFormat="0" applyProtection="0">
      <alignment horizontal="left" vertical="center" indent="1"/>
    </xf>
    <xf numFmtId="4" fontId="186" fillId="157" borderId="41" applyNumberFormat="0" applyProtection="0">
      <alignment horizontal="left" vertical="center" indent="1"/>
    </xf>
    <xf numFmtId="4" fontId="186" fillId="157" borderId="41" applyNumberFormat="0" applyProtection="0">
      <alignment horizontal="left" vertical="center" indent="1"/>
    </xf>
    <xf numFmtId="4" fontId="186" fillId="157" borderId="41" applyNumberFormat="0" applyProtection="0">
      <alignment horizontal="left" vertical="center" indent="1"/>
    </xf>
    <xf numFmtId="4" fontId="186" fillId="157" borderId="41" applyNumberFormat="0" applyProtection="0">
      <alignment horizontal="left" vertical="center" indent="1"/>
    </xf>
    <xf numFmtId="4" fontId="270" fillId="54" borderId="51" applyNumberFormat="0" applyProtection="0">
      <alignment horizontal="left" vertical="center" wrapText="1" indent="1"/>
    </xf>
    <xf numFmtId="0" fontId="186" fillId="22" borderId="49" applyNumberFormat="0" applyProtection="0">
      <alignment horizontal="left" vertical="center" indent="1"/>
    </xf>
    <xf numFmtId="0" fontId="186" fillId="22" borderId="49" applyNumberFormat="0" applyProtection="0">
      <alignment horizontal="left" vertical="center" indent="1"/>
    </xf>
    <xf numFmtId="0" fontId="186" fillId="22" borderId="49" applyNumberFormat="0" applyProtection="0">
      <alignment horizontal="left" vertical="center" indent="1"/>
    </xf>
    <xf numFmtId="0" fontId="186" fillId="22" borderId="49" applyNumberFormat="0" applyProtection="0">
      <alignment horizontal="left" vertical="center" indent="1"/>
    </xf>
    <xf numFmtId="0" fontId="186" fillId="22" borderId="49" applyNumberFormat="0" applyProtection="0">
      <alignment horizontal="left" vertical="center" indent="1"/>
    </xf>
    <xf numFmtId="0" fontId="186" fillId="22" borderId="49" applyNumberFormat="0" applyProtection="0">
      <alignment horizontal="left" vertical="center" indent="1"/>
    </xf>
    <xf numFmtId="0" fontId="53" fillId="159" borderId="51" applyNumberFormat="0" applyProtection="0">
      <alignment horizontal="left" vertical="center" wrapText="1" indent="2"/>
    </xf>
    <xf numFmtId="0" fontId="53" fillId="156" borderId="50" applyNumberFormat="0" applyProtection="0">
      <alignment horizontal="left" vertical="center" indent="1"/>
    </xf>
    <xf numFmtId="0" fontId="271" fillId="54" borderId="51" applyNumberFormat="0" applyProtection="0">
      <alignment horizontal="center" vertical="center" wrapText="1"/>
    </xf>
    <xf numFmtId="0" fontId="54" fillId="156" borderId="50" applyNumberFormat="0" applyProtection="0">
      <alignment horizontal="left" vertical="top" indent="1"/>
    </xf>
    <xf numFmtId="0" fontId="54" fillId="156" borderId="50" applyNumberFormat="0" applyProtection="0">
      <alignment horizontal="left" vertical="top" indent="1"/>
    </xf>
    <xf numFmtId="0" fontId="54" fillId="156" borderId="50" applyNumberFormat="0" applyProtection="0">
      <alignment horizontal="left" vertical="top" indent="1"/>
    </xf>
    <xf numFmtId="0" fontId="54" fillId="156" borderId="50" applyNumberFormat="0" applyProtection="0">
      <alignment horizontal="left" vertical="top" indent="1"/>
    </xf>
    <xf numFmtId="0" fontId="54" fillId="156" borderId="50" applyNumberFormat="0" applyProtection="0">
      <alignment horizontal="left" vertical="top" indent="1"/>
    </xf>
    <xf numFmtId="0" fontId="54" fillId="156" borderId="50" applyNumberFormat="0" applyProtection="0">
      <alignment horizontal="left" vertical="top" indent="1"/>
    </xf>
    <xf numFmtId="0" fontId="54" fillId="156" borderId="50" applyNumberFormat="0" applyProtection="0">
      <alignment horizontal="left" vertical="top" indent="1"/>
    </xf>
    <xf numFmtId="0" fontId="54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186" fillId="160" borderId="49" applyNumberFormat="0" applyProtection="0">
      <alignment horizontal="left" vertical="center" indent="1"/>
    </xf>
    <xf numFmtId="0" fontId="186" fillId="160" borderId="49" applyNumberFormat="0" applyProtection="0">
      <alignment horizontal="left" vertical="center" indent="1"/>
    </xf>
    <xf numFmtId="0" fontId="186" fillId="160" borderId="49" applyNumberFormat="0" applyProtection="0">
      <alignment horizontal="left" vertical="center" indent="1"/>
    </xf>
    <xf numFmtId="0" fontId="186" fillId="160" borderId="49" applyNumberFormat="0" applyProtection="0">
      <alignment horizontal="left" vertical="center" indent="1"/>
    </xf>
    <xf numFmtId="0" fontId="186" fillId="160" borderId="49" applyNumberFormat="0" applyProtection="0">
      <alignment horizontal="left" vertical="center" indent="1"/>
    </xf>
    <xf numFmtId="0" fontId="186" fillId="160" borderId="49" applyNumberFormat="0" applyProtection="0">
      <alignment horizontal="left" vertical="center" indent="1"/>
    </xf>
    <xf numFmtId="0" fontId="53" fillId="161" borderId="51" applyNumberFormat="0" applyProtection="0">
      <alignment horizontal="left" vertical="center" wrapText="1" indent="4"/>
    </xf>
    <xf numFmtId="0" fontId="53" fillId="157" borderId="50" applyNumberFormat="0" applyProtection="0">
      <alignment horizontal="left" vertical="center" indent="1"/>
    </xf>
    <xf numFmtId="0" fontId="271" fillId="55" borderId="51" applyNumberFormat="0" applyProtection="0">
      <alignment horizontal="center" vertical="center" wrapText="1"/>
    </xf>
    <xf numFmtId="0" fontId="54" fillId="157" borderId="50" applyNumberFormat="0" applyProtection="0">
      <alignment horizontal="left" vertical="top" indent="1"/>
    </xf>
    <xf numFmtId="0" fontId="54" fillId="157" borderId="50" applyNumberFormat="0" applyProtection="0">
      <alignment horizontal="left" vertical="top" indent="1"/>
    </xf>
    <xf numFmtId="0" fontId="54" fillId="157" borderId="50" applyNumberFormat="0" applyProtection="0">
      <alignment horizontal="left" vertical="top" indent="1"/>
    </xf>
    <xf numFmtId="0" fontId="54" fillId="157" borderId="50" applyNumberFormat="0" applyProtection="0">
      <alignment horizontal="left" vertical="top" indent="1"/>
    </xf>
    <xf numFmtId="0" fontId="54" fillId="157" borderId="50" applyNumberFormat="0" applyProtection="0">
      <alignment horizontal="left" vertical="top" indent="1"/>
    </xf>
    <xf numFmtId="0" fontId="54" fillId="157" borderId="50" applyNumberFormat="0" applyProtection="0">
      <alignment horizontal="left" vertical="top" indent="1"/>
    </xf>
    <xf numFmtId="0" fontId="54" fillId="157" borderId="50" applyNumberFormat="0" applyProtection="0">
      <alignment horizontal="left" vertical="top" indent="1"/>
    </xf>
    <xf numFmtId="0" fontId="54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186" fillId="8" borderId="49" applyNumberFormat="0" applyProtection="0">
      <alignment horizontal="left" vertical="center" indent="1"/>
    </xf>
    <xf numFmtId="0" fontId="186" fillId="8" borderId="49" applyNumberFormat="0" applyProtection="0">
      <alignment horizontal="left" vertical="center" indent="1"/>
    </xf>
    <xf numFmtId="0" fontId="186" fillId="8" borderId="49" applyNumberFormat="0" applyProtection="0">
      <alignment horizontal="left" vertical="center" indent="1"/>
    </xf>
    <xf numFmtId="0" fontId="186" fillId="8" borderId="49" applyNumberFormat="0" applyProtection="0">
      <alignment horizontal="left" vertical="center" indent="1"/>
    </xf>
    <xf numFmtId="0" fontId="186" fillId="8" borderId="49" applyNumberFormat="0" applyProtection="0">
      <alignment horizontal="left" vertical="center" indent="1"/>
    </xf>
    <xf numFmtId="0" fontId="53" fillId="162" borderId="51" applyNumberFormat="0" applyProtection="0">
      <alignment horizontal="left" vertical="center" wrapText="1" indent="6"/>
    </xf>
    <xf numFmtId="0" fontId="186" fillId="8" borderId="49" applyNumberFormat="0" applyProtection="0">
      <alignment horizontal="left" vertical="center" indent="1"/>
    </xf>
    <xf numFmtId="0" fontId="54" fillId="8" borderId="50" applyNumberFormat="0" applyProtection="0">
      <alignment horizontal="left" vertical="top" indent="1"/>
    </xf>
    <xf numFmtId="0" fontId="54" fillId="8" borderId="50" applyNumberFormat="0" applyProtection="0">
      <alignment horizontal="left" vertical="top" indent="1"/>
    </xf>
    <xf numFmtId="0" fontId="54" fillId="8" borderId="50" applyNumberFormat="0" applyProtection="0">
      <alignment horizontal="left" vertical="top" indent="1"/>
    </xf>
    <xf numFmtId="0" fontId="54" fillId="8" borderId="50" applyNumberFormat="0" applyProtection="0">
      <alignment horizontal="left" vertical="top" indent="1"/>
    </xf>
    <xf numFmtId="0" fontId="54" fillId="8" borderId="50" applyNumberFormat="0" applyProtection="0">
      <alignment horizontal="left" vertical="top" indent="1"/>
    </xf>
    <xf numFmtId="0" fontId="54" fillId="8" borderId="50" applyNumberFormat="0" applyProtection="0">
      <alignment horizontal="left" vertical="top" indent="1"/>
    </xf>
    <xf numFmtId="0" fontId="54" fillId="8" borderId="50" applyNumberFormat="0" applyProtection="0">
      <alignment horizontal="left" vertical="top" indent="1"/>
    </xf>
    <xf numFmtId="0" fontId="54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186" fillId="158" borderId="49" applyNumberFormat="0" applyProtection="0">
      <alignment horizontal="left" vertical="center" indent="1"/>
    </xf>
    <xf numFmtId="0" fontId="186" fillId="158" borderId="49" applyNumberFormat="0" applyProtection="0">
      <alignment horizontal="left" vertical="center" indent="1"/>
    </xf>
    <xf numFmtId="0" fontId="186" fillId="158" borderId="49" applyNumberFormat="0" applyProtection="0">
      <alignment horizontal="left" vertical="center" indent="1"/>
    </xf>
    <xf numFmtId="0" fontId="186" fillId="158" borderId="49" applyNumberFormat="0" applyProtection="0">
      <alignment horizontal="left" vertical="center" indent="1"/>
    </xf>
    <xf numFmtId="0" fontId="186" fillId="158" borderId="49" applyNumberFormat="0" applyProtection="0">
      <alignment horizontal="left" vertical="center" indent="1"/>
    </xf>
    <xf numFmtId="0" fontId="53" fillId="0" borderId="51" applyNumberFormat="0" applyProtection="0">
      <alignment horizontal="left" vertical="center" indent="1"/>
    </xf>
    <xf numFmtId="0" fontId="186" fillId="158" borderId="49" applyNumberFormat="0" applyProtection="0">
      <alignment horizontal="left" vertical="center" indent="1"/>
    </xf>
    <xf numFmtId="0" fontId="54" fillId="158" borderId="50" applyNumberFormat="0" applyProtection="0">
      <alignment horizontal="left" vertical="top" indent="1"/>
    </xf>
    <xf numFmtId="0" fontId="54" fillId="158" borderId="50" applyNumberFormat="0" applyProtection="0">
      <alignment horizontal="left" vertical="top" indent="1"/>
    </xf>
    <xf numFmtId="0" fontId="54" fillId="158" borderId="50" applyNumberFormat="0" applyProtection="0">
      <alignment horizontal="left" vertical="top" indent="1"/>
    </xf>
    <xf numFmtId="0" fontId="54" fillId="158" borderId="50" applyNumberFormat="0" applyProtection="0">
      <alignment horizontal="left" vertical="top" indent="1"/>
    </xf>
    <xf numFmtId="0" fontId="54" fillId="158" borderId="50" applyNumberFormat="0" applyProtection="0">
      <alignment horizontal="left" vertical="top" indent="1"/>
    </xf>
    <xf numFmtId="0" fontId="54" fillId="158" borderId="50" applyNumberFormat="0" applyProtection="0">
      <alignment horizontal="left" vertical="top" indent="1"/>
    </xf>
    <xf numFmtId="0" fontId="54" fillId="158" borderId="50" applyNumberFormat="0" applyProtection="0">
      <alignment horizontal="left" vertical="top" indent="1"/>
    </xf>
    <xf numFmtId="0" fontId="54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0" borderId="15" applyNumberFormat="0">
      <protection locked="0"/>
    </xf>
    <xf numFmtId="0" fontId="53" fillId="150" borderId="15" applyNumberFormat="0">
      <protection locked="0"/>
    </xf>
    <xf numFmtId="0" fontId="54" fillId="150" borderId="52" applyNumberFormat="0">
      <protection locked="0"/>
    </xf>
    <xf numFmtId="0" fontId="54" fillId="150" borderId="52" applyNumberFormat="0">
      <protection locked="0"/>
    </xf>
    <xf numFmtId="0" fontId="54" fillId="150" borderId="52" applyNumberFormat="0">
      <protection locked="0"/>
    </xf>
    <xf numFmtId="0" fontId="54" fillId="150" borderId="52" applyNumberFormat="0">
      <protection locked="0"/>
    </xf>
    <xf numFmtId="0" fontId="54" fillId="150" borderId="52" applyNumberFormat="0">
      <protection locked="0"/>
    </xf>
    <xf numFmtId="0" fontId="54" fillId="150" borderId="52" applyNumberFormat="0">
      <protection locked="0"/>
    </xf>
    <xf numFmtId="0" fontId="54" fillId="150" borderId="52" applyNumberFormat="0">
      <protection locked="0"/>
    </xf>
    <xf numFmtId="0" fontId="54" fillId="150" borderId="52" applyNumberFormat="0">
      <protection locked="0"/>
    </xf>
    <xf numFmtId="0" fontId="53" fillId="150" borderId="15" applyNumberFormat="0">
      <protection locked="0"/>
    </xf>
    <xf numFmtId="0" fontId="272" fillId="156" borderId="53" applyBorder="0"/>
    <xf numFmtId="4" fontId="273" fillId="29" borderId="50" applyNumberFormat="0" applyProtection="0">
      <alignment vertical="center"/>
    </xf>
    <xf numFmtId="4" fontId="273" fillId="29" borderId="50" applyNumberFormat="0" applyProtection="0">
      <alignment vertical="center"/>
    </xf>
    <xf numFmtId="4" fontId="273" fillId="29" borderId="50" applyNumberFormat="0" applyProtection="0">
      <alignment vertical="center"/>
    </xf>
    <xf numFmtId="4" fontId="273" fillId="29" borderId="50" applyNumberFormat="0" applyProtection="0">
      <alignment vertical="center"/>
    </xf>
    <xf numFmtId="4" fontId="273" fillId="29" borderId="50" applyNumberFormat="0" applyProtection="0">
      <alignment vertical="center"/>
    </xf>
    <xf numFmtId="4" fontId="219" fillId="56" borderId="15" applyNumberFormat="0" applyProtection="0">
      <alignment vertical="center"/>
    </xf>
    <xf numFmtId="4" fontId="219" fillId="56" borderId="15" applyNumberFormat="0" applyProtection="0">
      <alignment vertical="center"/>
    </xf>
    <xf numFmtId="4" fontId="219" fillId="56" borderId="15" applyNumberFormat="0" applyProtection="0">
      <alignment vertical="center"/>
    </xf>
    <xf numFmtId="4" fontId="219" fillId="56" borderId="15" applyNumberFormat="0" applyProtection="0">
      <alignment vertical="center"/>
    </xf>
    <xf numFmtId="4" fontId="219" fillId="56" borderId="15" applyNumberFormat="0" applyProtection="0">
      <alignment vertical="center"/>
    </xf>
    <xf numFmtId="4" fontId="219" fillId="56" borderId="15" applyNumberFormat="0" applyProtection="0">
      <alignment vertical="center"/>
    </xf>
    <xf numFmtId="4" fontId="219" fillId="56" borderId="15" applyNumberFormat="0" applyProtection="0">
      <alignment vertical="center"/>
    </xf>
    <xf numFmtId="4" fontId="219" fillId="56" borderId="15" applyNumberFormat="0" applyProtection="0">
      <alignment vertical="center"/>
    </xf>
    <xf numFmtId="4" fontId="219" fillId="56" borderId="15" applyNumberFormat="0" applyProtection="0">
      <alignment vertical="center"/>
    </xf>
    <xf numFmtId="4" fontId="219" fillId="56" borderId="15" applyNumberFormat="0" applyProtection="0">
      <alignment vertical="center"/>
    </xf>
    <xf numFmtId="4" fontId="273" fillId="22" borderId="50" applyNumberFormat="0" applyProtection="0">
      <alignment horizontal="left" vertical="center" indent="1"/>
    </xf>
    <xf numFmtId="4" fontId="273" fillId="22" borderId="50" applyNumberFormat="0" applyProtection="0">
      <alignment horizontal="left" vertical="center" indent="1"/>
    </xf>
    <xf numFmtId="4" fontId="273" fillId="22" borderId="50" applyNumberFormat="0" applyProtection="0">
      <alignment horizontal="left" vertical="center" indent="1"/>
    </xf>
    <xf numFmtId="4" fontId="273" fillId="22" borderId="50" applyNumberFormat="0" applyProtection="0">
      <alignment horizontal="left" vertical="center" indent="1"/>
    </xf>
    <xf numFmtId="4" fontId="273" fillId="22" borderId="50" applyNumberFormat="0" applyProtection="0">
      <alignment horizontal="left" vertical="center" indent="1"/>
    </xf>
    <xf numFmtId="0" fontId="273" fillId="29" borderId="50" applyNumberFormat="0" applyProtection="0">
      <alignment horizontal="left" vertical="top" indent="1"/>
    </xf>
    <xf numFmtId="0" fontId="273" fillId="29" borderId="50" applyNumberFormat="0" applyProtection="0">
      <alignment horizontal="left" vertical="top" indent="1"/>
    </xf>
    <xf numFmtId="0" fontId="273" fillId="29" borderId="50" applyNumberFormat="0" applyProtection="0">
      <alignment horizontal="left" vertical="top" indent="1"/>
    </xf>
    <xf numFmtId="0" fontId="273" fillId="29" borderId="50" applyNumberFormat="0" applyProtection="0">
      <alignment horizontal="left" vertical="top" indent="1"/>
    </xf>
    <xf numFmtId="0" fontId="273" fillId="29" borderId="50" applyNumberFormat="0" applyProtection="0">
      <alignment horizontal="left" vertical="top" indent="1"/>
    </xf>
    <xf numFmtId="4" fontId="186" fillId="0" borderId="49" applyNumberFormat="0" applyProtection="0">
      <alignment horizontal="right" vertical="center"/>
    </xf>
    <xf numFmtId="4" fontId="186" fillId="0" borderId="49" applyNumberFormat="0" applyProtection="0">
      <alignment horizontal="right" vertical="center"/>
    </xf>
    <xf numFmtId="4" fontId="186" fillId="0" borderId="49" applyNumberFormat="0" applyProtection="0">
      <alignment horizontal="right" vertical="center"/>
    </xf>
    <xf numFmtId="4" fontId="186" fillId="0" borderId="49" applyNumberFormat="0" applyProtection="0">
      <alignment horizontal="right" vertical="center"/>
    </xf>
    <xf numFmtId="4" fontId="186" fillId="0" borderId="49" applyNumberFormat="0" applyProtection="0">
      <alignment horizontal="right" vertical="center"/>
    </xf>
    <xf numFmtId="4" fontId="186" fillId="0" borderId="49" applyNumberFormat="0" applyProtection="0">
      <alignment horizontal="right" vertical="center"/>
    </xf>
    <xf numFmtId="4" fontId="219" fillId="65" borderId="49" applyNumberFormat="0" applyProtection="0">
      <alignment horizontal="right" vertical="center"/>
    </xf>
    <xf numFmtId="4" fontId="219" fillId="65" borderId="49" applyNumberFormat="0" applyProtection="0">
      <alignment horizontal="right" vertical="center"/>
    </xf>
    <xf numFmtId="4" fontId="219" fillId="65" borderId="49" applyNumberFormat="0" applyProtection="0">
      <alignment horizontal="right" vertical="center"/>
    </xf>
    <xf numFmtId="4" fontId="219" fillId="65" borderId="49" applyNumberFormat="0" applyProtection="0">
      <alignment horizontal="right" vertical="center"/>
    </xf>
    <xf numFmtId="4" fontId="219" fillId="65" borderId="49" applyNumberFormat="0" applyProtection="0">
      <alignment horizontal="right" vertical="center"/>
    </xf>
    <xf numFmtId="4" fontId="186" fillId="14" borderId="49" applyNumberFormat="0" applyProtection="0">
      <alignment horizontal="left" vertical="center" indent="1"/>
    </xf>
    <xf numFmtId="4" fontId="186" fillId="14" borderId="49" applyNumberFormat="0" applyProtection="0">
      <alignment horizontal="left" vertical="center" indent="1"/>
    </xf>
    <xf numFmtId="4" fontId="186" fillId="14" borderId="49" applyNumberFormat="0" applyProtection="0">
      <alignment horizontal="left" vertical="center" indent="1"/>
    </xf>
    <xf numFmtId="4" fontId="186" fillId="14" borderId="49" applyNumberFormat="0" applyProtection="0">
      <alignment horizontal="left" vertical="center" indent="1"/>
    </xf>
    <xf numFmtId="4" fontId="186" fillId="14" borderId="49" applyNumberFormat="0" applyProtection="0">
      <alignment horizontal="left" vertical="center" indent="1"/>
    </xf>
    <xf numFmtId="4" fontId="186" fillId="14" borderId="49" applyNumberFormat="0" applyProtection="0">
      <alignment horizontal="left" vertical="center" indent="1"/>
    </xf>
    <xf numFmtId="0" fontId="53" fillId="34" borderId="54" applyNumberFormat="0" applyProtection="0">
      <alignment horizontal="left" vertical="center" wrapText="1"/>
    </xf>
    <xf numFmtId="4" fontId="186" fillId="14" borderId="49" applyNumberFormat="0" applyProtection="0">
      <alignment horizontal="left" vertical="center" indent="1"/>
    </xf>
    <xf numFmtId="0" fontId="273" fillId="157" borderId="50" applyNumberFormat="0" applyProtection="0">
      <alignment horizontal="left" vertical="top" indent="1"/>
    </xf>
    <xf numFmtId="0" fontId="273" fillId="157" borderId="50" applyNumberFormat="0" applyProtection="0">
      <alignment horizontal="left" vertical="top" indent="1"/>
    </xf>
    <xf numFmtId="0" fontId="273" fillId="157" borderId="50" applyNumberFormat="0" applyProtection="0">
      <alignment horizontal="left" vertical="top" indent="1"/>
    </xf>
    <xf numFmtId="0" fontId="273" fillId="157" borderId="50" applyNumberFormat="0" applyProtection="0">
      <alignment horizontal="left" vertical="top" indent="1"/>
    </xf>
    <xf numFmtId="0" fontId="273" fillId="157" borderId="50" applyNumberFormat="0" applyProtection="0">
      <alignment horizontal="left" vertical="top" indent="1"/>
    </xf>
    <xf numFmtId="0" fontId="271" fillId="7" borderId="51" applyNumberFormat="0" applyProtection="0">
      <alignment horizontal="center" vertical="center"/>
    </xf>
    <xf numFmtId="4" fontId="219" fillId="163" borderId="41" applyNumberFormat="0" applyProtection="0">
      <alignment horizontal="left" vertical="center" indent="1"/>
    </xf>
    <xf numFmtId="4" fontId="219" fillId="163" borderId="41" applyNumberFormat="0" applyProtection="0">
      <alignment horizontal="left" vertical="center" indent="1"/>
    </xf>
    <xf numFmtId="4" fontId="219" fillId="163" borderId="41" applyNumberFormat="0" applyProtection="0">
      <alignment horizontal="left" vertical="center" indent="1"/>
    </xf>
    <xf numFmtId="4" fontId="219" fillId="163" borderId="41" applyNumberFormat="0" applyProtection="0">
      <alignment horizontal="left" vertical="center" indent="1"/>
    </xf>
    <xf numFmtId="4" fontId="219" fillId="163" borderId="41" applyNumberFormat="0" applyProtection="0">
      <alignment horizontal="left" vertical="center" indent="1"/>
    </xf>
    <xf numFmtId="0" fontId="274" fillId="0" borderId="0" applyNumberFormat="0" applyProtection="0"/>
    <xf numFmtId="0" fontId="186" fillId="164" borderId="15"/>
    <xf numFmtId="0" fontId="186" fillId="164" borderId="15"/>
    <xf numFmtId="4" fontId="219" fillId="150" borderId="49" applyNumberFormat="0" applyProtection="0">
      <alignment horizontal="right" vertical="center"/>
    </xf>
    <xf numFmtId="4" fontId="219" fillId="150" borderId="49" applyNumberFormat="0" applyProtection="0">
      <alignment horizontal="right" vertical="center"/>
    </xf>
    <xf numFmtId="4" fontId="219" fillId="150" borderId="49" applyNumberFormat="0" applyProtection="0">
      <alignment horizontal="right" vertical="center"/>
    </xf>
    <xf numFmtId="4" fontId="219" fillId="150" borderId="49" applyNumberFormat="0" applyProtection="0">
      <alignment horizontal="right" vertical="center"/>
    </xf>
    <xf numFmtId="4" fontId="219" fillId="150" borderId="49" applyNumberFormat="0" applyProtection="0">
      <alignment horizontal="right" vertical="center"/>
    </xf>
    <xf numFmtId="0" fontId="275" fillId="0" borderId="44"/>
    <xf numFmtId="0" fontId="219" fillId="0" borderId="0" applyNumberFormat="0" applyFill="0" applyBorder="0" applyAlignment="0" applyProtection="0"/>
    <xf numFmtId="0" fontId="236" fillId="0" borderId="0" applyFill="0" applyBorder="0" applyAlignment="0" applyProtection="0"/>
    <xf numFmtId="0" fontId="119" fillId="0" borderId="0" applyNumberFormat="0" applyFill="0" applyBorder="0" applyAlignment="0" applyProtection="0">
      <alignment horizontal="center"/>
    </xf>
    <xf numFmtId="0" fontId="53" fillId="0" borderId="0"/>
    <xf numFmtId="0" fontId="106" fillId="0" borderId="0"/>
    <xf numFmtId="38" fontId="142" fillId="63" borderId="0">
      <alignment horizontal="right" vertical="top"/>
    </xf>
    <xf numFmtId="38" fontId="142" fillId="63" borderId="0">
      <alignment horizontal="right" vertical="top"/>
    </xf>
    <xf numFmtId="38" fontId="142" fillId="63" borderId="0">
      <alignment horizontal="right" vertical="top"/>
    </xf>
    <xf numFmtId="38" fontId="142" fillId="63" borderId="0">
      <alignment horizontal="right" vertical="top"/>
    </xf>
    <xf numFmtId="243" fontId="65" fillId="0" borderId="0"/>
    <xf numFmtId="49" fontId="129" fillId="0" borderId="0" applyFill="0" applyBorder="0" applyAlignment="0"/>
    <xf numFmtId="244" fontId="129" fillId="0" borderId="0" applyFill="0" applyBorder="0" applyAlignment="0"/>
    <xf numFmtId="245" fontId="129" fillId="0" borderId="0" applyFill="0" applyBorder="0" applyAlignment="0"/>
    <xf numFmtId="0" fontId="7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19" fillId="0" borderId="41">
      <alignment horizontal="left" vertical="top" wrapText="1"/>
    </xf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65" borderId="33" applyNumberFormat="0">
      <alignment horizontal="center" vertical="center"/>
    </xf>
    <xf numFmtId="0" fontId="148" fillId="0" borderId="0" applyNumberFormat="0" applyFill="0" applyBorder="0" applyAlignment="0" applyProtection="0"/>
    <xf numFmtId="0" fontId="178" fillId="0" borderId="8" applyNumberFormat="0" applyFill="0" applyAlignment="0" applyProtection="0"/>
    <xf numFmtId="0" fontId="78" fillId="0" borderId="35" applyNumberFormat="0" applyFont="0" applyFill="0" applyAlignment="0" applyProtection="0"/>
    <xf numFmtId="0" fontId="178" fillId="0" borderId="8" applyNumberFormat="0" applyFill="0" applyAlignment="0" applyProtection="0"/>
    <xf numFmtId="246" fontId="53" fillId="0" borderId="0" applyFont="0" applyFill="0" applyBorder="0" applyAlignment="0" applyProtection="0"/>
    <xf numFmtId="247" fontId="53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248" fontId="236" fillId="0" borderId="0" applyFont="0" applyFill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8" fillId="109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228" fillId="71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8" fillId="117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16" borderId="0" applyNumberFormat="0" applyBorder="0" applyAlignment="0" applyProtection="0"/>
    <xf numFmtId="0" fontId="68" fillId="117" borderId="0" applyNumberFormat="0" applyBorder="0" applyAlignment="0" applyProtection="0"/>
    <xf numFmtId="0" fontId="68" fillId="16" borderId="0" applyNumberFormat="0" applyBorder="0" applyAlignment="0" applyProtection="0"/>
    <xf numFmtId="0" fontId="68" fillId="117" borderId="0" applyNumberFormat="0" applyBorder="0" applyAlignment="0" applyProtection="0"/>
    <xf numFmtId="0" fontId="68" fillId="16" borderId="0" applyNumberFormat="0" applyBorder="0" applyAlignment="0" applyProtection="0"/>
    <xf numFmtId="0" fontId="68" fillId="117" borderId="0" applyNumberFormat="0" applyBorder="0" applyAlignment="0" applyProtection="0"/>
    <xf numFmtId="0" fontId="68" fillId="16" borderId="0" applyNumberFormat="0" applyBorder="0" applyAlignment="0" applyProtection="0"/>
    <xf numFmtId="0" fontId="67" fillId="16" borderId="0" applyNumberFormat="0" applyBorder="0" applyAlignment="0" applyProtection="0"/>
    <xf numFmtId="0" fontId="229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25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228" fillId="75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24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25" borderId="0" applyNumberFormat="0" applyBorder="0" applyAlignment="0" applyProtection="0"/>
    <xf numFmtId="0" fontId="67" fillId="124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25" borderId="0" applyNumberFormat="0" applyBorder="0" applyAlignment="0" applyProtection="0"/>
    <xf numFmtId="0" fontId="68" fillId="125" borderId="0" applyNumberFormat="0" applyBorder="0" applyAlignment="0" applyProtection="0"/>
    <xf numFmtId="0" fontId="68" fillId="17" borderId="0" applyNumberFormat="0" applyBorder="0" applyAlignment="0" applyProtection="0"/>
    <xf numFmtId="0" fontId="68" fillId="125" borderId="0" applyNumberFormat="0" applyBorder="0" applyAlignment="0" applyProtection="0"/>
    <xf numFmtId="0" fontId="68" fillId="17" borderId="0" applyNumberFormat="0" applyBorder="0" applyAlignment="0" applyProtection="0"/>
    <xf numFmtId="0" fontId="68" fillId="125" borderId="0" applyNumberFormat="0" applyBorder="0" applyAlignment="0" applyProtection="0"/>
    <xf numFmtId="0" fontId="68" fillId="17" borderId="0" applyNumberFormat="0" applyBorder="0" applyAlignment="0" applyProtection="0"/>
    <xf numFmtId="0" fontId="68" fillId="125" borderId="0" applyNumberFormat="0" applyBorder="0" applyAlignment="0" applyProtection="0"/>
    <xf numFmtId="0" fontId="68" fillId="17" borderId="0" applyNumberFormat="0" applyBorder="0" applyAlignment="0" applyProtection="0"/>
    <xf numFmtId="0" fontId="67" fillId="17" borderId="0" applyNumberFormat="0" applyBorder="0" applyAlignment="0" applyProtection="0"/>
    <xf numFmtId="0" fontId="229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8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228" fillId="79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8" fillId="131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8" fillId="131" borderId="0" applyNumberFormat="0" applyBorder="0" applyAlignment="0" applyProtection="0"/>
    <xf numFmtId="0" fontId="68" fillId="131" borderId="0" applyNumberFormat="0" applyBorder="0" applyAlignment="0" applyProtection="0"/>
    <xf numFmtId="0" fontId="68" fillId="18" borderId="0" applyNumberFormat="0" applyBorder="0" applyAlignment="0" applyProtection="0"/>
    <xf numFmtId="0" fontId="68" fillId="131" borderId="0" applyNumberFormat="0" applyBorder="0" applyAlignment="0" applyProtection="0"/>
    <xf numFmtId="0" fontId="68" fillId="18" borderId="0" applyNumberFormat="0" applyBorder="0" applyAlignment="0" applyProtection="0"/>
    <xf numFmtId="0" fontId="68" fillId="131" borderId="0" applyNumberFormat="0" applyBorder="0" applyAlignment="0" applyProtection="0"/>
    <xf numFmtId="0" fontId="68" fillId="18" borderId="0" applyNumberFormat="0" applyBorder="0" applyAlignment="0" applyProtection="0"/>
    <xf numFmtId="0" fontId="68" fillId="131" borderId="0" applyNumberFormat="0" applyBorder="0" applyAlignment="0" applyProtection="0"/>
    <xf numFmtId="0" fontId="68" fillId="18" borderId="0" applyNumberFormat="0" applyBorder="0" applyAlignment="0" applyProtection="0"/>
    <xf numFmtId="0" fontId="67" fillId="18" borderId="0" applyNumberFormat="0" applyBorder="0" applyAlignment="0" applyProtection="0"/>
    <xf numFmtId="0" fontId="229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65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228" fillId="8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08" borderId="0" applyNumberFormat="0" applyBorder="0" applyAlignment="0" applyProtection="0"/>
    <xf numFmtId="0" fontId="68" fillId="108" borderId="0" applyNumberFormat="0" applyBorder="0" applyAlignment="0" applyProtection="0"/>
    <xf numFmtId="0" fontId="68" fillId="13" borderId="0" applyNumberFormat="0" applyBorder="0" applyAlignment="0" applyProtection="0"/>
    <xf numFmtId="0" fontId="68" fillId="108" borderId="0" applyNumberFormat="0" applyBorder="0" applyAlignment="0" applyProtection="0"/>
    <xf numFmtId="0" fontId="68" fillId="13" borderId="0" applyNumberFormat="0" applyBorder="0" applyAlignment="0" applyProtection="0"/>
    <xf numFmtId="0" fontId="68" fillId="108" borderId="0" applyNumberFormat="0" applyBorder="0" applyAlignment="0" applyProtection="0"/>
    <xf numFmtId="0" fontId="68" fillId="13" borderId="0" applyNumberFormat="0" applyBorder="0" applyAlignment="0" applyProtection="0"/>
    <xf numFmtId="0" fontId="68" fillId="108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229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228" fillId="8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09" borderId="0" applyNumberFormat="0" applyBorder="0" applyAlignment="0" applyProtection="0"/>
    <xf numFmtId="0" fontId="68" fillId="109" borderId="0" applyNumberFormat="0" applyBorder="0" applyAlignment="0" applyProtection="0"/>
    <xf numFmtId="0" fontId="68" fillId="14" borderId="0" applyNumberFormat="0" applyBorder="0" applyAlignment="0" applyProtection="0"/>
    <xf numFmtId="0" fontId="68" fillId="109" borderId="0" applyNumberFormat="0" applyBorder="0" applyAlignment="0" applyProtection="0"/>
    <xf numFmtId="0" fontId="68" fillId="14" borderId="0" applyNumberFormat="0" applyBorder="0" applyAlignment="0" applyProtection="0"/>
    <xf numFmtId="0" fontId="68" fillId="109" borderId="0" applyNumberFormat="0" applyBorder="0" applyAlignment="0" applyProtection="0"/>
    <xf numFmtId="0" fontId="68" fillId="14" borderId="0" applyNumberFormat="0" applyBorder="0" applyAlignment="0" applyProtection="0"/>
    <xf numFmtId="0" fontId="68" fillId="109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229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228" fillId="91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7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7" borderId="0" applyNumberFormat="0" applyBorder="0" applyAlignment="0" applyProtection="0"/>
    <xf numFmtId="0" fontId="68" fillId="137" borderId="0" applyNumberFormat="0" applyBorder="0" applyAlignment="0" applyProtection="0"/>
    <xf numFmtId="0" fontId="68" fillId="19" borderId="0" applyNumberFormat="0" applyBorder="0" applyAlignment="0" applyProtection="0"/>
    <xf numFmtId="0" fontId="68" fillId="137" borderId="0" applyNumberFormat="0" applyBorder="0" applyAlignment="0" applyProtection="0"/>
    <xf numFmtId="0" fontId="68" fillId="19" borderId="0" applyNumberFormat="0" applyBorder="0" applyAlignment="0" applyProtection="0"/>
    <xf numFmtId="0" fontId="68" fillId="137" borderId="0" applyNumberFormat="0" applyBorder="0" applyAlignment="0" applyProtection="0"/>
    <xf numFmtId="0" fontId="68" fillId="19" borderId="0" applyNumberFormat="0" applyBorder="0" applyAlignment="0" applyProtection="0"/>
    <xf numFmtId="0" fontId="68" fillId="137" borderId="0" applyNumberFormat="0" applyBorder="0" applyAlignment="0" applyProtection="0"/>
    <xf numFmtId="0" fontId="68" fillId="19" borderId="0" applyNumberFormat="0" applyBorder="0" applyAlignment="0" applyProtection="0"/>
    <xf numFmtId="0" fontId="67" fillId="19" borderId="0" applyNumberFormat="0" applyBorder="0" applyAlignment="0" applyProtection="0"/>
    <xf numFmtId="0" fontId="229" fillId="19" borderId="0" applyNumberFormat="0" applyBorder="0" applyAlignment="0" applyProtection="0"/>
    <xf numFmtId="0" fontId="67" fillId="19" borderId="0" applyNumberFormat="0" applyBorder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55" fillId="101" borderId="2" applyNumberFormat="0" applyAlignment="0" applyProtection="0"/>
    <xf numFmtId="0" fontId="112" fillId="101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55" fillId="101" borderId="2" applyNumberFormat="0" applyAlignment="0" applyProtection="0"/>
    <xf numFmtId="0" fontId="112" fillId="101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55" fillId="101" borderId="2" applyNumberFormat="0" applyAlignment="0" applyProtection="0"/>
    <xf numFmtId="0" fontId="155" fillId="101" borderId="2" applyNumberFormat="0" applyAlignment="0" applyProtection="0"/>
    <xf numFmtId="0" fontId="155" fillId="101" borderId="2" applyNumberFormat="0" applyAlignment="0" applyProtection="0"/>
    <xf numFmtId="0" fontId="155" fillId="101" borderId="2" applyNumberFormat="0" applyAlignment="0" applyProtection="0"/>
    <xf numFmtId="0" fontId="155" fillId="101" borderId="2" applyNumberFormat="0" applyAlignment="0" applyProtection="0"/>
    <xf numFmtId="0" fontId="112" fillId="7" borderId="2" applyNumberFormat="0" applyAlignment="0" applyProtection="0"/>
    <xf numFmtId="0" fontId="276" fillId="7" borderId="2" applyNumberFormat="0" applyAlignment="0" applyProtection="0"/>
    <xf numFmtId="0" fontId="53" fillId="32" borderId="0" applyNumberFormat="0" applyFont="0" applyBorder="0" applyAlignment="0">
      <protection locked="0"/>
    </xf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57" fillId="166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277" fillId="21" borderId="3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106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57" fillId="106" borderId="4" applyNumberFormat="0" applyAlignment="0" applyProtection="0"/>
    <xf numFmtId="0" fontId="121" fillId="106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57" fillId="106" borderId="4" applyNumberFormat="0" applyAlignment="0" applyProtection="0"/>
    <xf numFmtId="0" fontId="157" fillId="106" borderId="4" applyNumberFormat="0" applyAlignment="0" applyProtection="0"/>
    <xf numFmtId="0" fontId="157" fillId="22" borderId="4" applyNumberFormat="0" applyAlignment="0" applyProtection="0"/>
    <xf numFmtId="0" fontId="157" fillId="106" borderId="4" applyNumberFormat="0" applyAlignment="0" applyProtection="0"/>
    <xf numFmtId="0" fontId="157" fillId="22" borderId="4" applyNumberFormat="0" applyAlignment="0" applyProtection="0"/>
    <xf numFmtId="0" fontId="157" fillId="106" borderId="4" applyNumberFormat="0" applyAlignment="0" applyProtection="0"/>
    <xf numFmtId="0" fontId="157" fillId="22" borderId="4" applyNumberFormat="0" applyAlignment="0" applyProtection="0"/>
    <xf numFmtId="0" fontId="157" fillId="106" borderId="4" applyNumberFormat="0" applyAlignment="0" applyProtection="0"/>
    <xf numFmtId="0" fontId="157" fillId="22" borderId="4" applyNumberFormat="0" applyAlignment="0" applyProtection="0"/>
    <xf numFmtId="0" fontId="121" fillId="22" borderId="4" applyNumberFormat="0" applyAlignment="0" applyProtection="0"/>
    <xf numFmtId="0" fontId="278" fillId="22" borderId="4" applyNumberFormat="0" applyAlignment="0" applyProtection="0"/>
    <xf numFmtId="0" fontId="121" fillId="22" borderId="4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8" fillId="166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279" fillId="21" borderId="1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106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8" fillId="106" borderId="2" applyNumberFormat="0" applyAlignment="0" applyProtection="0"/>
    <xf numFmtId="0" fontId="74" fillId="106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8" fillId="106" borderId="2" applyNumberFormat="0" applyAlignment="0" applyProtection="0"/>
    <xf numFmtId="0" fontId="158" fillId="106" borderId="2" applyNumberFormat="0" applyAlignment="0" applyProtection="0"/>
    <xf numFmtId="0" fontId="158" fillId="22" borderId="2" applyNumberFormat="0" applyAlignment="0" applyProtection="0"/>
    <xf numFmtId="0" fontId="158" fillId="106" borderId="2" applyNumberFormat="0" applyAlignment="0" applyProtection="0"/>
    <xf numFmtId="0" fontId="158" fillId="22" borderId="2" applyNumberFormat="0" applyAlignment="0" applyProtection="0"/>
    <xf numFmtId="0" fontId="158" fillId="106" borderId="2" applyNumberFormat="0" applyAlignment="0" applyProtection="0"/>
    <xf numFmtId="0" fontId="158" fillId="22" borderId="2" applyNumberFormat="0" applyAlignment="0" applyProtection="0"/>
    <xf numFmtId="0" fontId="158" fillId="106" borderId="2" applyNumberFormat="0" applyAlignment="0" applyProtection="0"/>
    <xf numFmtId="0" fontId="158" fillId="22" borderId="2" applyNumberFormat="0" applyAlignment="0" applyProtection="0"/>
    <xf numFmtId="0" fontId="74" fillId="22" borderId="2" applyNumberFormat="0" applyAlignment="0" applyProtection="0"/>
    <xf numFmtId="0" fontId="280" fillId="22" borderId="2" applyNumberFormat="0" applyAlignment="0" applyProtection="0"/>
    <xf numFmtId="0" fontId="74" fillId="22" borderId="2" applyNumberFormat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>
      <alignment vertical="top"/>
      <protection locked="0"/>
    </xf>
    <xf numFmtId="167" fontId="60" fillId="0" borderId="0" applyFont="0" applyFill="0" applyBorder="0" applyAlignment="0" applyProtection="0"/>
    <xf numFmtId="249" fontId="59" fillId="0" borderId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205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250" fontId="59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249" fontId="59" fillId="0" borderId="0" applyFill="0" applyBorder="0" applyAlignment="0" applyProtection="0"/>
    <xf numFmtId="167" fontId="65" fillId="0" borderId="0" applyFont="0" applyFill="0" applyBorder="0" applyAlignment="0" applyProtection="0"/>
    <xf numFmtId="167" fontId="281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0" fontId="53" fillId="0" borderId="0"/>
    <xf numFmtId="0" fontId="53" fillId="0" borderId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282" fillId="0" borderId="5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283" fillId="0" borderId="39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70" fillId="0" borderId="5" applyNumberFormat="0" applyFill="0" applyAlignment="0" applyProtection="0"/>
    <xf numFmtId="0" fontId="170" fillId="0" borderId="5" applyNumberFormat="0" applyFill="0" applyAlignment="0" applyProtection="0"/>
    <xf numFmtId="0" fontId="170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203" fontId="174" fillId="0" borderId="0" applyProtection="0">
      <alignment horizontal="center"/>
    </xf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284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285" fillId="0" borderId="18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2" fillId="0" borderId="6" applyNumberFormat="0" applyFill="0" applyAlignment="0" applyProtection="0"/>
    <xf numFmtId="0" fontId="172" fillId="0" borderId="6" applyNumberFormat="0" applyFill="0" applyAlignment="0" applyProtection="0"/>
    <xf numFmtId="0" fontId="172" fillId="0" borderId="6" applyNumberFormat="0" applyFill="0" applyAlignment="0" applyProtection="0"/>
    <xf numFmtId="0" fontId="172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286" fillId="0" borderId="56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287" fillId="0" borderId="19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73" fillId="0" borderId="7" applyNumberFormat="0" applyFill="0" applyAlignment="0" applyProtection="0"/>
    <xf numFmtId="0" fontId="173" fillId="0" borderId="7" applyNumberFormat="0" applyFill="0" applyAlignment="0" applyProtection="0"/>
    <xf numFmtId="0" fontId="173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87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03" fontId="174" fillId="0" borderId="0" applyProtection="0">
      <alignment horizontal="center"/>
    </xf>
    <xf numFmtId="203" fontId="174" fillId="0" borderId="0" applyProtection="0">
      <alignment horizontal="center"/>
    </xf>
    <xf numFmtId="203" fontId="174" fillId="0" borderId="0" applyProtection="0">
      <alignment horizontal="center"/>
    </xf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57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288" fillId="0" borderId="40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65" fillId="0" borderId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65" fillId="0" borderId="0"/>
    <xf numFmtId="0" fontId="65" fillId="0" borderId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65" fillId="0" borderId="0"/>
    <xf numFmtId="0" fontId="65" fillId="0" borderId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65" fillId="0" borderId="0"/>
    <xf numFmtId="0" fontId="65" fillId="0" borderId="0"/>
    <xf numFmtId="0" fontId="178" fillId="0" borderId="8" applyNumberFormat="0" applyFill="0" applyAlignment="0" applyProtection="0"/>
    <xf numFmtId="3" fontId="79" fillId="0" borderId="15" applyBorder="0">
      <alignment vertical="center"/>
    </xf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24" borderId="10" applyNumberFormat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80" fillId="141" borderId="10" applyNumberFormat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89" fillId="23" borderId="9" applyNumberFormat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141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65" fillId="0" borderId="0"/>
    <xf numFmtId="0" fontId="65" fillId="0" borderId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180" fillId="141" borderId="10" applyNumberFormat="0" applyAlignment="0" applyProtection="0"/>
    <xf numFmtId="0" fontId="75" fillId="24" borderId="10" applyNumberFormat="0" applyAlignment="0" applyProtection="0"/>
    <xf numFmtId="0" fontId="75" fillId="141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65" fillId="0" borderId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65" fillId="0" borderId="0"/>
    <xf numFmtId="0" fontId="180" fillId="141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180" fillId="141" borderId="10" applyNumberFormat="0" applyAlignment="0" applyProtection="0"/>
    <xf numFmtId="0" fontId="180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180" fillId="141" borderId="10" applyNumberFormat="0" applyAlignment="0" applyProtection="0"/>
    <xf numFmtId="0" fontId="180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180" fillId="141" borderId="10" applyNumberFormat="0" applyAlignment="0" applyProtection="0"/>
    <xf numFmtId="0" fontId="180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180" fillId="141" borderId="10" applyNumberFormat="0" applyAlignment="0" applyProtection="0"/>
    <xf numFmtId="0" fontId="180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65" fillId="0" borderId="0"/>
    <xf numFmtId="0" fontId="65" fillId="0" borderId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65" fillId="0" borderId="0"/>
    <xf numFmtId="0" fontId="65" fillId="0" borderId="0"/>
    <xf numFmtId="0" fontId="75" fillId="24" borderId="10" applyNumberFormat="0" applyAlignment="0" applyProtection="0"/>
    <xf numFmtId="0" fontId="60" fillId="0" borderId="0">
      <alignment wrapText="1"/>
    </xf>
    <xf numFmtId="0" fontId="176" fillId="0" borderId="0">
      <alignment horizontal="center" vertical="top" wrapText="1"/>
    </xf>
    <xf numFmtId="0" fontId="181" fillId="0" borderId="0">
      <alignment horizontal="centerContinuous" vertical="center" wrapText="1"/>
    </xf>
    <xf numFmtId="0" fontId="181" fillId="0" borderId="0">
      <alignment horizontal="center" vertical="center"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172" fontId="182" fillId="32" borderId="15">
      <alignment wrapText="1"/>
    </xf>
    <xf numFmtId="0" fontId="65" fillId="0" borderId="0"/>
    <xf numFmtId="0" fontId="65" fillId="0" borderId="0"/>
    <xf numFmtId="0" fontId="65" fillId="0" borderId="0"/>
    <xf numFmtId="0" fontId="65" fillId="0" borderId="0"/>
    <xf numFmtId="0" fontId="148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90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0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5" fillId="0" borderId="0"/>
    <xf numFmtId="0" fontId="65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5" fillId="0" borderId="0"/>
    <xf numFmtId="0" fontId="65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5" fillId="0" borderId="0"/>
    <xf numFmtId="0" fontId="65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5" fillId="0" borderId="0"/>
    <xf numFmtId="0" fontId="65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5" fillId="0" borderId="0"/>
    <xf numFmtId="0" fontId="65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5" fillId="0" borderId="0"/>
    <xf numFmtId="0" fontId="65" fillId="0" borderId="0"/>
    <xf numFmtId="0" fontId="148" fillId="0" borderId="0" applyNumberFormat="0" applyFill="0" applyBorder="0" applyAlignment="0" applyProtection="0"/>
    <xf numFmtId="165" fontId="18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84" fillId="14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91" fillId="2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147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65" fillId="0" borderId="0"/>
    <xf numFmtId="0" fontId="65" fillId="0" borderId="0"/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147" borderId="0" applyNumberFormat="0" applyBorder="0" applyAlignment="0" applyProtection="0"/>
    <xf numFmtId="0" fontId="116" fillId="26" borderId="0" applyNumberFormat="0" applyBorder="0" applyAlignment="0" applyProtection="0"/>
    <xf numFmtId="0" fontId="116" fillId="147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65" fillId="0" borderId="0"/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65" fillId="0" borderId="0"/>
    <xf numFmtId="0" fontId="184" fillId="147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147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147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147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147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65" fillId="0" borderId="0"/>
    <xf numFmtId="0" fontId="65" fillId="0" borderId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65" fillId="0" borderId="0"/>
    <xf numFmtId="0" fontId="65" fillId="0" borderId="0"/>
    <xf numFmtId="0" fontId="116" fillId="26" borderId="0" applyNumberFormat="0" applyBorder="0" applyAlignment="0" applyProtection="0"/>
    <xf numFmtId="49" fontId="156" fillId="0" borderId="15">
      <alignment horizontal="right" vertical="top" wrapText="1"/>
    </xf>
    <xf numFmtId="173" fontId="185" fillId="0" borderId="0">
      <alignment horizontal="right" vertical="top" wrapText="1"/>
    </xf>
    <xf numFmtId="0" fontId="45" fillId="0" borderId="0"/>
    <xf numFmtId="0" fontId="2" fillId="0" borderId="0"/>
    <xf numFmtId="49" fontId="50" fillId="0" borderId="0" applyBorder="0">
      <alignment vertical="top"/>
    </xf>
    <xf numFmtId="49" fontId="50" fillId="0" borderId="0" applyBorder="0">
      <alignment vertical="top"/>
    </xf>
    <xf numFmtId="0" fontId="84" fillId="0" borderId="0"/>
    <xf numFmtId="49" fontId="50" fillId="0" borderId="0" applyBorder="0">
      <alignment vertical="top"/>
    </xf>
    <xf numFmtId="0" fontId="2" fillId="0" borderId="0"/>
    <xf numFmtId="0" fontId="45" fillId="0" borderId="0"/>
    <xf numFmtId="0" fontId="53" fillId="0" borderId="0"/>
    <xf numFmtId="0" fontId="2" fillId="0" borderId="0"/>
    <xf numFmtId="0" fontId="292" fillId="0" borderId="0"/>
    <xf numFmtId="49" fontId="50" fillId="0" borderId="0" applyBorder="0">
      <alignment vertical="top"/>
    </xf>
    <xf numFmtId="0" fontId="53" fillId="0" borderId="0"/>
    <xf numFmtId="0" fontId="65" fillId="0" borderId="0"/>
    <xf numFmtId="0" fontId="65" fillId="0" borderId="0"/>
    <xf numFmtId="0" fontId="43" fillId="0" borderId="0"/>
    <xf numFmtId="0" fontId="65" fillId="0" borderId="0"/>
    <xf numFmtId="0" fontId="65" fillId="0" borderId="0"/>
    <xf numFmtId="0" fontId="65" fillId="0" borderId="0"/>
    <xf numFmtId="49" fontId="50" fillId="0" borderId="0" applyBorder="0">
      <alignment vertical="top"/>
    </xf>
    <xf numFmtId="0" fontId="2" fillId="0" borderId="0"/>
    <xf numFmtId="49" fontId="50" fillId="0" borderId="0" applyBorder="0">
      <alignment vertical="top"/>
    </xf>
    <xf numFmtId="0" fontId="60" fillId="0" borderId="0"/>
    <xf numFmtId="0" fontId="2" fillId="0" borderId="0"/>
    <xf numFmtId="0" fontId="187" fillId="0" borderId="0"/>
    <xf numFmtId="0" fontId="187" fillId="0" borderId="0"/>
    <xf numFmtId="0" fontId="2" fillId="0" borderId="0"/>
    <xf numFmtId="0" fontId="2" fillId="0" borderId="0"/>
    <xf numFmtId="0" fontId="65" fillId="0" borderId="0"/>
    <xf numFmtId="0" fontId="53" fillId="0" borderId="0"/>
    <xf numFmtId="0" fontId="60" fillId="0" borderId="0"/>
    <xf numFmtId="0" fontId="65" fillId="0" borderId="0"/>
    <xf numFmtId="0" fontId="54" fillId="0" borderId="0">
      <alignment horizontal="left"/>
    </xf>
    <xf numFmtId="0" fontId="60" fillId="0" borderId="0"/>
    <xf numFmtId="0" fontId="54" fillId="0" borderId="0">
      <alignment horizontal="left"/>
    </xf>
    <xf numFmtId="0" fontId="2" fillId="0" borderId="0"/>
    <xf numFmtId="0" fontId="53" fillId="0" borderId="0"/>
    <xf numFmtId="0" fontId="65" fillId="0" borderId="0"/>
    <xf numFmtId="49" fontId="50" fillId="0" borderId="0" applyBorder="0">
      <alignment vertical="top"/>
    </xf>
    <xf numFmtId="0" fontId="2" fillId="0" borderId="0"/>
    <xf numFmtId="0" fontId="60" fillId="0" borderId="0"/>
    <xf numFmtId="0" fontId="65" fillId="0" borderId="0"/>
    <xf numFmtId="0" fontId="53" fillId="0" borderId="0"/>
    <xf numFmtId="0" fontId="209" fillId="0" borderId="0"/>
    <xf numFmtId="0" fontId="293" fillId="0" borderId="0"/>
    <xf numFmtId="0" fontId="209" fillId="0" borderId="0"/>
    <xf numFmtId="0" fontId="60" fillId="0" borderId="0"/>
    <xf numFmtId="0" fontId="65" fillId="0" borderId="0"/>
    <xf numFmtId="0" fontId="53" fillId="0" borderId="0"/>
    <xf numFmtId="0" fontId="59" fillId="0" borderId="0"/>
    <xf numFmtId="0" fontId="60" fillId="0" borderId="0"/>
    <xf numFmtId="0" fontId="65" fillId="0" borderId="0"/>
    <xf numFmtId="0" fontId="186" fillId="0" borderId="0"/>
    <xf numFmtId="0" fontId="60" fillId="0" borderId="0"/>
    <xf numFmtId="0" fontId="2" fillId="0" borderId="0"/>
    <xf numFmtId="0" fontId="65" fillId="0" borderId="0"/>
    <xf numFmtId="0" fontId="60" fillId="0" borderId="0"/>
    <xf numFmtId="0" fontId="2" fillId="0" borderId="0"/>
    <xf numFmtId="0" fontId="65" fillId="0" borderId="0"/>
    <xf numFmtId="0" fontId="2" fillId="0" borderId="0"/>
    <xf numFmtId="0" fontId="65" fillId="0" borderId="0"/>
    <xf numFmtId="0" fontId="60" fillId="0" borderId="0"/>
    <xf numFmtId="0" fontId="2" fillId="0" borderId="0"/>
    <xf numFmtId="0" fontId="53" fillId="0" borderId="0"/>
    <xf numFmtId="0" fontId="189" fillId="50" borderId="0" applyNumberFormat="0" applyBorder="0" applyAlignment="0">
      <alignment horizontal="left" vertical="center"/>
    </xf>
    <xf numFmtId="0" fontId="2" fillId="0" borderId="0"/>
    <xf numFmtId="0" fontId="65" fillId="0" borderId="0"/>
    <xf numFmtId="0" fontId="60" fillId="0" borderId="0"/>
    <xf numFmtId="0" fontId="2" fillId="0" borderId="0"/>
    <xf numFmtId="0" fontId="65" fillId="0" borderId="0"/>
    <xf numFmtId="0" fontId="190" fillId="0" borderId="0"/>
    <xf numFmtId="0" fontId="65" fillId="0" borderId="0"/>
    <xf numFmtId="0" fontId="65" fillId="0" borderId="0"/>
    <xf numFmtId="0" fontId="53" fillId="0" borderId="0"/>
    <xf numFmtId="0" fontId="65" fillId="0" borderId="0"/>
    <xf numFmtId="0" fontId="60" fillId="0" borderId="0"/>
    <xf numFmtId="0" fontId="2" fillId="0" borderId="0"/>
    <xf numFmtId="0" fontId="53" fillId="0" borderId="0"/>
    <xf numFmtId="0" fontId="65" fillId="0" borderId="0"/>
    <xf numFmtId="0" fontId="2" fillId="0" borderId="0"/>
    <xf numFmtId="0" fontId="65" fillId="0" borderId="0"/>
    <xf numFmtId="0" fontId="60" fillId="0" borderId="0"/>
    <xf numFmtId="0" fontId="2" fillId="0" borderId="0"/>
    <xf numFmtId="0" fontId="187" fillId="0" borderId="0"/>
    <xf numFmtId="0" fontId="2" fillId="0" borderId="0"/>
    <xf numFmtId="0" fontId="294" fillId="0" borderId="0"/>
    <xf numFmtId="0" fontId="2" fillId="0" borderId="0"/>
    <xf numFmtId="0" fontId="18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3" fillId="0" borderId="0"/>
    <xf numFmtId="0" fontId="190" fillId="0" borderId="0"/>
    <xf numFmtId="0" fontId="60" fillId="0" borderId="0"/>
    <xf numFmtId="0" fontId="190" fillId="0" borderId="0"/>
    <xf numFmtId="0" fontId="190" fillId="0" borderId="0"/>
    <xf numFmtId="0" fontId="2" fillId="0" borderId="0"/>
    <xf numFmtId="0" fontId="53" fillId="0" borderId="0"/>
    <xf numFmtId="0" fontId="2" fillId="0" borderId="0"/>
    <xf numFmtId="0" fontId="65" fillId="0" borderId="0"/>
    <xf numFmtId="0" fontId="65" fillId="0" borderId="0"/>
    <xf numFmtId="0" fontId="2" fillId="0" borderId="0"/>
    <xf numFmtId="0" fontId="84" fillId="0" borderId="0"/>
    <xf numFmtId="0" fontId="65" fillId="0" borderId="0"/>
    <xf numFmtId="0" fontId="189" fillId="50" borderId="0" applyNumberFormat="0" applyBorder="0" applyAlignment="0">
      <alignment horizontal="left" vertical="center"/>
    </xf>
    <xf numFmtId="0" fontId="2" fillId="0" borderId="0"/>
    <xf numFmtId="0" fontId="53" fillId="0" borderId="0"/>
    <xf numFmtId="0" fontId="60" fillId="0" borderId="0"/>
    <xf numFmtId="0" fontId="2" fillId="0" borderId="0"/>
    <xf numFmtId="0" fontId="84" fillId="0" borderId="0"/>
    <xf numFmtId="0" fontId="60" fillId="0" borderId="0"/>
    <xf numFmtId="0" fontId="65" fillId="0" borderId="0"/>
    <xf numFmtId="0" fontId="60" fillId="0" borderId="0"/>
    <xf numFmtId="0" fontId="65" fillId="0" borderId="0"/>
    <xf numFmtId="0" fontId="60" fillId="0" borderId="0"/>
    <xf numFmtId="0" fontId="189" fillId="50" borderId="0" applyNumberFormat="0" applyBorder="0" applyAlignment="0">
      <alignment horizontal="left" vertical="center"/>
    </xf>
    <xf numFmtId="0" fontId="189" fillId="50" borderId="0" applyNumberFormat="0" applyBorder="0" applyAlignment="0">
      <alignment horizontal="left" vertical="center"/>
    </xf>
    <xf numFmtId="0" fontId="45" fillId="0" borderId="0"/>
    <xf numFmtId="0" fontId="59" fillId="0" borderId="0"/>
    <xf numFmtId="0" fontId="53" fillId="0" borderId="0"/>
    <xf numFmtId="0" fontId="2" fillId="0" borderId="0"/>
    <xf numFmtId="0" fontId="2" fillId="0" borderId="0"/>
    <xf numFmtId="0" fontId="190" fillId="0" borderId="0"/>
    <xf numFmtId="0" fontId="2" fillId="0" borderId="0"/>
    <xf numFmtId="0" fontId="59" fillId="0" borderId="0"/>
    <xf numFmtId="0" fontId="60" fillId="0" borderId="0"/>
    <xf numFmtId="0" fontId="190" fillId="0" borderId="0"/>
    <xf numFmtId="0" fontId="65" fillId="0" borderId="0"/>
    <xf numFmtId="0" fontId="60" fillId="0" borderId="0"/>
    <xf numFmtId="0" fontId="53" fillId="0" borderId="0"/>
    <xf numFmtId="0" fontId="65" fillId="0" borderId="0"/>
    <xf numFmtId="0" fontId="2" fillId="0" borderId="0"/>
    <xf numFmtId="0" fontId="2" fillId="0" borderId="0"/>
    <xf numFmtId="0" fontId="190" fillId="0" borderId="0"/>
    <xf numFmtId="0" fontId="65" fillId="0" borderId="0"/>
    <xf numFmtId="0" fontId="53" fillId="0" borderId="0"/>
    <xf numFmtId="0" fontId="53" fillId="0" borderId="0"/>
    <xf numFmtId="0" fontId="65" fillId="0" borderId="0"/>
    <xf numFmtId="0" fontId="2" fillId="0" borderId="0"/>
    <xf numFmtId="0" fontId="59" fillId="0" borderId="0"/>
    <xf numFmtId="0" fontId="60" fillId="0" borderId="0"/>
    <xf numFmtId="0" fontId="2" fillId="0" borderId="0"/>
    <xf numFmtId="0" fontId="53" fillId="0" borderId="0"/>
    <xf numFmtId="0" fontId="65" fillId="0" borderId="0"/>
    <xf numFmtId="0" fontId="65" fillId="0" borderId="0"/>
    <xf numFmtId="0" fontId="190" fillId="0" borderId="0"/>
    <xf numFmtId="0" fontId="2" fillId="0" borderId="0"/>
    <xf numFmtId="0" fontId="190" fillId="0" borderId="0"/>
    <xf numFmtId="0" fontId="53" fillId="0" borderId="0"/>
    <xf numFmtId="0" fontId="60" fillId="0" borderId="0"/>
    <xf numFmtId="0" fontId="190" fillId="0" borderId="0"/>
    <xf numFmtId="0" fontId="65" fillId="0" borderId="0"/>
    <xf numFmtId="0" fontId="60" fillId="0" borderId="0"/>
    <xf numFmtId="0" fontId="60" fillId="0" borderId="0"/>
    <xf numFmtId="0" fontId="65" fillId="0" borderId="0"/>
    <xf numFmtId="0" fontId="53" fillId="0" borderId="0"/>
    <xf numFmtId="0" fontId="59" fillId="0" borderId="0"/>
    <xf numFmtId="0" fontId="60" fillId="0" borderId="0"/>
    <xf numFmtId="0" fontId="60" fillId="0" borderId="0"/>
    <xf numFmtId="0" fontId="53" fillId="0" borderId="0"/>
    <xf numFmtId="0" fontId="2" fillId="0" borderId="0"/>
    <xf numFmtId="0" fontId="60" fillId="0" borderId="0"/>
    <xf numFmtId="0" fontId="2" fillId="0" borderId="0"/>
    <xf numFmtId="0" fontId="190" fillId="0" borderId="0"/>
    <xf numFmtId="0" fontId="65" fillId="0" borderId="0"/>
    <xf numFmtId="0" fontId="2" fillId="0" borderId="0"/>
    <xf numFmtId="0" fontId="60" fillId="0" borderId="0"/>
    <xf numFmtId="0" fontId="2" fillId="0" borderId="0"/>
    <xf numFmtId="0" fontId="53" fillId="0" borderId="0"/>
    <xf numFmtId="0" fontId="2" fillId="0" borderId="0"/>
    <xf numFmtId="0" fontId="60" fillId="0" borderId="0"/>
    <xf numFmtId="0" fontId="2" fillId="0" borderId="0"/>
    <xf numFmtId="0" fontId="53" fillId="0" borderId="0"/>
    <xf numFmtId="0" fontId="2" fillId="0" borderId="0"/>
    <xf numFmtId="0" fontId="60" fillId="0" borderId="0"/>
    <xf numFmtId="0" fontId="65" fillId="0" borderId="0"/>
    <xf numFmtId="0" fontId="65" fillId="0" borderId="0"/>
    <xf numFmtId="0" fontId="45" fillId="0" borderId="0">
      <alignment wrapText="1"/>
    </xf>
    <xf numFmtId="0" fontId="60" fillId="0" borderId="0"/>
    <xf numFmtId="0" fontId="65" fillId="0" borderId="0"/>
    <xf numFmtId="0" fontId="65" fillId="0" borderId="0"/>
    <xf numFmtId="0" fontId="45" fillId="0" borderId="0">
      <alignment wrapText="1"/>
    </xf>
    <xf numFmtId="0" fontId="60" fillId="0" borderId="0"/>
    <xf numFmtId="0" fontId="65" fillId="0" borderId="0"/>
    <xf numFmtId="0" fontId="65" fillId="0" borderId="0"/>
    <xf numFmtId="0" fontId="45" fillId="0" borderId="0">
      <alignment wrapText="1"/>
    </xf>
    <xf numFmtId="0" fontId="60" fillId="0" borderId="0"/>
    <xf numFmtId="0" fontId="60" fillId="0" borderId="0"/>
    <xf numFmtId="0" fontId="45" fillId="0" borderId="0">
      <alignment wrapText="1"/>
    </xf>
    <xf numFmtId="0" fontId="65" fillId="0" borderId="0"/>
    <xf numFmtId="0" fontId="187" fillId="0" borderId="0"/>
    <xf numFmtId="206" fontId="92" fillId="0" borderId="0"/>
    <xf numFmtId="0" fontId="187" fillId="0" borderId="0"/>
    <xf numFmtId="0" fontId="96" fillId="0" borderId="0"/>
    <xf numFmtId="0" fontId="187" fillId="0" borderId="0"/>
    <xf numFmtId="0" fontId="60" fillId="0" borderId="0"/>
    <xf numFmtId="206" fontId="92" fillId="0" borderId="0"/>
    <xf numFmtId="0" fontId="187" fillId="0" borderId="0"/>
    <xf numFmtId="0" fontId="187" fillId="0" borderId="0"/>
    <xf numFmtId="49" fontId="50" fillId="0" borderId="0" applyBorder="0">
      <alignment vertical="top"/>
    </xf>
    <xf numFmtId="0" fontId="53" fillId="0" borderId="0"/>
    <xf numFmtId="0" fontId="53" fillId="0" borderId="0"/>
    <xf numFmtId="0" fontId="65" fillId="0" borderId="0"/>
    <xf numFmtId="0" fontId="60" fillId="0" borderId="0"/>
    <xf numFmtId="0" fontId="65" fillId="0" borderId="0"/>
    <xf numFmtId="0" fontId="53" fillId="0" borderId="0"/>
    <xf numFmtId="0" fontId="60" fillId="0" borderId="0"/>
    <xf numFmtId="0" fontId="60" fillId="0" borderId="0"/>
    <xf numFmtId="0" fontId="53" fillId="0" borderId="0"/>
    <xf numFmtId="0" fontId="53" fillId="0" borderId="0"/>
    <xf numFmtId="49" fontId="50" fillId="50" borderId="0" applyBorder="0">
      <alignment vertical="top"/>
    </xf>
    <xf numFmtId="0" fontId="53" fillId="0" borderId="0"/>
    <xf numFmtId="0" fontId="60" fillId="0" borderId="0"/>
    <xf numFmtId="0" fontId="65" fillId="0" borderId="0"/>
    <xf numFmtId="49" fontId="50" fillId="50" borderId="0" applyBorder="0">
      <alignment vertical="top"/>
    </xf>
    <xf numFmtId="0" fontId="65" fillId="0" borderId="0"/>
    <xf numFmtId="0" fontId="60" fillId="0" borderId="0"/>
    <xf numFmtId="0" fontId="2" fillId="0" borderId="0"/>
    <xf numFmtId="0" fontId="60" fillId="0" borderId="0"/>
    <xf numFmtId="0" fontId="65" fillId="0" borderId="0"/>
    <xf numFmtId="0" fontId="2" fillId="0" borderId="0"/>
    <xf numFmtId="0" fontId="65" fillId="0" borderId="0"/>
    <xf numFmtId="0" fontId="60" fillId="0" borderId="0"/>
    <xf numFmtId="49" fontId="50" fillId="0" borderId="0" applyBorder="0">
      <alignment vertical="top"/>
    </xf>
    <xf numFmtId="0" fontId="53" fillId="0" borderId="0"/>
    <xf numFmtId="0" fontId="2" fillId="0" borderId="0"/>
    <xf numFmtId="0" fontId="60" fillId="0" borderId="0"/>
    <xf numFmtId="0" fontId="215" fillId="0" borderId="0" applyFill="0" applyProtection="0"/>
    <xf numFmtId="0" fontId="60" fillId="0" borderId="0"/>
    <xf numFmtId="0" fontId="187" fillId="0" borderId="0"/>
    <xf numFmtId="0" fontId="187" fillId="0" borderId="0"/>
    <xf numFmtId="0" fontId="2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" fillId="0" borderId="0"/>
    <xf numFmtId="0" fontId="45" fillId="0" borderId="0"/>
    <xf numFmtId="0" fontId="53" fillId="0" borderId="0"/>
    <xf numFmtId="0" fontId="53" fillId="0" borderId="0" applyNumberFormat="0" applyFont="0" applyFill="0" applyBorder="0" applyAlignment="0" applyProtection="0">
      <alignment vertical="top"/>
    </xf>
    <xf numFmtId="0" fontId="53" fillId="0" borderId="0"/>
    <xf numFmtId="0" fontId="60" fillId="0" borderId="0"/>
    <xf numFmtId="0" fontId="53" fillId="0" borderId="0"/>
    <xf numFmtId="0" fontId="65" fillId="0" borderId="0"/>
    <xf numFmtId="0" fontId="65" fillId="0" borderId="0"/>
    <xf numFmtId="206" fontId="92" fillId="0" borderId="0"/>
    <xf numFmtId="206" fontId="92" fillId="0" borderId="0"/>
    <xf numFmtId="0" fontId="65" fillId="0" borderId="0"/>
    <xf numFmtId="206" fontId="92" fillId="0" borderId="0"/>
    <xf numFmtId="0" fontId="2" fillId="0" borderId="0"/>
    <xf numFmtId="0" fontId="2" fillId="0" borderId="0"/>
    <xf numFmtId="0" fontId="60" fillId="0" borderId="0"/>
    <xf numFmtId="0" fontId="53" fillId="0" borderId="0"/>
    <xf numFmtId="0" fontId="53" fillId="0" borderId="0"/>
    <xf numFmtId="0" fontId="2" fillId="0" borderId="0"/>
    <xf numFmtId="0" fontId="60" fillId="0" borderId="0"/>
    <xf numFmtId="0" fontId="2" fillId="0" borderId="0"/>
    <xf numFmtId="0" fontId="60" fillId="0" borderId="0"/>
    <xf numFmtId="0" fontId="53" fillId="0" borderId="0"/>
    <xf numFmtId="0" fontId="2" fillId="0" borderId="0"/>
    <xf numFmtId="0" fontId="60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60" fillId="0" borderId="0"/>
    <xf numFmtId="0" fontId="2" fillId="0" borderId="0"/>
    <xf numFmtId="0" fontId="53" fillId="0" borderId="0"/>
    <xf numFmtId="0" fontId="45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53" fillId="0" borderId="0"/>
    <xf numFmtId="0" fontId="60" fillId="0" borderId="0"/>
    <xf numFmtId="0" fontId="187" fillId="0" borderId="0"/>
    <xf numFmtId="0" fontId="187" fillId="0" borderId="0"/>
    <xf numFmtId="0" fontId="65" fillId="0" borderId="0"/>
    <xf numFmtId="0" fontId="216" fillId="0" borderId="0"/>
    <xf numFmtId="0" fontId="187" fillId="0" borderId="0"/>
    <xf numFmtId="0" fontId="187" fillId="0" borderId="0"/>
    <xf numFmtId="0" fontId="187" fillId="0" borderId="0"/>
    <xf numFmtId="0" fontId="2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93" fillId="0" borderId="0"/>
    <xf numFmtId="0" fontId="187" fillId="0" borderId="0"/>
    <xf numFmtId="0" fontId="53" fillId="0" borderId="0"/>
    <xf numFmtId="0" fontId="60" fillId="0" borderId="0"/>
    <xf numFmtId="0" fontId="60" fillId="0" borderId="0"/>
    <xf numFmtId="0" fontId="65" fillId="0" borderId="0"/>
    <xf numFmtId="0" fontId="60" fillId="0" borderId="0"/>
    <xf numFmtId="0" fontId="2" fillId="0" borderId="0"/>
    <xf numFmtId="0" fontId="2" fillId="0" borderId="0"/>
    <xf numFmtId="0" fontId="65" fillId="0" borderId="0"/>
    <xf numFmtId="0" fontId="45" fillId="0" borderId="0"/>
    <xf numFmtId="0" fontId="65" fillId="0" borderId="0"/>
    <xf numFmtId="0" fontId="60" fillId="0" borderId="0"/>
    <xf numFmtId="0" fontId="53" fillId="0" borderId="0"/>
    <xf numFmtId="0" fontId="45" fillId="0" borderId="0"/>
    <xf numFmtId="0" fontId="45" fillId="0" borderId="0"/>
    <xf numFmtId="0" fontId="187" fillId="0" borderId="0"/>
    <xf numFmtId="0" fontId="2" fillId="0" borderId="0"/>
    <xf numFmtId="0" fontId="59" fillId="0" borderId="0"/>
    <xf numFmtId="0" fontId="187" fillId="0" borderId="0"/>
    <xf numFmtId="0" fontId="24" fillId="0" borderId="0"/>
    <xf numFmtId="49" fontId="50" fillId="0" borderId="0" applyBorder="0">
      <alignment vertical="top"/>
    </xf>
    <xf numFmtId="0" fontId="295" fillId="0" borderId="0"/>
    <xf numFmtId="49" fontId="50" fillId="0" borderId="0" applyBorder="0">
      <alignment vertical="top"/>
    </xf>
    <xf numFmtId="0" fontId="60" fillId="0" borderId="0"/>
    <xf numFmtId="0" fontId="65" fillId="0" borderId="0"/>
    <xf numFmtId="0" fontId="2" fillId="0" borderId="0"/>
    <xf numFmtId="0" fontId="60" fillId="0" borderId="0"/>
    <xf numFmtId="0" fontId="65" fillId="0" borderId="0"/>
    <xf numFmtId="0" fontId="65" fillId="0" borderId="0"/>
    <xf numFmtId="0" fontId="65" fillId="0" borderId="0"/>
    <xf numFmtId="0" fontId="60" fillId="0" borderId="0"/>
    <xf numFmtId="0" fontId="53" fillId="0" borderId="0"/>
    <xf numFmtId="0" fontId="2" fillId="0" borderId="0"/>
    <xf numFmtId="0" fontId="65" fillId="0" borderId="0"/>
    <xf numFmtId="0" fontId="60" fillId="0" borderId="0"/>
    <xf numFmtId="0" fontId="60" fillId="0" borderId="0"/>
    <xf numFmtId="0" fontId="65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60" fillId="0" borderId="0"/>
    <xf numFmtId="49" fontId="50" fillId="0" borderId="0" applyBorder="0">
      <alignment vertical="top"/>
    </xf>
    <xf numFmtId="0" fontId="6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65" fillId="0" borderId="0"/>
    <xf numFmtId="0" fontId="60" fillId="0" borderId="0"/>
    <xf numFmtId="0" fontId="45" fillId="0" borderId="0"/>
    <xf numFmtId="0" fontId="2" fillId="0" borderId="0"/>
    <xf numFmtId="0" fontId="53" fillId="0" borderId="0"/>
    <xf numFmtId="49" fontId="50" fillId="0" borderId="0" applyBorder="0">
      <alignment vertical="top"/>
    </xf>
    <xf numFmtId="0" fontId="60" fillId="0" borderId="0"/>
    <xf numFmtId="0" fontId="2" fillId="0" borderId="0"/>
    <xf numFmtId="0" fontId="45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45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59" fillId="0" borderId="0"/>
    <xf numFmtId="0" fontId="53" fillId="0" borderId="0"/>
    <xf numFmtId="0" fontId="65" fillId="0" borderId="0"/>
    <xf numFmtId="0" fontId="45" fillId="0" borderId="0"/>
    <xf numFmtId="0" fontId="2" fillId="0" borderId="0"/>
    <xf numFmtId="49" fontId="50" fillId="0" borderId="0" applyBorder="0">
      <alignment vertical="top"/>
    </xf>
    <xf numFmtId="0" fontId="53" fillId="0" borderId="0"/>
    <xf numFmtId="0" fontId="2" fillId="0" borderId="0"/>
    <xf numFmtId="0" fontId="45" fillId="0" borderId="0"/>
    <xf numFmtId="0" fontId="2" fillId="0" borderId="0"/>
    <xf numFmtId="0" fontId="53" fillId="0" borderId="0"/>
    <xf numFmtId="0" fontId="2" fillId="0" borderId="0"/>
    <xf numFmtId="49" fontId="50" fillId="0" borderId="0" applyBorder="0">
      <alignment vertical="top"/>
    </xf>
    <xf numFmtId="49" fontId="50" fillId="0" borderId="0" applyBorder="0">
      <alignment vertical="top"/>
    </xf>
    <xf numFmtId="0" fontId="65" fillId="0" borderId="0"/>
    <xf numFmtId="0" fontId="59" fillId="0" borderId="0"/>
    <xf numFmtId="0" fontId="96" fillId="0" borderId="0"/>
    <xf numFmtId="0" fontId="53" fillId="0" borderId="0"/>
    <xf numFmtId="0" fontId="60" fillId="0" borderId="0"/>
    <xf numFmtId="0" fontId="53" fillId="0" borderId="0"/>
    <xf numFmtId="0" fontId="65" fillId="0" borderId="0"/>
    <xf numFmtId="0" fontId="2" fillId="0" borderId="0"/>
    <xf numFmtId="1" fontId="193" fillId="0" borderId="15">
      <alignment horizontal="left" vertical="center"/>
    </xf>
    <xf numFmtId="0" fontId="2" fillId="0" borderId="0"/>
    <xf numFmtId="0" fontId="2" fillId="0" borderId="0"/>
    <xf numFmtId="0" fontId="71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94" fillId="9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96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98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2" fillId="0" borderId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194" fillId="98" borderId="0" applyNumberFormat="0" applyBorder="0" applyAlignment="0" applyProtection="0"/>
    <xf numFmtId="0" fontId="71" fillId="3" borderId="0" applyNumberFormat="0" applyBorder="0" applyAlignment="0" applyProtection="0"/>
    <xf numFmtId="0" fontId="71" fillId="98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2" fillId="0" borderId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2" fillId="0" borderId="0"/>
    <xf numFmtId="0" fontId="194" fillId="98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98" borderId="0" applyNumberFormat="0" applyBorder="0" applyAlignment="0" applyProtection="0"/>
    <xf numFmtId="0" fontId="194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98" borderId="0" applyNumberFormat="0" applyBorder="0" applyAlignment="0" applyProtection="0"/>
    <xf numFmtId="0" fontId="194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98" borderId="0" applyNumberFormat="0" applyBorder="0" applyAlignment="0" applyProtection="0"/>
    <xf numFmtId="0" fontId="194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98" borderId="0" applyNumberFormat="0" applyBorder="0" applyAlignment="0" applyProtection="0"/>
    <xf numFmtId="0" fontId="194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2" fillId="0" borderId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2" fillId="0" borderId="0"/>
    <xf numFmtId="0" fontId="71" fillId="3" borderId="0" applyNumberFormat="0" applyBorder="0" applyAlignment="0" applyProtection="0"/>
    <xf numFmtId="0" fontId="60" fillId="0" borderId="0" applyFont="0" applyFill="0" applyBorder="0" applyProtection="0">
      <alignment horizontal="center" vertical="center" wrapText="1"/>
    </xf>
    <xf numFmtId="0" fontId="60" fillId="0" borderId="0" applyFont="0" applyFill="0" applyBorder="0" applyProtection="0">
      <alignment horizontal="center" vertical="center" wrapText="1"/>
    </xf>
    <xf numFmtId="0" fontId="60" fillId="0" borderId="0" applyFont="0" applyFill="0" applyBorder="0" applyProtection="0">
      <alignment horizontal="center" vertical="center" wrapText="1"/>
    </xf>
    <xf numFmtId="0" fontId="60" fillId="0" borderId="0" applyFont="0" applyFill="0" applyBorder="0" applyProtection="0">
      <alignment horizontal="center" vertical="center" wrapText="1"/>
    </xf>
    <xf numFmtId="0" fontId="60" fillId="0" borderId="0" applyNumberFormat="0" applyFont="0" applyFill="0" applyBorder="0" applyProtection="0">
      <alignment horizontal="justify" vertical="center" wrapText="1"/>
    </xf>
    <xf numFmtId="0" fontId="60" fillId="0" borderId="0" applyNumberFormat="0" applyFont="0" applyFill="0" applyBorder="0" applyProtection="0">
      <alignment horizontal="justify" vertical="center" wrapText="1"/>
    </xf>
    <xf numFmtId="0" fontId="60" fillId="0" borderId="0" applyNumberFormat="0" applyFont="0" applyFill="0" applyBorder="0" applyProtection="0">
      <alignment horizontal="justify" vertical="center" wrapText="1"/>
    </xf>
    <xf numFmtId="0" fontId="60" fillId="0" borderId="0" applyNumberFormat="0" applyFont="0" applyFill="0" applyBorder="0" applyProtection="0">
      <alignment horizontal="justify" vertical="center" wrapText="1"/>
    </xf>
    <xf numFmtId="204" fontId="174" fillId="0" borderId="15">
      <alignment vertical="top"/>
    </xf>
    <xf numFmtId="173" fontId="195" fillId="33" borderId="27" applyNumberFormat="0" applyBorder="0" applyAlignment="0">
      <alignment vertical="center"/>
      <protection locked="0"/>
    </xf>
    <xf numFmtId="0" fontId="2" fillId="0" borderId="0"/>
    <xf numFmtId="0" fontId="2" fillId="0" borderId="0"/>
    <xf numFmtId="0" fontId="8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9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2" fillId="0" borderId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/>
    <xf numFmtId="0" fontId="85" fillId="0" borderId="0" applyNumberFormat="0" applyFill="0" applyBorder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2" fillId="0" borderId="0"/>
    <xf numFmtId="0" fontId="60" fillId="29" borderId="12" applyNumberFormat="0" applyFont="0" applyAlignment="0" applyProtection="0"/>
    <xf numFmtId="0" fontId="2" fillId="0" borderId="0"/>
    <xf numFmtId="0" fontId="60" fillId="29" borderId="12" applyNumberFormat="0" applyFont="0" applyAlignment="0" applyProtection="0"/>
    <xf numFmtId="0" fontId="2" fillId="0" borderId="0"/>
    <xf numFmtId="0" fontId="65" fillId="29" borderId="12" applyNumberFormat="0" applyFont="0" applyAlignment="0" applyProtection="0"/>
    <xf numFmtId="0" fontId="2" fillId="0" borderId="0"/>
    <xf numFmtId="0" fontId="65" fillId="29" borderId="12" applyNumberFormat="0" applyFont="0" applyAlignment="0" applyProtection="0"/>
    <xf numFmtId="0" fontId="2" fillId="0" borderId="0"/>
    <xf numFmtId="0" fontId="65" fillId="29" borderId="12" applyNumberFormat="0" applyFont="0" applyAlignment="0" applyProtection="0"/>
    <xf numFmtId="0" fontId="2" fillId="0" borderId="0"/>
    <xf numFmtId="0" fontId="65" fillId="29" borderId="12" applyNumberFormat="0" applyFont="0" applyAlignment="0" applyProtection="0"/>
    <xf numFmtId="0" fontId="2" fillId="0" borderId="0"/>
    <xf numFmtId="0" fontId="92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59" fillId="149" borderId="12" applyNumberFormat="0" applyAlignment="0" applyProtection="0"/>
    <xf numFmtId="0" fontId="53" fillId="29" borderId="12" applyNumberFormat="0" applyFont="0" applyAlignment="0" applyProtection="0"/>
    <xf numFmtId="0" fontId="59" fillId="149" borderId="12" applyNumberForma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2" fillId="0" borderId="0"/>
    <xf numFmtId="0" fontId="255" fillId="149" borderId="12" applyNumberFormat="0" applyAlignment="0" applyProtection="0"/>
    <xf numFmtId="0" fontId="59" fillId="149" borderId="12" applyNumberFormat="0" applyAlignment="0" applyProtection="0"/>
    <xf numFmtId="0" fontId="2" fillId="0" borderId="0"/>
    <xf numFmtId="0" fontId="255" fillId="149" borderId="12" applyNumberFormat="0" applyAlignment="0" applyProtection="0"/>
    <xf numFmtId="0" fontId="45" fillId="29" borderId="12" applyNumberFormat="0" applyFont="0" applyAlignment="0" applyProtection="0"/>
    <xf numFmtId="0" fontId="2" fillId="0" borderId="0"/>
    <xf numFmtId="0" fontId="66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60" fillId="29" borderId="12" applyNumberFormat="0" applyFont="0" applyAlignment="0" applyProtection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2" fillId="0" borderId="0"/>
    <xf numFmtId="0" fontId="59" fillId="149" borderId="12" applyNumberForma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66" fillId="29" borderId="12" applyNumberFormat="0" applyFont="0" applyAlignment="0" applyProtection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59" fillId="149" borderId="12" applyNumberFormat="0" applyAlignment="0" applyProtection="0"/>
    <xf numFmtId="0" fontId="66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59" fillId="149" borderId="12" applyNumberFormat="0" applyAlignment="0" applyProtection="0"/>
    <xf numFmtId="0" fontId="66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9" fillId="149" borderId="12" applyNumberFormat="0" applyAlignment="0" applyProtection="0"/>
    <xf numFmtId="0" fontId="66" fillId="29" borderId="12" applyNumberFormat="0" applyFont="0" applyAlignment="0" applyProtection="0"/>
    <xf numFmtId="0" fontId="60" fillId="29" borderId="12" applyNumberFormat="0" applyFont="0" applyAlignment="0" applyProtection="0"/>
    <xf numFmtId="0" fontId="66" fillId="29" borderId="12" applyNumberFormat="0" applyFont="0" applyAlignment="0" applyProtection="0"/>
    <xf numFmtId="0" fontId="53" fillId="29" borderId="12" applyNumberFormat="0" applyFont="0" applyAlignment="0" applyProtection="0"/>
    <xf numFmtId="0" fontId="59" fillId="149" borderId="12" applyNumberFormat="0" applyAlignment="0" applyProtection="0"/>
    <xf numFmtId="0" fontId="66" fillId="29" borderId="12" applyNumberFormat="0" applyFont="0" applyAlignment="0" applyProtection="0"/>
    <xf numFmtId="0" fontId="66" fillId="29" borderId="12" applyNumberFormat="0" applyFont="0" applyAlignment="0" applyProtection="0"/>
    <xf numFmtId="0" fontId="53" fillId="29" borderId="12" applyNumberFormat="0" applyFont="0" applyAlignment="0" applyProtection="0"/>
    <xf numFmtId="0" fontId="2" fillId="0" borderId="0"/>
    <xf numFmtId="0" fontId="50" fillId="28" borderId="11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49" fontId="165" fillId="0" borderId="20">
      <alignment horizontal="left" vertical="center"/>
    </xf>
    <xf numFmtId="0" fontId="2" fillId="0" borderId="0"/>
    <xf numFmtId="9" fontId="53" fillId="0" borderId="0" applyFont="0" applyFill="0" applyBorder="0" applyAlignment="0" applyProtection="0"/>
    <xf numFmtId="9" fontId="59" fillId="0" borderId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9" fontId="59" fillId="0" borderId="0" applyFill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9" fontId="19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90" fillId="0" borderId="0" applyFont="0" applyFill="0" applyBorder="0" applyAlignment="0" applyProtection="0"/>
    <xf numFmtId="0" fontId="2" fillId="0" borderId="0"/>
    <xf numFmtId="9" fontId="59" fillId="0" borderId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0" fontId="2" fillId="0" borderId="0"/>
    <xf numFmtId="9" fontId="190" fillId="0" borderId="0" applyFont="0" applyFill="0" applyBorder="0" applyAlignment="0" applyProtection="0"/>
    <xf numFmtId="0" fontId="2" fillId="0" borderId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" fillId="0" borderId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59" fillId="0" borderId="0" applyFill="0" applyBorder="0" applyAlignment="0" applyProtection="0"/>
    <xf numFmtId="9" fontId="19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9" fontId="255" fillId="0" borderId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9" fillId="0" borderId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5" fillId="0" borderId="0" applyFill="0" applyBorder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" fillId="0" borderId="0"/>
    <xf numFmtId="9" fontId="190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9" fillId="0" borderId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9" fillId="0" borderId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" fillId="0" borderId="0"/>
    <xf numFmtId="9" fontId="60" fillId="0" borderId="0" applyFont="0" applyFill="0" applyBorder="0" applyAlignment="0" applyProtection="0"/>
    <xf numFmtId="9" fontId="59" fillId="0" borderId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207" fontId="197" fillId="0" borderId="15"/>
    <xf numFmtId="0" fontId="60" fillId="0" borderId="15" applyNumberFormat="0" applyFont="0" applyFill="0" applyAlignment="0" applyProtection="0"/>
    <xf numFmtId="0" fontId="2" fillId="0" borderId="0"/>
    <xf numFmtId="0" fontId="298" fillId="0" borderId="42"/>
    <xf numFmtId="3" fontId="198" fillId="69" borderId="20">
      <alignment horizontal="justify" vertical="center"/>
    </xf>
    <xf numFmtId="0" fontId="2" fillId="0" borderId="0"/>
    <xf numFmtId="0" fontId="2" fillId="0" borderId="0"/>
    <xf numFmtId="0" fontId="114" fillId="0" borderId="1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99" fillId="0" borderId="1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2" fillId="0" borderId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2" fillId="0" borderId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2" fillId="0" borderId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2" fillId="0" borderId="0"/>
    <xf numFmtId="0" fontId="114" fillId="0" borderId="14" applyNumberFormat="0" applyFill="0" applyAlignment="0" applyProtection="0"/>
    <xf numFmtId="0" fontId="2" fillId="0" borderId="0"/>
    <xf numFmtId="0" fontId="114" fillId="0" borderId="14" applyNumberFormat="0" applyFill="0" applyAlignment="0" applyProtection="0"/>
    <xf numFmtId="0" fontId="51" fillId="0" borderId="0"/>
    <xf numFmtId="0" fontId="2" fillId="0" borderId="0"/>
    <xf numFmtId="0" fontId="51" fillId="0" borderId="0"/>
    <xf numFmtId="0" fontId="52" fillId="0" borderId="0"/>
    <xf numFmtId="38" fontId="54" fillId="0" borderId="0">
      <alignment vertical="top"/>
    </xf>
    <xf numFmtId="0" fontId="51" fillId="0" borderId="0"/>
    <xf numFmtId="38" fontId="54" fillId="0" borderId="0">
      <alignment vertical="top"/>
    </xf>
    <xf numFmtId="0" fontId="59" fillId="0" borderId="0"/>
    <xf numFmtId="38" fontId="54" fillId="0" borderId="0">
      <alignment vertical="top"/>
    </xf>
    <xf numFmtId="0" fontId="59" fillId="0" borderId="0"/>
    <xf numFmtId="0" fontId="51" fillId="0" borderId="0"/>
    <xf numFmtId="0" fontId="51" fillId="0" borderId="0"/>
    <xf numFmtId="0" fontId="53" fillId="0" borderId="0"/>
    <xf numFmtId="0" fontId="51" fillId="0" borderId="0"/>
    <xf numFmtId="0" fontId="5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49" fontId="217" fillId="95" borderId="43" applyBorder="0" applyProtection="0">
      <alignment horizontal="left" vertical="center"/>
    </xf>
    <xf numFmtId="0" fontId="59" fillId="0" borderId="20" applyBorder="0" applyAlignment="0">
      <alignment horizontal="left" wrapText="1"/>
    </xf>
    <xf numFmtId="3" fontId="201" fillId="0" borderId="0"/>
    <xf numFmtId="203" fontId="59" fillId="0" borderId="0" applyFill="0" applyProtection="0"/>
    <xf numFmtId="3" fontId="201" fillId="0" borderId="0"/>
    <xf numFmtId="3" fontId="201" fillId="0" borderId="0"/>
    <xf numFmtId="3" fontId="201" fillId="0" borderId="0"/>
    <xf numFmtId="3" fontId="201" fillId="0" borderId="0"/>
    <xf numFmtId="3" fontId="201" fillId="0" borderId="0"/>
    <xf numFmtId="3" fontId="201" fillId="0" borderId="0"/>
    <xf numFmtId="3" fontId="201" fillId="0" borderId="0"/>
    <xf numFmtId="3" fontId="201" fillId="0" borderId="0"/>
    <xf numFmtId="3" fontId="201" fillId="0" borderId="0"/>
    <xf numFmtId="173" fontId="117" fillId="0" borderId="0" applyFill="0" applyBorder="0" applyAlignment="0" applyProtection="0"/>
    <xf numFmtId="3" fontId="201" fillId="0" borderId="0"/>
    <xf numFmtId="3" fontId="201" fillId="0" borderId="0"/>
    <xf numFmtId="3" fontId="201" fillId="0" borderId="0"/>
    <xf numFmtId="3" fontId="201" fillId="0" borderId="0"/>
    <xf numFmtId="3" fontId="201" fillId="0" borderId="0"/>
    <xf numFmtId="3" fontId="201" fillId="0" borderId="0"/>
    <xf numFmtId="3" fontId="201" fillId="0" borderId="0"/>
    <xf numFmtId="3" fontId="201" fillId="0" borderId="0"/>
    <xf numFmtId="203" fontId="59" fillId="0" borderId="0" applyFill="0" applyProtection="0"/>
    <xf numFmtId="0" fontId="2" fillId="0" borderId="0"/>
    <xf numFmtId="0" fontId="2" fillId="0" borderId="0"/>
    <xf numFmtId="0" fontId="15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0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" fillId="0" borderId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" fillId="0" borderId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" fillId="0" borderId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" fillId="0" borderId="0"/>
    <xf numFmtId="0" fontId="153" fillId="0" borderId="0" applyNumberFormat="0" applyFill="0" applyBorder="0" applyAlignment="0" applyProtection="0"/>
    <xf numFmtId="0" fontId="2" fillId="0" borderId="0"/>
    <xf numFmtId="0" fontId="153" fillId="0" borderId="0" applyNumberFormat="0" applyFill="0" applyBorder="0" applyAlignment="0" applyProtection="0"/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0" fontId="2" fillId="0" borderId="0"/>
    <xf numFmtId="0" fontId="2" fillId="0" borderId="0"/>
    <xf numFmtId="41" fontId="53" fillId="0" borderId="0" applyFont="0" applyFill="0" applyBorder="0" applyAlignment="0" applyProtection="0"/>
    <xf numFmtId="0" fontId="2" fillId="0" borderId="0"/>
    <xf numFmtId="168" fontId="65" fillId="0" borderId="0" applyFont="0" applyFill="0" applyBorder="0" applyAlignment="0" applyProtection="0"/>
    <xf numFmtId="0" fontId="2" fillId="0" borderId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0" fontId="2" fillId="0" borderId="0"/>
    <xf numFmtId="168" fontId="65" fillId="0" borderId="0" applyFont="0" applyFill="0" applyBorder="0" applyAlignment="0" applyProtection="0"/>
    <xf numFmtId="0" fontId="2" fillId="0" borderId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0" fontId="2" fillId="0" borderId="0"/>
    <xf numFmtId="168" fontId="65" fillId="0" borderId="0" applyFont="0" applyFill="0" applyBorder="0" applyAlignment="0" applyProtection="0"/>
    <xf numFmtId="0" fontId="2" fillId="0" borderId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0" fontId="2" fillId="0" borderId="0"/>
    <xf numFmtId="168" fontId="192" fillId="0" borderId="0" applyFont="0" applyFill="0" applyBorder="0" applyAlignment="0" applyProtection="0"/>
    <xf numFmtId="0" fontId="2" fillId="0" borderId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0" fontId="2" fillId="0" borderId="0"/>
    <xf numFmtId="43" fontId="53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190" fillId="0" borderId="0" applyFont="0" applyFill="0" applyBorder="0" applyAlignment="0" applyProtection="0"/>
    <xf numFmtId="0" fontId="53" fillId="0" borderId="0"/>
    <xf numFmtId="0" fontId="53" fillId="0" borderId="0"/>
    <xf numFmtId="43" fontId="53" fillId="0" borderId="0" applyFont="0" applyFill="0" applyBorder="0" applyAlignment="0" applyProtection="0"/>
    <xf numFmtId="0" fontId="2" fillId="0" borderId="0"/>
    <xf numFmtId="43" fontId="53" fillId="0" borderId="0" applyFont="0" applyFill="0" applyBorder="0" applyAlignment="0" applyProtection="0"/>
    <xf numFmtId="0" fontId="2" fillId="0" borderId="0"/>
    <xf numFmtId="43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190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190" fillId="0" borderId="0" applyFont="0" applyFill="0" applyBorder="0" applyAlignment="0" applyProtection="0"/>
    <xf numFmtId="168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251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5" fillId="0" borderId="0" applyFont="0" applyFill="0" applyBorder="0" applyAlignment="0" applyProtection="0"/>
    <xf numFmtId="0" fontId="2" fillId="0" borderId="0"/>
    <xf numFmtId="43" fontId="53" fillId="0" borderId="0" applyFont="0" applyFill="0" applyBorder="0" applyAlignment="0" applyProtection="0"/>
    <xf numFmtId="0" fontId="2" fillId="0" borderId="0"/>
    <xf numFmtId="168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" fillId="0" borderId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5" fillId="0" borderId="0" applyFont="0" applyFill="0" applyBorder="0" applyAlignment="0" applyProtection="0"/>
    <xf numFmtId="0" fontId="2" fillId="0" borderId="0"/>
    <xf numFmtId="0" fontId="53" fillId="0" borderId="0"/>
    <xf numFmtId="168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43" fontId="59" fillId="0" borderId="0" applyFill="0" applyBorder="0" applyAlignment="0" applyProtection="0"/>
    <xf numFmtId="168" fontId="65" fillId="0" borderId="0" applyFont="0" applyFill="0" applyBorder="0" applyAlignment="0" applyProtection="0"/>
    <xf numFmtId="0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0" fontId="53" fillId="0" borderId="0"/>
    <xf numFmtId="186" fontId="53" fillId="0" borderId="0" applyFont="0" applyFill="0" applyBorder="0" applyAlignment="0" applyProtection="0"/>
    <xf numFmtId="0" fontId="53" fillId="0" borderId="0"/>
    <xf numFmtId="168" fontId="192" fillId="0" borderId="0" applyFont="0" applyFill="0" applyBorder="0" applyAlignment="0" applyProtection="0"/>
    <xf numFmtId="168" fontId="2" fillId="0" borderId="0" applyFont="0" applyFill="0" applyBorder="0" applyAlignment="0" applyProtection="0"/>
    <xf numFmtId="186" fontId="53" fillId="0" borderId="0" applyFont="0" applyFill="0" applyBorder="0" applyAlignment="0" applyProtection="0"/>
    <xf numFmtId="252" fontId="59" fillId="0" borderId="0" applyFill="0" applyBorder="0" applyAlignment="0" applyProtection="0"/>
    <xf numFmtId="186" fontId="5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" fillId="0" borderId="0"/>
    <xf numFmtId="168" fontId="60" fillId="0" borderId="0" applyFont="0" applyFill="0" applyBorder="0" applyAlignment="0" applyProtection="0"/>
    <xf numFmtId="168" fontId="187" fillId="0" borderId="0" applyFont="0" applyFill="0" applyBorder="0" applyAlignment="0" applyProtection="0"/>
    <xf numFmtId="210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0" fontId="2" fillId="0" borderId="0"/>
    <xf numFmtId="168" fontId="60" fillId="0" borderId="0" applyFont="0" applyFill="0" applyBorder="0" applyAlignment="0" applyProtection="0"/>
    <xf numFmtId="168" fontId="187" fillId="0" borderId="0" applyFont="0" applyFill="0" applyBorder="0" applyAlignment="0" applyProtection="0"/>
    <xf numFmtId="168" fontId="192" fillId="0" borderId="0" applyFont="0" applyFill="0" applyBorder="0" applyAlignment="0" applyProtection="0"/>
    <xf numFmtId="0" fontId="2" fillId="0" borderId="0"/>
    <xf numFmtId="168" fontId="65" fillId="0" borderId="0" applyFont="0" applyFill="0" applyBorder="0" applyAlignment="0" applyProtection="0"/>
    <xf numFmtId="168" fontId="192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187" fillId="0" borderId="0" applyFont="0" applyFill="0" applyBorder="0" applyAlignment="0" applyProtection="0"/>
    <xf numFmtId="168" fontId="192" fillId="0" borderId="0" applyFont="0" applyFill="0" applyBorder="0" applyAlignment="0" applyProtection="0"/>
    <xf numFmtId="168" fontId="192" fillId="0" borderId="0" applyFont="0" applyFill="0" applyBorder="0" applyAlignment="0" applyProtection="0"/>
    <xf numFmtId="0" fontId="2" fillId="0" borderId="0"/>
    <xf numFmtId="168" fontId="187" fillId="0" borderId="0" applyFont="0" applyFill="0" applyBorder="0" applyAlignment="0" applyProtection="0"/>
    <xf numFmtId="168" fontId="60" fillId="0" borderId="0" applyFont="0" applyFill="0" applyBorder="0" applyAlignment="0" applyProtection="0"/>
    <xf numFmtId="0" fontId="2" fillId="0" borderId="0"/>
    <xf numFmtId="168" fontId="192" fillId="0" borderId="0" applyFont="0" applyFill="0" applyBorder="0" applyAlignment="0" applyProtection="0"/>
    <xf numFmtId="168" fontId="192" fillId="0" borderId="0" applyFont="0" applyFill="0" applyBorder="0" applyAlignment="0" applyProtection="0"/>
    <xf numFmtId="4" fontId="50" fillId="32" borderId="0" applyFont="0" applyBorder="0">
      <alignment horizontal="right"/>
    </xf>
    <xf numFmtId="4" fontId="50" fillId="32" borderId="0" applyBorder="0">
      <alignment horizontal="right"/>
    </xf>
    <xf numFmtId="4" fontId="50" fillId="32" borderId="0" applyFont="0" applyBorder="0">
      <alignment horizontal="right"/>
    </xf>
    <xf numFmtId="4" fontId="50" fillId="32" borderId="0" applyBorder="0">
      <alignment horizontal="right"/>
    </xf>
    <xf numFmtId="4" fontId="50" fillId="32" borderId="0" applyFont="0" applyBorder="0">
      <alignment horizontal="right"/>
    </xf>
    <xf numFmtId="4" fontId="50" fillId="32" borderId="0" applyBorder="0">
      <alignment horizontal="right"/>
    </xf>
    <xf numFmtId="0" fontId="53" fillId="0" borderId="0"/>
    <xf numFmtId="0" fontId="53" fillId="0" borderId="0"/>
    <xf numFmtId="0" fontId="2" fillId="0" borderId="0"/>
    <xf numFmtId="0" fontId="2" fillId="0" borderId="0"/>
    <xf numFmtId="0" fontId="95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04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01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64" borderId="0" applyNumberFormat="0" applyBorder="0" applyAlignment="0" applyProtection="0"/>
    <xf numFmtId="0" fontId="204" fillId="4" borderId="0" applyNumberFormat="0" applyBorder="0" applyAlignment="0" applyProtection="0"/>
    <xf numFmtId="0" fontId="2" fillId="0" borderId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204" fillId="64" borderId="0" applyNumberFormat="0" applyBorder="0" applyAlignment="0" applyProtection="0"/>
    <xf numFmtId="0" fontId="95" fillId="4" borderId="0" applyNumberFormat="0" applyBorder="0" applyAlignment="0" applyProtection="0"/>
    <xf numFmtId="0" fontId="95" fillId="64" borderId="0" applyNumberFormat="0" applyBorder="0" applyAlignment="0" applyProtection="0"/>
    <xf numFmtId="0" fontId="95" fillId="4" borderId="0" applyNumberFormat="0" applyBorder="0" applyAlignment="0" applyProtection="0"/>
    <xf numFmtId="0" fontId="2" fillId="0" borderId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2" fillId="0" borderId="0"/>
    <xf numFmtId="0" fontId="204" fillId="64" borderId="0" applyNumberFormat="0" applyBorder="0" applyAlignment="0" applyProtection="0"/>
    <xf numFmtId="0" fontId="95" fillId="4" borderId="0" applyNumberFormat="0" applyBorder="0" applyAlignment="0" applyProtection="0"/>
    <xf numFmtId="0" fontId="204" fillId="64" borderId="0" applyNumberFormat="0" applyBorder="0" applyAlignment="0" applyProtection="0"/>
    <xf numFmtId="0" fontId="204" fillId="4" borderId="0" applyNumberFormat="0" applyBorder="0" applyAlignment="0" applyProtection="0"/>
    <xf numFmtId="0" fontId="204" fillId="4" borderId="0" applyNumberFormat="0" applyBorder="0" applyAlignment="0" applyProtection="0"/>
    <xf numFmtId="0" fontId="53" fillId="0" borderId="0"/>
    <xf numFmtId="0" fontId="95" fillId="4" borderId="0" applyNumberFormat="0" applyBorder="0" applyAlignment="0" applyProtection="0"/>
    <xf numFmtId="0" fontId="204" fillId="64" borderId="0" applyNumberFormat="0" applyBorder="0" applyAlignment="0" applyProtection="0"/>
    <xf numFmtId="0" fontId="204" fillId="4" borderId="0" applyNumberFormat="0" applyBorder="0" applyAlignment="0" applyProtection="0"/>
    <xf numFmtId="0" fontId="204" fillId="4" borderId="0" applyNumberFormat="0" applyBorder="0" applyAlignment="0" applyProtection="0"/>
    <xf numFmtId="0" fontId="53" fillId="0" borderId="0"/>
    <xf numFmtId="0" fontId="95" fillId="4" borderId="0" applyNumberFormat="0" applyBorder="0" applyAlignment="0" applyProtection="0"/>
    <xf numFmtId="0" fontId="204" fillId="64" borderId="0" applyNumberFormat="0" applyBorder="0" applyAlignment="0" applyProtection="0"/>
    <xf numFmtId="0" fontId="204" fillId="4" borderId="0" applyNumberFormat="0" applyBorder="0" applyAlignment="0" applyProtection="0"/>
    <xf numFmtId="0" fontId="53" fillId="0" borderId="0"/>
    <xf numFmtId="0" fontId="204" fillId="4" borderId="0" applyNumberFormat="0" applyBorder="0" applyAlignment="0" applyProtection="0"/>
    <xf numFmtId="0" fontId="53" fillId="0" borderId="0"/>
    <xf numFmtId="0" fontId="95" fillId="4" borderId="0" applyNumberFormat="0" applyBorder="0" applyAlignment="0" applyProtection="0"/>
    <xf numFmtId="0" fontId="204" fillId="64" borderId="0" applyNumberFormat="0" applyBorder="0" applyAlignment="0" applyProtection="0"/>
    <xf numFmtId="0" fontId="204" fillId="4" borderId="0" applyNumberFormat="0" applyBorder="0" applyAlignment="0" applyProtection="0"/>
    <xf numFmtId="0" fontId="53" fillId="0" borderId="0"/>
    <xf numFmtId="0" fontId="204" fillId="4" borderId="0" applyNumberFormat="0" applyBorder="0" applyAlignment="0" applyProtection="0"/>
    <xf numFmtId="0" fontId="53" fillId="0" borderId="0"/>
    <xf numFmtId="0" fontId="95" fillId="4" borderId="0" applyNumberFormat="0" applyBorder="0" applyAlignment="0" applyProtection="0"/>
    <xf numFmtId="0" fontId="2" fillId="0" borderId="0"/>
    <xf numFmtId="0" fontId="53" fillId="0" borderId="0"/>
    <xf numFmtId="0" fontId="95" fillId="4" borderId="0" applyNumberFormat="0" applyBorder="0" applyAlignment="0" applyProtection="0"/>
    <xf numFmtId="0" fontId="53" fillId="0" borderId="0"/>
    <xf numFmtId="0" fontId="95" fillId="4" borderId="0" applyNumberFormat="0" applyBorder="0" applyAlignment="0" applyProtection="0"/>
    <xf numFmtId="0" fontId="2" fillId="0" borderId="0"/>
    <xf numFmtId="0" fontId="53" fillId="0" borderId="0"/>
    <xf numFmtId="0" fontId="95" fillId="4" borderId="0" applyNumberFormat="0" applyBorder="0" applyAlignment="0" applyProtection="0"/>
    <xf numFmtId="0" fontId="2" fillId="0" borderId="0"/>
    <xf numFmtId="188" fontId="60" fillId="0" borderId="15" applyFont="0" applyFill="0" applyBorder="0" applyProtection="0">
      <alignment horizontal="center" vertical="center"/>
    </xf>
    <xf numFmtId="188" fontId="60" fillId="0" borderId="15" applyFont="0" applyFill="0" applyBorder="0" applyProtection="0">
      <alignment horizontal="center" vertical="center"/>
    </xf>
    <xf numFmtId="188" fontId="60" fillId="0" borderId="15" applyFont="0" applyFill="0" applyBorder="0" applyProtection="0">
      <alignment horizontal="center" vertical="center"/>
    </xf>
    <xf numFmtId="0" fontId="53" fillId="0" borderId="0"/>
    <xf numFmtId="188" fontId="60" fillId="0" borderId="15" applyFont="0" applyFill="0" applyBorder="0" applyProtection="0">
      <alignment horizontal="center" vertical="center"/>
    </xf>
    <xf numFmtId="0" fontId="53" fillId="0" borderId="0"/>
    <xf numFmtId="3" fontId="60" fillId="0" borderId="0" applyFont="0" applyBorder="0">
      <alignment horizontal="center"/>
    </xf>
    <xf numFmtId="253" fontId="62" fillId="0" borderId="0">
      <protection locked="0"/>
    </xf>
    <xf numFmtId="0" fontId="53" fillId="0" borderId="0"/>
    <xf numFmtId="167" fontId="61" fillId="0" borderId="0">
      <protection locked="0"/>
    </xf>
    <xf numFmtId="0" fontId="53" fillId="0" borderId="0"/>
    <xf numFmtId="49" fontId="163" fillId="0" borderId="15">
      <alignment horizontal="center" vertical="center" wrapText="1"/>
    </xf>
    <xf numFmtId="0" fontId="53" fillId="0" borderId="0"/>
    <xf numFmtId="0" fontId="59" fillId="0" borderId="15" applyBorder="0">
      <alignment horizontal="center" vertical="center" wrapText="1"/>
    </xf>
    <xf numFmtId="0" fontId="53" fillId="0" borderId="0"/>
    <xf numFmtId="49" fontId="135" fillId="0" borderId="15" applyNumberFormat="0" applyFill="0" applyAlignment="0" applyProtection="0"/>
    <xf numFmtId="0" fontId="53" fillId="0" borderId="0"/>
    <xf numFmtId="0" fontId="112" fillId="7" borderId="2" applyNumberFormat="0" applyAlignment="0" applyProtection="0"/>
    <xf numFmtId="0" fontId="51" fillId="0" borderId="0"/>
    <xf numFmtId="0" fontId="52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60" fillId="0" borderId="0"/>
    <xf numFmtId="0" fontId="60" fillId="0" borderId="0"/>
    <xf numFmtId="178" fontId="60" fillId="0" borderId="0" applyFont="0" applyFill="0" applyBorder="0" applyAlignment="0" applyProtection="0"/>
    <xf numFmtId="182" fontId="60" fillId="0" borderId="0">
      <alignment horizontal="center"/>
    </xf>
    <xf numFmtId="182" fontId="60" fillId="0" borderId="0">
      <alignment horizontal="center"/>
    </xf>
    <xf numFmtId="182" fontId="60" fillId="0" borderId="0">
      <alignment horizontal="center"/>
    </xf>
    <xf numFmtId="182" fontId="60" fillId="0" borderId="0">
      <alignment horizontal="center"/>
    </xf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229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229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229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229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229" fillId="15" borderId="0" applyNumberFormat="0" applyBorder="0" applyAlignment="0" applyProtection="0"/>
    <xf numFmtId="0" fontId="68" fillId="15" borderId="0" applyNumberFormat="0" applyBorder="0" applyAlignment="0" applyProtection="0"/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38" fontId="82" fillId="0" borderId="0">
      <alignment vertical="top"/>
    </xf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0" fontId="65" fillId="0" borderId="0"/>
    <xf numFmtId="0" fontId="59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38" fontId="105" fillId="0" borderId="0">
      <alignment vertical="top"/>
    </xf>
    <xf numFmtId="38" fontId="55" fillId="31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" fontId="60" fillId="0" borderId="25" applyFont="0" applyBorder="0">
      <alignment horizontal="center" vertical="center"/>
    </xf>
    <xf numFmtId="196" fontId="60" fillId="0" borderId="0"/>
    <xf numFmtId="0" fontId="60" fillId="0" borderId="0"/>
    <xf numFmtId="197" fontId="60" fillId="0" borderId="0" applyFont="0" applyAlignment="0">
      <alignment horizontal="center"/>
    </xf>
    <xf numFmtId="38" fontId="142" fillId="63" borderId="0">
      <alignment horizontal="right" vertical="top"/>
    </xf>
    <xf numFmtId="4" fontId="65" fillId="64" borderId="0">
      <alignment horizontal="right"/>
    </xf>
    <xf numFmtId="0" fontId="78" fillId="0" borderId="35" applyNumberFormat="0" applyFont="0" applyFill="0" applyAlignment="0" applyProtection="0"/>
    <xf numFmtId="0" fontId="67" fillId="16" borderId="0" applyNumberFormat="0" applyBorder="0" applyAlignment="0" applyProtection="0"/>
    <xf numFmtId="0" fontId="229" fillId="16" borderId="0" applyNumberFormat="0" applyBorder="0" applyAlignment="0" applyProtection="0"/>
    <xf numFmtId="0" fontId="68" fillId="16" borderId="0" applyNumberFormat="0" applyBorder="0" applyAlignment="0" applyProtection="0"/>
    <xf numFmtId="0" fontId="67" fillId="17" borderId="0" applyNumberFormat="0" applyBorder="0" applyAlignment="0" applyProtection="0"/>
    <xf numFmtId="0" fontId="229" fillId="17" borderId="0" applyNumberFormat="0" applyBorder="0" applyAlignment="0" applyProtection="0"/>
    <xf numFmtId="0" fontId="68" fillId="17" borderId="0" applyNumberFormat="0" applyBorder="0" applyAlignment="0" applyProtection="0"/>
    <xf numFmtId="0" fontId="67" fillId="18" borderId="0" applyNumberFormat="0" applyBorder="0" applyAlignment="0" applyProtection="0"/>
    <xf numFmtId="0" fontId="229" fillId="18" borderId="0" applyNumberFormat="0" applyBorder="0" applyAlignment="0" applyProtection="0"/>
    <xf numFmtId="0" fontId="68" fillId="18" borderId="0" applyNumberFormat="0" applyBorder="0" applyAlignment="0" applyProtection="0"/>
    <xf numFmtId="0" fontId="67" fillId="13" borderId="0" applyNumberFormat="0" applyBorder="0" applyAlignment="0" applyProtection="0"/>
    <xf numFmtId="0" fontId="229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4" borderId="0" applyNumberFormat="0" applyBorder="0" applyAlignment="0" applyProtection="0"/>
    <xf numFmtId="0" fontId="229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9" borderId="0" applyNumberFormat="0" applyBorder="0" applyAlignment="0" applyProtection="0"/>
    <xf numFmtId="0" fontId="229" fillId="19" borderId="0" applyNumberFormat="0" applyBorder="0" applyAlignment="0" applyProtection="0"/>
    <xf numFmtId="0" fontId="68" fillId="19" borderId="0" applyNumberFormat="0" applyBorder="0" applyAlignment="0" applyProtection="0"/>
    <xf numFmtId="0" fontId="112" fillId="7" borderId="2" applyNumberFormat="0" applyAlignment="0" applyProtection="0"/>
    <xf numFmtId="0" fontId="276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21" fillId="22" borderId="4" applyNumberFormat="0" applyAlignment="0" applyProtection="0"/>
    <xf numFmtId="0" fontId="278" fillId="22" borderId="4" applyNumberFormat="0" applyAlignment="0" applyProtection="0"/>
    <xf numFmtId="0" fontId="157" fillId="22" borderId="4" applyNumberFormat="0" applyAlignment="0" applyProtection="0"/>
    <xf numFmtId="0" fontId="74" fillId="22" borderId="2" applyNumberFormat="0" applyAlignment="0" applyProtection="0"/>
    <xf numFmtId="0" fontId="280" fillId="22" borderId="2" applyNumberFormat="0" applyAlignment="0" applyProtection="0"/>
    <xf numFmtId="0" fontId="158" fillId="22" borderId="2" applyNumberFormat="0" applyAlignment="0" applyProtection="0"/>
    <xf numFmtId="0" fontId="159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205" fontId="53" fillId="0" borderId="0" applyFont="0" applyFill="0" applyBorder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71" fillId="0" borderId="6" applyNumberFormat="0" applyFill="0" applyAlignment="0" applyProtection="0"/>
    <xf numFmtId="0" fontId="172" fillId="0" borderId="6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8" fillId="0" borderId="8" applyNumberFormat="0" applyFill="0" applyAlignment="0" applyProtection="0"/>
    <xf numFmtId="0" fontId="2" fillId="0" borderId="0"/>
    <xf numFmtId="0" fontId="53" fillId="0" borderId="0"/>
    <xf numFmtId="0" fontId="65" fillId="0" borderId="0"/>
    <xf numFmtId="0" fontId="53" fillId="0" borderId="0"/>
    <xf numFmtId="0" fontId="53" fillId="0" borderId="0"/>
    <xf numFmtId="0" fontId="59" fillId="0" borderId="0"/>
    <xf numFmtId="0" fontId="190" fillId="0" borderId="0"/>
    <xf numFmtId="0" fontId="190" fillId="0" borderId="0"/>
    <xf numFmtId="0" fontId="60" fillId="0" borderId="0"/>
    <xf numFmtId="0" fontId="190" fillId="0" borderId="0"/>
    <xf numFmtId="0" fontId="65" fillId="0" borderId="0"/>
    <xf numFmtId="0" fontId="186" fillId="0" borderId="0"/>
    <xf numFmtId="0" fontId="59" fillId="0" borderId="0"/>
    <xf numFmtId="0" fontId="2" fillId="0" borderId="0"/>
    <xf numFmtId="0" fontId="59" fillId="0" borderId="0"/>
    <xf numFmtId="0" fontId="60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59" fillId="0" borderId="0"/>
    <xf numFmtId="0" fontId="187" fillId="0" borderId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9" fillId="0" borderId="0" applyFill="0" applyBorder="0" applyAlignment="0" applyProtection="0"/>
    <xf numFmtId="203" fontId="59" fillId="0" borderId="0" applyFill="0" applyProtection="0"/>
    <xf numFmtId="3" fontId="201" fillId="0" borderId="0"/>
    <xf numFmtId="168" fontId="2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210" fontId="5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10" fillId="0" borderId="0" applyNumberFormat="0" applyFill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7" borderId="0" applyNumberFormat="0" applyBorder="0" applyAlignment="0" applyProtection="0"/>
    <xf numFmtId="0" fontId="67" fillId="14" borderId="0" applyNumberFormat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5" fillId="0" borderId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45" fillId="0" borderId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2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0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65" fillId="9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5" fillId="5" borderId="0" applyNumberFormat="0" applyBorder="0" applyAlignment="0" applyProtection="0"/>
    <xf numFmtId="0" fontId="67" fillId="1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7" fillId="9" borderId="0" applyNumberFormat="0" applyBorder="0" applyAlignment="0" applyProtection="0"/>
    <xf numFmtId="0" fontId="65" fillId="7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7" borderId="0" applyNumberFormat="0" applyBorder="0" applyAlignment="0" applyProtection="0"/>
    <xf numFmtId="0" fontId="65" fillId="6" borderId="0" applyNumberFormat="0" applyBorder="0" applyAlignment="0" applyProtection="0"/>
    <xf numFmtId="168" fontId="2" fillId="0" borderId="0" applyFont="0" applyFill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7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2" borderId="0" applyNumberFormat="0" applyBorder="0" applyAlignment="0" applyProtection="0"/>
    <xf numFmtId="0" fontId="67" fillId="9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10" borderId="0" applyNumberFormat="0" applyBorder="0" applyAlignment="0" applyProtection="0"/>
    <xf numFmtId="0" fontId="65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9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4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4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5" fillId="5" borderId="0" applyNumberFormat="0" applyBorder="0" applyAlignment="0" applyProtection="0"/>
    <xf numFmtId="0" fontId="67" fillId="12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7" fillId="14" borderId="0" applyNumberFormat="0" applyBorder="0" applyAlignment="0" applyProtection="0"/>
    <xf numFmtId="0" fontId="65" fillId="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5" fillId="5" borderId="0" applyNumberFormat="0" applyBorder="0" applyAlignment="0" applyProtection="0"/>
    <xf numFmtId="0" fontId="65" fillId="9" borderId="0" applyNumberFormat="0" applyBorder="0" applyAlignment="0" applyProtection="0"/>
    <xf numFmtId="0" fontId="65" fillId="7" borderId="0" applyNumberFormat="0" applyBorder="0" applyAlignment="0" applyProtection="0"/>
    <xf numFmtId="0" fontId="67" fillId="14" borderId="0" applyNumberFormat="0" applyBorder="0" applyAlignment="0" applyProtection="0"/>
    <xf numFmtId="0" fontId="65" fillId="6" borderId="0" applyNumberFormat="0" applyBorder="0" applyAlignment="0" applyProtection="0"/>
    <xf numFmtId="0" fontId="67" fillId="13" borderId="0" applyNumberFormat="0" applyBorder="0" applyAlignment="0" applyProtection="0"/>
    <xf numFmtId="0" fontId="67" fillId="9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8" borderId="0" applyNumberFormat="0" applyBorder="0" applyAlignment="0" applyProtection="0"/>
    <xf numFmtId="0" fontId="65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7" borderId="0" applyNumberFormat="0" applyBorder="0" applyAlignment="0" applyProtection="0"/>
    <xf numFmtId="0" fontId="65" fillId="5" borderId="0" applyNumberFormat="0" applyBorder="0" applyAlignment="0" applyProtection="0"/>
    <xf numFmtId="0" fontId="65" fillId="2" borderId="0" applyNumberFormat="0" applyBorder="0" applyAlignment="0" applyProtection="0"/>
    <xf numFmtId="0" fontId="67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7" borderId="0" applyNumberFormat="0" applyBorder="0" applyAlignment="0" applyProtection="0"/>
    <xf numFmtId="0" fontId="65" fillId="3" borderId="0" applyNumberFormat="0" applyBorder="0" applyAlignment="0" applyProtection="0"/>
    <xf numFmtId="0" fontId="67" fillId="10" borderId="0" applyNumberFormat="0" applyBorder="0" applyAlignment="0" applyProtection="0"/>
    <xf numFmtId="0" fontId="65" fillId="11" borderId="0" applyNumberFormat="0" applyBorder="0" applyAlignment="0" applyProtection="0"/>
    <xf numFmtId="0" fontId="67" fillId="13" borderId="0" applyNumberFormat="0" applyBorder="0" applyAlignment="0" applyProtection="0"/>
    <xf numFmtId="0" fontId="65" fillId="2" borderId="0" applyNumberFormat="0" applyBorder="0" applyAlignment="0" applyProtection="0"/>
    <xf numFmtId="0" fontId="65" fillId="10" borderId="0" applyNumberFormat="0" applyBorder="0" applyAlignment="0" applyProtection="0"/>
    <xf numFmtId="0" fontId="65" fillId="2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9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5" fillId="8" borderId="0" applyNumberFormat="0" applyBorder="0" applyAlignment="0" applyProtection="0"/>
    <xf numFmtId="0" fontId="65" fillId="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7" fillId="9" borderId="0" applyNumberFormat="0" applyBorder="0" applyAlignment="0" applyProtection="0"/>
    <xf numFmtId="0" fontId="65" fillId="11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4" borderId="0" applyNumberFormat="0" applyBorder="0" applyAlignment="0" applyProtection="0"/>
    <xf numFmtId="0" fontId="65" fillId="8" borderId="0" applyNumberFormat="0" applyBorder="0" applyAlignment="0" applyProtection="0"/>
    <xf numFmtId="0" fontId="67" fillId="15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1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5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3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0" borderId="0" applyNumberFormat="0" applyBorder="0" applyAlignment="0" applyProtection="0"/>
    <xf numFmtId="0" fontId="65" fillId="5" borderId="0" applyNumberFormat="0" applyBorder="0" applyAlignment="0" applyProtection="0"/>
    <xf numFmtId="0" fontId="67" fillId="1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5" fillId="4" borderId="0" applyNumberFormat="0" applyBorder="0" applyAlignment="0" applyProtection="0"/>
    <xf numFmtId="0" fontId="67" fillId="14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7" fillId="14" borderId="0" applyNumberFormat="0" applyBorder="0" applyAlignment="0" applyProtection="0"/>
    <xf numFmtId="0" fontId="65" fillId="4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5" fillId="9" borderId="0" applyNumberFormat="0" applyBorder="0" applyAlignment="0" applyProtection="0"/>
    <xf numFmtId="0" fontId="67" fillId="15" borderId="0" applyNumberFormat="0" applyBorder="0" applyAlignment="0" applyProtection="0"/>
    <xf numFmtId="0" fontId="67" fillId="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3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7" borderId="0" applyNumberFormat="0" applyBorder="0" applyAlignment="0" applyProtection="0"/>
    <xf numFmtId="0" fontId="65" fillId="11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5" fillId="3" borderId="0" applyNumberFormat="0" applyBorder="0" applyAlignment="0" applyProtection="0"/>
    <xf numFmtId="0" fontId="65" fillId="11" borderId="0" applyNumberFormat="0" applyBorder="0" applyAlignment="0" applyProtection="0"/>
    <xf numFmtId="0" fontId="65" fillId="9" borderId="0" applyNumberFormat="0" applyBorder="0" applyAlignment="0" applyProtection="0"/>
    <xf numFmtId="0" fontId="65" fillId="7" borderId="0" applyNumberFormat="0" applyBorder="0" applyAlignment="0" applyProtection="0"/>
    <xf numFmtId="0" fontId="67" fillId="10" borderId="0" applyNumberFormat="0" applyBorder="0" applyAlignment="0" applyProtection="0"/>
    <xf numFmtId="0" fontId="67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7" fillId="14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3" borderId="0" applyNumberFormat="0" applyBorder="0" applyAlignment="0" applyProtection="0"/>
    <xf numFmtId="0" fontId="67" fillId="13" borderId="0" applyNumberFormat="0" applyBorder="0" applyAlignment="0" applyProtection="0"/>
    <xf numFmtId="0" fontId="65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168" fontId="2" fillId="0" borderId="0" applyFont="0" applyFill="0" applyBorder="0" applyAlignment="0" applyProtection="0"/>
    <xf numFmtId="0" fontId="45" fillId="0" borderId="0"/>
    <xf numFmtId="0" fontId="65" fillId="5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5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7" fillId="15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65" fillId="7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5" borderId="0" applyNumberFormat="0" applyBorder="0" applyAlignment="0" applyProtection="0"/>
    <xf numFmtId="0" fontId="67" fillId="15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45" fillId="0" borderId="0"/>
    <xf numFmtId="0" fontId="65" fillId="2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5" fillId="2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3" borderId="0" applyNumberFormat="0" applyBorder="0" applyAlignment="0" applyProtection="0"/>
    <xf numFmtId="0" fontId="67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168" fontId="2" fillId="0" borderId="0" applyFont="0" applyFill="0" applyBorder="0" applyAlignment="0" applyProtection="0"/>
    <xf numFmtId="0" fontId="65" fillId="2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2" borderId="0" applyNumberFormat="0" applyBorder="0" applyAlignment="0" applyProtection="0"/>
    <xf numFmtId="0" fontId="65" fillId="11" borderId="0" applyNumberFormat="0" applyBorder="0" applyAlignment="0" applyProtection="0"/>
    <xf numFmtId="0" fontId="67" fillId="9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5" fillId="8" borderId="0" applyNumberFormat="0" applyBorder="0" applyAlignment="0" applyProtection="0"/>
    <xf numFmtId="0" fontId="65" fillId="7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7" fillId="9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7" fillId="12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7" fillId="14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5" borderId="0" applyNumberFormat="0" applyBorder="0" applyAlignment="0" applyProtection="0"/>
    <xf numFmtId="0" fontId="67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4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168" fontId="2" fillId="0" borderId="0" applyFont="0" applyFill="0" applyBorder="0" applyAlignment="0" applyProtection="0"/>
    <xf numFmtId="0" fontId="67" fillId="9" borderId="0" applyNumberFormat="0" applyBorder="0" applyAlignment="0" applyProtection="0"/>
    <xf numFmtId="0" fontId="67" fillId="14" borderId="0" applyNumberFormat="0" applyBorder="0" applyAlignment="0" applyProtection="0"/>
    <xf numFmtId="0" fontId="67" fillId="9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2" borderId="0" applyNumberFormat="0" applyBorder="0" applyAlignment="0" applyProtection="0"/>
    <xf numFmtId="0" fontId="67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7" fillId="12" borderId="0" applyNumberFormat="0" applyBorder="0" applyAlignment="0" applyProtection="0"/>
    <xf numFmtId="0" fontId="67" fillId="10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2" borderId="0" applyNumberFormat="0" applyBorder="0" applyAlignment="0" applyProtection="0"/>
    <xf numFmtId="0" fontId="67" fillId="10" borderId="0" applyNumberFormat="0" applyBorder="0" applyAlignment="0" applyProtection="0"/>
    <xf numFmtId="0" fontId="65" fillId="4" borderId="0" applyNumberFormat="0" applyBorder="0" applyAlignment="0" applyProtection="0"/>
    <xf numFmtId="0" fontId="65" fillId="10" borderId="0" applyNumberFormat="0" applyBorder="0" applyAlignment="0" applyProtection="0"/>
    <xf numFmtId="0" fontId="67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65" fillId="8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3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2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7" fillId="14" borderId="0" applyNumberFormat="0" applyBorder="0" applyAlignment="0" applyProtection="0"/>
    <xf numFmtId="0" fontId="65" fillId="2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7" fillId="13" borderId="0" applyNumberFormat="0" applyBorder="0" applyAlignment="0" applyProtection="0"/>
    <xf numFmtId="0" fontId="65" fillId="11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5" fillId="2" borderId="0" applyNumberFormat="0" applyBorder="0" applyAlignment="0" applyProtection="0"/>
    <xf numFmtId="0" fontId="67" fillId="14" borderId="0" applyNumberFormat="0" applyBorder="0" applyAlignment="0" applyProtection="0"/>
    <xf numFmtId="0" fontId="65" fillId="11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6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5" fillId="9" borderId="0" applyNumberFormat="0" applyBorder="0" applyAlignment="0" applyProtection="0"/>
    <xf numFmtId="0" fontId="67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5" fillId="11" borderId="0" applyNumberFormat="0" applyBorder="0" applyAlignment="0" applyProtection="0"/>
    <xf numFmtId="0" fontId="65" fillId="3" borderId="0" applyNumberFormat="0" applyBorder="0" applyAlignment="0" applyProtection="0"/>
    <xf numFmtId="0" fontId="65" fillId="9" borderId="0" applyNumberFormat="0" applyBorder="0" applyAlignment="0" applyProtection="0"/>
    <xf numFmtId="0" fontId="65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8" borderId="0" applyNumberFormat="0" applyBorder="0" applyAlignment="0" applyProtection="0"/>
    <xf numFmtId="0" fontId="67" fillId="10" borderId="0" applyNumberFormat="0" applyBorder="0" applyAlignment="0" applyProtection="0"/>
    <xf numFmtId="0" fontId="65" fillId="7" borderId="0" applyNumberFormat="0" applyBorder="0" applyAlignment="0" applyProtection="0"/>
    <xf numFmtId="0" fontId="65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6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7" fillId="12" borderId="0" applyNumberFormat="0" applyBorder="0" applyAlignment="0" applyProtection="0"/>
    <xf numFmtId="0" fontId="65" fillId="2" borderId="0" applyNumberFormat="0" applyBorder="0" applyAlignment="0" applyProtection="0"/>
    <xf numFmtId="0" fontId="67" fillId="14" borderId="0" applyNumberFormat="0" applyBorder="0" applyAlignment="0" applyProtection="0"/>
    <xf numFmtId="0" fontId="65" fillId="7" borderId="0" applyNumberFormat="0" applyBorder="0" applyAlignment="0" applyProtection="0"/>
    <xf numFmtId="0" fontId="65" fillId="11" borderId="0" applyNumberFormat="0" applyBorder="0" applyAlignment="0" applyProtection="0"/>
    <xf numFmtId="0" fontId="67" fillId="13" borderId="0" applyNumberFormat="0" applyBorder="0" applyAlignment="0" applyProtection="0"/>
    <xf numFmtId="0" fontId="65" fillId="10" borderId="0" applyNumberFormat="0" applyBorder="0" applyAlignment="0" applyProtection="0"/>
    <xf numFmtId="168" fontId="2" fillId="0" borderId="0" applyFont="0" applyFill="0" applyBorder="0" applyAlignment="0" applyProtection="0"/>
    <xf numFmtId="0" fontId="65" fillId="11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5" fillId="3" borderId="0" applyNumberFormat="0" applyBorder="0" applyAlignment="0" applyProtection="0"/>
    <xf numFmtId="0" fontId="65" fillId="5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168" fontId="2" fillId="0" borderId="0" applyFont="0" applyFill="0" applyBorder="0" applyAlignment="0" applyProtection="0"/>
    <xf numFmtId="0" fontId="65" fillId="11" borderId="0" applyNumberFormat="0" applyBorder="0" applyAlignment="0" applyProtection="0"/>
    <xf numFmtId="0" fontId="65" fillId="2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67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4" borderId="0" applyNumberFormat="0" applyBorder="0" applyAlignment="0" applyProtection="0"/>
    <xf numFmtId="0" fontId="67" fillId="13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4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7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5" fillId="3" borderId="0" applyNumberFormat="0" applyBorder="0" applyAlignment="0" applyProtection="0"/>
    <xf numFmtId="0" fontId="65" fillId="8" borderId="0" applyNumberFormat="0" applyBorder="0" applyAlignment="0" applyProtection="0"/>
    <xf numFmtId="0" fontId="67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2" borderId="0" applyNumberFormat="0" applyBorder="0" applyAlignment="0" applyProtection="0"/>
    <xf numFmtId="0" fontId="67" fillId="10" borderId="0" applyNumberFormat="0" applyBorder="0" applyAlignment="0" applyProtection="0"/>
    <xf numFmtId="0" fontId="67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4" borderId="0" applyNumberFormat="0" applyBorder="0" applyAlignment="0" applyProtection="0"/>
    <xf numFmtId="0" fontId="65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8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65" fillId="9" borderId="0" applyNumberFormat="0" applyBorder="0" applyAlignment="0" applyProtection="0"/>
    <xf numFmtId="0" fontId="65" fillId="5" borderId="0" applyNumberFormat="0" applyBorder="0" applyAlignment="0" applyProtection="0"/>
    <xf numFmtId="0" fontId="67" fillId="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10" borderId="0" applyNumberFormat="0" applyBorder="0" applyAlignment="0" applyProtection="0"/>
    <xf numFmtId="0" fontId="65" fillId="2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5" borderId="0" applyNumberFormat="0" applyBorder="0" applyAlignment="0" applyProtection="0"/>
    <xf numFmtId="0" fontId="67" fillId="14" borderId="0" applyNumberFormat="0" applyBorder="0" applyAlignment="0" applyProtection="0"/>
    <xf numFmtId="0" fontId="65" fillId="11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7" fillId="12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7" fillId="13" borderId="0" applyNumberFormat="0" applyBorder="0" applyAlignment="0" applyProtection="0"/>
    <xf numFmtId="0" fontId="67" fillId="15" borderId="0" applyNumberFormat="0" applyBorder="0" applyAlignment="0" applyProtection="0"/>
    <xf numFmtId="0" fontId="67" fillId="13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7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4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2" borderId="0" applyNumberFormat="0" applyBorder="0" applyAlignment="0" applyProtection="0"/>
    <xf numFmtId="0" fontId="65" fillId="9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65" fillId="2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7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5" fillId="7" borderId="0" applyNumberFormat="0" applyBorder="0" applyAlignment="0" applyProtection="0"/>
    <xf numFmtId="0" fontId="65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9" borderId="0" applyNumberFormat="0" applyBorder="0" applyAlignment="0" applyProtection="0"/>
    <xf numFmtId="0" fontId="67" fillId="15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7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7" borderId="0" applyNumberFormat="0" applyBorder="0" applyAlignment="0" applyProtection="0"/>
    <xf numFmtId="0" fontId="65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5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5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8" borderId="0" applyNumberFormat="0" applyBorder="0" applyAlignment="0" applyProtection="0"/>
    <xf numFmtId="0" fontId="65" fillId="4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5" fillId="4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7" fillId="14" borderId="0" applyNumberFormat="0" applyBorder="0" applyAlignment="0" applyProtection="0"/>
    <xf numFmtId="0" fontId="67" fillId="13" borderId="0" applyNumberFormat="0" applyBorder="0" applyAlignment="0" applyProtection="0"/>
    <xf numFmtId="0" fontId="65" fillId="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0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7" fillId="13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7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7" fillId="12" borderId="0" applyNumberFormat="0" applyBorder="0" applyAlignment="0" applyProtection="0"/>
    <xf numFmtId="0" fontId="65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9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7" fillId="1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7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9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7" borderId="0" applyNumberFormat="0" applyBorder="0" applyAlignment="0" applyProtection="0"/>
    <xf numFmtId="0" fontId="67" fillId="1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7" fillId="13" borderId="0" applyNumberFormat="0" applyBorder="0" applyAlignment="0" applyProtection="0"/>
    <xf numFmtId="0" fontId="65" fillId="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4" borderId="0" applyNumberFormat="0" applyBorder="0" applyAlignment="0" applyProtection="0"/>
    <xf numFmtId="0" fontId="45" fillId="0" borderId="0"/>
    <xf numFmtId="0" fontId="45" fillId="0" borderId="0"/>
    <xf numFmtId="0" fontId="67" fillId="15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2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7" fillId="15" borderId="0" applyNumberFormat="0" applyBorder="0" applyAlignment="0" applyProtection="0"/>
    <xf numFmtId="0" fontId="65" fillId="8" borderId="0" applyNumberFormat="0" applyBorder="0" applyAlignment="0" applyProtection="0"/>
    <xf numFmtId="0" fontId="67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67" fillId="13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4" borderId="0" applyNumberFormat="0" applyBorder="0" applyAlignment="0" applyProtection="0"/>
    <xf numFmtId="0" fontId="67" fillId="13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3" borderId="0" applyNumberFormat="0" applyBorder="0" applyAlignment="0" applyProtection="0"/>
    <xf numFmtId="0" fontId="65" fillId="9" borderId="0" applyNumberFormat="0" applyBorder="0" applyAlignment="0" applyProtection="0"/>
    <xf numFmtId="0" fontId="210" fillId="0" borderId="0" applyNumberFormat="0" applyFill="0" applyBorder="0" applyAlignment="0" applyProtection="0"/>
    <xf numFmtId="0" fontId="65" fillId="11" borderId="0" applyNumberFormat="0" applyBorder="0" applyAlignment="0" applyProtection="0"/>
    <xf numFmtId="0" fontId="65" fillId="3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5" fillId="5" borderId="0" applyNumberFormat="0" applyBorder="0" applyAlignment="0" applyProtection="0"/>
    <xf numFmtId="0" fontId="210" fillId="0" borderId="0" applyNumberFormat="0" applyFill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5" fillId="3" borderId="0" applyNumberFormat="0" applyBorder="0" applyAlignment="0" applyProtection="0"/>
    <xf numFmtId="0" fontId="67" fillId="12" borderId="0" applyNumberFormat="0" applyBorder="0" applyAlignment="0" applyProtection="0"/>
    <xf numFmtId="0" fontId="210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45" fillId="0" borderId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4" borderId="0" applyNumberFormat="0" applyBorder="0" applyAlignment="0" applyProtection="0"/>
    <xf numFmtId="0" fontId="67" fillId="10" borderId="0" applyNumberFormat="0" applyBorder="0" applyAlignment="0" applyProtection="0"/>
    <xf numFmtId="0" fontId="67" fillId="12" borderId="0" applyNumberFormat="0" applyBorder="0" applyAlignment="0" applyProtection="0"/>
    <xf numFmtId="0" fontId="65" fillId="7" borderId="0" applyNumberFormat="0" applyBorder="0" applyAlignment="0" applyProtection="0"/>
    <xf numFmtId="0" fontId="210" fillId="0" borderId="0" applyNumberFormat="0" applyFill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7" fillId="9" borderId="0" applyNumberFormat="0" applyBorder="0" applyAlignment="0" applyProtection="0"/>
    <xf numFmtId="0" fontId="65" fillId="5" borderId="0" applyNumberFormat="0" applyBorder="0" applyAlignment="0" applyProtection="0"/>
    <xf numFmtId="0" fontId="210" fillId="0" borderId="0" applyNumberFormat="0" applyFill="0" applyBorder="0" applyAlignment="0" applyProtection="0"/>
    <xf numFmtId="0" fontId="65" fillId="6" borderId="0" applyNumberFormat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9" fontId="320" fillId="0" borderId="0" applyFont="0" applyFill="0" applyBorder="0" applyAlignment="0" applyProtection="0"/>
    <xf numFmtId="0" fontId="5" fillId="6" borderId="0" applyNumberFormat="0" applyBorder="0" applyAlignment="0" applyProtection="0"/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8" fillId="15" borderId="0" applyNumberFormat="0" applyBorder="0" applyAlignment="0" applyProtection="0"/>
    <xf numFmtId="0" fontId="6" fillId="15" borderId="0" applyNumberFormat="0" applyBorder="0" applyAlignment="0" applyProtection="0"/>
    <xf numFmtId="0" fontId="60" fillId="0" borderId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8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8" fillId="14" borderId="0" applyNumberFormat="0" applyBorder="0" applyAlignment="0" applyProtection="0"/>
    <xf numFmtId="0" fontId="6" fillId="9" borderId="0" applyNumberFormat="0" applyBorder="0" applyAlignment="0" applyProtection="0"/>
    <xf numFmtId="0" fontId="68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8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5" fillId="2" borderId="0" applyNumberFormat="0" applyBorder="0" applyAlignment="0" applyProtection="0"/>
    <xf numFmtId="0" fontId="5" fillId="97" borderId="0" applyNumberFormat="0" applyBorder="0" applyAlignment="0" applyProtection="0"/>
    <xf numFmtId="0" fontId="5" fillId="97" borderId="0" applyNumberFormat="0" applyBorder="0" applyAlignment="0" applyProtection="0"/>
    <xf numFmtId="0" fontId="5" fillId="97" borderId="0" applyNumberFormat="0" applyBorder="0" applyAlignment="0" applyProtection="0"/>
    <xf numFmtId="0" fontId="5" fillId="3" borderId="0" applyNumberFormat="0" applyBorder="0" applyAlignment="0" applyProtection="0"/>
    <xf numFmtId="0" fontId="5" fillId="98" borderId="0" applyNumberFormat="0" applyBorder="0" applyAlignment="0" applyProtection="0"/>
    <xf numFmtId="0" fontId="5" fillId="98" borderId="0" applyNumberFormat="0" applyBorder="0" applyAlignment="0" applyProtection="0"/>
    <xf numFmtId="0" fontId="5" fillId="98" borderId="0" applyNumberFormat="0" applyBorder="0" applyAlignment="0" applyProtection="0"/>
    <xf numFmtId="0" fontId="5" fillId="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5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6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7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9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6" fillId="2" borderId="0" applyNumberFormat="0" applyBorder="0" applyAlignment="0" applyProtection="0"/>
    <xf numFmtId="0" fontId="68" fillId="13" borderId="0" applyNumberFormat="0" applyBorder="0" applyAlignment="0" applyProtection="0"/>
    <xf numFmtId="0" fontId="5" fillId="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9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6" fillId="3" borderId="0" applyNumberFormat="0" applyBorder="0" applyAlignment="0" applyProtection="0"/>
    <xf numFmtId="0" fontId="6" fillId="13" borderId="0" applyNumberFormat="0" applyBorder="0" applyAlignment="0" applyProtection="0"/>
    <xf numFmtId="0" fontId="5" fillId="3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6" fillId="4" borderId="0" applyNumberFormat="0" applyBorder="0" applyAlignment="0" applyProtection="0"/>
    <xf numFmtId="0" fontId="6" fillId="14" borderId="0" applyNumberFormat="0" applyBorder="0" applyAlignment="0" applyProtection="0"/>
    <xf numFmtId="0" fontId="5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6" fillId="5" borderId="0" applyNumberFormat="0" applyBorder="0" applyAlignment="0" applyProtection="0"/>
    <xf numFmtId="0" fontId="68" fillId="15" borderId="0" applyNumberFormat="0" applyBorder="0" applyAlignment="0" applyProtection="0"/>
    <xf numFmtId="0" fontId="5" fillId="5" borderId="0" applyNumberFormat="0" applyBorder="0" applyAlignment="0" applyProtection="0"/>
    <xf numFmtId="0" fontId="68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0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6" fillId="6" borderId="0" applyNumberFormat="0" applyBorder="0" applyAlignment="0" applyProtection="0"/>
    <xf numFmtId="0" fontId="6" fillId="10" borderId="0" applyNumberFormat="0" applyBorder="0" applyAlignment="0" applyProtection="0"/>
    <xf numFmtId="0" fontId="5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6" fillId="7" borderId="0" applyNumberFormat="0" applyBorder="0" applyAlignment="0" applyProtection="0"/>
    <xf numFmtId="0" fontId="6" fillId="10" borderId="0" applyNumberFormat="0" applyBorder="0" applyAlignment="0" applyProtection="0"/>
    <xf numFmtId="0" fontId="5" fillId="7" borderId="0" applyNumberFormat="0" applyBorder="0" applyAlignment="0" applyProtection="0"/>
    <xf numFmtId="0" fontId="6" fillId="15" borderId="0" applyNumberFormat="0" applyBorder="0" applyAlignment="0" applyProtection="0"/>
    <xf numFmtId="0" fontId="5" fillId="11" borderId="0" applyNumberFormat="0" applyBorder="0" applyAlignment="0" applyProtection="0"/>
    <xf numFmtId="0" fontId="68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5" fillId="9" borderId="0" applyNumberFormat="0" applyBorder="0" applyAlignment="0" applyProtection="0"/>
    <xf numFmtId="0" fontId="5" fillId="103" borderId="0" applyNumberFormat="0" applyBorder="0" applyAlignment="0" applyProtection="0"/>
    <xf numFmtId="0" fontId="5" fillId="103" borderId="0" applyNumberFormat="0" applyBorder="0" applyAlignment="0" applyProtection="0"/>
    <xf numFmtId="0" fontId="5" fillId="103" borderId="0" applyNumberFormat="0" applyBorder="0" applyAlignment="0" applyProtection="0"/>
    <xf numFmtId="0" fontId="5" fillId="10" borderId="0" applyNumberFormat="0" applyBorder="0" applyAlignment="0" applyProtection="0"/>
    <xf numFmtId="0" fontId="5" fillId="104" borderId="0" applyNumberFormat="0" applyBorder="0" applyAlignment="0" applyProtection="0"/>
    <xf numFmtId="0" fontId="5" fillId="104" borderId="0" applyNumberFormat="0" applyBorder="0" applyAlignment="0" applyProtection="0"/>
    <xf numFmtId="0" fontId="5" fillId="104" borderId="0" applyNumberFormat="0" applyBorder="0" applyAlignment="0" applyProtection="0"/>
    <xf numFmtId="0" fontId="5" fillId="5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8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5" fillId="11" borderId="0" applyNumberFormat="0" applyBorder="0" applyAlignment="0" applyProtection="0"/>
    <xf numFmtId="0" fontId="5" fillId="105" borderId="0" applyNumberFormat="0" applyBorder="0" applyAlignment="0" applyProtection="0"/>
    <xf numFmtId="0" fontId="5" fillId="105" borderId="0" applyNumberFormat="0" applyBorder="0" applyAlignment="0" applyProtection="0"/>
    <xf numFmtId="0" fontId="5" fillId="10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6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6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6" fillId="10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3" borderId="0" applyNumberFormat="0" applyBorder="0" applyAlignment="0" applyProtection="0"/>
    <xf numFmtId="0" fontId="68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6" fillId="5" borderId="0" applyNumberFormat="0" applyBorder="0" applyAlignment="0" applyProtection="0"/>
    <xf numFmtId="0" fontId="6" fillId="9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6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07" borderId="0" applyNumberFormat="0" applyBorder="0" applyAlignment="0" applyProtection="0"/>
    <xf numFmtId="0" fontId="6" fillId="107" borderId="0" applyNumberFormat="0" applyBorder="0" applyAlignment="0" applyProtection="0"/>
    <xf numFmtId="0" fontId="6" fillId="107" borderId="0" applyNumberFormat="0" applyBorder="0" applyAlignment="0" applyProtection="0"/>
    <xf numFmtId="0" fontId="6" fillId="9" borderId="0" applyNumberFormat="0" applyBorder="0" applyAlignment="0" applyProtection="0"/>
    <xf numFmtId="0" fontId="6" fillId="103" borderId="0" applyNumberFormat="0" applyBorder="0" applyAlignment="0" applyProtection="0"/>
    <xf numFmtId="0" fontId="6" fillId="103" borderId="0" applyNumberFormat="0" applyBorder="0" applyAlignment="0" applyProtection="0"/>
    <xf numFmtId="0" fontId="6" fillId="103" borderId="0" applyNumberFormat="0" applyBorder="0" applyAlignment="0" applyProtection="0"/>
    <xf numFmtId="0" fontId="6" fillId="10" borderId="0" applyNumberFormat="0" applyBorder="0" applyAlignment="0" applyProtection="0"/>
    <xf numFmtId="0" fontId="6" fillId="104" borderId="0" applyNumberFormat="0" applyBorder="0" applyAlignment="0" applyProtection="0"/>
    <xf numFmtId="0" fontId="6" fillId="104" borderId="0" applyNumberFormat="0" applyBorder="0" applyAlignment="0" applyProtection="0"/>
    <xf numFmtId="0" fontId="6" fillId="104" borderId="0" applyNumberFormat="0" applyBorder="0" applyAlignment="0" applyProtection="0"/>
    <xf numFmtId="0" fontId="6" fillId="13" borderId="0" applyNumberFormat="0" applyBorder="0" applyAlignment="0" applyProtection="0"/>
    <xf numFmtId="0" fontId="6" fillId="108" borderId="0" applyNumberFormat="0" applyBorder="0" applyAlignment="0" applyProtection="0"/>
    <xf numFmtId="0" fontId="6" fillId="108" borderId="0" applyNumberFormat="0" applyBorder="0" applyAlignment="0" applyProtection="0"/>
    <xf numFmtId="0" fontId="6" fillId="108" borderId="0" applyNumberFormat="0" applyBorder="0" applyAlignment="0" applyProtection="0"/>
    <xf numFmtId="0" fontId="6" fillId="14" borderId="0" applyNumberFormat="0" applyBorder="0" applyAlignment="0" applyProtection="0"/>
    <xf numFmtId="0" fontId="6" fillId="109" borderId="0" applyNumberFormat="0" applyBorder="0" applyAlignment="0" applyProtection="0"/>
    <xf numFmtId="0" fontId="6" fillId="109" borderId="0" applyNumberFormat="0" applyBorder="0" applyAlignment="0" applyProtection="0"/>
    <xf numFmtId="0" fontId="6" fillId="109" borderId="0" applyNumberFormat="0" applyBorder="0" applyAlignment="0" applyProtection="0"/>
    <xf numFmtId="0" fontId="6" fillId="15" borderId="0" applyNumberFormat="0" applyBorder="0" applyAlignment="0" applyProtection="0"/>
    <xf numFmtId="0" fontId="6" fillId="110" borderId="0" applyNumberFormat="0" applyBorder="0" applyAlignment="0" applyProtection="0"/>
    <xf numFmtId="0" fontId="6" fillId="110" borderId="0" applyNumberFormat="0" applyBorder="0" applyAlignment="0" applyProtection="0"/>
    <xf numFmtId="0" fontId="6" fillId="1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0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8" fillId="12" borderId="0" applyNumberFormat="0" applyBorder="0" applyAlignment="0" applyProtection="0"/>
    <xf numFmtId="0" fontId="5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8" fillId="9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8" fillId="10" borderId="0" applyNumberFormat="0" applyBorder="0" applyAlignment="0" applyProtection="0"/>
    <xf numFmtId="0" fontId="5" fillId="5" borderId="0" applyNumberFormat="0" applyBorder="0" applyAlignment="0" applyProtection="0"/>
    <xf numFmtId="0" fontId="6" fillId="10" borderId="0" applyNumberFormat="0" applyBorder="0" applyAlignment="0" applyProtection="0"/>
    <xf numFmtId="0" fontId="5" fillId="5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8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0" borderId="0" applyNumberFormat="0" applyBorder="0" applyAlignment="0" applyProtection="0"/>
    <xf numFmtId="0" fontId="6" fillId="13" borderId="0" applyNumberFormat="0" applyBorder="0" applyAlignment="0" applyProtection="0"/>
    <xf numFmtId="0" fontId="68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8" fillId="14" borderId="0" applyNumberFormat="0" applyBorder="0" applyAlignment="0" applyProtection="0"/>
    <xf numFmtId="0" fontId="5" fillId="10" borderId="0" applyNumberFormat="0" applyBorder="0" applyAlignment="0" applyProtection="0"/>
    <xf numFmtId="0" fontId="6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8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17" borderId="0" applyNumberFormat="0" applyBorder="0" applyAlignment="0" applyProtection="0"/>
    <xf numFmtId="0" fontId="6" fillId="117" borderId="0" applyNumberFormat="0" applyBorder="0" applyAlignment="0" applyProtection="0"/>
    <xf numFmtId="0" fontId="6" fillId="117" borderId="0" applyNumberFormat="0" applyBorder="0" applyAlignment="0" applyProtection="0"/>
    <xf numFmtId="0" fontId="6" fillId="17" borderId="0" applyNumberFormat="0" applyBorder="0" applyAlignment="0" applyProtection="0"/>
    <xf numFmtId="0" fontId="6" fillId="124" borderId="0" applyNumberFormat="0" applyBorder="0" applyAlignment="0" applyProtection="0"/>
    <xf numFmtId="0" fontId="6" fillId="124" borderId="0" applyNumberFormat="0" applyBorder="0" applyAlignment="0" applyProtection="0"/>
    <xf numFmtId="0" fontId="6" fillId="124" borderId="0" applyNumberFormat="0" applyBorder="0" applyAlignment="0" applyProtection="0"/>
    <xf numFmtId="0" fontId="6" fillId="18" borderId="0" applyNumberFormat="0" applyBorder="0" applyAlignment="0" applyProtection="0"/>
    <xf numFmtId="0" fontId="6" fillId="131" borderId="0" applyNumberFormat="0" applyBorder="0" applyAlignment="0" applyProtection="0"/>
    <xf numFmtId="0" fontId="6" fillId="131" borderId="0" applyNumberFormat="0" applyBorder="0" applyAlignment="0" applyProtection="0"/>
    <xf numFmtId="0" fontId="6" fillId="131" borderId="0" applyNumberFormat="0" applyBorder="0" applyAlignment="0" applyProtection="0"/>
    <xf numFmtId="0" fontId="6" fillId="13" borderId="0" applyNumberFormat="0" applyBorder="0" applyAlignment="0" applyProtection="0"/>
    <xf numFmtId="0" fontId="6" fillId="108" borderId="0" applyNumberFormat="0" applyBorder="0" applyAlignment="0" applyProtection="0"/>
    <xf numFmtId="0" fontId="6" fillId="108" borderId="0" applyNumberFormat="0" applyBorder="0" applyAlignment="0" applyProtection="0"/>
    <xf numFmtId="0" fontId="6" fillId="108" borderId="0" applyNumberFormat="0" applyBorder="0" applyAlignment="0" applyProtection="0"/>
    <xf numFmtId="0" fontId="6" fillId="14" borderId="0" applyNumberFormat="0" applyBorder="0" applyAlignment="0" applyProtection="0"/>
    <xf numFmtId="0" fontId="6" fillId="109" borderId="0" applyNumberFormat="0" applyBorder="0" applyAlignment="0" applyProtection="0"/>
    <xf numFmtId="0" fontId="6" fillId="109" borderId="0" applyNumberFormat="0" applyBorder="0" applyAlignment="0" applyProtection="0"/>
    <xf numFmtId="0" fontId="6" fillId="109" borderId="0" applyNumberFormat="0" applyBorder="0" applyAlignment="0" applyProtection="0"/>
    <xf numFmtId="0" fontId="6" fillId="19" borderId="0" applyNumberFormat="0" applyBorder="0" applyAlignment="0" applyProtection="0"/>
    <xf numFmtId="0" fontId="6" fillId="137" borderId="0" applyNumberFormat="0" applyBorder="0" applyAlignment="0" applyProtection="0"/>
    <xf numFmtId="0" fontId="6" fillId="137" borderId="0" applyNumberFormat="0" applyBorder="0" applyAlignment="0" applyProtection="0"/>
    <xf numFmtId="0" fontId="6" fillId="1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6" fillId="15" borderId="0" applyNumberFormat="0" applyBorder="0" applyAlignment="0" applyProtection="0"/>
    <xf numFmtId="0" fontId="17" fillId="3" borderId="0" applyNumberFormat="0" applyBorder="0" applyAlignment="0" applyProtection="0"/>
    <xf numFmtId="0" fontId="17" fillId="98" borderId="0" applyNumberFormat="0" applyBorder="0" applyAlignment="0" applyProtection="0"/>
    <xf numFmtId="0" fontId="17" fillId="98" borderId="0" applyNumberFormat="0" applyBorder="0" applyAlignment="0" applyProtection="0"/>
    <xf numFmtId="0" fontId="17" fillId="98" borderId="0" applyNumberFormat="0" applyBorder="0" applyAlignment="0" applyProtection="0"/>
    <xf numFmtId="0" fontId="9" fillId="22" borderId="2" applyNumberFormat="0" applyAlignment="0" applyProtection="0"/>
    <xf numFmtId="0" fontId="9" fillId="106" borderId="2" applyNumberFormat="0" applyAlignment="0" applyProtection="0"/>
    <xf numFmtId="0" fontId="9" fillId="106" borderId="2" applyNumberFormat="0" applyAlignment="0" applyProtection="0"/>
    <xf numFmtId="0" fontId="9" fillId="106" borderId="2" applyNumberFormat="0" applyAlignment="0" applyProtection="0"/>
    <xf numFmtId="0" fontId="14" fillId="24" borderId="10" applyNumberFormat="0" applyAlignment="0" applyProtection="0"/>
    <xf numFmtId="0" fontId="14" fillId="141" borderId="10" applyNumberFormat="0" applyAlignment="0" applyProtection="0"/>
    <xf numFmtId="0" fontId="14" fillId="141" borderId="10" applyNumberFormat="0" applyAlignment="0" applyProtection="0"/>
    <xf numFmtId="0" fontId="14" fillId="141" borderId="10" applyNumberFormat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5" fillId="8" borderId="0" applyNumberFormat="0" applyBorder="0" applyAlignment="0" applyProtection="0"/>
    <xf numFmtId="14" fontId="207" fillId="0" borderId="0" applyFont="0" applyBorder="0">
      <alignment vertical="top"/>
    </xf>
    <xf numFmtId="0" fontId="6" fillId="15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21" fillId="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8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7" borderId="2" applyNumberFormat="0" applyAlignment="0" applyProtection="0"/>
    <xf numFmtId="0" fontId="7" fillId="101" borderId="2" applyNumberFormat="0" applyAlignment="0" applyProtection="0"/>
    <xf numFmtId="0" fontId="7" fillId="101" borderId="2" applyNumberFormat="0" applyAlignment="0" applyProtection="0"/>
    <xf numFmtId="0" fontId="7" fillId="101" borderId="2" applyNumberFormat="0" applyAlignment="0" applyProtection="0"/>
    <xf numFmtId="0" fontId="68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1" borderId="0" applyNumberFormat="0" applyBorder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6" fillId="26" borderId="0" applyNumberFormat="0" applyBorder="0" applyAlignment="0" applyProtection="0"/>
    <xf numFmtId="0" fontId="16" fillId="147" borderId="0" applyNumberFormat="0" applyBorder="0" applyAlignment="0" applyProtection="0"/>
    <xf numFmtId="0" fontId="16" fillId="147" borderId="0" applyNumberFormat="0" applyBorder="0" applyAlignment="0" applyProtection="0"/>
    <xf numFmtId="0" fontId="16" fillId="147" borderId="0" applyNumberFormat="0" applyBorder="0" applyAlignment="0" applyProtection="0"/>
    <xf numFmtId="0" fontId="6" fillId="14" borderId="0" applyNumberFormat="0" applyBorder="0" applyAlignment="0" applyProtection="0"/>
    <xf numFmtId="0" fontId="6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29" borderId="12" applyNumberFormat="0" applyFont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8" fillId="22" borderId="4" applyNumberFormat="0" applyAlignment="0" applyProtection="0"/>
    <xf numFmtId="0" fontId="8" fillId="106" borderId="4" applyNumberFormat="0" applyAlignment="0" applyProtection="0"/>
    <xf numFmtId="0" fontId="8" fillId="106" borderId="4" applyNumberFormat="0" applyAlignment="0" applyProtection="0"/>
    <xf numFmtId="0" fontId="8" fillId="106" borderId="4" applyNumberFormat="0" applyAlignment="0" applyProtection="0"/>
    <xf numFmtId="0" fontId="6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4" borderId="0" applyNumberFormat="0" applyBorder="0" applyAlignment="0" applyProtection="0"/>
    <xf numFmtId="0" fontId="5" fillId="6" borderId="0" applyNumberFormat="0" applyBorder="0" applyAlignment="0" applyProtection="0"/>
    <xf numFmtId="0" fontId="68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12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12" borderId="0" applyNumberFormat="0" applyBorder="0" applyAlignment="0" applyProtection="0"/>
    <xf numFmtId="0" fontId="66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203" fontId="174" fillId="0" borderId="0" applyProtection="0">
      <alignment horizontal="center"/>
    </xf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1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8" fillId="16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24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8" fillId="1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8" fillId="18" borderId="0" applyNumberFormat="0" applyBorder="0" applyAlignment="0" applyProtection="0"/>
    <xf numFmtId="0" fontId="6" fillId="1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8" fillId="13" borderId="0" applyNumberFormat="0" applyBorder="0" applyAlignment="0" applyProtection="0"/>
    <xf numFmtId="0" fontId="6" fillId="18" borderId="0" applyNumberFormat="0" applyBorder="0" applyAlignment="0" applyProtection="0"/>
    <xf numFmtId="0" fontId="5" fillId="10" borderId="0" applyNumberFormat="0" applyBorder="0" applyAlignment="0" applyProtection="0"/>
    <xf numFmtId="0" fontId="6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8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3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101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68" fillId="13" borderId="0" applyNumberFormat="0" applyBorder="0" applyAlignment="0" applyProtection="0"/>
    <xf numFmtId="0" fontId="5" fillId="9" borderId="0" applyNumberFormat="0" applyBorder="0" applyAlignment="0" applyProtection="0"/>
    <xf numFmtId="0" fontId="6" fillId="13" borderId="0" applyNumberFormat="0" applyBorder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8" fillId="22" borderId="4" applyNumberFormat="0" applyAlignment="0" applyProtection="0"/>
    <xf numFmtId="0" fontId="8" fillId="22" borderId="4" applyNumberFormat="0" applyAlignment="0" applyProtection="0"/>
    <xf numFmtId="0" fontId="8" fillId="106" borderId="4" applyNumberFormat="0" applyAlignment="0" applyProtection="0"/>
    <xf numFmtId="0" fontId="8" fillId="22" borderId="4" applyNumberFormat="0" applyAlignment="0" applyProtection="0"/>
    <xf numFmtId="0" fontId="8" fillId="22" borderId="4" applyNumberFormat="0" applyAlignment="0" applyProtection="0"/>
    <xf numFmtId="0" fontId="8" fillId="22" borderId="4" applyNumberFormat="0" applyAlignment="0" applyProtection="0"/>
    <xf numFmtId="0" fontId="157" fillId="22" borderId="4" applyNumberFormat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3" borderId="0" applyNumberFormat="0" applyBorder="0" applyAlignment="0" applyProtection="0"/>
    <xf numFmtId="0" fontId="9" fillId="22" borderId="2" applyNumberFormat="0" applyAlignment="0" applyProtection="0"/>
    <xf numFmtId="0" fontId="9" fillId="22" borderId="2" applyNumberFormat="0" applyAlignment="0" applyProtection="0"/>
    <xf numFmtId="0" fontId="9" fillId="106" borderId="2" applyNumberFormat="0" applyAlignment="0" applyProtection="0"/>
    <xf numFmtId="0" fontId="9" fillId="22" borderId="2" applyNumberFormat="0" applyAlignment="0" applyProtection="0"/>
    <xf numFmtId="0" fontId="9" fillId="22" borderId="2" applyNumberFormat="0" applyAlignment="0" applyProtection="0"/>
    <xf numFmtId="0" fontId="9" fillId="22" borderId="2" applyNumberFormat="0" applyAlignment="0" applyProtection="0"/>
    <xf numFmtId="0" fontId="158" fillId="22" borderId="2" applyNumberFormat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322" fillId="0" borderId="0" applyNumberFormat="0" applyFill="0" applyBorder="0" applyAlignment="0" applyProtection="0"/>
    <xf numFmtId="0" fontId="6" fillId="15" borderId="0" applyNumberFormat="0" applyBorder="0" applyAlignment="0" applyProtection="0"/>
    <xf numFmtId="0" fontId="5" fillId="8" borderId="0" applyNumberFormat="0" applyBorder="0" applyAlignment="0" applyProtection="0"/>
    <xf numFmtId="0" fontId="6" fillId="13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203" fontId="174" fillId="0" borderId="0" applyProtection="0">
      <alignment horizontal="center"/>
    </xf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70" fillId="0" borderId="5" applyNumberFormat="0" applyFill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3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72" fillId="0" borderId="6" applyNumberFormat="0" applyFill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73" fillId="0" borderId="7" applyNumberFormat="0" applyFill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8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5" fillId="11" borderId="0" applyNumberFormat="0" applyBorder="0" applyAlignment="0" applyProtection="0"/>
    <xf numFmtId="0" fontId="6" fillId="10" borderId="0" applyNumberFormat="0" applyBorder="0" applyAlignment="0" applyProtection="0"/>
    <xf numFmtId="0" fontId="6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79" fillId="0" borderId="8" applyNumberFormat="0" applyFill="0" applyAlignment="0" applyProtection="0"/>
    <xf numFmtId="0" fontId="5" fillId="11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7" borderId="0" applyNumberFormat="0" applyBorder="0" applyAlignment="0" applyProtection="0"/>
    <xf numFmtId="0" fontId="14" fillId="24" borderId="10" applyNumberFormat="0" applyAlignment="0" applyProtection="0"/>
    <xf numFmtId="0" fontId="14" fillId="24" borderId="10" applyNumberFormat="0" applyAlignment="0" applyProtection="0"/>
    <xf numFmtId="0" fontId="14" fillId="141" borderId="10" applyNumberFormat="0" applyAlignment="0" applyProtection="0"/>
    <xf numFmtId="0" fontId="14" fillId="24" borderId="10" applyNumberFormat="0" applyAlignment="0" applyProtection="0"/>
    <xf numFmtId="0" fontId="14" fillId="24" borderId="10" applyNumberFormat="0" applyAlignment="0" applyProtection="0"/>
    <xf numFmtId="0" fontId="14" fillId="24" borderId="10" applyNumberFormat="0" applyAlignment="0" applyProtection="0"/>
    <xf numFmtId="0" fontId="180" fillId="24" borderId="10" applyNumberFormat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66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66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14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84" fillId="2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3" fillId="0" borderId="0"/>
    <xf numFmtId="0" fontId="3" fillId="0" borderId="0"/>
    <xf numFmtId="0" fontId="96" fillId="0" borderId="0"/>
    <xf numFmtId="0" fontId="68" fillId="9" borderId="0" applyNumberFormat="0" applyBorder="0" applyAlignment="0" applyProtection="0"/>
    <xf numFmtId="0" fontId="1" fillId="0" borderId="0"/>
    <xf numFmtId="0" fontId="5" fillId="0" borderId="0"/>
    <xf numFmtId="0" fontId="6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9" borderId="0" applyNumberFormat="0" applyBorder="0" applyAlignment="0" applyProtection="0"/>
    <xf numFmtId="0" fontId="5" fillId="0" borderId="0"/>
    <xf numFmtId="0" fontId="1" fillId="0" borderId="0"/>
    <xf numFmtId="0" fontId="53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9" fillId="0" borderId="0"/>
    <xf numFmtId="0" fontId="5" fillId="5" borderId="0" applyNumberFormat="0" applyBorder="0" applyAlignment="0" applyProtection="0"/>
    <xf numFmtId="0" fontId="5" fillId="0" borderId="0"/>
    <xf numFmtId="0" fontId="190" fillId="0" borderId="0"/>
    <xf numFmtId="0" fontId="5" fillId="5" borderId="0" applyNumberFormat="0" applyBorder="0" applyAlignment="0" applyProtection="0"/>
    <xf numFmtId="0" fontId="1" fillId="0" borderId="0"/>
    <xf numFmtId="0" fontId="1" fillId="0" borderId="0"/>
    <xf numFmtId="0" fontId="6" fillId="9" borderId="0" applyNumberFormat="0" applyBorder="0" applyAlignment="0" applyProtection="0"/>
    <xf numFmtId="0" fontId="53" fillId="0" borderId="0"/>
    <xf numFmtId="0" fontId="1" fillId="0" borderId="0"/>
    <xf numFmtId="0" fontId="5" fillId="5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187" fillId="0" borderId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9" borderId="0" applyNumberFormat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3" borderId="0" applyNumberFormat="0" applyBorder="0" applyAlignment="0" applyProtection="0"/>
    <xf numFmtId="0" fontId="1" fillId="0" borderId="0"/>
    <xf numFmtId="0" fontId="1" fillId="0" borderId="0"/>
    <xf numFmtId="0" fontId="295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292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59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98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94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68" fillId="14" borderId="0" applyNumberFormat="0" applyBorder="0" applyAlignment="0" applyProtection="0"/>
    <xf numFmtId="0" fontId="5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2" borderId="0" applyNumberFormat="0" applyBorder="0" applyAlignment="0" applyProtection="0"/>
    <xf numFmtId="0" fontId="3" fillId="29" borderId="12" applyNumberFormat="0" applyFont="0" applyAlignment="0" applyProtection="0"/>
    <xf numFmtId="0" fontId="3" fillId="29" borderId="12" applyNumberFormat="0" applyFont="0" applyAlignment="0" applyProtection="0"/>
    <xf numFmtId="0" fontId="5" fillId="2" borderId="0" applyNumberFormat="0" applyBorder="0" applyAlignment="0" applyProtection="0"/>
    <xf numFmtId="0" fontId="3" fillId="29" borderId="12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" fillId="29" borderId="12" applyNumberFormat="0" applyFont="0" applyAlignment="0" applyProtection="0"/>
    <xf numFmtId="0" fontId="3" fillId="29" borderId="12" applyNumberFormat="0" applyFont="0" applyAlignment="0" applyProtection="0"/>
    <xf numFmtId="0" fontId="66" fillId="29" borderId="12" applyNumberFormat="0" applyFont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10" borderId="0" applyNumberFormat="0" applyBorder="0" applyAlignment="0" applyProtection="0"/>
    <xf numFmtId="9" fontId="60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9" fontId="192" fillId="0" borderId="0" applyFont="0" applyFill="0" applyBorder="0" applyAlignment="0" applyProtection="0"/>
    <xf numFmtId="0" fontId="6" fillId="14" borderId="0" applyNumberFormat="0" applyBorder="0" applyAlignment="0" applyProtection="0"/>
    <xf numFmtId="203" fontId="174" fillId="0" borderId="0" applyProtection="0">
      <alignment horizontal="center"/>
    </xf>
    <xf numFmtId="0" fontId="6" fillId="12" borderId="0" applyNumberFormat="0" applyBorder="0" applyAlignment="0" applyProtection="0"/>
    <xf numFmtId="9" fontId="255" fillId="0" borderId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" fillId="14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9" borderId="0" applyNumberFormat="0" applyBorder="0" applyAlignment="0" applyProtection="0"/>
    <xf numFmtId="0" fontId="68" fillId="12" borderId="0" applyNumberFormat="0" applyBorder="0" applyAlignment="0" applyProtection="0"/>
    <xf numFmtId="9" fontId="5" fillId="0" borderId="0" applyFont="0" applyFill="0" applyBorder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9" fillId="0" borderId="14" applyNumberFormat="0" applyFill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321" fillId="0" borderId="0"/>
    <xf numFmtId="203" fontId="59" fillId="0" borderId="0" applyFill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14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164" fontId="53" fillId="0" borderId="0" applyFont="0" applyFill="0" applyBorder="0" applyAlignment="0" applyProtection="0"/>
    <xf numFmtId="252" fontId="5" fillId="0" borderId="0" applyFill="0" applyBorder="0" applyAlignment="0" applyProtection="0"/>
    <xf numFmtId="252" fontId="5" fillId="0" borderId="0" applyFill="0" applyBorder="0" applyAlignment="0" applyProtection="0"/>
    <xf numFmtId="252" fontId="5" fillId="0" borderId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92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2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6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04" fillId="4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8" borderId="0" applyNumberFormat="0" applyBorder="0" applyAlignment="0" applyProtection="0"/>
    <xf numFmtId="0" fontId="7" fillId="7" borderId="2" applyNumberFormat="0" applyAlignment="0" applyProtection="0"/>
    <xf numFmtId="0" fontId="1" fillId="0" borderId="0"/>
    <xf numFmtId="0" fontId="5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8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8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8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8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8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8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8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8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8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8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5" fillId="11" borderId="0" applyNumberFormat="0" applyBorder="0" applyAlignment="0" applyProtection="0"/>
    <xf numFmtId="0" fontId="6" fillId="10" borderId="0" applyNumberFormat="0" applyBorder="0" applyAlignment="0" applyProtection="0"/>
    <xf numFmtId="0" fontId="6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8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5" fillId="5" borderId="0" applyNumberFormat="0" applyBorder="0" applyAlignment="0" applyProtection="0"/>
    <xf numFmtId="203" fontId="174" fillId="0" borderId="0" applyProtection="0">
      <alignment horizontal="center"/>
    </xf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5" fillId="9" borderId="0" applyNumberFormat="0" applyBorder="0" applyAlignment="0" applyProtection="0"/>
    <xf numFmtId="0" fontId="68" fillId="12" borderId="0" applyNumberFormat="0" applyBorder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68" fillId="15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8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8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8" fillId="13" borderId="0" applyNumberFormat="0" applyBorder="0" applyAlignment="0" applyProtection="0"/>
    <xf numFmtId="0" fontId="5" fillId="7" borderId="0" applyNumberFormat="0" applyBorder="0" applyAlignment="0" applyProtection="0"/>
    <xf numFmtId="0" fontId="6" fillId="13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13" borderId="0" applyNumberFormat="0" applyBorder="0" applyAlignment="0" applyProtection="0"/>
    <xf numFmtId="0" fontId="6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66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6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5" fillId="4" borderId="0" applyNumberFormat="0" applyBorder="0" applyAlignment="0" applyProtection="0"/>
    <xf numFmtId="0" fontId="6" fillId="13" borderId="0" applyNumberFormat="0" applyBorder="0" applyAlignment="0" applyProtection="0"/>
    <xf numFmtId="0" fontId="6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6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5" borderId="0" applyNumberFormat="0" applyBorder="0" applyAlignment="0" applyProtection="0"/>
    <xf numFmtId="0" fontId="5" fillId="2" borderId="0" applyNumberFormat="0" applyBorder="0" applyAlignment="0" applyProtection="0"/>
    <xf numFmtId="0" fontId="6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6" fillId="15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203" fontId="174" fillId="0" borderId="0" applyProtection="0">
      <alignment horizontal="center"/>
    </xf>
    <xf numFmtId="0" fontId="68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9" borderId="0" applyNumberFormat="0" applyBorder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8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8" fillId="9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8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8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8" fillId="13" borderId="0" applyNumberFormat="0" applyBorder="0" applyAlignment="0" applyProtection="0"/>
    <xf numFmtId="0" fontId="5" fillId="7" borderId="0" applyNumberFormat="0" applyBorder="0" applyAlignment="0" applyProtection="0"/>
    <xf numFmtId="0" fontId="3" fillId="29" borderId="12" applyNumberFormat="0" applyFont="0" applyAlignment="0" applyProtection="0"/>
    <xf numFmtId="0" fontId="6" fillId="13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5" fillId="6" borderId="0" applyNumberFormat="0" applyBorder="0" applyAlignment="0" applyProtection="0"/>
    <xf numFmtId="0" fontId="6" fillId="13" borderId="0" applyNumberFormat="0" applyBorder="0" applyAlignment="0" applyProtection="0"/>
    <xf numFmtId="0" fontId="66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1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6" fillId="10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4" borderId="0" applyNumberFormat="0" applyBorder="0" applyAlignment="0" applyProtection="0"/>
    <xf numFmtId="0" fontId="6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66" fillId="11" borderId="0" applyNumberFormat="0" applyBorder="0" applyAlignment="0" applyProtection="0"/>
    <xf numFmtId="0" fontId="6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203" fontId="59" fillId="0" borderId="0" applyFill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6" fillId="10" borderId="0" applyNumberFormat="0" applyBorder="0" applyAlignment="0" applyProtection="0"/>
    <xf numFmtId="0" fontId="6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68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8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203" fontId="174" fillId="0" borderId="0" applyProtection="0">
      <alignment horizontal="center"/>
    </xf>
    <xf numFmtId="0" fontId="6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6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164" fontId="3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8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8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8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7" borderId="0" applyNumberFormat="0" applyBorder="0" applyAlignment="0" applyProtection="0"/>
    <xf numFmtId="0" fontId="6" fillId="15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10" borderId="0" applyNumberFormat="0" applyBorder="0" applyAlignment="0" applyProtection="0"/>
    <xf numFmtId="0" fontId="6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66" fillId="6" borderId="0" applyNumberFormat="0" applyBorder="0" applyAlignment="0" applyProtection="0"/>
    <xf numFmtId="0" fontId="3" fillId="29" borderId="12" applyNumberFormat="0" applyFont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1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6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6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6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8" fillId="9" borderId="0" applyNumberFormat="0" applyBorder="0" applyAlignment="0" applyProtection="0"/>
    <xf numFmtId="0" fontId="5" fillId="2" borderId="0" applyNumberFormat="0" applyBorder="0" applyAlignment="0" applyProtection="0"/>
    <xf numFmtId="0" fontId="6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9" borderId="0" applyNumberFormat="0" applyBorder="0" applyAlignment="0" applyProtection="0"/>
    <xf numFmtId="0" fontId="5" fillId="2" borderId="0" applyNumberFormat="0" applyBorder="0" applyAlignment="0" applyProtection="0"/>
    <xf numFmtId="203" fontId="59" fillId="0" borderId="0" applyFill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203" fontId="174" fillId="0" borderId="0" applyProtection="0">
      <alignment horizontal="center"/>
    </xf>
    <xf numFmtId="0" fontId="6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8" fillId="14" borderId="0" applyNumberFormat="0" applyBorder="0" applyAlignment="0" applyProtection="0"/>
    <xf numFmtId="0" fontId="6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9" borderId="0" applyNumberFormat="0" applyBorder="0" applyAlignment="0" applyProtection="0"/>
    <xf numFmtId="0" fontId="68" fillId="12" borderId="0" applyNumberFormat="0" applyBorder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8" fillId="10" borderId="0" applyNumberFormat="0" applyBorder="0" applyAlignment="0" applyProtection="0"/>
    <xf numFmtId="0" fontId="5" fillId="5" borderId="0" applyNumberFormat="0" applyBorder="0" applyAlignment="0" applyProtection="0"/>
    <xf numFmtId="0" fontId="66" fillId="4" borderId="0" applyNumberFormat="0" applyBorder="0" applyAlignment="0" applyProtection="0"/>
    <xf numFmtId="164" fontId="3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4" borderId="0" applyNumberFormat="0" applyBorder="0" applyAlignment="0" applyProtection="0"/>
    <xf numFmtId="0" fontId="5" fillId="9" borderId="0" applyNumberFormat="0" applyBorder="0" applyAlignment="0" applyProtection="0"/>
    <xf numFmtId="0" fontId="68" fillId="12" borderId="0" applyNumberFormat="0" applyBorder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2" borderId="0" applyNumberFormat="0" applyBorder="0" applyAlignment="0" applyProtection="0"/>
    <xf numFmtId="0" fontId="68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3" fillId="29" borderId="12" applyNumberFormat="0" applyFont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8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8" fillId="9" borderId="0" applyNumberFormat="0" applyBorder="0" applyAlignment="0" applyProtection="0"/>
    <xf numFmtId="0" fontId="6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6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203" fontId="59" fillId="0" borderId="0" applyFill="0" applyProtection="0"/>
    <xf numFmtId="0" fontId="6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6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6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2" borderId="0" applyNumberFormat="0" applyBorder="0" applyAlignment="0" applyProtection="0"/>
    <xf numFmtId="0" fontId="6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203" fontId="174" fillId="0" borderId="0" applyProtection="0">
      <alignment horizont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6" fillId="4" borderId="0" applyNumberFormat="0" applyBorder="0" applyAlignment="0" applyProtection="0"/>
    <xf numFmtId="164" fontId="3" fillId="0" borderId="0" applyFont="0" applyFill="0" applyBorder="0" applyAlignment="0" applyProtection="0"/>
    <xf numFmtId="0" fontId="66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10" borderId="0" applyNumberFormat="0" applyBorder="0" applyAlignment="0" applyProtection="0"/>
    <xf numFmtId="0" fontId="5" fillId="6" borderId="0" applyNumberFormat="0" applyBorder="0" applyAlignment="0" applyProtection="0"/>
    <xf numFmtId="0" fontId="6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8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8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7" borderId="0" applyNumberFormat="0" applyBorder="0" applyAlignment="0" applyProtection="0"/>
    <xf numFmtId="0" fontId="6" fillId="10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66" fillId="6" borderId="0" applyNumberFormat="0" applyBorder="0" applyAlignment="0" applyProtection="0"/>
    <xf numFmtId="0" fontId="3" fillId="29" borderId="12" applyNumberFormat="0" applyFont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8" fillId="9" borderId="0" applyNumberFormat="0" applyBorder="0" applyAlignment="0" applyProtection="0"/>
    <xf numFmtId="0" fontId="5" fillId="4" borderId="0" applyNumberFormat="0" applyBorder="0" applyAlignment="0" applyProtection="0"/>
    <xf numFmtId="0" fontId="6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6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6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2" borderId="0" applyNumberFormat="0" applyBorder="0" applyAlignment="0" applyProtection="0"/>
    <xf numFmtId="0" fontId="6" fillId="9" borderId="0" applyNumberFormat="0" applyBorder="0" applyAlignment="0" applyProtection="0"/>
    <xf numFmtId="0" fontId="6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203" fontId="59" fillId="0" borderId="0" applyFill="0" applyProtection="0"/>
    <xf numFmtId="0" fontId="5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203" fontId="174" fillId="0" borderId="0" applyProtection="0">
      <alignment horizont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8" fillId="12" borderId="0" applyNumberFormat="0" applyBorder="0" applyAlignment="0" applyProtection="0"/>
    <xf numFmtId="0" fontId="6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6" fillId="2" borderId="0" applyNumberFormat="0" applyBorder="0" applyAlignment="0" applyProtection="0"/>
    <xf numFmtId="0" fontId="5" fillId="3" borderId="0" applyNumberFormat="0" applyBorder="0" applyAlignment="0" applyProtection="0"/>
    <xf numFmtId="164" fontId="3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68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0" borderId="0" applyNumberFormat="0" applyBorder="0" applyAlignment="0" applyProtection="0"/>
    <xf numFmtId="0" fontId="6" fillId="12" borderId="0" applyNumberFormat="0" applyBorder="0" applyAlignment="0" applyProtection="0"/>
    <xf numFmtId="0" fontId="6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29" borderId="12" applyNumberFormat="0" applyFont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66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66" fillId="5" borderId="0" applyNumberFormat="0" applyBorder="0" applyAlignment="0" applyProtection="0"/>
    <xf numFmtId="0" fontId="6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203" fontId="59" fillId="0" borderId="0" applyFill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6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6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66" fillId="4" borderId="0" applyNumberFormat="0" applyBorder="0" applyAlignment="0" applyProtection="0"/>
    <xf numFmtId="164" fontId="3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6" fillId="12" borderId="0" applyNumberFormat="0" applyBorder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29" borderId="12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66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203" fontId="59" fillId="0" borderId="0" applyFill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203" fontId="174" fillId="0" borderId="0" applyProtection="0">
      <alignment horizont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66" fillId="4" borderId="0" applyNumberFormat="0" applyBorder="0" applyAlignment="0" applyProtection="0"/>
    <xf numFmtId="164" fontId="3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3" fillId="29" borderId="12" applyNumberFormat="0" applyFont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6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203" fontId="59" fillId="0" borderId="0" applyFill="0" applyProtection="0"/>
    <xf numFmtId="0" fontId="6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66" fillId="4" borderId="0" applyNumberFormat="0" applyBorder="0" applyAlignment="0" applyProtection="0"/>
    <xf numFmtId="164" fontId="3" fillId="0" borderId="0" applyFont="0" applyFill="0" applyBorder="0" applyAlignment="0" applyProtection="0"/>
    <xf numFmtId="0" fontId="5" fillId="4" borderId="0" applyNumberFormat="0" applyBorder="0" applyAlignment="0" applyProtection="0"/>
    <xf numFmtId="203" fontId="174" fillId="0" borderId="0" applyProtection="0">
      <alignment horizontal="center"/>
    </xf>
    <xf numFmtId="203" fontId="174" fillId="0" borderId="0" applyProtection="0">
      <alignment horizontal="center"/>
    </xf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3" fillId="29" borderId="12" applyNumberFormat="0" applyFont="0" applyAlignment="0" applyProtection="0"/>
    <xf numFmtId="0" fontId="66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203" fontId="59" fillId="0" borderId="0" applyFill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4" borderId="0" applyNumberFormat="0" applyBorder="0" applyAlignment="0" applyProtection="0"/>
    <xf numFmtId="164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66" fillId="10" borderId="0" applyNumberFormat="0" applyBorder="0" applyAlignment="0" applyProtection="0"/>
    <xf numFmtId="0" fontId="3" fillId="29" borderId="12" applyNumberFormat="0" applyFont="0" applyAlignment="0" applyProtection="0"/>
    <xf numFmtId="203" fontId="59" fillId="0" borderId="0" applyFill="0" applyProtection="0"/>
    <xf numFmtId="0" fontId="5" fillId="3" borderId="0" applyNumberFormat="0" applyBorder="0" applyAlignment="0" applyProtection="0"/>
    <xf numFmtId="164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3" fillId="29" borderId="12" applyNumberFormat="0" applyFont="0" applyAlignment="0" applyProtection="0"/>
    <xf numFmtId="203" fontId="59" fillId="0" borderId="0" applyFill="0" applyProtection="0"/>
    <xf numFmtId="0" fontId="66" fillId="4" borderId="0" applyNumberFormat="0" applyBorder="0" applyAlignment="0" applyProtection="0"/>
    <xf numFmtId="164" fontId="3" fillId="0" borderId="0" applyFont="0" applyFill="0" applyBorder="0" applyAlignment="0" applyProtection="0"/>
    <xf numFmtId="0" fontId="3" fillId="29" borderId="12" applyNumberFormat="0" applyFont="0" applyAlignment="0" applyProtection="0"/>
    <xf numFmtId="203" fontId="59" fillId="0" borderId="0" applyFill="0" applyProtection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164" fontId="3" fillId="0" borderId="0" applyFont="0" applyFill="0" applyBorder="0" applyAlignment="0" applyProtection="0"/>
  </cellStyleXfs>
  <cellXfs count="203">
    <xf numFmtId="0" fontId="0" fillId="0" borderId="0" xfId="0"/>
    <xf numFmtId="0" fontId="306" fillId="167" borderId="0" xfId="0" applyFont="1" applyFill="1"/>
    <xf numFmtId="4" fontId="306" fillId="167" borderId="0" xfId="939" applyNumberFormat="1" applyFont="1" applyFill="1" applyAlignment="1">
      <alignment horizontal="center" vertical="center"/>
    </xf>
    <xf numFmtId="4" fontId="304" fillId="167" borderId="17" xfId="0" applyNumberFormat="1" applyFont="1" applyFill="1" applyBorder="1" applyAlignment="1">
      <alignment horizontal="center" vertical="center" wrapText="1"/>
    </xf>
    <xf numFmtId="4" fontId="304" fillId="167" borderId="17" xfId="0" applyNumberFormat="1" applyFont="1" applyFill="1" applyBorder="1" applyAlignment="1">
      <alignment horizontal="center" vertical="center" wrapText="1" shrinkToFit="1"/>
    </xf>
    <xf numFmtId="0" fontId="22" fillId="167" borderId="0" xfId="0" applyFont="1" applyFill="1"/>
    <xf numFmtId="0" fontId="305" fillId="167" borderId="0" xfId="0" applyFont="1" applyFill="1"/>
    <xf numFmtId="0" fontId="3" fillId="167" borderId="0" xfId="0" applyFont="1" applyFill="1"/>
    <xf numFmtId="0" fontId="307" fillId="167" borderId="0" xfId="0" applyFont="1" applyFill="1" applyAlignment="1">
      <alignment horizontal="center"/>
    </xf>
    <xf numFmtId="0" fontId="307" fillId="167" borderId="0" xfId="0" applyFont="1" applyFill="1"/>
    <xf numFmtId="0" fontId="308" fillId="167" borderId="0" xfId="0" applyFont="1" applyFill="1"/>
    <xf numFmtId="49" fontId="22" fillId="167" borderId="0" xfId="0" applyNumberFormat="1" applyFont="1" applyFill="1" applyAlignment="1">
      <alignment horizontal="center"/>
    </xf>
    <xf numFmtId="0" fontId="22" fillId="167" borderId="0" xfId="0" applyFont="1" applyFill="1" applyAlignment="1">
      <alignment horizontal="left"/>
    </xf>
    <xf numFmtId="0" fontId="25" fillId="167" borderId="0" xfId="0" applyFont="1" applyFill="1" applyAlignment="1">
      <alignment horizontal="center" vertical="center" wrapText="1"/>
    </xf>
    <xf numFmtId="0" fontId="302" fillId="167" borderId="17" xfId="961" applyFont="1" applyFill="1" applyBorder="1" applyAlignment="1">
      <alignment horizontal="center" vertical="center" wrapText="1"/>
    </xf>
    <xf numFmtId="0" fontId="302" fillId="167" borderId="17" xfId="961" applyFont="1" applyFill="1" applyBorder="1" applyAlignment="1">
      <alignment horizontal="left" vertical="center" wrapText="1"/>
    </xf>
    <xf numFmtId="0" fontId="25" fillId="167" borderId="17" xfId="0" applyFont="1" applyFill="1" applyBorder="1" applyAlignment="1">
      <alignment horizontal="center" vertical="center" wrapText="1"/>
    </xf>
    <xf numFmtId="49" fontId="304" fillId="167" borderId="17" xfId="0" applyNumberFormat="1" applyFont="1" applyFill="1" applyBorder="1" applyAlignment="1">
      <alignment horizontal="center" vertical="center" wrapText="1" shrinkToFit="1"/>
    </xf>
    <xf numFmtId="0" fontId="304" fillId="167" borderId="17" xfId="0" applyFont="1" applyFill="1" applyBorder="1" applyAlignment="1">
      <alignment horizontal="left" vertical="center" wrapText="1"/>
    </xf>
    <xf numFmtId="172" fontId="304" fillId="167" borderId="17" xfId="0" applyNumberFormat="1" applyFont="1" applyFill="1" applyBorder="1" applyAlignment="1">
      <alignment horizontal="center" vertical="center" wrapText="1"/>
    </xf>
    <xf numFmtId="4" fontId="304" fillId="167" borderId="17" xfId="939" applyNumberFormat="1" applyFont="1" applyFill="1" applyBorder="1" applyAlignment="1">
      <alignment horizontal="center" vertical="center"/>
    </xf>
    <xf numFmtId="0" fontId="304" fillId="167" borderId="17" xfId="0" applyFont="1" applyFill="1" applyBorder="1" applyAlignment="1">
      <alignment horizontal="center" vertical="center" wrapText="1"/>
    </xf>
    <xf numFmtId="0" fontId="22" fillId="167" borderId="0" xfId="0" applyFont="1" applyFill="1" applyAlignment="1">
      <alignment horizontal="center" vertical="center" wrapText="1"/>
    </xf>
    <xf numFmtId="0" fontId="304" fillId="167" borderId="17" xfId="0" applyFont="1" applyFill="1" applyBorder="1" applyAlignment="1">
      <alignment horizontal="center" vertical="center"/>
    </xf>
    <xf numFmtId="0" fontId="304" fillId="167" borderId="58" xfId="961" applyFont="1" applyFill="1" applyBorder="1" applyAlignment="1">
      <alignment horizontal="left" vertical="center" wrapText="1" indent="5"/>
    </xf>
    <xf numFmtId="0" fontId="304" fillId="167" borderId="59" xfId="961" applyFont="1" applyFill="1" applyBorder="1" applyAlignment="1">
      <alignment horizontal="left" vertical="center" wrapText="1" indent="5"/>
    </xf>
    <xf numFmtId="0" fontId="304" fillId="167" borderId="60" xfId="0" applyFont="1" applyFill="1" applyBorder="1" applyAlignment="1">
      <alignment horizontal="left" vertical="center" wrapText="1"/>
    </xf>
    <xf numFmtId="4" fontId="304" fillId="167" borderId="59" xfId="0" applyNumberFormat="1" applyFont="1" applyFill="1" applyBorder="1" applyAlignment="1">
      <alignment horizontal="center" vertical="center" wrapText="1"/>
    </xf>
    <xf numFmtId="4" fontId="304" fillId="167" borderId="59" xfId="939" applyNumberFormat="1" applyFont="1" applyFill="1" applyBorder="1" applyAlignment="1">
      <alignment horizontal="center" vertical="center"/>
    </xf>
    <xf numFmtId="0" fontId="304" fillId="167" borderId="59" xfId="0" applyFont="1" applyFill="1" applyBorder="1" applyAlignment="1">
      <alignment horizontal="center" vertical="center"/>
    </xf>
    <xf numFmtId="0" fontId="304" fillId="167" borderId="60" xfId="0" applyFont="1" applyFill="1" applyBorder="1" applyAlignment="1">
      <alignment horizontal="center" vertical="center"/>
    </xf>
    <xf numFmtId="0" fontId="304" fillId="167" borderId="59" xfId="0" applyFont="1" applyFill="1" applyBorder="1" applyAlignment="1">
      <alignment horizontal="left" vertical="center" wrapText="1"/>
    </xf>
    <xf numFmtId="0" fontId="22" fillId="167" borderId="17" xfId="0" applyFont="1" applyFill="1" applyBorder="1"/>
    <xf numFmtId="49" fontId="304" fillId="167" borderId="59" xfId="0" applyNumberFormat="1" applyFont="1" applyFill="1" applyBorder="1" applyAlignment="1">
      <alignment horizontal="center" vertical="center" wrapText="1" shrinkToFit="1"/>
    </xf>
    <xf numFmtId="0" fontId="304" fillId="167" borderId="0" xfId="0" applyFont="1" applyFill="1"/>
    <xf numFmtId="49" fontId="304" fillId="167" borderId="58" xfId="0" applyNumberFormat="1" applyFont="1" applyFill="1" applyBorder="1" applyAlignment="1">
      <alignment horizontal="left" vertical="center" wrapText="1" indent="5" shrinkToFit="1"/>
    </xf>
    <xf numFmtId="49" fontId="304" fillId="167" borderId="59" xfId="0" applyNumberFormat="1" applyFont="1" applyFill="1" applyBorder="1" applyAlignment="1">
      <alignment horizontal="left" vertical="center" wrapText="1" indent="5" shrinkToFit="1"/>
    </xf>
    <xf numFmtId="172" fontId="304" fillId="167" borderId="17" xfId="0" applyNumberFormat="1" applyFont="1" applyFill="1" applyBorder="1" applyAlignment="1">
      <alignment horizontal="center" vertical="center" wrapText="1" shrinkToFit="1"/>
    </xf>
    <xf numFmtId="0" fontId="304" fillId="167" borderId="17" xfId="0" applyFont="1" applyFill="1" applyBorder="1" applyAlignment="1">
      <alignment horizontal="center" vertical="center" wrapText="1" shrinkToFit="1"/>
    </xf>
    <xf numFmtId="169" fontId="304" fillId="167" borderId="17" xfId="0" applyNumberFormat="1" applyFont="1" applyFill="1" applyBorder="1" applyAlignment="1">
      <alignment horizontal="center" vertical="center" wrapText="1" shrinkToFit="1"/>
    </xf>
    <xf numFmtId="0" fontId="22" fillId="167" borderId="0" xfId="0" applyFont="1" applyFill="1" applyAlignment="1">
      <alignment horizontal="center" vertical="center" wrapText="1" shrinkToFit="1"/>
    </xf>
    <xf numFmtId="0" fontId="303" fillId="167" borderId="0" xfId="0" applyFont="1" applyFill="1"/>
    <xf numFmtId="172" fontId="304" fillId="167" borderId="17" xfId="5463" applyNumberFormat="1" applyFont="1" applyFill="1" applyBorder="1" applyAlignment="1">
      <alignment horizontal="center" vertical="center"/>
    </xf>
    <xf numFmtId="172" fontId="304" fillId="167" borderId="17" xfId="967" applyNumberFormat="1" applyFont="1" applyFill="1" applyBorder="1" applyAlignment="1">
      <alignment horizontal="center" vertical="center" wrapText="1" shrinkToFit="1"/>
    </xf>
    <xf numFmtId="169" fontId="304" fillId="167" borderId="17" xfId="966" applyFont="1" applyFill="1" applyBorder="1" applyAlignment="1">
      <alignment horizontal="center" vertical="center" wrapText="1" shrinkToFit="1"/>
    </xf>
    <xf numFmtId="0" fontId="3" fillId="167" borderId="0" xfId="755" applyFont="1" applyFill="1" applyAlignment="1">
      <alignment vertical="center"/>
    </xf>
    <xf numFmtId="2" fontId="304" fillId="167" borderId="17" xfId="0" applyNumberFormat="1" applyFont="1" applyFill="1" applyBorder="1" applyAlignment="1">
      <alignment horizontal="center" vertical="center" wrapText="1" shrinkToFit="1"/>
    </xf>
    <xf numFmtId="0" fontId="3" fillId="167" borderId="0" xfId="755" applyFont="1" applyFill="1"/>
    <xf numFmtId="49" fontId="305" fillId="167" borderId="0" xfId="0" applyNumberFormat="1" applyFont="1" applyFill="1" applyAlignment="1">
      <alignment horizontal="center"/>
    </xf>
    <xf numFmtId="0" fontId="305" fillId="167" borderId="0" xfId="0" applyFont="1" applyFill="1" applyAlignment="1">
      <alignment horizontal="left"/>
    </xf>
    <xf numFmtId="49" fontId="3" fillId="167" borderId="0" xfId="0" applyNumberFormat="1" applyFont="1" applyFill="1" applyAlignment="1">
      <alignment horizontal="center"/>
    </xf>
    <xf numFmtId="0" fontId="3" fillId="167" borderId="0" xfId="0" applyFont="1" applyFill="1" applyAlignment="1">
      <alignment horizontal="left"/>
    </xf>
    <xf numFmtId="49" fontId="306" fillId="167" borderId="0" xfId="0" applyNumberFormat="1" applyFont="1" applyFill="1" applyAlignment="1">
      <alignment horizontal="center"/>
    </xf>
    <xf numFmtId="0" fontId="306" fillId="167" borderId="0" xfId="0" applyFont="1" applyFill="1" applyAlignment="1">
      <alignment horizontal="left"/>
    </xf>
    <xf numFmtId="0" fontId="306" fillId="167" borderId="0" xfId="965" applyFont="1" applyFill="1" applyAlignment="1">
      <alignment horizontal="left" wrapText="1"/>
    </xf>
    <xf numFmtId="49" fontId="307" fillId="167" borderId="0" xfId="0" applyNumberFormat="1" applyFont="1" applyFill="1" applyAlignment="1">
      <alignment horizontal="center"/>
    </xf>
    <xf numFmtId="0" fontId="307" fillId="167" borderId="0" xfId="0" applyFont="1" applyFill="1" applyAlignment="1">
      <alignment horizontal="left"/>
    </xf>
    <xf numFmtId="49" fontId="314" fillId="167" borderId="0" xfId="0" applyNumberFormat="1" applyFont="1" applyFill="1" applyAlignment="1">
      <alignment horizontal="center"/>
    </xf>
    <xf numFmtId="0" fontId="314" fillId="167" borderId="0" xfId="0" applyFont="1" applyFill="1" applyAlignment="1">
      <alignment horizontal="left"/>
    </xf>
    <xf numFmtId="0" fontId="314" fillId="167" borderId="0" xfId="0" applyFont="1" applyFill="1"/>
    <xf numFmtId="172" fontId="304" fillId="167" borderId="59" xfId="0" applyNumberFormat="1" applyFont="1" applyFill="1" applyBorder="1" applyAlignment="1">
      <alignment horizontal="center" vertical="center" wrapText="1"/>
    </xf>
    <xf numFmtId="4" fontId="304" fillId="167" borderId="60" xfId="0" applyNumberFormat="1" applyFont="1" applyFill="1" applyBorder="1" applyAlignment="1">
      <alignment horizontal="center" vertical="center" wrapText="1"/>
    </xf>
    <xf numFmtId="173" fontId="304" fillId="167" borderId="17" xfId="0" applyNumberFormat="1" applyFont="1" applyFill="1" applyBorder="1" applyAlignment="1">
      <alignment horizontal="center" vertical="center" wrapText="1" shrinkToFit="1"/>
    </xf>
    <xf numFmtId="0" fontId="304" fillId="168" borderId="59" xfId="961" applyFont="1" applyFill="1" applyBorder="1" applyAlignment="1">
      <alignment vertical="center" wrapText="1"/>
    </xf>
    <xf numFmtId="0" fontId="304" fillId="168" borderId="60" xfId="961" applyFont="1" applyFill="1" applyBorder="1" applyAlignment="1">
      <alignment vertical="center" wrapText="1"/>
    </xf>
    <xf numFmtId="172" fontId="304" fillId="168" borderId="59" xfId="961" applyNumberFormat="1" applyFont="1" applyFill="1" applyBorder="1" applyAlignment="1">
      <alignment vertical="center" wrapText="1"/>
    </xf>
    <xf numFmtId="0" fontId="304" fillId="168" borderId="60" xfId="0" applyFont="1" applyFill="1" applyBorder="1" applyAlignment="1">
      <alignment horizontal="left" vertical="center" wrapText="1"/>
    </xf>
    <xf numFmtId="172" fontId="304" fillId="168" borderId="17" xfId="961" applyNumberFormat="1" applyFont="1" applyFill="1" applyBorder="1" applyAlignment="1">
      <alignment horizontal="center" vertical="center" wrapText="1"/>
    </xf>
    <xf numFmtId="172" fontId="304" fillId="168" borderId="17" xfId="0" applyNumberFormat="1" applyFont="1" applyFill="1" applyBorder="1" applyAlignment="1">
      <alignment horizontal="center" vertical="center" wrapText="1"/>
    </xf>
    <xf numFmtId="4" fontId="304" fillId="168" borderId="17" xfId="939" applyNumberFormat="1" applyFont="1" applyFill="1" applyBorder="1" applyAlignment="1">
      <alignment horizontal="center" vertical="center"/>
    </xf>
    <xf numFmtId="4" fontId="304" fillId="168" borderId="17" xfId="0" applyNumberFormat="1" applyFont="1" applyFill="1" applyBorder="1" applyAlignment="1">
      <alignment horizontal="center" vertical="center" wrapText="1"/>
    </xf>
    <xf numFmtId="49" fontId="304" fillId="168" borderId="59" xfId="0" applyNumberFormat="1" applyFont="1" applyFill="1" applyBorder="1" applyAlignment="1">
      <alignment horizontal="left" vertical="center" wrapText="1" shrinkToFit="1"/>
    </xf>
    <xf numFmtId="49" fontId="304" fillId="168" borderId="17" xfId="0" applyNumberFormat="1" applyFont="1" applyFill="1" applyBorder="1" applyAlignment="1">
      <alignment horizontal="left" vertical="center" wrapText="1" shrinkToFit="1"/>
    </xf>
    <xf numFmtId="49" fontId="304" fillId="168" borderId="17" xfId="0" applyNumberFormat="1" applyFont="1" applyFill="1" applyBorder="1" applyAlignment="1">
      <alignment vertical="center" wrapText="1" shrinkToFit="1"/>
    </xf>
    <xf numFmtId="0" fontId="305" fillId="168" borderId="17" xfId="4436" applyFont="1" applyFill="1" applyBorder="1" applyAlignment="1">
      <alignment horizontal="center" vertical="center" wrapText="1"/>
    </xf>
    <xf numFmtId="0" fontId="304" fillId="168" borderId="17" xfId="0" applyFont="1" applyFill="1" applyBorder="1" applyAlignment="1">
      <alignment horizontal="center" vertical="center"/>
    </xf>
    <xf numFmtId="0" fontId="316" fillId="167" borderId="0" xfId="0" applyFont="1" applyFill="1" applyAlignment="1">
      <alignment horizontal="center" vertical="center" wrapText="1"/>
    </xf>
    <xf numFmtId="0" fontId="315" fillId="167" borderId="0" xfId="0" applyFont="1" applyFill="1"/>
    <xf numFmtId="0" fontId="315" fillId="0" borderId="17" xfId="4436" applyFont="1" applyFill="1" applyBorder="1" applyAlignment="1">
      <alignment vertical="center" wrapText="1"/>
    </xf>
    <xf numFmtId="0" fontId="315" fillId="0" borderId="17" xfId="0" applyFont="1" applyFill="1" applyBorder="1"/>
    <xf numFmtId="172" fontId="315" fillId="0" borderId="17" xfId="0" applyNumberFormat="1" applyFont="1" applyFill="1" applyBorder="1" applyAlignment="1">
      <alignment horizontal="center" vertical="center" wrapText="1"/>
    </xf>
    <xf numFmtId="4" fontId="315" fillId="0" borderId="17" xfId="939" applyNumberFormat="1" applyFont="1" applyFill="1" applyBorder="1" applyAlignment="1">
      <alignment horizontal="center" vertical="center"/>
    </xf>
    <xf numFmtId="49" fontId="315" fillId="0" borderId="59" xfId="0" applyNumberFormat="1" applyFont="1" applyFill="1" applyBorder="1" applyAlignment="1">
      <alignment horizontal="center" vertical="center" wrapText="1" shrinkToFit="1"/>
    </xf>
    <xf numFmtId="4" fontId="315" fillId="0" borderId="17" xfId="0" applyNumberFormat="1" applyFont="1" applyFill="1" applyBorder="1" applyAlignment="1">
      <alignment horizontal="center" vertical="center" wrapText="1"/>
    </xf>
    <xf numFmtId="49" fontId="317" fillId="168" borderId="17" xfId="0" applyNumberFormat="1" applyFont="1" applyFill="1" applyBorder="1" applyAlignment="1">
      <alignment horizontal="center" vertical="center" wrapText="1" shrinkToFit="1"/>
    </xf>
    <xf numFmtId="0" fontId="318" fillId="168" borderId="17" xfId="4436" applyFont="1" applyFill="1" applyBorder="1" applyAlignment="1">
      <alignment horizontal="center" vertical="center" wrapText="1"/>
    </xf>
    <xf numFmtId="172" fontId="317" fillId="168" borderId="17" xfId="0" applyNumberFormat="1" applyFont="1" applyFill="1" applyBorder="1" applyAlignment="1">
      <alignment horizontal="center" vertical="center" wrapText="1"/>
    </xf>
    <xf numFmtId="4" fontId="317" fillId="168" borderId="17" xfId="0" applyNumberFormat="1" applyFont="1" applyFill="1" applyBorder="1" applyAlignment="1">
      <alignment horizontal="center" vertical="center" wrapText="1"/>
    </xf>
    <xf numFmtId="0" fontId="25" fillId="167" borderId="0" xfId="0" applyFont="1" applyFill="1"/>
    <xf numFmtId="49" fontId="304" fillId="0" borderId="17" xfId="0" applyNumberFormat="1" applyFont="1" applyFill="1" applyBorder="1" applyAlignment="1">
      <alignment horizontal="center" vertical="center" wrapText="1" shrinkToFit="1"/>
    </xf>
    <xf numFmtId="0" fontId="304" fillId="0" borderId="17" xfId="0" applyFont="1" applyFill="1" applyBorder="1" applyAlignment="1">
      <alignment horizontal="left" vertical="center" wrapText="1"/>
    </xf>
    <xf numFmtId="172" fontId="304" fillId="0" borderId="17" xfId="0" applyNumberFormat="1" applyFont="1" applyFill="1" applyBorder="1" applyAlignment="1">
      <alignment horizontal="center" vertical="center" wrapText="1"/>
    </xf>
    <xf numFmtId="4" fontId="304" fillId="0" borderId="17" xfId="0" applyNumberFormat="1" applyFont="1" applyFill="1" applyBorder="1" applyAlignment="1">
      <alignment horizontal="center" vertical="center" wrapText="1"/>
    </xf>
    <xf numFmtId="4" fontId="304" fillId="0" borderId="17" xfId="939" applyNumberFormat="1" applyFont="1" applyFill="1" applyBorder="1" applyAlignment="1">
      <alignment horizontal="center" vertical="center"/>
    </xf>
    <xf numFmtId="0" fontId="304" fillId="0" borderId="17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/>
    <xf numFmtId="49" fontId="304" fillId="168" borderId="59" xfId="0" applyNumberFormat="1" applyFont="1" applyFill="1" applyBorder="1" applyAlignment="1">
      <alignment vertical="center" wrapText="1" shrinkToFit="1"/>
    </xf>
    <xf numFmtId="49" fontId="304" fillId="168" borderId="60" xfId="0" applyNumberFormat="1" applyFont="1" applyFill="1" applyBorder="1" applyAlignment="1">
      <alignment vertical="center" wrapText="1" shrinkToFit="1"/>
    </xf>
    <xf numFmtId="49" fontId="317" fillId="168" borderId="59" xfId="0" applyNumberFormat="1" applyFont="1" applyFill="1" applyBorder="1" applyAlignment="1">
      <alignment horizontal="center" vertical="center" wrapText="1" shrinkToFit="1"/>
    </xf>
    <xf numFmtId="0" fontId="317" fillId="168" borderId="60" xfId="0" applyFont="1" applyFill="1" applyBorder="1" applyAlignment="1">
      <alignment horizontal="left" vertical="center" wrapText="1"/>
    </xf>
    <xf numFmtId="4" fontId="317" fillId="168" borderId="17" xfId="939" applyNumberFormat="1" applyFont="1" applyFill="1" applyBorder="1" applyAlignment="1">
      <alignment horizontal="center" vertical="center"/>
    </xf>
    <xf numFmtId="0" fontId="317" fillId="167" borderId="0" xfId="0" applyFont="1" applyFill="1"/>
    <xf numFmtId="49" fontId="317" fillId="168" borderId="60" xfId="0" applyNumberFormat="1" applyFont="1" applyFill="1" applyBorder="1" applyAlignment="1">
      <alignment horizontal="center" vertical="center" wrapText="1" shrinkToFit="1"/>
    </xf>
    <xf numFmtId="49" fontId="318" fillId="168" borderId="17" xfId="0" applyNumberFormat="1" applyFont="1" applyFill="1" applyBorder="1" applyAlignment="1">
      <alignment horizontal="center" vertical="center" wrapText="1" shrinkToFit="1"/>
    </xf>
    <xf numFmtId="172" fontId="318" fillId="168" borderId="17" xfId="0" applyNumberFormat="1" applyFont="1" applyFill="1" applyBorder="1" applyAlignment="1">
      <alignment horizontal="center" vertical="center" wrapText="1"/>
    </xf>
    <xf numFmtId="4" fontId="318" fillId="168" borderId="17" xfId="0" applyNumberFormat="1" applyFont="1" applyFill="1" applyBorder="1" applyAlignment="1">
      <alignment horizontal="center" vertical="center" wrapText="1"/>
    </xf>
    <xf numFmtId="0" fontId="318" fillId="167" borderId="0" xfId="0" applyFont="1" applyFill="1" applyAlignment="1">
      <alignment horizontal="center" vertical="center" wrapText="1"/>
    </xf>
    <xf numFmtId="0" fontId="318" fillId="167" borderId="0" xfId="0" applyFont="1" applyFill="1"/>
    <xf numFmtId="0" fontId="305" fillId="168" borderId="17" xfId="961" applyFont="1" applyFill="1" applyBorder="1" applyAlignment="1">
      <alignment horizontal="center" vertical="center" wrapText="1"/>
    </xf>
    <xf numFmtId="0" fontId="319" fillId="167" borderId="0" xfId="965" applyFont="1" applyFill="1" applyAlignment="1">
      <alignment wrapText="1"/>
    </xf>
    <xf numFmtId="0" fontId="319" fillId="167" borderId="0" xfId="0" applyFont="1" applyFill="1"/>
    <xf numFmtId="0" fontId="319" fillId="167" borderId="0" xfId="0" applyFont="1" applyFill="1" applyAlignment="1">
      <alignment horizontal="center"/>
    </xf>
    <xf numFmtId="0" fontId="319" fillId="167" borderId="0" xfId="965" applyFont="1" applyFill="1" applyAlignment="1">
      <alignment horizontal="center" wrapText="1"/>
    </xf>
    <xf numFmtId="0" fontId="319" fillId="167" borderId="0" xfId="965" applyFont="1" applyFill="1" applyAlignment="1">
      <alignment horizontal="left" wrapText="1"/>
    </xf>
    <xf numFmtId="0" fontId="319" fillId="167" borderId="26" xfId="965" applyFont="1" applyFill="1" applyBorder="1"/>
    <xf numFmtId="0" fontId="319" fillId="167" borderId="26" xfId="4491" applyFont="1" applyFill="1" applyBorder="1"/>
    <xf numFmtId="0" fontId="319" fillId="167" borderId="0" xfId="965" applyFont="1" applyFill="1"/>
    <xf numFmtId="0" fontId="319" fillId="167" borderId="0" xfId="0" applyFont="1" applyFill="1" applyAlignment="1">
      <alignment horizontal="left"/>
    </xf>
    <xf numFmtId="0" fontId="319" fillId="167" borderId="26" xfId="0" applyFont="1" applyFill="1" applyBorder="1"/>
    <xf numFmtId="9" fontId="302" fillId="167" borderId="0" xfId="12236" applyFont="1" applyFill="1"/>
    <xf numFmtId="172" fontId="22" fillId="167" borderId="0" xfId="0" applyNumberFormat="1" applyFont="1" applyFill="1"/>
    <xf numFmtId="0" fontId="319" fillId="167" borderId="0" xfId="965" applyFont="1" applyFill="1" applyAlignment="1">
      <alignment horizontal="left" wrapText="1"/>
    </xf>
    <xf numFmtId="0" fontId="304" fillId="0" borderId="59" xfId="0" applyFont="1" applyFill="1" applyBorder="1" applyAlignment="1">
      <alignment horizontal="left" vertical="center" wrapText="1"/>
    </xf>
    <xf numFmtId="0" fontId="304" fillId="0" borderId="60" xfId="0" applyFont="1" applyFill="1" applyBorder="1" applyAlignment="1">
      <alignment horizontal="left" vertical="center" wrapText="1"/>
    </xf>
    <xf numFmtId="0" fontId="22" fillId="0" borderId="17" xfId="0" applyFont="1" applyFill="1" applyBorder="1"/>
    <xf numFmtId="172" fontId="304" fillId="0" borderId="17" xfId="0" applyNumberFormat="1" applyFont="1" applyFill="1" applyBorder="1" applyAlignment="1">
      <alignment horizontal="left" vertical="center" wrapText="1"/>
    </xf>
    <xf numFmtId="0" fontId="304" fillId="0" borderId="17" xfId="0" applyFont="1" applyFill="1" applyBorder="1" applyAlignment="1">
      <alignment horizontal="center" vertical="center" wrapText="1"/>
    </xf>
    <xf numFmtId="172" fontId="304" fillId="0" borderId="17" xfId="0" applyNumberFormat="1" applyFont="1" applyFill="1" applyBorder="1" applyAlignment="1">
      <alignment horizontal="center" vertical="center" wrapText="1" shrinkToFit="1"/>
    </xf>
    <xf numFmtId="4" fontId="304" fillId="0" borderId="17" xfId="0" applyNumberFormat="1" applyFont="1" applyFill="1" applyBorder="1" applyAlignment="1">
      <alignment horizontal="center" vertical="center" wrapText="1" shrinkToFit="1"/>
    </xf>
    <xf numFmtId="169" fontId="304" fillId="0" borderId="17" xfId="966" applyFont="1" applyFill="1" applyBorder="1" applyAlignment="1">
      <alignment horizontal="center" vertical="center" wrapText="1" shrinkToFit="1"/>
    </xf>
    <xf numFmtId="169" fontId="304" fillId="0" borderId="17" xfId="0" applyNumberFormat="1" applyFont="1" applyFill="1" applyBorder="1" applyAlignment="1">
      <alignment horizontal="center" vertical="center" wrapText="1" shrinkToFit="1"/>
    </xf>
    <xf numFmtId="0" fontId="303" fillId="0" borderId="0" xfId="0" applyFont="1" applyFill="1"/>
    <xf numFmtId="0" fontId="304" fillId="0" borderId="17" xfId="0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center" vertical="center" wrapText="1" shrinkToFit="1"/>
    </xf>
    <xf numFmtId="0" fontId="3" fillId="0" borderId="0" xfId="755" applyFont="1" applyFill="1" applyAlignment="1">
      <alignment vertical="center"/>
    </xf>
    <xf numFmtId="2" fontId="304" fillId="0" borderId="17" xfId="0" applyNumberFormat="1" applyFont="1" applyFill="1" applyBorder="1" applyAlignment="1">
      <alignment horizontal="center" vertical="center" wrapText="1" shrinkToFit="1"/>
    </xf>
    <xf numFmtId="0" fontId="3" fillId="0" borderId="0" xfId="755" applyFont="1" applyFill="1"/>
    <xf numFmtId="4" fontId="305" fillId="167" borderId="0" xfId="0" applyNumberFormat="1" applyFont="1" applyFill="1"/>
    <xf numFmtId="4" fontId="3" fillId="167" borderId="0" xfId="0" applyNumberFormat="1" applyFont="1" applyFill="1"/>
    <xf numFmtId="0" fontId="319" fillId="167" borderId="0" xfId="965" applyFont="1" applyFill="1" applyAlignment="1">
      <alignment horizontal="center" wrapText="1"/>
    </xf>
    <xf numFmtId="0" fontId="319" fillId="167" borderId="0" xfId="0" applyFont="1" applyFill="1" applyAlignment="1">
      <alignment horizontal="center"/>
    </xf>
    <xf numFmtId="0" fontId="319" fillId="167" borderId="0" xfId="965" applyFont="1" applyFill="1" applyAlignment="1">
      <alignment horizontal="left" wrapText="1"/>
    </xf>
    <xf numFmtId="0" fontId="306" fillId="167" borderId="0" xfId="4436" applyFont="1" applyFill="1" applyAlignment="1">
      <alignment horizontal="center" vertical="center" wrapText="1"/>
    </xf>
    <xf numFmtId="4" fontId="323" fillId="167" borderId="17" xfId="0" applyNumberFormat="1" applyFont="1" applyFill="1" applyBorder="1" applyAlignment="1">
      <alignment horizontal="center" vertical="center" wrapText="1"/>
    </xf>
    <xf numFmtId="4" fontId="323" fillId="168" borderId="17" xfId="0" applyNumberFormat="1" applyFont="1" applyFill="1" applyBorder="1" applyAlignment="1">
      <alignment horizontal="center" vertical="center" wrapText="1"/>
    </xf>
    <xf numFmtId="172" fontId="324" fillId="168" borderId="17" xfId="0" applyNumberFormat="1" applyFont="1" applyFill="1" applyBorder="1" applyAlignment="1">
      <alignment horizontal="center" vertical="center" wrapText="1"/>
    </xf>
    <xf numFmtId="172" fontId="325" fillId="0" borderId="17" xfId="0" applyNumberFormat="1" applyFont="1" applyFill="1" applyBorder="1" applyAlignment="1">
      <alignment horizontal="center" vertical="center" wrapText="1"/>
    </xf>
    <xf numFmtId="172" fontId="323" fillId="167" borderId="17" xfId="0" applyNumberFormat="1" applyFont="1" applyFill="1" applyBorder="1" applyAlignment="1">
      <alignment horizontal="center" vertical="center" wrapText="1"/>
    </xf>
    <xf numFmtId="49" fontId="323" fillId="168" borderId="17" xfId="0" applyNumberFormat="1" applyFont="1" applyFill="1" applyBorder="1" applyAlignment="1">
      <alignment vertical="center" wrapText="1" shrinkToFit="1"/>
    </xf>
    <xf numFmtId="0" fontId="304" fillId="169" borderId="17" xfId="0" applyFont="1" applyFill="1" applyBorder="1" applyAlignment="1">
      <alignment horizontal="left" vertical="center" wrapText="1"/>
    </xf>
    <xf numFmtId="0" fontId="305" fillId="168" borderId="17" xfId="4436" applyFont="1" applyFill="1" applyBorder="1" applyAlignment="1">
      <alignment horizontal="center" vertical="center" wrapText="1"/>
    </xf>
    <xf numFmtId="4" fontId="305" fillId="167" borderId="61" xfId="939" applyNumberFormat="1" applyFont="1" applyFill="1" applyBorder="1" applyAlignment="1">
      <alignment horizontal="center" vertical="center"/>
    </xf>
    <xf numFmtId="4" fontId="305" fillId="167" borderId="17" xfId="939" applyNumberFormat="1" applyFont="1" applyFill="1" applyBorder="1" applyAlignment="1">
      <alignment horizontal="center" vertical="center"/>
    </xf>
    <xf numFmtId="4" fontId="326" fillId="167" borderId="17" xfId="0" applyNumberFormat="1" applyFont="1" applyFill="1" applyBorder="1" applyAlignment="1">
      <alignment horizontal="center" vertical="center" wrapText="1"/>
    </xf>
    <xf numFmtId="0" fontId="304" fillId="168" borderId="17" xfId="961" applyFont="1" applyFill="1" applyBorder="1" applyAlignment="1">
      <alignment vertical="center" wrapText="1"/>
    </xf>
    <xf numFmtId="0" fontId="25" fillId="168" borderId="17" xfId="0" applyFont="1" applyFill="1" applyBorder="1" applyAlignment="1">
      <alignment horizontal="center" vertical="center" wrapText="1"/>
    </xf>
    <xf numFmtId="172" fontId="304" fillId="168" borderId="17" xfId="961" applyNumberFormat="1" applyFont="1" applyFill="1" applyBorder="1" applyAlignment="1">
      <alignment vertical="center" wrapText="1"/>
    </xf>
    <xf numFmtId="0" fontId="304" fillId="168" borderId="17" xfId="0" applyFont="1" applyFill="1" applyBorder="1" applyAlignment="1">
      <alignment horizontal="left" vertical="center" wrapText="1"/>
    </xf>
    <xf numFmtId="0" fontId="304" fillId="167" borderId="17" xfId="961" applyFont="1" applyFill="1" applyBorder="1" applyAlignment="1">
      <alignment horizontal="left" vertical="center" wrapText="1" indent="5"/>
    </xf>
    <xf numFmtId="0" fontId="323" fillId="168" borderId="17" xfId="961" applyFont="1" applyFill="1" applyBorder="1" applyAlignment="1">
      <alignment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317" fillId="168" borderId="17" xfId="0" applyFont="1" applyFill="1" applyBorder="1" applyAlignment="1">
      <alignment horizontal="left" vertical="center" wrapText="1"/>
    </xf>
    <xf numFmtId="49" fontId="315" fillId="168" borderId="17" xfId="0" applyNumberFormat="1" applyFont="1" applyFill="1" applyBorder="1" applyAlignment="1">
      <alignment horizontal="left" vertical="center" wrapText="1" shrinkToFit="1"/>
    </xf>
    <xf numFmtId="49" fontId="317" fillId="168" borderId="17" xfId="0" applyNumberFormat="1" applyFont="1" applyFill="1" applyBorder="1" applyAlignment="1">
      <alignment horizontal="center" vertical="center" wrapText="1" shrinkToFit="1"/>
    </xf>
    <xf numFmtId="0" fontId="306" fillId="167" borderId="0" xfId="4436" applyFont="1" applyFill="1" applyAlignment="1">
      <alignment horizontal="center" vertical="center" wrapText="1"/>
    </xf>
    <xf numFmtId="0" fontId="305" fillId="168" borderId="17" xfId="4436" applyFont="1" applyFill="1" applyBorder="1" applyAlignment="1">
      <alignment horizontal="center" vertical="center" wrapText="1"/>
    </xf>
    <xf numFmtId="0" fontId="305" fillId="168" borderId="17" xfId="4491" applyFont="1" applyFill="1" applyBorder="1" applyAlignment="1">
      <alignment horizontal="center" vertical="center" wrapText="1"/>
    </xf>
    <xf numFmtId="0" fontId="305" fillId="168" borderId="17" xfId="961" applyFont="1" applyFill="1" applyBorder="1" applyAlignment="1">
      <alignment horizontal="center" vertical="center" wrapText="1"/>
    </xf>
    <xf numFmtId="0" fontId="304" fillId="168" borderId="17" xfId="961" applyFont="1" applyFill="1" applyBorder="1" applyAlignment="1">
      <alignment horizontal="center" vertical="center" wrapText="1"/>
    </xf>
    <xf numFmtId="49" fontId="317" fillId="168" borderId="58" xfId="0" applyNumberFormat="1" applyFont="1" applyFill="1" applyBorder="1" applyAlignment="1">
      <alignment horizontal="center" vertical="center" wrapText="1" shrinkToFit="1"/>
    </xf>
    <xf numFmtId="49" fontId="317" fillId="168" borderId="59" xfId="0" applyNumberFormat="1" applyFont="1" applyFill="1" applyBorder="1" applyAlignment="1">
      <alignment horizontal="center" vertical="center" wrapText="1" shrinkToFit="1"/>
    </xf>
    <xf numFmtId="49" fontId="317" fillId="168" borderId="60" xfId="0" applyNumberFormat="1" applyFont="1" applyFill="1" applyBorder="1" applyAlignment="1">
      <alignment horizontal="center" vertical="center" wrapText="1" shrinkToFit="1"/>
    </xf>
    <xf numFmtId="0" fontId="315" fillId="0" borderId="58" xfId="4436" applyFont="1" applyFill="1" applyBorder="1" applyAlignment="1">
      <alignment horizontal="center" vertical="center" wrapText="1"/>
    </xf>
    <xf numFmtId="0" fontId="315" fillId="0" borderId="59" xfId="4436" applyFont="1" applyFill="1" applyBorder="1" applyAlignment="1">
      <alignment horizontal="center" vertical="center" wrapText="1"/>
    </xf>
    <xf numFmtId="0" fontId="315" fillId="0" borderId="60" xfId="4436" applyFont="1" applyFill="1" applyBorder="1" applyAlignment="1">
      <alignment horizontal="center" vertical="center" wrapText="1"/>
    </xf>
    <xf numFmtId="4" fontId="305" fillId="167" borderId="61" xfId="939" applyNumberFormat="1" applyFont="1" applyFill="1" applyBorder="1" applyAlignment="1">
      <alignment horizontal="center" vertical="center" wrapText="1"/>
    </xf>
    <xf numFmtId="4" fontId="305" fillId="167" borderId="17" xfId="939" applyNumberFormat="1" applyFont="1" applyFill="1" applyBorder="1" applyAlignment="1">
      <alignment horizontal="center" vertical="center" wrapText="1"/>
    </xf>
    <xf numFmtId="4" fontId="306" fillId="167" borderId="0" xfId="939" applyNumberFormat="1" applyFont="1" applyFill="1" applyAlignment="1">
      <alignment horizontal="center" vertical="center" wrapText="1"/>
    </xf>
    <xf numFmtId="0" fontId="319" fillId="167" borderId="0" xfId="965" applyFont="1" applyFill="1" applyAlignment="1">
      <alignment horizontal="center" wrapText="1"/>
    </xf>
    <xf numFmtId="0" fontId="319" fillId="167" borderId="0" xfId="965" applyFont="1" applyFill="1" applyAlignment="1">
      <alignment horizontal="left" wrapText="1"/>
    </xf>
    <xf numFmtId="0" fontId="315" fillId="0" borderId="58" xfId="4436" applyFont="1" applyFill="1" applyBorder="1" applyAlignment="1">
      <alignment horizontal="left" vertical="center" wrapText="1" indent="5"/>
    </xf>
    <xf numFmtId="0" fontId="315" fillId="0" borderId="59" xfId="4436" applyFont="1" applyFill="1" applyBorder="1" applyAlignment="1">
      <alignment horizontal="left" vertical="center" wrapText="1" indent="5"/>
    </xf>
    <xf numFmtId="0" fontId="315" fillId="0" borderId="60" xfId="4436" applyFont="1" applyFill="1" applyBorder="1" applyAlignment="1">
      <alignment horizontal="left" vertical="center" wrapText="1" indent="5"/>
    </xf>
    <xf numFmtId="0" fontId="304" fillId="168" borderId="58" xfId="961" applyFont="1" applyFill="1" applyBorder="1" applyAlignment="1">
      <alignment horizontal="left" vertical="center" wrapText="1" indent="5"/>
    </xf>
    <xf numFmtId="0" fontId="304" fillId="168" borderId="59" xfId="961" applyFont="1" applyFill="1" applyBorder="1" applyAlignment="1">
      <alignment horizontal="left" vertical="center" wrapText="1" indent="5"/>
    </xf>
    <xf numFmtId="49" fontId="317" fillId="168" borderId="17" xfId="0" applyNumberFormat="1" applyFont="1" applyFill="1" applyBorder="1" applyAlignment="1">
      <alignment horizontal="left" vertical="center" wrapText="1" indent="5" shrinkToFit="1"/>
    </xf>
    <xf numFmtId="49" fontId="317" fillId="168" borderId="63" xfId="0" applyNumberFormat="1" applyFont="1" applyFill="1" applyBorder="1" applyAlignment="1">
      <alignment horizontal="left" vertical="center" wrapText="1" indent="5" shrinkToFit="1"/>
    </xf>
    <xf numFmtId="49" fontId="317" fillId="168" borderId="64" xfId="0" applyNumberFormat="1" applyFont="1" applyFill="1" applyBorder="1" applyAlignment="1">
      <alignment horizontal="left" vertical="center" wrapText="1" indent="5" shrinkToFit="1"/>
    </xf>
    <xf numFmtId="0" fontId="315" fillId="0" borderId="58" xfId="0" applyFont="1" applyFill="1" applyBorder="1" applyAlignment="1">
      <alignment horizontal="left" vertical="center" wrapText="1" indent="5"/>
    </xf>
    <xf numFmtId="0" fontId="315" fillId="0" borderId="59" xfId="0" applyFont="1" applyFill="1" applyBorder="1" applyAlignment="1">
      <alignment horizontal="left" vertical="center" wrapText="1" indent="5"/>
    </xf>
    <xf numFmtId="0" fontId="315" fillId="0" borderId="60" xfId="0" applyFont="1" applyFill="1" applyBorder="1" applyAlignment="1">
      <alignment horizontal="left" vertical="center" wrapText="1" indent="5"/>
    </xf>
    <xf numFmtId="49" fontId="318" fillId="168" borderId="17" xfId="0" applyNumberFormat="1" applyFont="1" applyFill="1" applyBorder="1" applyAlignment="1">
      <alignment horizontal="left" vertical="center" wrapText="1" indent="5" shrinkToFit="1"/>
    </xf>
    <xf numFmtId="0" fontId="319" fillId="167" borderId="0" xfId="0" applyFont="1" applyFill="1" applyAlignment="1">
      <alignment horizontal="center"/>
    </xf>
    <xf numFmtId="0" fontId="305" fillId="168" borderId="61" xfId="961" applyFont="1" applyFill="1" applyBorder="1" applyAlignment="1">
      <alignment horizontal="center" vertical="center" wrapText="1"/>
    </xf>
    <xf numFmtId="0" fontId="305" fillId="168" borderId="62" xfId="961" applyFont="1" applyFill="1" applyBorder="1" applyAlignment="1">
      <alignment horizontal="center" vertical="center" wrapText="1"/>
    </xf>
    <xf numFmtId="0" fontId="305" fillId="168" borderId="59" xfId="4436" applyFont="1" applyFill="1" applyBorder="1" applyAlignment="1">
      <alignment horizontal="center" vertical="center" wrapText="1"/>
    </xf>
    <xf numFmtId="0" fontId="305" fillId="168" borderId="60" xfId="4436" applyFont="1" applyFill="1" applyBorder="1" applyAlignment="1">
      <alignment horizontal="center" vertical="center" wrapText="1"/>
    </xf>
    <xf numFmtId="49" fontId="304" fillId="168" borderId="58" xfId="0" applyNumberFormat="1" applyFont="1" applyFill="1" applyBorder="1" applyAlignment="1">
      <alignment horizontal="left" vertical="center" wrapText="1" shrinkToFit="1"/>
    </xf>
    <xf numFmtId="49" fontId="304" fillId="168" borderId="59" xfId="0" applyNumberFormat="1" applyFont="1" applyFill="1" applyBorder="1" applyAlignment="1">
      <alignment horizontal="left" vertical="center" wrapText="1" shrinkToFit="1"/>
    </xf>
    <xf numFmtId="49" fontId="317" fillId="168" borderId="58" xfId="0" applyNumberFormat="1" applyFont="1" applyFill="1" applyBorder="1" applyAlignment="1">
      <alignment horizontal="left" vertical="center" wrapText="1" indent="5" shrinkToFit="1"/>
    </xf>
    <xf numFmtId="49" fontId="317" fillId="168" borderId="59" xfId="0" applyNumberFormat="1" applyFont="1" applyFill="1" applyBorder="1" applyAlignment="1">
      <alignment horizontal="left" vertical="center" wrapText="1" indent="5" shrinkToFit="1"/>
    </xf>
    <xf numFmtId="49" fontId="317" fillId="168" borderId="60" xfId="0" applyNumberFormat="1" applyFont="1" applyFill="1" applyBorder="1" applyAlignment="1">
      <alignment horizontal="left" vertical="center" wrapText="1" indent="5" shrinkToFit="1"/>
    </xf>
  </cellXfs>
  <cellStyles count="14431">
    <cellStyle name=" 1" xfId="969"/>
    <cellStyle name=" 1 2" xfId="970"/>
    <cellStyle name=" 1 3" xfId="6657"/>
    <cellStyle name=" 1 4" xfId="10760"/>
    <cellStyle name=" 1 5" xfId="10761"/>
    <cellStyle name=" 1_Stage1" xfId="971"/>
    <cellStyle name="_x000a_bidires=100_x000d_" xfId="972"/>
    <cellStyle name="_x000a_bidires=100_x000d_ 2" xfId="6658"/>
    <cellStyle name="%" xfId="973"/>
    <cellStyle name="%_Inputs" xfId="974"/>
    <cellStyle name="%_Inputs (const)" xfId="975"/>
    <cellStyle name="%_Inputs (const)_Расче тарифа на тэ 2014 Мезенский АрхоблЭнерго" xfId="976"/>
    <cellStyle name="%_Inputs (const)_Тариф тепло Мезень для АТЦ" xfId="977"/>
    <cellStyle name="%_Inputs (const)_тарифы по ТЭ на 2014 год Соловки исправ." xfId="978"/>
    <cellStyle name="%_Inputs Co" xfId="979"/>
    <cellStyle name="%_Inputs Co_Расче тарифа на тэ 2014 Мезенский АрхоблЭнерго" xfId="980"/>
    <cellStyle name="%_Inputs Co_Тариф тепло Мезень для АТЦ" xfId="981"/>
    <cellStyle name="%_Inputs Co_тарифы по ТЭ на 2014 год Соловки исправ." xfId="982"/>
    <cellStyle name=";;;" xfId="6659"/>
    <cellStyle name="?" xfId="983"/>
    <cellStyle name="?…?ж?Ш?и [0.00]" xfId="984"/>
    <cellStyle name="?W??_‘O’с?р??" xfId="985"/>
    <cellStyle name="]_x000d__x000a_Zoomed=1_x000d__x000a_Row=0_x000d__x000a_Column=0_x000d__x000a_Height=0_x000d__x000a_Width=0_x000d__x000a_FontName=FoxFont_x000d__x000a_FontStyle=0_x000d__x000a_FontSize=9_x000d__x000a_PrtFontName=FoxPrin" xfId="6660"/>
    <cellStyle name="__Металлургический дивизион - формы v1.2" xfId="6661"/>
    <cellStyle name="__Металлургический дивизион v1.3" xfId="6662"/>
    <cellStyle name="__Штабквартира - формы v1.1" xfId="6663"/>
    <cellStyle name="_~6450243" xfId="986"/>
    <cellStyle name="_~6450243 2" xfId="987"/>
    <cellStyle name="_~6450243 2 2" xfId="6664"/>
    <cellStyle name="_~6450243 3" xfId="6665"/>
    <cellStyle name="_2008г. и 4кв" xfId="6666"/>
    <cellStyle name="_4_macro 2009" xfId="6667"/>
    <cellStyle name="_CashFlow_2007_проект_02_02_final" xfId="988"/>
    <cellStyle name="_Condition-long(2012-2030)нах" xfId="6668"/>
    <cellStyle name="_CPI foodimp" xfId="989"/>
    <cellStyle name="_FFF" xfId="990"/>
    <cellStyle name="_FFF_New Form10_2" xfId="991"/>
    <cellStyle name="_FFF_Nsi" xfId="992"/>
    <cellStyle name="_FFF_Nsi_1" xfId="993"/>
    <cellStyle name="_FFF_Nsi_139" xfId="994"/>
    <cellStyle name="_FFF_Nsi_140" xfId="995"/>
    <cellStyle name="_FFF_Nsi_140(Зах)" xfId="996"/>
    <cellStyle name="_FFF_Nsi_140_mod" xfId="997"/>
    <cellStyle name="_FFF_Summary" xfId="998"/>
    <cellStyle name="_FFF_Tax_form_1кв_3" xfId="999"/>
    <cellStyle name="_FFF_БКЭ" xfId="1000"/>
    <cellStyle name="_Final_Book_010301" xfId="1001"/>
    <cellStyle name="_Final_Book_010301_New Form10_2" xfId="1002"/>
    <cellStyle name="_Final_Book_010301_Nsi" xfId="1003"/>
    <cellStyle name="_Final_Book_010301_Nsi_1" xfId="1004"/>
    <cellStyle name="_Final_Book_010301_Nsi_139" xfId="1005"/>
    <cellStyle name="_Final_Book_010301_Nsi_140" xfId="1006"/>
    <cellStyle name="_Final_Book_010301_Nsi_140(Зах)" xfId="1007"/>
    <cellStyle name="_Final_Book_010301_Nsi_140_mod" xfId="1008"/>
    <cellStyle name="_Final_Book_010301_Summary" xfId="1009"/>
    <cellStyle name="_Final_Book_010301_Tax_form_1кв_3" xfId="1010"/>
    <cellStyle name="_Final_Book_010301_БКЭ" xfId="1011"/>
    <cellStyle name="_macro 2012 var 1" xfId="1012"/>
    <cellStyle name="_Model_RAB Мой" xfId="1013"/>
    <cellStyle name="_Model_RAB Мой 10" xfId="6669"/>
    <cellStyle name="_Model_RAB Мой 11" xfId="10762"/>
    <cellStyle name="_Model_RAB Мой 2" xfId="1014"/>
    <cellStyle name="_Model_RAB Мой 2 2" xfId="6670"/>
    <cellStyle name="_Model_RAB Мой 2_OREP.KU.2011.MONTHLY.02(v0.1)" xfId="1015"/>
    <cellStyle name="_Model_RAB Мой 2_OREP.KU.2011.MONTHLY.02(v0.4)" xfId="1016"/>
    <cellStyle name="_Model_RAB Мой 2_OREP.KU.2011.MONTHLY.11(v1.4)" xfId="1017"/>
    <cellStyle name="_Model_RAB Мой 2_OREP.KU.2011.MONTHLY.11(v1.4) 2" xfId="6671"/>
    <cellStyle name="_Model_RAB Мой 2_OREP.KU.2011.MONTHLY.11(v1.4)_UPDATE.BALANCE.WARM.2012YEAR.TO.1.1" xfId="5978"/>
    <cellStyle name="_Model_RAB Мой 2_OREP.KU.2011.MONTHLY.11(v1.4)_UPDATE.CALC.WARM.2012YEAR.TO.1.1" xfId="5979"/>
    <cellStyle name="_Model_RAB Мой 2_TEHSHEET" xfId="10763"/>
    <cellStyle name="_Model_RAB Мой 2_UPDATE.BALANCE.WARM.2012YEAR.TO.1.1" xfId="5980"/>
    <cellStyle name="_Model_RAB Мой 2_UPDATE.CALC.WARM.2012YEAR.TO.1.1" xfId="5981"/>
    <cellStyle name="_Model_RAB Мой 2_UPDATE.MONITORING.OS.EE.2.02.TO.1.3.64" xfId="5982"/>
    <cellStyle name="_Model_RAB Мой 2_UPDATE.OREP.KU.2011.MONTHLY.02.TO.1.2" xfId="1018"/>
    <cellStyle name="_Model_RAB Мой 3" xfId="6672"/>
    <cellStyle name="_Model_RAB Мой 3 2" xfId="6673"/>
    <cellStyle name="_Model_RAB Мой 4" xfId="6674"/>
    <cellStyle name="_Model_RAB Мой 5" xfId="6675"/>
    <cellStyle name="_Model_RAB Мой 6" xfId="6676"/>
    <cellStyle name="_Model_RAB Мой 7" xfId="6677"/>
    <cellStyle name="_Model_RAB Мой 8" xfId="6678"/>
    <cellStyle name="_Model_RAB Мой 9" xfId="6679"/>
    <cellStyle name="_Model_RAB Мой_46EE.2011(v1.0)" xfId="1019"/>
    <cellStyle name="_Model_RAB Мой_46EE.2011(v1.0)_46TE.2011(v1.0)" xfId="1020"/>
    <cellStyle name="_Model_RAB Мой_46EE.2011(v1.0)_INDEX.STATION.2012(v1.0)_" xfId="1021"/>
    <cellStyle name="_Model_RAB Мой_46EE.2011(v1.0)_INDEX.STATION.2012(v2.0)" xfId="1022"/>
    <cellStyle name="_Model_RAB Мой_46EE.2011(v1.0)_INDEX.STATION.2012(v2.1)" xfId="1023"/>
    <cellStyle name="_Model_RAB Мой_46EE.2011(v1.0)_TEPLO.PREDEL.2012.M(v1.1)_test" xfId="1024"/>
    <cellStyle name="_Model_RAB Мой_46EE.2011(v1.2)" xfId="1025"/>
    <cellStyle name="_Model_RAB Мой_46EP.2011(v2.0)" xfId="1026"/>
    <cellStyle name="_Model_RAB Мой_46EP.2012(v0.1)" xfId="1027"/>
    <cellStyle name="_Model_RAB Мой_46TE.2011(v1.0)" xfId="1028"/>
    <cellStyle name="_Model_RAB Мой_4DNS.UPDATE.EXAMPLE" xfId="1029"/>
    <cellStyle name="_Model_RAB Мой_ARMRAZR" xfId="1030"/>
    <cellStyle name="_Model_RAB Мой_BALANCE.TBO.2011YEAR(v1.1)" xfId="10764"/>
    <cellStyle name="_Model_RAB Мой_BALANCE.WARM.2010.FACT(v1.0)" xfId="1031"/>
    <cellStyle name="_Model_RAB Мой_BALANCE.WARM.2010.PLAN" xfId="1032"/>
    <cellStyle name="_Model_RAB Мой_BALANCE.WARM.2011YEAR(v0.7)" xfId="1033"/>
    <cellStyle name="_Model_RAB Мой_BALANCE.WARM.2011YEAR.NEW.UPDATE.SCHEME" xfId="1034"/>
    <cellStyle name="_Model_RAB Мой_CALC.NORMATIV.KU(v0.2)" xfId="1035"/>
    <cellStyle name="_Model_RAB Мой_DOPFACTOR.VO.2012(v1.0)" xfId="10765"/>
    <cellStyle name="_Model_RAB Мой_EE.2REK.P2011.4.78(v0.3)" xfId="1036"/>
    <cellStyle name="_Model_RAB Мой_FORM3.1.2013(v0.2)" xfId="1037"/>
    <cellStyle name="_Model_RAB Мой_FORM3.2013(v1.0)" xfId="1038"/>
    <cellStyle name="_Model_RAB Мой_FORM3.REG(v1.0)" xfId="1039"/>
    <cellStyle name="_Model_RAB Мой_FORM910.2012(v1.1)" xfId="1040"/>
    <cellStyle name="_Model_RAB Мой_INDEX.STATION.2012(v2.1)" xfId="1041"/>
    <cellStyle name="_Model_RAB Мой_INDEX.STATION.2013(v1.0)_патч до 1.1" xfId="1042"/>
    <cellStyle name="_Model_RAB Мой_INVEST.EE.PLAN.4.78(v0.1)" xfId="1043"/>
    <cellStyle name="_Model_RAB Мой_INVEST.EE.PLAN.4.78(v0.3)" xfId="1044"/>
    <cellStyle name="_Model_RAB Мой_INVEST.EE.PLAN.4.78(v1.0)" xfId="1045"/>
    <cellStyle name="_Model_RAB Мой_INVEST.EE.PLAN.4.78(v1.0)_PASSPORT.TEPLO.PROIZV(v2.0)" xfId="1046"/>
    <cellStyle name="_Model_RAB Мой_INVEST.EE.PLAN.4.78(v1.0)_PASSPORT.TEPLO.PROIZV(v2.0)_INDEX.STATION.2013(v1.0)_патч до 1.1" xfId="1047"/>
    <cellStyle name="_Model_RAB Мой_INVEST.EE.PLAN.4.78(v1.0)_PASSPORT.TEPLO.PROIZV(v2.0)_TEPLO.PREDEL.2013(v2.0)" xfId="1048"/>
    <cellStyle name="_Model_RAB Мой_INVEST.PLAN.4.78(v0.1)" xfId="1049"/>
    <cellStyle name="_Model_RAB Мой_INVEST.WARM.PLAN.4.78(v0.1)" xfId="1050"/>
    <cellStyle name="_Model_RAB Мой_INVEST_WARM_PLAN" xfId="1051"/>
    <cellStyle name="_Model_RAB Мой_NADB.JNVLP.APTEKA.2012(v1.0)_21_02_12" xfId="1052"/>
    <cellStyle name="_Model_RAB Мой_NADB.JNVLS.APTEKA.2011(v1.3.3)" xfId="1053"/>
    <cellStyle name="_Model_RAB Мой_NADB.JNVLS.APTEKA.2011(v1.3.3)_46TE.2011(v1.0)" xfId="1054"/>
    <cellStyle name="_Model_RAB Мой_NADB.JNVLS.APTEKA.2011(v1.3.3)_INDEX.STATION.2012(v1.0)_" xfId="1055"/>
    <cellStyle name="_Model_RAB Мой_NADB.JNVLS.APTEKA.2011(v1.3.3)_INDEX.STATION.2012(v2.0)" xfId="1056"/>
    <cellStyle name="_Model_RAB Мой_NADB.JNVLS.APTEKA.2011(v1.3.3)_INDEX.STATION.2012(v2.1)" xfId="1057"/>
    <cellStyle name="_Model_RAB Мой_NADB.JNVLS.APTEKA.2011(v1.3.3)_TEPLO.PREDEL.2012.M(v1.1)_test" xfId="1058"/>
    <cellStyle name="_Model_RAB Мой_NADB.JNVLS.APTEKA.2011(v1.3.4)" xfId="1059"/>
    <cellStyle name="_Model_RAB Мой_NADB.JNVLS.APTEKA.2011(v1.3.4)_46TE.2011(v1.0)" xfId="1060"/>
    <cellStyle name="_Model_RAB Мой_NADB.JNVLS.APTEKA.2011(v1.3.4)_INDEX.STATION.2012(v1.0)_" xfId="1061"/>
    <cellStyle name="_Model_RAB Мой_NADB.JNVLS.APTEKA.2011(v1.3.4)_INDEX.STATION.2012(v2.0)" xfId="1062"/>
    <cellStyle name="_Model_RAB Мой_NADB.JNVLS.APTEKA.2011(v1.3.4)_INDEX.STATION.2012(v2.1)" xfId="1063"/>
    <cellStyle name="_Model_RAB Мой_NADB.JNVLS.APTEKA.2011(v1.3.4)_TEPLO.PREDEL.2012.M(v1.1)_test" xfId="1064"/>
    <cellStyle name="_Model_RAB Мой_PASSPORT.TEPLO.PROIZV(v2.0)" xfId="5983"/>
    <cellStyle name="_Model_RAB Мой_PASSPORT.TEPLO.PROIZV(v2.1)" xfId="1065"/>
    <cellStyle name="_Model_RAB Мой_PASSPORT.TEPLO.SETI(v0.7)" xfId="1066"/>
    <cellStyle name="_Model_RAB Мой_PASSPORT.TEPLO.SETI(v1.0)" xfId="1067"/>
    <cellStyle name="_Model_RAB Мой_PR.PROG.WARM.NOTCOMBI.2012.2.16_v1.4(04.04.11) " xfId="1068"/>
    <cellStyle name="_Model_RAB Мой_PREDEL.JKH.UTV.2011(v1.0.1)" xfId="1069"/>
    <cellStyle name="_Model_RAB Мой_PREDEL.JKH.UTV.2011(v1.0.1)_46TE.2011(v1.0)" xfId="1070"/>
    <cellStyle name="_Model_RAB Мой_PREDEL.JKH.UTV.2011(v1.0.1)_INDEX.STATION.2012(v1.0)_" xfId="1071"/>
    <cellStyle name="_Model_RAB Мой_PREDEL.JKH.UTV.2011(v1.0.1)_INDEX.STATION.2012(v2.0)" xfId="1072"/>
    <cellStyle name="_Model_RAB Мой_PREDEL.JKH.UTV.2011(v1.0.1)_INDEX.STATION.2012(v2.1)" xfId="1073"/>
    <cellStyle name="_Model_RAB Мой_PREDEL.JKH.UTV.2011(v1.0.1)_TEPLO.PREDEL.2012.M(v1.1)_test" xfId="1074"/>
    <cellStyle name="_Model_RAB Мой_PREDEL.JKH.UTV.2011(v1.1)" xfId="1075"/>
    <cellStyle name="_Model_RAB Мой_REP.BLR.2012(v1.0)" xfId="1076"/>
    <cellStyle name="_Model_RAB Мой_TEHSHEET" xfId="5984"/>
    <cellStyle name="_Model_RAB Мой_TEPLO.PREDEL.2012.M(v1.1)" xfId="1077"/>
    <cellStyle name="_Model_RAB Мой_TEPLO.PREDEL.2013(v2.0)" xfId="1078"/>
    <cellStyle name="_Model_RAB Мой_TEST.TEMPLATE" xfId="1079"/>
    <cellStyle name="_Model_RAB Мой_UPDATE.46EE.2011.TO.1.1" xfId="1080"/>
    <cellStyle name="_Model_RAB Мой_UPDATE.46TE.2011.TO.1.1" xfId="1081"/>
    <cellStyle name="_Model_RAB Мой_UPDATE.46TE.2011.TO.1.2" xfId="1082"/>
    <cellStyle name="_Model_RAB Мой_UPDATE.BALANCE.WARM.2011YEAR.TO.1.1" xfId="1083"/>
    <cellStyle name="_Model_RAB Мой_UPDATE.BALANCE.WARM.2011YEAR.TO.1.1_46TE.2011(v1.0)" xfId="1084"/>
    <cellStyle name="_Model_RAB Мой_UPDATE.BALANCE.WARM.2011YEAR.TO.1.1_INDEX.STATION.2012(v1.0)_" xfId="1085"/>
    <cellStyle name="_Model_RAB Мой_UPDATE.BALANCE.WARM.2011YEAR.TO.1.1_INDEX.STATION.2012(v2.0)" xfId="1086"/>
    <cellStyle name="_Model_RAB Мой_UPDATE.BALANCE.WARM.2011YEAR.TO.1.1_INDEX.STATION.2012(v2.1)" xfId="1087"/>
    <cellStyle name="_Model_RAB Мой_UPDATE.BALANCE.WARM.2011YEAR.TO.1.1_OREP.KU.2011.MONTHLY.02(v1.1)" xfId="1088"/>
    <cellStyle name="_Model_RAB Мой_UPDATE.BALANCE.WARM.2011YEAR.TO.1.1_TEPLO.PREDEL.2012.M(v1.1)_test" xfId="1089"/>
    <cellStyle name="_Model_RAB Мой_UPDATE.BALANCE.WARM.2011YEAR.TO.1.2" xfId="5985"/>
    <cellStyle name="_Model_RAB Мой_UPDATE.BALANCE.WARM.2011YEAR.TO.1.4.64" xfId="5986"/>
    <cellStyle name="_Model_RAB Мой_UPDATE.BALANCE.WARM.2011YEAR.TO.1.5.64" xfId="5987"/>
    <cellStyle name="_Model_RAB Мой_UPDATE.MONITORING.OS.EE.2.02.TO.1.3.64" xfId="5988"/>
    <cellStyle name="_Model_RAB Мой_UPDATE.NADB.JNVLS.APTEKA.2011.TO.1.3.4" xfId="1090"/>
    <cellStyle name="_Model_RAB Мой_Книга2" xfId="10766"/>
    <cellStyle name="_Model_RAB Мой_Книга2_PR.PROG.WARM.NOTCOMBI.2012.2.16_v1.4(04.04.11) " xfId="1091"/>
    <cellStyle name="_Model_RAB Мой_Тариф 2013 Архангельск для агентства" xfId="1092"/>
    <cellStyle name="_Model_RAB Мой_Тариф 2014 уч. Шипицыно газ" xfId="1093"/>
    <cellStyle name="_Model_RAB Мой_Тариф 2014 уч. Шипицыно газ 2" xfId="5989"/>
    <cellStyle name="_Model_RAB_MRSK_svod" xfId="1094"/>
    <cellStyle name="_Model_RAB_MRSK_svod 10" xfId="6680"/>
    <cellStyle name="_Model_RAB_MRSK_svod 11" xfId="10767"/>
    <cellStyle name="_Model_RAB_MRSK_svod 2" xfId="1095"/>
    <cellStyle name="_Model_RAB_MRSK_svod 2 2" xfId="6681"/>
    <cellStyle name="_Model_RAB_MRSK_svod 2_OREP.KU.2011.MONTHLY.02(v0.1)" xfId="1096"/>
    <cellStyle name="_Model_RAB_MRSK_svod 2_OREP.KU.2011.MONTHLY.02(v0.4)" xfId="1097"/>
    <cellStyle name="_Model_RAB_MRSK_svod 2_OREP.KU.2011.MONTHLY.11(v1.4)" xfId="1098"/>
    <cellStyle name="_Model_RAB_MRSK_svod 2_OREP.KU.2011.MONTHLY.11(v1.4) 2" xfId="6682"/>
    <cellStyle name="_Model_RAB_MRSK_svod 2_OREP.KU.2011.MONTHLY.11(v1.4)_UPDATE.BALANCE.WARM.2012YEAR.TO.1.1" xfId="5990"/>
    <cellStyle name="_Model_RAB_MRSK_svod 2_OREP.KU.2011.MONTHLY.11(v1.4)_UPDATE.CALC.WARM.2012YEAR.TO.1.1" xfId="5991"/>
    <cellStyle name="_Model_RAB_MRSK_svod 2_TEHSHEET" xfId="10768"/>
    <cellStyle name="_Model_RAB_MRSK_svod 2_UPDATE.BALANCE.WARM.2012YEAR.TO.1.1" xfId="5992"/>
    <cellStyle name="_Model_RAB_MRSK_svod 2_UPDATE.CALC.WARM.2012YEAR.TO.1.1" xfId="5993"/>
    <cellStyle name="_Model_RAB_MRSK_svod 2_UPDATE.MONITORING.OS.EE.2.02.TO.1.3.64" xfId="5994"/>
    <cellStyle name="_Model_RAB_MRSK_svod 2_UPDATE.OREP.KU.2011.MONTHLY.02.TO.1.2" xfId="1099"/>
    <cellStyle name="_Model_RAB_MRSK_svod 3" xfId="6683"/>
    <cellStyle name="_Model_RAB_MRSK_svod 3 2" xfId="6684"/>
    <cellStyle name="_Model_RAB_MRSK_svod 4" xfId="6685"/>
    <cellStyle name="_Model_RAB_MRSK_svod 5" xfId="6686"/>
    <cellStyle name="_Model_RAB_MRSK_svod 6" xfId="6687"/>
    <cellStyle name="_Model_RAB_MRSK_svod 7" xfId="6688"/>
    <cellStyle name="_Model_RAB_MRSK_svod 8" xfId="6689"/>
    <cellStyle name="_Model_RAB_MRSK_svod 9" xfId="6690"/>
    <cellStyle name="_Model_RAB_MRSK_svod_46EE.2011(v1.0)" xfId="1100"/>
    <cellStyle name="_Model_RAB_MRSK_svod_46EE.2011(v1.0)_46TE.2011(v1.0)" xfId="1101"/>
    <cellStyle name="_Model_RAB_MRSK_svod_46EE.2011(v1.0)_INDEX.STATION.2012(v1.0)_" xfId="1102"/>
    <cellStyle name="_Model_RAB_MRSK_svod_46EE.2011(v1.0)_INDEX.STATION.2012(v2.0)" xfId="1103"/>
    <cellStyle name="_Model_RAB_MRSK_svod_46EE.2011(v1.0)_INDEX.STATION.2012(v2.1)" xfId="1104"/>
    <cellStyle name="_Model_RAB_MRSK_svod_46EE.2011(v1.0)_TEPLO.PREDEL.2012.M(v1.1)_test" xfId="1105"/>
    <cellStyle name="_Model_RAB_MRSK_svod_46EE.2011(v1.2)" xfId="1106"/>
    <cellStyle name="_Model_RAB_MRSK_svod_46EP.2011(v2.0)" xfId="1107"/>
    <cellStyle name="_Model_RAB_MRSK_svod_46EP.2012(v0.1)" xfId="1108"/>
    <cellStyle name="_Model_RAB_MRSK_svod_46TE.2011(v1.0)" xfId="1109"/>
    <cellStyle name="_Model_RAB_MRSK_svod_4DNS.UPDATE.EXAMPLE" xfId="1110"/>
    <cellStyle name="_Model_RAB_MRSK_svod_ARMRAZR" xfId="1111"/>
    <cellStyle name="_Model_RAB_MRSK_svod_BALANCE.TBO.2011YEAR(v1.1)" xfId="10769"/>
    <cellStyle name="_Model_RAB_MRSK_svod_BALANCE.WARM.2010.FACT(v1.0)" xfId="1112"/>
    <cellStyle name="_Model_RAB_MRSK_svod_BALANCE.WARM.2010.PLAN" xfId="1113"/>
    <cellStyle name="_Model_RAB_MRSK_svod_BALANCE.WARM.2011YEAR(v0.7)" xfId="1114"/>
    <cellStyle name="_Model_RAB_MRSK_svod_BALANCE.WARM.2011YEAR.NEW.UPDATE.SCHEME" xfId="1115"/>
    <cellStyle name="_Model_RAB_MRSK_svod_CALC.NORMATIV.KU(v0.2)" xfId="1116"/>
    <cellStyle name="_Model_RAB_MRSK_svod_DOPFACTOR.VO.2012(v1.0)" xfId="10770"/>
    <cellStyle name="_Model_RAB_MRSK_svod_EE.2REK.P2011.4.78(v0.3)" xfId="1117"/>
    <cellStyle name="_Model_RAB_MRSK_svod_FORM3.1.2013(v0.2)" xfId="1118"/>
    <cellStyle name="_Model_RAB_MRSK_svod_FORM3.2013(v1.0)" xfId="1119"/>
    <cellStyle name="_Model_RAB_MRSK_svod_FORM3.REG(v1.0)" xfId="1120"/>
    <cellStyle name="_Model_RAB_MRSK_svod_FORM910.2012(v1.1)" xfId="1121"/>
    <cellStyle name="_Model_RAB_MRSK_svod_INDEX.STATION.2012(v2.1)" xfId="1122"/>
    <cellStyle name="_Model_RAB_MRSK_svod_INDEX.STATION.2013(v1.0)_патч до 1.1" xfId="1123"/>
    <cellStyle name="_Model_RAB_MRSK_svod_INVEST.EE.PLAN.4.78(v0.1)" xfId="1124"/>
    <cellStyle name="_Model_RAB_MRSK_svod_INVEST.EE.PLAN.4.78(v0.3)" xfId="1125"/>
    <cellStyle name="_Model_RAB_MRSK_svod_INVEST.EE.PLAN.4.78(v1.0)" xfId="1126"/>
    <cellStyle name="_Model_RAB_MRSK_svod_INVEST.EE.PLAN.4.78(v1.0)_PASSPORT.TEPLO.PROIZV(v2.0)" xfId="1127"/>
    <cellStyle name="_Model_RAB_MRSK_svod_INVEST.EE.PLAN.4.78(v1.0)_PASSPORT.TEPLO.PROIZV(v2.0)_INDEX.STATION.2013(v1.0)_патч до 1.1" xfId="1128"/>
    <cellStyle name="_Model_RAB_MRSK_svod_INVEST.EE.PLAN.4.78(v1.0)_PASSPORT.TEPLO.PROIZV(v2.0)_TEPLO.PREDEL.2013(v2.0)" xfId="1129"/>
    <cellStyle name="_Model_RAB_MRSK_svod_INVEST.PLAN.4.78(v0.1)" xfId="1130"/>
    <cellStyle name="_Model_RAB_MRSK_svod_INVEST.WARM.PLAN.4.78(v0.1)" xfId="1131"/>
    <cellStyle name="_Model_RAB_MRSK_svod_INVEST_WARM_PLAN" xfId="1132"/>
    <cellStyle name="_Model_RAB_MRSK_svod_NADB.JNVLP.APTEKA.2012(v1.0)_21_02_12" xfId="1133"/>
    <cellStyle name="_Model_RAB_MRSK_svod_NADB.JNVLS.APTEKA.2011(v1.3.3)" xfId="1134"/>
    <cellStyle name="_Model_RAB_MRSK_svod_NADB.JNVLS.APTEKA.2011(v1.3.3)_46TE.2011(v1.0)" xfId="1135"/>
    <cellStyle name="_Model_RAB_MRSK_svod_NADB.JNVLS.APTEKA.2011(v1.3.3)_INDEX.STATION.2012(v1.0)_" xfId="1136"/>
    <cellStyle name="_Model_RAB_MRSK_svod_NADB.JNVLS.APTEKA.2011(v1.3.3)_INDEX.STATION.2012(v2.0)" xfId="1137"/>
    <cellStyle name="_Model_RAB_MRSK_svod_NADB.JNVLS.APTEKA.2011(v1.3.3)_INDEX.STATION.2012(v2.1)" xfId="1138"/>
    <cellStyle name="_Model_RAB_MRSK_svod_NADB.JNVLS.APTEKA.2011(v1.3.3)_TEPLO.PREDEL.2012.M(v1.1)_test" xfId="1139"/>
    <cellStyle name="_Model_RAB_MRSK_svod_NADB.JNVLS.APTEKA.2011(v1.3.4)" xfId="1140"/>
    <cellStyle name="_Model_RAB_MRSK_svod_NADB.JNVLS.APTEKA.2011(v1.3.4)_46TE.2011(v1.0)" xfId="1141"/>
    <cellStyle name="_Model_RAB_MRSK_svod_NADB.JNVLS.APTEKA.2011(v1.3.4)_INDEX.STATION.2012(v1.0)_" xfId="1142"/>
    <cellStyle name="_Model_RAB_MRSK_svod_NADB.JNVLS.APTEKA.2011(v1.3.4)_INDEX.STATION.2012(v2.0)" xfId="1143"/>
    <cellStyle name="_Model_RAB_MRSK_svod_NADB.JNVLS.APTEKA.2011(v1.3.4)_INDEX.STATION.2012(v2.1)" xfId="1144"/>
    <cellStyle name="_Model_RAB_MRSK_svod_NADB.JNVLS.APTEKA.2011(v1.3.4)_TEPLO.PREDEL.2012.M(v1.1)_test" xfId="1145"/>
    <cellStyle name="_Model_RAB_MRSK_svod_PASSPORT.TEPLO.PROIZV(v2.0)" xfId="5995"/>
    <cellStyle name="_Model_RAB_MRSK_svod_PASSPORT.TEPLO.PROIZV(v2.1)" xfId="1146"/>
    <cellStyle name="_Model_RAB_MRSK_svod_PASSPORT.TEPLO.SETI(v0.7)" xfId="1147"/>
    <cellStyle name="_Model_RAB_MRSK_svod_PASSPORT.TEPLO.SETI(v1.0)" xfId="1148"/>
    <cellStyle name="_Model_RAB_MRSK_svod_PR.PROG.WARM.NOTCOMBI.2012.2.16_v1.4(04.04.11) " xfId="1149"/>
    <cellStyle name="_Model_RAB_MRSK_svod_PREDEL.JKH.UTV.2011(v1.0.1)" xfId="1150"/>
    <cellStyle name="_Model_RAB_MRSK_svod_PREDEL.JKH.UTV.2011(v1.0.1)_46TE.2011(v1.0)" xfId="1151"/>
    <cellStyle name="_Model_RAB_MRSK_svod_PREDEL.JKH.UTV.2011(v1.0.1)_INDEX.STATION.2012(v1.0)_" xfId="1152"/>
    <cellStyle name="_Model_RAB_MRSK_svod_PREDEL.JKH.UTV.2011(v1.0.1)_INDEX.STATION.2012(v2.0)" xfId="1153"/>
    <cellStyle name="_Model_RAB_MRSK_svod_PREDEL.JKH.UTV.2011(v1.0.1)_INDEX.STATION.2012(v2.1)" xfId="1154"/>
    <cellStyle name="_Model_RAB_MRSK_svod_PREDEL.JKH.UTV.2011(v1.0.1)_TEPLO.PREDEL.2012.M(v1.1)_test" xfId="1155"/>
    <cellStyle name="_Model_RAB_MRSK_svod_PREDEL.JKH.UTV.2011(v1.1)" xfId="1156"/>
    <cellStyle name="_Model_RAB_MRSK_svod_REP.BLR.2012(v1.0)" xfId="1157"/>
    <cellStyle name="_Model_RAB_MRSK_svod_TEHSHEET" xfId="5996"/>
    <cellStyle name="_Model_RAB_MRSK_svod_TEPLO.PREDEL.2012.M(v1.1)" xfId="1158"/>
    <cellStyle name="_Model_RAB_MRSK_svod_TEPLO.PREDEL.2013(v2.0)" xfId="1159"/>
    <cellStyle name="_Model_RAB_MRSK_svod_TEST.TEMPLATE" xfId="1160"/>
    <cellStyle name="_Model_RAB_MRSK_svod_UPDATE.46EE.2011.TO.1.1" xfId="1161"/>
    <cellStyle name="_Model_RAB_MRSK_svod_UPDATE.46TE.2011.TO.1.1" xfId="1162"/>
    <cellStyle name="_Model_RAB_MRSK_svod_UPDATE.46TE.2011.TO.1.2" xfId="1163"/>
    <cellStyle name="_Model_RAB_MRSK_svod_UPDATE.BALANCE.WARM.2011YEAR.TO.1.1" xfId="1164"/>
    <cellStyle name="_Model_RAB_MRSK_svod_UPDATE.BALANCE.WARM.2011YEAR.TO.1.1_46TE.2011(v1.0)" xfId="1165"/>
    <cellStyle name="_Model_RAB_MRSK_svod_UPDATE.BALANCE.WARM.2011YEAR.TO.1.1_INDEX.STATION.2012(v1.0)_" xfId="1166"/>
    <cellStyle name="_Model_RAB_MRSK_svod_UPDATE.BALANCE.WARM.2011YEAR.TO.1.1_INDEX.STATION.2012(v2.0)" xfId="1167"/>
    <cellStyle name="_Model_RAB_MRSK_svod_UPDATE.BALANCE.WARM.2011YEAR.TO.1.1_INDEX.STATION.2012(v2.1)" xfId="1168"/>
    <cellStyle name="_Model_RAB_MRSK_svod_UPDATE.BALANCE.WARM.2011YEAR.TO.1.1_OREP.KU.2011.MONTHLY.02(v1.1)" xfId="1169"/>
    <cellStyle name="_Model_RAB_MRSK_svod_UPDATE.BALANCE.WARM.2011YEAR.TO.1.1_TEPLO.PREDEL.2012.M(v1.1)_test" xfId="1170"/>
    <cellStyle name="_Model_RAB_MRSK_svod_UPDATE.BALANCE.WARM.2011YEAR.TO.1.2" xfId="5997"/>
    <cellStyle name="_Model_RAB_MRSK_svod_UPDATE.BALANCE.WARM.2011YEAR.TO.1.4.64" xfId="5998"/>
    <cellStyle name="_Model_RAB_MRSK_svod_UPDATE.BALANCE.WARM.2011YEAR.TO.1.5.64" xfId="5999"/>
    <cellStyle name="_Model_RAB_MRSK_svod_UPDATE.MONITORING.OS.EE.2.02.TO.1.3.64" xfId="6000"/>
    <cellStyle name="_Model_RAB_MRSK_svod_UPDATE.NADB.JNVLS.APTEKA.2011.TO.1.3.4" xfId="1171"/>
    <cellStyle name="_Model_RAB_MRSK_svod_Книга2" xfId="10771"/>
    <cellStyle name="_Model_RAB_MRSK_svod_Книга2_PR.PROG.WARM.NOTCOMBI.2012.2.16_v1.4(04.04.11) " xfId="1172"/>
    <cellStyle name="_Model_RAB_MRSK_svod_Тариф 2013 Архангельск для агентства" xfId="1173"/>
    <cellStyle name="_Model_RAB_MRSK_svod_Тариф 2014 уч. Шипицыно газ" xfId="1174"/>
    <cellStyle name="_Model_RAB_MRSK_svod_Тариф 2014 уч. Шипицыно газ 2" xfId="6001"/>
    <cellStyle name="_New_Sofi" xfId="1175"/>
    <cellStyle name="_New_Sofi_FFF" xfId="1176"/>
    <cellStyle name="_New_Sofi_New Form10_2" xfId="1177"/>
    <cellStyle name="_New_Sofi_Nsi" xfId="1178"/>
    <cellStyle name="_New_Sofi_Nsi_1" xfId="1179"/>
    <cellStyle name="_New_Sofi_Nsi_139" xfId="1180"/>
    <cellStyle name="_New_Sofi_Nsi_140" xfId="1181"/>
    <cellStyle name="_New_Sofi_Nsi_140(Зах)" xfId="1182"/>
    <cellStyle name="_New_Sofi_Nsi_140_mod" xfId="1183"/>
    <cellStyle name="_New_Sofi_Summary" xfId="1184"/>
    <cellStyle name="_New_Sofi_Tax_form_1кв_3" xfId="1185"/>
    <cellStyle name="_New_Sofi_БКЭ" xfId="1186"/>
    <cellStyle name="_Nsi" xfId="1187"/>
    <cellStyle name="_Plug" xfId="1188"/>
    <cellStyle name="_Plug 2" xfId="6691"/>
    <cellStyle name="_Plug_4DNS.UPDATE.EXAMPLE" xfId="1189"/>
    <cellStyle name="_Plug_4DNS.UPDATE.EXAMPLE 2" xfId="6692"/>
    <cellStyle name="_Plug_4DNS.UPDATE.EXAMPLE_INDEX.STATION.2013(v1.0)_патч до 1.1" xfId="1190"/>
    <cellStyle name="_Plug_4DNS.UPDATE.EXAMPLE_INDEX.STATION.2013(v1.0)_патч до 1.1 2" xfId="6693"/>
    <cellStyle name="_Plug_4DNS.UPDATE.EXAMPLE_TEPLO.PREDEL.2013(v2.1)_FST" xfId="1191"/>
    <cellStyle name="_Plug_4DNS.UPDATE.EXAMPLE_TEPLO.PREDEL.2013(v2.1)_FST 2" xfId="6694"/>
    <cellStyle name="_Plug_4DNS.UPDATE.EXAMPLE_TEPLO.PREDEL.2013.FST_update1" xfId="1192"/>
    <cellStyle name="_Plug_4DNS.UPDATE.EXAMPLE_TEPLO.PREDEL.2013.FST_update1 2" xfId="6695"/>
    <cellStyle name="_SeriesAttributes" xfId="1193"/>
    <cellStyle name="_TSET.NET.2010.варианты расчета_min_max_ГК_03.09.09 RAB" xfId="1194"/>
    <cellStyle name="_TSET.NET.2010.варианты расчета_min_max_ГК_03.09.09 RAB_Расче тарифа на тэ 2014 Мезенский АрхоблЭнерго" xfId="1195"/>
    <cellStyle name="_TSET.NET.2010.варианты расчета_min_max_ГК_03.09.09 RAB_тарифы по ТЭ на 2014 год Соловки исправ." xfId="1196"/>
    <cellStyle name="_v-2013-2030- 2b17.01.11Нах-cpiнов. курс inn 1-2-Е1xls" xfId="1197"/>
    <cellStyle name="_АГ" xfId="5864"/>
    <cellStyle name="_АГТС от 09.10.09." xfId="6696"/>
    <cellStyle name="_Аморт,налоги,охрана,молоко" xfId="1198"/>
    <cellStyle name="_БДР (ЦФО) 05-11-08" xfId="1199"/>
    <cellStyle name="_БДР 2008 факт 1 кв. + проект на год 10.04.08" xfId="1200"/>
    <cellStyle name="_БДР 2009" xfId="1201"/>
    <cellStyle name="_БДР 3 квартал" xfId="1202"/>
    <cellStyle name="_Бухгалтерия (налоги, амортизация, прочие)" xfId="1203"/>
    <cellStyle name="_Бюджет ПРОДО 2008" xfId="6697"/>
    <cellStyle name="_Бюджет2006_ПОКАЗАТЕЛИ СВОДНЫЕ" xfId="1204"/>
    <cellStyle name="_Вводы 2008-2012 Колэнерго" xfId="1205"/>
    <cellStyle name="_Вводы 2008-2012 Колэнерго_Расче тарифа на тэ 2014 Мезенский АрхоблЭнерго" xfId="1206"/>
    <cellStyle name="_Вводы 2008-2012 Колэнерго_тарифы по ТЭ на 2014 год Соловки исправ." xfId="1207"/>
    <cellStyle name="_ВО ОП ТЭС-ОТ- 2007" xfId="1208"/>
    <cellStyle name="_ВО ОП ТЭС-ОТ- 2007_Новая инструкция1_фст" xfId="1209"/>
    <cellStyle name="_ВФ ОАО ТЭС-ОТ- 2009" xfId="1210"/>
    <cellStyle name="_ВФ ОАО ТЭС-ОТ- 2009_Новая инструкция1_фст" xfId="1211"/>
    <cellStyle name="_выручка по присоединениям2" xfId="1212"/>
    <cellStyle name="_выручка по присоединениям2_Новая инструкция1_фст" xfId="1213"/>
    <cellStyle name="_выручка по присоединениям2_Расче тарифа на тэ 2014 Мезенский АрхоблЭнерго" xfId="1214"/>
    <cellStyle name="_выручка по присоединениям2_Тариф тепло Мезень для АТЦ" xfId="1215"/>
    <cellStyle name="_выручка по присоединениям2_тарифы по ТЭ на 2014 год Соловки исправ." xfId="1216"/>
    <cellStyle name="_Газ-расчет-16 0508Клдо 2023" xfId="6698"/>
    <cellStyle name="_ГКПЗ 2009" xfId="1217"/>
    <cellStyle name="_горн" xfId="6699"/>
    <cellStyle name="_Договор аренды ЯЭ с разбивкой" xfId="1218"/>
    <cellStyle name="_Договор аренды ЯЭ с разбивкой_Новая инструкция1_фст" xfId="1219"/>
    <cellStyle name="_Защита ФЗП" xfId="1220"/>
    <cellStyle name="_инвест" xfId="1221"/>
    <cellStyle name="_инвест_Расче тарифа на тэ 2014 Мезенский АрхоблЭнерго" xfId="1222"/>
    <cellStyle name="_инвест_тарифы по ТЭ на 2014 год Соловки исправ." xfId="1223"/>
    <cellStyle name="_ИП 17032006" xfId="1224"/>
    <cellStyle name="_ИП 17032006_Расче тарифа на тэ 2014 Мезенский АрхоблЭнерго" xfId="1225"/>
    <cellStyle name="_ИП 17032006_тарифы по ТЭ на 2014 год Соловки исправ." xfId="1226"/>
    <cellStyle name="_ИП СО 2006-2010 отпр 22 01 07" xfId="1227"/>
    <cellStyle name="_ИП СО 2006-2010 отпр 22 01 07_Расче тарифа на тэ 2014 Мезенский АрхоблЭнерго" xfId="1228"/>
    <cellStyle name="_ИП СО 2006-2010 отпр 22 01 07_тарифы по ТЭ на 2014 год Соловки исправ." xfId="1229"/>
    <cellStyle name="_ИПЦЖКХ2105 08-до 2023вар1" xfId="6700"/>
    <cellStyle name="_Исходные данные для модели" xfId="1230"/>
    <cellStyle name="_Исходные данные для модели_Новая инструкция1_фст" xfId="1231"/>
    <cellStyle name="_Исходные данные для модели_Расче тарифа на тэ 2014 Мезенский АрхоблЭнерго" xfId="1232"/>
    <cellStyle name="_Исходные данные для модели_Тариф тепло Мезень для АТЦ" xfId="1233"/>
    <cellStyle name="_Исходные данные для модели_тарифы по ТЭ на 2014 год Соловки исправ." xfId="1234"/>
    <cellStyle name="_Книга1" xfId="1235"/>
    <cellStyle name="_Книга1 2" xfId="6701"/>
    <cellStyle name="_Книга1 3" xfId="6702"/>
    <cellStyle name="_Книга1 4" xfId="12271"/>
    <cellStyle name="_Книга3" xfId="1236"/>
    <cellStyle name="_Книга3_New Form10_2" xfId="1237"/>
    <cellStyle name="_Книга3_Nsi" xfId="1238"/>
    <cellStyle name="_Книга3_Nsi_1" xfId="1239"/>
    <cellStyle name="_Книга3_Nsi_139" xfId="1240"/>
    <cellStyle name="_Книга3_Nsi_140" xfId="1241"/>
    <cellStyle name="_Книга3_Nsi_140(Зах)" xfId="1242"/>
    <cellStyle name="_Книга3_Nsi_140_mod" xfId="1243"/>
    <cellStyle name="_Книга3_Summary" xfId="1244"/>
    <cellStyle name="_Книга3_Tax_form_1кв_3" xfId="1245"/>
    <cellStyle name="_Книга3_БКЭ" xfId="1246"/>
    <cellStyle name="_Книга7" xfId="1247"/>
    <cellStyle name="_Книга7_New Form10_2" xfId="1248"/>
    <cellStyle name="_Книга7_Nsi" xfId="1249"/>
    <cellStyle name="_Книга7_Nsi_1" xfId="1250"/>
    <cellStyle name="_Книга7_Nsi_139" xfId="1251"/>
    <cellStyle name="_Книга7_Nsi_140" xfId="1252"/>
    <cellStyle name="_Книга7_Nsi_140(Зах)" xfId="1253"/>
    <cellStyle name="_Книга7_Nsi_140_mod" xfId="1254"/>
    <cellStyle name="_Книга7_Summary" xfId="1255"/>
    <cellStyle name="_Книга7_Tax_form_1кв_3" xfId="1256"/>
    <cellStyle name="_Книга7_БКЭ" xfId="1257"/>
    <cellStyle name="_кокс" xfId="6703"/>
    <cellStyle name="_Коксоугольный дивизион - формы MR - v2 0" xfId="6704"/>
    <cellStyle name="_Коксоугольный дивизион - формы MR - v2.0" xfId="6705"/>
    <cellStyle name="_Консолидация-2008-проект-new" xfId="1258"/>
    <cellStyle name="_Копия Затраты под АЭР ремонт+содерж на март" xfId="1259"/>
    <cellStyle name="_Копия Прил 2(Показатели ИП)" xfId="1260"/>
    <cellStyle name="_Копия Прил 2(Показатели ИП)_Расче тарифа на тэ 2014 Мезенский АрхоблЭнерго" xfId="1261"/>
    <cellStyle name="_Копия Прил 2(Показатели ИП)_тарифы по ТЭ на 2014 год Соловки исправ." xfId="1262"/>
    <cellStyle name="_КОТЕЛЬНАЯ ВОС 2012 Нюкс" xfId="6706"/>
    <cellStyle name="_курсовые разницы 01,06,08" xfId="6707"/>
    <cellStyle name="_Макро_2030 год" xfId="6708"/>
    <cellStyle name="_мет" xfId="6709"/>
    <cellStyle name="_мин_макс_24.09.2009_ГК" xfId="1263"/>
    <cellStyle name="_мин_макс_24.09.2009_ГК_Расче тарифа на тэ 2014 Мезенский АрхоблЭнерго" xfId="1264"/>
    <cellStyle name="_мин_макс_24.09.2009_ГК_тарифы по ТЭ на 2014 год Соловки исправ." xfId="1265"/>
    <cellStyle name="_Модель - 2(23)" xfId="1266"/>
    <cellStyle name="_МОДЕЛЬ_1 (2)" xfId="1267"/>
    <cellStyle name="_МОДЕЛЬ_1 (2) 10" xfId="6710"/>
    <cellStyle name="_МОДЕЛЬ_1 (2) 11" xfId="10772"/>
    <cellStyle name="_МОДЕЛЬ_1 (2) 2" xfId="1268"/>
    <cellStyle name="_МОДЕЛЬ_1 (2) 2 2" xfId="6711"/>
    <cellStyle name="_МОДЕЛЬ_1 (2) 2_OREP.KU.2011.MONTHLY.02(v0.1)" xfId="1269"/>
    <cellStyle name="_МОДЕЛЬ_1 (2) 2_OREP.KU.2011.MONTHLY.02(v0.4)" xfId="1270"/>
    <cellStyle name="_МОДЕЛЬ_1 (2) 2_OREP.KU.2011.MONTHLY.11(v1.4)" xfId="1271"/>
    <cellStyle name="_МОДЕЛЬ_1 (2) 2_OREP.KU.2011.MONTHLY.11(v1.4) 2" xfId="6712"/>
    <cellStyle name="_МОДЕЛЬ_1 (2) 2_OREP.KU.2011.MONTHLY.11(v1.4)_UPDATE.BALANCE.WARM.2012YEAR.TO.1.1" xfId="6002"/>
    <cellStyle name="_МОДЕЛЬ_1 (2) 2_OREP.KU.2011.MONTHLY.11(v1.4)_UPDATE.CALC.WARM.2012YEAR.TO.1.1" xfId="6003"/>
    <cellStyle name="_МОДЕЛЬ_1 (2) 2_TEHSHEET" xfId="10773"/>
    <cellStyle name="_МОДЕЛЬ_1 (2) 2_UPDATE.BALANCE.WARM.2012YEAR.TO.1.1" xfId="6004"/>
    <cellStyle name="_МОДЕЛЬ_1 (2) 2_UPDATE.CALC.WARM.2012YEAR.TO.1.1" xfId="6005"/>
    <cellStyle name="_МОДЕЛЬ_1 (2) 2_UPDATE.MONITORING.OS.EE.2.02.TO.1.3.64" xfId="6006"/>
    <cellStyle name="_МОДЕЛЬ_1 (2) 2_UPDATE.OREP.KU.2011.MONTHLY.02.TO.1.2" xfId="1272"/>
    <cellStyle name="_МОДЕЛЬ_1 (2) 3" xfId="6713"/>
    <cellStyle name="_МОДЕЛЬ_1 (2) 3 2" xfId="6714"/>
    <cellStyle name="_МОДЕЛЬ_1 (2) 4" xfId="6715"/>
    <cellStyle name="_МОДЕЛЬ_1 (2) 5" xfId="6716"/>
    <cellStyle name="_МОДЕЛЬ_1 (2) 6" xfId="6717"/>
    <cellStyle name="_МОДЕЛЬ_1 (2) 7" xfId="6718"/>
    <cellStyle name="_МОДЕЛЬ_1 (2) 8" xfId="6719"/>
    <cellStyle name="_МОДЕЛЬ_1 (2) 9" xfId="6720"/>
    <cellStyle name="_МОДЕЛЬ_1 (2) Псков max затраты ПЭ сценарные Холдинга ( конечн.19,8)" xfId="1273"/>
    <cellStyle name="_МОДЕЛЬ_1 (2) Псков max затраты ПЭ сценарные Холдинга ( конечн.19,8) 2" xfId="6007"/>
    <cellStyle name="_МОДЕЛЬ_1 (2)_46EE.2011(v1.0)" xfId="1274"/>
    <cellStyle name="_МОДЕЛЬ_1 (2)_46EE.2011(v1.0)_46TE.2011(v1.0)" xfId="1275"/>
    <cellStyle name="_МОДЕЛЬ_1 (2)_46EE.2011(v1.0)_INDEX.STATION.2012(v1.0)_" xfId="1276"/>
    <cellStyle name="_МОДЕЛЬ_1 (2)_46EE.2011(v1.0)_INDEX.STATION.2012(v2.0)" xfId="1277"/>
    <cellStyle name="_МОДЕЛЬ_1 (2)_46EE.2011(v1.0)_INDEX.STATION.2012(v2.1)" xfId="1278"/>
    <cellStyle name="_МОДЕЛЬ_1 (2)_46EE.2011(v1.0)_TEPLO.PREDEL.2012.M(v1.1)_test" xfId="1279"/>
    <cellStyle name="_МОДЕЛЬ_1 (2)_46EE.2011(v1.2)" xfId="1280"/>
    <cellStyle name="_МОДЕЛЬ_1 (2)_46EP.2011(v2.0)" xfId="1281"/>
    <cellStyle name="_МОДЕЛЬ_1 (2)_46EP.2012(v0.1)" xfId="1282"/>
    <cellStyle name="_МОДЕЛЬ_1 (2)_46TE.2011(v1.0)" xfId="1283"/>
    <cellStyle name="_МОДЕЛЬ_1 (2)_4DNS.UPDATE.EXAMPLE" xfId="1284"/>
    <cellStyle name="_МОДЕЛЬ_1 (2)_ARMRAZR" xfId="1285"/>
    <cellStyle name="_МОДЕЛЬ_1 (2)_BALANCE.TBO.2011YEAR(v1.1)" xfId="10774"/>
    <cellStyle name="_МОДЕЛЬ_1 (2)_BALANCE.WARM.2010.FACT(v1.0)" xfId="1286"/>
    <cellStyle name="_МОДЕЛЬ_1 (2)_BALANCE.WARM.2010.PLAN" xfId="1287"/>
    <cellStyle name="_МОДЕЛЬ_1 (2)_BALANCE.WARM.2011YEAR(v0.7)" xfId="1288"/>
    <cellStyle name="_МОДЕЛЬ_1 (2)_BALANCE.WARM.2011YEAR.NEW.UPDATE.SCHEME" xfId="1289"/>
    <cellStyle name="_МОДЕЛЬ_1 (2)_CALC.NORMATIV.KU(v0.2)" xfId="1290"/>
    <cellStyle name="_МОДЕЛЬ_1 (2)_DOPFACTOR.VO.2012(v1.0)" xfId="10775"/>
    <cellStyle name="_МОДЕЛЬ_1 (2)_EE.2REK.P2011.4.78(v0.3)" xfId="1291"/>
    <cellStyle name="_МОДЕЛЬ_1 (2)_FORM3.1.2013(v0.2)" xfId="1292"/>
    <cellStyle name="_МОДЕЛЬ_1 (2)_FORM3.2013(v1.0)" xfId="1293"/>
    <cellStyle name="_МОДЕЛЬ_1 (2)_FORM3.REG(v1.0)" xfId="1294"/>
    <cellStyle name="_МОДЕЛЬ_1 (2)_FORM910.2012(v1.1)" xfId="1295"/>
    <cellStyle name="_МОДЕЛЬ_1 (2)_INDEX.STATION.2012(v2.1)" xfId="1296"/>
    <cellStyle name="_МОДЕЛЬ_1 (2)_INDEX.STATION.2013(v1.0)_патч до 1.1" xfId="1297"/>
    <cellStyle name="_МОДЕЛЬ_1 (2)_INVEST.EE.PLAN.4.78(v0.1)" xfId="1298"/>
    <cellStyle name="_МОДЕЛЬ_1 (2)_INVEST.EE.PLAN.4.78(v0.3)" xfId="1299"/>
    <cellStyle name="_МОДЕЛЬ_1 (2)_INVEST.EE.PLAN.4.78(v1.0)" xfId="1300"/>
    <cellStyle name="_МОДЕЛЬ_1 (2)_INVEST.EE.PLAN.4.78(v1.0)_PASSPORT.TEPLO.PROIZV(v2.0)" xfId="1301"/>
    <cellStyle name="_МОДЕЛЬ_1 (2)_INVEST.EE.PLAN.4.78(v1.0)_PASSPORT.TEPLO.PROIZV(v2.0)_INDEX.STATION.2013(v1.0)_патч до 1.1" xfId="1302"/>
    <cellStyle name="_МОДЕЛЬ_1 (2)_INVEST.EE.PLAN.4.78(v1.0)_PASSPORT.TEPLO.PROIZV(v2.0)_TEPLO.PREDEL.2013(v2.0)" xfId="1303"/>
    <cellStyle name="_МОДЕЛЬ_1 (2)_INVEST.PLAN.4.78(v0.1)" xfId="1304"/>
    <cellStyle name="_МОДЕЛЬ_1 (2)_INVEST.WARM.PLAN.4.78(v0.1)" xfId="1305"/>
    <cellStyle name="_МОДЕЛЬ_1 (2)_INVEST_WARM_PLAN" xfId="1306"/>
    <cellStyle name="_МОДЕЛЬ_1 (2)_NADB.JNVLP.APTEKA.2012(v1.0)_21_02_12" xfId="1307"/>
    <cellStyle name="_МОДЕЛЬ_1 (2)_NADB.JNVLS.APTEKA.2011(v1.3.3)" xfId="1308"/>
    <cellStyle name="_МОДЕЛЬ_1 (2)_NADB.JNVLS.APTEKA.2011(v1.3.3)_46TE.2011(v1.0)" xfId="1309"/>
    <cellStyle name="_МОДЕЛЬ_1 (2)_NADB.JNVLS.APTEKA.2011(v1.3.3)_INDEX.STATION.2012(v1.0)_" xfId="1310"/>
    <cellStyle name="_МОДЕЛЬ_1 (2)_NADB.JNVLS.APTEKA.2011(v1.3.3)_INDEX.STATION.2012(v2.0)" xfId="1311"/>
    <cellStyle name="_МОДЕЛЬ_1 (2)_NADB.JNVLS.APTEKA.2011(v1.3.3)_INDEX.STATION.2012(v2.1)" xfId="1312"/>
    <cellStyle name="_МОДЕЛЬ_1 (2)_NADB.JNVLS.APTEKA.2011(v1.3.3)_TEPLO.PREDEL.2012.M(v1.1)_test" xfId="1313"/>
    <cellStyle name="_МОДЕЛЬ_1 (2)_NADB.JNVLS.APTEKA.2011(v1.3.4)" xfId="1314"/>
    <cellStyle name="_МОДЕЛЬ_1 (2)_NADB.JNVLS.APTEKA.2011(v1.3.4)_46TE.2011(v1.0)" xfId="1315"/>
    <cellStyle name="_МОДЕЛЬ_1 (2)_NADB.JNVLS.APTEKA.2011(v1.3.4)_INDEX.STATION.2012(v1.0)_" xfId="1316"/>
    <cellStyle name="_МОДЕЛЬ_1 (2)_NADB.JNVLS.APTEKA.2011(v1.3.4)_INDEX.STATION.2012(v2.0)" xfId="1317"/>
    <cellStyle name="_МОДЕЛЬ_1 (2)_NADB.JNVLS.APTEKA.2011(v1.3.4)_INDEX.STATION.2012(v2.1)" xfId="1318"/>
    <cellStyle name="_МОДЕЛЬ_1 (2)_NADB.JNVLS.APTEKA.2011(v1.3.4)_TEPLO.PREDEL.2012.M(v1.1)_test" xfId="1319"/>
    <cellStyle name="_МОДЕЛЬ_1 (2)_PASSPORT.TEPLO.PROIZV(v2.0)" xfId="6008"/>
    <cellStyle name="_МОДЕЛЬ_1 (2)_PASSPORT.TEPLO.PROIZV(v2.1)" xfId="1320"/>
    <cellStyle name="_МОДЕЛЬ_1 (2)_PASSPORT.TEPLO.SETI(v0.7)" xfId="1321"/>
    <cellStyle name="_МОДЕЛЬ_1 (2)_PASSPORT.TEPLO.SETI(v1.0)" xfId="1322"/>
    <cellStyle name="_МОДЕЛЬ_1 (2)_PR.PROG.WARM.NOTCOMBI.2012.2.16_v1.4(04.04.11) " xfId="1323"/>
    <cellStyle name="_МОДЕЛЬ_1 (2)_PREDEL.JKH.UTV.2011(v1.0.1)" xfId="1324"/>
    <cellStyle name="_МОДЕЛЬ_1 (2)_PREDEL.JKH.UTV.2011(v1.0.1)_46TE.2011(v1.0)" xfId="1325"/>
    <cellStyle name="_МОДЕЛЬ_1 (2)_PREDEL.JKH.UTV.2011(v1.0.1)_INDEX.STATION.2012(v1.0)_" xfId="1326"/>
    <cellStyle name="_МОДЕЛЬ_1 (2)_PREDEL.JKH.UTV.2011(v1.0.1)_INDEX.STATION.2012(v2.0)" xfId="1327"/>
    <cellStyle name="_МОДЕЛЬ_1 (2)_PREDEL.JKH.UTV.2011(v1.0.1)_INDEX.STATION.2012(v2.1)" xfId="1328"/>
    <cellStyle name="_МОДЕЛЬ_1 (2)_PREDEL.JKH.UTV.2011(v1.0.1)_TEPLO.PREDEL.2012.M(v1.1)_test" xfId="1329"/>
    <cellStyle name="_МОДЕЛЬ_1 (2)_PREDEL.JKH.UTV.2011(v1.1)" xfId="1330"/>
    <cellStyle name="_МОДЕЛЬ_1 (2)_REP.BLR.2012(v1.0)" xfId="1331"/>
    <cellStyle name="_МОДЕЛЬ_1 (2)_TEHSHEET" xfId="6009"/>
    <cellStyle name="_МОДЕЛЬ_1 (2)_TEPLO.PREDEL.2012.M(v1.1)" xfId="1332"/>
    <cellStyle name="_МОДЕЛЬ_1 (2)_TEPLO.PREDEL.2013(v2.0)" xfId="1333"/>
    <cellStyle name="_МОДЕЛЬ_1 (2)_TEST.TEMPLATE" xfId="1334"/>
    <cellStyle name="_МОДЕЛЬ_1 (2)_UPDATE.46EE.2011.TO.1.1" xfId="1335"/>
    <cellStyle name="_МОДЕЛЬ_1 (2)_UPDATE.46TE.2011.TO.1.1" xfId="1336"/>
    <cellStyle name="_МОДЕЛЬ_1 (2)_UPDATE.46TE.2011.TO.1.2" xfId="1337"/>
    <cellStyle name="_МОДЕЛЬ_1 (2)_UPDATE.BALANCE.WARM.2011YEAR.TO.1.1" xfId="1338"/>
    <cellStyle name="_МОДЕЛЬ_1 (2)_UPDATE.BALANCE.WARM.2011YEAR.TO.1.1_46TE.2011(v1.0)" xfId="1339"/>
    <cellStyle name="_МОДЕЛЬ_1 (2)_UPDATE.BALANCE.WARM.2011YEAR.TO.1.1_INDEX.STATION.2012(v1.0)_" xfId="1340"/>
    <cellStyle name="_МОДЕЛЬ_1 (2)_UPDATE.BALANCE.WARM.2011YEAR.TO.1.1_INDEX.STATION.2012(v2.0)" xfId="1341"/>
    <cellStyle name="_МОДЕЛЬ_1 (2)_UPDATE.BALANCE.WARM.2011YEAR.TO.1.1_INDEX.STATION.2012(v2.1)" xfId="1342"/>
    <cellStyle name="_МОДЕЛЬ_1 (2)_UPDATE.BALANCE.WARM.2011YEAR.TO.1.1_OREP.KU.2011.MONTHLY.02(v1.1)" xfId="1343"/>
    <cellStyle name="_МОДЕЛЬ_1 (2)_UPDATE.BALANCE.WARM.2011YEAR.TO.1.1_TEPLO.PREDEL.2012.M(v1.1)_test" xfId="1344"/>
    <cellStyle name="_МОДЕЛЬ_1 (2)_UPDATE.BALANCE.WARM.2011YEAR.TO.1.2" xfId="6010"/>
    <cellStyle name="_МОДЕЛЬ_1 (2)_UPDATE.BALANCE.WARM.2011YEAR.TO.1.4.64" xfId="6011"/>
    <cellStyle name="_МОДЕЛЬ_1 (2)_UPDATE.BALANCE.WARM.2011YEAR.TO.1.5.64" xfId="6012"/>
    <cellStyle name="_МОДЕЛЬ_1 (2)_UPDATE.MONITORING.OS.EE.2.02.TO.1.3.64" xfId="6013"/>
    <cellStyle name="_МОДЕЛЬ_1 (2)_UPDATE.NADB.JNVLS.APTEKA.2011.TO.1.3.4" xfId="1345"/>
    <cellStyle name="_МОДЕЛЬ_1 (2)_Книга2" xfId="10776"/>
    <cellStyle name="_МОДЕЛЬ_1 (2)_Книга2_PR.PROG.WARM.NOTCOMBI.2012.2.16_v1.4(04.04.11) " xfId="1346"/>
    <cellStyle name="_МОДЕЛЬ_1 (2)_Тариф 2013 Архангельск для агентства" xfId="1347"/>
    <cellStyle name="_МОДЕЛЬ_1 (2)_Тариф 2014 уч. Шипицыно газ" xfId="1348"/>
    <cellStyle name="_МОДЕЛЬ_1 (2)_Тариф 2014 уч. Шипицыно газ 2" xfId="6014"/>
    <cellStyle name="_НВВ 2009 постатейно свод по филиалам_09_02_09" xfId="1349"/>
    <cellStyle name="_НВВ 2009 постатейно свод по филиалам_09_02_09_Новая инструкция1_фст" xfId="1350"/>
    <cellStyle name="_НВВ 2009 постатейно свод по филиалам_09_02_09_Расче тарифа на тэ 2014 Мезенский АрхоблЭнерго" xfId="1351"/>
    <cellStyle name="_НВВ 2009 постатейно свод по филиалам_09_02_09_Тариф тепло Мезень для АТЦ" xfId="1352"/>
    <cellStyle name="_НВВ 2009 постатейно свод по филиалам_09_02_09_тарифы по ТЭ на 2014 год Соловки исправ." xfId="1353"/>
    <cellStyle name="_НВВ 2009 постатейно свод по филиалам_для Валентина" xfId="1354"/>
    <cellStyle name="_НВВ 2009 постатейно свод по филиалам_для Валентина_Новая инструкция1_фст" xfId="1355"/>
    <cellStyle name="_НВВ 2009 постатейно свод по филиалам_для Валентина_Расче тарифа на тэ 2014 Мезенский АрхоблЭнерго" xfId="1356"/>
    <cellStyle name="_НВВ 2009 постатейно свод по филиалам_для Валентина_Тариф тепло Мезень для АТЦ" xfId="1357"/>
    <cellStyle name="_НВВ 2009 постатейно свод по филиалам_для Валентина_тарифы по ТЭ на 2014 год Соловки исправ." xfId="1358"/>
    <cellStyle name="_Омск" xfId="1359"/>
    <cellStyle name="_Омск_Новая инструкция1_фст" xfId="1360"/>
    <cellStyle name="_Омск_Расче тарифа на тэ 2014 Мезенский АрхоблЭнерго" xfId="1361"/>
    <cellStyle name="_Омск_Тариф тепло Мезень для АТЦ" xfId="1362"/>
    <cellStyle name="_Омск_тарифы по ТЭ на 2014 год Соловки исправ." xfId="1363"/>
    <cellStyle name="_ОТ ИД 2009" xfId="1364"/>
    <cellStyle name="_ОТ ИД 2009_Новая инструкция1_фст" xfId="1365"/>
    <cellStyle name="_ПЛАН 2006  АРМ " xfId="1366"/>
    <cellStyle name="_ПЛАН 2006  АРМ  2" xfId="10777"/>
    <cellStyle name="_ПЛАН 2008 АРМ " xfId="1367"/>
    <cellStyle name="_ПЛАН 2008 АРМ  2" xfId="10778"/>
    <cellStyle name="_ПЛАН 2011 под 130 млн итог на подпись" xfId="1368"/>
    <cellStyle name="_ПЛАН 2011 под 130 млн итог на подпись 2" xfId="10779"/>
    <cellStyle name="_ПЛАН 2011 тарифы 250 млн блочный" xfId="1369"/>
    <cellStyle name="_ПЛАН 2011 тарифы 250 млн блочный 2" xfId="10780"/>
    <cellStyle name="_План по ремонту ХЦ 2007" xfId="1370"/>
    <cellStyle name="_План по ремонту ХЦ 2007 2" xfId="10781"/>
    <cellStyle name="_пр 5 тариф RAB" xfId="1371"/>
    <cellStyle name="_пр 5 тариф RAB 10" xfId="6721"/>
    <cellStyle name="_пр 5 тариф RAB 11" xfId="10782"/>
    <cellStyle name="_пр 5 тариф RAB 2" xfId="1372"/>
    <cellStyle name="_пр 5 тариф RAB 2 2" xfId="6722"/>
    <cellStyle name="_пр 5 тариф RAB 2_OREP.KU.2011.MONTHLY.02(v0.1)" xfId="1373"/>
    <cellStyle name="_пр 5 тариф RAB 2_OREP.KU.2011.MONTHLY.02(v0.4)" xfId="1374"/>
    <cellStyle name="_пр 5 тариф RAB 2_OREP.KU.2011.MONTHLY.11(v1.4)" xfId="1375"/>
    <cellStyle name="_пр 5 тариф RAB 2_OREP.KU.2011.MONTHLY.11(v1.4) 2" xfId="6723"/>
    <cellStyle name="_пр 5 тариф RAB 2_OREP.KU.2011.MONTHLY.11(v1.4)_UPDATE.BALANCE.WARM.2012YEAR.TO.1.1" xfId="6015"/>
    <cellStyle name="_пр 5 тариф RAB 2_OREP.KU.2011.MONTHLY.11(v1.4)_UPDATE.CALC.WARM.2012YEAR.TO.1.1" xfId="6016"/>
    <cellStyle name="_пр 5 тариф RAB 2_TEHSHEET" xfId="10783"/>
    <cellStyle name="_пр 5 тариф RAB 2_UPDATE.BALANCE.WARM.2012YEAR.TO.1.1" xfId="6017"/>
    <cellStyle name="_пр 5 тариф RAB 2_UPDATE.CALC.WARM.2012YEAR.TO.1.1" xfId="6018"/>
    <cellStyle name="_пр 5 тариф RAB 2_UPDATE.MONITORING.OS.EE.2.02.TO.1.3.64" xfId="6019"/>
    <cellStyle name="_пр 5 тариф RAB 2_UPDATE.OREP.KU.2011.MONTHLY.02.TO.1.2" xfId="1376"/>
    <cellStyle name="_пр 5 тариф RAB 3" xfId="6724"/>
    <cellStyle name="_пр 5 тариф RAB 3 2" xfId="6725"/>
    <cellStyle name="_пр 5 тариф RAB 4" xfId="6726"/>
    <cellStyle name="_пр 5 тариф RAB 5" xfId="6727"/>
    <cellStyle name="_пр 5 тариф RAB 6" xfId="6728"/>
    <cellStyle name="_пр 5 тариф RAB 7" xfId="6729"/>
    <cellStyle name="_пр 5 тариф RAB 8" xfId="6730"/>
    <cellStyle name="_пр 5 тариф RAB 9" xfId="6731"/>
    <cellStyle name="_пр 5 тариф RAB_46EE.2011(v1.0)" xfId="1377"/>
    <cellStyle name="_пр 5 тариф RAB_46EE.2011(v1.0)_46TE.2011(v1.0)" xfId="1378"/>
    <cellStyle name="_пр 5 тариф RAB_46EE.2011(v1.0)_INDEX.STATION.2012(v1.0)_" xfId="1379"/>
    <cellStyle name="_пр 5 тариф RAB_46EE.2011(v1.0)_INDEX.STATION.2012(v2.0)" xfId="1380"/>
    <cellStyle name="_пр 5 тариф RAB_46EE.2011(v1.0)_INDEX.STATION.2012(v2.1)" xfId="1381"/>
    <cellStyle name="_пр 5 тариф RAB_46EE.2011(v1.0)_TEPLO.PREDEL.2012.M(v1.1)_test" xfId="1382"/>
    <cellStyle name="_пр 5 тариф RAB_46EE.2011(v1.2)" xfId="1383"/>
    <cellStyle name="_пр 5 тариф RAB_46EP.2011(v2.0)" xfId="1384"/>
    <cellStyle name="_пр 5 тариф RAB_46EP.2012(v0.1)" xfId="1385"/>
    <cellStyle name="_пр 5 тариф RAB_46TE.2011(v1.0)" xfId="1386"/>
    <cellStyle name="_пр 5 тариф RAB_4DNS.UPDATE.EXAMPLE" xfId="1387"/>
    <cellStyle name="_пр 5 тариф RAB_ARMRAZR" xfId="1388"/>
    <cellStyle name="_пр 5 тариф RAB_BALANCE.TBO.2011YEAR(v1.1)" xfId="10784"/>
    <cellStyle name="_пр 5 тариф RAB_BALANCE.WARM.2010.FACT(v1.0)" xfId="1389"/>
    <cellStyle name="_пр 5 тариф RAB_BALANCE.WARM.2010.PLAN" xfId="1390"/>
    <cellStyle name="_пр 5 тариф RAB_BALANCE.WARM.2011YEAR(v0.7)" xfId="1391"/>
    <cellStyle name="_пр 5 тариф RAB_BALANCE.WARM.2011YEAR.NEW.UPDATE.SCHEME" xfId="1392"/>
    <cellStyle name="_пр 5 тариф RAB_CALC.NORMATIV.KU(v0.2)" xfId="1393"/>
    <cellStyle name="_пр 5 тариф RAB_DOPFACTOR.VO.2012(v1.0)" xfId="10785"/>
    <cellStyle name="_пр 5 тариф RAB_EE.2REK.P2011.4.78(v0.3)" xfId="1394"/>
    <cellStyle name="_пр 5 тариф RAB_FORM3.1.2013(v0.2)" xfId="1395"/>
    <cellStyle name="_пр 5 тариф RAB_FORM3.2013(v1.0)" xfId="1396"/>
    <cellStyle name="_пр 5 тариф RAB_FORM3.REG(v1.0)" xfId="1397"/>
    <cellStyle name="_пр 5 тариф RAB_FORM910.2012(v1.1)" xfId="1398"/>
    <cellStyle name="_пр 5 тариф RAB_INDEX.STATION.2012(v2.1)" xfId="1399"/>
    <cellStyle name="_пр 5 тариф RAB_INDEX.STATION.2013(v1.0)_патч до 1.1" xfId="1400"/>
    <cellStyle name="_пр 5 тариф RAB_INVEST.EE.PLAN.4.78(v0.1)" xfId="1401"/>
    <cellStyle name="_пр 5 тариф RAB_INVEST.EE.PLAN.4.78(v0.3)" xfId="1402"/>
    <cellStyle name="_пр 5 тариф RAB_INVEST.EE.PLAN.4.78(v1.0)" xfId="1403"/>
    <cellStyle name="_пр 5 тариф RAB_INVEST.EE.PLAN.4.78(v1.0)_PASSPORT.TEPLO.PROIZV(v2.0)" xfId="1404"/>
    <cellStyle name="_пр 5 тариф RAB_INVEST.EE.PLAN.4.78(v1.0)_PASSPORT.TEPLO.PROIZV(v2.0)_INDEX.STATION.2013(v1.0)_патч до 1.1" xfId="1405"/>
    <cellStyle name="_пр 5 тариф RAB_INVEST.EE.PLAN.4.78(v1.0)_PASSPORT.TEPLO.PROIZV(v2.0)_TEPLO.PREDEL.2013(v2.0)" xfId="1406"/>
    <cellStyle name="_пр 5 тариф RAB_INVEST.PLAN.4.78(v0.1)" xfId="1407"/>
    <cellStyle name="_пр 5 тариф RAB_INVEST.WARM.PLAN.4.78(v0.1)" xfId="1408"/>
    <cellStyle name="_пр 5 тариф RAB_INVEST_WARM_PLAN" xfId="1409"/>
    <cellStyle name="_пр 5 тариф RAB_NADB.JNVLP.APTEKA.2012(v1.0)_21_02_12" xfId="1410"/>
    <cellStyle name="_пр 5 тариф RAB_NADB.JNVLS.APTEKA.2011(v1.3.3)" xfId="1411"/>
    <cellStyle name="_пр 5 тариф RAB_NADB.JNVLS.APTEKA.2011(v1.3.3)_46TE.2011(v1.0)" xfId="1412"/>
    <cellStyle name="_пр 5 тариф RAB_NADB.JNVLS.APTEKA.2011(v1.3.3)_INDEX.STATION.2012(v1.0)_" xfId="1413"/>
    <cellStyle name="_пр 5 тариф RAB_NADB.JNVLS.APTEKA.2011(v1.3.3)_INDEX.STATION.2012(v2.0)" xfId="1414"/>
    <cellStyle name="_пр 5 тариф RAB_NADB.JNVLS.APTEKA.2011(v1.3.3)_INDEX.STATION.2012(v2.1)" xfId="1415"/>
    <cellStyle name="_пр 5 тариф RAB_NADB.JNVLS.APTEKA.2011(v1.3.3)_TEPLO.PREDEL.2012.M(v1.1)_test" xfId="1416"/>
    <cellStyle name="_пр 5 тариф RAB_NADB.JNVLS.APTEKA.2011(v1.3.4)" xfId="1417"/>
    <cellStyle name="_пр 5 тариф RAB_NADB.JNVLS.APTEKA.2011(v1.3.4)_46TE.2011(v1.0)" xfId="1418"/>
    <cellStyle name="_пр 5 тариф RAB_NADB.JNVLS.APTEKA.2011(v1.3.4)_INDEX.STATION.2012(v1.0)_" xfId="1419"/>
    <cellStyle name="_пр 5 тариф RAB_NADB.JNVLS.APTEKA.2011(v1.3.4)_INDEX.STATION.2012(v2.0)" xfId="1420"/>
    <cellStyle name="_пр 5 тариф RAB_NADB.JNVLS.APTEKA.2011(v1.3.4)_INDEX.STATION.2012(v2.1)" xfId="1421"/>
    <cellStyle name="_пр 5 тариф RAB_NADB.JNVLS.APTEKA.2011(v1.3.4)_TEPLO.PREDEL.2012.M(v1.1)_test" xfId="1422"/>
    <cellStyle name="_пр 5 тариф RAB_PASSPORT.TEPLO.PROIZV(v2.0)" xfId="6020"/>
    <cellStyle name="_пр 5 тариф RAB_PASSPORT.TEPLO.PROIZV(v2.1)" xfId="1423"/>
    <cellStyle name="_пр 5 тариф RAB_PASSPORT.TEPLO.SETI(v0.7)" xfId="1424"/>
    <cellStyle name="_пр 5 тариф RAB_PASSPORT.TEPLO.SETI(v1.0)" xfId="1425"/>
    <cellStyle name="_пр 5 тариф RAB_PR.PROG.WARM.NOTCOMBI.2012.2.16_v1.4(04.04.11) " xfId="1426"/>
    <cellStyle name="_пр 5 тариф RAB_PREDEL.JKH.UTV.2011(v1.0.1)" xfId="1427"/>
    <cellStyle name="_пр 5 тариф RAB_PREDEL.JKH.UTV.2011(v1.0.1)_46TE.2011(v1.0)" xfId="1428"/>
    <cellStyle name="_пр 5 тариф RAB_PREDEL.JKH.UTV.2011(v1.0.1)_INDEX.STATION.2012(v1.0)_" xfId="1429"/>
    <cellStyle name="_пр 5 тариф RAB_PREDEL.JKH.UTV.2011(v1.0.1)_INDEX.STATION.2012(v2.0)" xfId="1430"/>
    <cellStyle name="_пр 5 тариф RAB_PREDEL.JKH.UTV.2011(v1.0.1)_INDEX.STATION.2012(v2.1)" xfId="1431"/>
    <cellStyle name="_пр 5 тариф RAB_PREDEL.JKH.UTV.2011(v1.0.1)_TEPLO.PREDEL.2012.M(v1.1)_test" xfId="1432"/>
    <cellStyle name="_пр 5 тариф RAB_PREDEL.JKH.UTV.2011(v1.1)" xfId="1433"/>
    <cellStyle name="_пр 5 тариф RAB_REP.BLR.2012(v1.0)" xfId="1434"/>
    <cellStyle name="_пр 5 тариф RAB_TEHSHEET" xfId="6021"/>
    <cellStyle name="_пр 5 тариф RAB_TEPLO.PREDEL.2012.M(v1.1)" xfId="1435"/>
    <cellStyle name="_пр 5 тариф RAB_TEPLO.PREDEL.2013(v2.0)" xfId="1436"/>
    <cellStyle name="_пр 5 тариф RAB_TEST.TEMPLATE" xfId="1437"/>
    <cellStyle name="_пр 5 тариф RAB_UPDATE.46EE.2011.TO.1.1" xfId="1438"/>
    <cellStyle name="_пр 5 тариф RAB_UPDATE.46TE.2011.TO.1.1" xfId="1439"/>
    <cellStyle name="_пр 5 тариф RAB_UPDATE.46TE.2011.TO.1.2" xfId="1440"/>
    <cellStyle name="_пр 5 тариф RAB_UPDATE.BALANCE.WARM.2011YEAR.TO.1.1" xfId="1441"/>
    <cellStyle name="_пр 5 тариф RAB_UPDATE.BALANCE.WARM.2011YEAR.TO.1.1_46TE.2011(v1.0)" xfId="1442"/>
    <cellStyle name="_пр 5 тариф RAB_UPDATE.BALANCE.WARM.2011YEAR.TO.1.1_INDEX.STATION.2012(v1.0)_" xfId="1443"/>
    <cellStyle name="_пр 5 тариф RAB_UPDATE.BALANCE.WARM.2011YEAR.TO.1.1_INDEX.STATION.2012(v2.0)" xfId="1444"/>
    <cellStyle name="_пр 5 тариф RAB_UPDATE.BALANCE.WARM.2011YEAR.TO.1.1_INDEX.STATION.2012(v2.1)" xfId="1445"/>
    <cellStyle name="_пр 5 тариф RAB_UPDATE.BALANCE.WARM.2011YEAR.TO.1.1_OREP.KU.2011.MONTHLY.02(v1.1)" xfId="1446"/>
    <cellStyle name="_пр 5 тариф RAB_UPDATE.BALANCE.WARM.2011YEAR.TO.1.1_TEPLO.PREDEL.2012.M(v1.1)_test" xfId="1447"/>
    <cellStyle name="_пр 5 тариф RAB_UPDATE.BALANCE.WARM.2011YEAR.TO.1.2" xfId="6022"/>
    <cellStyle name="_пр 5 тариф RAB_UPDATE.BALANCE.WARM.2011YEAR.TO.1.4.64" xfId="6023"/>
    <cellStyle name="_пр 5 тариф RAB_UPDATE.BALANCE.WARM.2011YEAR.TO.1.5.64" xfId="6024"/>
    <cellStyle name="_пр 5 тариф RAB_UPDATE.MONITORING.OS.EE.2.02.TO.1.3.64" xfId="6025"/>
    <cellStyle name="_пр 5 тариф RAB_UPDATE.NADB.JNVLS.APTEKA.2011.TO.1.3.4" xfId="1448"/>
    <cellStyle name="_пр 5 тариф RAB_Книга2" xfId="10786"/>
    <cellStyle name="_пр 5 тариф RAB_Книга2_PR.PROG.WARM.NOTCOMBI.2012.2.16_v1.4(04.04.11) " xfId="1449"/>
    <cellStyle name="_пр 5 тариф RAB_Тариф 2013 Архангельск для агентства" xfId="1450"/>
    <cellStyle name="_пр 5 тариф RAB_Тариф 2014 уч. Шипицыно газ" xfId="1451"/>
    <cellStyle name="_пр 5 тариф RAB_Тариф 2014 уч. Шипицыно газ 2" xfId="6026"/>
    <cellStyle name="_пр 6 финпроекция" xfId="1452"/>
    <cellStyle name="_пр 6 финпроекция_Расче тарифа на тэ 2014 Мезенский АрхоблЭнерго" xfId="1453"/>
    <cellStyle name="_пр 6 финпроекция_тарифы по ТЭ на 2014 год Соловки исправ." xfId="1454"/>
    <cellStyle name="_Правила заполнения" xfId="6732"/>
    <cellStyle name="_Предожение _ДБП_2009 г ( согласованные БП)  (2)" xfId="1455"/>
    <cellStyle name="_Предожение _ДБП_2009 г ( согласованные БП)  (2)_Новая инструкция1_фст" xfId="1456"/>
    <cellStyle name="_Предожение _ДБП_2009 г ( согласованные БП)  (2)_Расче тарифа на тэ 2014 Мезенский АрхоблЭнерго" xfId="1457"/>
    <cellStyle name="_Предожение _ДБП_2009 г ( согласованные БП)  (2)_Тариф тепло Мезень для АТЦ" xfId="1458"/>
    <cellStyle name="_Предожение _ДБП_2009 г ( согласованные БП)  (2)_тарифы по ТЭ на 2014 год Соловки исправ." xfId="1459"/>
    <cellStyle name="_ПРИЛ. 2003_ЧТЭ" xfId="5865"/>
    <cellStyle name="_Прил1-1 (МГИ) (Дубинину) 22 01 07" xfId="1460"/>
    <cellStyle name="_Прил1-1 (МГИ) (Дубинину) 22 01 07_Расче тарифа на тэ 2014 Мезенский АрхоблЭнерго" xfId="1461"/>
    <cellStyle name="_Прил1-1 (МГИ) (Дубинину) 22 01 07_тарифы по ТЭ на 2014 год Соловки исправ." xfId="1462"/>
    <cellStyle name="_Приложение 2 0806 факт" xfId="1463"/>
    <cellStyle name="_Приложение МТС-3-КС" xfId="1464"/>
    <cellStyle name="_Приложение МТС-3-КС_Новая инструкция1_фст" xfId="1465"/>
    <cellStyle name="_Приложение МТС-3-КС_Расче тарифа на тэ 2014 Мезенский АрхоблЭнерго" xfId="1466"/>
    <cellStyle name="_Приложение МТС-3-КС_Тариф тепло Мезень для АТЦ" xfId="1467"/>
    <cellStyle name="_Приложение МТС-3-КС_тарифы по ТЭ на 2014 год Соловки исправ." xfId="1468"/>
    <cellStyle name="_Приложение-МТС--2-1" xfId="1469"/>
    <cellStyle name="_Приложение-МТС--2-1_Новая инструкция1_фст" xfId="1470"/>
    <cellStyle name="_Приложение-МТС--2-1_Расче тарифа на тэ 2014 Мезенский АрхоблЭнерго" xfId="1471"/>
    <cellStyle name="_Приложение-МТС--2-1_Тариф тепло Мезень для АТЦ" xfId="1472"/>
    <cellStyle name="_Приложение-МТС--2-1_тарифы по ТЭ на 2014 год Соловки исправ." xfId="1473"/>
    <cellStyle name="_Программа СО 7-09 для СД от 29 марта" xfId="1474"/>
    <cellStyle name="_Программа СО 7-09 для СД от 29 марта_Расче тарифа на тэ 2014 Мезенский АрхоблЭнерго" xfId="1475"/>
    <cellStyle name="_Программа СО 7-09 для СД от 29 марта_тарифы по ТЭ на 2014 год Соловки исправ." xfId="1476"/>
    <cellStyle name="_Расчет RAB_22072008" xfId="1477"/>
    <cellStyle name="_Расчет RAB_22072008 10" xfId="6733"/>
    <cellStyle name="_Расчет RAB_22072008 11" xfId="10787"/>
    <cellStyle name="_Расчет RAB_22072008 2" xfId="1478"/>
    <cellStyle name="_Расчет RAB_22072008 2 2" xfId="6734"/>
    <cellStyle name="_Расчет RAB_22072008 2_OREP.KU.2011.MONTHLY.02(v0.1)" xfId="1479"/>
    <cellStyle name="_Расчет RAB_22072008 2_OREP.KU.2011.MONTHLY.02(v0.4)" xfId="1480"/>
    <cellStyle name="_Расчет RAB_22072008 2_OREP.KU.2011.MONTHLY.11(v1.4)" xfId="1481"/>
    <cellStyle name="_Расчет RAB_22072008 2_OREP.KU.2011.MONTHLY.11(v1.4) 2" xfId="6735"/>
    <cellStyle name="_Расчет RAB_22072008 2_OREP.KU.2011.MONTHLY.11(v1.4)_UPDATE.BALANCE.WARM.2012YEAR.TO.1.1" xfId="6027"/>
    <cellStyle name="_Расчет RAB_22072008 2_OREP.KU.2011.MONTHLY.11(v1.4)_UPDATE.CALC.WARM.2012YEAR.TO.1.1" xfId="6028"/>
    <cellStyle name="_Расчет RAB_22072008 2_TEHSHEET" xfId="10788"/>
    <cellStyle name="_Расчет RAB_22072008 2_UPDATE.BALANCE.WARM.2012YEAR.TO.1.1" xfId="6029"/>
    <cellStyle name="_Расчет RAB_22072008 2_UPDATE.CALC.WARM.2012YEAR.TO.1.1" xfId="6030"/>
    <cellStyle name="_Расчет RAB_22072008 2_UPDATE.MONITORING.OS.EE.2.02.TO.1.3.64" xfId="6031"/>
    <cellStyle name="_Расчет RAB_22072008 2_UPDATE.OREP.KU.2011.MONTHLY.02.TO.1.2" xfId="1482"/>
    <cellStyle name="_Расчет RAB_22072008 3" xfId="6736"/>
    <cellStyle name="_Расчет RAB_22072008 3 2" xfId="6737"/>
    <cellStyle name="_Расчет RAB_22072008 4" xfId="6738"/>
    <cellStyle name="_Расчет RAB_22072008 5" xfId="6739"/>
    <cellStyle name="_Расчет RAB_22072008 6" xfId="6740"/>
    <cellStyle name="_Расчет RAB_22072008 7" xfId="6741"/>
    <cellStyle name="_Расчет RAB_22072008 8" xfId="6742"/>
    <cellStyle name="_Расчет RAB_22072008 9" xfId="6743"/>
    <cellStyle name="_Расчет RAB_22072008_46EE.2011(v1.0)" xfId="1483"/>
    <cellStyle name="_Расчет RAB_22072008_46EE.2011(v1.0)_46TE.2011(v1.0)" xfId="1484"/>
    <cellStyle name="_Расчет RAB_22072008_46EE.2011(v1.0)_INDEX.STATION.2012(v1.0)_" xfId="1485"/>
    <cellStyle name="_Расчет RAB_22072008_46EE.2011(v1.0)_INDEX.STATION.2012(v2.0)" xfId="1486"/>
    <cellStyle name="_Расчет RAB_22072008_46EE.2011(v1.0)_INDEX.STATION.2012(v2.1)" xfId="1487"/>
    <cellStyle name="_Расчет RAB_22072008_46EE.2011(v1.0)_TEPLO.PREDEL.2012.M(v1.1)_test" xfId="1488"/>
    <cellStyle name="_Расчет RAB_22072008_46EE.2011(v1.2)" xfId="1489"/>
    <cellStyle name="_Расчет RAB_22072008_46EP.2011(v2.0)" xfId="1490"/>
    <cellStyle name="_Расчет RAB_22072008_46EP.2012(v0.1)" xfId="1491"/>
    <cellStyle name="_Расчет RAB_22072008_46TE.2011(v1.0)" xfId="1492"/>
    <cellStyle name="_Расчет RAB_22072008_4DNS.UPDATE.EXAMPLE" xfId="1493"/>
    <cellStyle name="_Расчет RAB_22072008_ARMRAZR" xfId="1494"/>
    <cellStyle name="_Расчет RAB_22072008_BALANCE.TBO.2011YEAR(v1.1)" xfId="10789"/>
    <cellStyle name="_Расчет RAB_22072008_BALANCE.WARM.2010.FACT(v1.0)" xfId="1495"/>
    <cellStyle name="_Расчет RAB_22072008_BALANCE.WARM.2010.PLAN" xfId="1496"/>
    <cellStyle name="_Расчет RAB_22072008_BALANCE.WARM.2011YEAR(v0.7)" xfId="1497"/>
    <cellStyle name="_Расчет RAB_22072008_BALANCE.WARM.2011YEAR.NEW.UPDATE.SCHEME" xfId="1498"/>
    <cellStyle name="_Расчет RAB_22072008_CALC.NORMATIV.KU(v0.2)" xfId="1499"/>
    <cellStyle name="_Расчет RAB_22072008_DOPFACTOR.VO.2012(v1.0)" xfId="10790"/>
    <cellStyle name="_Расчет RAB_22072008_EE.2REK.P2011.4.78(v0.3)" xfId="1500"/>
    <cellStyle name="_Расчет RAB_22072008_FORM3.1.2013(v0.2)" xfId="1501"/>
    <cellStyle name="_Расчет RAB_22072008_FORM3.2013(v1.0)" xfId="1502"/>
    <cellStyle name="_Расчет RAB_22072008_FORM3.REG(v1.0)" xfId="1503"/>
    <cellStyle name="_Расчет RAB_22072008_FORM910.2012(v1.1)" xfId="1504"/>
    <cellStyle name="_Расчет RAB_22072008_INDEX.STATION.2012(v2.1)" xfId="1505"/>
    <cellStyle name="_Расчет RAB_22072008_INDEX.STATION.2013(v1.0)_патч до 1.1" xfId="1506"/>
    <cellStyle name="_Расчет RAB_22072008_INVEST.EE.PLAN.4.78(v0.1)" xfId="1507"/>
    <cellStyle name="_Расчет RAB_22072008_INVEST.EE.PLAN.4.78(v0.3)" xfId="1508"/>
    <cellStyle name="_Расчет RAB_22072008_INVEST.EE.PLAN.4.78(v1.0)" xfId="1509"/>
    <cellStyle name="_Расчет RAB_22072008_INVEST.EE.PLAN.4.78(v1.0)_PASSPORT.TEPLO.PROIZV(v2.0)" xfId="1510"/>
    <cellStyle name="_Расчет RAB_22072008_INVEST.EE.PLAN.4.78(v1.0)_PASSPORT.TEPLO.PROIZV(v2.0)_INDEX.STATION.2013(v1.0)_патч до 1.1" xfId="1511"/>
    <cellStyle name="_Расчет RAB_22072008_INVEST.EE.PLAN.4.78(v1.0)_PASSPORT.TEPLO.PROIZV(v2.0)_TEPLO.PREDEL.2013(v2.0)" xfId="1512"/>
    <cellStyle name="_Расчет RAB_22072008_INVEST.PLAN.4.78(v0.1)" xfId="1513"/>
    <cellStyle name="_Расчет RAB_22072008_INVEST.WARM.PLAN.4.78(v0.1)" xfId="1514"/>
    <cellStyle name="_Расчет RAB_22072008_INVEST_WARM_PLAN" xfId="1515"/>
    <cellStyle name="_Расчет RAB_22072008_NADB.JNVLP.APTEKA.2012(v1.0)_21_02_12" xfId="1516"/>
    <cellStyle name="_Расчет RAB_22072008_NADB.JNVLS.APTEKA.2011(v1.3.3)" xfId="1517"/>
    <cellStyle name="_Расчет RAB_22072008_NADB.JNVLS.APTEKA.2011(v1.3.3)_46TE.2011(v1.0)" xfId="1518"/>
    <cellStyle name="_Расчет RAB_22072008_NADB.JNVLS.APTEKA.2011(v1.3.3)_INDEX.STATION.2012(v1.0)_" xfId="1519"/>
    <cellStyle name="_Расчет RAB_22072008_NADB.JNVLS.APTEKA.2011(v1.3.3)_INDEX.STATION.2012(v2.0)" xfId="1520"/>
    <cellStyle name="_Расчет RAB_22072008_NADB.JNVLS.APTEKA.2011(v1.3.3)_INDEX.STATION.2012(v2.1)" xfId="1521"/>
    <cellStyle name="_Расчет RAB_22072008_NADB.JNVLS.APTEKA.2011(v1.3.3)_TEPLO.PREDEL.2012.M(v1.1)_test" xfId="1522"/>
    <cellStyle name="_Расчет RAB_22072008_NADB.JNVLS.APTEKA.2011(v1.3.4)" xfId="1523"/>
    <cellStyle name="_Расчет RAB_22072008_NADB.JNVLS.APTEKA.2011(v1.3.4)_46TE.2011(v1.0)" xfId="1524"/>
    <cellStyle name="_Расчет RAB_22072008_NADB.JNVLS.APTEKA.2011(v1.3.4)_INDEX.STATION.2012(v1.0)_" xfId="1525"/>
    <cellStyle name="_Расчет RAB_22072008_NADB.JNVLS.APTEKA.2011(v1.3.4)_INDEX.STATION.2012(v2.0)" xfId="1526"/>
    <cellStyle name="_Расчет RAB_22072008_NADB.JNVLS.APTEKA.2011(v1.3.4)_INDEX.STATION.2012(v2.1)" xfId="1527"/>
    <cellStyle name="_Расчет RAB_22072008_NADB.JNVLS.APTEKA.2011(v1.3.4)_TEPLO.PREDEL.2012.M(v1.1)_test" xfId="1528"/>
    <cellStyle name="_Расчет RAB_22072008_PASSPORT.TEPLO.PROIZV(v2.0)" xfId="6032"/>
    <cellStyle name="_Расчет RAB_22072008_PASSPORT.TEPLO.PROIZV(v2.1)" xfId="1529"/>
    <cellStyle name="_Расчет RAB_22072008_PASSPORT.TEPLO.SETI(v0.7)" xfId="1530"/>
    <cellStyle name="_Расчет RAB_22072008_PASSPORT.TEPLO.SETI(v1.0)" xfId="1531"/>
    <cellStyle name="_Расчет RAB_22072008_PR.PROG.WARM.NOTCOMBI.2012.2.16_v1.4(04.04.11) " xfId="1532"/>
    <cellStyle name="_Расчет RAB_22072008_PREDEL.JKH.UTV.2011(v1.0.1)" xfId="1533"/>
    <cellStyle name="_Расчет RAB_22072008_PREDEL.JKH.UTV.2011(v1.0.1)_46TE.2011(v1.0)" xfId="1534"/>
    <cellStyle name="_Расчет RAB_22072008_PREDEL.JKH.UTV.2011(v1.0.1)_INDEX.STATION.2012(v1.0)_" xfId="1535"/>
    <cellStyle name="_Расчет RAB_22072008_PREDEL.JKH.UTV.2011(v1.0.1)_INDEX.STATION.2012(v2.0)" xfId="1536"/>
    <cellStyle name="_Расчет RAB_22072008_PREDEL.JKH.UTV.2011(v1.0.1)_INDEX.STATION.2012(v2.1)" xfId="1537"/>
    <cellStyle name="_Расчет RAB_22072008_PREDEL.JKH.UTV.2011(v1.0.1)_TEPLO.PREDEL.2012.M(v1.1)_test" xfId="1538"/>
    <cellStyle name="_Расчет RAB_22072008_PREDEL.JKH.UTV.2011(v1.1)" xfId="1539"/>
    <cellStyle name="_Расчет RAB_22072008_REP.BLR.2012(v1.0)" xfId="1540"/>
    <cellStyle name="_Расчет RAB_22072008_TEHSHEET" xfId="6033"/>
    <cellStyle name="_Расчет RAB_22072008_TEPLO.PREDEL.2012.M(v1.1)" xfId="1541"/>
    <cellStyle name="_Расчет RAB_22072008_TEPLO.PREDEL.2013(v2.0)" xfId="1542"/>
    <cellStyle name="_Расчет RAB_22072008_TEST.TEMPLATE" xfId="1543"/>
    <cellStyle name="_Расчет RAB_22072008_UPDATE.46EE.2011.TO.1.1" xfId="1544"/>
    <cellStyle name="_Расчет RAB_22072008_UPDATE.46TE.2011.TO.1.1" xfId="1545"/>
    <cellStyle name="_Расчет RAB_22072008_UPDATE.46TE.2011.TO.1.2" xfId="1546"/>
    <cellStyle name="_Расчет RAB_22072008_UPDATE.BALANCE.WARM.2011YEAR.TO.1.1" xfId="1547"/>
    <cellStyle name="_Расчет RAB_22072008_UPDATE.BALANCE.WARM.2011YEAR.TO.1.1_46TE.2011(v1.0)" xfId="1548"/>
    <cellStyle name="_Расчет RAB_22072008_UPDATE.BALANCE.WARM.2011YEAR.TO.1.1_INDEX.STATION.2012(v1.0)_" xfId="1549"/>
    <cellStyle name="_Расчет RAB_22072008_UPDATE.BALANCE.WARM.2011YEAR.TO.1.1_INDEX.STATION.2012(v2.0)" xfId="1550"/>
    <cellStyle name="_Расчет RAB_22072008_UPDATE.BALANCE.WARM.2011YEAR.TO.1.1_INDEX.STATION.2012(v2.1)" xfId="1551"/>
    <cellStyle name="_Расчет RAB_22072008_UPDATE.BALANCE.WARM.2011YEAR.TO.1.1_OREP.KU.2011.MONTHLY.02(v1.1)" xfId="1552"/>
    <cellStyle name="_Расчет RAB_22072008_UPDATE.BALANCE.WARM.2011YEAR.TO.1.1_TEPLO.PREDEL.2012.M(v1.1)_test" xfId="1553"/>
    <cellStyle name="_Расчет RAB_22072008_UPDATE.BALANCE.WARM.2011YEAR.TO.1.2" xfId="6034"/>
    <cellStyle name="_Расчет RAB_22072008_UPDATE.BALANCE.WARM.2011YEAR.TO.1.4.64" xfId="6035"/>
    <cellStyle name="_Расчет RAB_22072008_UPDATE.BALANCE.WARM.2011YEAR.TO.1.5.64" xfId="6036"/>
    <cellStyle name="_Расчет RAB_22072008_UPDATE.MONITORING.OS.EE.2.02.TO.1.3.64" xfId="6037"/>
    <cellStyle name="_Расчет RAB_22072008_UPDATE.NADB.JNVLS.APTEKA.2011.TO.1.3.4" xfId="1554"/>
    <cellStyle name="_Расчет RAB_22072008_Книга2" xfId="10791"/>
    <cellStyle name="_Расчет RAB_22072008_Книга2_PR.PROG.WARM.NOTCOMBI.2012.2.16_v1.4(04.04.11) " xfId="1555"/>
    <cellStyle name="_Расчет RAB_22072008_Тариф 2013 Архангельск для агентства" xfId="1556"/>
    <cellStyle name="_Расчет RAB_22072008_Тариф 2014 уч. Шипицыно газ" xfId="1557"/>
    <cellStyle name="_Расчет RAB_22072008_Тариф 2014 уч. Шипицыно газ 2" xfId="6038"/>
    <cellStyle name="_Расчет RAB_Лен и МОЭСК_с 2010 года_14.04.2009_со сглаж_version 3.0_без ФСК" xfId="1558"/>
    <cellStyle name="_Расчет RAB_Лен и МОЭСК_с 2010 года_14.04.2009_со сглаж_version 3.0_без ФСК 10" xfId="6744"/>
    <cellStyle name="_Расчет RAB_Лен и МОЭСК_с 2010 года_14.04.2009_со сглаж_version 3.0_без ФСК 11" xfId="10792"/>
    <cellStyle name="_Расчет RAB_Лен и МОЭСК_с 2010 года_14.04.2009_со сглаж_version 3.0_без ФСК 2" xfId="1559"/>
    <cellStyle name="_Расчет RAB_Лен и МОЭСК_с 2010 года_14.04.2009_со сглаж_version 3.0_без ФСК 2 2" xfId="6745"/>
    <cellStyle name="_Расчет RAB_Лен и МОЭСК_с 2010 года_14.04.2009_со сглаж_version 3.0_без ФСК 2_OREP.KU.2011.MONTHLY.02(v0.1)" xfId="1560"/>
    <cellStyle name="_Расчет RAB_Лен и МОЭСК_с 2010 года_14.04.2009_со сглаж_version 3.0_без ФСК 2_OREP.KU.2011.MONTHLY.02(v0.4)" xfId="1561"/>
    <cellStyle name="_Расчет RAB_Лен и МОЭСК_с 2010 года_14.04.2009_со сглаж_version 3.0_без ФСК 2_OREP.KU.2011.MONTHLY.11(v1.4)" xfId="1562"/>
    <cellStyle name="_Расчет RAB_Лен и МОЭСК_с 2010 года_14.04.2009_со сглаж_version 3.0_без ФСК 2_OREP.KU.2011.MONTHLY.11(v1.4) 2" xfId="6746"/>
    <cellStyle name="_Расчет RAB_Лен и МОЭСК_с 2010 года_14.04.2009_со сглаж_version 3.0_без ФСК 2_OREP.KU.2011.MONTHLY.11(v1.4)_UPDATE.BALANCE.WARM.2012YEAR.TO.1.1" xfId="6039"/>
    <cellStyle name="_Расчет RAB_Лен и МОЭСК_с 2010 года_14.04.2009_со сглаж_version 3.0_без ФСК 2_OREP.KU.2011.MONTHLY.11(v1.4)_UPDATE.CALC.WARM.2012YEAR.TO.1.1" xfId="6040"/>
    <cellStyle name="_Расчет RAB_Лен и МОЭСК_с 2010 года_14.04.2009_со сглаж_version 3.0_без ФСК 2_TEHSHEET" xfId="10793"/>
    <cellStyle name="_Расчет RAB_Лен и МОЭСК_с 2010 года_14.04.2009_со сглаж_version 3.0_без ФСК 2_UPDATE.BALANCE.WARM.2012YEAR.TO.1.1" xfId="6041"/>
    <cellStyle name="_Расчет RAB_Лен и МОЭСК_с 2010 года_14.04.2009_со сглаж_version 3.0_без ФСК 2_UPDATE.CALC.WARM.2012YEAR.TO.1.1" xfId="6042"/>
    <cellStyle name="_Расчет RAB_Лен и МОЭСК_с 2010 года_14.04.2009_со сглаж_version 3.0_без ФСК 2_UPDATE.MONITORING.OS.EE.2.02.TO.1.3.64" xfId="6043"/>
    <cellStyle name="_Расчет RAB_Лен и МОЭСК_с 2010 года_14.04.2009_со сглаж_version 3.0_без ФСК 2_UPDATE.OREP.KU.2011.MONTHLY.02.TO.1.2" xfId="1563"/>
    <cellStyle name="_Расчет RAB_Лен и МОЭСК_с 2010 года_14.04.2009_со сглаж_version 3.0_без ФСК 3" xfId="6747"/>
    <cellStyle name="_Расчет RAB_Лен и МОЭСК_с 2010 года_14.04.2009_со сглаж_version 3.0_без ФСК 3 2" xfId="6748"/>
    <cellStyle name="_Расчет RAB_Лен и МОЭСК_с 2010 года_14.04.2009_со сглаж_version 3.0_без ФСК 4" xfId="6749"/>
    <cellStyle name="_Расчет RAB_Лен и МОЭСК_с 2010 года_14.04.2009_со сглаж_version 3.0_без ФСК 5" xfId="6750"/>
    <cellStyle name="_Расчет RAB_Лен и МОЭСК_с 2010 года_14.04.2009_со сглаж_version 3.0_без ФСК 6" xfId="6751"/>
    <cellStyle name="_Расчет RAB_Лен и МОЭСК_с 2010 года_14.04.2009_со сглаж_version 3.0_без ФСК 7" xfId="6752"/>
    <cellStyle name="_Расчет RAB_Лен и МОЭСК_с 2010 года_14.04.2009_со сглаж_version 3.0_без ФСК 8" xfId="6753"/>
    <cellStyle name="_Расчет RAB_Лен и МОЭСК_с 2010 года_14.04.2009_со сглаж_version 3.0_без ФСК 9" xfId="6754"/>
    <cellStyle name="_Расчет RAB_Лен и МОЭСК_с 2010 года_14.04.2009_со сглаж_version 3.0_без ФСК_46EE.2011(v1.0)" xfId="1564"/>
    <cellStyle name="_Расчет RAB_Лен и МОЭСК_с 2010 года_14.04.2009_со сглаж_version 3.0_без ФСК_46EE.2011(v1.0)_46TE.2011(v1.0)" xfId="1565"/>
    <cellStyle name="_Расчет RAB_Лен и МОЭСК_с 2010 года_14.04.2009_со сглаж_version 3.0_без ФСК_46EE.2011(v1.0)_INDEX.STATION.2012(v1.0)_" xfId="1566"/>
    <cellStyle name="_Расчет RAB_Лен и МОЭСК_с 2010 года_14.04.2009_со сглаж_version 3.0_без ФСК_46EE.2011(v1.0)_INDEX.STATION.2012(v2.0)" xfId="1567"/>
    <cellStyle name="_Расчет RAB_Лен и МОЭСК_с 2010 года_14.04.2009_со сглаж_version 3.0_без ФСК_46EE.2011(v1.0)_INDEX.STATION.2012(v2.1)" xfId="1568"/>
    <cellStyle name="_Расчет RAB_Лен и МОЭСК_с 2010 года_14.04.2009_со сглаж_version 3.0_без ФСК_46EE.2011(v1.0)_TEPLO.PREDEL.2012.M(v1.1)_test" xfId="1569"/>
    <cellStyle name="_Расчет RAB_Лен и МОЭСК_с 2010 года_14.04.2009_со сглаж_version 3.0_без ФСК_46EE.2011(v1.2)" xfId="1570"/>
    <cellStyle name="_Расчет RAB_Лен и МОЭСК_с 2010 года_14.04.2009_со сглаж_version 3.0_без ФСК_46EP.2011(v2.0)" xfId="1571"/>
    <cellStyle name="_Расчет RAB_Лен и МОЭСК_с 2010 года_14.04.2009_со сглаж_version 3.0_без ФСК_46EP.2012(v0.1)" xfId="1572"/>
    <cellStyle name="_Расчет RAB_Лен и МОЭСК_с 2010 года_14.04.2009_со сглаж_version 3.0_без ФСК_46TE.2011(v1.0)" xfId="1573"/>
    <cellStyle name="_Расчет RAB_Лен и МОЭСК_с 2010 года_14.04.2009_со сглаж_version 3.0_без ФСК_4DNS.UPDATE.EXAMPLE" xfId="1574"/>
    <cellStyle name="_Расчет RAB_Лен и МОЭСК_с 2010 года_14.04.2009_со сглаж_version 3.0_без ФСК_ARMRAZR" xfId="1575"/>
    <cellStyle name="_Расчет RAB_Лен и МОЭСК_с 2010 года_14.04.2009_со сглаж_version 3.0_без ФСК_BALANCE.TBO.2011YEAR(v1.1)" xfId="10794"/>
    <cellStyle name="_Расчет RAB_Лен и МОЭСК_с 2010 года_14.04.2009_со сглаж_version 3.0_без ФСК_BALANCE.WARM.2010.FACT(v1.0)" xfId="1576"/>
    <cellStyle name="_Расчет RAB_Лен и МОЭСК_с 2010 года_14.04.2009_со сглаж_version 3.0_без ФСК_BALANCE.WARM.2010.PLAN" xfId="1577"/>
    <cellStyle name="_Расчет RAB_Лен и МОЭСК_с 2010 года_14.04.2009_со сглаж_version 3.0_без ФСК_BALANCE.WARM.2011YEAR(v0.7)" xfId="1578"/>
    <cellStyle name="_Расчет RAB_Лен и МОЭСК_с 2010 года_14.04.2009_со сглаж_version 3.0_без ФСК_BALANCE.WARM.2011YEAR.NEW.UPDATE.SCHEME" xfId="1579"/>
    <cellStyle name="_Расчет RAB_Лен и МОЭСК_с 2010 года_14.04.2009_со сглаж_version 3.0_без ФСК_CALC.NORMATIV.KU(v0.2)" xfId="1580"/>
    <cellStyle name="_Расчет RAB_Лен и МОЭСК_с 2010 года_14.04.2009_со сглаж_version 3.0_без ФСК_DOPFACTOR.VO.2012(v1.0)" xfId="10795"/>
    <cellStyle name="_Расчет RAB_Лен и МОЭСК_с 2010 года_14.04.2009_со сглаж_version 3.0_без ФСК_EE.2REK.P2011.4.78(v0.3)" xfId="1581"/>
    <cellStyle name="_Расчет RAB_Лен и МОЭСК_с 2010 года_14.04.2009_со сглаж_version 3.0_без ФСК_FORM3.1.2013(v0.2)" xfId="1582"/>
    <cellStyle name="_Расчет RAB_Лен и МОЭСК_с 2010 года_14.04.2009_со сглаж_version 3.0_без ФСК_FORM3.2013(v1.0)" xfId="1583"/>
    <cellStyle name="_Расчет RAB_Лен и МОЭСК_с 2010 года_14.04.2009_со сглаж_version 3.0_без ФСК_FORM3.REG(v1.0)" xfId="1584"/>
    <cellStyle name="_Расчет RAB_Лен и МОЭСК_с 2010 года_14.04.2009_со сглаж_version 3.0_без ФСК_FORM910.2012(v1.1)" xfId="1585"/>
    <cellStyle name="_Расчет RAB_Лен и МОЭСК_с 2010 года_14.04.2009_со сглаж_version 3.0_без ФСК_INDEX.STATION.2012(v2.1)" xfId="1586"/>
    <cellStyle name="_Расчет RAB_Лен и МОЭСК_с 2010 года_14.04.2009_со сглаж_version 3.0_без ФСК_INDEX.STATION.2013(v1.0)_патч до 1.1" xfId="1587"/>
    <cellStyle name="_Расчет RAB_Лен и МОЭСК_с 2010 года_14.04.2009_со сглаж_version 3.0_без ФСК_INVEST.EE.PLAN.4.78(v0.1)" xfId="1588"/>
    <cellStyle name="_Расчет RAB_Лен и МОЭСК_с 2010 года_14.04.2009_со сглаж_version 3.0_без ФСК_INVEST.EE.PLAN.4.78(v0.3)" xfId="1589"/>
    <cellStyle name="_Расчет RAB_Лен и МОЭСК_с 2010 года_14.04.2009_со сглаж_version 3.0_без ФСК_INVEST.EE.PLAN.4.78(v1.0)" xfId="1590"/>
    <cellStyle name="_Расчет RAB_Лен и МОЭСК_с 2010 года_14.04.2009_со сглаж_version 3.0_без ФСК_INVEST.EE.PLAN.4.78(v1.0)_PASSPORT.TEPLO.PROIZV(v2.0)" xfId="1591"/>
    <cellStyle name="_Расчет RAB_Лен и МОЭСК_с 2010 года_14.04.2009_со сглаж_version 3.0_без ФСК_INVEST.EE.PLAN.4.78(v1.0)_PASSPORT.TEPLO.PROIZV(v2.0)_INDEX.STATION.2013(v1.0)_патч до 1.1" xfId="1592"/>
    <cellStyle name="_Расчет RAB_Лен и МОЭСК_с 2010 года_14.04.2009_со сглаж_version 3.0_без ФСК_INVEST.EE.PLAN.4.78(v1.0)_PASSPORT.TEPLO.PROIZV(v2.0)_TEPLO.PREDEL.2013(v2.0)" xfId="1593"/>
    <cellStyle name="_Расчет RAB_Лен и МОЭСК_с 2010 года_14.04.2009_со сглаж_version 3.0_без ФСК_INVEST.PLAN.4.78(v0.1)" xfId="1594"/>
    <cellStyle name="_Расчет RAB_Лен и МОЭСК_с 2010 года_14.04.2009_со сглаж_version 3.0_без ФСК_INVEST.WARM.PLAN.4.78(v0.1)" xfId="1595"/>
    <cellStyle name="_Расчет RAB_Лен и МОЭСК_с 2010 года_14.04.2009_со сглаж_version 3.0_без ФСК_INVEST_WARM_PLAN" xfId="1596"/>
    <cellStyle name="_Расчет RAB_Лен и МОЭСК_с 2010 года_14.04.2009_со сглаж_version 3.0_без ФСК_NADB.JNVLP.APTEKA.2012(v1.0)_21_02_12" xfId="1597"/>
    <cellStyle name="_Расчет RAB_Лен и МОЭСК_с 2010 года_14.04.2009_со сглаж_version 3.0_без ФСК_NADB.JNVLS.APTEKA.2011(v1.3.3)" xfId="1598"/>
    <cellStyle name="_Расчет RAB_Лен и МОЭСК_с 2010 года_14.04.2009_со сглаж_version 3.0_без ФСК_NADB.JNVLS.APTEKA.2011(v1.3.3)_46TE.2011(v1.0)" xfId="1599"/>
    <cellStyle name="_Расчет RAB_Лен и МОЭСК_с 2010 года_14.04.2009_со сглаж_version 3.0_без ФСК_NADB.JNVLS.APTEKA.2011(v1.3.3)_INDEX.STATION.2012(v1.0)_" xfId="1600"/>
    <cellStyle name="_Расчет RAB_Лен и МОЭСК_с 2010 года_14.04.2009_со сглаж_version 3.0_без ФСК_NADB.JNVLS.APTEKA.2011(v1.3.3)_INDEX.STATION.2012(v2.0)" xfId="1601"/>
    <cellStyle name="_Расчет RAB_Лен и МОЭСК_с 2010 года_14.04.2009_со сглаж_version 3.0_без ФСК_NADB.JNVLS.APTEKA.2011(v1.3.3)_INDEX.STATION.2012(v2.1)" xfId="1602"/>
    <cellStyle name="_Расчет RAB_Лен и МОЭСК_с 2010 года_14.04.2009_со сглаж_version 3.0_без ФСК_NADB.JNVLS.APTEKA.2011(v1.3.3)_TEPLO.PREDEL.2012.M(v1.1)_test" xfId="1603"/>
    <cellStyle name="_Расчет RAB_Лен и МОЭСК_с 2010 года_14.04.2009_со сглаж_version 3.0_без ФСК_NADB.JNVLS.APTEKA.2011(v1.3.4)" xfId="1604"/>
    <cellStyle name="_Расчет RAB_Лен и МОЭСК_с 2010 года_14.04.2009_со сглаж_version 3.0_без ФСК_NADB.JNVLS.APTEKA.2011(v1.3.4)_46TE.2011(v1.0)" xfId="1605"/>
    <cellStyle name="_Расчет RAB_Лен и МОЭСК_с 2010 года_14.04.2009_со сглаж_version 3.0_без ФСК_NADB.JNVLS.APTEKA.2011(v1.3.4)_INDEX.STATION.2012(v1.0)_" xfId="1606"/>
    <cellStyle name="_Расчет RAB_Лен и МОЭСК_с 2010 года_14.04.2009_со сглаж_version 3.0_без ФСК_NADB.JNVLS.APTEKA.2011(v1.3.4)_INDEX.STATION.2012(v2.0)" xfId="1607"/>
    <cellStyle name="_Расчет RAB_Лен и МОЭСК_с 2010 года_14.04.2009_со сглаж_version 3.0_без ФСК_NADB.JNVLS.APTEKA.2011(v1.3.4)_INDEX.STATION.2012(v2.1)" xfId="1608"/>
    <cellStyle name="_Расчет RAB_Лен и МОЭСК_с 2010 года_14.04.2009_со сглаж_version 3.0_без ФСК_NADB.JNVLS.APTEKA.2011(v1.3.4)_TEPLO.PREDEL.2012.M(v1.1)_test" xfId="1609"/>
    <cellStyle name="_Расчет RAB_Лен и МОЭСК_с 2010 года_14.04.2009_со сглаж_version 3.0_без ФСК_PASSPORT.TEPLO.PROIZV(v2.0)" xfId="6044"/>
    <cellStyle name="_Расчет RAB_Лен и МОЭСК_с 2010 года_14.04.2009_со сглаж_version 3.0_без ФСК_PASSPORT.TEPLO.PROIZV(v2.1)" xfId="1610"/>
    <cellStyle name="_Расчет RAB_Лен и МОЭСК_с 2010 года_14.04.2009_со сглаж_version 3.0_без ФСК_PASSPORT.TEPLO.SETI(v0.7)" xfId="1611"/>
    <cellStyle name="_Расчет RAB_Лен и МОЭСК_с 2010 года_14.04.2009_со сглаж_version 3.0_без ФСК_PASSPORT.TEPLO.SETI(v1.0)" xfId="1612"/>
    <cellStyle name="_Расчет RAB_Лен и МОЭСК_с 2010 года_14.04.2009_со сглаж_version 3.0_без ФСК_PR.PROG.WARM.NOTCOMBI.2012.2.16_v1.4(04.04.11) " xfId="1613"/>
    <cellStyle name="_Расчет RAB_Лен и МОЭСК_с 2010 года_14.04.2009_со сглаж_version 3.0_без ФСК_PREDEL.JKH.UTV.2011(v1.0.1)" xfId="1614"/>
    <cellStyle name="_Расчет RAB_Лен и МОЭСК_с 2010 года_14.04.2009_со сглаж_version 3.0_без ФСК_PREDEL.JKH.UTV.2011(v1.0.1)_46TE.2011(v1.0)" xfId="1615"/>
    <cellStyle name="_Расчет RAB_Лен и МОЭСК_с 2010 года_14.04.2009_со сглаж_version 3.0_без ФСК_PREDEL.JKH.UTV.2011(v1.0.1)_INDEX.STATION.2012(v1.0)_" xfId="1616"/>
    <cellStyle name="_Расчет RAB_Лен и МОЭСК_с 2010 года_14.04.2009_со сглаж_version 3.0_без ФСК_PREDEL.JKH.UTV.2011(v1.0.1)_INDEX.STATION.2012(v2.0)" xfId="1617"/>
    <cellStyle name="_Расчет RAB_Лен и МОЭСК_с 2010 года_14.04.2009_со сглаж_version 3.0_без ФСК_PREDEL.JKH.UTV.2011(v1.0.1)_INDEX.STATION.2012(v2.1)" xfId="1618"/>
    <cellStyle name="_Расчет RAB_Лен и МОЭСК_с 2010 года_14.04.2009_со сглаж_version 3.0_без ФСК_PREDEL.JKH.UTV.2011(v1.0.1)_TEPLO.PREDEL.2012.M(v1.1)_test" xfId="1619"/>
    <cellStyle name="_Расчет RAB_Лен и МОЭСК_с 2010 года_14.04.2009_со сглаж_version 3.0_без ФСК_PREDEL.JKH.UTV.2011(v1.1)" xfId="1620"/>
    <cellStyle name="_Расчет RAB_Лен и МОЭСК_с 2010 года_14.04.2009_со сглаж_version 3.0_без ФСК_REP.BLR.2012(v1.0)" xfId="1621"/>
    <cellStyle name="_Расчет RAB_Лен и МОЭСК_с 2010 года_14.04.2009_со сглаж_version 3.0_без ФСК_TEHSHEET" xfId="6045"/>
    <cellStyle name="_Расчет RAB_Лен и МОЭСК_с 2010 года_14.04.2009_со сглаж_version 3.0_без ФСК_TEPLO.PREDEL.2012.M(v1.1)" xfId="1622"/>
    <cellStyle name="_Расчет RAB_Лен и МОЭСК_с 2010 года_14.04.2009_со сглаж_version 3.0_без ФСК_TEPLO.PREDEL.2013(v2.0)" xfId="1623"/>
    <cellStyle name="_Расчет RAB_Лен и МОЭСК_с 2010 года_14.04.2009_со сглаж_version 3.0_без ФСК_TEST.TEMPLATE" xfId="1624"/>
    <cellStyle name="_Расчет RAB_Лен и МОЭСК_с 2010 года_14.04.2009_со сглаж_version 3.0_без ФСК_UPDATE.46EE.2011.TO.1.1" xfId="1625"/>
    <cellStyle name="_Расчет RAB_Лен и МОЭСК_с 2010 года_14.04.2009_со сглаж_version 3.0_без ФСК_UPDATE.46TE.2011.TO.1.1" xfId="1626"/>
    <cellStyle name="_Расчет RAB_Лен и МОЭСК_с 2010 года_14.04.2009_со сглаж_version 3.0_без ФСК_UPDATE.46TE.2011.TO.1.2" xfId="1627"/>
    <cellStyle name="_Расчет RAB_Лен и МОЭСК_с 2010 года_14.04.2009_со сглаж_version 3.0_без ФСК_UPDATE.BALANCE.WARM.2011YEAR.TO.1.1" xfId="1628"/>
    <cellStyle name="_Расчет RAB_Лен и МОЭСК_с 2010 года_14.04.2009_со сглаж_version 3.0_без ФСК_UPDATE.BALANCE.WARM.2011YEAR.TO.1.1_46TE.2011(v1.0)" xfId="1629"/>
    <cellStyle name="_Расчет RAB_Лен и МОЭСК_с 2010 года_14.04.2009_со сглаж_version 3.0_без ФСК_UPDATE.BALANCE.WARM.2011YEAR.TO.1.1_INDEX.STATION.2012(v1.0)_" xfId="1630"/>
    <cellStyle name="_Расчет RAB_Лен и МОЭСК_с 2010 года_14.04.2009_со сглаж_version 3.0_без ФСК_UPDATE.BALANCE.WARM.2011YEAR.TO.1.1_INDEX.STATION.2012(v2.0)" xfId="1631"/>
    <cellStyle name="_Расчет RAB_Лен и МОЭСК_с 2010 года_14.04.2009_со сглаж_version 3.0_без ФСК_UPDATE.BALANCE.WARM.2011YEAR.TO.1.1_INDEX.STATION.2012(v2.1)" xfId="1632"/>
    <cellStyle name="_Расчет RAB_Лен и МОЭСК_с 2010 года_14.04.2009_со сглаж_version 3.0_без ФСК_UPDATE.BALANCE.WARM.2011YEAR.TO.1.1_OREP.KU.2011.MONTHLY.02(v1.1)" xfId="1633"/>
    <cellStyle name="_Расчет RAB_Лен и МОЭСК_с 2010 года_14.04.2009_со сглаж_version 3.0_без ФСК_UPDATE.BALANCE.WARM.2011YEAR.TO.1.1_TEPLO.PREDEL.2012.M(v1.1)_test" xfId="1634"/>
    <cellStyle name="_Расчет RAB_Лен и МОЭСК_с 2010 года_14.04.2009_со сглаж_version 3.0_без ФСК_UPDATE.BALANCE.WARM.2011YEAR.TO.1.2" xfId="6046"/>
    <cellStyle name="_Расчет RAB_Лен и МОЭСК_с 2010 года_14.04.2009_со сглаж_version 3.0_без ФСК_UPDATE.BALANCE.WARM.2011YEAR.TO.1.4.64" xfId="6047"/>
    <cellStyle name="_Расчет RAB_Лен и МОЭСК_с 2010 года_14.04.2009_со сглаж_version 3.0_без ФСК_UPDATE.BALANCE.WARM.2011YEAR.TO.1.5.64" xfId="6048"/>
    <cellStyle name="_Расчет RAB_Лен и МОЭСК_с 2010 года_14.04.2009_со сглаж_version 3.0_без ФСК_UPDATE.MONITORING.OS.EE.2.02.TO.1.3.64" xfId="6049"/>
    <cellStyle name="_Расчет RAB_Лен и МОЭСК_с 2010 года_14.04.2009_со сглаж_version 3.0_без ФСК_UPDATE.NADB.JNVLS.APTEKA.2011.TO.1.3.4" xfId="1635"/>
    <cellStyle name="_Расчет RAB_Лен и МОЭСК_с 2010 года_14.04.2009_со сглаж_version 3.0_без ФСК_Книга2" xfId="10796"/>
    <cellStyle name="_Расчет RAB_Лен и МОЭСК_с 2010 года_14.04.2009_со сглаж_version 3.0_без ФСК_Книга2_PR.PROG.WARM.NOTCOMBI.2012.2.16_v1.4(04.04.11) " xfId="1636"/>
    <cellStyle name="_Расчет RAB_Лен и МОЭСК_с 2010 года_14.04.2009_со сглаж_version 3.0_без ФСК_Тариф 2013 Архангельск для агентства" xfId="1637"/>
    <cellStyle name="_Расчет RAB_Лен и МОЭСК_с 2010 года_14.04.2009_со сглаж_version 3.0_без ФСК_Тариф 2014 уч. Шипицыно газ" xfId="1638"/>
    <cellStyle name="_Расчет RAB_Лен и МОЭСК_с 2010 года_14.04.2009_со сглаж_version 3.0_без ФСК_Тариф 2014 уч. Шипицыно газ 2" xfId="6050"/>
    <cellStyle name="_Расчет кредита_RAB 2010-2014  max конечн.20,77" xfId="1639"/>
    <cellStyle name="_Расчет кредита_RAB 2010-2014  max конечн.20,77_Расче тарифа на тэ 2014 Мезенский АрхоблЭнерго" xfId="1640"/>
    <cellStyle name="_Расчет кредита_RAB 2010-2014  max конечн.20,77_тарифы по ТЭ на 2014 год Соловки исправ." xfId="1641"/>
    <cellStyle name="_Расчет на 2008 год" xfId="1642"/>
    <cellStyle name="_Расчет на 2009 год" xfId="1643"/>
    <cellStyle name="_Расчет ТЕХПД на 2010 год" xfId="1644"/>
    <cellStyle name="_Расшифровка по приоритетам_МРСК 2" xfId="1645"/>
    <cellStyle name="_Расшифровка по приоритетам_МРСК 2_Расче тарифа на тэ 2014 Мезенский АрхоблЭнерго" xfId="1646"/>
    <cellStyle name="_Расшифровка по приоритетам_МРСК 2_тарифы по ТЭ на 2014 год Соловки исправ." xfId="1647"/>
    <cellStyle name="_Рем программа СТЭЦ-1тарифы 2010 год" xfId="1648"/>
    <cellStyle name="_Рем программа СТЭЦ-1тарифы 2010 год 2" xfId="10797"/>
    <cellStyle name="_Сб-macro 2020" xfId="1649"/>
    <cellStyle name="_Сб-macro 2020 2" xfId="1650"/>
    <cellStyle name="_Сб-macro 2020_v2008-2012-23.09.09вар2а-11" xfId="6755"/>
    <cellStyle name="_Свод по ИПР (2)" xfId="1651"/>
    <cellStyle name="_Свод по ИПР (2)_Новая инструкция1_фст" xfId="1652"/>
    <cellStyle name="_Свод по ИПР (2)_Расче тарифа на тэ 2014 Мезенский АрхоблЭнерго" xfId="1653"/>
    <cellStyle name="_Свод по ИПР (2)_Тариф тепло Мезень для АТЦ" xfId="1654"/>
    <cellStyle name="_Свод по ИПР (2)_тарифы по ТЭ на 2014 год Соловки исправ." xfId="1655"/>
    <cellStyle name="_сводная таблица (2)" xfId="1656"/>
    <cellStyle name="_сводная таблица (2)_Расче тарифа на тэ 2014 Мезенский АрхоблЭнерго" xfId="1657"/>
    <cellStyle name="_сводная таблица (2)_тарифы по ТЭ на 2014 год Соловки исправ." xfId="1658"/>
    <cellStyle name="_СО 2006-2010  Прил1-1 (Дубинину)" xfId="1659"/>
    <cellStyle name="_СО 2006-2010  Прил1-1 (Дубинину)_Расче тарифа на тэ 2014 Мезенский АрхоблЭнерго" xfId="1660"/>
    <cellStyle name="_СО 2006-2010  Прил1-1 (Дубинину)_тарифы по ТЭ на 2014 год Соловки исправ." xfId="1661"/>
    <cellStyle name="_Справочник затрат_ЛХ_20.10.05" xfId="1662"/>
    <cellStyle name="_Табл П2-5 (вар18-10-2006)" xfId="1663"/>
    <cellStyle name="_Табл П2-5 (вар18-10-2006)_Расче тарифа на тэ 2014 Мезенский АрхоблЭнерго" xfId="1664"/>
    <cellStyle name="_Табл П2-5 (вар18-10-2006)_тарифы по ТЭ на 2014 год Соловки исправ." xfId="1665"/>
    <cellStyle name="_Табл. 9, ТФБ 2009" xfId="1666"/>
    <cellStyle name="_таблицы для расчетов28-04-08_2006-2009_прибыль корр_по ИА" xfId="1667"/>
    <cellStyle name="_таблицы для расчетов28-04-08_2006-2009_прибыль корр_по ИА_Новая инструкция1_фст" xfId="1668"/>
    <cellStyle name="_таблицы для расчетов28-04-08_2006-2009_прибыль корр_по ИА_Расче тарифа на тэ 2014 Мезенский АрхоблЭнерго" xfId="1669"/>
    <cellStyle name="_таблицы для расчетов28-04-08_2006-2009_прибыль корр_по ИА_Тариф тепло Мезень для АТЦ" xfId="1670"/>
    <cellStyle name="_таблицы для расчетов28-04-08_2006-2009_прибыль корр_по ИА_тарифы по ТЭ на 2014 год Соловки исправ." xfId="1671"/>
    <cellStyle name="_таблицы для расчетов28-04-08_2006-2009с ИА" xfId="1672"/>
    <cellStyle name="_таблицы для расчетов28-04-08_2006-2009с ИА_Новая инструкция1_фст" xfId="1673"/>
    <cellStyle name="_таблицы для расчетов28-04-08_2006-2009с ИА_Расче тарифа на тэ 2014 Мезенский АрхоблЭнерго" xfId="1674"/>
    <cellStyle name="_таблицы для расчетов28-04-08_2006-2009с ИА_Тариф тепло Мезень для АТЦ" xfId="1675"/>
    <cellStyle name="_таблицы для расчетов28-04-08_2006-2009с ИА_тарифы по ТЭ на 2014 год Соловки исправ." xfId="1676"/>
    <cellStyle name="_Тарифы  СИЗ СП ОД Шапина" xfId="1677"/>
    <cellStyle name="_УЕ  свод Псковэнерго" xfId="1678"/>
    <cellStyle name="_УЕ  свод Псковэнерго_Расче тарифа на тэ 2014 Мезенский АрхоблЭнерго" xfId="1679"/>
    <cellStyle name="_УЕ  свод Псковэнерго_тарифы по ТЭ на 2014 год Соловки исправ." xfId="1680"/>
    <cellStyle name="_Условные единицы ПСКОВЭНЕРГО (RAB)" xfId="1681"/>
    <cellStyle name="_Условные единицы ПСКОВЭНЕРГО (RAB)_Расче тарифа на тэ 2014 Мезенский АрхоблЭнерго" xfId="1682"/>
    <cellStyle name="_Условные единицы ПСКОВЭНЕРГО (RAB)_тарифы по ТЭ на 2014 год Соловки исправ." xfId="1683"/>
    <cellStyle name="_Услуги связи_2008_котельные" xfId="1684"/>
    <cellStyle name="_ФЗП  и медосмотр 2010" xfId="6756"/>
    <cellStyle name="_Форма 6  РТК.xls(отчет по Адр пр. ЛО)" xfId="1685"/>
    <cellStyle name="_Форма 6  РТК.xls(отчет по Адр пр. ЛО)_Новая инструкция1_фст" xfId="1686"/>
    <cellStyle name="_Форма 6  РТК.xls(отчет по Адр пр. ЛО)_Расче тарифа на тэ 2014 Мезенский АрхоблЭнерго" xfId="1687"/>
    <cellStyle name="_Форма 6  РТК.xls(отчет по Адр пр. ЛО)_Тариф тепло Мезень для АТЦ" xfId="1688"/>
    <cellStyle name="_Форма 6  РТК.xls(отчет по Адр пр. ЛО)_тарифы по ТЭ на 2014 год Соловки исправ." xfId="1689"/>
    <cellStyle name="_Форма программы ремонтов " xfId="1690"/>
    <cellStyle name="_Форма программы ремонтов  2" xfId="1691"/>
    <cellStyle name="_Форма программы ремонтов  2 2" xfId="6757"/>
    <cellStyle name="_Форма программы ремонтов  3" xfId="6758"/>
    <cellStyle name="_Формат разбивки по МРСК_РСК" xfId="1692"/>
    <cellStyle name="_Формат разбивки по МРСК_РСК_Новая инструкция1_фст" xfId="1693"/>
    <cellStyle name="_Формат разбивки по МРСК_РСК_Расче тарифа на тэ 2014 Мезенский АрхоблЭнерго" xfId="1694"/>
    <cellStyle name="_Формат разбивки по МРСК_РСК_Тариф тепло Мезень для АТЦ" xfId="1695"/>
    <cellStyle name="_Формат разбивки по МРСК_РСК_тарифы по ТЭ на 2014 год Соловки исправ." xfId="1696"/>
    <cellStyle name="_Формат_для Согласования" xfId="1697"/>
    <cellStyle name="_Формат_для Согласования_Новая инструкция1_фст" xfId="1698"/>
    <cellStyle name="_Формат_для Согласования_Расче тарифа на тэ 2014 Мезенский АрхоблЭнерго" xfId="1699"/>
    <cellStyle name="_Формат_для Согласования_Тариф тепло Мезень для АТЦ" xfId="1700"/>
    <cellStyle name="_Формат_для Согласования_тарифы по ТЭ на 2014 год Соловки исправ." xfId="1701"/>
    <cellStyle name="_ХХХ Прил 2 Формы бюджетных документов 2007" xfId="1702"/>
    <cellStyle name="_ХХХ Прил 2 Формы бюджетных документов 2007 2" xfId="10798"/>
    <cellStyle name="_ЦФ  реализация акций 2008-2010" xfId="6759"/>
    <cellStyle name="_ЦФ  реализация акций 2008-2010_акции по годам 2009-2012" xfId="6760"/>
    <cellStyle name="_ЦФ  реализация акций 2008-2010_Копия Прогноз ПТРдо 2030г  (3)" xfId="6761"/>
    <cellStyle name="_ЦФ  реализация акций 2008-2010_Прогноз ПТРдо 2030г." xfId="6762"/>
    <cellStyle name="_ШтабКвартира - формы MR - v3.0" xfId="6763"/>
    <cellStyle name="_ШтабКвартира - формы MR - v5 0" xfId="6764"/>
    <cellStyle name="_экон.форм-т ВО 1 с разбивкой" xfId="1703"/>
    <cellStyle name="_экон.форм-т ВО 1 с разбивкой_Новая инструкция1_фст" xfId="1704"/>
    <cellStyle name="’К‰Э [0.00]" xfId="1705"/>
    <cellStyle name="’К‰Э [0.00] 2" xfId="10799"/>
    <cellStyle name="”€ќђќ‘ћ‚›‰" xfId="1707"/>
    <cellStyle name="”€љ‘€ђћ‚ђќќ›‰" xfId="1708"/>
    <cellStyle name="”ќђќ‘ћ‚›‰" xfId="1709"/>
    <cellStyle name="”ќђќ‘ћ‚›‰ 2" xfId="6051"/>
    <cellStyle name="”љ‘ђћ‚ђќќ›‰" xfId="1710"/>
    <cellStyle name="”љ‘ђћ‚ђќќ›‰ 2" xfId="6052"/>
    <cellStyle name="„…ќ…†ќ›‰" xfId="1711"/>
    <cellStyle name="„…ќ…†ќ›‰ 2" xfId="6053"/>
    <cellStyle name="€’ћѓћ‚›‰" xfId="1714"/>
    <cellStyle name="=D:\WINNT\SYSTEM32\COMMAND.COM" xfId="6765"/>
    <cellStyle name="‡ђѓћ‹ћ‚ћљ1" xfId="1712"/>
    <cellStyle name="‡ђѓћ‹ћ‚ћљ1 2" xfId="6054"/>
    <cellStyle name="‡ђѓћ‹ћ‚ћљ2" xfId="1713"/>
    <cellStyle name="‡ђѓћ‹ћ‚ћљ2 2" xfId="6055"/>
    <cellStyle name="’ћѓћ‚›‰" xfId="1706"/>
    <cellStyle name="’ћѓћ‚›‰ 2" xfId="6056"/>
    <cellStyle name="0,00;0;" xfId="1715"/>
    <cellStyle name="0,00;0; 2" xfId="1716"/>
    <cellStyle name="0,00;0; 2 2" xfId="10800"/>
    <cellStyle name="0,00;0; 3" xfId="1717"/>
    <cellStyle name="0,00;0; 3 2" xfId="10801"/>
    <cellStyle name="0,00;0; 4" xfId="1718"/>
    <cellStyle name="0,00;0; 4 2" xfId="10802"/>
    <cellStyle name="0,00;0; 5" xfId="10803"/>
    <cellStyle name="1Normal" xfId="1719"/>
    <cellStyle name="1Normal 2" xfId="6766"/>
    <cellStyle name="1Normal 3" xfId="6767"/>
    <cellStyle name="1Outputbox1" xfId="6768"/>
    <cellStyle name="1Outputbox2" xfId="6769"/>
    <cellStyle name="1Outputheader" xfId="6770"/>
    <cellStyle name="1Outputheader2" xfId="6771"/>
    <cellStyle name="1Outputsubtitle" xfId="6772"/>
    <cellStyle name="1Outputtitle" xfId="6773"/>
    <cellStyle name="1Profileheader" xfId="6774"/>
    <cellStyle name="1Profilelowerbox" xfId="6775"/>
    <cellStyle name="1Profilesubheader" xfId="6776"/>
    <cellStyle name="1Profiletitle" xfId="6777"/>
    <cellStyle name="1Profiletopbox" xfId="6778"/>
    <cellStyle name="20% - Accent1" xfId="1720"/>
    <cellStyle name="20% - Accent1 1" xfId="6779"/>
    <cellStyle name="20% - Accent1 1 2" xfId="12350"/>
    <cellStyle name="20% - Accent1 2" xfId="1721"/>
    <cellStyle name="20% - Accent1 2 2" xfId="1722"/>
    <cellStyle name="20% - Accent1 2 2 2" xfId="6780"/>
    <cellStyle name="20% - Accent1 2 3" xfId="6781"/>
    <cellStyle name="20% - Accent1 2 4" xfId="12351"/>
    <cellStyle name="20% - Accent1 3" xfId="1723"/>
    <cellStyle name="20% - Accent1 3 2" xfId="1724"/>
    <cellStyle name="20% - Accent1 3 2 2" xfId="6782"/>
    <cellStyle name="20% - Accent1 3 3" xfId="6783"/>
    <cellStyle name="20% - Accent1 3 4" xfId="12352"/>
    <cellStyle name="20% - Accent1 4" xfId="1725"/>
    <cellStyle name="20% - Accent1 4 2" xfId="6785"/>
    <cellStyle name="20% - Accent1 4 3" xfId="6784"/>
    <cellStyle name="20% - Accent1 5" xfId="6786"/>
    <cellStyle name="20% - Accent1 6" xfId="12349"/>
    <cellStyle name="20% - Accent1_46EE.2011(v1.0)" xfId="1726"/>
    <cellStyle name="20% - Accent2" xfId="1727"/>
    <cellStyle name="20% - Accent2 1" xfId="6787"/>
    <cellStyle name="20% - Accent2 1 2" xfId="12354"/>
    <cellStyle name="20% - Accent2 2" xfId="1728"/>
    <cellStyle name="20% - Accent2 2 2" xfId="1729"/>
    <cellStyle name="20% - Accent2 2 2 2" xfId="6788"/>
    <cellStyle name="20% - Accent2 2 3" xfId="6789"/>
    <cellStyle name="20% - Accent2 2 4" xfId="12355"/>
    <cellStyle name="20% - Accent2 3" xfId="1730"/>
    <cellStyle name="20% - Accent2 3 2" xfId="1731"/>
    <cellStyle name="20% - Accent2 3 2 2" xfId="6790"/>
    <cellStyle name="20% - Accent2 3 3" xfId="6791"/>
    <cellStyle name="20% - Accent2 3 4" xfId="12356"/>
    <cellStyle name="20% - Accent2 4" xfId="1732"/>
    <cellStyle name="20% - Accent2 4 2" xfId="6793"/>
    <cellStyle name="20% - Accent2 4 3" xfId="6792"/>
    <cellStyle name="20% - Accent2 5" xfId="6794"/>
    <cellStyle name="20% - Accent2 6" xfId="12353"/>
    <cellStyle name="20% - Accent2_46EE.2011(v1.0)" xfId="1733"/>
    <cellStyle name="20% - Accent3" xfId="1734"/>
    <cellStyle name="20% - Accent3 1" xfId="6795"/>
    <cellStyle name="20% - Accent3 1 2" xfId="12358"/>
    <cellStyle name="20% - Accent3 2" xfId="1735"/>
    <cellStyle name="20% - Accent3 2 2" xfId="1736"/>
    <cellStyle name="20% - Accent3 2 2 2" xfId="6796"/>
    <cellStyle name="20% - Accent3 2 3" xfId="6797"/>
    <cellStyle name="20% - Accent3 2 4" xfId="12359"/>
    <cellStyle name="20% - Accent3 3" xfId="1737"/>
    <cellStyle name="20% - Accent3 3 2" xfId="1738"/>
    <cellStyle name="20% - Accent3 3 2 2" xfId="6798"/>
    <cellStyle name="20% - Accent3 3 3" xfId="6799"/>
    <cellStyle name="20% - Accent3 3 4" xfId="12360"/>
    <cellStyle name="20% - Accent3 4" xfId="1739"/>
    <cellStyle name="20% - Accent3 4 2" xfId="6801"/>
    <cellStyle name="20% - Accent3 4 3" xfId="6800"/>
    <cellStyle name="20% - Accent3 5" xfId="6802"/>
    <cellStyle name="20% - Accent3 6" xfId="12357"/>
    <cellStyle name="20% - Accent3_46EE.2011(v1.0)" xfId="1740"/>
    <cellStyle name="20% - Accent4" xfId="1741"/>
    <cellStyle name="20% - Accent4 1" xfId="6803"/>
    <cellStyle name="20% - Accent4 1 2" xfId="12362"/>
    <cellStyle name="20% - Accent4 2" xfId="1742"/>
    <cellStyle name="20% - Accent4 2 2" xfId="1743"/>
    <cellStyle name="20% - Accent4 2 2 2" xfId="6804"/>
    <cellStyle name="20% - Accent4 2 3" xfId="6805"/>
    <cellStyle name="20% - Accent4 2 4" xfId="12363"/>
    <cellStyle name="20% - Accent4 3" xfId="1744"/>
    <cellStyle name="20% - Accent4 3 2" xfId="1745"/>
    <cellStyle name="20% - Accent4 3 2 2" xfId="6806"/>
    <cellStyle name="20% - Accent4 3 3" xfId="6807"/>
    <cellStyle name="20% - Accent4 3 4" xfId="12364"/>
    <cellStyle name="20% - Accent4 4" xfId="1746"/>
    <cellStyle name="20% - Accent4 4 2" xfId="6809"/>
    <cellStyle name="20% - Accent4 4 3" xfId="6808"/>
    <cellStyle name="20% - Accent4 5" xfId="6810"/>
    <cellStyle name="20% - Accent4 6" xfId="12361"/>
    <cellStyle name="20% - Accent4_46EE.2011(v1.0)" xfId="1747"/>
    <cellStyle name="20% - Accent5" xfId="1748"/>
    <cellStyle name="20% - Accent5 1" xfId="6811"/>
    <cellStyle name="20% - Accent5 1 2" xfId="12366"/>
    <cellStyle name="20% - Accent5 2" xfId="1749"/>
    <cellStyle name="20% - Accent5 2 2" xfId="1750"/>
    <cellStyle name="20% - Accent5 2 2 2" xfId="6812"/>
    <cellStyle name="20% - Accent5 2 3" xfId="6813"/>
    <cellStyle name="20% - Accent5 2 4" xfId="12367"/>
    <cellStyle name="20% - Accent5 3" xfId="1751"/>
    <cellStyle name="20% - Accent5 3 2" xfId="1752"/>
    <cellStyle name="20% - Accent5 3 2 2" xfId="6814"/>
    <cellStyle name="20% - Accent5 3 3" xfId="6815"/>
    <cellStyle name="20% - Accent5 3 4" xfId="12368"/>
    <cellStyle name="20% - Accent5 4" xfId="1753"/>
    <cellStyle name="20% - Accent5 4 2" xfId="6817"/>
    <cellStyle name="20% - Accent5 4 3" xfId="6816"/>
    <cellStyle name="20% - Accent5 5" xfId="6818"/>
    <cellStyle name="20% - Accent5 6" xfId="12365"/>
    <cellStyle name="20% - Accent5_46EE.2011(v1.0)" xfId="1754"/>
    <cellStyle name="20% - Accent6" xfId="1755"/>
    <cellStyle name="20% - Accent6 1" xfId="6819"/>
    <cellStyle name="20% - Accent6 1 2" xfId="12370"/>
    <cellStyle name="20% - Accent6 2" xfId="1756"/>
    <cellStyle name="20% - Accent6 2 2" xfId="1757"/>
    <cellStyle name="20% - Accent6 2 2 2" xfId="6820"/>
    <cellStyle name="20% - Accent6 2 3" xfId="6821"/>
    <cellStyle name="20% - Accent6 2 4" xfId="12371"/>
    <cellStyle name="20% - Accent6 3" xfId="1758"/>
    <cellStyle name="20% - Accent6 3 2" xfId="1759"/>
    <cellStyle name="20% - Accent6 3 2 2" xfId="6822"/>
    <cellStyle name="20% - Accent6 3 3" xfId="6823"/>
    <cellStyle name="20% - Accent6 3 4" xfId="12372"/>
    <cellStyle name="20% - Accent6 4" xfId="1760"/>
    <cellStyle name="20% - Accent6 4 2" xfId="6825"/>
    <cellStyle name="20% - Accent6 4 3" xfId="6824"/>
    <cellStyle name="20% - Accent6 5" xfId="6826"/>
    <cellStyle name="20% - Accent6 6" xfId="12369"/>
    <cellStyle name="20% - Accent6_46EE.2011(v1.0)" xfId="1761"/>
    <cellStyle name="20% — акцент1" xfId="1"/>
    <cellStyle name="20% - Акцент1 10" xfId="1763"/>
    <cellStyle name="20% — акцент1 10" xfId="1764"/>
    <cellStyle name="20% - Акцент1 10 2" xfId="1765"/>
    <cellStyle name="20% - Акцент1 10 3" xfId="6827"/>
    <cellStyle name="20% - Акцент1 11" xfId="1766"/>
    <cellStyle name="20% — акцент1 11" xfId="1767"/>
    <cellStyle name="20% - Акцент1 11 2" xfId="1768"/>
    <cellStyle name="20% - Акцент1 11 3" xfId="6828"/>
    <cellStyle name="20% - Акцент1 12" xfId="6829"/>
    <cellStyle name="20% — акцент1 12" xfId="1769"/>
    <cellStyle name="20% - Акцент1 12 2" xfId="6830"/>
    <cellStyle name="20% - Акцент1 12 3" xfId="6831"/>
    <cellStyle name="20% - Акцент1 12 4" xfId="6832"/>
    <cellStyle name="20% - Акцент1 13" xfId="6833"/>
    <cellStyle name="20% — акцент1 13" xfId="1770"/>
    <cellStyle name="20% - Акцент1 13 2" xfId="6834"/>
    <cellStyle name="20% - Акцент1 13 3" xfId="6835"/>
    <cellStyle name="20% - Акцент1 13 4" xfId="6836"/>
    <cellStyle name="20% - Акцент1 14" xfId="6837"/>
    <cellStyle name="20% — акцент1 14" xfId="1771"/>
    <cellStyle name="20% - Акцент1 14 2" xfId="6838"/>
    <cellStyle name="20% - Акцент1 14 3" xfId="6839"/>
    <cellStyle name="20% - Акцент1 15" xfId="6840"/>
    <cellStyle name="20% — акцент1 15" xfId="1772"/>
    <cellStyle name="20% - Акцент1 15 2" xfId="6841"/>
    <cellStyle name="20% - Акцент1 15 3" xfId="6842"/>
    <cellStyle name="20% - Акцент1 16" xfId="6843"/>
    <cellStyle name="20% — акцент1 16" xfId="1773"/>
    <cellStyle name="20% - Акцент1 16 2" xfId="6844"/>
    <cellStyle name="20% - Акцент1 16 3" xfId="6845"/>
    <cellStyle name="20% - Акцент1 17" xfId="6846"/>
    <cellStyle name="20% — акцент1 17" xfId="1774"/>
    <cellStyle name="20% - Акцент1 18" xfId="6847"/>
    <cellStyle name="20% — акцент1 18" xfId="1775"/>
    <cellStyle name="20% — акцент1 19" xfId="1776"/>
    <cellStyle name="20% - Акцент1 2" xfId="2"/>
    <cellStyle name="20% — акцент1 2" xfId="3"/>
    <cellStyle name="20% - Акцент1 2 1" xfId="6848"/>
    <cellStyle name="20% - Акцент1 2 1 2" xfId="12375"/>
    <cellStyle name="20% - Акцент1 2 10" xfId="4"/>
    <cellStyle name="20% — акцент1 2 10" xfId="12374"/>
    <cellStyle name="20% - Акцент1 2 10 2" xfId="1779"/>
    <cellStyle name="20% - Акцент1 2 11" xfId="5804"/>
    <cellStyle name="20% — акцент1 2 11" xfId="12883"/>
    <cellStyle name="20% - Акцент1 2 11 2" xfId="10804"/>
    <cellStyle name="20% - Акцент1 2 11 3" xfId="6058"/>
    <cellStyle name="20% - Акцент1 2 12" xfId="5924"/>
    <cellStyle name="20% — акцент1 2 12" xfId="13535"/>
    <cellStyle name="20% - Акцент1 2 12 2" xfId="10805"/>
    <cellStyle name="20% - Акцент1 2 13" xfId="5975"/>
    <cellStyle name="20% — акцент1 2 13" xfId="13173"/>
    <cellStyle name="20% - Акцент1 2 14" xfId="6849"/>
    <cellStyle name="20% — акцент1 2 14" xfId="13673"/>
    <cellStyle name="20% - Акцент1 2 15" xfId="6850"/>
    <cellStyle name="20% — акцент1 2 15" xfId="13791"/>
    <cellStyle name="20% - Акцент1 2 16" xfId="6851"/>
    <cellStyle name="20% — акцент1 2 16" xfId="13958"/>
    <cellStyle name="20% - Акцент1 2 16 2" xfId="10806"/>
    <cellStyle name="20% - Акцент1 2 17" xfId="10807"/>
    <cellStyle name="20% — акцент1 2 17" xfId="14058"/>
    <cellStyle name="20% - Акцент1 2 18" xfId="10808"/>
    <cellStyle name="20% — акцент1 2 18" xfId="14186"/>
    <cellStyle name="20% - Акцент1 2 19" xfId="10809"/>
    <cellStyle name="20% — акцент1 2 19" xfId="14284"/>
    <cellStyle name="20% - Акцент1 2 2" xfId="5"/>
    <cellStyle name="20% — акцент1 2 2" xfId="1778"/>
    <cellStyle name="20% - Акцент1 2 2 10" xfId="11507"/>
    <cellStyle name="20% - Акцент1 2 2 11" xfId="12376"/>
    <cellStyle name="20% - Акцент1 2 2 12" xfId="12874"/>
    <cellStyle name="20% - Акцент1 2 2 13" xfId="13533"/>
    <cellStyle name="20% - Акцент1 2 2 14" xfId="13171"/>
    <cellStyle name="20% - Акцент1 2 2 15" xfId="13671"/>
    <cellStyle name="20% - Акцент1 2 2 16" xfId="13789"/>
    <cellStyle name="20% - Акцент1 2 2 17" xfId="13957"/>
    <cellStyle name="20% - Акцент1 2 2 18" xfId="14057"/>
    <cellStyle name="20% - Акцент1 2 2 19" xfId="14184"/>
    <cellStyle name="20% - Акцент1 2 2 2" xfId="1781"/>
    <cellStyle name="20% - Акцент1 2 2 2 2" xfId="6852"/>
    <cellStyle name="20% - Акцент1 2 2 2 3" xfId="6059"/>
    <cellStyle name="20% - Акцент1 2 2 20" xfId="14283"/>
    <cellStyle name="20% - Акцент1 2 2 21" xfId="14350"/>
    <cellStyle name="20% - Акцент1 2 2 22" xfId="14403"/>
    <cellStyle name="20% - Акцент1 2 2 3" xfId="1780"/>
    <cellStyle name="20% - Акцент1 2 2 4" xfId="11143"/>
    <cellStyle name="20% - Акцент1 2 2 5" xfId="11642"/>
    <cellStyle name="20% - Акцент1 2 2 6" xfId="11930"/>
    <cellStyle name="20% - Акцент1 2 2 7" xfId="11233"/>
    <cellStyle name="20% - Акцент1 2 2 8" xfId="11843"/>
    <cellStyle name="20% - Акцент1 2 2 9" xfId="11513"/>
    <cellStyle name="20% - Акцент1 2 20" xfId="6057"/>
    <cellStyle name="20% — акцент1 2 20" xfId="14351"/>
    <cellStyle name="20% - Акцент1 2 21" xfId="1777"/>
    <cellStyle name="20% — акцент1 2 21" xfId="14404"/>
    <cellStyle name="20% - Акцент1 2 22" xfId="11141"/>
    <cellStyle name="20% - Акцент1 2 23" xfId="12142"/>
    <cellStyle name="20% - Акцент1 2 24" xfId="11429"/>
    <cellStyle name="20% - Акцент1 2 25" xfId="11219"/>
    <cellStyle name="20% - Акцент1 2 26" xfId="11363"/>
    <cellStyle name="20% - Акцент1 2 27" xfId="11859"/>
    <cellStyle name="20% - Акцент1 2 28" xfId="11924"/>
    <cellStyle name="20% - Акцент1 2 29" xfId="12373"/>
    <cellStyle name="20% - Акцент1 2 3" xfId="6"/>
    <cellStyle name="20% — акцент1 2 3" xfId="11142"/>
    <cellStyle name="20% - Акцент1 2 3 10" xfId="11682"/>
    <cellStyle name="20% - Акцент1 2 3 2" xfId="1783"/>
    <cellStyle name="20% - Акцент1 2 3 3" xfId="6853"/>
    <cellStyle name="20% - Акцент1 2 3 4" xfId="1782"/>
    <cellStyle name="20% - Акцент1 2 3 5" xfId="11612"/>
    <cellStyle name="20% - Акцент1 2 3 6" xfId="11943"/>
    <cellStyle name="20% - Акцент1 2 3 7" xfId="12027"/>
    <cellStyle name="20% - Акцент1 2 3 8" xfId="11483"/>
    <cellStyle name="20% - Акцент1 2 3 9" xfId="11248"/>
    <cellStyle name="20% - Акцент1 2 30" xfId="12884"/>
    <cellStyle name="20% - Акцент1 2 31" xfId="13536"/>
    <cellStyle name="20% - Акцент1 2 32" xfId="13174"/>
    <cellStyle name="20% - Акцент1 2 33" xfId="13674"/>
    <cellStyle name="20% - Акцент1 2 34" xfId="13793"/>
    <cellStyle name="20% - Акцент1 2 35" xfId="13959"/>
    <cellStyle name="20% - Акцент1 2 36" xfId="14060"/>
    <cellStyle name="20% - Акцент1 2 37" xfId="14187"/>
    <cellStyle name="20% - Акцент1 2 38" xfId="14285"/>
    <cellStyle name="20% - Акцент1 2 39" xfId="14352"/>
    <cellStyle name="20% - Акцент1 2 4" xfId="7"/>
    <cellStyle name="20% — акцент1 2 4" xfId="12141"/>
    <cellStyle name="20% - Акцент1 2 4 2" xfId="6854"/>
    <cellStyle name="20% - Акцент1 2 4 3" xfId="1784"/>
    <cellStyle name="20% - Акцент1 2 4 4" xfId="11430"/>
    <cellStyle name="20% - Акцент1 2 4 5" xfId="12026"/>
    <cellStyle name="20% - Акцент1 2 4 6" xfId="11777"/>
    <cellStyle name="20% - Акцент1 2 4 7" xfId="11697"/>
    <cellStyle name="20% - Акцент1 2 4 8" xfId="11934"/>
    <cellStyle name="20% - Акцент1 2 40" xfId="14405"/>
    <cellStyle name="20% - Акцент1 2 5" xfId="8"/>
    <cellStyle name="20% — акцент1 2 5" xfId="11078"/>
    <cellStyle name="20% - Акцент1 2 5 2" xfId="6855"/>
    <cellStyle name="20% - Акцент1 2 5 3" xfId="1785"/>
    <cellStyle name="20% - Акцент1 2 5 4" xfId="11681"/>
    <cellStyle name="20% - Акцент1 2 5 5" xfId="11925"/>
    <cellStyle name="20% - Акцент1 2 5 6" xfId="12042"/>
    <cellStyle name="20% - Акцент1 2 5 7" xfId="11083"/>
    <cellStyle name="20% - Акцент1 2 6" xfId="9"/>
    <cellStyle name="20% — акцент1 2 6" xfId="11659"/>
    <cellStyle name="20% - Акцент1 2 6 2" xfId="1786"/>
    <cellStyle name="20% - Акцент1 2 6 3" xfId="11926"/>
    <cellStyle name="20% - Акцент1 2 6 4" xfId="11250"/>
    <cellStyle name="20% - Акцент1 2 6 5" xfId="11685"/>
    <cellStyle name="20% - Акцент1 2 7" xfId="10"/>
    <cellStyle name="20% — акцент1 2 7" xfId="11868"/>
    <cellStyle name="20% - Акцент1 2 7 2" xfId="1787"/>
    <cellStyle name="20% - Акцент1 2 7 3" xfId="12041"/>
    <cellStyle name="20% - Акцент1 2 7 4" xfId="11676"/>
    <cellStyle name="20% - Акцент1 2 8" xfId="11"/>
    <cellStyle name="20% — акцент1 2 8" xfId="11741"/>
    <cellStyle name="20% - Акцент1 2 8 2" xfId="1788"/>
    <cellStyle name="20% - Акцент1 2 8 3" xfId="11991"/>
    <cellStyle name="20% - Акцент1 2 9" xfId="12"/>
    <cellStyle name="20% — акцент1 2 9" xfId="11990"/>
    <cellStyle name="20% - Акцент1 2 9 2" xfId="1789"/>
    <cellStyle name="20% - Акцент1 2_46EE.2011(v1.0)" xfId="1790"/>
    <cellStyle name="20% — акцент1 20" xfId="1791"/>
    <cellStyle name="20% — акцент1 21" xfId="1792"/>
    <cellStyle name="20% — акцент1 22" xfId="1762"/>
    <cellStyle name="20% — акцент1 23" xfId="11139"/>
    <cellStyle name="20% — акцент1 24" xfId="12144"/>
    <cellStyle name="20% — акцент1 25" xfId="11077"/>
    <cellStyle name="20% — акцент1 26" xfId="11675"/>
    <cellStyle name="20% — акцент1 27" xfId="11060"/>
    <cellStyle name="20% — акцент1 28" xfId="11282"/>
    <cellStyle name="20% — акцент1 29" xfId="11159"/>
    <cellStyle name="20% - Акцент1 3" xfId="13"/>
    <cellStyle name="20% — акцент1 3" xfId="1794"/>
    <cellStyle name="20% - Акцент1 3 10" xfId="14"/>
    <cellStyle name="20% — акцент1 3 10" xfId="14182"/>
    <cellStyle name="20% - Акцент1 3 10 2" xfId="1795"/>
    <cellStyle name="20% - Акцент1 3 11" xfId="1796"/>
    <cellStyle name="20% — акцент1 3 11" xfId="14281"/>
    <cellStyle name="20% - Акцент1 3 12" xfId="5805"/>
    <cellStyle name="20% — акцент1 3 12" xfId="14348"/>
    <cellStyle name="20% - Акцент1 3 13" xfId="5863"/>
    <cellStyle name="20% — акцент1 3 13" xfId="14400"/>
    <cellStyle name="20% - Акцент1 3 14" xfId="5974"/>
    <cellStyle name="20% - Акцент1 3 15" xfId="6060"/>
    <cellStyle name="20% - Акцент1 3 16" xfId="1793"/>
    <cellStyle name="20% - Акцент1 3 17" xfId="11144"/>
    <cellStyle name="20% - Акцент1 3 18" xfId="11641"/>
    <cellStyle name="20% - Акцент1 3 19" xfId="11079"/>
    <cellStyle name="20% - Акцент1 3 2" xfId="15"/>
    <cellStyle name="20% — акцент1 3 2" xfId="12378"/>
    <cellStyle name="20% - Акцент1 3 2 10" xfId="14088"/>
    <cellStyle name="20% - Акцент1 3 2 11" xfId="13954"/>
    <cellStyle name="20% - Акцент1 3 2 12" xfId="14054"/>
    <cellStyle name="20% - Акцент1 3 2 13" xfId="14181"/>
    <cellStyle name="20% - Акцент1 3 2 14" xfId="14280"/>
    <cellStyle name="20% - Акцент1 3 2 15" xfId="14347"/>
    <cellStyle name="20% - Акцент1 3 2 16" xfId="14399"/>
    <cellStyle name="20% - Акцент1 3 2 2" xfId="1798"/>
    <cellStyle name="20% - Акцент1 3 2 3" xfId="6856"/>
    <cellStyle name="20% - Акцент1 3 2 4" xfId="1797"/>
    <cellStyle name="20% - Акцент1 3 2 5" xfId="12379"/>
    <cellStyle name="20% - Акцент1 3 2 6" xfId="12871"/>
    <cellStyle name="20% - Акцент1 3 2 7" xfId="13530"/>
    <cellStyle name="20% - Акцент1 3 2 8" xfId="13164"/>
    <cellStyle name="20% - Акцент1 3 2 9" xfId="13668"/>
    <cellStyle name="20% - Акцент1 3 20" xfId="11631"/>
    <cellStyle name="20% - Акцент1 3 21" xfId="11417"/>
    <cellStyle name="20% - Акцент1 3 22" xfId="11487"/>
    <cellStyle name="20% - Акцент1 3 23" xfId="12173"/>
    <cellStyle name="20% - Акцент1 3 24" xfId="12377"/>
    <cellStyle name="20% - Акцент1 3 25" xfId="12873"/>
    <cellStyle name="20% - Акцент1 3 26" xfId="13532"/>
    <cellStyle name="20% - Акцент1 3 27" xfId="13167"/>
    <cellStyle name="20% - Акцент1 3 28" xfId="13670"/>
    <cellStyle name="20% - Акцент1 3 29" xfId="13788"/>
    <cellStyle name="20% - Акцент1 3 3" xfId="16"/>
    <cellStyle name="20% — акцент1 3 3" xfId="12872"/>
    <cellStyle name="20% - Акцент1 3 3 10" xfId="13953"/>
    <cellStyle name="20% - Акцент1 3 3 11" xfId="14053"/>
    <cellStyle name="20% - Акцент1 3 3 12" xfId="14180"/>
    <cellStyle name="20% - Акцент1 3 3 13" xfId="14279"/>
    <cellStyle name="20% - Акцент1 3 3 14" xfId="14346"/>
    <cellStyle name="20% - Акцент1 3 3 15" xfId="14398"/>
    <cellStyle name="20% - Акцент1 3 3 2" xfId="1800"/>
    <cellStyle name="20% - Акцент1 3 3 3" xfId="6857"/>
    <cellStyle name="20% - Акцент1 3 3 4" xfId="1799"/>
    <cellStyle name="20% - Акцент1 3 3 5" xfId="12380"/>
    <cellStyle name="20% - Акцент1 3 3 6" xfId="13529"/>
    <cellStyle name="20% - Акцент1 3 3 7" xfId="13161"/>
    <cellStyle name="20% - Акцент1 3 3 8" xfId="13667"/>
    <cellStyle name="20% - Акцент1 3 3 9" xfId="14083"/>
    <cellStyle name="20% - Акцент1 3 30" xfId="13956"/>
    <cellStyle name="20% - Акцент1 3 31" xfId="14056"/>
    <cellStyle name="20% - Акцент1 3 32" xfId="14183"/>
    <cellStyle name="20% - Акцент1 3 33" xfId="14282"/>
    <cellStyle name="20% - Акцент1 3 34" xfId="14349"/>
    <cellStyle name="20% - Акцент1 3 35" xfId="14402"/>
    <cellStyle name="20% - Акцент1 3 4" xfId="17"/>
    <cellStyle name="20% — акцент1 3 4" xfId="13531"/>
    <cellStyle name="20% - Акцент1 3 4 2" xfId="6858"/>
    <cellStyle name="20% - Акцент1 3 4 2 2" xfId="6859"/>
    <cellStyle name="20% - Акцент1 3 4 3" xfId="1801"/>
    <cellStyle name="20% - Акцент1 3 5" xfId="18"/>
    <cellStyle name="20% — акцент1 3 5" xfId="13166"/>
    <cellStyle name="20% - Акцент1 3 5 2" xfId="1802"/>
    <cellStyle name="20% - Акцент1 3 6" xfId="19"/>
    <cellStyle name="20% — акцент1 3 6" xfId="13669"/>
    <cellStyle name="20% - Акцент1 3 6 2" xfId="1803"/>
    <cellStyle name="20% - Акцент1 3 7" xfId="20"/>
    <cellStyle name="20% — акцент1 3 7" xfId="13787"/>
    <cellStyle name="20% - Акцент1 3 7 2" xfId="1804"/>
    <cellStyle name="20% - Акцент1 3 8" xfId="21"/>
    <cellStyle name="20% — акцент1 3 8" xfId="13955"/>
    <cellStyle name="20% - Акцент1 3 8 2" xfId="1805"/>
    <cellStyle name="20% - Акцент1 3 9" xfId="22"/>
    <cellStyle name="20% — акцент1 3 9" xfId="14055"/>
    <cellStyle name="20% - Акцент1 3 9 2" xfId="1806"/>
    <cellStyle name="20% - Акцент1 3_46EE.2011(v1.0)" xfId="1807"/>
    <cellStyle name="20% - Акцент1 4" xfId="1808"/>
    <cellStyle name="20% — акцент1 4" xfId="1809"/>
    <cellStyle name="20% — акцент1 4 10" xfId="14179"/>
    <cellStyle name="20% - Акцент1 4 2" xfId="1810"/>
    <cellStyle name="20% — акцент1 4 2" xfId="12382"/>
    <cellStyle name="20% - Акцент1 4 2 2" xfId="1811"/>
    <cellStyle name="20% - Акцент1 4 2 3" xfId="6860"/>
    <cellStyle name="20% - Акцент1 4 3" xfId="1812"/>
    <cellStyle name="20% — акцент1 4 3" xfId="12861"/>
    <cellStyle name="20% - Акцент1 4 3 2" xfId="1813"/>
    <cellStyle name="20% - Акцент1 4 3 3" xfId="6861"/>
    <cellStyle name="20% - Акцент1 4 4" xfId="6061"/>
    <cellStyle name="20% — акцент1 4 4" xfId="13528"/>
    <cellStyle name="20% - Акцент1 4 4 2" xfId="6862"/>
    <cellStyle name="20% — акцент1 4 5" xfId="13159"/>
    <cellStyle name="20% — акцент1 4 6" xfId="13665"/>
    <cellStyle name="20% — акцент1 4 7" xfId="13785"/>
    <cellStyle name="20% — акцент1 4 8" xfId="13952"/>
    <cellStyle name="20% — акцент1 4 9" xfId="14051"/>
    <cellStyle name="20% - Акцент1 4_46EE.2011(v1.0)" xfId="1814"/>
    <cellStyle name="20% - Акцент1 5" xfId="1815"/>
    <cellStyle name="20% — акцент1 5" xfId="1816"/>
    <cellStyle name="20% - Акцент1 5 2" xfId="1817"/>
    <cellStyle name="20% - Акцент1 5 2 2" xfId="1818"/>
    <cellStyle name="20% - Акцент1 5 2 3" xfId="6863"/>
    <cellStyle name="20% - Акцент1 5 3" xfId="1819"/>
    <cellStyle name="20% - Акцент1 5 3 2" xfId="1820"/>
    <cellStyle name="20% - Акцент1 5 3 3" xfId="6864"/>
    <cellStyle name="20% - Акцент1 5 4" xfId="6062"/>
    <cellStyle name="20% - Акцент1 5 4 2" xfId="6865"/>
    <cellStyle name="20% - Акцент1 5_46EE.2011(v1.0)" xfId="1821"/>
    <cellStyle name="20% - Акцент1 6" xfId="1822"/>
    <cellStyle name="20% — акцент1 6" xfId="1823"/>
    <cellStyle name="20% - Акцент1 6 2" xfId="1824"/>
    <cellStyle name="20% - Акцент1 6 2 2" xfId="1825"/>
    <cellStyle name="20% - Акцент1 6 2 3" xfId="6866"/>
    <cellStyle name="20% - Акцент1 6 3" xfId="1826"/>
    <cellStyle name="20% - Акцент1 6 3 2" xfId="1827"/>
    <cellStyle name="20% - Акцент1 6 3 3" xfId="6867"/>
    <cellStyle name="20% - Акцент1 6 4" xfId="6063"/>
    <cellStyle name="20% - Акцент1 6 4 2" xfId="6868"/>
    <cellStyle name="20% - Акцент1 6_46EE.2011(v1.0)" xfId="1828"/>
    <cellStyle name="20% - Акцент1 7" xfId="1829"/>
    <cellStyle name="20% — акцент1 7" xfId="1830"/>
    <cellStyle name="20% - Акцент1 7 2" xfId="1831"/>
    <cellStyle name="20% - Акцент1 7 2 2" xfId="1832"/>
    <cellStyle name="20% - Акцент1 7 2 3" xfId="6869"/>
    <cellStyle name="20% - Акцент1 7 3" xfId="1833"/>
    <cellStyle name="20% - Акцент1 7 3 2" xfId="1834"/>
    <cellStyle name="20% - Акцент1 7 3 3" xfId="6870"/>
    <cellStyle name="20% - Акцент1 7 4" xfId="6064"/>
    <cellStyle name="20% - Акцент1 7 4 2" xfId="6871"/>
    <cellStyle name="20% - Акцент1 7_46EE.2011(v1.0)" xfId="1835"/>
    <cellStyle name="20% - Акцент1 8" xfId="1836"/>
    <cellStyle name="20% — акцент1 8" xfId="1837"/>
    <cellStyle name="20% - Акцент1 8 2" xfId="1838"/>
    <cellStyle name="20% - Акцент1 8 2 2" xfId="1839"/>
    <cellStyle name="20% - Акцент1 8 2 3" xfId="6872"/>
    <cellStyle name="20% - Акцент1 8 3" xfId="1840"/>
    <cellStyle name="20% - Акцент1 8 3 2" xfId="1841"/>
    <cellStyle name="20% - Акцент1 8 3 3" xfId="6873"/>
    <cellStyle name="20% - Акцент1 8 4" xfId="1842"/>
    <cellStyle name="20% - Акцент1 8 5" xfId="6874"/>
    <cellStyle name="20% - Акцент1 8_46EE.2011(v1.0)" xfId="1843"/>
    <cellStyle name="20% - Акцент1 9" xfId="1844"/>
    <cellStyle name="20% — акцент1 9" xfId="1845"/>
    <cellStyle name="20% - Акцент1 9 2" xfId="1846"/>
    <cellStyle name="20% - Акцент1 9 2 2" xfId="1847"/>
    <cellStyle name="20% - Акцент1 9 2 3" xfId="6875"/>
    <cellStyle name="20% - Акцент1 9 3" xfId="1848"/>
    <cellStyle name="20% - Акцент1 9 3 2" xfId="1849"/>
    <cellStyle name="20% - Акцент1 9 3 3" xfId="6876"/>
    <cellStyle name="20% - Акцент1 9 4" xfId="1850"/>
    <cellStyle name="20% - Акцент1 9 5" xfId="6877"/>
    <cellStyle name="20% - Акцент1 9_46EE.2011(v1.0)" xfId="1851"/>
    <cellStyle name="20% — акцент1_Расчет тарифа на тэ 2015 СЛФ" xfId="1852"/>
    <cellStyle name="20% — акцент2" xfId="23"/>
    <cellStyle name="20% - Акцент2 10" xfId="1854"/>
    <cellStyle name="20% — акцент2 10" xfId="1855"/>
    <cellStyle name="20% - Акцент2 10 2" xfId="1856"/>
    <cellStyle name="20% - Акцент2 10 3" xfId="6878"/>
    <cellStyle name="20% - Акцент2 11" xfId="1857"/>
    <cellStyle name="20% — акцент2 11" xfId="1858"/>
    <cellStyle name="20% - Акцент2 11 2" xfId="1859"/>
    <cellStyle name="20% - Акцент2 11 3" xfId="6879"/>
    <cellStyle name="20% - Акцент2 12" xfId="6880"/>
    <cellStyle name="20% — акцент2 12" xfId="1860"/>
    <cellStyle name="20% - Акцент2 12 2" xfId="6881"/>
    <cellStyle name="20% - Акцент2 12 3" xfId="6882"/>
    <cellStyle name="20% - Акцент2 12 4" xfId="6883"/>
    <cellStyle name="20% - Акцент2 13" xfId="6884"/>
    <cellStyle name="20% — акцент2 13" xfId="1861"/>
    <cellStyle name="20% - Акцент2 13 2" xfId="6885"/>
    <cellStyle name="20% - Акцент2 13 3" xfId="6886"/>
    <cellStyle name="20% - Акцент2 13 4" xfId="6887"/>
    <cellStyle name="20% - Акцент2 14" xfId="6888"/>
    <cellStyle name="20% — акцент2 14" xfId="1862"/>
    <cellStyle name="20% - Акцент2 14 2" xfId="6889"/>
    <cellStyle name="20% - Акцент2 14 3" xfId="6890"/>
    <cellStyle name="20% - Акцент2 15" xfId="6891"/>
    <cellStyle name="20% — акцент2 15" xfId="1863"/>
    <cellStyle name="20% - Акцент2 15 2" xfId="6892"/>
    <cellStyle name="20% - Акцент2 15 3" xfId="6893"/>
    <cellStyle name="20% - Акцент2 16" xfId="6894"/>
    <cellStyle name="20% — акцент2 16" xfId="1864"/>
    <cellStyle name="20% - Акцент2 16 2" xfId="6895"/>
    <cellStyle name="20% - Акцент2 16 3" xfId="6896"/>
    <cellStyle name="20% - Акцент2 17" xfId="6897"/>
    <cellStyle name="20% — акцент2 17" xfId="1865"/>
    <cellStyle name="20% - Акцент2 18" xfId="6898"/>
    <cellStyle name="20% — акцент2 18" xfId="1866"/>
    <cellStyle name="20% — акцент2 19" xfId="1867"/>
    <cellStyle name="20% - Акцент2 2" xfId="24"/>
    <cellStyle name="20% — акцент2 2" xfId="25"/>
    <cellStyle name="20% - Акцент2 2 1" xfId="6899"/>
    <cellStyle name="20% - Акцент2 2 1 2" xfId="12388"/>
    <cellStyle name="20% - Акцент2 2 10" xfId="26"/>
    <cellStyle name="20% — акцент2 2 10" xfId="12387"/>
    <cellStyle name="20% - Акцент2 2 10 2" xfId="1870"/>
    <cellStyle name="20% - Акцент2 2 11" xfId="5806"/>
    <cellStyle name="20% — акцент2 2 11" xfId="12842"/>
    <cellStyle name="20% - Акцент2 2 11 2" xfId="10810"/>
    <cellStyle name="20% - Акцент2 2 11 3" xfId="6066"/>
    <cellStyle name="20% - Акцент2 2 12" xfId="5923"/>
    <cellStyle name="20% — акцент2 2 12" xfId="13523"/>
    <cellStyle name="20% - Акцент2 2 12 2" xfId="10811"/>
    <cellStyle name="20% - Акцент2 2 13" xfId="5973"/>
    <cellStyle name="20% — акцент2 2 13" xfId="13147"/>
    <cellStyle name="20% - Акцент2 2 14" xfId="6900"/>
    <cellStyle name="20% — акцент2 2 14" xfId="13660"/>
    <cellStyle name="20% - Акцент2 2 15" xfId="6901"/>
    <cellStyle name="20% — акцент2 2 15" xfId="13780"/>
    <cellStyle name="20% - Акцент2 2 16" xfId="6902"/>
    <cellStyle name="20% — акцент2 2 16" xfId="13947"/>
    <cellStyle name="20% - Акцент2 2 16 2" xfId="10812"/>
    <cellStyle name="20% - Акцент2 2 17" xfId="10813"/>
    <cellStyle name="20% — акцент2 2 17" xfId="14089"/>
    <cellStyle name="20% - Акцент2 2 18" xfId="10814"/>
    <cellStyle name="20% — акцент2 2 18" xfId="14174"/>
    <cellStyle name="20% - Акцент2 2 19" xfId="10815"/>
    <cellStyle name="20% — акцент2 2 19" xfId="14274"/>
    <cellStyle name="20% - Акцент2 2 2" xfId="27"/>
    <cellStyle name="20% — акцент2 2 2" xfId="1869"/>
    <cellStyle name="20% - Акцент2 2 2 10" xfId="12194"/>
    <cellStyle name="20% - Акцент2 2 2 11" xfId="12389"/>
    <cellStyle name="20% - Акцент2 2 2 12" xfId="12840"/>
    <cellStyle name="20% - Акцент2 2 2 13" xfId="13521"/>
    <cellStyle name="20% - Акцент2 2 2 14" xfId="13145"/>
    <cellStyle name="20% - Акцент2 2 2 15" xfId="13657"/>
    <cellStyle name="20% - Акцент2 2 2 16" xfId="14084"/>
    <cellStyle name="20% - Акцент2 2 2 17" xfId="13945"/>
    <cellStyle name="20% - Акцент2 2 2 18" xfId="14045"/>
    <cellStyle name="20% - Акцент2 2 2 19" xfId="14172"/>
    <cellStyle name="20% - Акцент2 2 2 2" xfId="1872"/>
    <cellStyle name="20% - Акцент2 2 2 2 2" xfId="6903"/>
    <cellStyle name="20% - Акцент2 2 2 2 3" xfId="6067"/>
    <cellStyle name="20% - Акцент2 2 2 20" xfId="14272"/>
    <cellStyle name="20% - Акцент2 2 2 21" xfId="14342"/>
    <cellStyle name="20% - Акцент2 2 2 22" xfId="14395"/>
    <cellStyle name="20% - Акцент2 2 2 3" xfId="1871"/>
    <cellStyle name="20% - Акцент2 2 2 4" xfId="11150"/>
    <cellStyle name="20% - Акцент2 2 2 5" xfId="11608"/>
    <cellStyle name="20% - Акцент2 2 2 6" xfId="11082"/>
    <cellStyle name="20% - Акцент2 2 2 7" xfId="11629"/>
    <cellStyle name="20% - Акцент2 2 2 8" xfId="11386"/>
    <cellStyle name="20% - Акцент2 2 2 9" xfId="11244"/>
    <cellStyle name="20% - Акцент2 2 20" xfId="6065"/>
    <cellStyle name="20% — акцент2 2 20" xfId="14343"/>
    <cellStyle name="20% - Акцент2 2 21" xfId="1868"/>
    <cellStyle name="20% — акцент2 2 21" xfId="14396"/>
    <cellStyle name="20% - Акцент2 2 22" xfId="11148"/>
    <cellStyle name="20% - Акцент2 2 23" xfId="11609"/>
    <cellStyle name="20% - Акцент2 2 24" xfId="11081"/>
    <cellStyle name="20% - Акцент2 2 25" xfId="11630"/>
    <cellStyle name="20% - Акцент2 2 26" xfId="11869"/>
    <cellStyle name="20% - Акцент2 2 27" xfId="11726"/>
    <cellStyle name="20% - Акцент2 2 28" xfId="11771"/>
    <cellStyle name="20% - Акцент2 2 29" xfId="12386"/>
    <cellStyle name="20% - Акцент2 2 3" xfId="28"/>
    <cellStyle name="20% — акцент2 2 3" xfId="11149"/>
    <cellStyle name="20% - Акцент2 2 3 10" xfId="11724"/>
    <cellStyle name="20% - Акцент2 2 3 2" xfId="1874"/>
    <cellStyle name="20% - Акцент2 2 3 3" xfId="6904"/>
    <cellStyle name="20% - Акцент2 2 3 4" xfId="1873"/>
    <cellStyle name="20% - Акцент2 2 3 5" xfId="12134"/>
    <cellStyle name="20% - Акцент2 2 3 6" xfId="12171"/>
    <cellStyle name="20% - Акцент2 2 3 7" xfId="11667"/>
    <cellStyle name="20% - Акцент2 2 3 8" xfId="11387"/>
    <cellStyle name="20% - Акцент2 2 3 9" xfId="11445"/>
    <cellStyle name="20% - Акцент2 2 30" xfId="12843"/>
    <cellStyle name="20% - Акцент2 2 31" xfId="13524"/>
    <cellStyle name="20% - Акцент2 2 32" xfId="13148"/>
    <cellStyle name="20% - Акцент2 2 33" xfId="13661"/>
    <cellStyle name="20% - Акцент2 2 34" xfId="13781"/>
    <cellStyle name="20% - Акцент2 2 35" xfId="13948"/>
    <cellStyle name="20% - Акцент2 2 36" xfId="14047"/>
    <cellStyle name="20% - Акцент2 2 37" xfId="14175"/>
    <cellStyle name="20% - Акцент2 2 38" xfId="14275"/>
    <cellStyle name="20% - Акцент2 2 39" xfId="14344"/>
    <cellStyle name="20% - Акцент2 2 4" xfId="29"/>
    <cellStyle name="20% — акцент2 2 4" xfId="12135"/>
    <cellStyle name="20% - Акцент2 2 4 2" xfId="6905"/>
    <cellStyle name="20% - Акцент2 2 4 3" xfId="1875"/>
    <cellStyle name="20% - Акцент2 2 4 4" xfId="12172"/>
    <cellStyle name="20% - Акцент2 2 4 5" xfId="12190"/>
    <cellStyle name="20% - Акцент2 2 4 6" xfId="11254"/>
    <cellStyle name="20% - Акцент2 2 4 7" xfId="11707"/>
    <cellStyle name="20% - Акцент2 2 4 8" xfId="11052"/>
    <cellStyle name="20% - Акцент2 2 40" xfId="14397"/>
    <cellStyle name="20% - Акцент2 2 5" xfId="30"/>
    <cellStyle name="20% — акцент2 2 5" xfId="11433"/>
    <cellStyle name="20% - Акцент2 2 5 2" xfId="6906"/>
    <cellStyle name="20% - Акцент2 2 5 3" xfId="1876"/>
    <cellStyle name="20% - Акцент2 2 5 4" xfId="12161"/>
    <cellStyle name="20% - Акцент2 2 5 5" xfId="11812"/>
    <cellStyle name="20% - Акцент2 2 5 6" xfId="11664"/>
    <cellStyle name="20% - Акцент2 2 5 7" xfId="11392"/>
    <cellStyle name="20% - Акцент2 2 6" xfId="31"/>
    <cellStyle name="20% — акцент2 2 6" xfId="11501"/>
    <cellStyle name="20% - Акцент2 2 6 2" xfId="1877"/>
    <cellStyle name="20% - Акцент2 2 6 3" xfId="11255"/>
    <cellStyle name="20% - Акцент2 2 6 4" xfId="12211"/>
    <cellStyle name="20% - Акцент2 2 6 5" xfId="12044"/>
    <cellStyle name="20% - Акцент2 2 7" xfId="32"/>
    <cellStyle name="20% — акцент2 2 7" xfId="11670"/>
    <cellStyle name="20% - Акцент2 2 7 2" xfId="1878"/>
    <cellStyle name="20% - Акцент2 2 7 3" xfId="11527"/>
    <cellStyle name="20% - Акцент2 2 7 4" xfId="11054"/>
    <cellStyle name="20% - Акцент2 2 8" xfId="33"/>
    <cellStyle name="20% — акцент2 2 8" xfId="11721"/>
    <cellStyle name="20% - Акцент2 2 8 2" xfId="1879"/>
    <cellStyle name="20% - Акцент2 2 8 3" xfId="11053"/>
    <cellStyle name="20% - Акцент2 2 9" xfId="34"/>
    <cellStyle name="20% — акцент2 2 9" xfId="11405"/>
    <cellStyle name="20% - Акцент2 2 9 2" xfId="1880"/>
    <cellStyle name="20% - Акцент2 2_46EE.2011(v1.0)" xfId="1881"/>
    <cellStyle name="20% — акцент2 20" xfId="1882"/>
    <cellStyle name="20% — акцент2 21" xfId="1883"/>
    <cellStyle name="20% — акцент2 22" xfId="1853"/>
    <cellStyle name="20% — акцент2 23" xfId="11146"/>
    <cellStyle name="20% — акцент2 24" xfId="12137"/>
    <cellStyle name="20% — акцент2 25" xfId="11432"/>
    <cellStyle name="20% — акцент2 26" xfId="11218"/>
    <cellStyle name="20% — акцент2 27" xfId="11364"/>
    <cellStyle name="20% — акцент2 28" xfId="11238"/>
    <cellStyle name="20% — акцент2 29" xfId="12057"/>
    <cellStyle name="20% - Акцент2 3" xfId="35"/>
    <cellStyle name="20% — акцент2 3" xfId="1885"/>
    <cellStyle name="20% - Акцент2 3 10" xfId="36"/>
    <cellStyle name="20% — акцент2 3 10" xfId="14169"/>
    <cellStyle name="20% - Акцент2 3 10 2" xfId="1886"/>
    <cellStyle name="20% - Акцент2 3 11" xfId="1887"/>
    <cellStyle name="20% — акцент2 3 11" xfId="14269"/>
    <cellStyle name="20% - Акцент2 3 12" xfId="5807"/>
    <cellStyle name="20% — акцент2 3 12" xfId="14419"/>
    <cellStyle name="20% - Акцент2 3 13" xfId="5922"/>
    <cellStyle name="20% — акцент2 3 13" xfId="14413"/>
    <cellStyle name="20% - Акцент2 3 14" xfId="5972"/>
    <cellStyle name="20% - Акцент2 3 15" xfId="6068"/>
    <cellStyle name="20% - Акцент2 3 16" xfId="1884"/>
    <cellStyle name="20% - Акцент2 3 17" xfId="11151"/>
    <cellStyle name="20% - Акцент2 3 18" xfId="12133"/>
    <cellStyle name="20% - Акцент2 3 19" xfId="11752"/>
    <cellStyle name="20% - Акцент2 3 2" xfId="37"/>
    <cellStyle name="20% — акцент2 3 2" xfId="12391"/>
    <cellStyle name="20% - Акцент2 3 2 10" xfId="13778"/>
    <cellStyle name="20% - Акцент2 3 2 11" xfId="13942"/>
    <cellStyle name="20% - Акцент2 3 2 12" xfId="14042"/>
    <cellStyle name="20% - Акцент2 3 2 13" xfId="14168"/>
    <cellStyle name="20% - Акцент2 3 2 14" xfId="14268"/>
    <cellStyle name="20% - Акцент2 3 2 15" xfId="14417"/>
    <cellStyle name="20% - Акцент2 3 2 16" xfId="14393"/>
    <cellStyle name="20% - Акцент2 3 2 2" xfId="1889"/>
    <cellStyle name="20% - Акцент2 3 2 3" xfId="6907"/>
    <cellStyle name="20% - Акцент2 3 2 4" xfId="1888"/>
    <cellStyle name="20% - Акцент2 3 2 5" xfId="12392"/>
    <cellStyle name="20% - Акцент2 3 2 6" xfId="12837"/>
    <cellStyle name="20% - Акцент2 3 2 7" xfId="13518"/>
    <cellStyle name="20% - Акцент2 3 2 8" xfId="13124"/>
    <cellStyle name="20% - Акцент2 3 2 9" xfId="13654"/>
    <cellStyle name="20% - Акцент2 3 20" xfId="11683"/>
    <cellStyle name="20% - Акцент2 3 21" xfId="11677"/>
    <cellStyle name="20% - Акцент2 3 22" xfId="11951"/>
    <cellStyle name="20% - Акцент2 3 23" xfId="12096"/>
    <cellStyle name="20% - Акцент2 3 24" xfId="12390"/>
    <cellStyle name="20% - Акцент2 3 25" xfId="12839"/>
    <cellStyle name="20% - Акцент2 3 26" xfId="13520"/>
    <cellStyle name="20% - Акцент2 3 27" xfId="13144"/>
    <cellStyle name="20% - Акцент2 3 28" xfId="13656"/>
    <cellStyle name="20% - Акцент2 3 29" xfId="13843"/>
    <cellStyle name="20% - Акцент2 3 3" xfId="38"/>
    <cellStyle name="20% — акцент2 3 3" xfId="12838"/>
    <cellStyle name="20% - Акцент2 3 3 10" xfId="13941"/>
    <cellStyle name="20% - Акцент2 3 3 11" xfId="14041"/>
    <cellStyle name="20% - Акцент2 3 3 12" xfId="14167"/>
    <cellStyle name="20% - Акцент2 3 3 13" xfId="14267"/>
    <cellStyle name="20% - Акцент2 3 3 14" xfId="14340"/>
    <cellStyle name="20% - Акцент2 3 3 15" xfId="14392"/>
    <cellStyle name="20% - Акцент2 3 3 2" xfId="1891"/>
    <cellStyle name="20% - Акцент2 3 3 3" xfId="6908"/>
    <cellStyle name="20% - Акцент2 3 3 4" xfId="1890"/>
    <cellStyle name="20% - Акцент2 3 3 5" xfId="12393"/>
    <cellStyle name="20% - Акцент2 3 3 6" xfId="13517"/>
    <cellStyle name="20% - Акцент2 3 3 7" xfId="13120"/>
    <cellStyle name="20% - Акцент2 3 3 8" xfId="13653"/>
    <cellStyle name="20% - Акцент2 3 3 9" xfId="13777"/>
    <cellStyle name="20% - Акцент2 3 30" xfId="13944"/>
    <cellStyle name="20% - Акцент2 3 31" xfId="14044"/>
    <cellStyle name="20% - Акцент2 3 32" xfId="14171"/>
    <cellStyle name="20% - Акцент2 3 33" xfId="14271"/>
    <cellStyle name="20% - Акцент2 3 34" xfId="14341"/>
    <cellStyle name="20% - Акцент2 3 35" xfId="14394"/>
    <cellStyle name="20% - Акцент2 3 4" xfId="39"/>
    <cellStyle name="20% — акцент2 3 4" xfId="13519"/>
    <cellStyle name="20% - Акцент2 3 4 2" xfId="6909"/>
    <cellStyle name="20% - Акцент2 3 4 2 2" xfId="6910"/>
    <cellStyle name="20% - Акцент2 3 4 3" xfId="1892"/>
    <cellStyle name="20% - Акцент2 3 5" xfId="40"/>
    <cellStyle name="20% — акцент2 3 5" xfId="13125"/>
    <cellStyle name="20% - Акцент2 3 5 2" xfId="1893"/>
    <cellStyle name="20% - Акцент2 3 6" xfId="41"/>
    <cellStyle name="20% — акцент2 3 6" xfId="13655"/>
    <cellStyle name="20% - Акцент2 3 6 2" xfId="1894"/>
    <cellStyle name="20% - Акцент2 3 7" xfId="42"/>
    <cellStyle name="20% — акцент2 3 7" xfId="13779"/>
    <cellStyle name="20% - Акцент2 3 7 2" xfId="1895"/>
    <cellStyle name="20% - Акцент2 3 8" xfId="43"/>
    <cellStyle name="20% — акцент2 3 8" xfId="13943"/>
    <cellStyle name="20% - Акцент2 3 8 2" xfId="1896"/>
    <cellStyle name="20% - Акцент2 3 9" xfId="44"/>
    <cellStyle name="20% — акцент2 3 9" xfId="14043"/>
    <cellStyle name="20% - Акцент2 3 9 2" xfId="1897"/>
    <cellStyle name="20% - Акцент2 3_46EE.2011(v1.0)" xfId="1898"/>
    <cellStyle name="20% - Акцент2 4" xfId="1899"/>
    <cellStyle name="20% — акцент2 4" xfId="1900"/>
    <cellStyle name="20% — акцент2 4 10" xfId="14165"/>
    <cellStyle name="20% - Акцент2 4 2" xfId="1901"/>
    <cellStyle name="20% — акцент2 4 2" xfId="12395"/>
    <cellStyle name="20% - Акцент2 4 2 2" xfId="1902"/>
    <cellStyle name="20% - Акцент2 4 2 3" xfId="6911"/>
    <cellStyle name="20% - Акцент2 4 3" xfId="1903"/>
    <cellStyle name="20% — акцент2 4 3" xfId="12834"/>
    <cellStyle name="20% - Акцент2 4 3 2" xfId="1904"/>
    <cellStyle name="20% - Акцент2 4 3 3" xfId="6912"/>
    <cellStyle name="20% - Акцент2 4 4" xfId="6069"/>
    <cellStyle name="20% — акцент2 4 4" xfId="13703"/>
    <cellStyle name="20% - Акцент2 4 4 2" xfId="6913"/>
    <cellStyle name="20% — акцент2 4 5" xfId="13111"/>
    <cellStyle name="20% — акцент2 4 6" xfId="13651"/>
    <cellStyle name="20% — акцент2 4 7" xfId="13776"/>
    <cellStyle name="20% — акцент2 4 8" xfId="13939"/>
    <cellStyle name="20% — акцент2 4 9" xfId="14040"/>
    <cellStyle name="20% - Акцент2 4_46EE.2011(v1.0)" xfId="1905"/>
    <cellStyle name="20% - Акцент2 5" xfId="1906"/>
    <cellStyle name="20% — акцент2 5" xfId="1907"/>
    <cellStyle name="20% - Акцент2 5 2" xfId="1908"/>
    <cellStyle name="20% - Акцент2 5 2 2" xfId="1909"/>
    <cellStyle name="20% - Акцент2 5 2 3" xfId="6914"/>
    <cellStyle name="20% - Акцент2 5 3" xfId="1910"/>
    <cellStyle name="20% - Акцент2 5 3 2" xfId="1911"/>
    <cellStyle name="20% - Акцент2 5 3 3" xfId="6915"/>
    <cellStyle name="20% - Акцент2 5 4" xfId="6070"/>
    <cellStyle name="20% - Акцент2 5 4 2" xfId="6916"/>
    <cellStyle name="20% - Акцент2 5_46EE.2011(v1.0)" xfId="1912"/>
    <cellStyle name="20% - Акцент2 6" xfId="1913"/>
    <cellStyle name="20% — акцент2 6" xfId="1914"/>
    <cellStyle name="20% - Акцент2 6 2" xfId="1915"/>
    <cellStyle name="20% - Акцент2 6 2 2" xfId="1916"/>
    <cellStyle name="20% - Акцент2 6 2 3" xfId="6917"/>
    <cellStyle name="20% - Акцент2 6 3" xfId="1917"/>
    <cellStyle name="20% - Акцент2 6 3 2" xfId="1918"/>
    <cellStyle name="20% - Акцент2 6 3 3" xfId="6918"/>
    <cellStyle name="20% - Акцент2 6 4" xfId="6071"/>
    <cellStyle name="20% - Акцент2 6 4 2" xfId="6919"/>
    <cellStyle name="20% - Акцент2 6_46EE.2011(v1.0)" xfId="1919"/>
    <cellStyle name="20% - Акцент2 7" xfId="1920"/>
    <cellStyle name="20% — акцент2 7" xfId="1921"/>
    <cellStyle name="20% - Акцент2 7 2" xfId="1922"/>
    <cellStyle name="20% - Акцент2 7 2 2" xfId="1923"/>
    <cellStyle name="20% - Акцент2 7 2 3" xfId="6920"/>
    <cellStyle name="20% - Акцент2 7 3" xfId="1924"/>
    <cellStyle name="20% - Акцент2 7 3 2" xfId="1925"/>
    <cellStyle name="20% - Акцент2 7 3 3" xfId="6921"/>
    <cellStyle name="20% - Акцент2 7 4" xfId="6072"/>
    <cellStyle name="20% - Акцент2 7 4 2" xfId="6922"/>
    <cellStyle name="20% - Акцент2 7_46EE.2011(v1.0)" xfId="1926"/>
    <cellStyle name="20% - Акцент2 8" xfId="1927"/>
    <cellStyle name="20% — акцент2 8" xfId="1928"/>
    <cellStyle name="20% - Акцент2 8 2" xfId="1929"/>
    <cellStyle name="20% - Акцент2 8 2 2" xfId="1930"/>
    <cellStyle name="20% - Акцент2 8 2 3" xfId="6923"/>
    <cellStyle name="20% - Акцент2 8 3" xfId="1931"/>
    <cellStyle name="20% - Акцент2 8 3 2" xfId="1932"/>
    <cellStyle name="20% - Акцент2 8 3 3" xfId="6924"/>
    <cellStyle name="20% - Акцент2 8 4" xfId="1933"/>
    <cellStyle name="20% - Акцент2 8 5" xfId="6925"/>
    <cellStyle name="20% - Акцент2 8_46EE.2011(v1.0)" xfId="1934"/>
    <cellStyle name="20% - Акцент2 9" xfId="1935"/>
    <cellStyle name="20% — акцент2 9" xfId="1936"/>
    <cellStyle name="20% - Акцент2 9 2" xfId="1937"/>
    <cellStyle name="20% - Акцент2 9 2 2" xfId="1938"/>
    <cellStyle name="20% - Акцент2 9 2 3" xfId="6926"/>
    <cellStyle name="20% - Акцент2 9 3" xfId="1939"/>
    <cellStyle name="20% - Акцент2 9 3 2" xfId="1940"/>
    <cellStyle name="20% - Акцент2 9 3 3" xfId="6927"/>
    <cellStyle name="20% - Акцент2 9 4" xfId="1941"/>
    <cellStyle name="20% - Акцент2 9 5" xfId="6928"/>
    <cellStyle name="20% - Акцент2 9_46EE.2011(v1.0)" xfId="1942"/>
    <cellStyle name="20% — акцент2_Расчет тарифа на тэ 2015 СЛФ" xfId="1943"/>
    <cellStyle name="20% — акцент3" xfId="45"/>
    <cellStyle name="20% - Акцент3 10" xfId="1945"/>
    <cellStyle name="20% — акцент3 10" xfId="1946"/>
    <cellStyle name="20% - Акцент3 10 2" xfId="1947"/>
    <cellStyle name="20% - Акцент3 10 3" xfId="6929"/>
    <cellStyle name="20% - Акцент3 11" xfId="1948"/>
    <cellStyle name="20% — акцент3 11" xfId="1949"/>
    <cellStyle name="20% - Акцент3 11 2" xfId="1950"/>
    <cellStyle name="20% - Акцент3 11 3" xfId="6930"/>
    <cellStyle name="20% - Акцент3 12" xfId="6931"/>
    <cellStyle name="20% — акцент3 12" xfId="1951"/>
    <cellStyle name="20% - Акцент3 12 2" xfId="6932"/>
    <cellStyle name="20% - Акцент3 12 3" xfId="6933"/>
    <cellStyle name="20% - Акцент3 12 4" xfId="6934"/>
    <cellStyle name="20% - Акцент3 13" xfId="6935"/>
    <cellStyle name="20% — акцент3 13" xfId="1952"/>
    <cellStyle name="20% - Акцент3 13 2" xfId="6936"/>
    <cellStyle name="20% - Акцент3 13 3" xfId="6937"/>
    <cellStyle name="20% - Акцент3 13 4" xfId="6938"/>
    <cellStyle name="20% - Акцент3 14" xfId="6939"/>
    <cellStyle name="20% — акцент3 14" xfId="1953"/>
    <cellStyle name="20% - Акцент3 14 2" xfId="6940"/>
    <cellStyle name="20% - Акцент3 14 3" xfId="6941"/>
    <cellStyle name="20% - Акцент3 15" xfId="6942"/>
    <cellStyle name="20% — акцент3 15" xfId="1954"/>
    <cellStyle name="20% - Акцент3 15 2" xfId="6943"/>
    <cellStyle name="20% - Акцент3 15 3" xfId="6944"/>
    <cellStyle name="20% - Акцент3 16" xfId="6945"/>
    <cellStyle name="20% — акцент3 16" xfId="1955"/>
    <cellStyle name="20% - Акцент3 16 2" xfId="6946"/>
    <cellStyle name="20% - Акцент3 16 3" xfId="6947"/>
    <cellStyle name="20% - Акцент3 17" xfId="6948"/>
    <cellStyle name="20% — акцент3 17" xfId="1956"/>
    <cellStyle name="20% - Акцент3 18" xfId="6949"/>
    <cellStyle name="20% — акцент3 18" xfId="1957"/>
    <cellStyle name="20% — акцент3 19" xfId="1958"/>
    <cellStyle name="20% - Акцент3 2" xfId="46"/>
    <cellStyle name="20% — акцент3 2" xfId="47"/>
    <cellStyle name="20% - Акцент3 2 1" xfId="6950"/>
    <cellStyle name="20% - Акцент3 2 1 2" xfId="12401"/>
    <cellStyle name="20% - Акцент3 2 10" xfId="48"/>
    <cellStyle name="20% — акцент3 2 10" xfId="12400"/>
    <cellStyle name="20% - Акцент3 2 10 2" xfId="1961"/>
    <cellStyle name="20% - Акцент3 2 11" xfId="5808"/>
    <cellStyle name="20% — акцент3 2 11" xfId="12829"/>
    <cellStyle name="20% - Акцент3 2 11 2" xfId="10816"/>
    <cellStyle name="20% - Акцент3 2 11 3" xfId="6074"/>
    <cellStyle name="20% - Акцент3 2 12" xfId="5921"/>
    <cellStyle name="20% — акцент3 2 12" xfId="13512"/>
    <cellStyle name="20% - Акцент3 2 12 2" xfId="10817"/>
    <cellStyle name="20% - Акцент3 2 13" xfId="5971"/>
    <cellStyle name="20% — акцент3 2 13" xfId="13107"/>
    <cellStyle name="20% - Акцент3 2 14" xfId="6951"/>
    <cellStyle name="20% — акцент3 2 14" xfId="13649"/>
    <cellStyle name="20% - Акцент3 2 15" xfId="6952"/>
    <cellStyle name="20% — акцент3 2 15" xfId="13772"/>
    <cellStyle name="20% - Акцент3 2 16" xfId="6953"/>
    <cellStyle name="20% — акцент3 2 16" xfId="13936"/>
    <cellStyle name="20% - Акцент3 2 16 2" xfId="10818"/>
    <cellStyle name="20% - Акцент3 2 17" xfId="10819"/>
    <cellStyle name="20% — акцент3 2 17" xfId="14037"/>
    <cellStyle name="20% - Акцент3 2 18" xfId="10820"/>
    <cellStyle name="20% — акцент3 2 18" xfId="14163"/>
    <cellStyle name="20% - Акцент3 2 19" xfId="10821"/>
    <cellStyle name="20% — акцент3 2 19" xfId="14263"/>
    <cellStyle name="20% - Акцент3 2 2" xfId="49"/>
    <cellStyle name="20% — акцент3 2 2" xfId="1960"/>
    <cellStyle name="20% - Акцент3 2 2 10" xfId="11844"/>
    <cellStyle name="20% - Акцент3 2 2 11" xfId="12402"/>
    <cellStyle name="20% - Акцент3 2 2 12" xfId="12827"/>
    <cellStyle name="20% - Акцент3 2 2 13" xfId="13510"/>
    <cellStyle name="20% - Акцент3 2 2 14" xfId="13104"/>
    <cellStyle name="20% - Акцент3 2 2 15" xfId="13647"/>
    <cellStyle name="20% - Акцент3 2 2 16" xfId="13770"/>
    <cellStyle name="20% - Акцент3 2 2 17" xfId="13934"/>
    <cellStyle name="20% - Акцент3 2 2 18" xfId="14035"/>
    <cellStyle name="20% - Акцент3 2 2 19" xfId="14162"/>
    <cellStyle name="20% - Акцент3 2 2 2" xfId="1963"/>
    <cellStyle name="20% - Акцент3 2 2 2 2" xfId="6954"/>
    <cellStyle name="20% - Акцент3 2 2 2 3" xfId="6075"/>
    <cellStyle name="20% - Акцент3 2 2 20" xfId="14262"/>
    <cellStyle name="20% - Акцент3 2 2 21" xfId="14337"/>
    <cellStyle name="20% - Акцент3 2 2 22" xfId="14390"/>
    <cellStyle name="20% - Акцент3 2 2 3" xfId="1962"/>
    <cellStyle name="20% - Акцент3 2 2 4" xfId="11162"/>
    <cellStyle name="20% - Акцент3 2 2 5" xfId="11606"/>
    <cellStyle name="20% - Акцент3 2 2 6" xfId="11086"/>
    <cellStyle name="20% - Акцент3 2 2 7" xfId="12160"/>
    <cellStyle name="20% - Акцент3 2 2 8" xfId="11896"/>
    <cellStyle name="20% - Акцент3 2 2 9" xfId="11669"/>
    <cellStyle name="20% - Акцент3 2 20" xfId="6073"/>
    <cellStyle name="20% — акцент3 2 20" xfId="14338"/>
    <cellStyle name="20% - Акцент3 2 21" xfId="1959"/>
    <cellStyle name="20% — акцент3 2 21" xfId="14410"/>
    <cellStyle name="20% - Акцент3 2 22" xfId="11160"/>
    <cellStyle name="20% - Акцент3 2 23" xfId="11607"/>
    <cellStyle name="20% - Акцент3 2 24" xfId="11084"/>
    <cellStyle name="20% - Акцент3 2 25" xfId="11739"/>
    <cellStyle name="20% - Акцент3 2 26" xfId="12052"/>
    <cellStyle name="20% - Акцент3 2 27" xfId="11706"/>
    <cellStyle name="20% - Акцент3 2 28" xfId="11055"/>
    <cellStyle name="20% - Акцент3 2 29" xfId="12399"/>
    <cellStyle name="20% - Акцент3 2 3" xfId="50"/>
    <cellStyle name="20% — акцент3 2 3" xfId="11161"/>
    <cellStyle name="20% - Акцент3 2 3 10" xfId="11056"/>
    <cellStyle name="20% - Акцент3 2 3 2" xfId="1965"/>
    <cellStyle name="20% - Акцент3 2 3 3" xfId="6955"/>
    <cellStyle name="20% - Акцент3 2 3 4" xfId="1964"/>
    <cellStyle name="20% - Акцент3 2 3 5" xfId="12129"/>
    <cellStyle name="20% - Акцент3 2 3 6" xfId="11087"/>
    <cellStyle name="20% - Акцент3 2 3 7" xfId="11628"/>
    <cellStyle name="20% - Акцент3 2 3 8" xfId="11897"/>
    <cellStyle name="20% - Акцент3 2 3 9" xfId="11633"/>
    <cellStyle name="20% - Акцент3 2 30" xfId="12830"/>
    <cellStyle name="20% - Акцент3 2 31" xfId="13513"/>
    <cellStyle name="20% - Акцент3 2 32" xfId="13108"/>
    <cellStyle name="20% - Акцент3 2 33" xfId="13650"/>
    <cellStyle name="20% - Акцент3 2 34" xfId="13773"/>
    <cellStyle name="20% - Акцент3 2 35" xfId="13937"/>
    <cellStyle name="20% - Акцент3 2 36" xfId="14038"/>
    <cellStyle name="20% - Акцент3 2 37" xfId="14164"/>
    <cellStyle name="20% - Акцент3 2 38" xfId="14264"/>
    <cellStyle name="20% - Акцент3 2 39" xfId="14339"/>
    <cellStyle name="20% - Акцент3 2 4" xfId="51"/>
    <cellStyle name="20% — акцент3 2 4" xfId="12130"/>
    <cellStyle name="20% - Акцент3 2 4 2" xfId="6956"/>
    <cellStyle name="20% - Акцент3 2 4 3" xfId="1966"/>
    <cellStyle name="20% - Акцент3 2 4 4" xfId="11399"/>
    <cellStyle name="20% - Акцент3 2 4 5" xfId="12045"/>
    <cellStyle name="20% - Акцент3 2 4 6" xfId="12200"/>
    <cellStyle name="20% - Акцент3 2 4 7" xfId="11923"/>
    <cellStyle name="20% - Акцент3 2 4 8" xfId="11841"/>
    <cellStyle name="20% - Акцент3 2 40" xfId="14391"/>
    <cellStyle name="20% - Акцент3 2 5" xfId="52"/>
    <cellStyle name="20% — акцент3 2 5" xfId="11945"/>
    <cellStyle name="20% - Акцент3 2 5 2" xfId="6957"/>
    <cellStyle name="20% - Акцент3 2 5 3" xfId="1967"/>
    <cellStyle name="20% - Акцент3 2 5 4" xfId="11215"/>
    <cellStyle name="20% - Акцент3 2 5 5" xfId="11588"/>
    <cellStyle name="20% - Акцент3 2 5 6" xfId="11526"/>
    <cellStyle name="20% - Акцент3 2 5 7" xfId="12199"/>
    <cellStyle name="20% - Акцент3 2 6" xfId="53"/>
    <cellStyle name="20% — акцент3 2 6" xfId="11802"/>
    <cellStyle name="20% - Акцент3 2 6 2" xfId="1968"/>
    <cellStyle name="20% - Акцент3 2 6 3" xfId="11418"/>
    <cellStyle name="20% - Акцент3 2 6 4" xfId="12167"/>
    <cellStyle name="20% - Акцент3 2 6 5" xfId="11680"/>
    <cellStyle name="20% - Акцент3 2 7" xfId="54"/>
    <cellStyle name="20% — акцент3 2 7" xfId="11366"/>
    <cellStyle name="20% - Акцент3 2 7 2" xfId="1969"/>
    <cellStyle name="20% - Акцент3 2 7 3" xfId="12186"/>
    <cellStyle name="20% - Акцент3 2 7 4" xfId="12084"/>
    <cellStyle name="20% - Акцент3 2 8" xfId="55"/>
    <cellStyle name="20% — акцент3 2 8" xfId="11663"/>
    <cellStyle name="20% - Акцент3 2 8 2" xfId="1970"/>
    <cellStyle name="20% - Акцент3 2 8 3" xfId="11308"/>
    <cellStyle name="20% - Акцент3 2 9" xfId="56"/>
    <cellStyle name="20% — акцент3 2 9" xfId="11355"/>
    <cellStyle name="20% - Акцент3 2 9 2" xfId="1971"/>
    <cellStyle name="20% - Акцент3 2_46EE.2011(v1.0)" xfId="1972"/>
    <cellStyle name="20% — акцент3 20" xfId="1973"/>
    <cellStyle name="20% — акцент3 21" xfId="1974"/>
    <cellStyle name="20% — акцент3 22" xfId="1944"/>
    <cellStyle name="20% — акцент3 23" xfId="11158"/>
    <cellStyle name="20% — акцент3 24" xfId="12131"/>
    <cellStyle name="20% — акцент3 25" xfId="11944"/>
    <cellStyle name="20% — акцент3 26" xfId="11216"/>
    <cellStyle name="20% — акцент3 27" xfId="11587"/>
    <cellStyle name="20% — акцент3 28" xfId="11269"/>
    <cellStyle name="20% — акцент3 29" xfId="11152"/>
    <cellStyle name="20% - Акцент3 3" xfId="57"/>
    <cellStyle name="20% — акцент3 3" xfId="1976"/>
    <cellStyle name="20% - Акцент3 3 10" xfId="58"/>
    <cellStyle name="20% — акцент3 3 10" xfId="14160"/>
    <cellStyle name="20% - Акцент3 3 10 2" xfId="1977"/>
    <cellStyle name="20% - Акцент3 3 11" xfId="1978"/>
    <cellStyle name="20% — акцент3 3 11" xfId="14260"/>
    <cellStyle name="20% - Акцент3 3 12" xfId="5809"/>
    <cellStyle name="20% — акцент3 3 12" xfId="14335"/>
    <cellStyle name="20% - Акцент3 3 13" xfId="5920"/>
    <cellStyle name="20% — акцент3 3 13" xfId="14388"/>
    <cellStyle name="20% - Акцент3 3 14" xfId="5970"/>
    <cellStyle name="20% - Акцент3 3 15" xfId="6076"/>
    <cellStyle name="20% - Акцент3 3 16" xfId="1975"/>
    <cellStyle name="20% - Акцент3 3 17" xfId="11166"/>
    <cellStyle name="20% - Акцент3 3 18" xfId="12128"/>
    <cellStyle name="20% - Акцент3 3 19" xfId="11090"/>
    <cellStyle name="20% - Акцент3 3 2" xfId="59"/>
    <cellStyle name="20% — акцент3 3 2" xfId="12404"/>
    <cellStyle name="20% - Акцент3 3 2 10" xfId="13767"/>
    <cellStyle name="20% - Акцент3 3 2 11" xfId="13931"/>
    <cellStyle name="20% - Акцент3 3 2 12" xfId="14032"/>
    <cellStyle name="20% - Акцент3 3 2 13" xfId="14159"/>
    <cellStyle name="20% - Акцент3 3 2 14" xfId="14259"/>
    <cellStyle name="20% - Акцент3 3 2 15" xfId="14356"/>
    <cellStyle name="20% - Акцент3 3 2 16" xfId="14387"/>
    <cellStyle name="20% - Акцент3 3 2 2" xfId="1980"/>
    <cellStyle name="20% - Акцент3 3 2 3" xfId="6958"/>
    <cellStyle name="20% - Акцент3 3 2 4" xfId="1979"/>
    <cellStyle name="20% - Акцент3 3 2 5" xfId="12405"/>
    <cellStyle name="20% - Акцент3 3 2 6" xfId="12824"/>
    <cellStyle name="20% - Акцент3 3 2 7" xfId="13508"/>
    <cellStyle name="20% - Акцент3 3 2 8" xfId="13101"/>
    <cellStyle name="20% - Акцент3 3 2 9" xfId="13645"/>
    <cellStyle name="20% - Акцент3 3 20" xfId="12159"/>
    <cellStyle name="20% - Акцент3 3 21" xfId="11870"/>
    <cellStyle name="20% - Акцент3 3 22" xfId="11806"/>
    <cellStyle name="20% - Акцент3 3 23" xfId="12047"/>
    <cellStyle name="20% - Акцент3 3 24" xfId="12403"/>
    <cellStyle name="20% - Акцент3 3 25" xfId="12826"/>
    <cellStyle name="20% - Акцент3 3 26" xfId="13509"/>
    <cellStyle name="20% - Акцент3 3 27" xfId="13103"/>
    <cellStyle name="20% - Акцент3 3 28" xfId="13646"/>
    <cellStyle name="20% - Акцент3 3 29" xfId="13769"/>
    <cellStyle name="20% - Акцент3 3 3" xfId="60"/>
    <cellStyle name="20% — акцент3 3 3" xfId="12825"/>
    <cellStyle name="20% - Акцент3 3 3 10" xfId="14204"/>
    <cellStyle name="20% - Акцент3 3 3 11" xfId="14300"/>
    <cellStyle name="20% - Акцент3 3 3 12" xfId="14354"/>
    <cellStyle name="20% - Акцент3 3 3 13" xfId="14408"/>
    <cellStyle name="20% - Акцент3 3 3 14" xfId="14406"/>
    <cellStyle name="20% - Акцент3 3 3 15" xfId="14422"/>
    <cellStyle name="20% - Акцент3 3 3 2" xfId="1982"/>
    <cellStyle name="20% - Акцент3 3 3 3" xfId="6959"/>
    <cellStyle name="20% - Акцент3 3 3 4" xfId="1981"/>
    <cellStyle name="20% - Акцент3 3 3 5" xfId="12406"/>
    <cellStyle name="20% - Акцент3 3 3 6" xfId="13507"/>
    <cellStyle name="20% - Акцент3 3 3 7" xfId="13838"/>
    <cellStyle name="20% - Акцент3 3 3 8" xfId="13969"/>
    <cellStyle name="20% - Акцент3 3 3 9" xfId="13766"/>
    <cellStyle name="20% - Акцент3 3 30" xfId="13933"/>
    <cellStyle name="20% - Акцент3 3 31" xfId="14034"/>
    <cellStyle name="20% - Акцент3 3 32" xfId="14161"/>
    <cellStyle name="20% - Акцент3 3 33" xfId="14261"/>
    <cellStyle name="20% - Акцент3 3 34" xfId="14336"/>
    <cellStyle name="20% - Акцент3 3 35" xfId="14389"/>
    <cellStyle name="20% - Акцент3 3 4" xfId="61"/>
    <cellStyle name="20% — акцент3 3 4" xfId="13704"/>
    <cellStyle name="20% - Акцент3 3 4 2" xfId="6960"/>
    <cellStyle name="20% - Акцент3 3 4 2 2" xfId="6961"/>
    <cellStyle name="20% - Акцент3 3 4 3" xfId="1983"/>
    <cellStyle name="20% - Акцент3 3 5" xfId="62"/>
    <cellStyle name="20% — акцент3 3 5" xfId="13102"/>
    <cellStyle name="20% - Акцент3 3 5 2" xfId="1984"/>
    <cellStyle name="20% - Акцент3 3 6" xfId="63"/>
    <cellStyle name="20% — акцент3 3 6" xfId="13709"/>
    <cellStyle name="20% - Акцент3 3 6 2" xfId="1985"/>
    <cellStyle name="20% - Акцент3 3 7" xfId="64"/>
    <cellStyle name="20% — акцент3 3 7" xfId="13768"/>
    <cellStyle name="20% - Акцент3 3 7 2" xfId="1986"/>
    <cellStyle name="20% - Акцент3 3 8" xfId="65"/>
    <cellStyle name="20% — акцент3 3 8" xfId="13932"/>
    <cellStyle name="20% - Акцент3 3 8 2" xfId="1987"/>
    <cellStyle name="20% - Акцент3 3 9" xfId="66"/>
    <cellStyle name="20% — акцент3 3 9" xfId="14033"/>
    <cellStyle name="20% - Акцент3 3 9 2" xfId="1988"/>
    <cellStyle name="20% - Акцент3 3_46EE.2011(v1.0)" xfId="1989"/>
    <cellStyle name="20% - Акцент3 4" xfId="1990"/>
    <cellStyle name="20% — акцент3 4" xfId="1991"/>
    <cellStyle name="20% — акцент3 4 10" xfId="14158"/>
    <cellStyle name="20% - Акцент3 4 2" xfId="1992"/>
    <cellStyle name="20% — акцент3 4 2" xfId="12408"/>
    <cellStyle name="20% - Акцент3 4 2 2" xfId="1993"/>
    <cellStyle name="20% - Акцент3 4 2 3" xfId="6962"/>
    <cellStyle name="20% - Акцент3 4 3" xfId="1994"/>
    <cellStyle name="20% — акцент3 4 3" xfId="12821"/>
    <cellStyle name="20% - Акцент3 4 3 2" xfId="1995"/>
    <cellStyle name="20% - Акцент3 4 3 3" xfId="6963"/>
    <cellStyle name="20% - Акцент3 4 4" xfId="6077"/>
    <cellStyle name="20% — акцент3 4 4" xfId="13505"/>
    <cellStyle name="20% - Акцент3 4 4 2" xfId="6964"/>
    <cellStyle name="20% — акцент3 4 5" xfId="13098"/>
    <cellStyle name="20% — акцент3 4 6" xfId="13643"/>
    <cellStyle name="20% — акцент3 4 7" xfId="13765"/>
    <cellStyle name="20% — акцент3 4 8" xfId="13930"/>
    <cellStyle name="20% — акцент3 4 9" xfId="14030"/>
    <cellStyle name="20% - Акцент3 4_46EE.2011(v1.0)" xfId="1996"/>
    <cellStyle name="20% - Акцент3 5" xfId="1997"/>
    <cellStyle name="20% — акцент3 5" xfId="1998"/>
    <cellStyle name="20% - Акцент3 5 2" xfId="1999"/>
    <cellStyle name="20% - Акцент3 5 2 2" xfId="2000"/>
    <cellStyle name="20% - Акцент3 5 2 3" xfId="6965"/>
    <cellStyle name="20% - Акцент3 5 3" xfId="2001"/>
    <cellStyle name="20% - Акцент3 5 3 2" xfId="2002"/>
    <cellStyle name="20% - Акцент3 5 3 3" xfId="6966"/>
    <cellStyle name="20% - Акцент3 5 4" xfId="6078"/>
    <cellStyle name="20% - Акцент3 5 4 2" xfId="6967"/>
    <cellStyle name="20% - Акцент3 5_46EE.2011(v1.0)" xfId="2003"/>
    <cellStyle name="20% - Акцент3 6" xfId="2004"/>
    <cellStyle name="20% — акцент3 6" xfId="2005"/>
    <cellStyle name="20% - Акцент3 6 2" xfId="2006"/>
    <cellStyle name="20% - Акцент3 6 2 2" xfId="2007"/>
    <cellStyle name="20% - Акцент3 6 2 3" xfId="6968"/>
    <cellStyle name="20% - Акцент3 6 3" xfId="2008"/>
    <cellStyle name="20% - Акцент3 6 3 2" xfId="2009"/>
    <cellStyle name="20% - Акцент3 6 3 3" xfId="6969"/>
    <cellStyle name="20% - Акцент3 6 4" xfId="6079"/>
    <cellStyle name="20% - Акцент3 6 4 2" xfId="6970"/>
    <cellStyle name="20% - Акцент3 6_46EE.2011(v1.0)" xfId="2010"/>
    <cellStyle name="20% - Акцент3 7" xfId="2011"/>
    <cellStyle name="20% — акцент3 7" xfId="2012"/>
    <cellStyle name="20% - Акцент3 7 2" xfId="2013"/>
    <cellStyle name="20% - Акцент3 7 2 2" xfId="2014"/>
    <cellStyle name="20% - Акцент3 7 2 3" xfId="6971"/>
    <cellStyle name="20% - Акцент3 7 3" xfId="2015"/>
    <cellStyle name="20% - Акцент3 7 3 2" xfId="2016"/>
    <cellStyle name="20% - Акцент3 7 3 3" xfId="6972"/>
    <cellStyle name="20% - Акцент3 7 4" xfId="6080"/>
    <cellStyle name="20% - Акцент3 7 4 2" xfId="6973"/>
    <cellStyle name="20% - Акцент3 7_46EE.2011(v1.0)" xfId="2017"/>
    <cellStyle name="20% - Акцент3 8" xfId="2018"/>
    <cellStyle name="20% — акцент3 8" xfId="2019"/>
    <cellStyle name="20% - Акцент3 8 2" xfId="2020"/>
    <cellStyle name="20% - Акцент3 8 2 2" xfId="2021"/>
    <cellStyle name="20% - Акцент3 8 2 3" xfId="6974"/>
    <cellStyle name="20% - Акцент3 8 3" xfId="2022"/>
    <cellStyle name="20% - Акцент3 8 3 2" xfId="2023"/>
    <cellStyle name="20% - Акцент3 8 3 3" xfId="6975"/>
    <cellStyle name="20% - Акцент3 8 4" xfId="2024"/>
    <cellStyle name="20% - Акцент3 8 5" xfId="6976"/>
    <cellStyle name="20% - Акцент3 8_46EE.2011(v1.0)" xfId="2025"/>
    <cellStyle name="20% - Акцент3 9" xfId="2026"/>
    <cellStyle name="20% — акцент3 9" xfId="2027"/>
    <cellStyle name="20% - Акцент3 9 2" xfId="2028"/>
    <cellStyle name="20% - Акцент3 9 2 2" xfId="2029"/>
    <cellStyle name="20% - Акцент3 9 2 3" xfId="6977"/>
    <cellStyle name="20% - Акцент3 9 3" xfId="2030"/>
    <cellStyle name="20% - Акцент3 9 3 2" xfId="2031"/>
    <cellStyle name="20% - Акцент3 9 3 3" xfId="6978"/>
    <cellStyle name="20% - Акцент3 9 4" xfId="2032"/>
    <cellStyle name="20% - Акцент3 9 5" xfId="6979"/>
    <cellStyle name="20% - Акцент3 9_46EE.2011(v1.0)" xfId="2033"/>
    <cellStyle name="20% — акцент3_Расчет тарифа на тэ 2015 СЛФ" xfId="2034"/>
    <cellStyle name="20% — акцент4" xfId="67"/>
    <cellStyle name="20% - Акцент4 10" xfId="2036"/>
    <cellStyle name="20% — акцент4 10" xfId="2037"/>
    <cellStyle name="20% - Акцент4 10 2" xfId="2038"/>
    <cellStyle name="20% - Акцент4 10 3" xfId="6980"/>
    <cellStyle name="20% - Акцент4 11" xfId="2039"/>
    <cellStyle name="20% — акцент4 11" xfId="2040"/>
    <cellStyle name="20% - Акцент4 11 2" xfId="2041"/>
    <cellStyle name="20% - Акцент4 11 3" xfId="6981"/>
    <cellStyle name="20% - Акцент4 12" xfId="6982"/>
    <cellStyle name="20% — акцент4 12" xfId="2042"/>
    <cellStyle name="20% - Акцент4 12 2" xfId="6983"/>
    <cellStyle name="20% - Акцент4 12 3" xfId="6984"/>
    <cellStyle name="20% - Акцент4 12 4" xfId="6985"/>
    <cellStyle name="20% - Акцент4 13" xfId="6986"/>
    <cellStyle name="20% — акцент4 13" xfId="2043"/>
    <cellStyle name="20% - Акцент4 13 2" xfId="6987"/>
    <cellStyle name="20% - Акцент4 13 3" xfId="6988"/>
    <cellStyle name="20% - Акцент4 13 4" xfId="6989"/>
    <cellStyle name="20% - Акцент4 14" xfId="6990"/>
    <cellStyle name="20% — акцент4 14" xfId="2044"/>
    <cellStyle name="20% - Акцент4 14 2" xfId="6991"/>
    <cellStyle name="20% - Акцент4 14 3" xfId="6992"/>
    <cellStyle name="20% - Акцент4 15" xfId="6993"/>
    <cellStyle name="20% — акцент4 15" xfId="2045"/>
    <cellStyle name="20% - Акцент4 15 2" xfId="6994"/>
    <cellStyle name="20% - Акцент4 15 3" xfId="6995"/>
    <cellStyle name="20% - Акцент4 16" xfId="6996"/>
    <cellStyle name="20% — акцент4 16" xfId="2046"/>
    <cellStyle name="20% - Акцент4 16 2" xfId="6997"/>
    <cellStyle name="20% - Акцент4 16 3" xfId="6998"/>
    <cellStyle name="20% - Акцент4 17" xfId="6999"/>
    <cellStyle name="20% — акцент4 17" xfId="2047"/>
    <cellStyle name="20% - Акцент4 18" xfId="7000"/>
    <cellStyle name="20% — акцент4 18" xfId="2048"/>
    <cellStyle name="20% — акцент4 19" xfId="2049"/>
    <cellStyle name="20% - Акцент4 2" xfId="68"/>
    <cellStyle name="20% — акцент4 2" xfId="69"/>
    <cellStyle name="20% - Акцент4 2 1" xfId="7001"/>
    <cellStyle name="20% - Акцент4 2 1 2" xfId="12413"/>
    <cellStyle name="20% - Акцент4 2 10" xfId="70"/>
    <cellStyle name="20% — акцент4 2 10" xfId="12412"/>
    <cellStyle name="20% - Акцент4 2 10 2" xfId="2052"/>
    <cellStyle name="20% - Акцент4 2 11" xfId="5810"/>
    <cellStyle name="20% — акцент4 2 11" xfId="12816"/>
    <cellStyle name="20% - Акцент4 2 11 2" xfId="10822"/>
    <cellStyle name="20% - Акцент4 2 11 3" xfId="6082"/>
    <cellStyle name="20% - Акцент4 2 12" xfId="5918"/>
    <cellStyle name="20% — акцент4 2 12" xfId="13501"/>
    <cellStyle name="20% - Акцент4 2 12 2" xfId="10823"/>
    <cellStyle name="20% - Акцент4 2 13" xfId="5969"/>
    <cellStyle name="20% — акцент4 2 13" xfId="13090"/>
    <cellStyle name="20% - Акцент4 2 14" xfId="7002"/>
    <cellStyle name="20% — акцент4 2 14" xfId="13706"/>
    <cellStyle name="20% - Акцент4 2 15" xfId="7003"/>
    <cellStyle name="20% — акцент4 2 15" xfId="13841"/>
    <cellStyle name="20% - Акцент4 2 16" xfId="7004"/>
    <cellStyle name="20% — акцент4 2 16" xfId="13925"/>
    <cellStyle name="20% - Акцент4 2 16 2" xfId="10824"/>
    <cellStyle name="20% - Акцент4 2 17" xfId="10825"/>
    <cellStyle name="20% — акцент4 2 17" xfId="14087"/>
    <cellStyle name="20% - Акцент4 2 18" xfId="10826"/>
    <cellStyle name="20% — акцент4 2 18" xfId="14154"/>
    <cellStyle name="20% - Акцент4 2 19" xfId="10827"/>
    <cellStyle name="20% — акцент4 2 19" xfId="14256"/>
    <cellStyle name="20% - Акцент4 2 2" xfId="71"/>
    <cellStyle name="20% — акцент4 2 2" xfId="2051"/>
    <cellStyle name="20% - Акцент4 2 2 10" xfId="11232"/>
    <cellStyle name="20% - Акцент4 2 2 11" xfId="12414"/>
    <cellStyle name="20% - Акцент4 2 2 12" xfId="12814"/>
    <cellStyle name="20% - Акцент4 2 2 13" xfId="13499"/>
    <cellStyle name="20% - Акцент4 2 2 14" xfId="13084"/>
    <cellStyle name="20% - Акцент4 2 2 15" xfId="13639"/>
    <cellStyle name="20% - Акцент4 2 2 16" xfId="13761"/>
    <cellStyle name="20% - Акцент4 2 2 17" xfId="13923"/>
    <cellStyle name="20% - Акцент4 2 2 18" xfId="14027"/>
    <cellStyle name="20% - Акцент4 2 2 19" xfId="14206"/>
    <cellStyle name="20% - Акцент4 2 2 2" xfId="2054"/>
    <cellStyle name="20% - Акцент4 2 2 2 2" xfId="7005"/>
    <cellStyle name="20% - Акцент4 2 2 2 3" xfId="6083"/>
    <cellStyle name="20% - Акцент4 2 2 20" xfId="14302"/>
    <cellStyle name="20% - Акцент4 2 2 21" xfId="14332"/>
    <cellStyle name="20% - Акцент4 2 2 22" xfId="14384"/>
    <cellStyle name="20% - Акцент4 2 2 3" xfId="2053"/>
    <cellStyle name="20% - Акцент4 2 2 4" xfId="11181"/>
    <cellStyle name="20% - Акцент4 2 2 5" xfId="12188"/>
    <cellStyle name="20% - Акцент4 2 2 6" xfId="11434"/>
    <cellStyle name="20% - Акцент4 2 2 7" xfId="11500"/>
    <cellStyle name="20% - Акцент4 2 2 8" xfId="11778"/>
    <cellStyle name="20% - Акцент4 2 2 9" xfId="11705"/>
    <cellStyle name="20% - Акцент4 2 20" xfId="6081"/>
    <cellStyle name="20% — акцент4 2 20" xfId="14333"/>
    <cellStyle name="20% - Акцент4 2 21" xfId="2050"/>
    <cellStyle name="20% — акцент4 2 21" xfId="14385"/>
    <cellStyle name="20% - Акцент4 2 22" xfId="11178"/>
    <cellStyle name="20% - Акцент4 2 23" xfId="12124"/>
    <cellStyle name="20% - Акцент4 2 24" xfId="11686"/>
    <cellStyle name="20% - Акцент4 2 25" xfId="11915"/>
    <cellStyle name="20% - Акцент4 2 26" xfId="11871"/>
    <cellStyle name="20% - Акцент4 2 27" xfId="11810"/>
    <cellStyle name="20% - Акцент4 2 28" xfId="11431"/>
    <cellStyle name="20% - Акцент4 2 29" xfId="12411"/>
    <cellStyle name="20% - Акцент4 2 3" xfId="72"/>
    <cellStyle name="20% — акцент4 2 3" xfId="11179"/>
    <cellStyle name="20% - Акцент4 2 3 10" xfId="11416"/>
    <cellStyle name="20% - Акцент4 2 3 2" xfId="2056"/>
    <cellStyle name="20% - Акцент4 2 3 3" xfId="7006"/>
    <cellStyle name="20% - Акцент4 2 3 4" xfId="2055"/>
    <cellStyle name="20% - Акцент4 2 3 5" xfId="12122"/>
    <cellStyle name="20% - Акцент4 2 3 6" xfId="11097"/>
    <cellStyle name="20% - Акцент4 2 3 7" xfId="12157"/>
    <cellStyle name="20% - Акцент4 2 3 8" xfId="11927"/>
    <cellStyle name="20% - Акцент4 2 3 9" xfId="11525"/>
    <cellStyle name="20% - Акцент4 2 30" xfId="12817"/>
    <cellStyle name="20% - Акцент4 2 31" xfId="13502"/>
    <cellStyle name="20% - Акцент4 2 32" xfId="13095"/>
    <cellStyle name="20% - Акцент4 2 33" xfId="13640"/>
    <cellStyle name="20% - Акцент4 2 34" xfId="13763"/>
    <cellStyle name="20% - Акцент4 2 35" xfId="13926"/>
    <cellStyle name="20% - Акцент4 2 36" xfId="14028"/>
    <cellStyle name="20% - Акцент4 2 37" xfId="14155"/>
    <cellStyle name="20% - Акцент4 2 38" xfId="14257"/>
    <cellStyle name="20% - Акцент4 2 39" xfId="14334"/>
    <cellStyle name="20% - Акцент4 2 4" xfId="73"/>
    <cellStyle name="20% — акцент4 2 4" xfId="12123"/>
    <cellStyle name="20% - Акцент4 2 4 2" xfId="7007"/>
    <cellStyle name="20% - Акцент4 2 4 3" xfId="2057"/>
    <cellStyle name="20% - Акцент4 2 4 4" xfId="11098"/>
    <cellStyle name="20% - Акцент4 2 4 5" xfId="11041"/>
    <cellStyle name="20% - Акцент4 2 4 6" xfId="11256"/>
    <cellStyle name="20% - Акцент4 2 4 7" xfId="11662"/>
    <cellStyle name="20% - Акцент4 2 4 8" xfId="12043"/>
    <cellStyle name="20% - Акцент4 2 40" xfId="14386"/>
    <cellStyle name="20% - Акцент4 2 5" xfId="74"/>
    <cellStyle name="20% — акцент4 2 5" xfId="11096"/>
    <cellStyle name="20% - Акцент4 2 5 2" xfId="7008"/>
    <cellStyle name="20% - Акцент4 2 5 3" xfId="2058"/>
    <cellStyle name="20% - Акцент4 2 5 4" xfId="11738"/>
    <cellStyle name="20% - Акцент4 2 5 5" xfId="11062"/>
    <cellStyle name="20% - Акцент4 2 5 6" xfId="11237"/>
    <cellStyle name="20% - Акцент4 2 5 7" xfId="11935"/>
    <cellStyle name="20% - Акцент4 2 6" xfId="75"/>
    <cellStyle name="20% — акцент4 2 6" xfId="12158"/>
    <cellStyle name="20% - Акцент4 2 6 2" xfId="2059"/>
    <cellStyle name="20% - Акцент4 2 6 3" xfId="11679"/>
    <cellStyle name="20% - Акцент4 2 6 4" xfId="12029"/>
    <cellStyle name="20% - Акцент4 2 6 5" xfId="11708"/>
    <cellStyle name="20% - Акцент4 2 7" xfId="76"/>
    <cellStyle name="20% — акцент4 2 7" xfId="12203"/>
    <cellStyle name="20% - Акцент4 2 7 2" xfId="2060"/>
    <cellStyle name="20% - Акцент4 2 7 3" xfId="11637"/>
    <cellStyle name="20% - Акцент4 2 7 4" xfId="11678"/>
    <cellStyle name="20% - Акцент4 2 8" xfId="77"/>
    <cellStyle name="20% — акцент4 2 8" xfId="11262"/>
    <cellStyle name="20% - Акцент4 2 8 2" xfId="2061"/>
    <cellStyle name="20% - Акцент4 2 8 3" xfId="11358"/>
    <cellStyle name="20% - Акцент4 2 9" xfId="78"/>
    <cellStyle name="20% — акцент4 2 9" xfId="11359"/>
    <cellStyle name="20% - Акцент4 2 9 2" xfId="2062"/>
    <cellStyle name="20% - Акцент4 2_46EE.2011(v1.0)" xfId="2063"/>
    <cellStyle name="20% — акцент4 20" xfId="2064"/>
    <cellStyle name="20% — акцент4 21" xfId="2065"/>
    <cellStyle name="20% — акцент4 22" xfId="2035"/>
    <cellStyle name="20% — акцент4 23" xfId="11176"/>
    <cellStyle name="20% — акцент4 24" xfId="11602"/>
    <cellStyle name="20% — акцент4 25" xfId="11094"/>
    <cellStyle name="20% — акцент4 26" xfId="11658"/>
    <cellStyle name="20% — акцент4 27" xfId="11061"/>
    <cellStyle name="20% — акцент4 28" xfId="12231"/>
    <cellStyle name="20% — акцент4 29" xfId="11905"/>
    <cellStyle name="20% - Акцент4 3" xfId="79"/>
    <cellStyle name="20% — акцент4 3" xfId="2067"/>
    <cellStyle name="20% - Акцент4 3 10" xfId="80"/>
    <cellStyle name="20% — акцент4 3 10" xfId="14151"/>
    <cellStyle name="20% - Акцент4 3 10 2" xfId="2068"/>
    <cellStyle name="20% - Акцент4 3 11" xfId="2069"/>
    <cellStyle name="20% — акцент4 3 11" xfId="14254"/>
    <cellStyle name="20% - Акцент4 3 12" xfId="5811"/>
    <cellStyle name="20% — акцент4 3 12" xfId="14330"/>
    <cellStyle name="20% - Акцент4 3 13" xfId="5917"/>
    <cellStyle name="20% — акцент4 3 13" xfId="14411"/>
    <cellStyle name="20% - Акцент4 3 14" xfId="5968"/>
    <cellStyle name="20% - Акцент4 3 15" xfId="6084"/>
    <cellStyle name="20% - Акцент4 3 16" xfId="2066"/>
    <cellStyle name="20% - Акцент4 3 17" xfId="11186"/>
    <cellStyle name="20% - Акцент4 3 18" xfId="12120"/>
    <cellStyle name="20% - Акцент4 3 19" xfId="11875"/>
    <cellStyle name="20% - Акцент4 3 2" xfId="81"/>
    <cellStyle name="20% — акцент4 3 2" xfId="12416"/>
    <cellStyle name="20% - Акцент4 3 2 10" xfId="13758"/>
    <cellStyle name="20% - Акцент4 3 2 11" xfId="13920"/>
    <cellStyle name="20% - Акцент4 3 2 12" xfId="14024"/>
    <cellStyle name="20% - Акцент4 3 2 13" xfId="14150"/>
    <cellStyle name="20% - Акцент4 3 2 14" xfId="14253"/>
    <cellStyle name="20% - Акцент4 3 2 15" xfId="14329"/>
    <cellStyle name="20% - Акцент4 3 2 16" xfId="14382"/>
    <cellStyle name="20% - Акцент4 3 2 2" xfId="2071"/>
    <cellStyle name="20% - Акцент4 3 2 3" xfId="7009"/>
    <cellStyle name="20% - Акцент4 3 2 4" xfId="2070"/>
    <cellStyle name="20% - Акцент4 3 2 5" xfId="12417"/>
    <cellStyle name="20% - Акцент4 3 2 6" xfId="12811"/>
    <cellStyle name="20% - Акцент4 3 2 7" xfId="13496"/>
    <cellStyle name="20% - Акцент4 3 2 8" xfId="13078"/>
    <cellStyle name="20% - Акцент4 3 2 9" xfId="13636"/>
    <cellStyle name="20% - Акцент4 3 20" xfId="11291"/>
    <cellStyle name="20% - Акцент4 3 21" xfId="11560"/>
    <cellStyle name="20% - Акцент4 3 22" xfId="11838"/>
    <cellStyle name="20% - Акцент4 3 23" xfId="12085"/>
    <cellStyle name="20% - Акцент4 3 24" xfId="12415"/>
    <cellStyle name="20% - Акцент4 3 25" xfId="12813"/>
    <cellStyle name="20% - Акцент4 3 26" xfId="13498"/>
    <cellStyle name="20% - Акцент4 3 27" xfId="13081"/>
    <cellStyle name="20% - Акцент4 3 28" xfId="13638"/>
    <cellStyle name="20% - Акцент4 3 29" xfId="13760"/>
    <cellStyle name="20% - Акцент4 3 3" xfId="82"/>
    <cellStyle name="20% — акцент4 3 3" xfId="12812"/>
    <cellStyle name="20% - Акцент4 3 3 10" xfId="13919"/>
    <cellStyle name="20% - Акцент4 3 3 11" xfId="14023"/>
    <cellStyle name="20% - Акцент4 3 3 12" xfId="14149"/>
    <cellStyle name="20% - Акцент4 3 3 13" xfId="14252"/>
    <cellStyle name="20% - Акцент4 3 3 14" xfId="14328"/>
    <cellStyle name="20% - Акцент4 3 3 15" xfId="14381"/>
    <cellStyle name="20% - Акцент4 3 3 2" xfId="2073"/>
    <cellStyle name="20% - Акцент4 3 3 3" xfId="7010"/>
    <cellStyle name="20% - Акцент4 3 3 4" xfId="2072"/>
    <cellStyle name="20% - Акцент4 3 3 5" xfId="12418"/>
    <cellStyle name="20% - Акцент4 3 3 6" xfId="13495"/>
    <cellStyle name="20% - Акцент4 3 3 7" xfId="13077"/>
    <cellStyle name="20% - Акцент4 3 3 8" xfId="13635"/>
    <cellStyle name="20% - Акцент4 3 3 9" xfId="13757"/>
    <cellStyle name="20% - Акцент4 3 30" xfId="13922"/>
    <cellStyle name="20% - Акцент4 3 31" xfId="14026"/>
    <cellStyle name="20% - Акцент4 3 32" xfId="14152"/>
    <cellStyle name="20% - Акцент4 3 33" xfId="14255"/>
    <cellStyle name="20% - Акцент4 3 34" xfId="14331"/>
    <cellStyle name="20% - Акцент4 3 35" xfId="14383"/>
    <cellStyle name="20% - Акцент4 3 4" xfId="83"/>
    <cellStyle name="20% — акцент4 3 4" xfId="13497"/>
    <cellStyle name="20% - Акцент4 3 4 2" xfId="7011"/>
    <cellStyle name="20% - Акцент4 3 4 2 2" xfId="7012"/>
    <cellStyle name="20% - Акцент4 3 4 3" xfId="2074"/>
    <cellStyle name="20% - Акцент4 3 5" xfId="84"/>
    <cellStyle name="20% — акцент4 3 5" xfId="13079"/>
    <cellStyle name="20% - Акцент4 3 5 2" xfId="2075"/>
    <cellStyle name="20% - Акцент4 3 6" xfId="85"/>
    <cellStyle name="20% — акцент4 3 6" xfId="13637"/>
    <cellStyle name="20% - Акцент4 3 6 2" xfId="2076"/>
    <cellStyle name="20% - Акцент4 3 7" xfId="86"/>
    <cellStyle name="20% — акцент4 3 7" xfId="13759"/>
    <cellStyle name="20% - Акцент4 3 7 2" xfId="2077"/>
    <cellStyle name="20% - Акцент4 3 8" xfId="87"/>
    <cellStyle name="20% — акцент4 3 8" xfId="13921"/>
    <cellStyle name="20% - Акцент4 3 8 2" xfId="2078"/>
    <cellStyle name="20% - Акцент4 3 9" xfId="88"/>
    <cellStyle name="20% — акцент4 3 9" xfId="14025"/>
    <cellStyle name="20% - Акцент4 3 9 2" xfId="2079"/>
    <cellStyle name="20% - Акцент4 3_46EE.2011(v1.0)" xfId="2080"/>
    <cellStyle name="20% - Акцент4 4" xfId="2081"/>
    <cellStyle name="20% — акцент4 4" xfId="2082"/>
    <cellStyle name="20% — акцент4 4 10" xfId="14147"/>
    <cellStyle name="20% - Акцент4 4 2" xfId="2083"/>
    <cellStyle name="20% — акцент4 4 2" xfId="12420"/>
    <cellStyle name="20% - Акцент4 4 2 2" xfId="2084"/>
    <cellStyle name="20% - Акцент4 4 2 3" xfId="7013"/>
    <cellStyle name="20% - Акцент4 4 3" xfId="2085"/>
    <cellStyle name="20% — акцент4 4 3" xfId="12808"/>
    <cellStyle name="20% - Акцент4 4 3 2" xfId="2086"/>
    <cellStyle name="20% - Акцент4 4 3 3" xfId="7014"/>
    <cellStyle name="20% - Акцент4 4 4" xfId="6085"/>
    <cellStyle name="20% — акцент4 4 4" xfId="13493"/>
    <cellStyle name="20% - Акцент4 4 4 2" xfId="7015"/>
    <cellStyle name="20% — акцент4 4 5" xfId="13075"/>
    <cellStyle name="20% — акцент4 4 6" xfId="13633"/>
    <cellStyle name="20% — акцент4 4 7" xfId="13755"/>
    <cellStyle name="20% — акцент4 4 8" xfId="13917"/>
    <cellStyle name="20% — акцент4 4 9" xfId="14021"/>
    <cellStyle name="20% - Акцент4 4_46EE.2011(v1.0)" xfId="2087"/>
    <cellStyle name="20% - Акцент4 5" xfId="2088"/>
    <cellStyle name="20% — акцент4 5" xfId="2089"/>
    <cellStyle name="20% - Акцент4 5 2" xfId="2090"/>
    <cellStyle name="20% - Акцент4 5 2 2" xfId="2091"/>
    <cellStyle name="20% - Акцент4 5 2 3" xfId="7016"/>
    <cellStyle name="20% - Акцент4 5 3" xfId="2092"/>
    <cellStyle name="20% - Акцент4 5 3 2" xfId="2093"/>
    <cellStyle name="20% - Акцент4 5 3 3" xfId="7017"/>
    <cellStyle name="20% - Акцент4 5 4" xfId="6086"/>
    <cellStyle name="20% - Акцент4 5 4 2" xfId="7018"/>
    <cellStyle name="20% - Акцент4 5_46EE.2011(v1.0)" xfId="2094"/>
    <cellStyle name="20% - Акцент4 6" xfId="2095"/>
    <cellStyle name="20% — акцент4 6" xfId="2096"/>
    <cellStyle name="20% - Акцент4 6 2" xfId="2097"/>
    <cellStyle name="20% - Акцент4 6 2 2" xfId="2098"/>
    <cellStyle name="20% - Акцент4 6 2 3" xfId="7019"/>
    <cellStyle name="20% - Акцент4 6 3" xfId="2099"/>
    <cellStyle name="20% - Акцент4 6 3 2" xfId="2100"/>
    <cellStyle name="20% - Акцент4 6 3 3" xfId="7020"/>
    <cellStyle name="20% - Акцент4 6 4" xfId="6087"/>
    <cellStyle name="20% - Акцент4 6 4 2" xfId="7021"/>
    <cellStyle name="20% - Акцент4 6_46EE.2011(v1.0)" xfId="2101"/>
    <cellStyle name="20% - Акцент4 7" xfId="2102"/>
    <cellStyle name="20% — акцент4 7" xfId="2103"/>
    <cellStyle name="20% - Акцент4 7 2" xfId="2104"/>
    <cellStyle name="20% - Акцент4 7 2 2" xfId="2105"/>
    <cellStyle name="20% - Акцент4 7 2 3" xfId="7022"/>
    <cellStyle name="20% - Акцент4 7 3" xfId="2106"/>
    <cellStyle name="20% - Акцент4 7 3 2" xfId="2107"/>
    <cellStyle name="20% - Акцент4 7 3 3" xfId="7023"/>
    <cellStyle name="20% - Акцент4 7 4" xfId="6088"/>
    <cellStyle name="20% - Акцент4 7 4 2" xfId="7024"/>
    <cellStyle name="20% - Акцент4 7_46EE.2011(v1.0)" xfId="2108"/>
    <cellStyle name="20% - Акцент4 8" xfId="2109"/>
    <cellStyle name="20% — акцент4 8" xfId="2110"/>
    <cellStyle name="20% - Акцент4 8 2" xfId="2111"/>
    <cellStyle name="20% - Акцент4 8 2 2" xfId="2112"/>
    <cellStyle name="20% - Акцент4 8 2 3" xfId="7025"/>
    <cellStyle name="20% - Акцент4 8 3" xfId="2113"/>
    <cellStyle name="20% - Акцент4 8 3 2" xfId="2114"/>
    <cellStyle name="20% - Акцент4 8 3 3" xfId="7026"/>
    <cellStyle name="20% - Акцент4 8 4" xfId="2115"/>
    <cellStyle name="20% - Акцент4 8 5" xfId="7027"/>
    <cellStyle name="20% - Акцент4 8_46EE.2011(v1.0)" xfId="2116"/>
    <cellStyle name="20% - Акцент4 9" xfId="2117"/>
    <cellStyle name="20% — акцент4 9" xfId="2118"/>
    <cellStyle name="20% - Акцент4 9 2" xfId="2119"/>
    <cellStyle name="20% - Акцент4 9 2 2" xfId="2120"/>
    <cellStyle name="20% - Акцент4 9 2 3" xfId="7028"/>
    <cellStyle name="20% - Акцент4 9 3" xfId="2121"/>
    <cellStyle name="20% - Акцент4 9 3 2" xfId="2122"/>
    <cellStyle name="20% - Акцент4 9 3 3" xfId="7029"/>
    <cellStyle name="20% - Акцент4 9 4" xfId="2123"/>
    <cellStyle name="20% - Акцент4 9 5" xfId="7030"/>
    <cellStyle name="20% - Акцент4 9_46EE.2011(v1.0)" xfId="2124"/>
    <cellStyle name="20% — акцент4_Расчет тарифа на тэ 2015 СЛФ" xfId="2125"/>
    <cellStyle name="20% — акцент5" xfId="89"/>
    <cellStyle name="20% - Акцент5 10" xfId="2127"/>
    <cellStyle name="20% — акцент5 10" xfId="2128"/>
    <cellStyle name="20% - Акцент5 10 2" xfId="2129"/>
    <cellStyle name="20% - Акцент5 10 3" xfId="7031"/>
    <cellStyle name="20% - Акцент5 11" xfId="2130"/>
    <cellStyle name="20% — акцент5 11" xfId="2131"/>
    <cellStyle name="20% - Акцент5 11 2" xfId="2132"/>
    <cellStyle name="20% - Акцент5 11 3" xfId="7032"/>
    <cellStyle name="20% - Акцент5 12" xfId="7033"/>
    <cellStyle name="20% — акцент5 12" xfId="2133"/>
    <cellStyle name="20% - Акцент5 12 2" xfId="7034"/>
    <cellStyle name="20% - Акцент5 12 3" xfId="7035"/>
    <cellStyle name="20% - Акцент5 12 4" xfId="7036"/>
    <cellStyle name="20% - Акцент5 13" xfId="7037"/>
    <cellStyle name="20% — акцент5 13" xfId="2134"/>
    <cellStyle name="20% - Акцент5 13 2" xfId="7038"/>
    <cellStyle name="20% - Акцент5 13 3" xfId="7039"/>
    <cellStyle name="20% - Акцент5 13 4" xfId="7040"/>
    <cellStyle name="20% - Акцент5 14" xfId="7041"/>
    <cellStyle name="20% — акцент5 14" xfId="2135"/>
    <cellStyle name="20% - Акцент5 14 2" xfId="7042"/>
    <cellStyle name="20% - Акцент5 14 3" xfId="7043"/>
    <cellStyle name="20% - Акцент5 15" xfId="7044"/>
    <cellStyle name="20% — акцент5 15" xfId="2136"/>
    <cellStyle name="20% - Акцент5 15 2" xfId="7045"/>
    <cellStyle name="20% - Акцент5 15 3" xfId="7046"/>
    <cellStyle name="20% - Акцент5 16" xfId="7047"/>
    <cellStyle name="20% — акцент5 16" xfId="2137"/>
    <cellStyle name="20% - Акцент5 16 2" xfId="7048"/>
    <cellStyle name="20% - Акцент5 16 3" xfId="7049"/>
    <cellStyle name="20% - Акцент5 17" xfId="7050"/>
    <cellStyle name="20% — акцент5 17" xfId="2138"/>
    <cellStyle name="20% - Акцент5 18" xfId="7051"/>
    <cellStyle name="20% — акцент5 18" xfId="2139"/>
    <cellStyle name="20% — акцент5 19" xfId="2140"/>
    <cellStyle name="20% - Акцент5 2" xfId="90"/>
    <cellStyle name="20% — акцент5 2" xfId="91"/>
    <cellStyle name="20% - Акцент5 2 1" xfId="7052"/>
    <cellStyle name="20% - Акцент5 2 1 2" xfId="12426"/>
    <cellStyle name="20% - Акцент5 2 10" xfId="92"/>
    <cellStyle name="20% — акцент5 2 10" xfId="12425"/>
    <cellStyle name="20% - Акцент5 2 10 2" xfId="2143"/>
    <cellStyle name="20% - Акцент5 2 11" xfId="5812"/>
    <cellStyle name="20% — акцент5 2 11" xfId="12803"/>
    <cellStyle name="20% - Акцент5 2 11 2" xfId="10828"/>
    <cellStyle name="20% - Акцент5 2 11 3" xfId="6090"/>
    <cellStyle name="20% - Акцент5 2 12" xfId="5916"/>
    <cellStyle name="20% — акцент5 2 12" xfId="13488"/>
    <cellStyle name="20% - Акцент5 2 12 2" xfId="10829"/>
    <cellStyle name="20% - Акцент5 2 13" xfId="5967"/>
    <cellStyle name="20% — акцент5 2 13" xfId="13058"/>
    <cellStyle name="20% - Акцент5 2 14" xfId="7053"/>
    <cellStyle name="20% — акцент5 2 14" xfId="13631"/>
    <cellStyle name="20% - Акцент5 2 15" xfId="7054"/>
    <cellStyle name="20% — акцент5 2 15" xfId="13750"/>
    <cellStyle name="20% - Акцент5 2 16" xfId="7055"/>
    <cellStyle name="20% — акцент5 2 16" xfId="13913"/>
    <cellStyle name="20% - Акцент5 2 16 2" xfId="10830"/>
    <cellStyle name="20% - Акцент5 2 17" xfId="10831"/>
    <cellStyle name="20% — акцент5 2 17" xfId="14017"/>
    <cellStyle name="20% - Акцент5 2 18" xfId="10832"/>
    <cellStyle name="20% — акцент5 2 18" xfId="14142"/>
    <cellStyle name="20% - Акцент5 2 19" xfId="10833"/>
    <cellStyle name="20% — акцент5 2 19" xfId="14245"/>
    <cellStyle name="20% - Акцент5 2 2" xfId="93"/>
    <cellStyle name="20% — акцент5 2 2" xfId="2142"/>
    <cellStyle name="20% - Акцент5 2 2 10" xfId="12208"/>
    <cellStyle name="20% - Акцент5 2 2 11" xfId="12427"/>
    <cellStyle name="20% - Акцент5 2 2 12" xfId="12801"/>
    <cellStyle name="20% - Акцент5 2 2 13" xfId="13486"/>
    <cellStyle name="20% - Акцент5 2 2 14" xfId="13056"/>
    <cellStyle name="20% - Акцент5 2 2 15" xfId="13707"/>
    <cellStyle name="20% - Акцент5 2 2 16" xfId="13748"/>
    <cellStyle name="20% - Акцент5 2 2 17" xfId="13911"/>
    <cellStyle name="20% - Акцент5 2 2 18" xfId="14015"/>
    <cellStyle name="20% - Акцент5 2 2 19" xfId="14141"/>
    <cellStyle name="20% - Акцент5 2 2 2" xfId="2145"/>
    <cellStyle name="20% - Акцент5 2 2 2 2" xfId="7056"/>
    <cellStyle name="20% - Акцент5 2 2 2 3" xfId="6091"/>
    <cellStyle name="20% - Акцент5 2 2 20" xfId="14244"/>
    <cellStyle name="20% - Акцент5 2 2 21" xfId="14325"/>
    <cellStyle name="20% - Акцент5 2 2 22" xfId="14378"/>
    <cellStyle name="20% - Акцент5 2 2 3" xfId="2144"/>
    <cellStyle name="20% - Акцент5 2 2 4" xfId="11195"/>
    <cellStyle name="20% - Акцент5 2 2 5" xfId="11735"/>
    <cellStyle name="20% - Акцент5 2 2 6" xfId="11755"/>
    <cellStyle name="20% - Акцент5 2 2 7" xfId="12154"/>
    <cellStyle name="20% - Акцент5 2 2 8" xfId="11064"/>
    <cellStyle name="20% - Акцент5 2 2 9" xfId="11932"/>
    <cellStyle name="20% - Акцент5 2 20" xfId="6089"/>
    <cellStyle name="20% — акцент5 2 20" xfId="14326"/>
    <cellStyle name="20% - Акцент5 2 21" xfId="2141"/>
    <cellStyle name="20% — акцент5 2 21" xfId="14379"/>
    <cellStyle name="20% - Акцент5 2 22" xfId="11193"/>
    <cellStyle name="20% - Акцент5 2 23" xfId="12118"/>
    <cellStyle name="20% - Акцент5 2 24" xfId="11753"/>
    <cellStyle name="20% - Акцент5 2 25" xfId="12155"/>
    <cellStyle name="20% - Акцент5 2 26" xfId="11420"/>
    <cellStyle name="20% - Акцент5 2 27" xfId="12233"/>
    <cellStyle name="20% - Акцент5 2 28" xfId="11912"/>
    <cellStyle name="20% - Акцент5 2 29" xfId="12424"/>
    <cellStyle name="20% - Акцент5 2 3" xfId="94"/>
    <cellStyle name="20% — акцент5 2 3" xfId="11194"/>
    <cellStyle name="20% - Акцент5 2 3 10" xfId="11889"/>
    <cellStyle name="20% - Акцент5 2 3 2" xfId="2147"/>
    <cellStyle name="20% - Акцент5 2 3 3" xfId="7057"/>
    <cellStyle name="20% - Акцент5 2 3 4" xfId="2146"/>
    <cellStyle name="20% - Акцент5 2 3 5" xfId="12116"/>
    <cellStyle name="20% - Акцент5 2 3 6" xfId="11099"/>
    <cellStyle name="20% - Акцент5 2 3 7" xfId="11657"/>
    <cellStyle name="20% - Акцент5 2 3 8" xfId="11065"/>
    <cellStyle name="20% - Акцент5 2 3 9" xfId="11704"/>
    <cellStyle name="20% - Акцент5 2 30" xfId="12804"/>
    <cellStyle name="20% - Акцент5 2 31" xfId="13489"/>
    <cellStyle name="20% - Акцент5 2 32" xfId="12237"/>
    <cellStyle name="20% - Акцент5 2 33" xfId="13632"/>
    <cellStyle name="20% - Акцент5 2 34" xfId="13751"/>
    <cellStyle name="20% - Акцент5 2 35" xfId="13974"/>
    <cellStyle name="20% - Акцент5 2 36" xfId="14018"/>
    <cellStyle name="20% - Акцент5 2 37" xfId="14143"/>
    <cellStyle name="20% - Акцент5 2 38" xfId="14246"/>
    <cellStyle name="20% - Акцент5 2 39" xfId="14327"/>
    <cellStyle name="20% - Акцент5 2 4" xfId="95"/>
    <cellStyle name="20% — акцент5 2 4" xfId="12117"/>
    <cellStyle name="20% - Акцент5 2 4 2" xfId="7058"/>
    <cellStyle name="20% - Акцент5 2 4 3" xfId="2148"/>
    <cellStyle name="20% - Акцент5 2 4 4" xfId="11435"/>
    <cellStyle name="20% - Акцент5 2 4 5" xfId="12025"/>
    <cellStyle name="20% - Акцент5 2 4 6" xfId="11163"/>
    <cellStyle name="20% - Акцент5 2 4 7" xfId="12181"/>
    <cellStyle name="20% - Акцент5 2 4 8" xfId="12205"/>
    <cellStyle name="20% - Акцент5 2 40" xfId="14380"/>
    <cellStyle name="20% - Акцент5 2 5" xfId="96"/>
    <cellStyle name="20% — акцент5 2 5" xfId="11754"/>
    <cellStyle name="20% - Акцент5 2 5 2" xfId="7059"/>
    <cellStyle name="20% - Акцент5 2 5 3" xfId="2149"/>
    <cellStyle name="20% - Акцент5 2 5 4" xfId="12024"/>
    <cellStyle name="20% - Акцент5 2 5 5" xfId="11779"/>
    <cellStyle name="20% - Акцент5 2 5 6" xfId="11908"/>
    <cellStyle name="20% - Акцент5 2 5 7" xfId="11357"/>
    <cellStyle name="20% - Акцент5 2 6" xfId="97"/>
    <cellStyle name="20% — акцент5 2 6" xfId="11703"/>
    <cellStyle name="20% - Акцент5 2 6 2" xfId="2150"/>
    <cellStyle name="20% - Акцент5 2 6 3" xfId="11694"/>
    <cellStyle name="20% - Акцент5 2 6 4" xfId="11400"/>
    <cellStyle name="20% - Акцент5 2 6 5" xfId="11711"/>
    <cellStyle name="20% - Акцент5 2 7" xfId="98"/>
    <cellStyle name="20% — акцент5 2 7" xfId="11063"/>
    <cellStyle name="20% - Акцент5 2 7 2" xfId="2151"/>
    <cellStyle name="20% - Акцент5 2 7 3" xfId="11563"/>
    <cellStyle name="20% - Акцент5 2 7 4" xfId="12152"/>
    <cellStyle name="20% - Акцент5 2 8" xfId="99"/>
    <cellStyle name="20% — акцент5 2 8" xfId="12166"/>
    <cellStyle name="20% - Акцент5 2 8 2" xfId="2152"/>
    <cellStyle name="20% - Акцент5 2 8 3" xfId="11890"/>
    <cellStyle name="20% - Акцент5 2 9" xfId="100"/>
    <cellStyle name="20% — акцент5 2 9" xfId="11499"/>
    <cellStyle name="20% - Акцент5 2 9 2" xfId="2153"/>
    <cellStyle name="20% - Акцент5 2_46EE.2011(v1.0)" xfId="2154"/>
    <cellStyle name="20% — акцент5 20" xfId="2155"/>
    <cellStyle name="20% — акцент5 21" xfId="2156"/>
    <cellStyle name="20% — акцент5 22" xfId="2126"/>
    <cellStyle name="20% — акцент5 23" xfId="11190"/>
    <cellStyle name="20% — акцент5 24" xfId="12119"/>
    <cellStyle name="20% — акцент5 25" xfId="11687"/>
    <cellStyle name="20% — акцент5 26" xfId="12156"/>
    <cellStyle name="20% — акцент5 27" xfId="11419"/>
    <cellStyle name="20% — акцент5 28" xfId="11792"/>
    <cellStyle name="20% — акцент5 29" xfId="12224"/>
    <cellStyle name="20% - Акцент5 3" xfId="101"/>
    <cellStyle name="20% — акцент5 3" xfId="2158"/>
    <cellStyle name="20% - Акцент5 3 10" xfId="102"/>
    <cellStyle name="20% — акцент5 3 10" xfId="14207"/>
    <cellStyle name="20% - Акцент5 3 10 2" xfId="2159"/>
    <cellStyle name="20% - Акцент5 3 11" xfId="2160"/>
    <cellStyle name="20% — акцент5 3 11" xfId="14303"/>
    <cellStyle name="20% - Акцент5 3 12" xfId="5813"/>
    <cellStyle name="20% — акцент5 3 12" xfId="14323"/>
    <cellStyle name="20% - Акцент5 3 13" xfId="5860"/>
    <cellStyle name="20% — акцент5 3 13" xfId="14376"/>
    <cellStyle name="20% - Акцент5 3 14" xfId="5966"/>
    <cellStyle name="20% - Акцент5 3 15" xfId="6092"/>
    <cellStyle name="20% - Акцент5 3 16" xfId="2157"/>
    <cellStyle name="20% - Акцент5 3 17" xfId="11196"/>
    <cellStyle name="20% - Акцент5 3 18" xfId="12114"/>
    <cellStyle name="20% - Акцент5 3 19" xfId="11100"/>
    <cellStyle name="20% - Акцент5 3 2" xfId="103"/>
    <cellStyle name="20% — акцент5 3 2" xfId="12429"/>
    <cellStyle name="20% - Акцент5 3 2 10" xfId="13745"/>
    <cellStyle name="20% - Акцент5 3 2 11" xfId="13908"/>
    <cellStyle name="20% - Акцент5 3 2 12" xfId="14012"/>
    <cellStyle name="20% - Акцент5 3 2 13" xfId="14139"/>
    <cellStyle name="20% - Акцент5 3 2 14" xfId="14242"/>
    <cellStyle name="20% - Акцент5 3 2 15" xfId="14322"/>
    <cellStyle name="20% - Акцент5 3 2 16" xfId="14375"/>
    <cellStyle name="20% - Акцент5 3 2 2" xfId="2162"/>
    <cellStyle name="20% - Акцент5 3 2 3" xfId="7060"/>
    <cellStyle name="20% - Акцент5 3 2 4" xfId="2161"/>
    <cellStyle name="20% - Акцент5 3 2 5" xfId="12430"/>
    <cellStyle name="20% - Акцент5 3 2 6" xfId="12798"/>
    <cellStyle name="20% - Акцент5 3 2 7" xfId="13483"/>
    <cellStyle name="20% - Акцент5 3 2 8" xfId="13046"/>
    <cellStyle name="20% - Акцент5 3 2 9" xfId="13627"/>
    <cellStyle name="20% - Акцент5 3 20" xfId="11914"/>
    <cellStyle name="20% - Акцент5 3 21" xfId="11066"/>
    <cellStyle name="20% - Акцент5 3 22" xfId="11113"/>
    <cellStyle name="20% - Акцент5 3 23" xfId="11842"/>
    <cellStyle name="20% - Акцент5 3 24" xfId="12428"/>
    <cellStyle name="20% - Акцент5 3 25" xfId="12800"/>
    <cellStyle name="20% - Акцент5 3 26" xfId="13485"/>
    <cellStyle name="20% - Акцент5 3 27" xfId="13055"/>
    <cellStyle name="20% - Акцент5 3 28" xfId="13629"/>
    <cellStyle name="20% - Акцент5 3 29" xfId="13747"/>
    <cellStyle name="20% - Акцент5 3 3" xfId="104"/>
    <cellStyle name="20% — акцент5 3 3" xfId="12799"/>
    <cellStyle name="20% - Акцент5 3 3 10" xfId="13971"/>
    <cellStyle name="20% - Акцент5 3 3 11" xfId="14010"/>
    <cellStyle name="20% - Акцент5 3 3 12" xfId="14138"/>
    <cellStyle name="20% - Акцент5 3 3 13" xfId="14241"/>
    <cellStyle name="20% - Акцент5 3 3 14" xfId="14321"/>
    <cellStyle name="20% - Акцент5 3 3 15" xfId="14374"/>
    <cellStyle name="20% - Акцент5 3 3 2" xfId="2164"/>
    <cellStyle name="20% - Акцент5 3 3 3" xfId="7061"/>
    <cellStyle name="20% - Акцент5 3 3 4" xfId="2163"/>
    <cellStyle name="20% - Акцент5 3 3 5" xfId="12431"/>
    <cellStyle name="20% - Акцент5 3 3 6" xfId="13482"/>
    <cellStyle name="20% - Акцент5 3 3 7" xfId="13045"/>
    <cellStyle name="20% - Акцент5 3 3 8" xfId="13626"/>
    <cellStyle name="20% - Акцент5 3 3 9" xfId="13743"/>
    <cellStyle name="20% - Акцент5 3 30" xfId="13910"/>
    <cellStyle name="20% - Акцент5 3 31" xfId="14014"/>
    <cellStyle name="20% - Акцент5 3 32" xfId="14140"/>
    <cellStyle name="20% - Акцент5 3 33" xfId="14243"/>
    <cellStyle name="20% - Акцент5 3 34" xfId="14324"/>
    <cellStyle name="20% - Акцент5 3 35" xfId="14377"/>
    <cellStyle name="20% - Акцент5 3 4" xfId="105"/>
    <cellStyle name="20% — акцент5 3 4" xfId="13484"/>
    <cellStyle name="20% - Акцент5 3 4 2" xfId="7062"/>
    <cellStyle name="20% - Акцент5 3 4 2 2" xfId="7063"/>
    <cellStyle name="20% - Акцент5 3 4 3" xfId="2165"/>
    <cellStyle name="20% - Акцент5 3 5" xfId="106"/>
    <cellStyle name="20% — акцент5 3 5" xfId="13047"/>
    <cellStyle name="20% - Акцент5 3 5 2" xfId="2166"/>
    <cellStyle name="20% - Акцент5 3 6" xfId="107"/>
    <cellStyle name="20% — акцент5 3 6" xfId="13628"/>
    <cellStyle name="20% - Акцент5 3 6 2" xfId="2167"/>
    <cellStyle name="20% - Акцент5 3 7" xfId="108"/>
    <cellStyle name="20% — акцент5 3 7" xfId="13746"/>
    <cellStyle name="20% - Акцент5 3 7 2" xfId="2168"/>
    <cellStyle name="20% - Акцент5 3 8" xfId="109"/>
    <cellStyle name="20% — акцент5 3 8" xfId="13909"/>
    <cellStyle name="20% - Акцент5 3 8 2" xfId="2169"/>
    <cellStyle name="20% - Акцент5 3 9" xfId="110"/>
    <cellStyle name="20% — акцент5 3 9" xfId="14013"/>
    <cellStyle name="20% - Акцент5 3 9 2" xfId="2170"/>
    <cellStyle name="20% - Акцент5 3_46EE.2011(v1.0)" xfId="2171"/>
    <cellStyle name="20% - Акцент5 4" xfId="2172"/>
    <cellStyle name="20% — акцент5 4" xfId="2173"/>
    <cellStyle name="20% — акцент5 4 10" xfId="14137"/>
    <cellStyle name="20% - Акцент5 4 2" xfId="2174"/>
    <cellStyle name="20% — акцент5 4 2" xfId="12433"/>
    <cellStyle name="20% - Акцент5 4 2 2" xfId="2175"/>
    <cellStyle name="20% - Акцент5 4 2 3" xfId="7064"/>
    <cellStyle name="20% - Акцент5 4 3" xfId="2176"/>
    <cellStyle name="20% — акцент5 4 3" xfId="12795"/>
    <cellStyle name="20% - Акцент5 4 3 2" xfId="2177"/>
    <cellStyle name="20% - Акцент5 4 3 3" xfId="7065"/>
    <cellStyle name="20% - Акцент5 4 4" xfId="6093"/>
    <cellStyle name="20% — акцент5 4 4" xfId="13480"/>
    <cellStyle name="20% - Акцент5 4 4 2" xfId="7066"/>
    <cellStyle name="20% — акцент5 4 5" xfId="13043"/>
    <cellStyle name="20% — акцент5 4 6" xfId="13624"/>
    <cellStyle name="20% — акцент5 4 7" xfId="13741"/>
    <cellStyle name="20% — акцент5 4 8" xfId="13906"/>
    <cellStyle name="20% — акцент5 4 9" xfId="14008"/>
    <cellStyle name="20% - Акцент5 4_46EE.2011(v1.0)" xfId="2178"/>
    <cellStyle name="20% - Акцент5 5" xfId="2179"/>
    <cellStyle name="20% — акцент5 5" xfId="2180"/>
    <cellStyle name="20% - Акцент5 5 2" xfId="2181"/>
    <cellStyle name="20% - Акцент5 5 2 2" xfId="2182"/>
    <cellStyle name="20% - Акцент5 5 2 3" xfId="7067"/>
    <cellStyle name="20% - Акцент5 5 3" xfId="2183"/>
    <cellStyle name="20% - Акцент5 5 3 2" xfId="2184"/>
    <cellStyle name="20% - Акцент5 5 3 3" xfId="7068"/>
    <cellStyle name="20% - Акцент5 5 4" xfId="6094"/>
    <cellStyle name="20% - Акцент5 5 4 2" xfId="7069"/>
    <cellStyle name="20% - Акцент5 5_46EE.2011(v1.0)" xfId="2185"/>
    <cellStyle name="20% - Акцент5 6" xfId="2186"/>
    <cellStyle name="20% — акцент5 6" xfId="2187"/>
    <cellStyle name="20% - Акцент5 6 2" xfId="2188"/>
    <cellStyle name="20% - Акцент5 6 2 2" xfId="2189"/>
    <cellStyle name="20% - Акцент5 6 2 3" xfId="7070"/>
    <cellStyle name="20% - Акцент5 6 3" xfId="2190"/>
    <cellStyle name="20% - Акцент5 6 3 2" xfId="2191"/>
    <cellStyle name="20% - Акцент5 6 3 3" xfId="7071"/>
    <cellStyle name="20% - Акцент5 6 4" xfId="6095"/>
    <cellStyle name="20% - Акцент5 6 4 2" xfId="7072"/>
    <cellStyle name="20% - Акцент5 6_46EE.2011(v1.0)" xfId="2192"/>
    <cellStyle name="20% - Акцент5 7" xfId="2193"/>
    <cellStyle name="20% — акцент5 7" xfId="2194"/>
    <cellStyle name="20% - Акцент5 7 2" xfId="2195"/>
    <cellStyle name="20% - Акцент5 7 2 2" xfId="2196"/>
    <cellStyle name="20% - Акцент5 7 2 3" xfId="7073"/>
    <cellStyle name="20% - Акцент5 7 3" xfId="2197"/>
    <cellStyle name="20% - Акцент5 7 3 2" xfId="2198"/>
    <cellStyle name="20% - Акцент5 7 3 3" xfId="7074"/>
    <cellStyle name="20% - Акцент5 7 4" xfId="6096"/>
    <cellStyle name="20% - Акцент5 7 4 2" xfId="7075"/>
    <cellStyle name="20% - Акцент5 7_46EE.2011(v1.0)" xfId="2199"/>
    <cellStyle name="20% - Акцент5 8" xfId="2200"/>
    <cellStyle name="20% — акцент5 8" xfId="2201"/>
    <cellStyle name="20% - Акцент5 8 2" xfId="2202"/>
    <cellStyle name="20% - Акцент5 8 2 2" xfId="2203"/>
    <cellStyle name="20% - Акцент5 8 2 3" xfId="7076"/>
    <cellStyle name="20% - Акцент5 8 3" xfId="2204"/>
    <cellStyle name="20% - Акцент5 8 3 2" xfId="2205"/>
    <cellStyle name="20% - Акцент5 8 3 3" xfId="7077"/>
    <cellStyle name="20% - Акцент5 8 4" xfId="2206"/>
    <cellStyle name="20% - Акцент5 8 5" xfId="7078"/>
    <cellStyle name="20% - Акцент5 8_46EE.2011(v1.0)" xfId="2207"/>
    <cellStyle name="20% - Акцент5 9" xfId="2208"/>
    <cellStyle name="20% — акцент5 9" xfId="2209"/>
    <cellStyle name="20% - Акцент5 9 2" xfId="2210"/>
    <cellStyle name="20% - Акцент5 9 2 2" xfId="2211"/>
    <cellStyle name="20% - Акцент5 9 2 3" xfId="7079"/>
    <cellStyle name="20% - Акцент5 9 3" xfId="2212"/>
    <cellStyle name="20% - Акцент5 9 3 2" xfId="2213"/>
    <cellStyle name="20% - Акцент5 9 3 3" xfId="7080"/>
    <cellStyle name="20% - Акцент5 9 4" xfId="2214"/>
    <cellStyle name="20% - Акцент5 9 5" xfId="7081"/>
    <cellStyle name="20% - Акцент5 9_46EE.2011(v1.0)" xfId="2215"/>
    <cellStyle name="20% — акцент5_Расчет тарифа на тэ 2015 СЛФ" xfId="2216"/>
    <cellStyle name="20% — акцент6" xfId="111"/>
    <cellStyle name="20% - Акцент6 10" xfId="2218"/>
    <cellStyle name="20% — акцент6 10" xfId="2219"/>
    <cellStyle name="20% - Акцент6 10 2" xfId="2220"/>
    <cellStyle name="20% - Акцент6 10 3" xfId="7082"/>
    <cellStyle name="20% - Акцент6 11" xfId="2221"/>
    <cellStyle name="20% — акцент6 11" xfId="2222"/>
    <cellStyle name="20% - Акцент6 11 2" xfId="2223"/>
    <cellStyle name="20% - Акцент6 11 3" xfId="7083"/>
    <cellStyle name="20% - Акцент6 12" xfId="7084"/>
    <cellStyle name="20% — акцент6 12" xfId="2224"/>
    <cellStyle name="20% - Акцент6 12 2" xfId="7085"/>
    <cellStyle name="20% - Акцент6 12 3" xfId="7086"/>
    <cellStyle name="20% - Акцент6 12 4" xfId="7087"/>
    <cellStyle name="20% - Акцент6 13" xfId="7088"/>
    <cellStyle name="20% — акцент6 13" xfId="2225"/>
    <cellStyle name="20% - Акцент6 13 2" xfId="7089"/>
    <cellStyle name="20% - Акцент6 13 3" xfId="7090"/>
    <cellStyle name="20% - Акцент6 13 4" xfId="7091"/>
    <cellStyle name="20% - Акцент6 14" xfId="7092"/>
    <cellStyle name="20% — акцент6 14" xfId="2226"/>
    <cellStyle name="20% - Акцент6 14 2" xfId="7093"/>
    <cellStyle name="20% - Акцент6 14 3" xfId="7094"/>
    <cellStyle name="20% - Акцент6 15" xfId="7095"/>
    <cellStyle name="20% — акцент6 15" xfId="2227"/>
    <cellStyle name="20% - Акцент6 15 2" xfId="7096"/>
    <cellStyle name="20% - Акцент6 15 3" xfId="7097"/>
    <cellStyle name="20% - Акцент6 16" xfId="7098"/>
    <cellStyle name="20% — акцент6 16" xfId="2228"/>
    <cellStyle name="20% - Акцент6 16 2" xfId="7099"/>
    <cellStyle name="20% - Акцент6 16 3" xfId="7100"/>
    <cellStyle name="20% - Акцент6 17" xfId="7101"/>
    <cellStyle name="20% — акцент6 17" xfId="2229"/>
    <cellStyle name="20% - Акцент6 18" xfId="7102"/>
    <cellStyle name="20% — акцент6 18" xfId="2230"/>
    <cellStyle name="20% — акцент6 19" xfId="2231"/>
    <cellStyle name="20% - Акцент6 2" xfId="112"/>
    <cellStyle name="20% — акцент6 2" xfId="113"/>
    <cellStyle name="20% - Акцент6 2 1" xfId="7103"/>
    <cellStyle name="20% - Акцент6 2 1 2" xfId="12439"/>
    <cellStyle name="20% - Акцент6 2 10" xfId="114"/>
    <cellStyle name="20% — акцент6 2 10" xfId="12438"/>
    <cellStyle name="20% - Акцент6 2 10 2" xfId="2234"/>
    <cellStyle name="20% - Акцент6 2 11" xfId="5814"/>
    <cellStyle name="20% — акцент6 2 11" xfId="12790"/>
    <cellStyle name="20% - Акцент6 2 11 2" xfId="10834"/>
    <cellStyle name="20% - Акцент6 2 11 3" xfId="6098"/>
    <cellStyle name="20% - Акцент6 2 12" xfId="5915"/>
    <cellStyle name="20% — акцент6 2 12" xfId="13475"/>
    <cellStyle name="20% - Акцент6 2 12 2" xfId="10835"/>
    <cellStyle name="20% - Акцент6 2 13" xfId="5965"/>
    <cellStyle name="20% — акцент6 2 13" xfId="13039"/>
    <cellStyle name="20% - Акцент6 2 14" xfId="7104"/>
    <cellStyle name="20% — акцент6 2 14" xfId="13619"/>
    <cellStyle name="20% - Акцент6 2 15" xfId="7105"/>
    <cellStyle name="20% — акцент6 2 15" xfId="13736"/>
    <cellStyle name="20% - Акцент6 2 16" xfId="7106"/>
    <cellStyle name="20% — акцент6 2 16" xfId="13901"/>
    <cellStyle name="20% - Акцент6 2 16 2" xfId="10836"/>
    <cellStyle name="20% - Акцент6 2 17" xfId="10837"/>
    <cellStyle name="20% — акцент6 2 17" xfId="14004"/>
    <cellStyle name="20% - Акцент6 2 18" xfId="10838"/>
    <cellStyle name="20% — акцент6 2 18" xfId="14135"/>
    <cellStyle name="20% - Акцент6 2 19" xfId="10839"/>
    <cellStyle name="20% — акцент6 2 19" xfId="14238"/>
    <cellStyle name="20% - Акцент6 2 2" xfId="115"/>
    <cellStyle name="20% — акцент6 2 2" xfId="2233"/>
    <cellStyle name="20% - Акцент6 2 2 10" xfId="11725"/>
    <cellStyle name="20% - Акцент6 2 2 11" xfId="12440"/>
    <cellStyle name="20% - Акцент6 2 2 12" xfId="12784"/>
    <cellStyle name="20% - Акцент6 2 2 13" xfId="13473"/>
    <cellStyle name="20% - Акцент6 2 2 14" xfId="13037"/>
    <cellStyle name="20% - Акцент6 2 2 15" xfId="13617"/>
    <cellStyle name="20% - Акцент6 2 2 16" xfId="13734"/>
    <cellStyle name="20% - Акцент6 2 2 17" xfId="13900"/>
    <cellStyle name="20% - Акцент6 2 2 18" xfId="14002"/>
    <cellStyle name="20% - Акцент6 2 2 19" xfId="14133"/>
    <cellStyle name="20% - Акцент6 2 2 2" xfId="2236"/>
    <cellStyle name="20% - Акцент6 2 2 2 2" xfId="7107"/>
    <cellStyle name="20% - Акцент6 2 2 2 3" xfId="6099"/>
    <cellStyle name="20% - Акцент6 2 2 20" xfId="14236"/>
    <cellStyle name="20% - Акцент6 2 2 21" xfId="14317"/>
    <cellStyle name="20% - Акцент6 2 2 22" xfId="14370"/>
    <cellStyle name="20% - Акцент6 2 2 3" xfId="2235"/>
    <cellStyle name="20% - Акцент6 2 2 4" xfId="11200"/>
    <cellStyle name="20% - Акцент6 2 2 5" xfId="11596"/>
    <cellStyle name="20% - Акцент6 2 2 6" xfId="11106"/>
    <cellStyle name="20% - Акцент6 2 2 7" xfId="11627"/>
    <cellStyle name="20% - Акцент6 2 2 8" xfId="11743"/>
    <cellStyle name="20% - Акцент6 2 2 9" xfId="11723"/>
    <cellStyle name="20% - Акцент6 2 20" xfId="6097"/>
    <cellStyle name="20% — акцент6 2 20" xfId="14319"/>
    <cellStyle name="20% - Акцент6 2 21" xfId="2232"/>
    <cellStyle name="20% — акцент6 2 21" xfId="14371"/>
    <cellStyle name="20% - Акцент6 2 22" xfId="11198"/>
    <cellStyle name="20% - Акцент6 2 23" xfId="12112"/>
    <cellStyle name="20% - Акцент6 2 24" xfId="11948"/>
    <cellStyle name="20% - Акцент6 2 25" xfId="11801"/>
    <cellStyle name="20% - Акцент6 2 26" xfId="11367"/>
    <cellStyle name="20% - Акцент6 2 27" xfId="11395"/>
    <cellStyle name="20% - Акцент6 2 28" xfId="11243"/>
    <cellStyle name="20% - Акцент6 2 29" xfId="12437"/>
    <cellStyle name="20% - Акцент6 2 3" xfId="116"/>
    <cellStyle name="20% — акцент6 2 3" xfId="11199"/>
    <cellStyle name="20% - Акцент6 2 3 10" xfId="11401"/>
    <cellStyle name="20% - Акцент6 2 3 2" xfId="2238"/>
    <cellStyle name="20% - Акцент6 2 3 3" xfId="7108"/>
    <cellStyle name="20% - Акцент6 2 3 4" xfId="2237"/>
    <cellStyle name="20% - Акцент6 2 3 5" xfId="11595"/>
    <cellStyle name="20% - Акцент6 2 3 6" xfId="11688"/>
    <cellStyle name="20% - Акцент6 2 3 7" xfId="11654"/>
    <cellStyle name="20% - Акцент6 2 3 8" xfId="11421"/>
    <cellStyle name="20% - Акцент6 2 3 9" xfId="12139"/>
    <cellStyle name="20% - Акцент6 2 30" xfId="12791"/>
    <cellStyle name="20% - Акцент6 2 31" xfId="13476"/>
    <cellStyle name="20% - Акцент6 2 32" xfId="13040"/>
    <cellStyle name="20% - Акцент6 2 33" xfId="13620"/>
    <cellStyle name="20% - Акцент6 2 34" xfId="13737"/>
    <cellStyle name="20% - Акцент6 2 35" xfId="13902"/>
    <cellStyle name="20% - Акцент6 2 36" xfId="14005"/>
    <cellStyle name="20% - Акцент6 2 37" xfId="14136"/>
    <cellStyle name="20% - Акцент6 2 38" xfId="14239"/>
    <cellStyle name="20% - Акцент6 2 39" xfId="14320"/>
    <cellStyle name="20% - Акцент6 2 4" xfId="117"/>
    <cellStyle name="20% — акцент6 2 4" xfId="11597"/>
    <cellStyle name="20% - Акцент6 2 4 2" xfId="7109"/>
    <cellStyle name="20% - Акцент6 2 4 3" xfId="2239"/>
    <cellStyle name="20% - Акцент6 2 4 4" xfId="11107"/>
    <cellStyle name="20% - Акцент6 2 4 5" xfId="11626"/>
    <cellStyle name="20% - Акцент6 2 4 6" xfId="11872"/>
    <cellStyle name="20% - Акцент6 2 4 7" xfId="12030"/>
    <cellStyle name="20% - Акцент6 2 4 8" xfId="12078"/>
    <cellStyle name="20% - Акцент6 2 40" xfId="14372"/>
    <cellStyle name="20% - Акцент6 2 5" xfId="118"/>
    <cellStyle name="20% — акцент6 2 5" xfId="11105"/>
    <cellStyle name="20% - Акцент6 2 5 2" xfId="7110"/>
    <cellStyle name="20% - Акцент6 2 5 3" xfId="2240"/>
    <cellStyle name="20% - Акцент6 2 5 4" xfId="11800"/>
    <cellStyle name="20% - Акцент6 2 5 5" xfId="11368"/>
    <cellStyle name="20% - Акцент6 2 5 6" xfId="12214"/>
    <cellStyle name="20% - Акцент6 2 5 7" xfId="12222"/>
    <cellStyle name="20% - Акцент6 2 6" xfId="119"/>
    <cellStyle name="20% — акцент6 2 6" xfId="11655"/>
    <cellStyle name="20% - Акцент6 2 6 2" xfId="2241"/>
    <cellStyle name="20% - Акцент6 2 6 3" xfId="11067"/>
    <cellStyle name="20% - Акцент6 2 6 4" xfId="11809"/>
    <cellStyle name="20% - Акцент6 2 6 5" xfId="11384"/>
    <cellStyle name="20% - Акцент6 2 7" xfId="120"/>
    <cellStyle name="20% — акцент6 2 7" xfId="11938"/>
    <cellStyle name="20% - Акцент6 2 7 2" xfId="2242"/>
    <cellStyle name="20% - Акцент6 2 7 3" xfId="11231"/>
    <cellStyle name="20% - Акцент6 2 7 4" xfId="11447"/>
    <cellStyle name="20% - Акцент6 2 8" xfId="121"/>
    <cellStyle name="20% — акцент6 2 8" xfId="11807"/>
    <cellStyle name="20% - Акцент6 2 8 2" xfId="2243"/>
    <cellStyle name="20% - Акцент6 2 8 3" xfId="11348"/>
    <cellStyle name="20% - Акцент6 2 9" xfId="122"/>
    <cellStyle name="20% — акцент6 2 9" xfId="11729"/>
    <cellStyle name="20% - Акцент6 2 9 2" xfId="2244"/>
    <cellStyle name="20% - Акцент6 2_46EE.2011(v1.0)" xfId="2245"/>
    <cellStyle name="20% — акцент6 20" xfId="2246"/>
    <cellStyle name="20% — акцент6 21" xfId="2247"/>
    <cellStyle name="20% — акцент6 22" xfId="2217"/>
    <cellStyle name="20% — акцент6 23" xfId="11197"/>
    <cellStyle name="20% — акцент6 24" xfId="12113"/>
    <cellStyle name="20% — акцент6 25" xfId="11104"/>
    <cellStyle name="20% — акцент6 26" xfId="11656"/>
    <cellStyle name="20% — акцент6 27" xfId="11751"/>
    <cellStyle name="20% — акцент6 28" xfId="11112"/>
    <cellStyle name="20% — акцент6 29" xfId="11188"/>
    <cellStyle name="20% - Акцент6 3" xfId="123"/>
    <cellStyle name="20% — акцент6 3" xfId="2249"/>
    <cellStyle name="20% - Акцент6 3 10" xfId="124"/>
    <cellStyle name="20% — акцент6 3 10" xfId="14131"/>
    <cellStyle name="20% - Акцент6 3 10 2" xfId="2250"/>
    <cellStyle name="20% - Акцент6 3 11" xfId="2251"/>
    <cellStyle name="20% — акцент6 3 11" xfId="14234"/>
    <cellStyle name="20% - Акцент6 3 12" xfId="5815"/>
    <cellStyle name="20% — акцент6 3 12" xfId="14315"/>
    <cellStyle name="20% - Акцент6 3 13" xfId="5914"/>
    <cellStyle name="20% — акцент6 3 13" xfId="14368"/>
    <cellStyle name="20% - Акцент6 3 14" xfId="5964"/>
    <cellStyle name="20% - Акцент6 3 15" xfId="6100"/>
    <cellStyle name="20% - Акцент6 3 16" xfId="2248"/>
    <cellStyle name="20% - Акцент6 3 17" xfId="11204"/>
    <cellStyle name="20% - Акцент6 3 18" xfId="12109"/>
    <cellStyle name="20% - Акцент6 3 19" xfId="11109"/>
    <cellStyle name="20% - Акцент6 3 2" xfId="125"/>
    <cellStyle name="20% — акцент6 3 2" xfId="12442"/>
    <cellStyle name="20% - Акцент6 3 2 10" xfId="13731"/>
    <cellStyle name="20% - Акцент6 3 2 11" xfId="13897"/>
    <cellStyle name="20% - Акцент6 3 2 12" xfId="13999"/>
    <cellStyle name="20% - Акцент6 3 2 13" xfId="14130"/>
    <cellStyle name="20% - Акцент6 3 2 14" xfId="14233"/>
    <cellStyle name="20% - Акцент6 3 2 15" xfId="14314"/>
    <cellStyle name="20% - Акцент6 3 2 16" xfId="14367"/>
    <cellStyle name="20% - Акцент6 3 2 2" xfId="2253"/>
    <cellStyle name="20% - Акцент6 3 2 3" xfId="7111"/>
    <cellStyle name="20% - Акцент6 3 2 4" xfId="2252"/>
    <cellStyle name="20% - Акцент6 3 2 5" xfId="12443"/>
    <cellStyle name="20% - Акцент6 3 2 6" xfId="12781"/>
    <cellStyle name="20% - Акцент6 3 2 7" xfId="13470"/>
    <cellStyle name="20% - Акцент6 3 2 8" xfId="13034"/>
    <cellStyle name="20% - Акцент6 3 2 9" xfId="13614"/>
    <cellStyle name="20% - Акцент6 3 20" xfId="11625"/>
    <cellStyle name="20% - Акцент6 3 21" xfId="11068"/>
    <cellStyle name="20% - Акцент6 3 22" xfId="11524"/>
    <cellStyle name="20% - Акцент6 3 23" xfId="12227"/>
    <cellStyle name="20% - Акцент6 3 24" xfId="12441"/>
    <cellStyle name="20% - Акцент6 3 25" xfId="12783"/>
    <cellStyle name="20% - Акцент6 3 26" xfId="13472"/>
    <cellStyle name="20% - Акцент6 3 27" xfId="13036"/>
    <cellStyle name="20% - Акцент6 3 28" xfId="13616"/>
    <cellStyle name="20% - Акцент6 3 29" xfId="13733"/>
    <cellStyle name="20% - Акцент6 3 3" xfId="126"/>
    <cellStyle name="20% — акцент6 3 3" xfId="12782"/>
    <cellStyle name="20% - Акцент6 3 3 10" xfId="13896"/>
    <cellStyle name="20% - Акцент6 3 3 11" xfId="13998"/>
    <cellStyle name="20% - Акцент6 3 3 12" xfId="14129"/>
    <cellStyle name="20% - Акцент6 3 3 13" xfId="14232"/>
    <cellStyle name="20% - Акцент6 3 3 14" xfId="14313"/>
    <cellStyle name="20% - Акцент6 3 3 15" xfId="14366"/>
    <cellStyle name="20% - Акцент6 3 3 2" xfId="2255"/>
    <cellStyle name="20% - Акцент6 3 3 3" xfId="7112"/>
    <cellStyle name="20% - Акцент6 3 3 4" xfId="2254"/>
    <cellStyle name="20% - Акцент6 3 3 5" xfId="12444"/>
    <cellStyle name="20% - Акцент6 3 3 6" xfId="13469"/>
    <cellStyle name="20% - Акцент6 3 3 7" xfId="13033"/>
    <cellStyle name="20% - Акцент6 3 3 8" xfId="13613"/>
    <cellStyle name="20% - Акцент6 3 3 9" xfId="13730"/>
    <cellStyle name="20% - Акцент6 3 30" xfId="13899"/>
    <cellStyle name="20% - Акцент6 3 31" xfId="14001"/>
    <cellStyle name="20% - Акцент6 3 32" xfId="14132"/>
    <cellStyle name="20% - Акцент6 3 33" xfId="14235"/>
    <cellStyle name="20% - Акцент6 3 34" xfId="14316"/>
    <cellStyle name="20% - Акцент6 3 35" xfId="14369"/>
    <cellStyle name="20% - Акцент6 3 4" xfId="127"/>
    <cellStyle name="20% — акцент6 3 4" xfId="13471"/>
    <cellStyle name="20% - Акцент6 3 4 2" xfId="7113"/>
    <cellStyle name="20% - Акцент6 3 4 2 2" xfId="7114"/>
    <cellStyle name="20% - Акцент6 3 4 3" xfId="2256"/>
    <cellStyle name="20% - Акцент6 3 5" xfId="128"/>
    <cellStyle name="20% — акцент6 3 5" xfId="13035"/>
    <cellStyle name="20% - Акцент6 3 5 2" xfId="2257"/>
    <cellStyle name="20% - Акцент6 3 6" xfId="129"/>
    <cellStyle name="20% — акцент6 3 6" xfId="13615"/>
    <cellStyle name="20% - Акцент6 3 6 2" xfId="2258"/>
    <cellStyle name="20% - Акцент6 3 7" xfId="130"/>
    <cellStyle name="20% — акцент6 3 7" xfId="13732"/>
    <cellStyle name="20% - Акцент6 3 7 2" xfId="2259"/>
    <cellStyle name="20% - Акцент6 3 8" xfId="131"/>
    <cellStyle name="20% — акцент6 3 8" xfId="13898"/>
    <cellStyle name="20% - Акцент6 3 8 2" xfId="2260"/>
    <cellStyle name="20% - Акцент6 3 9" xfId="132"/>
    <cellStyle name="20% — акцент6 3 9" xfId="14000"/>
    <cellStyle name="20% - Акцент6 3 9 2" xfId="2261"/>
    <cellStyle name="20% - Акцент6 3_46EE.2011(v1.0)" xfId="2262"/>
    <cellStyle name="20% - Акцент6 4" xfId="2263"/>
    <cellStyle name="20% — акцент6 4" xfId="2264"/>
    <cellStyle name="20% — акцент6 4 10" xfId="14127"/>
    <cellStyle name="20% - Акцент6 4 2" xfId="2265"/>
    <cellStyle name="20% — акцент6 4 2" xfId="12446"/>
    <cellStyle name="20% - Акцент6 4 2 2" xfId="2266"/>
    <cellStyle name="20% - Акцент6 4 2 3" xfId="7115"/>
    <cellStyle name="20% - Акцент6 4 3" xfId="2267"/>
    <cellStyle name="20% — акцент6 4 3" xfId="12777"/>
    <cellStyle name="20% - Акцент6 4 3 2" xfId="2268"/>
    <cellStyle name="20% - Акцент6 4 3 3" xfId="7116"/>
    <cellStyle name="20% - Акцент6 4 4" xfId="6101"/>
    <cellStyle name="20% — акцент6 4 4" xfId="13467"/>
    <cellStyle name="20% - Акцент6 4 4 2" xfId="7117"/>
    <cellStyle name="20% — акцент6 4 5" xfId="13031"/>
    <cellStyle name="20% — акцент6 4 6" xfId="13610"/>
    <cellStyle name="20% — акцент6 4 7" xfId="13728"/>
    <cellStyle name="20% — акцент6 4 8" xfId="13972"/>
    <cellStyle name="20% — акцент6 4 9" xfId="13996"/>
    <cellStyle name="20% - Акцент6 4_46EE.2011(v1.0)" xfId="2269"/>
    <cellStyle name="20% - Акцент6 5" xfId="2270"/>
    <cellStyle name="20% — акцент6 5" xfId="2271"/>
    <cellStyle name="20% - Акцент6 5 2" xfId="2272"/>
    <cellStyle name="20% - Акцент6 5 2 2" xfId="2273"/>
    <cellStyle name="20% - Акцент6 5 2 3" xfId="7118"/>
    <cellStyle name="20% - Акцент6 5 3" xfId="2274"/>
    <cellStyle name="20% - Акцент6 5 3 2" xfId="2275"/>
    <cellStyle name="20% - Акцент6 5 3 3" xfId="7119"/>
    <cellStyle name="20% - Акцент6 5 4" xfId="6102"/>
    <cellStyle name="20% - Акцент6 5 4 2" xfId="7120"/>
    <cellStyle name="20% - Акцент6 5_46EE.2011(v1.0)" xfId="2276"/>
    <cellStyle name="20% - Акцент6 6" xfId="2277"/>
    <cellStyle name="20% — акцент6 6" xfId="2278"/>
    <cellStyle name="20% - Акцент6 6 2" xfId="2279"/>
    <cellStyle name="20% - Акцент6 6 2 2" xfId="2280"/>
    <cellStyle name="20% - Акцент6 6 2 3" xfId="7121"/>
    <cellStyle name="20% - Акцент6 6 3" xfId="2281"/>
    <cellStyle name="20% - Акцент6 6 3 2" xfId="2282"/>
    <cellStyle name="20% - Акцент6 6 3 3" xfId="7122"/>
    <cellStyle name="20% - Акцент6 6 4" xfId="6103"/>
    <cellStyle name="20% - Акцент6 6 4 2" xfId="7123"/>
    <cellStyle name="20% - Акцент6 6_46EE.2011(v1.0)" xfId="2283"/>
    <cellStyle name="20% - Акцент6 7" xfId="2284"/>
    <cellStyle name="20% — акцент6 7" xfId="2285"/>
    <cellStyle name="20% - Акцент6 7 2" xfId="2286"/>
    <cellStyle name="20% - Акцент6 7 2 2" xfId="2287"/>
    <cellStyle name="20% - Акцент6 7 2 3" xfId="7124"/>
    <cellStyle name="20% - Акцент6 7 3" xfId="2288"/>
    <cellStyle name="20% - Акцент6 7 3 2" xfId="2289"/>
    <cellStyle name="20% - Акцент6 7 3 3" xfId="7125"/>
    <cellStyle name="20% - Акцент6 7 4" xfId="6104"/>
    <cellStyle name="20% - Акцент6 7 4 2" xfId="7126"/>
    <cellStyle name="20% - Акцент6 7_46EE.2011(v1.0)" xfId="2290"/>
    <cellStyle name="20% - Акцент6 8" xfId="2291"/>
    <cellStyle name="20% — акцент6 8" xfId="2292"/>
    <cellStyle name="20% - Акцент6 8 2" xfId="2293"/>
    <cellStyle name="20% - Акцент6 8 2 2" xfId="2294"/>
    <cellStyle name="20% - Акцент6 8 2 3" xfId="7127"/>
    <cellStyle name="20% - Акцент6 8 3" xfId="2295"/>
    <cellStyle name="20% - Акцент6 8 3 2" xfId="2296"/>
    <cellStyle name="20% - Акцент6 8 3 3" xfId="7128"/>
    <cellStyle name="20% - Акцент6 8 4" xfId="2297"/>
    <cellStyle name="20% - Акцент6 8 5" xfId="7129"/>
    <cellStyle name="20% - Акцент6 8_46EE.2011(v1.0)" xfId="2298"/>
    <cellStyle name="20% - Акцент6 9" xfId="2299"/>
    <cellStyle name="20% — акцент6 9" xfId="2300"/>
    <cellStyle name="20% - Акцент6 9 2" xfId="2301"/>
    <cellStyle name="20% - Акцент6 9 2 2" xfId="2302"/>
    <cellStyle name="20% - Акцент6 9 2 3" xfId="7130"/>
    <cellStyle name="20% - Акцент6 9 3" xfId="2303"/>
    <cellStyle name="20% - Акцент6 9 3 2" xfId="2304"/>
    <cellStyle name="20% - Акцент6 9 3 3" xfId="7131"/>
    <cellStyle name="20% - Акцент6 9 4" xfId="2305"/>
    <cellStyle name="20% - Акцент6 9 5" xfId="7132"/>
    <cellStyle name="20% - Акцент6 9_46EE.2011(v1.0)" xfId="2306"/>
    <cellStyle name="20% — акцент6_Расчет тарифа на тэ 2015 СЛФ" xfId="2307"/>
    <cellStyle name="40% - Accent1" xfId="2308"/>
    <cellStyle name="40% - Accent1 1" xfId="7133"/>
    <cellStyle name="40% - Accent1 1 2" xfId="12451"/>
    <cellStyle name="40% - Accent1 2" xfId="2309"/>
    <cellStyle name="40% - Accent1 2 2" xfId="2310"/>
    <cellStyle name="40% - Accent1 2 2 2" xfId="7134"/>
    <cellStyle name="40% - Accent1 2 3" xfId="7135"/>
    <cellStyle name="40% - Accent1 2 4" xfId="12452"/>
    <cellStyle name="40% - Accent1 3" xfId="2311"/>
    <cellStyle name="40% - Accent1 3 2" xfId="2312"/>
    <cellStyle name="40% - Accent1 3 2 2" xfId="7136"/>
    <cellStyle name="40% - Accent1 3 3" xfId="7137"/>
    <cellStyle name="40% - Accent1 3 4" xfId="12453"/>
    <cellStyle name="40% - Accent1 4" xfId="2313"/>
    <cellStyle name="40% - Accent1 4 2" xfId="7139"/>
    <cellStyle name="40% - Accent1 4 3" xfId="7138"/>
    <cellStyle name="40% - Accent1 5" xfId="7140"/>
    <cellStyle name="40% - Accent1 6" xfId="12450"/>
    <cellStyle name="40% - Accent1_46EE.2011(v1.0)" xfId="2314"/>
    <cellStyle name="40% - Accent2" xfId="2315"/>
    <cellStyle name="40% - Accent2 1" xfId="7141"/>
    <cellStyle name="40% - Accent2 1 2" xfId="12455"/>
    <cellStyle name="40% - Accent2 2" xfId="2316"/>
    <cellStyle name="40% - Accent2 2 2" xfId="2317"/>
    <cellStyle name="40% - Accent2 2 2 2" xfId="7142"/>
    <cellStyle name="40% - Accent2 2 3" xfId="7143"/>
    <cellStyle name="40% - Accent2 2 4" xfId="12456"/>
    <cellStyle name="40% - Accent2 3" xfId="2318"/>
    <cellStyle name="40% - Accent2 3 2" xfId="2319"/>
    <cellStyle name="40% - Accent2 3 2 2" xfId="7144"/>
    <cellStyle name="40% - Accent2 3 3" xfId="7145"/>
    <cellStyle name="40% - Accent2 3 4" xfId="12457"/>
    <cellStyle name="40% - Accent2 4" xfId="2320"/>
    <cellStyle name="40% - Accent2 4 2" xfId="7147"/>
    <cellStyle name="40% - Accent2 4 3" xfId="7146"/>
    <cellStyle name="40% - Accent2 5" xfId="7148"/>
    <cellStyle name="40% - Accent2 6" xfId="12454"/>
    <cellStyle name="40% - Accent2_46EE.2011(v1.0)" xfId="2321"/>
    <cellStyle name="40% - Accent3" xfId="2322"/>
    <cellStyle name="40% - Accent3 1" xfId="7149"/>
    <cellStyle name="40% - Accent3 1 2" xfId="12459"/>
    <cellStyle name="40% - Accent3 2" xfId="2323"/>
    <cellStyle name="40% - Accent3 2 2" xfId="2324"/>
    <cellStyle name="40% - Accent3 2 2 2" xfId="7150"/>
    <cellStyle name="40% - Accent3 2 3" xfId="7151"/>
    <cellStyle name="40% - Accent3 2 4" xfId="12460"/>
    <cellStyle name="40% - Accent3 3" xfId="2325"/>
    <cellStyle name="40% - Accent3 3 2" xfId="2326"/>
    <cellStyle name="40% - Accent3 3 2 2" xfId="7152"/>
    <cellStyle name="40% - Accent3 3 3" xfId="7153"/>
    <cellStyle name="40% - Accent3 3 4" xfId="12461"/>
    <cellStyle name="40% - Accent3 4" xfId="2327"/>
    <cellStyle name="40% - Accent3 4 2" xfId="7155"/>
    <cellStyle name="40% - Accent3 4 3" xfId="7154"/>
    <cellStyle name="40% - Accent3 5" xfId="7156"/>
    <cellStyle name="40% - Accent3 6" xfId="12458"/>
    <cellStyle name="40% - Accent3_46EE.2011(v1.0)" xfId="2328"/>
    <cellStyle name="40% - Accent4" xfId="2329"/>
    <cellStyle name="40% - Accent4 1" xfId="7157"/>
    <cellStyle name="40% - Accent4 1 2" xfId="12463"/>
    <cellStyle name="40% - Accent4 2" xfId="2330"/>
    <cellStyle name="40% - Accent4 2 2" xfId="2331"/>
    <cellStyle name="40% - Accent4 2 2 2" xfId="7158"/>
    <cellStyle name="40% - Accent4 2 3" xfId="7159"/>
    <cellStyle name="40% - Accent4 2 4" xfId="12464"/>
    <cellStyle name="40% - Accent4 3" xfId="2332"/>
    <cellStyle name="40% - Accent4 3 2" xfId="2333"/>
    <cellStyle name="40% - Accent4 3 2 2" xfId="7160"/>
    <cellStyle name="40% - Accent4 3 3" xfId="7161"/>
    <cellStyle name="40% - Accent4 3 4" xfId="12465"/>
    <cellStyle name="40% - Accent4 4" xfId="2334"/>
    <cellStyle name="40% - Accent4 4 2" xfId="7163"/>
    <cellStyle name="40% - Accent4 4 3" xfId="7162"/>
    <cellStyle name="40% - Accent4 5" xfId="7164"/>
    <cellStyle name="40% - Accent4 6" xfId="12462"/>
    <cellStyle name="40% - Accent4_46EE.2011(v1.0)" xfId="2335"/>
    <cellStyle name="40% - Accent5" xfId="2336"/>
    <cellStyle name="40% - Accent5 1" xfId="7165"/>
    <cellStyle name="40% - Accent5 1 2" xfId="12467"/>
    <cellStyle name="40% - Accent5 2" xfId="2337"/>
    <cellStyle name="40% - Accent5 2 2" xfId="2338"/>
    <cellStyle name="40% - Accent5 2 2 2" xfId="7166"/>
    <cellStyle name="40% - Accent5 2 3" xfId="7167"/>
    <cellStyle name="40% - Accent5 2 4" xfId="12468"/>
    <cellStyle name="40% - Accent5 3" xfId="2339"/>
    <cellStyle name="40% - Accent5 3 2" xfId="2340"/>
    <cellStyle name="40% - Accent5 3 2 2" xfId="7168"/>
    <cellStyle name="40% - Accent5 3 3" xfId="7169"/>
    <cellStyle name="40% - Accent5 3 4" xfId="12469"/>
    <cellStyle name="40% - Accent5 4" xfId="2341"/>
    <cellStyle name="40% - Accent5 4 2" xfId="7171"/>
    <cellStyle name="40% - Accent5 4 3" xfId="7170"/>
    <cellStyle name="40% - Accent5 5" xfId="7172"/>
    <cellStyle name="40% - Accent5 6" xfId="12466"/>
    <cellStyle name="40% - Accent5_46EE.2011(v1.0)" xfId="2342"/>
    <cellStyle name="40% - Accent6" xfId="2343"/>
    <cellStyle name="40% - Accent6 1" xfId="7173"/>
    <cellStyle name="40% - Accent6 1 2" xfId="12471"/>
    <cellStyle name="40% - Accent6 2" xfId="2344"/>
    <cellStyle name="40% - Accent6 2 2" xfId="2345"/>
    <cellStyle name="40% - Accent6 2 2 2" xfId="7174"/>
    <cellStyle name="40% - Accent6 2 3" xfId="7175"/>
    <cellStyle name="40% - Accent6 2 4" xfId="12472"/>
    <cellStyle name="40% - Accent6 3" xfId="2346"/>
    <cellStyle name="40% - Accent6 3 2" xfId="2347"/>
    <cellStyle name="40% - Accent6 3 2 2" xfId="7176"/>
    <cellStyle name="40% - Accent6 3 3" xfId="7177"/>
    <cellStyle name="40% - Accent6 3 4" xfId="12473"/>
    <cellStyle name="40% - Accent6 4" xfId="2348"/>
    <cellStyle name="40% - Accent6 4 2" xfId="7179"/>
    <cellStyle name="40% - Accent6 4 3" xfId="7178"/>
    <cellStyle name="40% - Accent6 5" xfId="7180"/>
    <cellStyle name="40% - Accent6 6" xfId="12470"/>
    <cellStyle name="40% - Accent6_46EE.2011(v1.0)" xfId="2349"/>
    <cellStyle name="40% — акцент1" xfId="133"/>
    <cellStyle name="40% - Акцент1 10" xfId="2351"/>
    <cellStyle name="40% — акцент1 10" xfId="2352"/>
    <cellStyle name="40% - Акцент1 10 2" xfId="2353"/>
    <cellStyle name="40% - Акцент1 10 3" xfId="7181"/>
    <cellStyle name="40% - Акцент1 11" xfId="2354"/>
    <cellStyle name="40% — акцент1 11" xfId="2355"/>
    <cellStyle name="40% - Акцент1 11 2" xfId="2356"/>
    <cellStyle name="40% - Акцент1 11 3" xfId="7182"/>
    <cellStyle name="40% - Акцент1 12" xfId="7183"/>
    <cellStyle name="40% — акцент1 12" xfId="2357"/>
    <cellStyle name="40% - Акцент1 12 2" xfId="7184"/>
    <cellStyle name="40% - Акцент1 12 3" xfId="7185"/>
    <cellStyle name="40% - Акцент1 12 4" xfId="7186"/>
    <cellStyle name="40% - Акцент1 13" xfId="7187"/>
    <cellStyle name="40% — акцент1 13" xfId="2358"/>
    <cellStyle name="40% - Акцент1 13 2" xfId="7188"/>
    <cellStyle name="40% — акцент1 13 2" xfId="5501"/>
    <cellStyle name="40% - Акцент1 13 3" xfId="7189"/>
    <cellStyle name="40% — акцент1 13 3" xfId="5781"/>
    <cellStyle name="40% - Акцент1 13 4" xfId="7190"/>
    <cellStyle name="40% - Акцент1 14" xfId="7191"/>
    <cellStyle name="40% — акцент1 14" xfId="2359"/>
    <cellStyle name="40% - Акцент1 14 2" xfId="7192"/>
    <cellStyle name="40% — акцент1 14 2" xfId="5502"/>
    <cellStyle name="40% - Акцент1 14 3" xfId="7193"/>
    <cellStyle name="40% — акцент1 14 3" xfId="5780"/>
    <cellStyle name="40% - Акцент1 15" xfId="7194"/>
    <cellStyle name="40% — акцент1 15" xfId="2360"/>
    <cellStyle name="40% - Акцент1 15 2" xfId="7195"/>
    <cellStyle name="40% — акцент1 15 2" xfId="5503"/>
    <cellStyle name="40% - Акцент1 15 3" xfId="7196"/>
    <cellStyle name="40% — акцент1 15 3" xfId="5779"/>
    <cellStyle name="40% - Акцент1 16" xfId="7197"/>
    <cellStyle name="40% — акцент1 16" xfId="2361"/>
    <cellStyle name="40% - Акцент1 16 2" xfId="7198"/>
    <cellStyle name="40% — акцент1 16 2" xfId="5504"/>
    <cellStyle name="40% - Акцент1 16 3" xfId="7199"/>
    <cellStyle name="40% — акцент1 16 3" xfId="5778"/>
    <cellStyle name="40% - Акцент1 17" xfId="7200"/>
    <cellStyle name="40% — акцент1 17" xfId="2362"/>
    <cellStyle name="40% — акцент1 17 2" xfId="5505"/>
    <cellStyle name="40% - Акцент1 18" xfId="7201"/>
    <cellStyle name="40% — акцент1 18" xfId="2363"/>
    <cellStyle name="40% — акцент1 19" xfId="2364"/>
    <cellStyle name="40% - Акцент1 2" xfId="134"/>
    <cellStyle name="40% — акцент1 2" xfId="135"/>
    <cellStyle name="40% - Акцент1 2 1" xfId="7202"/>
    <cellStyle name="40% - Акцент1 2 1 2" xfId="12476"/>
    <cellStyle name="40% - Акцент1 2 10" xfId="136"/>
    <cellStyle name="40% — акцент1 2 10" xfId="12475"/>
    <cellStyle name="40% - Акцент1 2 10 2" xfId="2367"/>
    <cellStyle name="40% - Акцент1 2 11" xfId="5816"/>
    <cellStyle name="40% — акцент1 2 11" xfId="12713"/>
    <cellStyle name="40% - Акцент1 2 11 2" xfId="10840"/>
    <cellStyle name="40% - Акцент1 2 11 3" xfId="6106"/>
    <cellStyle name="40% - Акцент1 2 12" xfId="5913"/>
    <cellStyle name="40% — акцент1 2 12" xfId="13443"/>
    <cellStyle name="40% - Акцент1 2 12 2" xfId="10841"/>
    <cellStyle name="40% - Акцент1 2 13" xfId="5976"/>
    <cellStyle name="40% — акцент1 2 13" xfId="12977"/>
    <cellStyle name="40% - Акцент1 2 14" xfId="7203"/>
    <cellStyle name="40% — акцент1 2 14" xfId="13582"/>
    <cellStyle name="40% - Акцент1 2 15" xfId="7204"/>
    <cellStyle name="40% — акцент1 2 15" xfId="13242"/>
    <cellStyle name="40% - Акцент1 2 16" xfId="7205"/>
    <cellStyle name="40% — акцент1 2 16" xfId="13878"/>
    <cellStyle name="40% - Акцент1 2 16 2" xfId="10842"/>
    <cellStyle name="40% - Акцент1 2 17" xfId="10843"/>
    <cellStyle name="40% — акцент1 2 17" xfId="13979"/>
    <cellStyle name="40% - Акцент1 2 18" xfId="10844"/>
    <cellStyle name="40% — акцент1 2 18" xfId="14119"/>
    <cellStyle name="40% - Акцент1 2 19" xfId="10845"/>
    <cellStyle name="40% — акцент1 2 19" xfId="14224"/>
    <cellStyle name="40% - Акцент1 2 2" xfId="137"/>
    <cellStyle name="40% — акцент1 2 2" xfId="2366"/>
    <cellStyle name="40% - Акцент1 2 2 10" xfId="11346"/>
    <cellStyle name="40% - Акцент1 2 2 11" xfId="12477"/>
    <cellStyle name="40% - Акцент1 2 2 12" xfId="12711"/>
    <cellStyle name="40% - Акцент1 2 2 13" xfId="13441"/>
    <cellStyle name="40% - Акцент1 2 2 14" xfId="12968"/>
    <cellStyle name="40% - Акцент1 2 2 15" xfId="13580"/>
    <cellStyle name="40% - Акцент1 2 2 16" xfId="13240"/>
    <cellStyle name="40% - Акцент1 2 2 17" xfId="13876"/>
    <cellStyle name="40% - Акцент1 2 2 18" xfId="13977"/>
    <cellStyle name="40% - Акцент1 2 2 19" xfId="14118"/>
    <cellStyle name="40% - Акцент1 2 2 2" xfId="2369"/>
    <cellStyle name="40% - Акцент1 2 2 2 2" xfId="7206"/>
    <cellStyle name="40% - Акцент1 2 2 2 3" xfId="6107"/>
    <cellStyle name="40% - Акцент1 2 2 20" xfId="14223"/>
    <cellStyle name="40% - Акцент1 2 2 21" xfId="14310"/>
    <cellStyle name="40% - Акцент1 2 2 22" xfId="14363"/>
    <cellStyle name="40% - Акцент1 2 2 3" xfId="2368"/>
    <cellStyle name="40% - Акцент1 2 2 4" xfId="11223"/>
    <cellStyle name="40% - Акцент1 2 2 5" xfId="12104"/>
    <cellStyle name="40% - Акцент1 2 2 6" xfId="11756"/>
    <cellStyle name="40% - Акцент1 2 2 7" xfId="12151"/>
    <cellStyle name="40% - Акцент1 2 2 8" xfId="11873"/>
    <cellStyle name="40% - Акцент1 2 2 9" xfId="11727"/>
    <cellStyle name="40% - Акцент1 2 20" xfId="6105"/>
    <cellStyle name="40% — акцент1 2 20" xfId="14311"/>
    <cellStyle name="40% - Акцент1 2 21" xfId="2365"/>
    <cellStyle name="40% — акцент1 2 21" xfId="14364"/>
    <cellStyle name="40% - Акцент1 2 22" xfId="11221"/>
    <cellStyle name="40% - Акцент1 2 23" xfId="11586"/>
    <cellStyle name="40% - Акцент1 2 24" xfId="11439"/>
    <cellStyle name="40% - Акцент1 2 25" xfId="11498"/>
    <cellStyle name="40% - Акцент1 2 26" xfId="11981"/>
    <cellStyle name="40% - Акцент1 2 27" xfId="11900"/>
    <cellStyle name="40% - Акцент1 2 28" xfId="11309"/>
    <cellStyle name="40% - Акцент1 2 29" xfId="12474"/>
    <cellStyle name="40% - Акцент1 2 3" xfId="138"/>
    <cellStyle name="40% — акцент1 2 3" xfId="11222"/>
    <cellStyle name="40% - Акцент1 2 3 10" xfId="11533"/>
    <cellStyle name="40% - Акцент1 2 3 2" xfId="2371"/>
    <cellStyle name="40% - Акцент1 2 3 3" xfId="7207"/>
    <cellStyle name="40% - Акцент1 2 3 4" xfId="2370"/>
    <cellStyle name="40% - Акцент1 2 3 5" xfId="11585"/>
    <cellStyle name="40% - Акцент1 2 3 6" xfId="11933"/>
    <cellStyle name="40% - Акцент1 2 3 7" xfId="12196"/>
    <cellStyle name="40% - Акцент1 2 3 8" xfId="12207"/>
    <cellStyle name="40% - Акцент1 2 3 9" xfId="11950"/>
    <cellStyle name="40% - Акцент1 2 30" xfId="12719"/>
    <cellStyle name="40% - Акцент1 2 31" xfId="13444"/>
    <cellStyle name="40% - Акцент1 2 32" xfId="12978"/>
    <cellStyle name="40% - Акцент1 2 33" xfId="13583"/>
    <cellStyle name="40% - Акцент1 2 34" xfId="13243"/>
    <cellStyle name="40% - Акцент1 2 35" xfId="13879"/>
    <cellStyle name="40% - Акцент1 2 36" xfId="13980"/>
    <cellStyle name="40% - Акцент1 2 37" xfId="14120"/>
    <cellStyle name="40% - Акцент1 2 38" xfId="14225"/>
    <cellStyle name="40% - Акцент1 2 39" xfId="14312"/>
    <cellStyle name="40% - Акцент1 2 4" xfId="139"/>
    <cellStyle name="40% — акцент1 2 4" xfId="11733"/>
    <cellStyle name="40% - Акцент1 2 4 2" xfId="7208"/>
    <cellStyle name="40% - Акцент1 2 4 3" xfId="2372"/>
    <cellStyle name="40% - Акцент1 2 4 4" xfId="11441"/>
    <cellStyle name="40% - Акцент1 2 4 5" xfId="12021"/>
    <cellStyle name="40% - Акцент1 2 4 6" xfId="11983"/>
    <cellStyle name="40% - Акцент1 2 4 7" xfId="12164"/>
    <cellStyle name="40% - Акцент1 2 4 8" xfId="11922"/>
    <cellStyle name="40% - Акцент1 2 40" xfId="14365"/>
    <cellStyle name="40% - Акцент1 2 5" xfId="140"/>
    <cellStyle name="40% — акцент1 2 5" xfId="11440"/>
    <cellStyle name="40% - Акцент1 2 5 2" xfId="7209"/>
    <cellStyle name="40% - Акцент1 2 5 3" xfId="2373"/>
    <cellStyle name="40% - Акцент1 2 5 4" xfId="11647"/>
    <cellStyle name="40% - Акцент1 2 5 5" xfId="11874"/>
    <cellStyle name="40% - Акцент1 2 5 6" xfId="11832"/>
    <cellStyle name="40% - Акцент1 2 5 7" xfId="11826"/>
    <cellStyle name="40% - Акцент1 2 6" xfId="141"/>
    <cellStyle name="40% — акцент1 2 6" xfId="12022"/>
    <cellStyle name="40% - Акцент1 2 6 2" xfId="2374"/>
    <cellStyle name="40% - Акцент1 2 6 3" xfId="11165"/>
    <cellStyle name="40% - Акцент1 2 6 4" xfId="11691"/>
    <cellStyle name="40% - Акцент1 2 6 5" xfId="11797"/>
    <cellStyle name="40% - Акцент1 2 7" xfId="142"/>
    <cellStyle name="40% — акцент1 2 7" xfId="11982"/>
    <cellStyle name="40% - Акцент1 2 7 2" xfId="2375"/>
    <cellStyle name="40% - Акцент1 2 7 3" xfId="11668"/>
    <cellStyle name="40% - Акцент1 2 7 4" xfId="11793"/>
    <cellStyle name="40% - Акцент1 2 8" xfId="143"/>
    <cellStyle name="40% — акцент1 2 8" xfId="11661"/>
    <cellStyle name="40% - Акцент1 2 8 2" xfId="2376"/>
    <cellStyle name="40% - Акцент1 2 8 3" xfId="12185"/>
    <cellStyle name="40% - Акцент1 2 9" xfId="144"/>
    <cellStyle name="40% — акцент1 2 9" xfId="12136"/>
    <cellStyle name="40% - Акцент1 2 9 2" xfId="2377"/>
    <cellStyle name="40% - Акцент1 2_46EE.2011(v1.0)" xfId="2378"/>
    <cellStyle name="40% — акцент1 20" xfId="2379"/>
    <cellStyle name="40% — акцент1 21" xfId="2380"/>
    <cellStyle name="40% — акцент1 22" xfId="5478"/>
    <cellStyle name="40% — акцент1 23" xfId="5492"/>
    <cellStyle name="40% — акцент1 24" xfId="5477"/>
    <cellStyle name="40% — акцент1 25" xfId="5491"/>
    <cellStyle name="40% — акцент1 26" xfId="5783"/>
    <cellStyle name="40% — акцент1 27" xfId="5790"/>
    <cellStyle name="40% — акцент1 28" xfId="2350"/>
    <cellStyle name="40% — акцент1 29" xfId="11217"/>
    <cellStyle name="40% - Акцент1 3" xfId="145"/>
    <cellStyle name="40% — акцент1 3" xfId="2382"/>
    <cellStyle name="40% - Акцент1 3 10" xfId="146"/>
    <cellStyle name="40% — акцент1 3 10" xfId="13439"/>
    <cellStyle name="40% - Акцент1 3 10 2" xfId="2383"/>
    <cellStyle name="40% - Акцент1 3 11" xfId="2384"/>
    <cellStyle name="40% — акцент1 3 11" xfId="12966"/>
    <cellStyle name="40% - Акцент1 3 12" xfId="5817"/>
    <cellStyle name="40% — акцент1 3 12" xfId="13578"/>
    <cellStyle name="40% - Акцент1 3 13" xfId="5912"/>
    <cellStyle name="40% — акцент1 3 13" xfId="13238"/>
    <cellStyle name="40% - Акцент1 3 14" xfId="5885"/>
    <cellStyle name="40% — акцент1 3 14" xfId="13874"/>
    <cellStyle name="40% - Акцент1 3 15" xfId="6108"/>
    <cellStyle name="40% — акцент1 3 15" xfId="13835"/>
    <cellStyle name="40% - Акцент1 3 16" xfId="2381"/>
    <cellStyle name="40% — акцент1 3 16" xfId="14116"/>
    <cellStyle name="40% - Акцент1 3 17" xfId="11224"/>
    <cellStyle name="40% — акцент1 3 17" xfId="14221"/>
    <cellStyle name="40% - Акцент1 3 18" xfId="11584"/>
    <cellStyle name="40% — акцент1 3 18" xfId="14308"/>
    <cellStyle name="40% - Акцент1 3 19" xfId="12182"/>
    <cellStyle name="40% — акцент1 3 19" xfId="14361"/>
    <cellStyle name="40% - Акцент1 3 2" xfId="147"/>
    <cellStyle name="40% — акцент1 3 2" xfId="5506"/>
    <cellStyle name="40% - Акцент1 3 2 10" xfId="11347"/>
    <cellStyle name="40% - Акцент1 3 2 11" xfId="12178"/>
    <cellStyle name="40% - Акцент1 3 2 12" xfId="12480"/>
    <cellStyle name="40% - Акцент1 3 2 13" xfId="12708"/>
    <cellStyle name="40% - Акцент1 3 2 14" xfId="13438"/>
    <cellStyle name="40% - Акцент1 3 2 15" xfId="12957"/>
    <cellStyle name="40% - Акцент1 3 2 16" xfId="13577"/>
    <cellStyle name="40% - Акцент1 3 2 17" xfId="13230"/>
    <cellStyle name="40% - Акцент1 3 2 18" xfId="13873"/>
    <cellStyle name="40% - Акцент1 3 2 19" xfId="13834"/>
    <cellStyle name="40% - Акцент1 3 2 2" xfId="2386"/>
    <cellStyle name="40% — акцент1 3 2 2" xfId="7210"/>
    <cellStyle name="40% - Акцент1 3 2 20" xfId="14115"/>
    <cellStyle name="40% - Акцент1 3 2 21" xfId="14220"/>
    <cellStyle name="40% - Акцент1 3 2 22" xfId="14307"/>
    <cellStyle name="40% - Акцент1 3 2 23" xfId="14360"/>
    <cellStyle name="40% - Акцент1 3 2 3" xfId="7211"/>
    <cellStyle name="40% — акцент1 3 2 3" xfId="11034"/>
    <cellStyle name="40% - Акцент1 3 2 4" xfId="2385"/>
    <cellStyle name="40% - Акцент1 3 2 5" xfId="11225"/>
    <cellStyle name="40% - Акцент1 3 2 6" xfId="12103"/>
    <cellStyle name="40% - Акцент1 3 2 7" xfId="11442"/>
    <cellStyle name="40% - Акцент1 3 2 8" xfId="11214"/>
    <cellStyle name="40% - Акцент1 3 2 9" xfId="11701"/>
    <cellStyle name="40% - Акцент1 3 20" xfId="12037"/>
    <cellStyle name="40% - Акцент1 3 21" xfId="11976"/>
    <cellStyle name="40% - Акцент1 3 22" xfId="12049"/>
    <cellStyle name="40% - Акцент1 3 23" xfId="11567"/>
    <cellStyle name="40% - Акцент1 3 24" xfId="12478"/>
    <cellStyle name="40% - Акцент1 3 25" xfId="12710"/>
    <cellStyle name="40% - Акцент1 3 26" xfId="13440"/>
    <cellStyle name="40% - Акцент1 3 27" xfId="12967"/>
    <cellStyle name="40% - Акцент1 3 28" xfId="13579"/>
    <cellStyle name="40% - Акцент1 3 29" xfId="13239"/>
    <cellStyle name="40% - Акцент1 3 3" xfId="148"/>
    <cellStyle name="40% — акцент1 3 3" xfId="5470"/>
    <cellStyle name="40% - Акцент1 3 3 10" xfId="11572"/>
    <cellStyle name="40% - Акцент1 3 3 11" xfId="11611"/>
    <cellStyle name="40% - Акцент1 3 3 12" xfId="12481"/>
    <cellStyle name="40% - Акцент1 3 3 13" xfId="12707"/>
    <cellStyle name="40% - Акцент1 3 3 14" xfId="13437"/>
    <cellStyle name="40% - Акцент1 3 3 15" xfId="12956"/>
    <cellStyle name="40% - Акцент1 3 3 16" xfId="13576"/>
    <cellStyle name="40% - Акцент1 3 3 17" xfId="13229"/>
    <cellStyle name="40% - Акцент1 3 3 18" xfId="13872"/>
    <cellStyle name="40% - Акцент1 3 3 19" xfId="13833"/>
    <cellStyle name="40% - Акцент1 3 3 2" xfId="2388"/>
    <cellStyle name="40% - Акцент1 3 3 20" xfId="14114"/>
    <cellStyle name="40% - Акцент1 3 3 21" xfId="14219"/>
    <cellStyle name="40% - Акцент1 3 3 22" xfId="14306"/>
    <cellStyle name="40% - Акцент1 3 3 23" xfId="14359"/>
    <cellStyle name="40% - Акцент1 3 3 3" xfId="7212"/>
    <cellStyle name="40% - Акцент1 3 3 4" xfId="2387"/>
    <cellStyle name="40% - Акцент1 3 3 5" xfId="11226"/>
    <cellStyle name="40% - Акцент1 3 3 6" xfId="11583"/>
    <cellStyle name="40% - Акцент1 3 3 7" xfId="11952"/>
    <cellStyle name="40% - Акцент1 3 3 8" xfId="12197"/>
    <cellStyle name="40% - Акцент1 3 3 9" xfId="12209"/>
    <cellStyle name="40% - Акцент1 3 30" xfId="13875"/>
    <cellStyle name="40% - Акцент1 3 31" xfId="13976"/>
    <cellStyle name="40% - Акцент1 3 32" xfId="14117"/>
    <cellStyle name="40% - Акцент1 3 33" xfId="14222"/>
    <cellStyle name="40% - Акцент1 3 34" xfId="14309"/>
    <cellStyle name="40% - Акцент1 3 35" xfId="14362"/>
    <cellStyle name="40% - Акцент1 3 4" xfId="149"/>
    <cellStyle name="40% — акцент1 3 4" xfId="5495"/>
    <cellStyle name="40% - Акцент1 3 4 10" xfId="11147"/>
    <cellStyle name="40% - Акцент1 3 4 2" xfId="7213"/>
    <cellStyle name="40% - Акцент1 3 4 2 2" xfId="7214"/>
    <cellStyle name="40% - Акцент1 3 4 3" xfId="2389"/>
    <cellStyle name="40% - Акцент1 3 4 4" xfId="11227"/>
    <cellStyle name="40% - Акцент1 3 4 5" xfId="12102"/>
    <cellStyle name="40% - Акцент1 3 4 6" xfId="12180"/>
    <cellStyle name="40% - Акцент1 3 4 7" xfId="11888"/>
    <cellStyle name="40% - Акцент1 3 4 8" xfId="11276"/>
    <cellStyle name="40% - Акцент1 3 4 9" xfId="11909"/>
    <cellStyle name="40% - Акцент1 3 5" xfId="150"/>
    <cellStyle name="40% — акцент1 3 5" xfId="5475"/>
    <cellStyle name="40% - Акцент1 3 5 2" xfId="2390"/>
    <cellStyle name="40% - Акцент1 3 5 3" xfId="11228"/>
    <cellStyle name="40% - Акцент1 3 5 4" xfId="12101"/>
    <cellStyle name="40% - Акцент1 3 5 5" xfId="11115"/>
    <cellStyle name="40% - Акцент1 3 5 6" xfId="11048"/>
    <cellStyle name="40% - Акцент1 3 5 7" xfId="11813"/>
    <cellStyle name="40% - Акцент1 3 5 8" xfId="11404"/>
    <cellStyle name="40% - Акцент1 3 5 9" xfId="11568"/>
    <cellStyle name="40% - Акцент1 3 6" xfId="151"/>
    <cellStyle name="40% — акцент1 3 6" xfId="5792"/>
    <cellStyle name="40% - Акцент1 3 6 2" xfId="2391"/>
    <cellStyle name="40% - Акцент1 3 6 3" xfId="11229"/>
    <cellStyle name="40% - Акцент1 3 6 4" xfId="11640"/>
    <cellStyle name="40% - Акцент1 3 6 5" xfId="11116"/>
    <cellStyle name="40% - Акцент1 3 6 6" xfId="11911"/>
    <cellStyle name="40% - Акцент1 3 6 7" xfId="11069"/>
    <cellStyle name="40% - Акцент1 3 6 8" xfId="11876"/>
    <cellStyle name="40% - Акцент1 3 6 9" xfId="12153"/>
    <cellStyle name="40% - Акцент1 3 7" xfId="152"/>
    <cellStyle name="40% — акцент1 3 7" xfId="5777"/>
    <cellStyle name="40% - Акцент1 3 7 2" xfId="2392"/>
    <cellStyle name="40% - Акцент1 3 7 3" xfId="11230"/>
    <cellStyle name="40% - Акцент1 3 7 4" xfId="11582"/>
    <cellStyle name="40% - Акцент1 3 7 5" xfId="11408"/>
    <cellStyle name="40% - Акцент1 3 7 6" xfId="12036"/>
    <cellStyle name="40% - Акцент1 3 7 7" xfId="11156"/>
    <cellStyle name="40% - Акцент1 3 7 8" xfId="11511"/>
    <cellStyle name="40% - Акцент1 3 7 9" xfId="11329"/>
    <cellStyle name="40% - Акцент1 3 8" xfId="153"/>
    <cellStyle name="40% — акцент1 3 8" xfId="12479"/>
    <cellStyle name="40% - Акцент1 3 8 2" xfId="2393"/>
    <cellStyle name="40% - Акцент1 3 9" xfId="154"/>
    <cellStyle name="40% — акцент1 3 9" xfId="12709"/>
    <cellStyle name="40% - Акцент1 3 9 2" xfId="2394"/>
    <cellStyle name="40% - Акцент1 3_46EE.2011(v1.0)" xfId="2395"/>
    <cellStyle name="40% — акцент1 30" xfId="12106"/>
    <cellStyle name="40% — акцент1 31" xfId="11716"/>
    <cellStyle name="40% — акцент1 32" xfId="12023"/>
    <cellStyle name="40% — акцент1 33" xfId="11164"/>
    <cellStyle name="40% — акцент1 34" xfId="12165"/>
    <cellStyle name="40% — акцент1 35" xfId="12046"/>
    <cellStyle name="40% - Акцент1 4" xfId="2396"/>
    <cellStyle name="40% — акцент1 4" xfId="2397"/>
    <cellStyle name="40% — акцент1 4 10" xfId="13832"/>
    <cellStyle name="40% - Акцент1 4 2" xfId="2398"/>
    <cellStyle name="40% — акцент1 4 2" xfId="7215"/>
    <cellStyle name="40% - Акцент1 4 2 2" xfId="2399"/>
    <cellStyle name="40% - Акцент1 4 2 3" xfId="7216"/>
    <cellStyle name="40% - Акцент1 4 3" xfId="2400"/>
    <cellStyle name="40% — акцент1 4 3" xfId="12483"/>
    <cellStyle name="40% - Акцент1 4 3 2" xfId="2401"/>
    <cellStyle name="40% - Акцент1 4 3 3" xfId="7217"/>
    <cellStyle name="40% - Акцент1 4 4" xfId="6109"/>
    <cellStyle name="40% — акцент1 4 4" xfId="12704"/>
    <cellStyle name="40% - Акцент1 4 4 2" xfId="7218"/>
    <cellStyle name="40% — акцент1 4 5" xfId="13435"/>
    <cellStyle name="40% — акцент1 4 6" xfId="12954"/>
    <cellStyle name="40% — акцент1 4 7" xfId="13574"/>
    <cellStyle name="40% — акцент1 4 8" xfId="13227"/>
    <cellStyle name="40% — акцент1 4 9" xfId="13871"/>
    <cellStyle name="40% - Акцент1 4_46EE.2011(v1.0)" xfId="2402"/>
    <cellStyle name="40% - Акцент1 5" xfId="2403"/>
    <cellStyle name="40% — акцент1 5" xfId="2404"/>
    <cellStyle name="40% - Акцент1 5 2" xfId="2405"/>
    <cellStyle name="40% — акцент1 5 2" xfId="7219"/>
    <cellStyle name="40% - Акцент1 5 2 2" xfId="2406"/>
    <cellStyle name="40% - Акцент1 5 2 3" xfId="7220"/>
    <cellStyle name="40% - Акцент1 5 3" xfId="2407"/>
    <cellStyle name="40% - Акцент1 5 3 2" xfId="2408"/>
    <cellStyle name="40% - Акцент1 5 3 3" xfId="7221"/>
    <cellStyle name="40% - Акцент1 5 4" xfId="6110"/>
    <cellStyle name="40% - Акцент1 5 4 2" xfId="7222"/>
    <cellStyle name="40% - Акцент1 5_46EE.2011(v1.0)" xfId="2409"/>
    <cellStyle name="40% - Акцент1 6" xfId="2410"/>
    <cellStyle name="40% — акцент1 6" xfId="2411"/>
    <cellStyle name="40% - Акцент1 6 2" xfId="2412"/>
    <cellStyle name="40% — акцент1 6 2" xfId="7223"/>
    <cellStyle name="40% - Акцент1 6 2 2" xfId="2413"/>
    <cellStyle name="40% - Акцент1 6 2 3" xfId="7224"/>
    <cellStyle name="40% - Акцент1 6 3" xfId="2414"/>
    <cellStyle name="40% - Акцент1 6 3 2" xfId="2415"/>
    <cellStyle name="40% - Акцент1 6 3 3" xfId="7225"/>
    <cellStyle name="40% - Акцент1 6 4" xfId="6111"/>
    <cellStyle name="40% - Акцент1 6 4 2" xfId="7226"/>
    <cellStyle name="40% - Акцент1 6_46EE.2011(v1.0)" xfId="2416"/>
    <cellStyle name="40% - Акцент1 7" xfId="2417"/>
    <cellStyle name="40% — акцент1 7" xfId="2418"/>
    <cellStyle name="40% - Акцент1 7 2" xfId="2419"/>
    <cellStyle name="40% - Акцент1 7 2 2" xfId="2420"/>
    <cellStyle name="40% - Акцент1 7 2 3" xfId="7227"/>
    <cellStyle name="40% - Акцент1 7 3" xfId="2421"/>
    <cellStyle name="40% - Акцент1 7 3 2" xfId="2422"/>
    <cellStyle name="40% - Акцент1 7 3 3" xfId="7228"/>
    <cellStyle name="40% - Акцент1 7 4" xfId="6112"/>
    <cellStyle name="40% - Акцент1 7 4 2" xfId="7229"/>
    <cellStyle name="40% - Акцент1 7_46EE.2011(v1.0)" xfId="2423"/>
    <cellStyle name="40% - Акцент1 8" xfId="2424"/>
    <cellStyle name="40% — акцент1 8" xfId="2425"/>
    <cellStyle name="40% - Акцент1 8 2" xfId="2426"/>
    <cellStyle name="40% - Акцент1 8 2 2" xfId="2427"/>
    <cellStyle name="40% - Акцент1 8 2 3" xfId="7230"/>
    <cellStyle name="40% - Акцент1 8 3" xfId="2428"/>
    <cellStyle name="40% - Акцент1 8 3 2" xfId="2429"/>
    <cellStyle name="40% - Акцент1 8 3 3" xfId="7231"/>
    <cellStyle name="40% - Акцент1 8 4" xfId="2430"/>
    <cellStyle name="40% - Акцент1 8 5" xfId="7232"/>
    <cellStyle name="40% - Акцент1 8_46EE.2011(v1.0)" xfId="2431"/>
    <cellStyle name="40% - Акцент1 9" xfId="2432"/>
    <cellStyle name="40% — акцент1 9" xfId="2433"/>
    <cellStyle name="40% - Акцент1 9 2" xfId="2434"/>
    <cellStyle name="40% - Акцент1 9 2 2" xfId="2435"/>
    <cellStyle name="40% - Акцент1 9 2 3" xfId="7233"/>
    <cellStyle name="40% - Акцент1 9 3" xfId="2436"/>
    <cellStyle name="40% - Акцент1 9 3 2" xfId="2437"/>
    <cellStyle name="40% - Акцент1 9 3 3" xfId="7234"/>
    <cellStyle name="40% - Акцент1 9 4" xfId="2438"/>
    <cellStyle name="40% - Акцент1 9 5" xfId="7235"/>
    <cellStyle name="40% - Акцент1 9_46EE.2011(v1.0)" xfId="2439"/>
    <cellStyle name="40% — акцент1_Расчет тарифа на тэ 2015 СЛФ" xfId="2440"/>
    <cellStyle name="40% — акцент2" xfId="155"/>
    <cellStyle name="40% - Акцент2 10" xfId="2442"/>
    <cellStyle name="40% — акцент2 10" xfId="2443"/>
    <cellStyle name="40% - Акцент2 10 2" xfId="2444"/>
    <cellStyle name="40% - Акцент2 10 3" xfId="7236"/>
    <cellStyle name="40% - Акцент2 11" xfId="2445"/>
    <cellStyle name="40% — акцент2 11" xfId="2446"/>
    <cellStyle name="40% - Акцент2 11 2" xfId="2447"/>
    <cellStyle name="40% - Акцент2 11 3" xfId="7237"/>
    <cellStyle name="40% - Акцент2 12" xfId="7238"/>
    <cellStyle name="40% — акцент2 12" xfId="2448"/>
    <cellStyle name="40% - Акцент2 12 2" xfId="7239"/>
    <cellStyle name="40% - Акцент2 12 3" xfId="7240"/>
    <cellStyle name="40% - Акцент2 12 4" xfId="7241"/>
    <cellStyle name="40% - Акцент2 13" xfId="7242"/>
    <cellStyle name="40% — акцент2 13" xfId="2449"/>
    <cellStyle name="40% - Акцент2 13 2" xfId="7243"/>
    <cellStyle name="40% - Акцент2 13 3" xfId="7244"/>
    <cellStyle name="40% - Акцент2 13 4" xfId="7245"/>
    <cellStyle name="40% - Акцент2 14" xfId="7246"/>
    <cellStyle name="40% — акцент2 14" xfId="2450"/>
    <cellStyle name="40% - Акцент2 14 2" xfId="7247"/>
    <cellStyle name="40% - Акцент2 14 3" xfId="7248"/>
    <cellStyle name="40% - Акцент2 15" xfId="7249"/>
    <cellStyle name="40% — акцент2 15" xfId="2451"/>
    <cellStyle name="40% - Акцент2 15 2" xfId="7250"/>
    <cellStyle name="40% - Акцент2 15 3" xfId="7251"/>
    <cellStyle name="40% - Акцент2 16" xfId="7252"/>
    <cellStyle name="40% — акцент2 16" xfId="2452"/>
    <cellStyle name="40% - Акцент2 16 2" xfId="7253"/>
    <cellStyle name="40% - Акцент2 16 3" xfId="7254"/>
    <cellStyle name="40% - Акцент2 17" xfId="7255"/>
    <cellStyle name="40% — акцент2 17" xfId="2453"/>
    <cellStyle name="40% - Акцент2 18" xfId="7256"/>
    <cellStyle name="40% — акцент2 18" xfId="2454"/>
    <cellStyle name="40% — акцент2 19" xfId="2455"/>
    <cellStyle name="40% - Акцент2 2" xfId="156"/>
    <cellStyle name="40% — акцент2 2" xfId="157"/>
    <cellStyle name="40% - Акцент2 2 1" xfId="7257"/>
    <cellStyle name="40% - Акцент2 2 1 2" xfId="12489"/>
    <cellStyle name="40% - Акцент2 2 10" xfId="158"/>
    <cellStyle name="40% — акцент2 2 10" xfId="12488"/>
    <cellStyle name="40% - Акцент2 2 10 2" xfId="2458"/>
    <cellStyle name="40% - Акцент2 2 11" xfId="5818"/>
    <cellStyle name="40% — акцент2 2 11" xfId="12700"/>
    <cellStyle name="40% - Акцент2 2 11 2" xfId="10846"/>
    <cellStyle name="40% - Акцент2 2 11 3" xfId="6114"/>
    <cellStyle name="40% - Акцент2 2 12" xfId="5911"/>
    <cellStyle name="40% — акцент2 2 12" xfId="13430"/>
    <cellStyle name="40% - Акцент2 2 12 2" xfId="10847"/>
    <cellStyle name="40% - Акцент2 2 13" xfId="5870"/>
    <cellStyle name="40% — акцент2 2 13" xfId="12948"/>
    <cellStyle name="40% - Акцент2 2 14" xfId="7258"/>
    <cellStyle name="40% — акцент2 2 14" xfId="13569"/>
    <cellStyle name="40% - Акцент2 2 15" xfId="7259"/>
    <cellStyle name="40% — акцент2 2 15" xfId="13222"/>
    <cellStyle name="40% - Акцент2 2 16" xfId="7260"/>
    <cellStyle name="40% — акцент2 2 16" xfId="13866"/>
    <cellStyle name="40% - Акцент2 2 16 2" xfId="10848"/>
    <cellStyle name="40% - Акцент2 2 17" xfId="10849"/>
    <cellStyle name="40% — акцент2 2 17" xfId="13827"/>
    <cellStyle name="40% - Акцент2 2 18" xfId="10850"/>
    <cellStyle name="40% — акцент2 2 18" xfId="14112"/>
    <cellStyle name="40% - Акцент2 2 19" xfId="10851"/>
    <cellStyle name="40% — акцент2 2 19" xfId="14217"/>
    <cellStyle name="40% - Акцент2 2 2" xfId="159"/>
    <cellStyle name="40% — акцент2 2 2" xfId="2457"/>
    <cellStyle name="40% - Акцент2 2 2 10" xfId="11153"/>
    <cellStyle name="40% - Акцент2 2 2 11" xfId="12490"/>
    <cellStyle name="40% - Акцент2 2 2 12" xfId="12698"/>
    <cellStyle name="40% - Акцент2 2 2 13" xfId="13428"/>
    <cellStyle name="40% - Акцент2 2 2 14" xfId="12939"/>
    <cellStyle name="40% - Акцент2 2 2 15" xfId="13567"/>
    <cellStyle name="40% - Акцент2 2 2 16" xfId="13211"/>
    <cellStyle name="40% - Акцент2 2 2 17" xfId="13864"/>
    <cellStyle name="40% - Акцент2 2 2 18" xfId="13825"/>
    <cellStyle name="40% - Акцент2 2 2 19" xfId="14111"/>
    <cellStyle name="40% - Акцент2 2 2 2" xfId="2460"/>
    <cellStyle name="40% - Акцент2 2 2 2 2" xfId="7261"/>
    <cellStyle name="40% - Акцент2 2 2 2 3" xfId="6115"/>
    <cellStyle name="40% - Акцент2 2 2 20" xfId="14215"/>
    <cellStyle name="40% - Акцент2 2 2 21" xfId="14200"/>
    <cellStyle name="40% - Акцент2 2 2 22" xfId="14296"/>
    <cellStyle name="40% - Акцент2 2 2 3" xfId="2459"/>
    <cellStyle name="40% - Акцент2 2 2 4" xfId="11241"/>
    <cellStyle name="40% - Акцент2 2 2 5" xfId="11731"/>
    <cellStyle name="40% - Акцент2 2 2 6" xfId="11444"/>
    <cellStyle name="40% - Акцент2 2 2 7" xfId="11394"/>
    <cellStyle name="40% - Акцент2 2 2 8" xfId="11277"/>
    <cellStyle name="40% - Акцент2 2 2 9" xfId="12132"/>
    <cellStyle name="40% - Акцент2 2 20" xfId="6113"/>
    <cellStyle name="40% — акцент2 2 20" xfId="14201"/>
    <cellStyle name="40% - Акцент2 2 21" xfId="2456"/>
    <cellStyle name="40% — акцент2 2 21" xfId="14297"/>
    <cellStyle name="40% - Акцент2 2 22" xfId="11239"/>
    <cellStyle name="40% - Акцент2 2 23" xfId="12099"/>
    <cellStyle name="40% - Акцент2 2 24" xfId="11443"/>
    <cellStyle name="40% - Акцент2 2 25" xfId="12020"/>
    <cellStyle name="40% - Акцент2 2 26" xfId="11984"/>
    <cellStyle name="40% - Акцент2 2 27" xfId="11610"/>
    <cellStyle name="40% - Акцент2 2 28" xfId="11931"/>
    <cellStyle name="40% - Акцент2 2 29" xfId="12487"/>
    <cellStyle name="40% - Акцент2 2 3" xfId="160"/>
    <cellStyle name="40% — акцент2 2 3" xfId="11240"/>
    <cellStyle name="40% - Акцент2 2 3 10" xfId="11085"/>
    <cellStyle name="40% - Акцент2 2 3 2" xfId="2462"/>
    <cellStyle name="40% - Акцент2 2 3 3" xfId="7262"/>
    <cellStyle name="40% - Акцент2 2 3 4" xfId="2461"/>
    <cellStyle name="40% - Акцент2 2 3 5" xfId="12098"/>
    <cellStyle name="40% - Акцент2 2 3 6" xfId="11120"/>
    <cellStyle name="40% - Акцент2 2 3 7" xfId="11047"/>
    <cellStyle name="40% - Акцент2 2 3 8" xfId="11898"/>
    <cellStyle name="40% - Акцент2 2 3 9" xfId="11666"/>
    <cellStyle name="40% - Акцент2 2 30" xfId="12701"/>
    <cellStyle name="40% - Акцент2 2 31" xfId="13431"/>
    <cellStyle name="40% - Акцент2 2 32" xfId="12949"/>
    <cellStyle name="40% - Акцент2 2 33" xfId="13570"/>
    <cellStyle name="40% - Акцент2 2 34" xfId="13223"/>
    <cellStyle name="40% - Акцент2 2 35" xfId="13867"/>
    <cellStyle name="40% - Акцент2 2 36" xfId="13828"/>
    <cellStyle name="40% - Акцент2 2 37" xfId="14113"/>
    <cellStyle name="40% - Акцент2 2 38" xfId="14218"/>
    <cellStyle name="40% - Акцент2 2 39" xfId="14202"/>
    <cellStyle name="40% - Акцент2 2 4" xfId="161"/>
    <cellStyle name="40% — акцент2 2 4" xfId="11578"/>
    <cellStyle name="40% - Акцент2 2 4 2" xfId="7263"/>
    <cellStyle name="40% - Акцент2 2 4 3" xfId="2463"/>
    <cellStyle name="40% - Акцент2 2 4 4" xfId="11714"/>
    <cellStyle name="40% - Акцент2 2 4 5" xfId="11722"/>
    <cellStyle name="40% - Акцент2 2 4 6" xfId="11157"/>
    <cellStyle name="40% - Акцент2 2 4 7" xfId="11398"/>
    <cellStyle name="40% - Акцент2 2 4 8" xfId="11845"/>
    <cellStyle name="40% - Акцент2 2 40" xfId="14298"/>
    <cellStyle name="40% - Акцент2 2 5" xfId="162"/>
    <cellStyle name="40% — акцент2 2 5" xfId="11119"/>
    <cellStyle name="40% - Акцент2 2 5 2" xfId="7264"/>
    <cellStyle name="40% - Акцент2 2 5 3" xfId="2464"/>
    <cellStyle name="40% - Акцент2 2 5 4" xfId="11796"/>
    <cellStyle name="40% - Акцент2 2 5 5" xfId="11589"/>
    <cellStyle name="40% - Акцент2 2 5 6" xfId="11816"/>
    <cellStyle name="40% - Акцент2 2 5 7" xfId="12100"/>
    <cellStyle name="40% - Акцент2 2 6" xfId="163"/>
    <cellStyle name="40% — акцент2 2 6" xfId="11621"/>
    <cellStyle name="40% - Акцент2 2 6 2" xfId="2465"/>
    <cellStyle name="40% - Акцент2 2 6 3" xfId="11369"/>
    <cellStyle name="40% - Акцент2 2 6 4" xfId="12048"/>
    <cellStyle name="40% - Акцент2 2 6 5" xfId="11187"/>
    <cellStyle name="40% - Акцент2 2 7" xfId="164"/>
    <cellStyle name="40% — акцент2 2 7" xfId="12053"/>
    <cellStyle name="40% - Акцент2 2 7 2" xfId="2466"/>
    <cellStyle name="40% - Акцент2 2 7 3" xfId="11604"/>
    <cellStyle name="40% - Акцент2 2 7 4" xfId="12115"/>
    <cellStyle name="40% - Акцент2 2 8" xfId="165"/>
    <cellStyle name="40% — акцент2 2 8" xfId="11267"/>
    <cellStyle name="40% - Акцент2 2 8 2" xfId="2467"/>
    <cellStyle name="40% - Акцент2 2 8 3" xfId="12191"/>
    <cellStyle name="40% - Акцент2 2 9" xfId="166"/>
    <cellStyle name="40% — акцент2 2 9" xfId="12195"/>
    <cellStyle name="40% - Акцент2 2 9 2" xfId="2468"/>
    <cellStyle name="40% - Акцент2 2_46EE.2011(v1.0)" xfId="2469"/>
    <cellStyle name="40% — акцент2 20" xfId="2470"/>
    <cellStyle name="40% — акцент2 21" xfId="2471"/>
    <cellStyle name="40% — акцент2 22" xfId="2441"/>
    <cellStyle name="40% — акцент2 23" xfId="11235"/>
    <cellStyle name="40% — акцент2 24" xfId="11579"/>
    <cellStyle name="40% — акцент2 25" xfId="11118"/>
    <cellStyle name="40% — акцент2 26" xfId="11622"/>
    <cellStyle name="40% — акцент2 27" xfId="11665"/>
    <cellStyle name="40% — акцент2 28" xfId="11605"/>
    <cellStyle name="40% — акцент2 29" xfId="11712"/>
    <cellStyle name="40% - Акцент2 3" xfId="167"/>
    <cellStyle name="40% — акцент2 3" xfId="2473"/>
    <cellStyle name="40% - Акцент2 3 10" xfId="168"/>
    <cellStyle name="40% — акцент2 3 10" xfId="14109"/>
    <cellStyle name="40% - Акцент2 3 10 2" xfId="2474"/>
    <cellStyle name="40% - Акцент2 3 11" xfId="2475"/>
    <cellStyle name="40% — акцент2 3 11" xfId="14213"/>
    <cellStyle name="40% - Акцент2 3 12" xfId="5819"/>
    <cellStyle name="40% — акцент2 3 12" xfId="14198"/>
    <cellStyle name="40% - Акцент2 3 13" xfId="5910"/>
    <cellStyle name="40% — акцент2 3 13" xfId="14294"/>
    <cellStyle name="40% - Акцент2 3 14" xfId="5963"/>
    <cellStyle name="40% - Акцент2 3 15" xfId="6116"/>
    <cellStyle name="40% - Акцент2 3 16" xfId="2472"/>
    <cellStyle name="40% - Акцент2 3 17" xfId="11242"/>
    <cellStyle name="40% - Акцент2 3 18" xfId="12097"/>
    <cellStyle name="40% - Акцент2 3 19" xfId="11121"/>
    <cellStyle name="40% - Акцент2 3 2" xfId="169"/>
    <cellStyle name="40% — акцент2 3 2" xfId="12492"/>
    <cellStyle name="40% - Акцент2 3 2 10" xfId="13208"/>
    <cellStyle name="40% - Акцент2 3 2 11" xfId="13861"/>
    <cellStyle name="40% - Акцент2 3 2 12" xfId="13822"/>
    <cellStyle name="40% - Акцент2 3 2 13" xfId="14108"/>
    <cellStyle name="40% - Акцент2 3 2 14" xfId="14212"/>
    <cellStyle name="40% - Акцент2 3 2 15" xfId="14197"/>
    <cellStyle name="40% - Акцент2 3 2 16" xfId="14293"/>
    <cellStyle name="40% - Акцент2 3 2 2" xfId="2477"/>
    <cellStyle name="40% - Акцент2 3 2 3" xfId="7265"/>
    <cellStyle name="40% - Акцент2 3 2 4" xfId="2476"/>
    <cellStyle name="40% - Акцент2 3 2 5" xfId="12493"/>
    <cellStyle name="40% - Акцент2 3 2 6" xfId="12695"/>
    <cellStyle name="40% - Акцент2 3 2 7" xfId="13425"/>
    <cellStyle name="40% - Акцент2 3 2 8" xfId="12929"/>
    <cellStyle name="40% - Акцент2 3 2 9" xfId="13564"/>
    <cellStyle name="40% - Акцент2 3 20" xfId="12150"/>
    <cellStyle name="40% - Акцент2 3 21" xfId="11899"/>
    <cellStyle name="40% - Акцент2 3 22" xfId="12127"/>
    <cellStyle name="40% - Акцент2 3 23" xfId="11376"/>
    <cellStyle name="40% - Акцент2 3 24" xfId="12491"/>
    <cellStyle name="40% - Акцент2 3 25" xfId="12697"/>
    <cellStyle name="40% - Акцент2 3 26" xfId="13427"/>
    <cellStyle name="40% - Акцент2 3 27" xfId="12938"/>
    <cellStyle name="40% - Акцент2 3 28" xfId="13566"/>
    <cellStyle name="40% - Акцент2 3 29" xfId="13210"/>
    <cellStyle name="40% - Акцент2 3 3" xfId="170"/>
    <cellStyle name="40% — акцент2 3 3" xfId="12696"/>
    <cellStyle name="40% - Акцент2 3 3 10" xfId="13860"/>
    <cellStyle name="40% - Акцент2 3 3 11" xfId="13821"/>
    <cellStyle name="40% - Акцент2 3 3 12" xfId="14107"/>
    <cellStyle name="40% - Акцент2 3 3 13" xfId="14211"/>
    <cellStyle name="40% - Акцент2 3 3 14" xfId="14196"/>
    <cellStyle name="40% - Акцент2 3 3 15" xfId="14292"/>
    <cellStyle name="40% - Акцент2 3 3 2" xfId="2479"/>
    <cellStyle name="40% - Акцент2 3 3 3" xfId="7266"/>
    <cellStyle name="40% - Акцент2 3 3 4" xfId="2478"/>
    <cellStyle name="40% - Акцент2 3 3 5" xfId="12494"/>
    <cellStyle name="40% - Акцент2 3 3 6" xfId="13424"/>
    <cellStyle name="40% - Акцент2 3 3 7" xfId="12928"/>
    <cellStyle name="40% - Акцент2 3 3 8" xfId="13563"/>
    <cellStyle name="40% - Акцент2 3 3 9" xfId="13207"/>
    <cellStyle name="40% - Акцент2 3 30" xfId="13863"/>
    <cellStyle name="40% - Акцент2 3 31" xfId="13824"/>
    <cellStyle name="40% - Акцент2 3 32" xfId="14110"/>
    <cellStyle name="40% - Акцент2 3 33" xfId="14214"/>
    <cellStyle name="40% - Акцент2 3 34" xfId="14199"/>
    <cellStyle name="40% - Акцент2 3 35" xfId="14295"/>
    <cellStyle name="40% - Акцент2 3 4" xfId="171"/>
    <cellStyle name="40% — акцент2 3 4" xfId="13426"/>
    <cellStyle name="40% - Акцент2 3 4 2" xfId="7267"/>
    <cellStyle name="40% - Акцент2 3 4 2 2" xfId="7268"/>
    <cellStyle name="40% - Акцент2 3 4 3" xfId="2480"/>
    <cellStyle name="40% - Акцент2 3 5" xfId="172"/>
    <cellStyle name="40% — акцент2 3 5" xfId="12937"/>
    <cellStyle name="40% - Акцент2 3 5 2" xfId="2481"/>
    <cellStyle name="40% - Акцент2 3 6" xfId="173"/>
    <cellStyle name="40% — акцент2 3 6" xfId="13565"/>
    <cellStyle name="40% - Акцент2 3 6 2" xfId="2482"/>
    <cellStyle name="40% - Акцент2 3 7" xfId="174"/>
    <cellStyle name="40% — акцент2 3 7" xfId="13209"/>
    <cellStyle name="40% - Акцент2 3 7 2" xfId="2483"/>
    <cellStyle name="40% - Акцент2 3 8" xfId="175"/>
    <cellStyle name="40% — акцент2 3 8" xfId="13862"/>
    <cellStyle name="40% - Акцент2 3 8 2" xfId="2484"/>
    <cellStyle name="40% - Акцент2 3 9" xfId="176"/>
    <cellStyle name="40% — акцент2 3 9" xfId="13823"/>
    <cellStyle name="40% - Акцент2 3 9 2" xfId="2485"/>
    <cellStyle name="40% - Акцент2 3_46EE.2011(v1.0)" xfId="2486"/>
    <cellStyle name="40% - Акцент2 4" xfId="2487"/>
    <cellStyle name="40% — акцент2 4" xfId="2488"/>
    <cellStyle name="40% — акцент2 4 10" xfId="14106"/>
    <cellStyle name="40% - Акцент2 4 2" xfId="2489"/>
    <cellStyle name="40% — акцент2 4 2" xfId="12496"/>
    <cellStyle name="40% - Акцент2 4 2 2" xfId="2490"/>
    <cellStyle name="40% - Акцент2 4 2 3" xfId="7269"/>
    <cellStyle name="40% - Акцент2 4 3" xfId="2491"/>
    <cellStyle name="40% — акцент2 4 3" xfId="12680"/>
    <cellStyle name="40% - Акцент2 4 3 2" xfId="2492"/>
    <cellStyle name="40% - Акцент2 4 3 3" xfId="7270"/>
    <cellStyle name="40% - Акцент2 4 4" xfId="6117"/>
    <cellStyle name="40% — акцент2 4 4" xfId="13422"/>
    <cellStyle name="40% - Акцент2 4 4 2" xfId="7271"/>
    <cellStyle name="40% — акцент2 4 5" xfId="12926"/>
    <cellStyle name="40% — акцент2 4 6" xfId="13562"/>
    <cellStyle name="40% — акцент2 4 7" xfId="13197"/>
    <cellStyle name="40% — акцент2 4 8" xfId="13858"/>
    <cellStyle name="40% — акцент2 4 9" xfId="13819"/>
    <cellStyle name="40% - Акцент2 4_46EE.2011(v1.0)" xfId="2493"/>
    <cellStyle name="40% - Акцент2 5" xfId="2494"/>
    <cellStyle name="40% — акцент2 5" xfId="2495"/>
    <cellStyle name="40% - Акцент2 5 2" xfId="2496"/>
    <cellStyle name="40% - Акцент2 5 2 2" xfId="2497"/>
    <cellStyle name="40% - Акцент2 5 2 3" xfId="7272"/>
    <cellStyle name="40% - Акцент2 5 3" xfId="2498"/>
    <cellStyle name="40% - Акцент2 5 3 2" xfId="2499"/>
    <cellStyle name="40% - Акцент2 5 3 3" xfId="7273"/>
    <cellStyle name="40% - Акцент2 5 4" xfId="6118"/>
    <cellStyle name="40% - Акцент2 5 4 2" xfId="7274"/>
    <cellStyle name="40% - Акцент2 5_46EE.2011(v1.0)" xfId="2500"/>
    <cellStyle name="40% - Акцент2 6" xfId="2501"/>
    <cellStyle name="40% — акцент2 6" xfId="2502"/>
    <cellStyle name="40% - Акцент2 6 2" xfId="2503"/>
    <cellStyle name="40% - Акцент2 6 2 2" xfId="2504"/>
    <cellStyle name="40% - Акцент2 6 2 3" xfId="7275"/>
    <cellStyle name="40% - Акцент2 6 3" xfId="2505"/>
    <cellStyle name="40% - Акцент2 6 3 2" xfId="2506"/>
    <cellStyle name="40% - Акцент2 6 3 3" xfId="7276"/>
    <cellStyle name="40% - Акцент2 6 4" xfId="6119"/>
    <cellStyle name="40% - Акцент2 6 4 2" xfId="7277"/>
    <cellStyle name="40% - Акцент2 6_46EE.2011(v1.0)" xfId="2507"/>
    <cellStyle name="40% - Акцент2 7" xfId="2508"/>
    <cellStyle name="40% — акцент2 7" xfId="2509"/>
    <cellStyle name="40% - Акцент2 7 2" xfId="2510"/>
    <cellStyle name="40% - Акцент2 7 2 2" xfId="2511"/>
    <cellStyle name="40% - Акцент2 7 2 3" xfId="7278"/>
    <cellStyle name="40% - Акцент2 7 3" xfId="2512"/>
    <cellStyle name="40% - Акцент2 7 3 2" xfId="2513"/>
    <cellStyle name="40% - Акцент2 7 3 3" xfId="7279"/>
    <cellStyle name="40% - Акцент2 7 4" xfId="6120"/>
    <cellStyle name="40% - Акцент2 7 4 2" xfId="7280"/>
    <cellStyle name="40% - Акцент2 7_46EE.2011(v1.0)" xfId="2514"/>
    <cellStyle name="40% - Акцент2 8" xfId="2515"/>
    <cellStyle name="40% — акцент2 8" xfId="2516"/>
    <cellStyle name="40% - Акцент2 8 2" xfId="2517"/>
    <cellStyle name="40% - Акцент2 8 2 2" xfId="2518"/>
    <cellStyle name="40% - Акцент2 8 2 3" xfId="7281"/>
    <cellStyle name="40% - Акцент2 8 3" xfId="2519"/>
    <cellStyle name="40% - Акцент2 8 3 2" xfId="2520"/>
    <cellStyle name="40% - Акцент2 8 3 3" xfId="7282"/>
    <cellStyle name="40% - Акцент2 8 4" xfId="2521"/>
    <cellStyle name="40% - Акцент2 8 5" xfId="7283"/>
    <cellStyle name="40% - Акцент2 8_46EE.2011(v1.0)" xfId="2522"/>
    <cellStyle name="40% - Акцент2 9" xfId="2523"/>
    <cellStyle name="40% — акцент2 9" xfId="2524"/>
    <cellStyle name="40% - Акцент2 9 2" xfId="2525"/>
    <cellStyle name="40% - Акцент2 9 2 2" xfId="2526"/>
    <cellStyle name="40% - Акцент2 9 2 3" xfId="7284"/>
    <cellStyle name="40% - Акцент2 9 3" xfId="2527"/>
    <cellStyle name="40% - Акцент2 9 3 2" xfId="2528"/>
    <cellStyle name="40% - Акцент2 9 3 3" xfId="7285"/>
    <cellStyle name="40% - Акцент2 9 4" xfId="2529"/>
    <cellStyle name="40% - Акцент2 9 5" xfId="7286"/>
    <cellStyle name="40% - Акцент2 9_46EE.2011(v1.0)" xfId="2530"/>
    <cellStyle name="40% — акцент2_Расчет тарифа на тэ 2015 СЛФ" xfId="2531"/>
    <cellStyle name="40% — акцент3" xfId="177"/>
    <cellStyle name="40% - Акцент3 10" xfId="2533"/>
    <cellStyle name="40% — акцент3 10" xfId="2534"/>
    <cellStyle name="40% - Акцент3 10 2" xfId="2535"/>
    <cellStyle name="40% - Акцент3 10 3" xfId="7287"/>
    <cellStyle name="40% - Акцент3 11" xfId="2536"/>
    <cellStyle name="40% — акцент3 11" xfId="2537"/>
    <cellStyle name="40% - Акцент3 11 2" xfId="2538"/>
    <cellStyle name="40% - Акцент3 11 3" xfId="7288"/>
    <cellStyle name="40% - Акцент3 12" xfId="7289"/>
    <cellStyle name="40% — акцент3 12" xfId="2539"/>
    <cellStyle name="40% - Акцент3 12 2" xfId="7290"/>
    <cellStyle name="40% - Акцент3 12 3" xfId="7291"/>
    <cellStyle name="40% - Акцент3 12 4" xfId="7292"/>
    <cellStyle name="40% - Акцент3 13" xfId="7293"/>
    <cellStyle name="40% — акцент3 13" xfId="2540"/>
    <cellStyle name="40% - Акцент3 13 2" xfId="7294"/>
    <cellStyle name="40% - Акцент3 13 3" xfId="7295"/>
    <cellStyle name="40% - Акцент3 13 4" xfId="7296"/>
    <cellStyle name="40% - Акцент3 14" xfId="7297"/>
    <cellStyle name="40% — акцент3 14" xfId="2541"/>
    <cellStyle name="40% - Акцент3 14 2" xfId="7298"/>
    <cellStyle name="40% - Акцент3 14 3" xfId="7299"/>
    <cellStyle name="40% - Акцент3 15" xfId="7300"/>
    <cellStyle name="40% — акцент3 15" xfId="2542"/>
    <cellStyle name="40% - Акцент3 15 2" xfId="7301"/>
    <cellStyle name="40% - Акцент3 15 3" xfId="7302"/>
    <cellStyle name="40% - Акцент3 16" xfId="7303"/>
    <cellStyle name="40% — акцент3 16" xfId="2543"/>
    <cellStyle name="40% - Акцент3 16 2" xfId="7304"/>
    <cellStyle name="40% - Акцент3 16 3" xfId="7305"/>
    <cellStyle name="40% - Акцент3 17" xfId="7306"/>
    <cellStyle name="40% — акцент3 17" xfId="2544"/>
    <cellStyle name="40% - Акцент3 18" xfId="7307"/>
    <cellStyle name="40% — акцент3 18" xfId="2545"/>
    <cellStyle name="40% — акцент3 19" xfId="2546"/>
    <cellStyle name="40% - Акцент3 2" xfId="178"/>
    <cellStyle name="40% — акцент3 2" xfId="179"/>
    <cellStyle name="40% - Акцент3 2 1" xfId="7308"/>
    <cellStyle name="40% - Акцент3 2 1 2" xfId="12502"/>
    <cellStyle name="40% - Акцент3 2 10" xfId="180"/>
    <cellStyle name="40% — акцент3 2 10" xfId="12501"/>
    <cellStyle name="40% - Акцент3 2 10 2" xfId="2549"/>
    <cellStyle name="40% - Акцент3 2 11" xfId="5820"/>
    <cellStyle name="40% — акцент3 2 11" xfId="12651"/>
    <cellStyle name="40% - Акцент3 2 11 2" xfId="10852"/>
    <cellStyle name="40% - Акцент3 2 11 3" xfId="6122"/>
    <cellStyle name="40% - Акцент3 2 12" xfId="5909"/>
    <cellStyle name="40% — акцент3 2 12" xfId="13417"/>
    <cellStyle name="40% - Акцент3 2 12 2" xfId="10853"/>
    <cellStyle name="40% - Акцент3 2 13" xfId="5962"/>
    <cellStyle name="40% — акцент3 2 13" xfId="12915"/>
    <cellStyle name="40% - Акцент3 2 14" xfId="7309"/>
    <cellStyle name="40% — акцент3 2 14" xfId="13558"/>
    <cellStyle name="40% - Акцент3 2 15" xfId="7310"/>
    <cellStyle name="40% — акцент3 2 15" xfId="13182"/>
    <cellStyle name="40% - Акцент3 2 16" xfId="7311"/>
    <cellStyle name="40% — акцент3 2 16" xfId="13855"/>
    <cellStyle name="40% - Акцент3 2 16 2" xfId="10854"/>
    <cellStyle name="40% - Акцент3 2 17" xfId="10855"/>
    <cellStyle name="40% — акцент3 2 17" xfId="13814"/>
    <cellStyle name="40% - Акцент3 2 18" xfId="10856"/>
    <cellStyle name="40% — акцент3 2 18" xfId="14102"/>
    <cellStyle name="40% - Акцент3 2 19" xfId="10857"/>
    <cellStyle name="40% — акцент3 2 19" xfId="14077"/>
    <cellStyle name="40% - Акцент3 2 2" xfId="181"/>
    <cellStyle name="40% — акцент3 2 2" xfId="2548"/>
    <cellStyle name="40% - Акцент3 2 2 10" xfId="11290"/>
    <cellStyle name="40% - Акцент3 2 2 11" xfId="12503"/>
    <cellStyle name="40% - Акцент3 2 2 12" xfId="12640"/>
    <cellStyle name="40% - Акцент3 2 2 13" xfId="13415"/>
    <cellStyle name="40% - Акцент3 2 2 14" xfId="12906"/>
    <cellStyle name="40% - Акцент3 2 2 15" xfId="13556"/>
    <cellStyle name="40% - Акцент3 2 2 16" xfId="13181"/>
    <cellStyle name="40% - Акцент3 2 2 17" xfId="13853"/>
    <cellStyle name="40% - Акцент3 2 2 18" xfId="14090"/>
    <cellStyle name="40% - Акцент3 2 2 19" xfId="14100"/>
    <cellStyle name="40% - Акцент3 2 2 2" xfId="2551"/>
    <cellStyle name="40% - Акцент3 2 2 2 2" xfId="7312"/>
    <cellStyle name="40% - Акцент3 2 2 2 3" xfId="6123"/>
    <cellStyle name="40% - Акцент3 2 2 20" xfId="14075"/>
    <cellStyle name="40% - Акцент3 2 2 21" xfId="14193"/>
    <cellStyle name="40% - Акцент3 2 2 22" xfId="14289"/>
    <cellStyle name="40% - Акцент3 2 2 3" xfId="2550"/>
    <cellStyle name="40% - Акцент3 2 2 4" xfId="11253"/>
    <cellStyle name="40% - Акцент3 2 2 5" xfId="11574"/>
    <cellStyle name="40% - Акцент3 2 2 6" xfId="11123"/>
    <cellStyle name="40% - Акцент3 2 2 7" xfId="11619"/>
    <cellStyle name="40% - Акцент3 2 2 8" xfId="11939"/>
    <cellStyle name="40% - Акцент3 2 2 9" xfId="11949"/>
    <cellStyle name="40% - Акцент3 2 20" xfId="6121"/>
    <cellStyle name="40% — акцент3 2 20" xfId="14194"/>
    <cellStyle name="40% - Акцент3 2 21" xfId="2547"/>
    <cellStyle name="40% — акцент3 2 21" xfId="14290"/>
    <cellStyle name="40% - Акцент3 2 22" xfId="11251"/>
    <cellStyle name="40% - Акцент3 2 23" xfId="11576"/>
    <cellStyle name="40% - Акцент3 2 24" xfId="11409"/>
    <cellStyle name="40% - Акцент3 2 25" xfId="12035"/>
    <cellStyle name="40% - Акцент3 2 26" xfId="11977"/>
    <cellStyle name="40% - Акцент3 2 27" xfId="11505"/>
    <cellStyle name="40% - Акцент3 2 28" xfId="11953"/>
    <cellStyle name="40% - Акцент3 2 29" xfId="12500"/>
    <cellStyle name="40% - Акцент3 2 3" xfId="182"/>
    <cellStyle name="40% — акцент3 2 3" xfId="11252"/>
    <cellStyle name="40% - Акцент3 2 3 10" xfId="11919"/>
    <cellStyle name="40% - Акцент3 2 3 2" xfId="2553"/>
    <cellStyle name="40% - Акцент3 2 3 3" xfId="7313"/>
    <cellStyle name="40% - Акцент3 2 3 4" xfId="2552"/>
    <cellStyle name="40% - Акцент3 2 3 5" xfId="11573"/>
    <cellStyle name="40% - Акцент3 2 3 6" xfId="11448"/>
    <cellStyle name="40% - Акцент3 2 3 7" xfId="12019"/>
    <cellStyle name="40% - Акцент3 2 3 8" xfId="11780"/>
    <cellStyle name="40% - Акцент3 2 3 9" xfId="11858"/>
    <cellStyle name="40% - Акцент3 2 30" xfId="12652"/>
    <cellStyle name="40% - Акцент3 2 31" xfId="13418"/>
    <cellStyle name="40% - Акцент3 2 32" xfId="12916"/>
    <cellStyle name="40% - Акцент3 2 33" xfId="13559"/>
    <cellStyle name="40% - Акцент3 2 34" xfId="13183"/>
    <cellStyle name="40% - Акцент3 2 35" xfId="13856"/>
    <cellStyle name="40% - Акцент3 2 36" xfId="13815"/>
    <cellStyle name="40% - Акцент3 2 37" xfId="14103"/>
    <cellStyle name="40% - Акцент3 2 38" xfId="14078"/>
    <cellStyle name="40% - Акцент3 2 39" xfId="14195"/>
    <cellStyle name="40% - Акцент3 2 4" xfId="183"/>
    <cellStyle name="40% — акцент3 2 4" xfId="11575"/>
    <cellStyle name="40% - Акцент3 2 4 2" xfId="7314"/>
    <cellStyle name="40% - Акцент3 2 4 3" xfId="2554"/>
    <cellStyle name="40% - Акцент3 2 4 4" xfId="11124"/>
    <cellStyle name="40% - Акцент3 2 4 5" xfId="11646"/>
    <cellStyle name="40% - Акцент3 2 4 6" xfId="11940"/>
    <cellStyle name="40% - Акцент3 2 4 7" xfId="11805"/>
    <cellStyle name="40% - Акцент3 2 4 8" xfId="12031"/>
    <cellStyle name="40% - Акцент3 2 40" xfId="14291"/>
    <cellStyle name="40% - Акцент3 2 5" xfId="184"/>
    <cellStyle name="40% — акцент3 2 5" xfId="11446"/>
    <cellStyle name="40% - Акцент3 2 5 2" xfId="7315"/>
    <cellStyle name="40% - Акцент3 2 5 3" xfId="2555"/>
    <cellStyle name="40% - Акцент3 2 5 4" xfId="11910"/>
    <cellStyle name="40% - Акцент3 2 5 5" xfId="11422"/>
    <cellStyle name="40% - Акцент3 2 5 6" xfId="11746"/>
    <cellStyle name="40% - Акцент3 2 5 7" xfId="11821"/>
    <cellStyle name="40% - Акцент3 2 6" xfId="185"/>
    <cellStyle name="40% — акцент3 2 6" xfId="12198"/>
    <cellStyle name="40% - Акцент3 2 6 2" xfId="2556"/>
    <cellStyle name="40% - Акцент3 2 6 3" xfId="11985"/>
    <cellStyle name="40% - Акцент3 2 6 4" xfId="12040"/>
    <cellStyle name="40% - Акцент3 2 6 5" xfId="11732"/>
    <cellStyle name="40% - Акцент3 2 7" xfId="186"/>
    <cellStyle name="40% — акцент3 2 7" xfId="12210"/>
    <cellStyle name="40% - Акцент3 2 7 2" xfId="2557"/>
    <cellStyle name="40% - Акцент3 2 7 3" xfId="11145"/>
    <cellStyle name="40% - Акцент3 2 7 4" xfId="11978"/>
    <cellStyle name="40% - Акцент3 2 8" xfId="187"/>
    <cellStyle name="40% — акцент3 2 8" xfId="11603"/>
    <cellStyle name="40% - Акцент3 2 8 2" xfId="2558"/>
    <cellStyle name="40% - Акцент3 2 8 3" xfId="11634"/>
    <cellStyle name="40% - Акцент3 2 9" xfId="188"/>
    <cellStyle name="40% — акцент3 2 9" xfId="11287"/>
    <cellStyle name="40% - Акцент3 2 9 2" xfId="2559"/>
    <cellStyle name="40% - Акцент3 2_46EE.2011(v1.0)" xfId="2560"/>
    <cellStyle name="40% — акцент3 20" xfId="2561"/>
    <cellStyle name="40% — акцент3 21" xfId="2562"/>
    <cellStyle name="40% — акцент3 22" xfId="2532"/>
    <cellStyle name="40% — акцент3 23" xfId="11249"/>
    <cellStyle name="40% — акцент3 24" xfId="12095"/>
    <cellStyle name="40% — акцент3 25" xfId="11122"/>
    <cellStyle name="40% — акцент3 26" xfId="11620"/>
    <cellStyle name="40% — акцент3 27" xfId="11407"/>
    <cellStyle name="40% — акцент3 28" xfId="11508"/>
    <cellStyle name="40% — акцент3 29" xfId="11316"/>
    <cellStyle name="40% - Акцент3 3" xfId="189"/>
    <cellStyle name="40% — акцент3 3" xfId="2564"/>
    <cellStyle name="40% - Акцент3 3 10" xfId="190"/>
    <cellStyle name="40% — акцент3 3 10" xfId="14098"/>
    <cellStyle name="40% - Акцент3 3 10 2" xfId="2565"/>
    <cellStyle name="40% - Акцент3 3 11" xfId="2566"/>
    <cellStyle name="40% — акцент3 3 11" xfId="14073"/>
    <cellStyle name="40% - Акцент3 3 12" xfId="5821"/>
    <cellStyle name="40% — акцент3 3 12" xfId="14191"/>
    <cellStyle name="40% - Акцент3 3 13" xfId="5933"/>
    <cellStyle name="40% — акцент3 3 13" xfId="14287"/>
    <cellStyle name="40% - Акцент3 3 14" xfId="5930"/>
    <cellStyle name="40% - Акцент3 3 15" xfId="6124"/>
    <cellStyle name="40% - Акцент3 3 16" xfId="2563"/>
    <cellStyle name="40% - Акцент3 3 17" xfId="11257"/>
    <cellStyle name="40% - Акцент3 3 18" xfId="11730"/>
    <cellStyle name="40% - Акцент3 3 19" xfId="11449"/>
    <cellStyle name="40% - Акцент3 3 2" xfId="191"/>
    <cellStyle name="40% — акцент3 3 2" xfId="12505"/>
    <cellStyle name="40% - Акцент3 3 2 10" xfId="13172"/>
    <cellStyle name="40% - Акцент3 3 2 11" xfId="13850"/>
    <cellStyle name="40% - Акцент3 3 2 12" xfId="13810"/>
    <cellStyle name="40% - Акцент3 3 2 13" xfId="14097"/>
    <cellStyle name="40% - Акцент3 3 2 14" xfId="14072"/>
    <cellStyle name="40% - Акцент3 3 2 15" xfId="14190"/>
    <cellStyle name="40% - Акцент3 3 2 16" xfId="14286"/>
    <cellStyle name="40% - Акцент3 3 2 2" xfId="2568"/>
    <cellStyle name="40% - Акцент3 3 2 3" xfId="7316"/>
    <cellStyle name="40% - Акцент3 3 2 4" xfId="2567"/>
    <cellStyle name="40% - Акцент3 3 2 5" xfId="12506"/>
    <cellStyle name="40% - Акцент3 3 2 6" xfId="12636"/>
    <cellStyle name="40% - Акцент3 3 2 7" xfId="13412"/>
    <cellStyle name="40% - Акцент3 3 2 8" xfId="12903"/>
    <cellStyle name="40% - Акцент3 3 2 9" xfId="13553"/>
    <cellStyle name="40% - Акцент3 3 20" xfId="12018"/>
    <cellStyle name="40% - Акцент3 3 21" xfId="11167"/>
    <cellStyle name="40% - Акцент3 3 22" xfId="11220"/>
    <cellStyle name="40% - Акцент3 3 23" xfId="11936"/>
    <cellStyle name="40% - Акцент3 3 24" xfId="12504"/>
    <cellStyle name="40% - Акцент3 3 25" xfId="12639"/>
    <cellStyle name="40% - Акцент3 3 26" xfId="13414"/>
    <cellStyle name="40% - Акцент3 3 27" xfId="12905"/>
    <cellStyle name="40% - Акцент3 3 28" xfId="13555"/>
    <cellStyle name="40% - Акцент3 3 29" xfId="13180"/>
    <cellStyle name="40% - Акцент3 3 3" xfId="192"/>
    <cellStyle name="40% — акцент3 3 3" xfId="12638"/>
    <cellStyle name="40% - Акцент3 3 3 10" xfId="13849"/>
    <cellStyle name="40% - Акцент3 3 3 11" xfId="13809"/>
    <cellStyle name="40% - Акцент3 3 3 12" xfId="14096"/>
    <cellStyle name="40% - Акцент3 3 3 13" xfId="14071"/>
    <cellStyle name="40% - Акцент3 3 3 14" xfId="14189"/>
    <cellStyle name="40% - Акцент3 3 3 15" xfId="14414"/>
    <cellStyle name="40% - Акцент3 3 3 2" xfId="2570"/>
    <cellStyle name="40% - Акцент3 3 3 3" xfId="7317"/>
    <cellStyle name="40% - Акцент3 3 3 4" xfId="2569"/>
    <cellStyle name="40% - Акцент3 3 3 5" xfId="12507"/>
    <cellStyle name="40% - Акцент3 3 3 6" xfId="13411"/>
    <cellStyle name="40% - Акцент3 3 3 7" xfId="12895"/>
    <cellStyle name="40% - Акцент3 3 3 8" xfId="13552"/>
    <cellStyle name="40% - Акцент3 3 3 9" xfId="13160"/>
    <cellStyle name="40% - Акцент3 3 30" xfId="13852"/>
    <cellStyle name="40% - Акцент3 3 31" xfId="13812"/>
    <cellStyle name="40% - Акцент3 3 32" xfId="14099"/>
    <cellStyle name="40% - Акцент3 3 33" xfId="14074"/>
    <cellStyle name="40% - Акцент3 3 34" xfId="14192"/>
    <cellStyle name="40% - Акцент3 3 35" xfId="14288"/>
    <cellStyle name="40% - Акцент3 3 4" xfId="193"/>
    <cellStyle name="40% — акцент3 3 4" xfId="13413"/>
    <cellStyle name="40% - Акцент3 3 4 2" xfId="7318"/>
    <cellStyle name="40% - Акцент3 3 4 2 2" xfId="7319"/>
    <cellStyle name="40% - Акцент3 3 4 3" xfId="2571"/>
    <cellStyle name="40% - Акцент3 3 5" xfId="194"/>
    <cellStyle name="40% — акцент3 3 5" xfId="12904"/>
    <cellStyle name="40% - Акцент3 3 5 2" xfId="2572"/>
    <cellStyle name="40% - Акцент3 3 6" xfId="195"/>
    <cellStyle name="40% — акцент3 3 6" xfId="13554"/>
    <cellStyle name="40% - Акцент3 3 6 2" xfId="2573"/>
    <cellStyle name="40% - Акцент3 3 7" xfId="196"/>
    <cellStyle name="40% — акцент3 3 7" xfId="13178"/>
    <cellStyle name="40% - Акцент3 3 7 2" xfId="2574"/>
    <cellStyle name="40% - Акцент3 3 8" xfId="197"/>
    <cellStyle name="40% — акцент3 3 8" xfId="13851"/>
    <cellStyle name="40% - Акцент3 3 8 2" xfId="2575"/>
    <cellStyle name="40% - Акцент3 3 9" xfId="198"/>
    <cellStyle name="40% — акцент3 3 9" xfId="13811"/>
    <cellStyle name="40% - Акцент3 3 9 2" xfId="2576"/>
    <cellStyle name="40% - Акцент3 3_46EE.2011(v1.0)" xfId="2577"/>
    <cellStyle name="40% - Акцент3 4" xfId="2578"/>
    <cellStyle name="40% — акцент3 4" xfId="2579"/>
    <cellStyle name="40% — акцент3 4 10" xfId="14094"/>
    <cellStyle name="40% - Акцент3 4 2" xfId="2580"/>
    <cellStyle name="40% — акцент3 4 2" xfId="12509"/>
    <cellStyle name="40% - Акцент3 4 2 2" xfId="2581"/>
    <cellStyle name="40% - Акцент3 4 2 3" xfId="7320"/>
    <cellStyle name="40% - Акцент3 4 3" xfId="2582"/>
    <cellStyle name="40% — акцент3 4 3" xfId="12625"/>
    <cellStyle name="40% - Акцент3 4 3 2" xfId="2583"/>
    <cellStyle name="40% - Акцент3 4 3 3" xfId="7321"/>
    <cellStyle name="40% - Акцент3 4 4" xfId="6125"/>
    <cellStyle name="40% — акцент3 4 4" xfId="13410"/>
    <cellStyle name="40% - Акцент3 4 4 2" xfId="7322"/>
    <cellStyle name="40% — акцент3 4 5" xfId="12894"/>
    <cellStyle name="40% — акцент3 4 6" xfId="13550"/>
    <cellStyle name="40% — акцент3 4 7" xfId="13150"/>
    <cellStyle name="40% — акцент3 4 8" xfId="13848"/>
    <cellStyle name="40% — акцент3 4 9" xfId="13807"/>
    <cellStyle name="40% - Акцент3 4_46EE.2011(v1.0)" xfId="2584"/>
    <cellStyle name="40% - Акцент3 5" xfId="2585"/>
    <cellStyle name="40% — акцент3 5" xfId="2586"/>
    <cellStyle name="40% - Акцент3 5 2" xfId="2587"/>
    <cellStyle name="40% - Акцент3 5 2 2" xfId="2588"/>
    <cellStyle name="40% - Акцент3 5 2 3" xfId="7323"/>
    <cellStyle name="40% - Акцент3 5 3" xfId="2589"/>
    <cellStyle name="40% - Акцент3 5 3 2" xfId="2590"/>
    <cellStyle name="40% - Акцент3 5 3 3" xfId="7324"/>
    <cellStyle name="40% - Акцент3 5 4" xfId="6126"/>
    <cellStyle name="40% - Акцент3 5 4 2" xfId="7325"/>
    <cellStyle name="40% - Акцент3 5_46EE.2011(v1.0)" xfId="2591"/>
    <cellStyle name="40% - Акцент3 6" xfId="2592"/>
    <cellStyle name="40% — акцент3 6" xfId="2593"/>
    <cellStyle name="40% - Акцент3 6 2" xfId="2594"/>
    <cellStyle name="40% - Акцент3 6 2 2" xfId="2595"/>
    <cellStyle name="40% - Акцент3 6 2 3" xfId="7326"/>
    <cellStyle name="40% - Акцент3 6 3" xfId="2596"/>
    <cellStyle name="40% - Акцент3 6 3 2" xfId="2597"/>
    <cellStyle name="40% - Акцент3 6 3 3" xfId="7327"/>
    <cellStyle name="40% - Акцент3 6 4" xfId="6127"/>
    <cellStyle name="40% - Акцент3 6 4 2" xfId="7328"/>
    <cellStyle name="40% - Акцент3 6_46EE.2011(v1.0)" xfId="2598"/>
    <cellStyle name="40% - Акцент3 7" xfId="2599"/>
    <cellStyle name="40% — акцент3 7" xfId="2600"/>
    <cellStyle name="40% - Акцент3 7 2" xfId="2601"/>
    <cellStyle name="40% - Акцент3 7 2 2" xfId="2602"/>
    <cellStyle name="40% - Акцент3 7 2 3" xfId="7329"/>
    <cellStyle name="40% - Акцент3 7 3" xfId="2603"/>
    <cellStyle name="40% - Акцент3 7 3 2" xfId="2604"/>
    <cellStyle name="40% - Акцент3 7 3 3" xfId="7330"/>
    <cellStyle name="40% - Акцент3 7 4" xfId="6128"/>
    <cellStyle name="40% - Акцент3 7 4 2" xfId="7331"/>
    <cellStyle name="40% - Акцент3 7_46EE.2011(v1.0)" xfId="2605"/>
    <cellStyle name="40% - Акцент3 8" xfId="2606"/>
    <cellStyle name="40% — акцент3 8" xfId="2607"/>
    <cellStyle name="40% - Акцент3 8 2" xfId="2608"/>
    <cellStyle name="40% - Акцент3 8 2 2" xfId="2609"/>
    <cellStyle name="40% - Акцент3 8 2 3" xfId="7332"/>
    <cellStyle name="40% - Акцент3 8 3" xfId="2610"/>
    <cellStyle name="40% - Акцент3 8 3 2" xfId="2611"/>
    <cellStyle name="40% - Акцент3 8 3 3" xfId="7333"/>
    <cellStyle name="40% - Акцент3 8 4" xfId="2612"/>
    <cellStyle name="40% - Акцент3 8 5" xfId="7334"/>
    <cellStyle name="40% - Акцент3 8_46EE.2011(v1.0)" xfId="2613"/>
    <cellStyle name="40% - Акцент3 9" xfId="2614"/>
    <cellStyle name="40% — акцент3 9" xfId="2615"/>
    <cellStyle name="40% - Акцент3 9 2" xfId="2616"/>
    <cellStyle name="40% - Акцент3 9 2 2" xfId="2617"/>
    <cellStyle name="40% - Акцент3 9 2 3" xfId="7335"/>
    <cellStyle name="40% - Акцент3 9 3" xfId="2618"/>
    <cellStyle name="40% - Акцент3 9 3 2" xfId="2619"/>
    <cellStyle name="40% - Акцент3 9 3 3" xfId="7336"/>
    <cellStyle name="40% - Акцент3 9 4" xfId="2620"/>
    <cellStyle name="40% - Акцент3 9 5" xfId="7337"/>
    <cellStyle name="40% - Акцент3 9_46EE.2011(v1.0)" xfId="2621"/>
    <cellStyle name="40% — акцент3_Расчет тарифа на тэ 2015 СЛФ" xfId="2622"/>
    <cellStyle name="40% — акцент4" xfId="199"/>
    <cellStyle name="40% - Акцент4 10" xfId="2624"/>
    <cellStyle name="40% — акцент4 10" xfId="2625"/>
    <cellStyle name="40% - Акцент4 10 2" xfId="2626"/>
    <cellStyle name="40% - Акцент4 10 3" xfId="7338"/>
    <cellStyle name="40% - Акцент4 11" xfId="2627"/>
    <cellStyle name="40% — акцент4 11" xfId="2628"/>
    <cellStyle name="40% - Акцент4 11 2" xfId="2629"/>
    <cellStyle name="40% - Акцент4 11 3" xfId="7339"/>
    <cellStyle name="40% - Акцент4 12" xfId="7340"/>
    <cellStyle name="40% — акцент4 12" xfId="2630"/>
    <cellStyle name="40% - Акцент4 12 2" xfId="7341"/>
    <cellStyle name="40% - Акцент4 12 3" xfId="7342"/>
    <cellStyle name="40% - Акцент4 12 4" xfId="7343"/>
    <cellStyle name="40% - Акцент4 13" xfId="7344"/>
    <cellStyle name="40% — акцент4 13" xfId="2631"/>
    <cellStyle name="40% - Акцент4 13 2" xfId="7345"/>
    <cellStyle name="40% — акцент4 13 2" xfId="5507"/>
    <cellStyle name="40% - Акцент4 13 3" xfId="7346"/>
    <cellStyle name="40% — акцент4 13 3" xfId="5776"/>
    <cellStyle name="40% - Акцент4 13 4" xfId="7347"/>
    <cellStyle name="40% - Акцент4 14" xfId="7348"/>
    <cellStyle name="40% — акцент4 14" xfId="2632"/>
    <cellStyle name="40% - Акцент4 14 2" xfId="7349"/>
    <cellStyle name="40% — акцент4 14 2" xfId="5508"/>
    <cellStyle name="40% - Акцент4 14 3" xfId="7350"/>
    <cellStyle name="40% — акцент4 14 3" xfId="5775"/>
    <cellStyle name="40% - Акцент4 15" xfId="7351"/>
    <cellStyle name="40% — акцент4 15" xfId="2633"/>
    <cellStyle name="40% - Акцент4 15 2" xfId="7352"/>
    <cellStyle name="40% — акцент4 15 2" xfId="5509"/>
    <cellStyle name="40% - Акцент4 15 3" xfId="7353"/>
    <cellStyle name="40% — акцент4 15 3" xfId="5774"/>
    <cellStyle name="40% - Акцент4 16" xfId="7354"/>
    <cellStyle name="40% — акцент4 16" xfId="2634"/>
    <cellStyle name="40% - Акцент4 16 2" xfId="7355"/>
    <cellStyle name="40% — акцент4 16 2" xfId="5510"/>
    <cellStyle name="40% - Акцент4 16 3" xfId="7356"/>
    <cellStyle name="40% — акцент4 16 3" xfId="5773"/>
    <cellStyle name="40% - Акцент4 17" xfId="7357"/>
    <cellStyle name="40% — акцент4 17" xfId="2635"/>
    <cellStyle name="40% — акцент4 17 2" xfId="5511"/>
    <cellStyle name="40% - Акцент4 18" xfId="7358"/>
    <cellStyle name="40% — акцент4 18" xfId="2636"/>
    <cellStyle name="40% — акцент4 19" xfId="2637"/>
    <cellStyle name="40% - Акцент4 2" xfId="200"/>
    <cellStyle name="40% — акцент4 2" xfId="201"/>
    <cellStyle name="40% - Акцент4 2 1" xfId="7359"/>
    <cellStyle name="40% - Акцент4 2 1 2" xfId="12515"/>
    <cellStyle name="40% - Акцент4 2 10" xfId="202"/>
    <cellStyle name="40% — акцент4 2 10" xfId="12514"/>
    <cellStyle name="40% - Акцент4 2 10 2" xfId="2640"/>
    <cellStyle name="40% - Акцент4 2 11" xfId="5822"/>
    <cellStyle name="40% — акцент4 2 11" xfId="12610"/>
    <cellStyle name="40% - Акцент4 2 11 2" xfId="10858"/>
    <cellStyle name="40% - Акцент4 2 11 3" xfId="6130"/>
    <cellStyle name="40% - Акцент4 2 12" xfId="5908"/>
    <cellStyle name="40% — акцент4 2 12" xfId="13405"/>
    <cellStyle name="40% - Акцент4 2 12 2" xfId="10859"/>
    <cellStyle name="40% - Акцент4 2 13" xfId="5961"/>
    <cellStyle name="40% — акцент4 2 13" xfId="12862"/>
    <cellStyle name="40% - Акцент4 2 14" xfId="7360"/>
    <cellStyle name="40% — акцент4 2 14" xfId="13545"/>
    <cellStyle name="40% - Акцент4 2 15" xfId="7361"/>
    <cellStyle name="40% — акцент4 2 15" xfId="13837"/>
    <cellStyle name="40% - Акцент4 2 16" xfId="7362"/>
    <cellStyle name="40% — акцент4 2 16" xfId="13700"/>
    <cellStyle name="40% - Акцент4 2 16 2" xfId="10860"/>
    <cellStyle name="40% - Акцент4 2 17" xfId="10861"/>
    <cellStyle name="40% — акцент4 2 17" xfId="13803"/>
    <cellStyle name="40% - Акцент4 2 18" xfId="10862"/>
    <cellStyle name="40% — акцент4 2 18" xfId="13965"/>
    <cellStyle name="40% - Акцент4 2 19" xfId="10863"/>
    <cellStyle name="40% — акцент4 2 19" xfId="14068"/>
    <cellStyle name="40% - Акцент4 2 2" xfId="203"/>
    <cellStyle name="40% — акцент4 2 2" xfId="2639"/>
    <cellStyle name="40% - Акцент4 2 2 10" xfId="11772"/>
    <cellStyle name="40% - Акцент4 2 2 11" xfId="12516"/>
    <cellStyle name="40% - Акцент4 2 2 12" xfId="12600"/>
    <cellStyle name="40% - Акцент4 2 2 13" xfId="13403"/>
    <cellStyle name="40% - Акцент4 2 2 14" xfId="12844"/>
    <cellStyle name="40% - Акцент4 2 2 15" xfId="13542"/>
    <cellStyle name="40% - Акцент4 2 2 16" xfId="13105"/>
    <cellStyle name="40% - Акцент4 2 2 17" xfId="13697"/>
    <cellStyle name="40% - Акцент4 2 2 18" xfId="13800"/>
    <cellStyle name="40% - Акцент4 2 2 19" xfId="13963"/>
    <cellStyle name="40% - Акцент4 2 2 2" xfId="2642"/>
    <cellStyle name="40% - Акцент4 2 2 2 2" xfId="7363"/>
    <cellStyle name="40% - Акцент4 2 2 2 3" xfId="6131"/>
    <cellStyle name="40% - Акцент4 2 2 20" xfId="14066"/>
    <cellStyle name="40% - Акцент4 2 2 21" xfId="14178"/>
    <cellStyle name="40% - Акцент4 2 2 22" xfId="14273"/>
    <cellStyle name="40% - Акцент4 2 2 3" xfId="2641"/>
    <cellStyle name="40% - Акцент4 2 2 4" xfId="11266"/>
    <cellStyle name="40% - Акцент4 2 2 5" xfId="11569"/>
    <cellStyle name="40% - Акцент4 2 2 6" xfId="11450"/>
    <cellStyle name="40% - Акцент4 2 2 7" xfId="12017"/>
    <cellStyle name="40% - Акцент4 2 2 8" xfId="11168"/>
    <cellStyle name="40% - Акцент4 2 2 9" xfId="11887"/>
    <cellStyle name="40% - Акцент4 2 20" xfId="6129"/>
    <cellStyle name="40% — акцент4 2 20" xfId="14185"/>
    <cellStyle name="40% - Акцент4 2 21" xfId="2638"/>
    <cellStyle name="40% — акцент4 2 21" xfId="14277"/>
    <cellStyle name="40% - Акцент4 2 22" xfId="11264"/>
    <cellStyle name="40% - Акцент4 2 23" xfId="12093"/>
    <cellStyle name="40% - Акцент4 2 24" xfId="11877"/>
    <cellStyle name="40% - Акцент4 2 25" xfId="11822"/>
    <cellStyle name="40% - Акцент4 2 26" xfId="11902"/>
    <cellStyle name="40% - Акцент4 2 27" xfId="11412"/>
    <cellStyle name="40% - Акцент4 2 28" xfId="12206"/>
    <cellStyle name="40% - Акцент4 2 29" xfId="12513"/>
    <cellStyle name="40% - Акцент4 2 3" xfId="204"/>
    <cellStyle name="40% — акцент4 2 3" xfId="11265"/>
    <cellStyle name="40% - Акцент4 2 3 10" xfId="11344"/>
    <cellStyle name="40% - Акцент4 2 3 2" xfId="2644"/>
    <cellStyle name="40% - Акцент4 2 3 3" xfId="7364"/>
    <cellStyle name="40% - Акцент4 2 3 4" xfId="2643"/>
    <cellStyle name="40% - Акцент4 2 3 5" xfId="12092"/>
    <cellStyle name="40% - Акцент4 2 3 6" xfId="11128"/>
    <cellStyle name="40% - Акцент4 2 3 7" xfId="11617"/>
    <cellStyle name="40% - Акцент4 2 3 8" xfId="11259"/>
    <cellStyle name="40% - Акцент4 2 3 9" xfId="11236"/>
    <cellStyle name="40% - Акцент4 2 30" xfId="12612"/>
    <cellStyle name="40% - Акцент4 2 31" xfId="13407"/>
    <cellStyle name="40% - Акцент4 2 32" xfId="12863"/>
    <cellStyle name="40% - Акцент4 2 33" xfId="13546"/>
    <cellStyle name="40% - Акцент4 2 34" xfId="13842"/>
    <cellStyle name="40% - Акцент4 2 35" xfId="13701"/>
    <cellStyle name="40% - Акцент4 2 36" xfId="13804"/>
    <cellStyle name="40% - Акцент4 2 37" xfId="13966"/>
    <cellStyle name="40% - Акцент4 2 38" xfId="14069"/>
    <cellStyle name="40% - Акцент4 2 39" xfId="14188"/>
    <cellStyle name="40% - Акцент4 2 4" xfId="205"/>
    <cellStyle name="40% — акцент4 2 4" xfId="11570"/>
    <cellStyle name="40% - Акцент4 2 4 2" xfId="7365"/>
    <cellStyle name="40% - Акцент4 2 4 3" xfId="2645"/>
    <cellStyle name="40% - Акцент4 2 4 4" xfId="11878"/>
    <cellStyle name="40% - Акцент4 2 4 5" xfId="11288"/>
    <cellStyle name="40% - Акцент4 2 4 6" xfId="11901"/>
    <cellStyle name="40% - Акцент4 2 4 7" xfId="11504"/>
    <cellStyle name="40% - Акцент4 2 4 8" xfId="11089"/>
    <cellStyle name="40% - Акцент4 2 40" xfId="14278"/>
    <cellStyle name="40% - Акцент4 2 5" xfId="206"/>
    <cellStyle name="40% — акцент4 2 5" xfId="11127"/>
    <cellStyle name="40% - Акцент4 2 5 2" xfId="7366"/>
    <cellStyle name="40% - Акцент4 2 5 3" xfId="2646"/>
    <cellStyle name="40% - Акцент4 2 5 4" xfId="11616"/>
    <cellStyle name="40% - Акцент4 2 5 5" xfId="11260"/>
    <cellStyle name="40% - Акцент4 2 5 6" xfId="12126"/>
    <cellStyle name="40% - Акцент4 2 5 7" xfId="11403"/>
    <cellStyle name="40% - Акцент4 2 6" xfId="207"/>
    <cellStyle name="40% — акцент4 2 6" xfId="11645"/>
    <cellStyle name="40% - Акцент4 2 6 2" xfId="2647"/>
    <cellStyle name="40% - Акцент4 2 6 3" xfId="11169"/>
    <cellStyle name="40% - Акцент4 2 6 4" xfId="11700"/>
    <cellStyle name="40% - Акцент4 2 6 5" xfId="11469"/>
    <cellStyle name="40% - Акцент4 2 7" xfId="208"/>
    <cellStyle name="40% — акцент4 2 7" xfId="11258"/>
    <cellStyle name="40% - Акцент4 2 7 2" xfId="2648"/>
    <cellStyle name="40% - Акцент4 2 7 3" xfId="11261"/>
    <cellStyle name="40% - Акцент4 2 7 4" xfId="11837"/>
    <cellStyle name="40% - Акцент4 2 8" xfId="209"/>
    <cellStyle name="40% — акцент4 2 8" xfId="11750"/>
    <cellStyle name="40% - Акцент4 2 8 2" xfId="2649"/>
    <cellStyle name="40% - Акцент4 2 8 3" xfId="11648"/>
    <cellStyle name="40% - Акцент4 2 9" xfId="210"/>
    <cellStyle name="40% — акцент4 2 9" xfId="11088"/>
    <cellStyle name="40% - Акцент4 2 9 2" xfId="2650"/>
    <cellStyle name="40% - Акцент4 2_46EE.2011(v1.0)" xfId="2651"/>
    <cellStyle name="40% — акцент4 20" xfId="2652"/>
    <cellStyle name="40% — акцент4 21" xfId="2653"/>
    <cellStyle name="40% — акцент4 22" xfId="5481"/>
    <cellStyle name="40% — акцент4 23" xfId="5490"/>
    <cellStyle name="40% — акцент4 24" xfId="5479"/>
    <cellStyle name="40% — акцент4 25" xfId="5489"/>
    <cellStyle name="40% — акцент4 26" xfId="5784"/>
    <cellStyle name="40% — акцент4 27" xfId="5789"/>
    <cellStyle name="40% — акцент4 28" xfId="2623"/>
    <cellStyle name="40% — акцент4 29" xfId="11263"/>
    <cellStyle name="40% - Акцент4 3" xfId="211"/>
    <cellStyle name="40% — акцент4 3" xfId="2655"/>
    <cellStyle name="40% - Акцент4 3 10" xfId="212"/>
    <cellStyle name="40% — акцент4 3 10" xfId="13401"/>
    <cellStyle name="40% - Акцент4 3 10 2" xfId="2656"/>
    <cellStyle name="40% - Акцент4 3 11" xfId="2657"/>
    <cellStyle name="40% — акцент4 3 11" xfId="12836"/>
    <cellStyle name="40% - Акцент4 3 12" xfId="5823"/>
    <cellStyle name="40% — акцент4 3 12" xfId="13541"/>
    <cellStyle name="40% - Акцент4 3 13" xfId="5907"/>
    <cellStyle name="40% — акцент4 3 13" xfId="13097"/>
    <cellStyle name="40% - Акцент4 3 14" xfId="5884"/>
    <cellStyle name="40% — акцент4 3 14" xfId="13695"/>
    <cellStyle name="40% - Акцент4 3 15" xfId="6132"/>
    <cellStyle name="40% — акцент4 3 15" xfId="13798"/>
    <cellStyle name="40% - Акцент4 3 16" xfId="2654"/>
    <cellStyle name="40% — акцент4 3 16" xfId="13961"/>
    <cellStyle name="40% - Акцент4 3 17" xfId="11268"/>
    <cellStyle name="40% — акцент4 3 17" xfId="14064"/>
    <cellStyle name="40% - Акцент4 3 18" xfId="11566"/>
    <cellStyle name="40% — акцент4 3 18" xfId="14176"/>
    <cellStyle name="40% - Акцент4 3 19" xfId="11451"/>
    <cellStyle name="40% — акцент4 3 19" xfId="14265"/>
    <cellStyle name="40% - Акцент4 3 2" xfId="213"/>
    <cellStyle name="40% — акцент4 3 2" xfId="5512"/>
    <cellStyle name="40% - Акцент4 3 2 10" xfId="11390"/>
    <cellStyle name="40% - Акцент4 3 2 11" xfId="11154"/>
    <cellStyle name="40% - Акцент4 3 2 12" xfId="12519"/>
    <cellStyle name="40% - Акцент4 3 2 13" xfId="12588"/>
    <cellStyle name="40% - Акцент4 3 2 14" xfId="13400"/>
    <cellStyle name="40% - Акцент4 3 2 15" xfId="12835"/>
    <cellStyle name="40% - Акцент4 3 2 16" xfId="13540"/>
    <cellStyle name="40% - Акцент4 3 2 17" xfId="13096"/>
    <cellStyle name="40% - Акцент4 3 2 18" xfId="13694"/>
    <cellStyle name="40% - Акцент4 3 2 19" xfId="13797"/>
    <cellStyle name="40% - Акцент4 3 2 2" xfId="2659"/>
    <cellStyle name="40% — акцент4 3 2 2" xfId="7367"/>
    <cellStyle name="40% - Акцент4 3 2 20" xfId="14209"/>
    <cellStyle name="40% - Акцент4 3 2 21" xfId="14305"/>
    <cellStyle name="40% - Акцент4 3 2 22" xfId="14173"/>
    <cellStyle name="40% - Акцент4 3 2 23" xfId="14412"/>
    <cellStyle name="40% - Акцент4 3 2 3" xfId="7368"/>
    <cellStyle name="40% — акцент4 3 2 3" xfId="11035"/>
    <cellStyle name="40% - Акцент4 3 2 4" xfId="2658"/>
    <cellStyle name="40% - Акцент4 3 2 5" xfId="11270"/>
    <cellStyle name="40% - Акцент4 3 2 6" xfId="12091"/>
    <cellStyle name="40% - Акцент4 3 2 7" xfId="11452"/>
    <cellStyle name="40% - Акцент4 3 2 8" xfId="12015"/>
    <cellStyle name="40% - Акцент4 3 2 9" xfId="11695"/>
    <cellStyle name="40% - Акцент4 3 20" xfId="12016"/>
    <cellStyle name="40% - Акцент4 3 21" xfId="11170"/>
    <cellStyle name="40% - Акцент4 3 22" xfId="11689"/>
    <cellStyle name="40% - Акцент4 3 23" xfId="11057"/>
    <cellStyle name="40% - Акцент4 3 24" xfId="12517"/>
    <cellStyle name="40% - Акцент4 3 25" xfId="12599"/>
    <cellStyle name="40% - Акцент4 3 26" xfId="13402"/>
    <cellStyle name="40% - Акцент4 3 27" xfId="12841"/>
    <cellStyle name="40% - Акцент4 3 28" xfId="13710"/>
    <cellStyle name="40% - Акцент4 3 29" xfId="13100"/>
    <cellStyle name="40% - Акцент4 3 3" xfId="214"/>
    <cellStyle name="40% — акцент4 3 3" xfId="5469"/>
    <cellStyle name="40% - Акцент4 3 3 10" xfId="11049"/>
    <cellStyle name="40% - Акцент4 3 3 11" xfId="11580"/>
    <cellStyle name="40% - Акцент4 3 3 12" xfId="12520"/>
    <cellStyle name="40% - Акцент4 3 3 13" xfId="12587"/>
    <cellStyle name="40% - Акцент4 3 3 14" xfId="13399"/>
    <cellStyle name="40% - Акцент4 3 3 15" xfId="12833"/>
    <cellStyle name="40% - Акцент4 3 3 16" xfId="13539"/>
    <cellStyle name="40% - Акцент4 3 3 17" xfId="13702"/>
    <cellStyle name="40% - Акцент4 3 3 18" xfId="13693"/>
    <cellStyle name="40% - Акцент4 3 3 19" xfId="13796"/>
    <cellStyle name="40% - Акцент4 3 3 2" xfId="2661"/>
    <cellStyle name="40% - Акцент4 3 3 20" xfId="13960"/>
    <cellStyle name="40% - Акцент4 3 3 21" xfId="14063"/>
    <cellStyle name="40% - Акцент4 3 3 22" xfId="14166"/>
    <cellStyle name="40% - Акцент4 3 3 23" xfId="14407"/>
    <cellStyle name="40% - Акцент4 3 3 3" xfId="7369"/>
    <cellStyle name="40% - Акцент4 3 3 4" xfId="2660"/>
    <cellStyle name="40% - Акцент4 3 3 5" xfId="11271"/>
    <cellStyle name="40% - Акцент4 3 3 6" xfId="12090"/>
    <cellStyle name="40% - Акцент4 3 3 7" xfId="11453"/>
    <cellStyle name="40% - Акцент4 3 3 8" xfId="12014"/>
    <cellStyle name="40% - Акцент4 3 3 9" xfId="11781"/>
    <cellStyle name="40% - Акцент4 3 30" xfId="13696"/>
    <cellStyle name="40% - Акцент4 3 31" xfId="13799"/>
    <cellStyle name="40% - Акцент4 3 32" xfId="13962"/>
    <cellStyle name="40% - Акцент4 3 33" xfId="14065"/>
    <cellStyle name="40% - Акцент4 3 34" xfId="14177"/>
    <cellStyle name="40% - Акцент4 3 35" xfId="14266"/>
    <cellStyle name="40% - Акцент4 3 4" xfId="215"/>
    <cellStyle name="40% — акцент4 3 4" xfId="5496"/>
    <cellStyle name="40% - Акцент4 3 4 10" xfId="11043"/>
    <cellStyle name="40% - Акцент4 3 4 2" xfId="7370"/>
    <cellStyle name="40% - Акцент4 3 4 2 2" xfId="7371"/>
    <cellStyle name="40% - Акцент4 3 4 3" xfId="2662"/>
    <cellStyle name="40% - Акцент4 3 4 4" xfId="11272"/>
    <cellStyle name="40% - Акцент4 3 4 5" xfId="12089"/>
    <cellStyle name="40% - Акцент4 3 4 6" xfId="11454"/>
    <cellStyle name="40% - Акцент4 3 4 7" xfId="12013"/>
    <cellStyle name="40% - Акцент4 3 4 8" xfId="11171"/>
    <cellStyle name="40% - Акцент4 3 4 9" xfId="11660"/>
    <cellStyle name="40% - Акцент4 3 5" xfId="216"/>
    <cellStyle name="40% — акцент4 3 5" xfId="5474"/>
    <cellStyle name="40% - Акцент4 3 5 2" xfId="2663"/>
    <cellStyle name="40% - Акцент4 3 5 3" xfId="11273"/>
    <cellStyle name="40% - Акцент4 3 5 4" xfId="11565"/>
    <cellStyle name="40% - Акцент4 3 5 5" xfId="11129"/>
    <cellStyle name="40% - Акцент4 3 5 6" xfId="12149"/>
    <cellStyle name="40% - Акцент4 3 5 7" xfId="11928"/>
    <cellStyle name="40% - Акцент4 3 5 8" xfId="12039"/>
    <cellStyle name="40% - Акцент4 3 5 9" xfId="11979"/>
    <cellStyle name="40% - Акцент4 3 6" xfId="217"/>
    <cellStyle name="40% — акцент4 3 6" xfId="5793"/>
    <cellStyle name="40% - Акцент4 3 6 2" xfId="2664"/>
    <cellStyle name="40% - Акцент4 3 6 3" xfId="11274"/>
    <cellStyle name="40% - Акцент4 3 6 4" xfId="12088"/>
    <cellStyle name="40% - Акцент4 3 6 5" xfId="11455"/>
    <cellStyle name="40% - Акцент4 3 6 6" xfId="12012"/>
    <cellStyle name="40% - Акцент4 3 6 7" xfId="11172"/>
    <cellStyle name="40% - Акцент4 3 6 8" xfId="11749"/>
    <cellStyle name="40% - Акцент4 3 6 9" xfId="11846"/>
    <cellStyle name="40% - Акцент4 3 7" xfId="218"/>
    <cellStyle name="40% — акцент4 3 7" xfId="5772"/>
    <cellStyle name="40% - Акцент4 3 7 2" xfId="2665"/>
    <cellStyle name="40% - Акцент4 3 7 3" xfId="11275"/>
    <cellStyle name="40% - Акцент4 3 7 4" xfId="11564"/>
    <cellStyle name="40% - Акцент4 3 7 5" xfId="11130"/>
    <cellStyle name="40% - Акцент4 3 7 6" xfId="11615"/>
    <cellStyle name="40% - Акцент4 3 7 7" xfId="11424"/>
    <cellStyle name="40% - Акцент4 3 7 8" xfId="11804"/>
    <cellStyle name="40% - Акцент4 3 7 9" xfId="11091"/>
    <cellStyle name="40% - Акцент4 3 8" xfId="219"/>
    <cellStyle name="40% — акцент4 3 8" xfId="12518"/>
    <cellStyle name="40% - Акцент4 3 8 2" xfId="2666"/>
    <cellStyle name="40% - Акцент4 3 9" xfId="220"/>
    <cellStyle name="40% — акцент4 3 9" xfId="12597"/>
    <cellStyle name="40% - Акцент4 3 9 2" xfId="2667"/>
    <cellStyle name="40% - Акцент4 3_46EE.2011(v1.0)" xfId="2668"/>
    <cellStyle name="40% — акцент4 30" xfId="12094"/>
    <cellStyle name="40% — акцент4 31" xfId="11126"/>
    <cellStyle name="40% — акцент4 32" xfId="11618"/>
    <cellStyle name="40% — акцент4 33" xfId="11423"/>
    <cellStyle name="40% — акцент4 34" xfId="11413"/>
    <cellStyle name="40% — акцент4 35" xfId="11125"/>
    <cellStyle name="40% - Акцент4 4" xfId="2669"/>
    <cellStyle name="40% — акцент4 4" xfId="2670"/>
    <cellStyle name="40% — акцент4 4 10" xfId="13794"/>
    <cellStyle name="40% - Акцент4 4 2" xfId="2671"/>
    <cellStyle name="40% — акцент4 4 2" xfId="7372"/>
    <cellStyle name="40% - Акцент4 4 2 2" xfId="2672"/>
    <cellStyle name="40% - Акцент4 4 2 3" xfId="7373"/>
    <cellStyle name="40% - Акцент4 4 3" xfId="2673"/>
    <cellStyle name="40% — акцент4 4 3" xfId="12522"/>
    <cellStyle name="40% - Акцент4 4 3 2" xfId="2674"/>
    <cellStyle name="40% - Акцент4 4 3 3" xfId="7374"/>
    <cellStyle name="40% - Акцент4 4 4" xfId="6133"/>
    <cellStyle name="40% — акцент4 4 4" xfId="12584"/>
    <cellStyle name="40% - Акцент4 4 4 2" xfId="7375"/>
    <cellStyle name="40% — акцент4 4 5" xfId="13397"/>
    <cellStyle name="40% — акцент4 4 6" xfId="12831"/>
    <cellStyle name="40% — акцент4 4 7" xfId="13537"/>
    <cellStyle name="40% — акцент4 4 8" xfId="13076"/>
    <cellStyle name="40% — акцент4 4 9" xfId="13691"/>
    <cellStyle name="40% - Акцент4 4_46EE.2011(v1.0)" xfId="2675"/>
    <cellStyle name="40% - Акцент4 5" xfId="2676"/>
    <cellStyle name="40% — акцент4 5" xfId="2677"/>
    <cellStyle name="40% - Акцент4 5 2" xfId="2678"/>
    <cellStyle name="40% — акцент4 5 2" xfId="7376"/>
    <cellStyle name="40% - Акцент4 5 2 2" xfId="2679"/>
    <cellStyle name="40% - Акцент4 5 2 3" xfId="7377"/>
    <cellStyle name="40% - Акцент4 5 3" xfId="2680"/>
    <cellStyle name="40% - Акцент4 5 3 2" xfId="2681"/>
    <cellStyle name="40% - Акцент4 5 3 3" xfId="7378"/>
    <cellStyle name="40% - Акцент4 5 4" xfId="6134"/>
    <cellStyle name="40% - Акцент4 5 4 2" xfId="7379"/>
    <cellStyle name="40% - Акцент4 5_46EE.2011(v1.0)" xfId="2682"/>
    <cellStyle name="40% - Акцент4 6" xfId="2683"/>
    <cellStyle name="40% — акцент4 6" xfId="2684"/>
    <cellStyle name="40% - Акцент4 6 2" xfId="2685"/>
    <cellStyle name="40% — акцент4 6 2" xfId="7380"/>
    <cellStyle name="40% - Акцент4 6 2 2" xfId="2686"/>
    <cellStyle name="40% - Акцент4 6 2 3" xfId="7381"/>
    <cellStyle name="40% - Акцент4 6 3" xfId="2687"/>
    <cellStyle name="40% - Акцент4 6 3 2" xfId="2688"/>
    <cellStyle name="40% - Акцент4 6 3 3" xfId="7382"/>
    <cellStyle name="40% - Акцент4 6 4" xfId="6135"/>
    <cellStyle name="40% - Акцент4 6 4 2" xfId="7383"/>
    <cellStyle name="40% - Акцент4 6_46EE.2011(v1.0)" xfId="2689"/>
    <cellStyle name="40% - Акцент4 7" xfId="2690"/>
    <cellStyle name="40% — акцент4 7" xfId="2691"/>
    <cellStyle name="40% - Акцент4 7 2" xfId="2692"/>
    <cellStyle name="40% - Акцент4 7 2 2" xfId="2693"/>
    <cellStyle name="40% - Акцент4 7 2 3" xfId="7384"/>
    <cellStyle name="40% - Акцент4 7 3" xfId="2694"/>
    <cellStyle name="40% - Акцент4 7 3 2" xfId="2695"/>
    <cellStyle name="40% - Акцент4 7 3 3" xfId="7385"/>
    <cellStyle name="40% - Акцент4 7 4" xfId="6136"/>
    <cellStyle name="40% - Акцент4 7 4 2" xfId="7386"/>
    <cellStyle name="40% - Акцент4 7_46EE.2011(v1.0)" xfId="2696"/>
    <cellStyle name="40% - Акцент4 8" xfId="2697"/>
    <cellStyle name="40% — акцент4 8" xfId="2698"/>
    <cellStyle name="40% - Акцент4 8 2" xfId="2699"/>
    <cellStyle name="40% - Акцент4 8 2 2" xfId="2700"/>
    <cellStyle name="40% - Акцент4 8 2 3" xfId="7387"/>
    <cellStyle name="40% - Акцент4 8 3" xfId="2701"/>
    <cellStyle name="40% - Акцент4 8 3 2" xfId="2702"/>
    <cellStyle name="40% - Акцент4 8 3 3" xfId="7388"/>
    <cellStyle name="40% - Акцент4 8 4" xfId="2703"/>
    <cellStyle name="40% - Акцент4 8 5" xfId="7389"/>
    <cellStyle name="40% - Акцент4 8_46EE.2011(v1.0)" xfId="2704"/>
    <cellStyle name="40% - Акцент4 9" xfId="2705"/>
    <cellStyle name="40% — акцент4 9" xfId="2706"/>
    <cellStyle name="40% - Акцент4 9 2" xfId="2707"/>
    <cellStyle name="40% - Акцент4 9 2 2" xfId="2708"/>
    <cellStyle name="40% - Акцент4 9 2 3" xfId="7390"/>
    <cellStyle name="40% - Акцент4 9 3" xfId="2709"/>
    <cellStyle name="40% - Акцент4 9 3 2" xfId="2710"/>
    <cellStyle name="40% - Акцент4 9 3 3" xfId="7391"/>
    <cellStyle name="40% - Акцент4 9 4" xfId="2711"/>
    <cellStyle name="40% - Акцент4 9 5" xfId="7392"/>
    <cellStyle name="40% - Акцент4 9_46EE.2011(v1.0)" xfId="2712"/>
    <cellStyle name="40% — акцент4_Расчет тарифа на тэ 2015 СЛФ" xfId="2713"/>
    <cellStyle name="40% — акцент5" xfId="221"/>
    <cellStyle name="40% - Акцент5 10" xfId="2715"/>
    <cellStyle name="40% — акцент5 10" xfId="2716"/>
    <cellStyle name="40% - Акцент5 10 2" xfId="2717"/>
    <cellStyle name="40% - Акцент5 10 3" xfId="7393"/>
    <cellStyle name="40% - Акцент5 11" xfId="2718"/>
    <cellStyle name="40% — акцент5 11" xfId="2719"/>
    <cellStyle name="40% - Акцент5 11 2" xfId="2720"/>
    <cellStyle name="40% - Акцент5 11 3" xfId="7394"/>
    <cellStyle name="40% - Акцент5 12" xfId="7395"/>
    <cellStyle name="40% — акцент5 12" xfId="2721"/>
    <cellStyle name="40% - Акцент5 12 2" xfId="7396"/>
    <cellStyle name="40% - Акцент5 12 3" xfId="7397"/>
    <cellStyle name="40% - Акцент5 12 4" xfId="7398"/>
    <cellStyle name="40% - Акцент5 13" xfId="7399"/>
    <cellStyle name="40% — акцент5 13" xfId="2722"/>
    <cellStyle name="40% - Акцент5 13 2" xfId="7400"/>
    <cellStyle name="40% - Акцент5 13 3" xfId="7401"/>
    <cellStyle name="40% - Акцент5 13 4" xfId="7402"/>
    <cellStyle name="40% - Акцент5 14" xfId="7403"/>
    <cellStyle name="40% — акцент5 14" xfId="2723"/>
    <cellStyle name="40% - Акцент5 14 2" xfId="7404"/>
    <cellStyle name="40% - Акцент5 14 3" xfId="7405"/>
    <cellStyle name="40% - Акцент5 15" xfId="7406"/>
    <cellStyle name="40% — акцент5 15" xfId="2724"/>
    <cellStyle name="40% - Акцент5 15 2" xfId="7407"/>
    <cellStyle name="40% - Акцент5 15 3" xfId="7408"/>
    <cellStyle name="40% - Акцент5 16" xfId="7409"/>
    <cellStyle name="40% — акцент5 16" xfId="2725"/>
    <cellStyle name="40% - Акцент5 16 2" xfId="7410"/>
    <cellStyle name="40% - Акцент5 16 3" xfId="7411"/>
    <cellStyle name="40% - Акцент5 17" xfId="7412"/>
    <cellStyle name="40% — акцент5 17" xfId="2726"/>
    <cellStyle name="40% - Акцент5 18" xfId="7413"/>
    <cellStyle name="40% — акцент5 18" xfId="2727"/>
    <cellStyle name="40% — акцент5 19" xfId="2728"/>
    <cellStyle name="40% - Акцент5 2" xfId="222"/>
    <cellStyle name="40% — акцент5 2" xfId="223"/>
    <cellStyle name="40% - Акцент5 2 1" xfId="7414"/>
    <cellStyle name="40% - Акцент5 2 1 2" xfId="12528"/>
    <cellStyle name="40% - Акцент5 2 10" xfId="224"/>
    <cellStyle name="40% — акцент5 2 10" xfId="12527"/>
    <cellStyle name="40% - Акцент5 2 10 2" xfId="2731"/>
    <cellStyle name="40% - Акцент5 2 11" xfId="5824"/>
    <cellStyle name="40% — акцент5 2 11" xfId="12538"/>
    <cellStyle name="40% - Акцент5 2 11 2" xfId="10864"/>
    <cellStyle name="40% - Акцент5 2 11 3" xfId="6138"/>
    <cellStyle name="40% - Акцент5 2 12" xfId="5906"/>
    <cellStyle name="40% — акцент5 2 12" xfId="13392"/>
    <cellStyle name="40% - Акцент5 2 12 2" xfId="10865"/>
    <cellStyle name="40% - Акцент5 2 13" xfId="5844"/>
    <cellStyle name="40% — акцент5 2 13" xfId="12819"/>
    <cellStyle name="40% - Акцент5 2 14" xfId="7415"/>
    <cellStyle name="40% — акцент5 2 14" xfId="13525"/>
    <cellStyle name="40% - Акцент5 2 15" xfId="7416"/>
    <cellStyle name="40% — акцент5 2 15" xfId="13044"/>
    <cellStyle name="40% - Акцент5 2 16" xfId="7417"/>
    <cellStyle name="40% — акцент5 2 16" xfId="13686"/>
    <cellStyle name="40% - Акцент5 2 16 2" xfId="10866"/>
    <cellStyle name="40% - Акцент5 2 17" xfId="10867"/>
    <cellStyle name="40% — акцент5 2 17" xfId="13782"/>
    <cellStyle name="40% - Акцент5 2 18" xfId="10868"/>
    <cellStyle name="40% — акцент5 2 18" xfId="13949"/>
    <cellStyle name="40% - Акцент5 2 19" xfId="10869"/>
    <cellStyle name="40% — акцент5 2 19" xfId="14048"/>
    <cellStyle name="40% - Акцент5 2 2" xfId="225"/>
    <cellStyle name="40% — акцент5 2 2" xfId="2730"/>
    <cellStyle name="40% - Акцент5 2 2 10" xfId="12225"/>
    <cellStyle name="40% - Акцент5 2 2 11" xfId="12529"/>
    <cellStyle name="40% - Акцент5 2 2 12" xfId="12536"/>
    <cellStyle name="40% - Акцент5 2 2 13" xfId="13390"/>
    <cellStyle name="40% - Акцент5 2 2 14" xfId="12815"/>
    <cellStyle name="40% - Акцент5 2 2 15" xfId="13708"/>
    <cellStyle name="40% - Акцент5 2 2 16" xfId="13042"/>
    <cellStyle name="40% - Акцент5 2 2 17" xfId="13684"/>
    <cellStyle name="40% - Акцент5 2 2 18" xfId="13967"/>
    <cellStyle name="40% - Акцент5 2 2 19" xfId="13940"/>
    <cellStyle name="40% - Акцент5 2 2 2" xfId="2733"/>
    <cellStyle name="40% - Акцент5 2 2 2 2" xfId="7418"/>
    <cellStyle name="40% - Акцент5 2 2 2 3" xfId="6139"/>
    <cellStyle name="40% - Акцент5 2 2 20" xfId="14086"/>
    <cellStyle name="40% - Акцент5 2 2 21" xfId="14153"/>
    <cellStyle name="40% - Акцент5 2 2 22" xfId="14251"/>
    <cellStyle name="40% - Акцент5 2 2 3" xfId="2732"/>
    <cellStyle name="40% - Акцент5 2 2 4" xfId="11285"/>
    <cellStyle name="40% - Акцент5 2 2 5" xfId="12080"/>
    <cellStyle name="40% - Акцент5 2 2 6" xfId="11690"/>
    <cellStyle name="40% - Акцент5 2 2 7" xfId="12148"/>
    <cellStyle name="40% - Акцент5 2 2 8" xfId="12054"/>
    <cellStyle name="40% - Акцент5 2 2 9" xfId="11523"/>
    <cellStyle name="40% - Акцент5 2 20" xfId="6137"/>
    <cellStyle name="40% — акцент5 2 20" xfId="14156"/>
    <cellStyle name="40% - Акцент5 2 21" xfId="2729"/>
    <cellStyle name="40% — акцент5 2 21" xfId="14353"/>
    <cellStyle name="40% - Акцент5 2 22" xfId="11283"/>
    <cellStyle name="40% - Акцент5 2 23" xfId="12082"/>
    <cellStyle name="40% - Акцент5 2 24" xfId="11133"/>
    <cellStyle name="40% - Акцент5 2 25" xfId="11614"/>
    <cellStyle name="40% - Акцент5 2 26" xfId="11929"/>
    <cellStyle name="40% - Акцент5 2 27" xfId="11489"/>
    <cellStyle name="40% - Акцент5 2 28" xfId="12228"/>
    <cellStyle name="40% - Акцент5 2 29" xfId="12526"/>
    <cellStyle name="40% - Акцент5 2 3" xfId="226"/>
    <cellStyle name="40% — акцент5 2 3" xfId="11284"/>
    <cellStyle name="40% - Акцент5 2 3 10" xfId="12083"/>
    <cellStyle name="40% - Акцент5 2 3 2" xfId="2735"/>
    <cellStyle name="40% - Акцент5 2 3 3" xfId="7419"/>
    <cellStyle name="40% - Акцент5 2 3 4" xfId="2734"/>
    <cellStyle name="40% - Акцент5 2 3 5" xfId="12079"/>
    <cellStyle name="40% - Акцент5 2 3 6" xfId="11954"/>
    <cellStyle name="40% - Акцент5 2 3 7" xfId="11795"/>
    <cellStyle name="40% - Акцент5 2 3 8" xfId="11370"/>
    <cellStyle name="40% - Акцент5 2 3 9" xfId="11815"/>
    <cellStyle name="40% - Акцент5 2 30" xfId="12547"/>
    <cellStyle name="40% - Акцент5 2 31" xfId="13393"/>
    <cellStyle name="40% - Акцент5 2 32" xfId="12820"/>
    <cellStyle name="40% - Акцент5 2 33" xfId="13526"/>
    <cellStyle name="40% - Акцент5 2 34" xfId="13057"/>
    <cellStyle name="40% - Акцент5 2 35" xfId="13687"/>
    <cellStyle name="40% - Акцент5 2 36" xfId="13783"/>
    <cellStyle name="40% - Акцент5 2 37" xfId="13950"/>
    <cellStyle name="40% - Акцент5 2 38" xfId="14049"/>
    <cellStyle name="40% - Акцент5 2 39" xfId="14157"/>
    <cellStyle name="40% - Акцент5 2 4" xfId="227"/>
    <cellStyle name="40% — акцент5 2 4" xfId="12081"/>
    <cellStyle name="40% - Акцент5 2 4 2" xfId="7420"/>
    <cellStyle name="40% - Акцент5 2 4 3" xfId="2736"/>
    <cellStyle name="40% - Акцент5 2 4 4" xfId="11955"/>
    <cellStyle name="40% - Акцент5 2 4 5" xfId="11213"/>
    <cellStyle name="40% - Акцент5 2 4 6" xfId="12107"/>
    <cellStyle name="40% - Акцент5 2 4 7" xfId="11808"/>
    <cellStyle name="40% - Акцент5 2 4 8" xfId="12226"/>
    <cellStyle name="40% - Акцент5 2 40" xfId="14258"/>
    <cellStyle name="40% - Акцент5 2 5" xfId="228"/>
    <cellStyle name="40% — акцент5 2 5" xfId="11134"/>
    <cellStyle name="40% - Акцент5 2 5 2" xfId="7421"/>
    <cellStyle name="40% - Акцент5 2 5 3" xfId="2737"/>
    <cellStyle name="40% - Акцент5 2 5 4" xfId="11046"/>
    <cellStyle name="40% - Акцент5 2 5 5" xfId="11426"/>
    <cellStyle name="40% - Акцент5 2 5 6" xfId="12138"/>
    <cellStyle name="40% - Акцент5 2 5 7" xfId="12215"/>
    <cellStyle name="40% - Акцент5 2 6" xfId="229"/>
    <cellStyle name="40% — акцент5 2 6" xfId="12189"/>
    <cellStyle name="40% - Акцент5 2 6 2" xfId="2738"/>
    <cellStyle name="40% - Акцент5 2 6 3" xfId="11173"/>
    <cellStyle name="40% - Акцент5 2 6 4" xfId="11503"/>
    <cellStyle name="40% - Акцент5 2 6 5" xfId="11980"/>
    <cellStyle name="40% - Акцент5 2 7" xfId="230"/>
    <cellStyle name="40% — акцент5 2 7" xfId="11425"/>
    <cellStyle name="40% - Акцент5 2 7 2" xfId="2739"/>
    <cellStyle name="40% - Акцент5 2 7 3" xfId="11709"/>
    <cellStyle name="40% - Акцент5 2 7 4" xfId="11058"/>
    <cellStyle name="40% - Акцент5 2 8" xfId="231"/>
    <cellStyle name="40% — акцент5 2 8" xfId="11636"/>
    <cellStyle name="40% - Акцент5 2 8 2" xfId="2740"/>
    <cellStyle name="40% - Акцент5 2 8 3" xfId="11080"/>
    <cellStyle name="40% - Акцент5 2 9" xfId="232"/>
    <cellStyle name="40% — акцент5 2 9" xfId="11975"/>
    <cellStyle name="40% - Акцент5 2 9 2" xfId="2741"/>
    <cellStyle name="40% - Акцент5 2_46EE.2011(v1.0)" xfId="2742"/>
    <cellStyle name="40% — акцент5 20" xfId="2743"/>
    <cellStyle name="40% — акцент5 21" xfId="2744"/>
    <cellStyle name="40% — акцент5 22" xfId="2714"/>
    <cellStyle name="40% — акцент5 23" xfId="11281"/>
    <cellStyle name="40% — акцент5 24" xfId="12086"/>
    <cellStyle name="40% — акцент5 25" xfId="11132"/>
    <cellStyle name="40% — акцент5 26" xfId="11702"/>
    <cellStyle name="40% — акцент5 27" xfId="11070"/>
    <cellStyle name="40% — акцент5 28" xfId="12038"/>
    <cellStyle name="40% — акцент5 29" xfId="11155"/>
    <cellStyle name="40% - Акцент5 3" xfId="233"/>
    <cellStyle name="40% — акцент5 3" xfId="2746"/>
    <cellStyle name="40% - Акцент5 3 10" xfId="234"/>
    <cellStyle name="40% — акцент5 3 10" xfId="14203"/>
    <cellStyle name="40% - Акцент5 3 10 2" xfId="2747"/>
    <cellStyle name="40% - Акцент5 3 11" xfId="2748"/>
    <cellStyle name="40% — акцент5 3 11" xfId="14299"/>
    <cellStyle name="40% - Акцент5 3 12" xfId="5825"/>
    <cellStyle name="40% — акцент5 3 12" xfId="14146"/>
    <cellStyle name="40% - Акцент5 3 13" xfId="5905"/>
    <cellStyle name="40% — акцент5 3 13" xfId="14249"/>
    <cellStyle name="40% - Акцент5 3 14" xfId="5960"/>
    <cellStyle name="40% - Акцент5 3 15" xfId="6140"/>
    <cellStyle name="40% - Акцент5 3 16" xfId="2745"/>
    <cellStyle name="40% - Акцент5 3 17" xfId="11289"/>
    <cellStyle name="40% - Акцент5 3 18" xfId="11561"/>
    <cellStyle name="40% - Акцент5 3 19" xfId="11879"/>
    <cellStyle name="40% - Акцент5 3 2" xfId="235"/>
    <cellStyle name="40% — акцент5 3 2" xfId="12531"/>
    <cellStyle name="40% - Акцент5 3 2 10" xfId="13032"/>
    <cellStyle name="40% - Акцент5 3 2 11" xfId="13681"/>
    <cellStyle name="40% - Акцент5 3 2 12" xfId="13840"/>
    <cellStyle name="40% - Акцент5 3 2 13" xfId="13938"/>
    <cellStyle name="40% - Акцент5 3 2 14" xfId="14039"/>
    <cellStyle name="40% - Акцент5 3 2 15" xfId="14145"/>
    <cellStyle name="40% - Акцент5 3 2 16" xfId="14248"/>
    <cellStyle name="40% - Акцент5 3 2 2" xfId="2750"/>
    <cellStyle name="40% - Акцент5 3 2 3" xfId="7422"/>
    <cellStyle name="40% - Акцент5 3 2 4" xfId="2749"/>
    <cellStyle name="40% - Акцент5 3 2 5" xfId="12532"/>
    <cellStyle name="40% - Акцент5 3 2 6" xfId="12524"/>
    <cellStyle name="40% - Акцент5 3 2 7" xfId="13387"/>
    <cellStyle name="40% - Акцент5 3 2 8" xfId="12807"/>
    <cellStyle name="40% - Акцент5 3 2 9" xfId="13514"/>
    <cellStyle name="40% - Акцент5 3 20" xfId="11286"/>
    <cellStyle name="40% - Акцент5 3 21" xfId="11042"/>
    <cellStyle name="40% - Акцент5 3 22" xfId="11995"/>
    <cellStyle name="40% - Акцент5 3 23" xfId="11994"/>
    <cellStyle name="40% - Акцент5 3 24" xfId="12530"/>
    <cellStyle name="40% - Акцент5 3 25" xfId="12534"/>
    <cellStyle name="40% - Акцент5 3 26" xfId="13389"/>
    <cellStyle name="40% - Акцент5 3 27" xfId="12810"/>
    <cellStyle name="40% - Акцент5 3 28" xfId="13516"/>
    <cellStyle name="40% - Акцент5 3 29" xfId="13041"/>
    <cellStyle name="40% - Акцент5 3 3" xfId="236"/>
    <cellStyle name="40% — акцент5 3 3" xfId="12525"/>
    <cellStyle name="40% - Акцент5 3 3 10" xfId="13680"/>
    <cellStyle name="40% - Акцент5 3 3 11" xfId="13771"/>
    <cellStyle name="40% - Акцент5 3 3 12" xfId="13935"/>
    <cellStyle name="40% - Акцент5 3 3 13" xfId="14036"/>
    <cellStyle name="40% - Акцент5 3 3 14" xfId="14144"/>
    <cellStyle name="40% - Акцент5 3 3 15" xfId="14247"/>
    <cellStyle name="40% - Акцент5 3 3 2" xfId="2752"/>
    <cellStyle name="40% - Акцент5 3 3 3" xfId="7423"/>
    <cellStyle name="40% - Акцент5 3 3 4" xfId="2751"/>
    <cellStyle name="40% - Акцент5 3 3 5" xfId="12533"/>
    <cellStyle name="40% - Акцент5 3 3 6" xfId="13386"/>
    <cellStyle name="40% - Акцент5 3 3 7" xfId="12806"/>
    <cellStyle name="40% - Акцент5 3 3 8" xfId="13511"/>
    <cellStyle name="40% - Акцент5 3 3 9" xfId="13030"/>
    <cellStyle name="40% - Акцент5 3 30" xfId="13683"/>
    <cellStyle name="40% - Акцент5 3 31" xfId="13775"/>
    <cellStyle name="40% - Акцент5 3 32" xfId="14208"/>
    <cellStyle name="40% - Акцент5 3 33" xfId="14304"/>
    <cellStyle name="40% - Акцент5 3 34" xfId="14148"/>
    <cellStyle name="40% - Акцент5 3 35" xfId="14250"/>
    <cellStyle name="40% - Акцент5 3 4" xfId="237"/>
    <cellStyle name="40% — акцент5 3 4" xfId="13388"/>
    <cellStyle name="40% - Акцент5 3 4 2" xfId="7424"/>
    <cellStyle name="40% - Акцент5 3 4 2 2" xfId="7425"/>
    <cellStyle name="40% - Акцент5 3 4 3" xfId="2753"/>
    <cellStyle name="40% - Акцент5 3 5" xfId="238"/>
    <cellStyle name="40% — акцент5 3 5" xfId="12809"/>
    <cellStyle name="40% - Акцент5 3 5 2" xfId="2754"/>
    <cellStyle name="40% - Акцент5 3 6" xfId="239"/>
    <cellStyle name="40% — акцент5 3 6" xfId="13515"/>
    <cellStyle name="40% - Акцент5 3 6 2" xfId="2755"/>
    <cellStyle name="40% - Акцент5 3 7" xfId="240"/>
    <cellStyle name="40% — акцент5 3 7" xfId="13038"/>
    <cellStyle name="40% - Акцент5 3 7 2" xfId="2756"/>
    <cellStyle name="40% - Акцент5 3 8" xfId="241"/>
    <cellStyle name="40% — акцент5 3 8" xfId="13682"/>
    <cellStyle name="40% - Акцент5 3 8 2" xfId="2757"/>
    <cellStyle name="40% - Акцент5 3 9" xfId="242"/>
    <cellStyle name="40% — акцент5 3 9" xfId="13774"/>
    <cellStyle name="40% - Акцент5 3 9 2" xfId="2758"/>
    <cellStyle name="40% - Акцент5 3_46EE.2011(v1.0)" xfId="2759"/>
    <cellStyle name="40% - Акцент5 4" xfId="2760"/>
    <cellStyle name="40% — акцент5 4" xfId="2761"/>
    <cellStyle name="40% — акцент5 4 10" xfId="13929"/>
    <cellStyle name="40% - Акцент5 4 2" xfId="2762"/>
    <cellStyle name="40% — акцент5 4 2" xfId="12535"/>
    <cellStyle name="40% - Акцент5 4 2 2" xfId="2763"/>
    <cellStyle name="40% - Акцент5 4 2 3" xfId="7426"/>
    <cellStyle name="40% - Акцент5 4 3" xfId="2764"/>
    <cellStyle name="40% — акцент5 4 3" xfId="12512"/>
    <cellStyle name="40% - Акцент5 4 3 2" xfId="2765"/>
    <cellStyle name="40% - Акцент5 4 3 3" xfId="7427"/>
    <cellStyle name="40% - Акцент5 4 4" xfId="6141"/>
    <cellStyle name="40% — акцент5 4 4" xfId="13384"/>
    <cellStyle name="40% - Акцент5 4 4 2" xfId="7428"/>
    <cellStyle name="40% — акцент5 4 5" xfId="12802"/>
    <cellStyle name="40% — акцент5 4 6" xfId="13255"/>
    <cellStyle name="40% — акцент5 4 7" xfId="13028"/>
    <cellStyle name="40% — акцент5 4 8" xfId="13678"/>
    <cellStyle name="40% — акцент5 4 9" xfId="13764"/>
    <cellStyle name="40% - Акцент5 4_46EE.2011(v1.0)" xfId="2766"/>
    <cellStyle name="40% - Акцент5 5" xfId="2767"/>
    <cellStyle name="40% — акцент5 5" xfId="2768"/>
    <cellStyle name="40% - Акцент5 5 2" xfId="2769"/>
    <cellStyle name="40% - Акцент5 5 2 2" xfId="2770"/>
    <cellStyle name="40% - Акцент5 5 2 3" xfId="7429"/>
    <cellStyle name="40% - Акцент5 5 3" xfId="2771"/>
    <cellStyle name="40% - Акцент5 5 3 2" xfId="2772"/>
    <cellStyle name="40% - Акцент5 5 3 3" xfId="7430"/>
    <cellStyle name="40% - Акцент5 5 4" xfId="6142"/>
    <cellStyle name="40% - Акцент5 5 4 2" xfId="7431"/>
    <cellStyle name="40% - Акцент5 5_46EE.2011(v1.0)" xfId="2773"/>
    <cellStyle name="40% - Акцент5 6" xfId="2774"/>
    <cellStyle name="40% — акцент5 6" xfId="2775"/>
    <cellStyle name="40% - Акцент5 6 2" xfId="2776"/>
    <cellStyle name="40% - Акцент5 6 2 2" xfId="2777"/>
    <cellStyle name="40% - Акцент5 6 2 3" xfId="7432"/>
    <cellStyle name="40% - Акцент5 6 3" xfId="2778"/>
    <cellStyle name="40% - Акцент5 6 3 2" xfId="2779"/>
    <cellStyle name="40% - Акцент5 6 3 3" xfId="7433"/>
    <cellStyle name="40% - Акцент5 6 4" xfId="6143"/>
    <cellStyle name="40% - Акцент5 6 4 2" xfId="7434"/>
    <cellStyle name="40% - Акцент5 6_46EE.2011(v1.0)" xfId="2780"/>
    <cellStyle name="40% - Акцент5 7" xfId="2781"/>
    <cellStyle name="40% — акцент5 7" xfId="2782"/>
    <cellStyle name="40% - Акцент5 7 2" xfId="2783"/>
    <cellStyle name="40% - Акцент5 7 2 2" xfId="2784"/>
    <cellStyle name="40% - Акцент5 7 2 3" xfId="7435"/>
    <cellStyle name="40% - Акцент5 7 3" xfId="2785"/>
    <cellStyle name="40% - Акцент5 7 3 2" xfId="2786"/>
    <cellStyle name="40% - Акцент5 7 3 3" xfId="7436"/>
    <cellStyle name="40% - Акцент5 7 4" xfId="6144"/>
    <cellStyle name="40% - Акцент5 7 4 2" xfId="7437"/>
    <cellStyle name="40% - Акцент5 7_46EE.2011(v1.0)" xfId="2787"/>
    <cellStyle name="40% - Акцент5 8" xfId="2788"/>
    <cellStyle name="40% — акцент5 8" xfId="2789"/>
    <cellStyle name="40% - Акцент5 8 2" xfId="2790"/>
    <cellStyle name="40% - Акцент5 8 2 2" xfId="2791"/>
    <cellStyle name="40% - Акцент5 8 2 3" xfId="7438"/>
    <cellStyle name="40% - Акцент5 8 3" xfId="2792"/>
    <cellStyle name="40% - Акцент5 8 3 2" xfId="2793"/>
    <cellStyle name="40% - Акцент5 8 3 3" xfId="7439"/>
    <cellStyle name="40% - Акцент5 8 4" xfId="2794"/>
    <cellStyle name="40% - Акцент5 8 5" xfId="7440"/>
    <cellStyle name="40% - Акцент5 8_46EE.2011(v1.0)" xfId="2795"/>
    <cellStyle name="40% - Акцент5 9" xfId="2796"/>
    <cellStyle name="40% — акцент5 9" xfId="2797"/>
    <cellStyle name="40% - Акцент5 9 2" xfId="2798"/>
    <cellStyle name="40% - Акцент5 9 2 2" xfId="2799"/>
    <cellStyle name="40% - Акцент5 9 2 3" xfId="7441"/>
    <cellStyle name="40% - Акцент5 9 3" xfId="2800"/>
    <cellStyle name="40% - Акцент5 9 3 2" xfId="2801"/>
    <cellStyle name="40% - Акцент5 9 3 3" xfId="7442"/>
    <cellStyle name="40% - Акцент5 9 4" xfId="2802"/>
    <cellStyle name="40% - Акцент5 9 5" xfId="7443"/>
    <cellStyle name="40% - Акцент5 9_46EE.2011(v1.0)" xfId="2803"/>
    <cellStyle name="40% — акцент5_Расчет тарифа на тэ 2015 СЛФ" xfId="2804"/>
    <cellStyle name="40% — акцент6" xfId="243"/>
    <cellStyle name="40% - Акцент6 10" xfId="2806"/>
    <cellStyle name="40% — акцент6 10" xfId="2807"/>
    <cellStyle name="40% - Акцент6 10 2" xfId="2808"/>
    <cellStyle name="40% - Акцент6 10 3" xfId="7444"/>
    <cellStyle name="40% - Акцент6 11" xfId="2809"/>
    <cellStyle name="40% — акцент6 11" xfId="2810"/>
    <cellStyle name="40% - Акцент6 11 2" xfId="2811"/>
    <cellStyle name="40% - Акцент6 11 3" xfId="7445"/>
    <cellStyle name="40% - Акцент6 12" xfId="7446"/>
    <cellStyle name="40% — акцент6 12" xfId="2812"/>
    <cellStyle name="40% - Акцент6 12 2" xfId="7447"/>
    <cellStyle name="40% - Акцент6 12 3" xfId="7448"/>
    <cellStyle name="40% - Акцент6 12 4" xfId="7449"/>
    <cellStyle name="40% - Акцент6 13" xfId="7450"/>
    <cellStyle name="40% — акцент6 13" xfId="2813"/>
    <cellStyle name="40% - Акцент6 13 2" xfId="7451"/>
    <cellStyle name="40% — акцент6 13 2" xfId="5513"/>
    <cellStyle name="40% - Акцент6 13 3" xfId="7452"/>
    <cellStyle name="40% — акцент6 13 3" xfId="5771"/>
    <cellStyle name="40% - Акцент6 13 4" xfId="7453"/>
    <cellStyle name="40% - Акцент6 14" xfId="7454"/>
    <cellStyle name="40% — акцент6 14" xfId="2814"/>
    <cellStyle name="40% - Акцент6 14 2" xfId="7455"/>
    <cellStyle name="40% — акцент6 14 2" xfId="5514"/>
    <cellStyle name="40% - Акцент6 14 3" xfId="7456"/>
    <cellStyle name="40% — акцент6 14 3" xfId="5770"/>
    <cellStyle name="40% - Акцент6 15" xfId="7457"/>
    <cellStyle name="40% — акцент6 15" xfId="2815"/>
    <cellStyle name="40% - Акцент6 15 2" xfId="7458"/>
    <cellStyle name="40% — акцент6 15 2" xfId="5515"/>
    <cellStyle name="40% - Акцент6 15 3" xfId="7459"/>
    <cellStyle name="40% — акцент6 15 3" xfId="5769"/>
    <cellStyle name="40% - Акцент6 16" xfId="7460"/>
    <cellStyle name="40% — акцент6 16" xfId="2816"/>
    <cellStyle name="40% - Акцент6 16 2" xfId="7461"/>
    <cellStyle name="40% — акцент6 16 2" xfId="5516"/>
    <cellStyle name="40% - Акцент6 16 3" xfId="7462"/>
    <cellStyle name="40% — акцент6 16 3" xfId="5768"/>
    <cellStyle name="40% - Акцент6 17" xfId="7463"/>
    <cellStyle name="40% — акцент6 17" xfId="2817"/>
    <cellStyle name="40% — акцент6 17 2" xfId="5517"/>
    <cellStyle name="40% - Акцент6 18" xfId="7464"/>
    <cellStyle name="40% — акцент6 18" xfId="2818"/>
    <cellStyle name="40% — акцент6 19" xfId="2819"/>
    <cellStyle name="40% - Акцент6 2" xfId="244"/>
    <cellStyle name="40% — акцент6 2" xfId="245"/>
    <cellStyle name="40% - Акцент6 2 1" xfId="7465"/>
    <cellStyle name="40% - Акцент6 2 1 2" xfId="12541"/>
    <cellStyle name="40% - Акцент6 2 10" xfId="246"/>
    <cellStyle name="40% — акцент6 2 10" xfId="12540"/>
    <cellStyle name="40% - Акцент6 2 10 2" xfId="2822"/>
    <cellStyle name="40% - Акцент6 2 11" xfId="5826"/>
    <cellStyle name="40% — акцент6 2 11" xfId="12498"/>
    <cellStyle name="40% - Акцент6 2 11 2" xfId="10870"/>
    <cellStyle name="40% - Акцент6 2 11 3" xfId="6146"/>
    <cellStyle name="40% - Акцент6 2 12" xfId="5904"/>
    <cellStyle name="40% — акцент6 2 12" xfId="13380"/>
    <cellStyle name="40% - Акцент6 2 12 2" xfId="10871"/>
    <cellStyle name="40% - Акцент6 2 13" xfId="5959"/>
    <cellStyle name="40% — акцент6 2 13" xfId="12792"/>
    <cellStyle name="40% - Акцент6 2 14" xfId="7466"/>
    <cellStyle name="40% — акцент6 2 14" xfId="13492"/>
    <cellStyle name="40% - Акцент6 2 15" xfId="7467"/>
    <cellStyle name="40% — акцент6 2 15" xfId="13018"/>
    <cellStyle name="40% - Акцент6 2 16" xfId="7468"/>
    <cellStyle name="40% — акцент6 2 16" xfId="13672"/>
    <cellStyle name="40% - Акцент6 2 16 2" xfId="10872"/>
    <cellStyle name="40% - Акцент6 2 17" xfId="10873"/>
    <cellStyle name="40% — акцент6 2 17" xfId="13754"/>
    <cellStyle name="40% - Акцент6 2 18" xfId="10874"/>
    <cellStyle name="40% — акцент6 2 18" xfId="13916"/>
    <cellStyle name="40% - Акцент6 2 19" xfId="10875"/>
    <cellStyle name="40% — акцент6 2 19" xfId="14020"/>
    <cellStyle name="40% - Акцент6 2 2" xfId="247"/>
    <cellStyle name="40% — акцент6 2 2" xfId="2821"/>
    <cellStyle name="40% - Акцент6 2 2 10" xfId="11131"/>
    <cellStyle name="40% - Акцент6 2 2 11" xfId="12542"/>
    <cellStyle name="40% - Акцент6 2 2 12" xfId="12495"/>
    <cellStyle name="40% - Акцент6 2 2 13" xfId="13378"/>
    <cellStyle name="40% - Акцент6 2 2 14" xfId="12780"/>
    <cellStyle name="40% - Акцент6 2 2 15" xfId="13490"/>
    <cellStyle name="40% - Акцент6 2 2 16" xfId="13016"/>
    <cellStyle name="40% - Акцент6 2 2 17" xfId="13664"/>
    <cellStyle name="40% - Акцент6 2 2 18" xfId="13752"/>
    <cellStyle name="40% - Акцент6 2 2 19" xfId="13914"/>
    <cellStyle name="40% - Акцент6 2 2 2" xfId="2824"/>
    <cellStyle name="40% - Акцент6 2 2 2 2" xfId="7469"/>
    <cellStyle name="40% - Акцент6 2 2 2 3" xfId="6147"/>
    <cellStyle name="40% - Акцент6 2 2 20" xfId="14019"/>
    <cellStyle name="40% - Акцент6 2 2 21" xfId="14125"/>
    <cellStyle name="40% - Акцент6 2 2 22" xfId="14231"/>
    <cellStyle name="40% - Акцент6 2 2 3" xfId="2823"/>
    <cellStyle name="40% - Акцент6 2 2 4" xfId="11300"/>
    <cellStyle name="40% - Акцент6 2 2 5" xfId="11557"/>
    <cellStyle name="40% - Акцент6 2 2 6" xfId="11960"/>
    <cellStyle name="40% - Акцент6 2 2 7" xfId="12011"/>
    <cellStyle name="40% - Акцент6 2 2 8" xfId="11782"/>
    <cellStyle name="40% - Акцент6 2 2 9" xfId="11480"/>
    <cellStyle name="40% - Акцент6 2 20" xfId="6145"/>
    <cellStyle name="40% — акцент6 2 20" xfId="14128"/>
    <cellStyle name="40% - Акцент6 2 21" xfId="2820"/>
    <cellStyle name="40% — акцент6 2 21" xfId="14237"/>
    <cellStyle name="40% - Акцент6 2 22" xfId="11298"/>
    <cellStyle name="40% - Акцент6 2 23" xfId="12073"/>
    <cellStyle name="40% - Акцент6 2 24" xfId="11959"/>
    <cellStyle name="40% - Акцент6 2 25" xfId="11211"/>
    <cellStyle name="40% - Акцент6 2 26" xfId="11748"/>
    <cellStyle name="40% - Акцент6 2 27" xfId="11342"/>
    <cellStyle name="40% - Акцент6 2 28" xfId="11509"/>
    <cellStyle name="40% - Акцент6 2 29" xfId="12539"/>
    <cellStyle name="40% - Акцент6 2 3" xfId="248"/>
    <cellStyle name="40% — акцент6 2 3" xfId="11299"/>
    <cellStyle name="40% - Акцент6 2 3 10" xfId="11699"/>
    <cellStyle name="40% - Акцент6 2 3 2" xfId="2826"/>
    <cellStyle name="40% - Акцент6 2 3 3" xfId="7470"/>
    <cellStyle name="40% - Акцент6 2 3 4" xfId="2825"/>
    <cellStyle name="40% - Акцент6 2 3 5" xfId="11556"/>
    <cellStyle name="40% - Акцент6 2 3 6" xfId="11136"/>
    <cellStyle name="40% - Акцент6 2 3 7" xfId="11866"/>
    <cellStyle name="40% - Акцент6 2 3 8" xfId="11072"/>
    <cellStyle name="40% - Акцент6 2 3 9" xfId="11341"/>
    <cellStyle name="40% - Акцент6 2 30" xfId="12499"/>
    <cellStyle name="40% - Акцент6 2 31" xfId="13381"/>
    <cellStyle name="40% - Акцент6 2 32" xfId="12793"/>
    <cellStyle name="40% - Акцент6 2 33" xfId="13494"/>
    <cellStyle name="40% - Акцент6 2 34" xfId="13019"/>
    <cellStyle name="40% - Акцент6 2 35" xfId="13675"/>
    <cellStyle name="40% - Акцент6 2 36" xfId="13756"/>
    <cellStyle name="40% - Акцент6 2 37" xfId="13918"/>
    <cellStyle name="40% - Акцент6 2 38" xfId="14022"/>
    <cellStyle name="40% - Акцент6 2 39" xfId="14134"/>
    <cellStyle name="40% - Акцент6 2 4" xfId="249"/>
    <cellStyle name="40% — акцент6 2 4" xfId="11558"/>
    <cellStyle name="40% - Акцент6 2 4 2" xfId="7471"/>
    <cellStyle name="40% - Акцент6 2 4 3" xfId="2827"/>
    <cellStyle name="40% - Акцент6 2 4 4" xfId="11137"/>
    <cellStyle name="40% - Акцент6 2 4 5" xfId="11865"/>
    <cellStyle name="40% - Акцент6 2 4 6" xfId="11744"/>
    <cellStyle name="40% - Акцент6 2 4 7" xfId="11340"/>
    <cellStyle name="40% - Акцент6 2 4 8" xfId="11937"/>
    <cellStyle name="40% - Акцент6 2 40" xfId="14240"/>
    <cellStyle name="40% - Акцент6 2 5" xfId="250"/>
    <cellStyle name="40% — акцент6 2 5" xfId="11759"/>
    <cellStyle name="40% - Акцент6 2 5 2" xfId="7472"/>
    <cellStyle name="40% - Акцент6 2 5 3" xfId="2828"/>
    <cellStyle name="40% - Акцент6 2 5 4" xfId="11696"/>
    <cellStyle name="40% - Акцент6 2 5 5" xfId="11904"/>
    <cellStyle name="40% - Акцент6 2 5 6" xfId="11246"/>
    <cellStyle name="40% - Акцент6 2 5 7" xfId="11903"/>
    <cellStyle name="40% - Акцент6 2 6" xfId="251"/>
    <cellStyle name="40% — акцент6 2 6" xfId="11867"/>
    <cellStyle name="40% - Акцент6 2 6 2" xfId="2829"/>
    <cellStyle name="40% - Акцент6 2 6 3" xfId="11073"/>
    <cellStyle name="40% - Акцент6 2 6 4" xfId="12201"/>
    <cellStyle name="40% - Акцент6 2 6 5" xfId="11776"/>
    <cellStyle name="40% - Акцент6 2 7" xfId="252"/>
    <cellStyle name="40% — акцент6 2 7" xfId="11071"/>
    <cellStyle name="40% - Акцент6 2 7 2" xfId="2830"/>
    <cellStyle name="40% - Акцент6 2 7 3" xfId="12163"/>
    <cellStyle name="40% - Акцент6 2 7 4" xfId="11710"/>
    <cellStyle name="40% - Акцент6 2 8" xfId="253"/>
    <cellStyle name="40% — акцент6 2 8" xfId="11693"/>
    <cellStyle name="40% - Акцент6 2 8 2" xfId="2831"/>
    <cellStyle name="40% - Акцент6 2 8 3" xfId="12229"/>
    <cellStyle name="40% - Акцент6 2 9" xfId="254"/>
    <cellStyle name="40% — акцент6 2 9" xfId="12184"/>
    <cellStyle name="40% - Акцент6 2 9 2" xfId="2832"/>
    <cellStyle name="40% - Акцент6 2_46EE.2011(v1.0)" xfId="2833"/>
    <cellStyle name="40% — акцент6 20" xfId="2834"/>
    <cellStyle name="40% — акцент6 21" xfId="2835"/>
    <cellStyle name="40% — акцент6 22" xfId="5483"/>
    <cellStyle name="40% — акцент6 23" xfId="5488"/>
    <cellStyle name="40% — акцент6 24" xfId="5480"/>
    <cellStyle name="40% — акцент6 25" xfId="5487"/>
    <cellStyle name="40% — акцент6 26" xfId="5785"/>
    <cellStyle name="40% — акцент6 27" xfId="5788"/>
    <cellStyle name="40% — акцент6 28" xfId="2805"/>
    <cellStyle name="40% — акцент6 29" xfId="11295"/>
    <cellStyle name="40% - Акцент6 3" xfId="255"/>
    <cellStyle name="40% — акцент6 3" xfId="2837"/>
    <cellStyle name="40% - Акцент6 3 10" xfId="256"/>
    <cellStyle name="40% — акцент6 3 10" xfId="13376"/>
    <cellStyle name="40% - Акцент6 3 10 2" xfId="2838"/>
    <cellStyle name="40% - Акцент6 3 11" xfId="2839"/>
    <cellStyle name="40% — акцент6 3 11" xfId="12776"/>
    <cellStyle name="40% - Акцент6 3 12" xfId="5827"/>
    <cellStyle name="40% — акцент6 3 12" xfId="13481"/>
    <cellStyle name="40% - Акцент6 3 13" xfId="5903"/>
    <cellStyle name="40% — акцент6 3 13" xfId="13007"/>
    <cellStyle name="40% - Акцент6 3 14" xfId="5958"/>
    <cellStyle name="40% — акцент6 3 14" xfId="13662"/>
    <cellStyle name="40% - Акцент6 3 15" xfId="6148"/>
    <cellStyle name="40% — акцент6 3 15" xfId="13742"/>
    <cellStyle name="40% - Акцент6 3 16" xfId="2836"/>
    <cellStyle name="40% — акцент6 3 16" xfId="13907"/>
    <cellStyle name="40% - Акцент6 3 17" xfId="11301"/>
    <cellStyle name="40% — акцент6 3 17" xfId="14009"/>
    <cellStyle name="40% - Акцент6 3 18" xfId="11555"/>
    <cellStyle name="40% — акцент6 3 18" xfId="14123"/>
    <cellStyle name="40% - Акцент6 3 19" xfId="11760"/>
    <cellStyle name="40% — акцент6 3 19" xfId="14228"/>
    <cellStyle name="40% - Акцент6 3 2" xfId="257"/>
    <cellStyle name="40% — акцент6 3 2" xfId="5518"/>
    <cellStyle name="40% - Акцент6 3 2 10" xfId="11811"/>
    <cellStyle name="40% - Акцент6 3 2 11" xfId="11892"/>
    <cellStyle name="40% - Акцент6 3 2 12" xfId="12545"/>
    <cellStyle name="40% - Акцент6 3 2 13" xfId="12484"/>
    <cellStyle name="40% - Акцент6 3 2 14" xfId="13375"/>
    <cellStyle name="40% - Акцент6 3 2 15" xfId="12775"/>
    <cellStyle name="40% - Акцент6 3 2 16" xfId="13479"/>
    <cellStyle name="40% - Акцент6 3 2 17" xfId="13006"/>
    <cellStyle name="40% - Акцент6 3 2 18" xfId="13659"/>
    <cellStyle name="40% - Акцент6 3 2 19" xfId="13740"/>
    <cellStyle name="40% - Акцент6 3 2 2" xfId="2841"/>
    <cellStyle name="40% — акцент6 3 2 2" xfId="7473"/>
    <cellStyle name="40% - Акцент6 3 2 20" xfId="13905"/>
    <cellStyle name="40% - Акцент6 3 2 21" xfId="14007"/>
    <cellStyle name="40% - Акцент6 3 2 22" xfId="14122"/>
    <cellStyle name="40% - Акцент6 3 2 23" xfId="14227"/>
    <cellStyle name="40% - Акцент6 3 2 3" xfId="7474"/>
    <cellStyle name="40% — акцент6 3 2 3" xfId="11036"/>
    <cellStyle name="40% - Акцент6 3 2 4" xfId="2840"/>
    <cellStyle name="40% - Акцент6 3 2 5" xfId="11302"/>
    <cellStyle name="40% - Акцент6 3 2 6" xfId="12072"/>
    <cellStyle name="40% - Акцент6 3 2 7" xfId="11961"/>
    <cellStyle name="40% - Акцент6 3 2 8" xfId="11393"/>
    <cellStyle name="40% - Акцент6 3 2 9" xfId="11278"/>
    <cellStyle name="40% - Акцент6 3 20" xfId="12147"/>
    <cellStyle name="40% - Акцент6 3 21" xfId="11050"/>
    <cellStyle name="40% - Акцент6 3 22" xfId="12077"/>
    <cellStyle name="40% - Акцент6 3 23" xfId="11488"/>
    <cellStyle name="40% - Акцент6 3 24" xfId="12543"/>
    <cellStyle name="40% - Акцент6 3 25" xfId="12486"/>
    <cellStyle name="40% - Акцент6 3 26" xfId="13377"/>
    <cellStyle name="40% - Акцент6 3 27" xfId="12778"/>
    <cellStyle name="40% - Акцент6 3 28" xfId="13487"/>
    <cellStyle name="40% - Акцент6 3 29" xfId="13008"/>
    <cellStyle name="40% - Акцент6 3 3" xfId="258"/>
    <cellStyle name="40% — акцент6 3 3" xfId="5468"/>
    <cellStyle name="40% - Акцент6 3 3 10" xfId="12176"/>
    <cellStyle name="40% - Акцент6 3 3 11" xfId="11920"/>
    <cellStyle name="40% - Акцент6 3 3 12" xfId="12546"/>
    <cellStyle name="40% - Акцент6 3 3 13" xfId="12482"/>
    <cellStyle name="40% - Акцент6 3 3 14" xfId="13374"/>
    <cellStyle name="40% - Акцент6 3 3 15" xfId="12774"/>
    <cellStyle name="40% - Акцент6 3 3 16" xfId="13478"/>
    <cellStyle name="40% - Акцент6 3 3 17" xfId="13005"/>
    <cellStyle name="40% - Акцент6 3 3 18" xfId="13652"/>
    <cellStyle name="40% - Акцент6 3 3 19" xfId="13739"/>
    <cellStyle name="40% - Акцент6 3 3 2" xfId="2843"/>
    <cellStyle name="40% - Акцент6 3 3 20" xfId="13904"/>
    <cellStyle name="40% - Акцент6 3 3 21" xfId="14006"/>
    <cellStyle name="40% - Акцент6 3 3 22" xfId="14121"/>
    <cellStyle name="40% - Акцент6 3 3 23" xfId="14226"/>
    <cellStyle name="40% - Акцент6 3 3 3" xfId="7475"/>
    <cellStyle name="40% - Акцент6 3 3 4" xfId="2842"/>
    <cellStyle name="40% - Акцент6 3 3 5" xfId="11303"/>
    <cellStyle name="40% - Акцент6 3 3 6" xfId="12071"/>
    <cellStyle name="40% - Акцент6 3 3 7" xfId="11391"/>
    <cellStyle name="40% - Акцент6 3 3 8" xfId="11512"/>
    <cellStyle name="40% - Акцент6 3 3 9" xfId="11481"/>
    <cellStyle name="40% - Акцент6 3 30" xfId="13663"/>
    <cellStyle name="40% - Акцент6 3 31" xfId="13749"/>
    <cellStyle name="40% - Акцент6 3 32" xfId="13912"/>
    <cellStyle name="40% - Акцент6 3 33" xfId="14016"/>
    <cellStyle name="40% - Акцент6 3 34" xfId="14124"/>
    <cellStyle name="40% - Акцент6 3 35" xfId="14230"/>
    <cellStyle name="40% - Акцент6 3 4" xfId="259"/>
    <cellStyle name="40% — акцент6 3 4" xfId="5497"/>
    <cellStyle name="40% - Акцент6 3 4 10" xfId="12193"/>
    <cellStyle name="40% - Акцент6 3 4 2" xfId="7476"/>
    <cellStyle name="40% - Акцент6 3 4 2 2" xfId="7477"/>
    <cellStyle name="40% - Акцент6 3 4 3" xfId="2844"/>
    <cellStyle name="40% - Акцент6 3 4 4" xfId="11304"/>
    <cellStyle name="40% - Акцент6 3 4 5" xfId="11554"/>
    <cellStyle name="40% - Акцент6 3 4 6" xfId="11138"/>
    <cellStyle name="40% - Акцент6 3 4 7" xfId="11383"/>
    <cellStyle name="40% - Акцент6 3 4 8" xfId="11514"/>
    <cellStyle name="40% - Акцент6 3 4 9" xfId="11974"/>
    <cellStyle name="40% - Акцент6 3 5" xfId="260"/>
    <cellStyle name="40% — акцент6 3 5" xfId="5473"/>
    <cellStyle name="40% - Акцент6 3 5 2" xfId="2845"/>
    <cellStyle name="40% - Акцент6 3 5 3" xfId="11305"/>
    <cellStyle name="40% - Акцент6 3 5 4" xfId="11553"/>
    <cellStyle name="40% - Акцент6 3 5 5" xfId="11717"/>
    <cellStyle name="40% - Акцент6 3 5 6" xfId="11497"/>
    <cellStyle name="40% - Акцент6 3 5 7" xfId="11174"/>
    <cellStyle name="40% - Акцент6 3 5 8" xfId="11293"/>
    <cellStyle name="40% - Акцент6 3 5 9" xfId="11713"/>
    <cellStyle name="40% - Акцент6 3 6" xfId="261"/>
    <cellStyle name="40% — акцент6 3 6" xfId="5794"/>
    <cellStyle name="40% - Акцент6 3 6 2" xfId="2846"/>
    <cellStyle name="40% - Акцент6 3 6 3" xfId="11306"/>
    <cellStyle name="40% - Акцент6 3 6 4" xfId="12070"/>
    <cellStyle name="40% - Акцент6 3 6 5" xfId="11456"/>
    <cellStyle name="40% - Акцент6 3 6 6" xfId="11210"/>
    <cellStyle name="40% - Акцент6 3 6 7" xfId="11590"/>
    <cellStyle name="40% - Акцент6 3 6 8" xfId="11720"/>
    <cellStyle name="40% - Акцент6 3 6 9" xfId="11385"/>
    <cellStyle name="40% - Акцент6 3 7" xfId="262"/>
    <cellStyle name="40% — акцент6 3 7" xfId="5767"/>
    <cellStyle name="40% - Акцент6 3 7 2" xfId="2847"/>
    <cellStyle name="40% - Акцент6 3 7 3" xfId="11307"/>
    <cellStyle name="40% - Акцент6 3 7 4" xfId="12069"/>
    <cellStyle name="40% - Акцент6 3 7 5" xfId="11761"/>
    <cellStyle name="40% - Акцент6 3 7 6" xfId="11382"/>
    <cellStyle name="40% - Акцент6 3 7 7" xfId="11823"/>
    <cellStyle name="40% - Акцент6 3 7 8" xfId="11674"/>
    <cellStyle name="40% - Акцент6 3 7 9" xfId="11059"/>
    <cellStyle name="40% - Акцент6 3 8" xfId="263"/>
    <cellStyle name="40% — акцент6 3 8" xfId="12544"/>
    <cellStyle name="40% - Акцент6 3 8 2" xfId="2848"/>
    <cellStyle name="40% - Акцент6 3 9" xfId="264"/>
    <cellStyle name="40% — акцент6 3 9" xfId="12485"/>
    <cellStyle name="40% - Акцент6 3 9 2" xfId="2849"/>
    <cellStyle name="40% - Акцент6 3_46EE.2011(v1.0)" xfId="2850"/>
    <cellStyle name="40% — акцент6 30" xfId="12074"/>
    <cellStyle name="40% — акцент6 31" xfId="11958"/>
    <cellStyle name="40% — акцент6 32" xfId="11212"/>
    <cellStyle name="40% — акцент6 33" xfId="11734"/>
    <cellStyle name="40% — акцент6 34" xfId="11907"/>
    <cellStyle name="40% — акцент6 35" xfId="11891"/>
    <cellStyle name="40% - Акцент6 4" xfId="2851"/>
    <cellStyle name="40% — акцент6 4" xfId="2852"/>
    <cellStyle name="40% — акцент6 4 10" xfId="13735"/>
    <cellStyle name="40% - Акцент6 4 2" xfId="2853"/>
    <cellStyle name="40% — акцент6 4 2" xfId="7478"/>
    <cellStyle name="40% - Акцент6 4 2 2" xfId="2854"/>
    <cellStyle name="40% - Акцент6 4 2 3" xfId="7479"/>
    <cellStyle name="40% - Акцент6 4 3" xfId="2855"/>
    <cellStyle name="40% — акцент6 4 3" xfId="12548"/>
    <cellStyle name="40% - Акцент6 4 3 2" xfId="2856"/>
    <cellStyle name="40% - Акцент6 4 3 3" xfId="7480"/>
    <cellStyle name="40% - Акцент6 4 4" xfId="6149"/>
    <cellStyle name="40% — акцент6 4 4" xfId="12448"/>
    <cellStyle name="40% - Акцент6 4 4 2" xfId="7481"/>
    <cellStyle name="40% — акцент6 4 5" xfId="13372"/>
    <cellStyle name="40% — акцент6 4 6" xfId="12764"/>
    <cellStyle name="40% — акцент6 4 7" xfId="13474"/>
    <cellStyle name="40% — акцент6 4 8" xfId="13003"/>
    <cellStyle name="40% — акцент6 4 9" xfId="13968"/>
    <cellStyle name="40% - Акцент6 4_46EE.2011(v1.0)" xfId="2857"/>
    <cellStyle name="40% - Акцент6 5" xfId="2858"/>
    <cellStyle name="40% — акцент6 5" xfId="2859"/>
    <cellStyle name="40% - Акцент6 5 2" xfId="2860"/>
    <cellStyle name="40% — акцент6 5 2" xfId="7482"/>
    <cellStyle name="40% - Акцент6 5 2 2" xfId="2861"/>
    <cellStyle name="40% - Акцент6 5 2 3" xfId="7483"/>
    <cellStyle name="40% - Акцент6 5 3" xfId="2862"/>
    <cellStyle name="40% - Акцент6 5 3 2" xfId="2863"/>
    <cellStyle name="40% - Акцент6 5 3 3" xfId="7484"/>
    <cellStyle name="40% - Акцент6 5 4" xfId="6150"/>
    <cellStyle name="40% - Акцент6 5 4 2" xfId="7485"/>
    <cellStyle name="40% - Акцент6 5_46EE.2011(v1.0)" xfId="2864"/>
    <cellStyle name="40% - Акцент6 6" xfId="2865"/>
    <cellStyle name="40% — акцент6 6" xfId="2866"/>
    <cellStyle name="40% - Акцент6 6 2" xfId="2867"/>
    <cellStyle name="40% — акцент6 6 2" xfId="7486"/>
    <cellStyle name="40% - Акцент6 6 2 2" xfId="2868"/>
    <cellStyle name="40% - Акцент6 6 2 3" xfId="7487"/>
    <cellStyle name="40% - Акцент6 6 3" xfId="2869"/>
    <cellStyle name="40% - Акцент6 6 3 2" xfId="2870"/>
    <cellStyle name="40% - Акцент6 6 3 3" xfId="7488"/>
    <cellStyle name="40% - Акцент6 6 4" xfId="6151"/>
    <cellStyle name="40% - Акцент6 6 4 2" xfId="7489"/>
    <cellStyle name="40% - Акцент6 6_46EE.2011(v1.0)" xfId="2871"/>
    <cellStyle name="40% - Акцент6 7" xfId="2872"/>
    <cellStyle name="40% — акцент6 7" xfId="2873"/>
    <cellStyle name="40% - Акцент6 7 2" xfId="2874"/>
    <cellStyle name="40% - Акцент6 7 2 2" xfId="2875"/>
    <cellStyle name="40% - Акцент6 7 2 3" xfId="7490"/>
    <cellStyle name="40% - Акцент6 7 3" xfId="2876"/>
    <cellStyle name="40% - Акцент6 7 3 2" xfId="2877"/>
    <cellStyle name="40% - Акцент6 7 3 3" xfId="7491"/>
    <cellStyle name="40% - Акцент6 7 4" xfId="6152"/>
    <cellStyle name="40% - Акцент6 7 4 2" xfId="7492"/>
    <cellStyle name="40% - Акцент6 7_46EE.2011(v1.0)" xfId="2878"/>
    <cellStyle name="40% - Акцент6 8" xfId="2879"/>
    <cellStyle name="40% — акцент6 8" xfId="2880"/>
    <cellStyle name="40% - Акцент6 8 2" xfId="2881"/>
    <cellStyle name="40% - Акцент6 8 2 2" xfId="2882"/>
    <cellStyle name="40% - Акцент6 8 2 3" xfId="7493"/>
    <cellStyle name="40% - Акцент6 8 3" xfId="2883"/>
    <cellStyle name="40% - Акцент6 8 3 2" xfId="2884"/>
    <cellStyle name="40% - Акцент6 8 3 3" xfId="7494"/>
    <cellStyle name="40% - Акцент6 8 4" xfId="2885"/>
    <cellStyle name="40% - Акцент6 8 5" xfId="7495"/>
    <cellStyle name="40% - Акцент6 8_46EE.2011(v1.0)" xfId="2886"/>
    <cellStyle name="40% - Акцент6 9" xfId="2887"/>
    <cellStyle name="40% — акцент6 9" xfId="2888"/>
    <cellStyle name="40% - Акцент6 9 2" xfId="2889"/>
    <cellStyle name="40% - Акцент6 9 2 2" xfId="2890"/>
    <cellStyle name="40% - Акцент6 9 2 3" xfId="7496"/>
    <cellStyle name="40% - Акцент6 9 3" xfId="2891"/>
    <cellStyle name="40% - Акцент6 9 3 2" xfId="2892"/>
    <cellStyle name="40% - Акцент6 9 3 3" xfId="7497"/>
    <cellStyle name="40% - Акцент6 9 4" xfId="2893"/>
    <cellStyle name="40% - Акцент6 9 5" xfId="7498"/>
    <cellStyle name="40% - Акцент6 9_46EE.2011(v1.0)" xfId="2894"/>
    <cellStyle name="40% — акцент6_Расчет тарифа на тэ 2015 СЛФ" xfId="2895"/>
    <cellStyle name="60% - Accent1" xfId="2896"/>
    <cellStyle name="60% - Accent1 1" xfId="7499"/>
    <cellStyle name="60% - Accent1 1 2" xfId="12553"/>
    <cellStyle name="60% - Accent1 2" xfId="7500"/>
    <cellStyle name="60% - Accent1 2 2" xfId="12554"/>
    <cellStyle name="60% - Accent1 3" xfId="7501"/>
    <cellStyle name="60% - Accent1 3 2" xfId="12555"/>
    <cellStyle name="60% - Accent1 4" xfId="7502"/>
    <cellStyle name="60% - Accent1 5" xfId="12552"/>
    <cellStyle name="60% - Accent2" xfId="2897"/>
    <cellStyle name="60% - Accent2 1" xfId="7503"/>
    <cellStyle name="60% - Accent2 1 2" xfId="12557"/>
    <cellStyle name="60% - Accent2 2" xfId="7504"/>
    <cellStyle name="60% - Accent2 2 2" xfId="12558"/>
    <cellStyle name="60% - Accent2 3" xfId="7505"/>
    <cellStyle name="60% - Accent2 3 2" xfId="12559"/>
    <cellStyle name="60% - Accent2 4" xfId="7506"/>
    <cellStyle name="60% - Accent2 5" xfId="12556"/>
    <cellStyle name="60% - Accent3" xfId="2898"/>
    <cellStyle name="60% - Accent3 1" xfId="7507"/>
    <cellStyle name="60% - Accent3 1 2" xfId="12561"/>
    <cellStyle name="60% - Accent3 2" xfId="7508"/>
    <cellStyle name="60% - Accent3 2 2" xfId="12562"/>
    <cellStyle name="60% - Accent3 3" xfId="7509"/>
    <cellStyle name="60% - Accent3 3 2" xfId="12563"/>
    <cellStyle name="60% - Accent3 4" xfId="7510"/>
    <cellStyle name="60% - Accent3 5" xfId="12560"/>
    <cellStyle name="60% - Accent4" xfId="2899"/>
    <cellStyle name="60% - Accent4 1" xfId="7511"/>
    <cellStyle name="60% - Accent4 1 2" xfId="12565"/>
    <cellStyle name="60% - Accent4 2" xfId="7512"/>
    <cellStyle name="60% - Accent4 2 2" xfId="12566"/>
    <cellStyle name="60% - Accent4 3" xfId="7513"/>
    <cellStyle name="60% - Accent4 3 2" xfId="12567"/>
    <cellStyle name="60% - Accent4 4" xfId="7514"/>
    <cellStyle name="60% - Accent4 5" xfId="12564"/>
    <cellStyle name="60% - Accent5" xfId="2900"/>
    <cellStyle name="60% - Accent5 1" xfId="7515"/>
    <cellStyle name="60% - Accent5 1 2" xfId="12569"/>
    <cellStyle name="60% - Accent5 2" xfId="7516"/>
    <cellStyle name="60% - Accent5 2 2" xfId="12570"/>
    <cellStyle name="60% - Accent5 3" xfId="7517"/>
    <cellStyle name="60% - Accent5 3 2" xfId="12571"/>
    <cellStyle name="60% - Accent5 4" xfId="7518"/>
    <cellStyle name="60% - Accent5 5" xfId="12568"/>
    <cellStyle name="60% - Accent6" xfId="2901"/>
    <cellStyle name="60% - Accent6 1" xfId="7519"/>
    <cellStyle name="60% - Accent6 1 2" xfId="12573"/>
    <cellStyle name="60% - Accent6 2" xfId="7520"/>
    <cellStyle name="60% - Accent6 2 2" xfId="12574"/>
    <cellStyle name="60% - Accent6 3" xfId="7521"/>
    <cellStyle name="60% - Accent6 3 2" xfId="12575"/>
    <cellStyle name="60% - Accent6 4" xfId="7522"/>
    <cellStyle name="60% - Accent6 5" xfId="12572"/>
    <cellStyle name="60% — акцент1" xfId="265"/>
    <cellStyle name="60% - Акцент1 10" xfId="2903"/>
    <cellStyle name="60% — акцент1 10" xfId="2904"/>
    <cellStyle name="60% - Акцент1 10 2" xfId="7523"/>
    <cellStyle name="60% - Акцент1 10 3" xfId="7524"/>
    <cellStyle name="60% - Акцент1 11" xfId="7525"/>
    <cellStyle name="60% — акцент1 11" xfId="2905"/>
    <cellStyle name="60% - Акцент1 11 2" xfId="7526"/>
    <cellStyle name="60% - Акцент1 11 3" xfId="7527"/>
    <cellStyle name="60% - Акцент1 11 4" xfId="7528"/>
    <cellStyle name="60% - Акцент1 12" xfId="7529"/>
    <cellStyle name="60% — акцент1 12" xfId="2906"/>
    <cellStyle name="60% - Акцент1 12 2" xfId="7530"/>
    <cellStyle name="60% - Акцент1 12 3" xfId="7531"/>
    <cellStyle name="60% - Акцент1 12 4" xfId="7532"/>
    <cellStyle name="60% - Акцент1 13" xfId="7533"/>
    <cellStyle name="60% — акцент1 13" xfId="2907"/>
    <cellStyle name="60% - Акцент1 13 2" xfId="7534"/>
    <cellStyle name="60% — акцент1 13 2" xfId="5519"/>
    <cellStyle name="60% - Акцент1 13 3" xfId="7535"/>
    <cellStyle name="60% — акцент1 13 3" xfId="5766"/>
    <cellStyle name="60% - Акцент1 14" xfId="7536"/>
    <cellStyle name="60% — акцент1 14" xfId="2908"/>
    <cellStyle name="60% - Акцент1 14 2" xfId="7537"/>
    <cellStyle name="60% — акцент1 14 2" xfId="5520"/>
    <cellStyle name="60% - Акцент1 14 3" xfId="7538"/>
    <cellStyle name="60% — акцент1 14 3" xfId="5765"/>
    <cellStyle name="60% - Акцент1 15" xfId="7539"/>
    <cellStyle name="60% — акцент1 15" xfId="2909"/>
    <cellStyle name="60% - Акцент1 15 2" xfId="7540"/>
    <cellStyle name="60% — акцент1 15 2" xfId="5521"/>
    <cellStyle name="60% - Акцент1 15 3" xfId="7541"/>
    <cellStyle name="60% — акцент1 15 3" xfId="5764"/>
    <cellStyle name="60% - Акцент1 16" xfId="7542"/>
    <cellStyle name="60% — акцент1 16" xfId="2910"/>
    <cellStyle name="60% - Акцент1 16 2" xfId="7543"/>
    <cellStyle name="60% — акцент1 16 2" xfId="5522"/>
    <cellStyle name="60% - Акцент1 16 3" xfId="7544"/>
    <cellStyle name="60% — акцент1 16 3" xfId="5763"/>
    <cellStyle name="60% - Акцент1 17" xfId="7545"/>
    <cellStyle name="60% — акцент1 17" xfId="2911"/>
    <cellStyle name="60% — акцент1 17 2" xfId="5523"/>
    <cellStyle name="60% - Акцент1 18" xfId="7546"/>
    <cellStyle name="60% — акцент1 18" xfId="2912"/>
    <cellStyle name="60% — акцент1 19" xfId="2913"/>
    <cellStyle name="60% - Акцент1 2" xfId="266"/>
    <cellStyle name="60% — акцент1 2" xfId="267"/>
    <cellStyle name="60% - Акцент1 2 1" xfId="7547"/>
    <cellStyle name="60% - Акцент1 2 1 2" xfId="12578"/>
    <cellStyle name="60% - Акцент1 2 10" xfId="268"/>
    <cellStyle name="60% — акцент1 2 10" xfId="12577"/>
    <cellStyle name="60% - Акцент1 2 10 2" xfId="2916"/>
    <cellStyle name="60% - Акцент1 2 11" xfId="5828"/>
    <cellStyle name="60% — акцент1 2 11" xfId="12342"/>
    <cellStyle name="60% - Акцент1 2 11 2" xfId="10876"/>
    <cellStyle name="60% - Акцент1 2 11 3" xfId="6154"/>
    <cellStyle name="60% - Акцент1 2 12" xfId="5902"/>
    <cellStyle name="60% — акцент1 2 12" xfId="13348"/>
    <cellStyle name="60% - Акцент1 2 12 2" xfId="10877"/>
    <cellStyle name="60% - Акцент1 2 13" xfId="5957"/>
    <cellStyle name="60% — акцент1 2 13" xfId="12694"/>
    <cellStyle name="60% - Акцент1 2 14" xfId="7548"/>
    <cellStyle name="60% — акцент1 2 14" xfId="13442"/>
    <cellStyle name="60% - Акцент1 2 15" xfId="7549"/>
    <cellStyle name="60% — акцент1 2 15" xfId="12828"/>
    <cellStyle name="60% - Акцент1 2 16" xfId="7550"/>
    <cellStyle name="60% — акцент1 2 16" xfId="13600"/>
    <cellStyle name="60% - Акцент1 2 17" xfId="7551"/>
    <cellStyle name="60% — акцент1 2 17" xfId="13241"/>
    <cellStyle name="60% - Акцент1 2 17 2" xfId="10878"/>
    <cellStyle name="60% - Акцент1 2 18" xfId="10879"/>
    <cellStyle name="60% — акцент1 2 18" xfId="13877"/>
    <cellStyle name="60% - Акцент1 2 19" xfId="10880"/>
    <cellStyle name="60% — акцент1 2 19" xfId="13978"/>
    <cellStyle name="60% - Акцент1 2 2" xfId="269"/>
    <cellStyle name="60% — акцент1 2 2" xfId="2915"/>
    <cellStyle name="60% - Акцент1 2 2 10" xfId="11345"/>
    <cellStyle name="60% - Акцент1 2 2 11" xfId="12579"/>
    <cellStyle name="60% - Акцент1 2 2 12" xfId="12340"/>
    <cellStyle name="60% - Акцент1 2 2 13" xfId="13346"/>
    <cellStyle name="60% - Акцент1 2 2 14" xfId="12679"/>
    <cellStyle name="60% - Акцент1 2 2 15" xfId="13434"/>
    <cellStyle name="60% - Акцент1 2 2 16" xfId="12822"/>
    <cellStyle name="60% - Акцент1 2 2 17" xfId="13598"/>
    <cellStyle name="60% - Акцент1 2 2 18" xfId="13226"/>
    <cellStyle name="60% - Акцент1 2 2 19" xfId="13870"/>
    <cellStyle name="60% - Акцент1 2 2 2" xfId="2918"/>
    <cellStyle name="60% - Акцент1 2 2 2 2" xfId="7552"/>
    <cellStyle name="60% - Акцент1 2 2 2 3" xfId="6155"/>
    <cellStyle name="60% - Акцент1 2 2 20" xfId="13831"/>
    <cellStyle name="60% - Акцент1 2 2 21" xfId="14101"/>
    <cellStyle name="60% - Акцент1 2 2 22" xfId="14081"/>
    <cellStyle name="60% - Акцент1 2 2 3" xfId="2917"/>
    <cellStyle name="60% - Акцент1 2 2 4" xfId="11315"/>
    <cellStyle name="60% - Акцент1 2 2 5" xfId="12066"/>
    <cellStyle name="60% - Акцент1 2 2 6" xfId="11457"/>
    <cellStyle name="60% - Акцент1 2 2 7" xfId="12009"/>
    <cellStyle name="60% - Акцент1 2 2 8" xfId="11783"/>
    <cellStyle name="60% - Акцент1 2 2 9" xfId="12175"/>
    <cellStyle name="60% - Акцент1 2 20" xfId="10881"/>
    <cellStyle name="60% — акцент1 2 20" xfId="14104"/>
    <cellStyle name="60% - Акцент1 2 21" xfId="6153"/>
    <cellStyle name="60% — акцент1 2 21" xfId="14210"/>
    <cellStyle name="60% - Акцент1 2 22" xfId="2914"/>
    <cellStyle name="60% - Акцент1 2 23" xfId="11313"/>
    <cellStyle name="60% - Акцент1 2 24" xfId="12067"/>
    <cellStyle name="60% - Акцент1 2 25" xfId="11962"/>
    <cellStyle name="60% - Акцент1 2 26" xfId="12010"/>
    <cellStyle name="60% - Акцент1 2 27" xfId="11986"/>
    <cellStyle name="60% - Акцент1 2 28" xfId="11559"/>
    <cellStyle name="60% - Акцент1 2 29" xfId="12140"/>
    <cellStyle name="60% - Акцент1 2 3" xfId="270"/>
    <cellStyle name="60% — акцент1 2 3" xfId="11314"/>
    <cellStyle name="60% - Акцент1 2 3 2" xfId="7553"/>
    <cellStyle name="60% - Акцент1 2 3 3" xfId="2919"/>
    <cellStyle name="60% - Акцент1 2 3 4" xfId="11639"/>
    <cellStyle name="60% - Акцент1 2 3 5" xfId="11763"/>
    <cellStyle name="60% - Акцент1 2 3 6" xfId="11864"/>
    <cellStyle name="60% - Акцент1 2 3 7" xfId="11824"/>
    <cellStyle name="60% - Акцент1 2 3 8" xfId="12162"/>
    <cellStyle name="60% - Акцент1 2 3 9" xfId="11649"/>
    <cellStyle name="60% - Акцент1 2 30" xfId="12576"/>
    <cellStyle name="60% - Акцент1 2 31" xfId="12343"/>
    <cellStyle name="60% - Акцент1 2 32" xfId="13349"/>
    <cellStyle name="60% - Акцент1 2 33" xfId="12699"/>
    <cellStyle name="60% - Акцент1 2 34" xfId="13445"/>
    <cellStyle name="60% - Акцент1 2 35" xfId="12832"/>
    <cellStyle name="60% - Акцент1 2 36" xfId="13601"/>
    <cellStyle name="60% - Акцент1 2 37" xfId="13244"/>
    <cellStyle name="60% - Акцент1 2 38" xfId="13880"/>
    <cellStyle name="60% - Акцент1 2 39" xfId="13981"/>
    <cellStyle name="60% - Акцент1 2 4" xfId="271"/>
    <cellStyle name="60% — акцент1 2 4" xfId="11551"/>
    <cellStyle name="60% - Акцент1 2 4 2" xfId="7554"/>
    <cellStyle name="60% - Акцент1 2 4 3" xfId="2920"/>
    <cellStyle name="60% - Акцент1 2 4 4" xfId="11410"/>
    <cellStyle name="60% - Акцент1 2 4 5" xfId="12034"/>
    <cellStyle name="60% - Акцент1 2 4 6" xfId="11773"/>
    <cellStyle name="60% - Акцент1 2 4 7" xfId="11857"/>
    <cellStyle name="60% - Акцент1 2 4 8" xfId="11894"/>
    <cellStyle name="60% - Акцент1 2 40" xfId="14105"/>
    <cellStyle name="60% - Акцент1 2 41" xfId="14216"/>
    <cellStyle name="60% - Акцент1 2 5" xfId="272"/>
    <cellStyle name="60% — акцент1 2 5" xfId="11762"/>
    <cellStyle name="60% - Акцент1 2 5 2" xfId="2921"/>
    <cellStyle name="60% - Акцент1 2 5 3" xfId="12008"/>
    <cellStyle name="60% - Акцент1 2 5 4" xfId="11175"/>
    <cellStyle name="60% - Акцент1 2 5 5" xfId="11111"/>
    <cellStyle name="60% - Акцент1 2 5 6" xfId="11893"/>
    <cellStyle name="60% - Акцент1 2 6" xfId="273"/>
    <cellStyle name="60% — акцент1 2 6" xfId="12146"/>
    <cellStyle name="60% - Акцент1 2 6 2" xfId="2922"/>
    <cellStyle name="60% - Акцент1 2 6 3" xfId="11388"/>
    <cellStyle name="60% - Акцент1 2 6 4" xfId="11737"/>
    <cellStyle name="60% - Акцент1 2 6 5" xfId="11798"/>
    <cellStyle name="60% - Акцент1 2 7" xfId="274"/>
    <cellStyle name="60% — акцент1 2 7" xfId="11074"/>
    <cellStyle name="60% - Акцент1 2 7 2" xfId="2923"/>
    <cellStyle name="60% - Акцент1 2 7 3" xfId="11856"/>
    <cellStyle name="60% - Акцент1 2 7 4" xfId="11471"/>
    <cellStyle name="60% - Акцент1 2 8" xfId="275"/>
    <cellStyle name="60% — акцент1 2 8" xfId="11740"/>
    <cellStyle name="60% - Акцент1 2 8 2" xfId="2924"/>
    <cellStyle name="60% - Акцент1 2 8 3" xfId="11571"/>
    <cellStyle name="60% - Акцент1 2 9" xfId="276"/>
    <cellStyle name="60% — акцент1 2 9" xfId="11623"/>
    <cellStyle name="60% - Акцент1 2 9 2" xfId="2925"/>
    <cellStyle name="60% - Акцент1 2_МФ тепловой баланс 2015 дубль 3" xfId="2926"/>
    <cellStyle name="60% — акцент1 20" xfId="2927"/>
    <cellStyle name="60% — акцент1 21" xfId="2928"/>
    <cellStyle name="60% — акцент1 22" xfId="5484"/>
    <cellStyle name="60% — акцент1 23" xfId="5486"/>
    <cellStyle name="60% — акцент1 24" xfId="5482"/>
    <cellStyle name="60% — акцент1 25" xfId="5485"/>
    <cellStyle name="60% — акцент1 26" xfId="5786"/>
    <cellStyle name="60% — акцент1 27" xfId="5787"/>
    <cellStyle name="60% — акцент1 28" xfId="2902"/>
    <cellStyle name="60% — акцент1 29" xfId="11311"/>
    <cellStyle name="60% - Акцент1 3" xfId="277"/>
    <cellStyle name="60% — акцент1 3" xfId="2930"/>
    <cellStyle name="60% - Акцент1 3 10" xfId="278"/>
    <cellStyle name="60% — акцент1 3 10" xfId="13344"/>
    <cellStyle name="60% - Акцент1 3 10 2" xfId="2931"/>
    <cellStyle name="60% - Акцент1 3 11" xfId="2932"/>
    <cellStyle name="60% — акцент1 3 11" xfId="12653"/>
    <cellStyle name="60% - Акцент1 3 11 2" xfId="7556"/>
    <cellStyle name="60% - Акцент1 3 12" xfId="5829"/>
    <cellStyle name="60% — акцент1 3 12" xfId="13432"/>
    <cellStyle name="60% - Акцент1 3 13" xfId="5855"/>
    <cellStyle name="60% — акцент1 3 13" xfId="12805"/>
    <cellStyle name="60% - Акцент1 3 14" xfId="5956"/>
    <cellStyle name="60% — акцент1 3 14" xfId="13596"/>
    <cellStyle name="60% - Акцент1 3 15" xfId="6156"/>
    <cellStyle name="60% — акцент1 3 15" xfId="13224"/>
    <cellStyle name="60% - Акцент1 3 16" xfId="2929"/>
    <cellStyle name="60% — акцент1 3 16" xfId="13868"/>
    <cellStyle name="60% - Акцент1 3 17" xfId="11317"/>
    <cellStyle name="60% — акцент1 3 17" xfId="13829"/>
    <cellStyle name="60% - Акцент1 3 18" xfId="12065"/>
    <cellStyle name="60% — акцент1 3 18" xfId="14093"/>
    <cellStyle name="60% - Акцент1 3 19" xfId="11764"/>
    <cellStyle name="60% — акцент1 3 19" xfId="14079"/>
    <cellStyle name="60% - Акцент1 3 2" xfId="279"/>
    <cellStyle name="60% — акцент1 3 2" xfId="5524"/>
    <cellStyle name="60% - Акцент1 3 2 10" xfId="11831"/>
    <cellStyle name="60% - Акцент1 3 2 11" xfId="11673"/>
    <cellStyle name="60% - Акцент1 3 2 12" xfId="12582"/>
    <cellStyle name="60% - Акцент1 3 2 13" xfId="12337"/>
    <cellStyle name="60% - Акцент1 3 2 14" xfId="13343"/>
    <cellStyle name="60% - Акцент1 3 2 15" xfId="12649"/>
    <cellStyle name="60% - Акцент1 3 2 16" xfId="13429"/>
    <cellStyle name="60% - Акцент1 3 2 17" xfId="12797"/>
    <cellStyle name="60% - Акцент1 3 2 18" xfId="13595"/>
    <cellStyle name="60% - Акцент1 3 2 19" xfId="13221"/>
    <cellStyle name="60% - Акцент1 3 2 2" xfId="7557"/>
    <cellStyle name="60% — акцент1 3 2 2" xfId="7555"/>
    <cellStyle name="60% - Акцент1 3 2 20" xfId="13865"/>
    <cellStyle name="60% - Акцент1 3 2 21" xfId="13826"/>
    <cellStyle name="60% - Акцент1 3 2 22" xfId="14092"/>
    <cellStyle name="60% - Акцент1 3 2 23" xfId="14076"/>
    <cellStyle name="60% - Акцент1 3 2 3" xfId="10882"/>
    <cellStyle name="60% — акцент1 3 2 3" xfId="11037"/>
    <cellStyle name="60% - Акцент1 3 2 4" xfId="2933"/>
    <cellStyle name="60% - Акцент1 3 2 5" xfId="11318"/>
    <cellStyle name="60% - Акцент1 3 2 6" xfId="11550"/>
    <cellStyle name="60% - Акцент1 3 2 7" xfId="11458"/>
    <cellStyle name="60% - Акцент1 3 2 8" xfId="11886"/>
    <cellStyle name="60% - Акцент1 3 2 9" xfId="11510"/>
    <cellStyle name="60% - Акцент1 3 20" xfId="12145"/>
    <cellStyle name="60% - Акцент1 3 21" xfId="11075"/>
    <cellStyle name="60% - Акцент1 3 22" xfId="11438"/>
    <cellStyle name="60% - Акцент1 3 23" xfId="11650"/>
    <cellStyle name="60% - Акцент1 3 24" xfId="12580"/>
    <cellStyle name="60% - Акцент1 3 25" xfId="12339"/>
    <cellStyle name="60% - Акцент1 3 26" xfId="13345"/>
    <cellStyle name="60% - Акцент1 3 27" xfId="12678"/>
    <cellStyle name="60% - Акцент1 3 28" xfId="13433"/>
    <cellStyle name="60% - Акцент1 3 29" xfId="12818"/>
    <cellStyle name="60% - Акцент1 3 3" xfId="280"/>
    <cellStyle name="60% — акцент1 3 3" xfId="5467"/>
    <cellStyle name="60% - Акцент1 3 3 10" xfId="11913"/>
    <cellStyle name="60% - Акцент1 3 3 11" xfId="12583"/>
    <cellStyle name="60% - Акцент1 3 3 12" xfId="12336"/>
    <cellStyle name="60% - Акцент1 3 3 13" xfId="13342"/>
    <cellStyle name="60% - Акцент1 3 3 14" xfId="12627"/>
    <cellStyle name="60% - Акцент1 3 3 15" xfId="13423"/>
    <cellStyle name="60% - Акцент1 3 3 16" xfId="12796"/>
    <cellStyle name="60% - Акцент1 3 3 17" xfId="13594"/>
    <cellStyle name="60% - Акцент1 3 3 18" xfId="13198"/>
    <cellStyle name="60% - Акцент1 3 3 19" xfId="13859"/>
    <cellStyle name="60% - Акцент1 3 3 2" xfId="7558"/>
    <cellStyle name="60% - Акцент1 3 3 2 2" xfId="7559"/>
    <cellStyle name="60% - Акцент1 3 3 20" xfId="13820"/>
    <cellStyle name="60% - Акцент1 3 3 21" xfId="14091"/>
    <cellStyle name="60% - Акцент1 3 3 22" xfId="14070"/>
    <cellStyle name="60% - Акцент1 3 3 3" xfId="2934"/>
    <cellStyle name="60% - Акцент1 3 3 4" xfId="11319"/>
    <cellStyle name="60% - Акцент1 3 3 5" xfId="11549"/>
    <cellStyle name="60% - Акцент1 3 3 6" xfId="11718"/>
    <cellStyle name="60% - Акцент1 3 3 7" xfId="11209"/>
    <cellStyle name="60% - Акцент1 3 3 8" xfId="12108"/>
    <cellStyle name="60% - Акцент1 3 3 9" xfId="11110"/>
    <cellStyle name="60% - Акцент1 3 30" xfId="13597"/>
    <cellStyle name="60% - Акцент1 3 31" xfId="13225"/>
    <cellStyle name="60% - Акцент1 3 32" xfId="13869"/>
    <cellStyle name="60% - Акцент1 3 33" xfId="13830"/>
    <cellStyle name="60% - Акцент1 3 34" xfId="14095"/>
    <cellStyle name="60% - Акцент1 3 35" xfId="14080"/>
    <cellStyle name="60% - Акцент1 3 4" xfId="281"/>
    <cellStyle name="60% — акцент1 3 4" xfId="5498"/>
    <cellStyle name="60% - Акцент1 3 4 2" xfId="2935"/>
    <cellStyle name="60% - Акцент1 3 4 3" xfId="11320"/>
    <cellStyle name="60% - Акцент1 3 4 4" xfId="11548"/>
    <cellStyle name="60% - Акцент1 3 4 5" xfId="11963"/>
    <cellStyle name="60% - Акцент1 3 4 6" xfId="12007"/>
    <cellStyle name="60% - Акцент1 3 4 7" xfId="11177"/>
    <cellStyle name="60% - Акцент1 3 4 8" xfId="11135"/>
    <cellStyle name="60% - Акцент1 3 4 9" xfId="11397"/>
    <cellStyle name="60% - Акцент1 3 5" xfId="282"/>
    <cellStyle name="60% — акцент1 3 5" xfId="5472"/>
    <cellStyle name="60% - Акцент1 3 5 2" xfId="2936"/>
    <cellStyle name="60% - Акцент1 3 5 3" xfId="11321"/>
    <cellStyle name="60% - Акцент1 3 5 4" xfId="11547"/>
    <cellStyle name="60% - Акцент1 3 5 5" xfId="11459"/>
    <cellStyle name="60% - Акцент1 3 5 6" xfId="11496"/>
    <cellStyle name="60% - Акцент1 3 5 7" xfId="11784"/>
    <cellStyle name="60% - Акцент1 3 5 8" xfId="12076"/>
    <cellStyle name="60% - Акцент1 3 5 9" xfId="12050"/>
    <cellStyle name="60% - Акцент1 3 6" xfId="283"/>
    <cellStyle name="60% — акцент1 3 6" xfId="5795"/>
    <cellStyle name="60% - Акцент1 3 6 2" xfId="2937"/>
    <cellStyle name="60% - Акцент1 3 6 3" xfId="11322"/>
    <cellStyle name="60% - Акцент1 3 6 4" xfId="11546"/>
    <cellStyle name="60% - Акцент1 3 6 5" xfId="11460"/>
    <cellStyle name="60% - Акцент1 3 6 6" xfId="11495"/>
    <cellStyle name="60% - Акцент1 3 6 7" xfId="11987"/>
    <cellStyle name="60% - Акцент1 3 6 8" xfId="11292"/>
    <cellStyle name="60% - Акцент1 3 6 9" xfId="11799"/>
    <cellStyle name="60% - Акцент1 3 7" xfId="284"/>
    <cellStyle name="60% — акцент1 3 7" xfId="5762"/>
    <cellStyle name="60% - Акцент1 3 7 2" xfId="2938"/>
    <cellStyle name="60% - Акцент1 3 7 3" xfId="11323"/>
    <cellStyle name="60% - Акцент1 3 7 4" xfId="11545"/>
    <cellStyle name="60% - Акцент1 3 7 5" xfId="11461"/>
    <cellStyle name="60% - Акцент1 3 7 6" xfId="11885"/>
    <cellStyle name="60% - Акцент1 3 7 7" xfId="11818"/>
    <cellStyle name="60% - Акцент1 3 7 8" xfId="11830"/>
    <cellStyle name="60% - Акцент1 3 7 9" xfId="11651"/>
    <cellStyle name="60% - Акцент1 3 8" xfId="285"/>
    <cellStyle name="60% — акцент1 3 8" xfId="12581"/>
    <cellStyle name="60% - Акцент1 3 8 2" xfId="2939"/>
    <cellStyle name="60% - Акцент1 3 9" xfId="286"/>
    <cellStyle name="60% — акцент1 3 9" xfId="12338"/>
    <cellStyle name="60% - Акцент1 3 9 2" xfId="2940"/>
    <cellStyle name="60% - Акцент1 3_МФ тепловой баланс 2015 дубль 3" xfId="2941"/>
    <cellStyle name="60% — акцент1 30" xfId="12068"/>
    <cellStyle name="60% — акцент1 31" xfId="12202"/>
    <cellStyle name="60% — акцент1 32" xfId="12212"/>
    <cellStyle name="60% — акцент1 33" xfId="12221"/>
    <cellStyle name="60% — акцент1 34" xfId="11339"/>
    <cellStyle name="60% — акцент1 35" xfId="11996"/>
    <cellStyle name="60% - Акцент1 4" xfId="2942"/>
    <cellStyle name="60% — акцент1 4" xfId="2943"/>
    <cellStyle name="60% — акцент1 4 10" xfId="13187"/>
    <cellStyle name="60% - Акцент1 4 2" xfId="2944"/>
    <cellStyle name="60% — акцент1 4 2" xfId="7560"/>
    <cellStyle name="60% - Акцент1 4 3" xfId="6157"/>
    <cellStyle name="60% — акцент1 4 3" xfId="12585"/>
    <cellStyle name="60% - Акцент1 4 3 2" xfId="7561"/>
    <cellStyle name="60% - Акцент1 4 3 3" xfId="7562"/>
    <cellStyle name="60% — акцент1 4 4" xfId="12334"/>
    <cellStyle name="60% — акцент1 4 5" xfId="13340"/>
    <cellStyle name="60% — акцент1 4 6" xfId="12623"/>
    <cellStyle name="60% — акцент1 4 7" xfId="13420"/>
    <cellStyle name="60% — акцент1 4 8" xfId="12789"/>
    <cellStyle name="60% — акцент1 4 9" xfId="13592"/>
    <cellStyle name="60% - Акцент1 4_МФ тепловой баланс 2015 дубль 3" xfId="2945"/>
    <cellStyle name="60% - Акцент1 5" xfId="2946"/>
    <cellStyle name="60% — акцент1 5" xfId="2947"/>
    <cellStyle name="60% - Акцент1 5 2" xfId="2948"/>
    <cellStyle name="60% — акцент1 5 2" xfId="7563"/>
    <cellStyle name="60% - Акцент1 5 3" xfId="6158"/>
    <cellStyle name="60% - Акцент1 5 3 2" xfId="7564"/>
    <cellStyle name="60% - Акцент1 5 3 3" xfId="7565"/>
    <cellStyle name="60% - Акцент1 5_МФ тепловой баланс 2015 дубль 3" xfId="2949"/>
    <cellStyle name="60% - Акцент1 6" xfId="2950"/>
    <cellStyle name="60% — акцент1 6" xfId="2951"/>
    <cellStyle name="60% - Акцент1 6 2" xfId="2952"/>
    <cellStyle name="60% — акцент1 6 2" xfId="7566"/>
    <cellStyle name="60% - Акцент1 6 3" xfId="6159"/>
    <cellStyle name="60% - Акцент1 6 3 2" xfId="7567"/>
    <cellStyle name="60% - Акцент1 6 3 3" xfId="7568"/>
    <cellStyle name="60% - Акцент1 6_МФ тепловой баланс 2015 дубль 3" xfId="2953"/>
    <cellStyle name="60% - Акцент1 7" xfId="2954"/>
    <cellStyle name="60% — акцент1 7" xfId="2955"/>
    <cellStyle name="60% - Акцент1 7 2" xfId="2956"/>
    <cellStyle name="60% - Акцент1 7 3" xfId="6160"/>
    <cellStyle name="60% - Акцент1 7 3 2" xfId="7569"/>
    <cellStyle name="60% - Акцент1 7 3 3" xfId="7570"/>
    <cellStyle name="60% - Акцент1 7_МФ тепловой баланс 2015 дубль 3" xfId="2957"/>
    <cellStyle name="60% - Акцент1 8" xfId="2958"/>
    <cellStyle name="60% — акцент1 8" xfId="2959"/>
    <cellStyle name="60% - Акцент1 8 2" xfId="2960"/>
    <cellStyle name="60% - Акцент1 8 3" xfId="7571"/>
    <cellStyle name="60% - Акцент1 8 4" xfId="7572"/>
    <cellStyle name="60% - Акцент1 9" xfId="2961"/>
    <cellStyle name="60% — акцент1 9" xfId="2962"/>
    <cellStyle name="60% - Акцент1 9 2" xfId="2963"/>
    <cellStyle name="60% - Акцент1 9 3" xfId="7573"/>
    <cellStyle name="60% — акцент2" xfId="287"/>
    <cellStyle name="60% - Акцент2 10" xfId="2965"/>
    <cellStyle name="60% — акцент2 10" xfId="2966"/>
    <cellStyle name="60% - Акцент2 10 2" xfId="7574"/>
    <cellStyle name="60% - Акцент2 10 3" xfId="7575"/>
    <cellStyle name="60% - Акцент2 11" xfId="7576"/>
    <cellStyle name="60% — акцент2 11" xfId="2967"/>
    <cellStyle name="60% - Акцент2 11 2" xfId="7577"/>
    <cellStyle name="60% - Акцент2 11 3" xfId="7578"/>
    <cellStyle name="60% - Акцент2 11 4" xfId="7579"/>
    <cellStyle name="60% - Акцент2 12" xfId="7580"/>
    <cellStyle name="60% — акцент2 12" xfId="2968"/>
    <cellStyle name="60% - Акцент2 12 2" xfId="7581"/>
    <cellStyle name="60% - Акцент2 12 3" xfId="7582"/>
    <cellStyle name="60% - Акцент2 12 4" xfId="7583"/>
    <cellStyle name="60% - Акцент2 13" xfId="7584"/>
    <cellStyle name="60% — акцент2 13" xfId="2969"/>
    <cellStyle name="60% - Акцент2 13 2" xfId="7585"/>
    <cellStyle name="60% - Акцент2 13 3" xfId="7586"/>
    <cellStyle name="60% - Акцент2 14" xfId="7587"/>
    <cellStyle name="60% — акцент2 14" xfId="2970"/>
    <cellStyle name="60% - Акцент2 14 2" xfId="7588"/>
    <cellStyle name="60% - Акцент2 14 3" xfId="7589"/>
    <cellStyle name="60% - Акцент2 15" xfId="7590"/>
    <cellStyle name="60% — акцент2 15" xfId="2971"/>
    <cellStyle name="60% - Акцент2 15 2" xfId="7591"/>
    <cellStyle name="60% - Акцент2 15 3" xfId="7592"/>
    <cellStyle name="60% - Акцент2 16" xfId="7593"/>
    <cellStyle name="60% — акцент2 16" xfId="2972"/>
    <cellStyle name="60% - Акцент2 16 2" xfId="7594"/>
    <cellStyle name="60% - Акцент2 16 3" xfId="7595"/>
    <cellStyle name="60% - Акцент2 17" xfId="7596"/>
    <cellStyle name="60% — акцент2 17" xfId="2973"/>
    <cellStyle name="60% - Акцент2 18" xfId="7597"/>
    <cellStyle name="60% — акцент2 18" xfId="2974"/>
    <cellStyle name="60% — акцент2 19" xfId="2975"/>
    <cellStyle name="60% - Акцент2 2" xfId="288"/>
    <cellStyle name="60% — акцент2 2" xfId="289"/>
    <cellStyle name="60% - Акцент2 2 1" xfId="7598"/>
    <cellStyle name="60% - Акцент2 2 1 2" xfId="12591"/>
    <cellStyle name="60% - Акцент2 2 10" xfId="290"/>
    <cellStyle name="60% — акцент2 2 10" xfId="12590"/>
    <cellStyle name="60% - Акцент2 2 10 2" xfId="2978"/>
    <cellStyle name="60% - Акцент2 2 11" xfId="5830"/>
    <cellStyle name="60% — акцент2 2 11" xfId="12329"/>
    <cellStyle name="60% - Акцент2 2 11 2" xfId="10883"/>
    <cellStyle name="60% - Акцент2 2 11 3" xfId="6162"/>
    <cellStyle name="60% - Акцент2 2 12" xfId="5901"/>
    <cellStyle name="60% — акцент2 2 12" xfId="13335"/>
    <cellStyle name="60% - Акцент2 2 12 2" xfId="10884"/>
    <cellStyle name="60% - Акцент2 2 13" xfId="5955"/>
    <cellStyle name="60% — акцент2 2 13" xfId="12551"/>
    <cellStyle name="60% - Акцент2 2 14" xfId="7599"/>
    <cellStyle name="60% — акцент2 2 14" xfId="13408"/>
    <cellStyle name="60% - Акцент2 2 15" xfId="7600"/>
    <cellStyle name="60% — акцент2 2 15" xfId="12756"/>
    <cellStyle name="60% - Акцент2 2 16" xfId="7601"/>
    <cellStyle name="60% — акцент2 2 16" xfId="13587"/>
    <cellStyle name="60% - Акцент2 2 17" xfId="7602"/>
    <cellStyle name="60% — акцент2 2 17" xfId="13146"/>
    <cellStyle name="60% - Акцент2 2 17 2" xfId="10885"/>
    <cellStyle name="60% - Акцент2 2 18" xfId="10886"/>
    <cellStyle name="60% — акцент2 2 18" xfId="13846"/>
    <cellStyle name="60% - Акцент2 2 19" xfId="10887"/>
    <cellStyle name="60% — акцент2 2 19" xfId="13805"/>
    <cellStyle name="60% - Акцент2 2 2" xfId="291"/>
    <cellStyle name="60% — акцент2 2 2" xfId="2977"/>
    <cellStyle name="60% - Акцент2 2 2 10" xfId="11895"/>
    <cellStyle name="60% - Акцент2 2 2 11" xfId="12592"/>
    <cellStyle name="60% - Акцент2 2 2 12" xfId="12327"/>
    <cellStyle name="60% - Акцент2 2 2 13" xfId="13334"/>
    <cellStyle name="60% - Акцент2 2 2 14" xfId="12549"/>
    <cellStyle name="60% - Акцент2 2 2 15" xfId="13404"/>
    <cellStyle name="60% - Акцент2 2 2 16" xfId="12755"/>
    <cellStyle name="60% - Акцент2 2 2 17" xfId="13585"/>
    <cellStyle name="60% - Акцент2 2 2 18" xfId="13109"/>
    <cellStyle name="60% - Акцент2 2 2 19" xfId="13699"/>
    <cellStyle name="60% - Акцент2 2 2 2" xfId="2980"/>
    <cellStyle name="60% - Акцент2 2 2 2 2" xfId="7603"/>
    <cellStyle name="60% - Акцент2 2 2 2 3" xfId="6163"/>
    <cellStyle name="60% - Акцент2 2 2 20" xfId="13802"/>
    <cellStyle name="60% - Акцент2 2 2 21" xfId="13928"/>
    <cellStyle name="60% - Акцент2 2 2 22" xfId="14052"/>
    <cellStyle name="60% - Акцент2 2 2 3" xfId="2979"/>
    <cellStyle name="60% - Акцент2 2 2 4" xfId="11327"/>
    <cellStyle name="60% - Акцент2 2 2 5" xfId="11541"/>
    <cellStyle name="60% - Акцент2 2 2 6" xfId="11140"/>
    <cellStyle name="60% - Акцент2 2 2 7" xfId="11613"/>
    <cellStyle name="60% - Акцент2 2 2 8" xfId="11515"/>
    <cellStyle name="60% - Акцент2 2 2 9" xfId="11601"/>
    <cellStyle name="60% - Акцент2 2 20" xfId="10888"/>
    <cellStyle name="60% — акцент2 2 20" xfId="13946"/>
    <cellStyle name="60% - Акцент2 2 21" xfId="6161"/>
    <cellStyle name="60% — акцент2 2 21" xfId="14061"/>
    <cellStyle name="60% - Акцент2 2 22" xfId="2976"/>
    <cellStyle name="60% - Акцент2 2 23" xfId="11325"/>
    <cellStyle name="60% - Акцент2 2 24" xfId="11543"/>
    <cellStyle name="60% - Акцент2 2 25" xfId="11964"/>
    <cellStyle name="60% - Акцент2 2 26" xfId="11494"/>
    <cellStyle name="60% - Акцент2 2 27" xfId="11785"/>
    <cellStyle name="60% - Акцент2 2 28" xfId="11312"/>
    <cellStyle name="60% - Акцент2 2 29" xfId="12051"/>
    <cellStyle name="60% - Акцент2 2 3" xfId="292"/>
    <cellStyle name="60% — акцент2 2 3" xfId="11326"/>
    <cellStyle name="60% - Акцент2 2 3 2" xfId="7604"/>
    <cellStyle name="60% - Акцент2 2 3 3" xfId="2981"/>
    <cellStyle name="60% - Акцент2 2 3 4" xfId="11540"/>
    <cellStyle name="60% - Акцент2 2 3 5" xfId="11463"/>
    <cellStyle name="60% - Акцент2 2 3 6" xfId="11794"/>
    <cellStyle name="60% - Акцент2 2 3 7" xfId="11847"/>
    <cellStyle name="60% - Акцент2 2 3 8" xfId="11192"/>
    <cellStyle name="60% - Акцент2 2 3 9" xfId="11652"/>
    <cellStyle name="60% - Акцент2 2 30" xfId="12589"/>
    <cellStyle name="60% - Акцент2 2 31" xfId="12330"/>
    <cellStyle name="60% - Акцент2 2 32" xfId="13336"/>
    <cellStyle name="60% - Акцент2 2 33" xfId="12586"/>
    <cellStyle name="60% - Акцент2 2 34" xfId="13409"/>
    <cellStyle name="60% - Акцент2 2 35" xfId="12757"/>
    <cellStyle name="60% - Акцент2 2 36" xfId="13588"/>
    <cellStyle name="60% - Акцент2 2 37" xfId="13149"/>
    <cellStyle name="60% - Акцент2 2 38" xfId="13847"/>
    <cellStyle name="60% - Акцент2 2 39" xfId="13806"/>
    <cellStyle name="60% - Акцент2 2 4" xfId="293"/>
    <cellStyle name="60% — акцент2 2 4" xfId="11542"/>
    <cellStyle name="60% - Акцент2 2 4 2" xfId="7605"/>
    <cellStyle name="60% - Акцент2 2 4 3" xfId="2982"/>
    <cellStyle name="60% - Акцент2 2 4 4" xfId="11965"/>
    <cellStyle name="60% - Акцент2 2 4 5" xfId="11207"/>
    <cellStyle name="60% - Акцент2 2 4 6" xfId="11592"/>
    <cellStyle name="60% - Акцент2 2 4 7" xfId="11437"/>
    <cellStyle name="60% - Акцент2 2 4 8" xfId="12230"/>
    <cellStyle name="60% - Акцент2 2 40" xfId="13951"/>
    <cellStyle name="60% - Акцент2 2 41" xfId="14062"/>
    <cellStyle name="60% - Акцент2 2 5" xfId="294"/>
    <cellStyle name="60% — акцент2 2 5" xfId="11462"/>
    <cellStyle name="60% - Акцент2 2 5 2" xfId="2983"/>
    <cellStyle name="60% - Акцент2 2 5 3" xfId="11820"/>
    <cellStyle name="60% - Акцент2 2 5 4" xfId="11836"/>
    <cellStyle name="60% - Акцент2 2 5 5" xfId="11117"/>
    <cellStyle name="60% - Акцент2 2 5 6" xfId="11378"/>
    <cellStyle name="60% - Акцент2 2 6" xfId="295"/>
    <cellStyle name="60% — акцент2 2 6" xfId="11208"/>
    <cellStyle name="60% - Акцент2 2 6 2" xfId="2984"/>
    <cellStyle name="60% - Акцент2 2 6 3" xfId="11294"/>
    <cellStyle name="60% - Акцент2 2 6 4" xfId="11835"/>
    <cellStyle name="60% - Акцент2 2 6 5" xfId="11330"/>
    <cellStyle name="60% - Акцент2 2 7" xfId="296"/>
    <cellStyle name="60% — акцент2 2 7" xfId="11591"/>
    <cellStyle name="60% - Акцент2 2 7 2" xfId="2985"/>
    <cellStyle name="60% - Акцент2 2 7 3" xfId="11562"/>
    <cellStyle name="60% - Акцент2 2 7 4" xfId="11599"/>
    <cellStyle name="60% - Акцент2 2 8" xfId="297"/>
    <cellStyle name="60% — акцент2 2 8" xfId="12217"/>
    <cellStyle name="60% - Акцент2 2 8 2" xfId="2986"/>
    <cellStyle name="60% - Акцент2 2 8 3" xfId="11092"/>
    <cellStyle name="60% - Акцент2 2 9" xfId="298"/>
    <cellStyle name="60% — акцент2 2 9" xfId="11972"/>
    <cellStyle name="60% - Акцент2 2 9 2" xfId="2987"/>
    <cellStyle name="60% - Акцент2 2_МФ тепловой баланс 2015 дубль 3" xfId="2988"/>
    <cellStyle name="60% — акцент2 20" xfId="2989"/>
    <cellStyle name="60% — акцент2 21" xfId="2990"/>
    <cellStyle name="60% — акцент2 22" xfId="2964"/>
    <cellStyle name="60% — акцент2 23" xfId="11324"/>
    <cellStyle name="60% — акцент2 24" xfId="11544"/>
    <cellStyle name="60% — акцент2 25" xfId="11411"/>
    <cellStyle name="60% — акцент2 26" xfId="12033"/>
    <cellStyle name="60% — акцент2 27" xfId="11774"/>
    <cellStyle name="60% — акцент2 28" xfId="11108"/>
    <cellStyle name="60% — акцент2 29" xfId="11827"/>
    <cellStyle name="60% - Акцент2 3" xfId="299"/>
    <cellStyle name="60% — акцент2 3" xfId="2992"/>
    <cellStyle name="60% - Акцент2 3 10" xfId="300"/>
    <cellStyle name="60% — акцент2 3 10" xfId="13690"/>
    <cellStyle name="60% - Акцент2 3 10 2" xfId="2993"/>
    <cellStyle name="60% - Акцент2 3 11" xfId="2994"/>
    <cellStyle name="60% — акцент2 3 11" xfId="13790"/>
    <cellStyle name="60% - Акцент2 3 11 2" xfId="7606"/>
    <cellStyle name="60% - Акцент2 3 12" xfId="5831"/>
    <cellStyle name="60% — акцент2 3 12" xfId="13924"/>
    <cellStyle name="60% - Акцент2 3 12 2" xfId="10889"/>
    <cellStyle name="60% - Акцент2 3 13" xfId="5854"/>
    <cellStyle name="60% — акцент2 3 13" xfId="14046"/>
    <cellStyle name="60% - Акцент2 3 14" xfId="5954"/>
    <cellStyle name="60% - Акцент2 3 15" xfId="6164"/>
    <cellStyle name="60% - Акцент2 3 16" xfId="2991"/>
    <cellStyle name="60% - Акцент2 3 17" xfId="11328"/>
    <cellStyle name="60% - Акцент2 3 18" xfId="11539"/>
    <cellStyle name="60% - Акцент2 3 19" xfId="11966"/>
    <cellStyle name="60% - Акцент2 3 2" xfId="301"/>
    <cellStyle name="60% — акцент2 3 2" xfId="12594"/>
    <cellStyle name="60% - Акцент2 3 2 10" xfId="12752"/>
    <cellStyle name="60% - Акцент2 3 2 11" xfId="13575"/>
    <cellStyle name="60% - Акцент2 3 2 12" xfId="13065"/>
    <cellStyle name="60% - Акцент2 3 2 13" xfId="13689"/>
    <cellStyle name="60% - Акцент2 3 2 14" xfId="13786"/>
    <cellStyle name="60% - Акцент2 3 2 15" xfId="13915"/>
    <cellStyle name="60% - Акцент2 3 2 16" xfId="14031"/>
    <cellStyle name="60% - Акцент2 3 2 2" xfId="7607"/>
    <cellStyle name="60% - Акцент2 3 2 3" xfId="10890"/>
    <cellStyle name="60% - Акцент2 3 2 4" xfId="2995"/>
    <cellStyle name="60% - Акцент2 3 2 5" xfId="12595"/>
    <cellStyle name="60% - Акцент2 3 2 6" xfId="12324"/>
    <cellStyle name="60% - Акцент2 3 2 7" xfId="13331"/>
    <cellStyle name="60% - Акцент2 3 2 8" xfId="12521"/>
    <cellStyle name="60% - Акцент2 3 2 9" xfId="13395"/>
    <cellStyle name="60% - Акцент2 3 20" xfId="11206"/>
    <cellStyle name="60% - Акцент2 3 21" xfId="11593"/>
    <cellStyle name="60% - Акцент2 3 22" xfId="11349"/>
    <cellStyle name="60% - Акцент2 3 23" xfId="11850"/>
    <cellStyle name="60% - Акцент2 3 24" xfId="12593"/>
    <cellStyle name="60% - Акцент2 3 25" xfId="12326"/>
    <cellStyle name="60% - Акцент2 3 26" xfId="13333"/>
    <cellStyle name="60% - Акцент2 3 27" xfId="12537"/>
    <cellStyle name="60% - Акцент2 3 28" xfId="13398"/>
    <cellStyle name="60% - Акцент2 3 29" xfId="12754"/>
    <cellStyle name="60% - Акцент2 3 3" xfId="302"/>
    <cellStyle name="60% — акцент2 3 3" xfId="12325"/>
    <cellStyle name="60% - Акцент2 3 3 10" xfId="13062"/>
    <cellStyle name="60% - Акцент2 3 3 11" xfId="13688"/>
    <cellStyle name="60% - Акцент2 3 3 12" xfId="13784"/>
    <cellStyle name="60% - Акцент2 3 3 13" xfId="13903"/>
    <cellStyle name="60% - Акцент2 3 3 14" xfId="14029"/>
    <cellStyle name="60% - Акцент2 3 3 2" xfId="7608"/>
    <cellStyle name="60% - Акцент2 3 3 2 2" xfId="7609"/>
    <cellStyle name="60% - Акцент2 3 3 3" xfId="2996"/>
    <cellStyle name="60% - Акцент2 3 3 4" xfId="12596"/>
    <cellStyle name="60% - Акцент2 3 3 5" xfId="13330"/>
    <cellStyle name="60% - Акцент2 3 3 6" xfId="12511"/>
    <cellStyle name="60% - Акцент2 3 3 7" xfId="13394"/>
    <cellStyle name="60% - Акцент2 3 3 8" xfId="12751"/>
    <cellStyle name="60% - Акцент2 3 3 9" xfId="13573"/>
    <cellStyle name="60% - Акцент2 3 30" xfId="13584"/>
    <cellStyle name="60% - Акцент2 3 31" xfId="13087"/>
    <cellStyle name="60% - Акцент2 3 32" xfId="13692"/>
    <cellStyle name="60% - Акцент2 3 33" xfId="13795"/>
    <cellStyle name="60% - Акцент2 3 34" xfId="14082"/>
    <cellStyle name="60% - Акцент2 3 35" xfId="14050"/>
    <cellStyle name="60% - Акцент2 3 4" xfId="303"/>
    <cellStyle name="60% — акцент2 3 4" xfId="13332"/>
    <cellStyle name="60% - Акцент2 3 4 2" xfId="2997"/>
    <cellStyle name="60% - Акцент2 3 5" xfId="304"/>
    <cellStyle name="60% — акцент2 3 5" xfId="12523"/>
    <cellStyle name="60% - Акцент2 3 5 2" xfId="2998"/>
    <cellStyle name="60% - Акцент2 3 6" xfId="305"/>
    <cellStyle name="60% — акцент2 3 6" xfId="13396"/>
    <cellStyle name="60% - Акцент2 3 6 2" xfId="2999"/>
    <cellStyle name="60% - Акцент2 3 7" xfId="306"/>
    <cellStyle name="60% — акцент2 3 7" xfId="12753"/>
    <cellStyle name="60% - Акцент2 3 7 2" xfId="3000"/>
    <cellStyle name="60% - Акцент2 3 8" xfId="307"/>
    <cellStyle name="60% — акцент2 3 8" xfId="13581"/>
    <cellStyle name="60% - Акцент2 3 8 2" xfId="3001"/>
    <cellStyle name="60% - Акцент2 3 9" xfId="308"/>
    <cellStyle name="60% — акцент2 3 9" xfId="13071"/>
    <cellStyle name="60% - Акцент2 3 9 2" xfId="3002"/>
    <cellStyle name="60% - Акцент2 3_МФ тепловой баланс 2015 дубль 3" xfId="3003"/>
    <cellStyle name="60% - Акцент2 4" xfId="3004"/>
    <cellStyle name="60% — акцент2 4" xfId="3005"/>
    <cellStyle name="60% — акцент2 4 10" xfId="13679"/>
    <cellStyle name="60% - Акцент2 4 2" xfId="3006"/>
    <cellStyle name="60% — акцент2 4 2" xfId="12598"/>
    <cellStyle name="60% - Акцент2 4 3" xfId="6165"/>
    <cellStyle name="60% — акцент2 4 3" xfId="12321"/>
    <cellStyle name="60% - Акцент2 4 3 2" xfId="7610"/>
    <cellStyle name="60% - Акцент2 4 3 3" xfId="7611"/>
    <cellStyle name="60% — акцент2 4 4" xfId="13328"/>
    <cellStyle name="60% — акцент2 4 5" xfId="12508"/>
    <cellStyle name="60% — акцент2 4 6" xfId="13385"/>
    <cellStyle name="60% — акцент2 4 7" xfId="12733"/>
    <cellStyle name="60% — акцент2 4 8" xfId="13571"/>
    <cellStyle name="60% — акцент2 4 9" xfId="13029"/>
    <cellStyle name="60% - Акцент2 4_МФ тепловой баланс 2015 дубль 3" xfId="3007"/>
    <cellStyle name="60% - Акцент2 5" xfId="3008"/>
    <cellStyle name="60% — акцент2 5" xfId="3009"/>
    <cellStyle name="60% - Акцент2 5 2" xfId="3010"/>
    <cellStyle name="60% - Акцент2 5 3" xfId="6166"/>
    <cellStyle name="60% - Акцент2 5 3 2" xfId="7612"/>
    <cellStyle name="60% - Акцент2 5 3 3" xfId="7613"/>
    <cellStyle name="60% - Акцент2 5_МФ тепловой баланс 2015 дубль 3" xfId="3011"/>
    <cellStyle name="60% - Акцент2 6" xfId="3012"/>
    <cellStyle name="60% — акцент2 6" xfId="3013"/>
    <cellStyle name="60% - Акцент2 6 2" xfId="3014"/>
    <cellStyle name="60% - Акцент2 6 3" xfId="6167"/>
    <cellStyle name="60% - Акцент2 6 3 2" xfId="7614"/>
    <cellStyle name="60% - Акцент2 6 3 3" xfId="7615"/>
    <cellStyle name="60% - Акцент2 6_МФ тепловой баланс 2015 дубль 3" xfId="3015"/>
    <cellStyle name="60% - Акцент2 7" xfId="3016"/>
    <cellStyle name="60% — акцент2 7" xfId="3017"/>
    <cellStyle name="60% - Акцент2 7 2" xfId="3018"/>
    <cellStyle name="60% - Акцент2 7 3" xfId="6168"/>
    <cellStyle name="60% - Акцент2 7 3 2" xfId="7616"/>
    <cellStyle name="60% - Акцент2 7 3 3" xfId="7617"/>
    <cellStyle name="60% - Акцент2 7_МФ тепловой баланс 2015 дубль 3" xfId="3019"/>
    <cellStyle name="60% - Акцент2 8" xfId="3020"/>
    <cellStyle name="60% — акцент2 8" xfId="3021"/>
    <cellStyle name="60% - Акцент2 8 2" xfId="3022"/>
    <cellStyle name="60% - Акцент2 8 3" xfId="7618"/>
    <cellStyle name="60% - Акцент2 8 4" xfId="7619"/>
    <cellStyle name="60% - Акцент2 9" xfId="3023"/>
    <cellStyle name="60% — акцент2 9" xfId="3024"/>
    <cellStyle name="60% - Акцент2 9 2" xfId="3025"/>
    <cellStyle name="60% - Акцент2 9 3" xfId="7620"/>
    <cellStyle name="60% — акцент3" xfId="309"/>
    <cellStyle name="60% - Акцент3 10" xfId="3027"/>
    <cellStyle name="60% — акцент3 10" xfId="3028"/>
    <cellStyle name="60% - Акцент3 10 2" xfId="7621"/>
    <cellStyle name="60% - Акцент3 10 3" xfId="7622"/>
    <cellStyle name="60% - Акцент3 11" xfId="7623"/>
    <cellStyle name="60% — акцент3 11" xfId="3029"/>
    <cellStyle name="60% - Акцент3 11 2" xfId="7624"/>
    <cellStyle name="60% - Акцент3 11 3" xfId="7625"/>
    <cellStyle name="60% - Акцент3 11 4" xfId="7626"/>
    <cellStyle name="60% - Акцент3 12" xfId="7627"/>
    <cellStyle name="60% — акцент3 12" xfId="3030"/>
    <cellStyle name="60% - Акцент3 12 2" xfId="7628"/>
    <cellStyle name="60% - Акцент3 12 3" xfId="7629"/>
    <cellStyle name="60% - Акцент3 12 4" xfId="7630"/>
    <cellStyle name="60% - Акцент3 13" xfId="7631"/>
    <cellStyle name="60% — акцент3 13" xfId="3031"/>
    <cellStyle name="60% - Акцент3 13 2" xfId="7632"/>
    <cellStyle name="60% - Акцент3 13 3" xfId="7633"/>
    <cellStyle name="60% - Акцент3 14" xfId="7634"/>
    <cellStyle name="60% — акцент3 14" xfId="3032"/>
    <cellStyle name="60% - Акцент3 14 2" xfId="7635"/>
    <cellStyle name="60% - Акцент3 14 3" xfId="7636"/>
    <cellStyle name="60% - Акцент3 15" xfId="7637"/>
    <cellStyle name="60% — акцент3 15" xfId="3033"/>
    <cellStyle name="60% - Акцент3 15 2" xfId="7638"/>
    <cellStyle name="60% - Акцент3 15 3" xfId="7639"/>
    <cellStyle name="60% - Акцент3 16" xfId="7640"/>
    <cellStyle name="60% — акцент3 16" xfId="3034"/>
    <cellStyle name="60% - Акцент3 16 2" xfId="7641"/>
    <cellStyle name="60% - Акцент3 16 3" xfId="7642"/>
    <cellStyle name="60% - Акцент3 17" xfId="7643"/>
    <cellStyle name="60% — акцент3 17" xfId="3035"/>
    <cellStyle name="60% - Акцент3 18" xfId="7644"/>
    <cellStyle name="60% — акцент3 18" xfId="3036"/>
    <cellStyle name="60% — акцент3 19" xfId="3037"/>
    <cellStyle name="60% - Акцент3 2" xfId="310"/>
    <cellStyle name="60% — акцент3 2" xfId="311"/>
    <cellStyle name="60% - Акцент3 2 1" xfId="7645"/>
    <cellStyle name="60% - Акцент3 2 1 2" xfId="12604"/>
    <cellStyle name="60% - Акцент3 2 10" xfId="312"/>
    <cellStyle name="60% — акцент3 2 10" xfId="12603"/>
    <cellStyle name="60% - Акцент3 2 10 2" xfId="3040"/>
    <cellStyle name="60% - Акцент3 2 11" xfId="5832"/>
    <cellStyle name="60% — акцент3 2 11" xfId="12317"/>
    <cellStyle name="60% - Акцент3 2 11 2" xfId="10891"/>
    <cellStyle name="60% - Акцент3 2 11 3" xfId="6170"/>
    <cellStyle name="60% - Акцент3 2 12" xfId="5900"/>
    <cellStyle name="60% — акцент3 2 12" xfId="13323"/>
    <cellStyle name="60% - Акцент3 2 12 2" xfId="10892"/>
    <cellStyle name="60% - Акцент3 2 13" xfId="5953"/>
    <cellStyle name="60% — акцент3 2 13" xfId="12436"/>
    <cellStyle name="60% - Акцент3 2 14" xfId="7646"/>
    <cellStyle name="60% — акцент3 2 14" xfId="13373"/>
    <cellStyle name="60% - Акцент3 2 15" xfId="7647"/>
    <cellStyle name="60% — акцент3 2 15" xfId="12725"/>
    <cellStyle name="60% - Акцент3 2 16" xfId="7648"/>
    <cellStyle name="60% — акцент3 2 16" xfId="13560"/>
    <cellStyle name="60% - Акцент3 2 17" xfId="7649"/>
    <cellStyle name="60% — акцент3 2 17" xfId="13004"/>
    <cellStyle name="60% - Акцент3 2 17 2" xfId="10893"/>
    <cellStyle name="60% - Акцент3 2 18" xfId="10894"/>
    <cellStyle name="60% — акцент3 2 18" xfId="13973"/>
    <cellStyle name="60% - Акцент3 2 19" xfId="10895"/>
    <cellStyle name="60% — акцент3 2 19" xfId="13738"/>
    <cellStyle name="60% - Акцент3 2 2" xfId="313"/>
    <cellStyle name="60% — акцент3 2 2" xfId="3039"/>
    <cellStyle name="60% - Акцент3 2 2 10" xfId="11093"/>
    <cellStyle name="60% - Акцент3 2 2 11" xfId="12605"/>
    <cellStyle name="60% - Акцент3 2 2 12" xfId="12315"/>
    <cellStyle name="60% - Акцент3 2 2 13" xfId="13321"/>
    <cellStyle name="60% - Акцент3 2 2 14" xfId="12434"/>
    <cellStyle name="60% - Акцент3 2 2 15" xfId="13370"/>
    <cellStyle name="60% - Акцент3 2 2 16" xfId="12723"/>
    <cellStyle name="60% - Акцент3 2 2 17" xfId="13551"/>
    <cellStyle name="60% - Акцент3 2 2 18" xfId="13001"/>
    <cellStyle name="60% - Акцент3 2 2 19" xfId="13648"/>
    <cellStyle name="60% - Акцент3 2 2 2" xfId="3042"/>
    <cellStyle name="60% - Акцент3 2 2 2 2" xfId="7650"/>
    <cellStyle name="60% - Акцент3 2 2 2 3" xfId="6171"/>
    <cellStyle name="60% - Акцент3 2 2 20" xfId="13727"/>
    <cellStyle name="60% - Акцент3 2 2 21" xfId="13893"/>
    <cellStyle name="60% - Акцент3 2 2 22" xfId="13995"/>
    <cellStyle name="60% - Акцент3 2 2 3" xfId="3041"/>
    <cellStyle name="60% - Акцент3 2 2 4" xfId="11338"/>
    <cellStyle name="60% - Акцент3 2 2 5" xfId="12063"/>
    <cellStyle name="60% - Акцент3 2 2 6" xfId="11766"/>
    <cellStyle name="60% - Акцент3 2 2 7" xfId="11644"/>
    <cellStyle name="60% - Акцент3 2 2 8" xfId="11296"/>
    <cellStyle name="60% - Акцент3 2 2 9" xfId="11502"/>
    <cellStyle name="60% - Акцент3 2 20" xfId="10896"/>
    <cellStyle name="60% — акцент3 2 20" xfId="13894"/>
    <cellStyle name="60% - Акцент3 2 21" xfId="6169"/>
    <cellStyle name="60% — акцент3 2 21" xfId="13997"/>
    <cellStyle name="60% - Акцент3 2 22" xfId="3038"/>
    <cellStyle name="60% - Акцент3 2 23" xfId="11336"/>
    <cellStyle name="60% - Акцент3 2 24" xfId="11728"/>
    <cellStyle name="60% - Акцент3 2 25" xfId="11765"/>
    <cellStyle name="60% - Акцент3 2 26" xfId="11863"/>
    <cellStyle name="60% - Акцент3 2 27" xfId="11076"/>
    <cellStyle name="60% - Акцент3 2 28" xfId="11234"/>
    <cellStyle name="60% - Акцент3 2 29" xfId="11624"/>
    <cellStyle name="60% - Акцент3 2 3" xfId="314"/>
    <cellStyle name="60% — акцент3 2 3" xfId="11337"/>
    <cellStyle name="60% - Акцент3 2 3 2" xfId="7651"/>
    <cellStyle name="60% - Акцент3 2 3 3" xfId="3043"/>
    <cellStyle name="60% - Акцент3 2 3 4" xfId="11537"/>
    <cellStyle name="60% - Акцент3 2 3 5" xfId="11464"/>
    <cellStyle name="60% - Акцент3 2 3 6" xfId="11493"/>
    <cellStyle name="60% - Акцент3 2 3 7" xfId="11786"/>
    <cellStyle name="60% - Акцент3 2 3 8" xfId="11632"/>
    <cellStyle name="60% - Акцент3 2 3 9" xfId="11814"/>
    <cellStyle name="60% - Акцент3 2 30" xfId="12602"/>
    <cellStyle name="60% - Акцент3 2 31" xfId="12318"/>
    <cellStyle name="60% - Акцент3 2 32" xfId="13324"/>
    <cellStyle name="60% - Акцент3 2 33" xfId="12445"/>
    <cellStyle name="60% - Акцент3 2 34" xfId="13379"/>
    <cellStyle name="60% - Акцент3 2 35" xfId="12726"/>
    <cellStyle name="60% - Акцент3 2 36" xfId="13561"/>
    <cellStyle name="60% - Акцент3 2 37" xfId="13017"/>
    <cellStyle name="60% - Акцент3 2 38" xfId="13666"/>
    <cellStyle name="60% - Акцент3 2 39" xfId="13753"/>
    <cellStyle name="60% - Акцент3 2 4" xfId="315"/>
    <cellStyle name="60% — акцент3 2 4" xfId="12064"/>
    <cellStyle name="60% - Акцент3 2 4 2" xfId="7652"/>
    <cellStyle name="60% - Акцент3 2 4 3" xfId="3044"/>
    <cellStyle name="60% - Акцент3 2 4 4" xfId="11465"/>
    <cellStyle name="60% - Акцент3 2 4 5" xfId="12006"/>
    <cellStyle name="60% - Акцент3 2 4 6" xfId="11484"/>
    <cellStyle name="60% - Акцент3 2 4 7" xfId="11486"/>
    <cellStyle name="60% - Акцент3 2 4 8" xfId="11860"/>
    <cellStyle name="60% - Акцент3 2 40" xfId="13895"/>
    <cellStyle name="60% - Акцент3 2 41" xfId="14003"/>
    <cellStyle name="60% - Акцент3 2 5" xfId="316"/>
    <cellStyle name="60% — акцент3 2 5" xfId="11880"/>
    <cellStyle name="60% - Акцент3 2 5 2" xfId="3045"/>
    <cellStyle name="60% - Акцент3 2 5 3" xfId="11492"/>
    <cellStyle name="60% - Акцент3 2 5 4" xfId="11787"/>
    <cellStyle name="60% - Акцент3 2 5 5" xfId="12125"/>
    <cellStyle name="60% - Акцент3 2 5 6" xfId="12062"/>
    <cellStyle name="60% - Акцент3 2 6" xfId="317"/>
    <cellStyle name="60% — акцент3 2 6" xfId="11396"/>
    <cellStyle name="60% - Акцент3 2 6 2" xfId="3046"/>
    <cellStyle name="60% - Акцент3 2 6 3" xfId="11988"/>
    <cellStyle name="60% - Акцент3 2 6 4" xfId="12075"/>
    <cellStyle name="60% - Акцент3 2 6 5" xfId="11770"/>
    <cellStyle name="60% - Акцент3 2 7" xfId="318"/>
    <cellStyle name="60% — акцент3 2 7" xfId="11817"/>
    <cellStyle name="60% - Акцент3 2 7 2" xfId="3047"/>
    <cellStyle name="60% - Акцент3 2 7 3" xfId="11993"/>
    <cellStyle name="60% - Акцент3 2 7 4" xfId="11490"/>
    <cellStyle name="60% - Акцент3 2 8" xfId="319"/>
    <cellStyle name="60% — акцент3 2 8" xfId="12028"/>
    <cellStyle name="60% - Акцент3 2 8 2" xfId="3048"/>
    <cellStyle name="60% - Акцент3 2 8 3" xfId="12220"/>
    <cellStyle name="60% - Акцент3 2 9" xfId="320"/>
    <cellStyle name="60% — акцент3 2 9" xfId="11992"/>
    <cellStyle name="60% - Акцент3 2 9 2" xfId="3049"/>
    <cellStyle name="60% - Акцент3 2_МФ тепловой баланс 2015 дубль 3" xfId="3050"/>
    <cellStyle name="60% — акцент3 20" xfId="3051"/>
    <cellStyle name="60% — акцент3 21" xfId="3052"/>
    <cellStyle name="60% — акцент3 22" xfId="3026"/>
    <cellStyle name="60% — акцент3 23" xfId="11335"/>
    <cellStyle name="60% — акцент3 24" xfId="11538"/>
    <cellStyle name="60% — акцент3 25" xfId="11921"/>
    <cellStyle name="60% — акцент3 26" xfId="11245"/>
    <cellStyle name="60% — акцент3 27" xfId="11840"/>
    <cellStyle name="60% — акцент3 28" xfId="12218"/>
    <cellStyle name="60% — акцент3 29" xfId="12179"/>
    <cellStyle name="60% - Акцент3 3" xfId="321"/>
    <cellStyle name="60% — акцент3 3" xfId="3054"/>
    <cellStyle name="60% - Акцент3 3 10" xfId="322"/>
    <cellStyle name="60% — акцент3 3 10" xfId="13642"/>
    <cellStyle name="60% - Акцент3 3 10 2" xfId="3055"/>
    <cellStyle name="60% - Акцент3 3 11" xfId="3056"/>
    <cellStyle name="60% — акцент3 3 11" xfId="13725"/>
    <cellStyle name="60% - Акцент3 3 11 2" xfId="7653"/>
    <cellStyle name="60% - Акцент3 3 12" xfId="5833"/>
    <cellStyle name="60% — акцент3 3 12" xfId="13891"/>
    <cellStyle name="60% - Акцент3 3 12 2" xfId="10897"/>
    <cellStyle name="60% - Акцент3 3 13" xfId="5899"/>
    <cellStyle name="60% — акцент3 3 13" xfId="13993"/>
    <cellStyle name="60% - Акцент3 3 14" xfId="5952"/>
    <cellStyle name="60% - Акцент3 3 15" xfId="6172"/>
    <cellStyle name="60% - Акцент3 3 16" xfId="3053"/>
    <cellStyle name="60% - Акцент3 3 17" xfId="11343"/>
    <cellStyle name="60% - Акцент3 3 18" xfId="12061"/>
    <cellStyle name="60% - Акцент3 3 19" xfId="11767"/>
    <cellStyle name="60% - Акцент3 3 2" xfId="323"/>
    <cellStyle name="60% — акцент3 3 2" xfId="12607"/>
    <cellStyle name="60% - Акцент3 3 2 10" xfId="12720"/>
    <cellStyle name="60% - Акцент3 3 2 11" xfId="13547"/>
    <cellStyle name="60% - Акцент3 3 2 12" xfId="12998"/>
    <cellStyle name="60% - Акцент3 3 2 13" xfId="13641"/>
    <cellStyle name="60% - Акцент3 3 2 14" xfId="13724"/>
    <cellStyle name="60% - Акцент3 3 2 15" xfId="13890"/>
    <cellStyle name="60% - Акцент3 3 2 16" xfId="13992"/>
    <cellStyle name="60% - Акцент3 3 2 2" xfId="7654"/>
    <cellStyle name="60% - Акцент3 3 2 3" xfId="10898"/>
    <cellStyle name="60% - Акцент3 3 2 4" xfId="3057"/>
    <cellStyle name="60% - Акцент3 3 2 5" xfId="12608"/>
    <cellStyle name="60% - Акцент3 3 2 6" xfId="12312"/>
    <cellStyle name="60% - Акцент3 3 2 7" xfId="13318"/>
    <cellStyle name="60% - Акцент3 3 2 8" xfId="12422"/>
    <cellStyle name="60% - Акцент3 3 2 9" xfId="13367"/>
    <cellStyle name="60% - Акцент3 3 20" xfId="11643"/>
    <cellStyle name="60% - Акцент3 3 21" xfId="11427"/>
    <cellStyle name="60% - Акцент3 3 22" xfId="11819"/>
    <cellStyle name="60% - Акцент3 3 23" xfId="11757"/>
    <cellStyle name="60% - Акцент3 3 24" xfId="12606"/>
    <cellStyle name="60% - Акцент3 3 25" xfId="12314"/>
    <cellStyle name="60% - Акцент3 3 26" xfId="13320"/>
    <cellStyle name="60% - Акцент3 3 27" xfId="12432"/>
    <cellStyle name="60% - Акцент3 3 28" xfId="13369"/>
    <cellStyle name="60% - Акцент3 3 29" xfId="12722"/>
    <cellStyle name="60% - Акцент3 3 3" xfId="324"/>
    <cellStyle name="60% — акцент3 3 3" xfId="12313"/>
    <cellStyle name="60% - Акцент3 3 3 10" xfId="12990"/>
    <cellStyle name="60% - Акцент3 3 3 11" xfId="13836"/>
    <cellStyle name="60% - Акцент3 3 3 12" xfId="13723"/>
    <cellStyle name="60% - Акцент3 3 3 13" xfId="13889"/>
    <cellStyle name="60% - Акцент3 3 3 14" xfId="13991"/>
    <cellStyle name="60% - Акцент3 3 3 2" xfId="7655"/>
    <cellStyle name="60% - Акцент3 3 3 2 2" xfId="7656"/>
    <cellStyle name="60% - Акцент3 3 3 3" xfId="3058"/>
    <cellStyle name="60% - Акцент3 3 3 4" xfId="12609"/>
    <cellStyle name="60% - Акцент3 3 3 5" xfId="13317"/>
    <cellStyle name="60% - Акцент3 3 3 6" xfId="12421"/>
    <cellStyle name="60% - Акцент3 3 3 7" xfId="13366"/>
    <cellStyle name="60% - Акцент3 3 3 8" xfId="12712"/>
    <cellStyle name="60% - Акцент3 3 3 9" xfId="13544"/>
    <cellStyle name="60% - Акцент3 3 30" xfId="13549"/>
    <cellStyle name="60% - Акцент3 3 31" xfId="13000"/>
    <cellStyle name="60% - Акцент3 3 32" xfId="13644"/>
    <cellStyle name="60% - Акцент3 3 33" xfId="13726"/>
    <cellStyle name="60% - Акцент3 3 34" xfId="13892"/>
    <cellStyle name="60% - Акцент3 3 35" xfId="13994"/>
    <cellStyle name="60% - Акцент3 3 4" xfId="325"/>
    <cellStyle name="60% — акцент3 3 4" xfId="13319"/>
    <cellStyle name="60% - Акцент3 3 4 2" xfId="3059"/>
    <cellStyle name="60% - Акцент3 3 5" xfId="326"/>
    <cellStyle name="60% — акцент3 3 5" xfId="12423"/>
    <cellStyle name="60% - Акцент3 3 5 2" xfId="3060"/>
    <cellStyle name="60% - Акцент3 3 6" xfId="327"/>
    <cellStyle name="60% — акцент3 3 6" xfId="13368"/>
    <cellStyle name="60% - Акцент3 3 6 2" xfId="3061"/>
    <cellStyle name="60% - Акцент3 3 7" xfId="328"/>
    <cellStyle name="60% — акцент3 3 7" xfId="12721"/>
    <cellStyle name="60% - Акцент3 3 7 2" xfId="3062"/>
    <cellStyle name="60% - Акцент3 3 8" xfId="329"/>
    <cellStyle name="60% — акцент3 3 8" xfId="13548"/>
    <cellStyle name="60% - Акцент3 3 8 2" xfId="3063"/>
    <cellStyle name="60% - Акцент3 3 9" xfId="330"/>
    <cellStyle name="60% — акцент3 3 9" xfId="12999"/>
    <cellStyle name="60% - Акцент3 3 9 2" xfId="3064"/>
    <cellStyle name="60% - Акцент3 3_МФ тепловой баланс 2015 дубль 3" xfId="3065"/>
    <cellStyle name="60% - Акцент3 4" xfId="3066"/>
    <cellStyle name="60% — акцент3 4" xfId="3067"/>
    <cellStyle name="60% — акцент3 4 10" xfId="13634"/>
    <cellStyle name="60% - Акцент3 4 2" xfId="3068"/>
    <cellStyle name="60% — акцент3 4 2" xfId="12611"/>
    <cellStyle name="60% - Акцент3 4 3" xfId="6173"/>
    <cellStyle name="60% — акцент3 4 3" xfId="12309"/>
    <cellStyle name="60% - Акцент3 4 3 2" xfId="7657"/>
    <cellStyle name="60% - Акцент3 4 3 3" xfId="7658"/>
    <cellStyle name="60% — акцент3 4 4" xfId="13315"/>
    <cellStyle name="60% — акцент3 4 5" xfId="12410"/>
    <cellStyle name="60% — акцент3 4 6" xfId="13365"/>
    <cellStyle name="60% — акцент3 4 7" xfId="12703"/>
    <cellStyle name="60% — акцент3 4 8" xfId="13534"/>
    <cellStyle name="60% — акцент3 4 9" xfId="12988"/>
    <cellStyle name="60% - Акцент3 4_МФ тепловой баланс 2015 дубль 3" xfId="3069"/>
    <cellStyle name="60% - Акцент3 5" xfId="3070"/>
    <cellStyle name="60% — акцент3 5" xfId="3071"/>
    <cellStyle name="60% - Акцент3 5 2" xfId="3072"/>
    <cellStyle name="60% - Акцент3 5 3" xfId="6174"/>
    <cellStyle name="60% - Акцент3 5 3 2" xfId="7659"/>
    <cellStyle name="60% - Акцент3 5 3 3" xfId="7660"/>
    <cellStyle name="60% - Акцент3 5_МФ тепловой баланс 2015 дубль 3" xfId="3073"/>
    <cellStyle name="60% - Акцент3 6" xfId="3074"/>
    <cellStyle name="60% — акцент3 6" xfId="3075"/>
    <cellStyle name="60% - Акцент3 6 2" xfId="3076"/>
    <cellStyle name="60% - Акцент3 6 3" xfId="6175"/>
    <cellStyle name="60% - Акцент3 6 3 2" xfId="7661"/>
    <cellStyle name="60% - Акцент3 6 3 3" xfId="7662"/>
    <cellStyle name="60% - Акцент3 6_МФ тепловой баланс 2015 дубль 3" xfId="3077"/>
    <cellStyle name="60% - Акцент3 7" xfId="3078"/>
    <cellStyle name="60% — акцент3 7" xfId="3079"/>
    <cellStyle name="60% - Акцент3 7 2" xfId="3080"/>
    <cellStyle name="60% - Акцент3 7 3" xfId="6176"/>
    <cellStyle name="60% - Акцент3 7 3 2" xfId="7663"/>
    <cellStyle name="60% - Акцент3 7 3 3" xfId="7664"/>
    <cellStyle name="60% - Акцент3 7_МФ тепловой баланс 2015 дубль 3" xfId="3081"/>
    <cellStyle name="60% - Акцент3 8" xfId="3082"/>
    <cellStyle name="60% — акцент3 8" xfId="3083"/>
    <cellStyle name="60% - Акцент3 8 2" xfId="3084"/>
    <cellStyle name="60% - Акцент3 8 3" xfId="7665"/>
    <cellStyle name="60% - Акцент3 8 4" xfId="7666"/>
    <cellStyle name="60% - Акцент3 9" xfId="3085"/>
    <cellStyle name="60% — акцент3 9" xfId="3086"/>
    <cellStyle name="60% - Акцент3 9 2" xfId="3087"/>
    <cellStyle name="60% - Акцент3 9 3" xfId="7667"/>
    <cellStyle name="60% — акцент4" xfId="331"/>
    <cellStyle name="60% - Акцент4 10" xfId="3089"/>
    <cellStyle name="60% — акцент4 10" xfId="3090"/>
    <cellStyle name="60% - Акцент4 10 2" xfId="7668"/>
    <cellStyle name="60% - Акцент4 10 3" xfId="7669"/>
    <cellStyle name="60% - Акцент4 11" xfId="7670"/>
    <cellStyle name="60% — акцент4 11" xfId="3091"/>
    <cellStyle name="60% - Акцент4 11 2" xfId="7671"/>
    <cellStyle name="60% - Акцент4 11 3" xfId="7672"/>
    <cellStyle name="60% - Акцент4 11 4" xfId="7673"/>
    <cellStyle name="60% - Акцент4 12" xfId="7674"/>
    <cellStyle name="60% — акцент4 12" xfId="3092"/>
    <cellStyle name="60% - Акцент4 12 2" xfId="7675"/>
    <cellStyle name="60% - Акцент4 12 3" xfId="7676"/>
    <cellStyle name="60% - Акцент4 12 4" xfId="7677"/>
    <cellStyle name="60% - Акцент4 13" xfId="7678"/>
    <cellStyle name="60% — акцент4 13" xfId="3093"/>
    <cellStyle name="60% - Акцент4 13 2" xfId="7679"/>
    <cellStyle name="60% - Акцент4 13 3" xfId="7680"/>
    <cellStyle name="60% - Акцент4 14" xfId="7681"/>
    <cellStyle name="60% — акцент4 14" xfId="3094"/>
    <cellStyle name="60% - Акцент4 14 2" xfId="7682"/>
    <cellStyle name="60% - Акцент4 14 3" xfId="7683"/>
    <cellStyle name="60% - Акцент4 15" xfId="7684"/>
    <cellStyle name="60% — акцент4 15" xfId="3095"/>
    <cellStyle name="60% - Акцент4 15 2" xfId="7685"/>
    <cellStyle name="60% - Акцент4 15 3" xfId="7686"/>
    <cellStyle name="60% - Акцент4 16" xfId="7687"/>
    <cellStyle name="60% — акцент4 16" xfId="3096"/>
    <cellStyle name="60% - Акцент4 16 2" xfId="7688"/>
    <cellStyle name="60% - Акцент4 16 3" xfId="7689"/>
    <cellStyle name="60% - Акцент4 17" xfId="7690"/>
    <cellStyle name="60% — акцент4 17" xfId="3097"/>
    <cellStyle name="60% - Акцент4 18" xfId="7691"/>
    <cellStyle name="60% — акцент4 18" xfId="3098"/>
    <cellStyle name="60% — акцент4 19" xfId="3099"/>
    <cellStyle name="60% - Акцент4 2" xfId="332"/>
    <cellStyle name="60% — акцент4 2" xfId="333"/>
    <cellStyle name="60% - Акцент4 2 1" xfId="7692"/>
    <cellStyle name="60% - Акцент4 2 1 2" xfId="12617"/>
    <cellStyle name="60% - Акцент4 2 10" xfId="334"/>
    <cellStyle name="60% — акцент4 2 10" xfId="12616"/>
    <cellStyle name="60% - Акцент4 2 10 2" xfId="3102"/>
    <cellStyle name="60% - Акцент4 2 11" xfId="5834"/>
    <cellStyle name="60% — акцент4 2 11" xfId="12304"/>
    <cellStyle name="60% - Акцент4 2 11 2" xfId="10899"/>
    <cellStyle name="60% - Акцент4 2 11 3" xfId="6178"/>
    <cellStyle name="60% - Акцент4 2 12" xfId="5898"/>
    <cellStyle name="60% — акцент4 2 12" xfId="13311"/>
    <cellStyle name="60% - Акцент4 2 12 2" xfId="10900"/>
    <cellStyle name="60% - Акцент4 2 13" xfId="5951"/>
    <cellStyle name="60% — акцент4 2 13" xfId="12397"/>
    <cellStyle name="60% - Акцент4 2 14" xfId="7693"/>
    <cellStyle name="60% — акцент4 2 14" xfId="13361"/>
    <cellStyle name="60% - Акцент4 2 15" xfId="7694"/>
    <cellStyle name="60% — акцент4 2 15" xfId="12614"/>
    <cellStyle name="60% - Акцент4 2 16" xfId="7695"/>
    <cellStyle name="60% — акцент4 2 16" xfId="13504"/>
    <cellStyle name="60% - Акцент4 2 17" xfId="7696"/>
    <cellStyle name="60% — акцент4 2 17" xfId="12955"/>
    <cellStyle name="60% - Акцент4 2 17 2" xfId="10901"/>
    <cellStyle name="60% - Акцент4 2 18" xfId="10902"/>
    <cellStyle name="60% — акцент4 2 18" xfId="13625"/>
    <cellStyle name="60% - Акцент4 2 19" xfId="10903"/>
    <cellStyle name="60% — акцент4 2 19" xfId="13717"/>
    <cellStyle name="60% - Акцент4 2 2" xfId="335"/>
    <cellStyle name="60% — акцент4 2 2" xfId="3101"/>
    <cellStyle name="60% - Акцент4 2 2 10" xfId="11581"/>
    <cellStyle name="60% - Акцент4 2 2 11" xfId="12618"/>
    <cellStyle name="60% - Акцент4 2 2 12" xfId="12302"/>
    <cellStyle name="60% - Акцент4 2 2 13" xfId="13309"/>
    <cellStyle name="60% - Акцент4 2 2 14" xfId="12394"/>
    <cellStyle name="60% - Акцент4 2 2 15" xfId="13360"/>
    <cellStyle name="60% - Акцент4 2 2 16" xfId="12601"/>
    <cellStyle name="60% - Акцент4 2 2 17" xfId="13500"/>
    <cellStyle name="60% - Акцент4 2 2 18" xfId="12951"/>
    <cellStyle name="60% - Акцент4 2 2 19" xfId="13622"/>
    <cellStyle name="60% - Акцент4 2 2 2" xfId="3104"/>
    <cellStyle name="60% - Акцент4 2 2 2 2" xfId="7697"/>
    <cellStyle name="60% - Акцент4 2 2 2 3" xfId="6179"/>
    <cellStyle name="60% - Акцент4 2 2 20" xfId="13715"/>
    <cellStyle name="60% - Акцент4 2 2 21" xfId="13885"/>
    <cellStyle name="60% - Акцент4 2 2 22" xfId="13988"/>
    <cellStyle name="60% - Акцент4 2 2 3" xfId="3103"/>
    <cellStyle name="60% - Акцент4 2 2 4" xfId="11353"/>
    <cellStyle name="60% - Акцент4 2 2 5" xfId="12059"/>
    <cellStyle name="60% - Акцент4 2 2 6" xfId="11769"/>
    <cellStyle name="60% - Акцент4 2 2 7" xfId="11861"/>
    <cellStyle name="60% - Акцент4 2 2 8" xfId="11297"/>
    <cellStyle name="60% - Акцент4 2 2 9" xfId="12087"/>
    <cellStyle name="60% - Акцент4 2 20" xfId="10904"/>
    <cellStyle name="60% — акцент4 2 20" xfId="13887"/>
    <cellStyle name="60% - Акцент4 2 21" xfId="6177"/>
    <cellStyle name="60% — акцент4 2 21" xfId="13989"/>
    <cellStyle name="60% - Акцент4 2 22" xfId="3100"/>
    <cellStyle name="60% - Акцент4 2 23" xfId="11351"/>
    <cellStyle name="60% - Акцент4 2 24" xfId="11638"/>
    <cellStyle name="60% - Акцент4 2 25" xfId="11768"/>
    <cellStyle name="60% - Акцент4 2 26" xfId="12143"/>
    <cellStyle name="60% - Акцент4 2 27" xfId="11941"/>
    <cellStyle name="60% - Акцент4 2 28" xfId="11855"/>
    <cellStyle name="60% - Акцент4 2 29" xfId="11535"/>
    <cellStyle name="60% - Акцент4 2 3" xfId="336"/>
    <cellStyle name="60% — акцент4 2 3" xfId="11352"/>
    <cellStyle name="60% - Акцент4 2 3 2" xfId="7698"/>
    <cellStyle name="60% - Акцент4 2 3 3" xfId="3105"/>
    <cellStyle name="60% - Акцент4 2 3 4" xfId="12058"/>
    <cellStyle name="60% - Акцент4 2 3 5" xfId="11918"/>
    <cellStyle name="60% - Акцент4 2 3 6" xfId="11247"/>
    <cellStyle name="60% - Акцент4 2 3 7" xfId="11839"/>
    <cellStyle name="60% - Акцент4 2 3 8" xfId="11854"/>
    <cellStyle name="60% - Акцент4 2 3 9" xfId="11331"/>
    <cellStyle name="60% - Акцент4 2 30" xfId="12615"/>
    <cellStyle name="60% - Акцент4 2 31" xfId="12305"/>
    <cellStyle name="60% - Акцент4 2 32" xfId="13312"/>
    <cellStyle name="60% - Акцент4 2 33" xfId="12398"/>
    <cellStyle name="60% - Акцент4 2 34" xfId="13362"/>
    <cellStyle name="60% - Акцент4 2 35" xfId="12626"/>
    <cellStyle name="60% - Акцент4 2 36" xfId="13506"/>
    <cellStyle name="60% - Акцент4 2 37" xfId="12969"/>
    <cellStyle name="60% - Акцент4 2 38" xfId="13630"/>
    <cellStyle name="60% - Акцент4 2 39" xfId="13718"/>
    <cellStyle name="60% - Акцент4 2 4" xfId="337"/>
    <cellStyle name="60% — акцент4 2 4" xfId="11534"/>
    <cellStyle name="60% - Акцент4 2 4 2" xfId="7699"/>
    <cellStyle name="60% - Акцент4 2 4 3" xfId="3106"/>
    <cellStyle name="60% - Акцент4 2 4 4" xfId="12174"/>
    <cellStyle name="60% - Акцент4 2 4 5" xfId="11381"/>
    <cellStyle name="60% - Акцент4 2 4 6" xfId="11635"/>
    <cellStyle name="60% - Акцент4 2 4 7" xfId="11191"/>
    <cellStyle name="60% - Акцент4 2 4 8" xfId="12187"/>
    <cellStyle name="60% - Акцент4 2 40" xfId="13888"/>
    <cellStyle name="60% - Акцент4 2 41" xfId="13990"/>
    <cellStyle name="60% - Акцент4 2 5" xfId="338"/>
    <cellStyle name="60% — акцент4 2 5" xfId="12183"/>
    <cellStyle name="60% - Акцент4 2 5 2" xfId="3107"/>
    <cellStyle name="60% - Акцент4 2 5 3" xfId="12005"/>
    <cellStyle name="60% - Акцент4 2 5 4" xfId="11989"/>
    <cellStyle name="60% - Акцент4 2 5 5" xfId="11853"/>
    <cellStyle name="60% - Акцент4 2 5 6" xfId="11882"/>
    <cellStyle name="60% - Акцент4 2 6" xfId="339"/>
    <cellStyle name="60% — акцент4 2 6" xfId="12032"/>
    <cellStyle name="60% - Акцент4 2 6 2" xfId="3108"/>
    <cellStyle name="60% - Акцент4 2 6 3" xfId="11715"/>
    <cellStyle name="60% - Акцент4 2 6 4" xfId="11745"/>
    <cellStyle name="60% - Акцент4 2 6 5" xfId="12105"/>
    <cellStyle name="60% - Акцент4 2 7" xfId="340"/>
    <cellStyle name="60% — акцент4 2 7" xfId="11881"/>
    <cellStyle name="60% - Акцент4 2 7 2" xfId="3109"/>
    <cellStyle name="60% - Акцент4 2 7 3" xfId="11736"/>
    <cellStyle name="60% - Акцент4 2 7 4" xfId="11957"/>
    <cellStyle name="60% - Акцент4 2 8" xfId="341"/>
    <cellStyle name="60% — акцент4 2 8" xfId="11485"/>
    <cellStyle name="60% - Акцент4 2 8 2" xfId="3110"/>
    <cellStyle name="60% - Акцент4 2 8 3" xfId="11956"/>
    <cellStyle name="60% - Акцент4 2 9" xfId="342"/>
    <cellStyle name="60% — акцент4 2 9" xfId="11653"/>
    <cellStyle name="60% - Акцент4 2 9 2" xfId="3111"/>
    <cellStyle name="60% - Акцент4 2_МФ тепловой баланс 2015 дубль 3" xfId="3112"/>
    <cellStyle name="60% — акцент4 20" xfId="3113"/>
    <cellStyle name="60% — акцент4 21" xfId="3114"/>
    <cellStyle name="60% — акцент4 22" xfId="3088"/>
    <cellStyle name="60% — акцент4 23" xfId="11350"/>
    <cellStyle name="60% — акцент4 24" xfId="12060"/>
    <cellStyle name="60% — акцент4 25" xfId="11692"/>
    <cellStyle name="60% — акцент4 26" xfId="11862"/>
    <cellStyle name="60% — акцент4 27" xfId="11428"/>
    <cellStyle name="60% — акцент4 28" xfId="11803"/>
    <cellStyle name="60% — акцент4 29" xfId="11406"/>
    <cellStyle name="60% - Акцент4 3" xfId="343"/>
    <cellStyle name="60% — акцент4 3" xfId="3116"/>
    <cellStyle name="60% - Акцент4 3 10" xfId="344"/>
    <cellStyle name="60% — акцент4 3 10" xfId="13618"/>
    <cellStyle name="60% - Акцент4 3 10 2" xfId="3117"/>
    <cellStyle name="60% - Акцент4 3 11" xfId="3118"/>
    <cellStyle name="60% — акцент4 3 11" xfId="13713"/>
    <cellStyle name="60% - Акцент4 3 11 2" xfId="7700"/>
    <cellStyle name="60% - Акцент4 3 12" xfId="5835"/>
    <cellStyle name="60% — акцент4 3 12" xfId="13883"/>
    <cellStyle name="60% - Акцент4 3 12 2" xfId="10905"/>
    <cellStyle name="60% - Акцент4 3 13" xfId="5897"/>
    <cellStyle name="60% — акцент4 3 13" xfId="13986"/>
    <cellStyle name="60% - Акцент4 3 14" xfId="5950"/>
    <cellStyle name="60% - Акцент4 3 15" xfId="6180"/>
    <cellStyle name="60% - Акцент4 3 16" xfId="3115"/>
    <cellStyle name="60% - Акцент4 3 17" xfId="11354"/>
    <cellStyle name="60% - Акцент4 3 18" xfId="12056"/>
    <cellStyle name="60% - Акцент4 3 19" xfId="11967"/>
    <cellStyle name="60% - Акцент4 3 2" xfId="345"/>
    <cellStyle name="60% — акцент4 3 2" xfId="12620"/>
    <cellStyle name="60% - Акцент4 3 2 10" xfId="12497"/>
    <cellStyle name="60% - Акцент4 3 2 11" xfId="13468"/>
    <cellStyle name="60% - Акцент4 3 2 12" xfId="12927"/>
    <cellStyle name="60% - Акцент4 3 2 13" xfId="13612"/>
    <cellStyle name="60% - Акцент4 3 2 14" xfId="13712"/>
    <cellStyle name="60% - Акцент4 3 2 15" xfId="13882"/>
    <cellStyle name="60% - Акцент4 3 2 16" xfId="13985"/>
    <cellStyle name="60% - Акцент4 3 2 2" xfId="7701"/>
    <cellStyle name="60% - Акцент4 3 2 3" xfId="10906"/>
    <cellStyle name="60% - Акцент4 3 2 4" xfId="3119"/>
    <cellStyle name="60% - Акцент4 3 2 5" xfId="12621"/>
    <cellStyle name="60% - Акцент4 3 2 6" xfId="12299"/>
    <cellStyle name="60% - Акцент4 3 2 7" xfId="13306"/>
    <cellStyle name="60% - Акцент4 3 2 8" xfId="12383"/>
    <cellStyle name="60% - Акцент4 3 2 9" xfId="13357"/>
    <cellStyle name="60% - Акцент4 3 20" xfId="11491"/>
    <cellStyle name="60% - Акцент4 3 21" xfId="11788"/>
    <cellStyle name="60% - Акцент4 3 22" xfId="11916"/>
    <cellStyle name="60% - Акцент4 3 23" xfId="11758"/>
    <cellStyle name="60% - Акцент4 3 24" xfId="12619"/>
    <cellStyle name="60% - Акцент4 3 25" xfId="12301"/>
    <cellStyle name="60% - Акцент4 3 26" xfId="13308"/>
    <cellStyle name="60% - Акцент4 3 27" xfId="12385"/>
    <cellStyle name="60% - Акцент4 3 28" xfId="13359"/>
    <cellStyle name="60% - Акцент4 3 29" xfId="12550"/>
    <cellStyle name="60% - Акцент4 3 3" xfId="346"/>
    <cellStyle name="60% — акцент4 3 3" xfId="12300"/>
    <cellStyle name="60% - Акцент4 3 3 10" xfId="12925"/>
    <cellStyle name="60% - Акцент4 3 3 11" xfId="13609"/>
    <cellStyle name="60% - Акцент4 3 3 12" xfId="13711"/>
    <cellStyle name="60% - Акцент4 3 3 13" xfId="13881"/>
    <cellStyle name="60% - Акцент4 3 3 14" xfId="13984"/>
    <cellStyle name="60% - Акцент4 3 3 2" xfId="7702"/>
    <cellStyle name="60% - Акцент4 3 3 2 2" xfId="7703"/>
    <cellStyle name="60% - Акцент4 3 3 3" xfId="3120"/>
    <cellStyle name="60% - Акцент4 3 3 4" xfId="12622"/>
    <cellStyle name="60% - Акцент4 3 3 5" xfId="13305"/>
    <cellStyle name="60% - Акцент4 3 3 6" xfId="12381"/>
    <cellStyle name="60% - Акцент4 3 3 7" xfId="13356"/>
    <cellStyle name="60% - Акцент4 3 3 8" xfId="12449"/>
    <cellStyle name="60% - Акцент4 3 3 9" xfId="13466"/>
    <cellStyle name="60% - Акцент4 3 30" xfId="13491"/>
    <cellStyle name="60% - Акцент4 3 31" xfId="12950"/>
    <cellStyle name="60% - Акцент4 3 32" xfId="13621"/>
    <cellStyle name="60% - Акцент4 3 33" xfId="13714"/>
    <cellStyle name="60% - Акцент4 3 34" xfId="13884"/>
    <cellStyle name="60% - Акцент4 3 35" xfId="13987"/>
    <cellStyle name="60% - Акцент4 3 4" xfId="347"/>
    <cellStyle name="60% — акцент4 3 4" xfId="13307"/>
    <cellStyle name="60% - Акцент4 3 4 2" xfId="3121"/>
    <cellStyle name="60% - Акцент4 3 5" xfId="348"/>
    <cellStyle name="60% — акцент4 3 5" xfId="12384"/>
    <cellStyle name="60% - Акцент4 3 5 2" xfId="3122"/>
    <cellStyle name="60% - Акцент4 3 6" xfId="349"/>
    <cellStyle name="60% — акцент4 3 6" xfId="13358"/>
    <cellStyle name="60% - Акцент4 3 6 2" xfId="3123"/>
    <cellStyle name="60% - Акцент4 3 7" xfId="350"/>
    <cellStyle name="60% — акцент4 3 7" xfId="12510"/>
    <cellStyle name="60% - Акцент4 3 7 2" xfId="3124"/>
    <cellStyle name="60% - Акцент4 3 8" xfId="351"/>
    <cellStyle name="60% — акцент4 3 8" xfId="13477"/>
    <cellStyle name="60% - Акцент4 3 8 2" xfId="3125"/>
    <cellStyle name="60% - Акцент4 3 9" xfId="352"/>
    <cellStyle name="60% — акцент4 3 9" xfId="12940"/>
    <cellStyle name="60% - Акцент4 3 9 2" xfId="3126"/>
    <cellStyle name="60% - Акцент4 3_МФ тепловой баланс 2015 дубль 3" xfId="3127"/>
    <cellStyle name="60% - Акцент4 4" xfId="3128"/>
    <cellStyle name="60% — акцент4 4" xfId="3129"/>
    <cellStyle name="60% — акцент4 4 10" xfId="13607"/>
    <cellStyle name="60% - Акцент4 4 2" xfId="3130"/>
    <cellStyle name="60% — акцент4 4 2" xfId="12624"/>
    <cellStyle name="60% - Акцент4 4 3" xfId="6181"/>
    <cellStyle name="60% — акцент4 4 3" xfId="12296"/>
    <cellStyle name="60% - Акцент4 4 3 2" xfId="7704"/>
    <cellStyle name="60% - Акцент4 4 3 3" xfId="7705"/>
    <cellStyle name="60% — акцент4 4 4" xfId="13303"/>
    <cellStyle name="60% — акцент4 4 5" xfId="12347"/>
    <cellStyle name="60% — акцент4 4 6" xfId="13354"/>
    <cellStyle name="60% — акцент4 4 7" xfId="12435"/>
    <cellStyle name="60% — акцент4 4 8" xfId="13464"/>
    <cellStyle name="60% — акцент4 4 9" xfId="12917"/>
    <cellStyle name="60% - Акцент4 4_МФ тепловой баланс 2015 дубль 3" xfId="3131"/>
    <cellStyle name="60% - Акцент4 5" xfId="3132"/>
    <cellStyle name="60% — акцент4 5" xfId="3133"/>
    <cellStyle name="60% - Акцент4 5 2" xfId="3134"/>
    <cellStyle name="60% - Акцент4 5 3" xfId="6182"/>
    <cellStyle name="60% - Акцент4 5 3 2" xfId="7706"/>
    <cellStyle name="60% - Акцент4 5 3 3" xfId="7707"/>
    <cellStyle name="60% - Акцент4 5_МФ тепловой баланс 2015 дубль 3" xfId="3135"/>
    <cellStyle name="60% - Акцент4 6" xfId="3136"/>
    <cellStyle name="60% — акцент4 6" xfId="3137"/>
    <cellStyle name="60% - Акцент4 6 2" xfId="3138"/>
    <cellStyle name="60% - Акцент4 6 3" xfId="6183"/>
    <cellStyle name="60% - Акцент4 6 3 2" xfId="7708"/>
    <cellStyle name="60% - Акцент4 6 3 3" xfId="7709"/>
    <cellStyle name="60% - Акцент4 6_МФ тепловой баланс 2015 дубль 3" xfId="3139"/>
    <cellStyle name="60% - Акцент4 7" xfId="3140"/>
    <cellStyle name="60% — акцент4 7" xfId="3141"/>
    <cellStyle name="60% - Акцент4 7 2" xfId="3142"/>
    <cellStyle name="60% - Акцент4 7 3" xfId="6184"/>
    <cellStyle name="60% - Акцент4 7 3 2" xfId="7710"/>
    <cellStyle name="60% - Акцент4 7 3 3" xfId="7711"/>
    <cellStyle name="60% - Акцент4 7_МФ тепловой баланс 2015 дубль 3" xfId="3143"/>
    <cellStyle name="60% - Акцент4 8" xfId="3144"/>
    <cellStyle name="60% — акцент4 8" xfId="3145"/>
    <cellStyle name="60% - Акцент4 8 2" xfId="3146"/>
    <cellStyle name="60% - Акцент4 8 3" xfId="7712"/>
    <cellStyle name="60% - Акцент4 8 4" xfId="7713"/>
    <cellStyle name="60% - Акцент4 9" xfId="3147"/>
    <cellStyle name="60% — акцент4 9" xfId="3148"/>
    <cellStyle name="60% - Акцент4 9 2" xfId="3149"/>
    <cellStyle name="60% - Акцент4 9 3" xfId="7714"/>
    <cellStyle name="60% — акцент5" xfId="353"/>
    <cellStyle name="60% - Акцент5 10" xfId="3151"/>
    <cellStyle name="60% — акцент5 10" xfId="3152"/>
    <cellStyle name="60% - Акцент5 10 2" xfId="7715"/>
    <cellStyle name="60% - Акцент5 10 3" xfId="7716"/>
    <cellStyle name="60% - Акцент5 11" xfId="7717"/>
    <cellStyle name="60% — акцент5 11" xfId="3153"/>
    <cellStyle name="60% - Акцент5 11 2" xfId="7718"/>
    <cellStyle name="60% - Акцент5 11 3" xfId="7719"/>
    <cellStyle name="60% - Акцент5 11 4" xfId="7720"/>
    <cellStyle name="60% - Акцент5 12" xfId="7721"/>
    <cellStyle name="60% — акцент5 12" xfId="3154"/>
    <cellStyle name="60% - Акцент5 12 2" xfId="7722"/>
    <cellStyle name="60% - Акцент5 12 3" xfId="7723"/>
    <cellStyle name="60% - Акцент5 12 4" xfId="7724"/>
    <cellStyle name="60% - Акцент5 13" xfId="7725"/>
    <cellStyle name="60% — акцент5 13" xfId="3155"/>
    <cellStyle name="60% - Акцент5 13 2" xfId="7726"/>
    <cellStyle name="60% - Акцент5 13 3" xfId="7727"/>
    <cellStyle name="60% - Акцент5 14" xfId="7728"/>
    <cellStyle name="60% — акцент5 14" xfId="3156"/>
    <cellStyle name="60% - Акцент5 14 2" xfId="7729"/>
    <cellStyle name="60% - Акцент5 14 3" xfId="7730"/>
    <cellStyle name="60% - Акцент5 15" xfId="7731"/>
    <cellStyle name="60% — акцент5 15" xfId="3157"/>
    <cellStyle name="60% - Акцент5 15 2" xfId="7732"/>
    <cellStyle name="60% - Акцент5 15 3" xfId="7733"/>
    <cellStyle name="60% - Акцент5 16" xfId="7734"/>
    <cellStyle name="60% — акцент5 16" xfId="3158"/>
    <cellStyle name="60% - Акцент5 16 2" xfId="7735"/>
    <cellStyle name="60% - Акцент5 16 3" xfId="7736"/>
    <cellStyle name="60% - Акцент5 17" xfId="7737"/>
    <cellStyle name="60% — акцент5 17" xfId="3159"/>
    <cellStyle name="60% - Акцент5 18" xfId="7738"/>
    <cellStyle name="60% — акцент5 18" xfId="3160"/>
    <cellStyle name="60% — акцент5 19" xfId="3161"/>
    <cellStyle name="60% - Акцент5 2" xfId="354"/>
    <cellStyle name="60% — акцент5 2" xfId="355"/>
    <cellStyle name="60% - Акцент5 2 1" xfId="7739"/>
    <cellStyle name="60% - Акцент5 2 1 2" xfId="12630"/>
    <cellStyle name="60% - Акцент5 2 10" xfId="356"/>
    <cellStyle name="60% — акцент5 2 10" xfId="12629"/>
    <cellStyle name="60% - Акцент5 2 10 2" xfId="3164"/>
    <cellStyle name="60% - Акцент5 2 11" xfId="5836"/>
    <cellStyle name="60% — акцент5 2 11" xfId="12292"/>
    <cellStyle name="60% - Акцент5 2 11 2" xfId="10907"/>
    <cellStyle name="60% - Акцент5 2 11 3" xfId="6186"/>
    <cellStyle name="60% - Акцент5 2 12" xfId="5895"/>
    <cellStyle name="60% — акцент5 2 12" xfId="13298"/>
    <cellStyle name="60% - Акцент5 2 12 2" xfId="10908"/>
    <cellStyle name="60% - Акцент5 2 13" xfId="5949"/>
    <cellStyle name="60% — акцент5 2 13" xfId="12335"/>
    <cellStyle name="60% - Акцент5 2 14" xfId="7740"/>
    <cellStyle name="60% — акцент5 2 14" xfId="13350"/>
    <cellStyle name="60% - Акцент5 2 15" xfId="7741"/>
    <cellStyle name="60% — акцент5 2 15" xfId="12396"/>
    <cellStyle name="60% - Акцент5 2 16" xfId="7742"/>
    <cellStyle name="60% — акцент5 2 16" xfId="13460"/>
    <cellStyle name="60% - Акцент5 2 17" xfId="7743"/>
    <cellStyle name="60% — акцент5 2 17" xfId="12882"/>
    <cellStyle name="60% - Акцент5 2 17 2" xfId="10909"/>
    <cellStyle name="60% - Акцент5 2 18" xfId="10910"/>
    <cellStyle name="60% — акцент5 2 18" xfId="13603"/>
    <cellStyle name="60% - Акцент5 2 19" xfId="10911"/>
    <cellStyle name="60% — акцент5 2 19" xfId="13253"/>
    <cellStyle name="60% - Акцент5 2 2" xfId="357"/>
    <cellStyle name="60% — акцент5 2 2" xfId="3163"/>
    <cellStyle name="60% - Акцент5 2 2 10" xfId="11825"/>
    <cellStyle name="60% - Акцент5 2 2 11" xfId="12631"/>
    <cellStyle name="60% - Акцент5 2 2 12" xfId="12290"/>
    <cellStyle name="60% - Акцент5 2 2 13" xfId="13297"/>
    <cellStyle name="60% - Акцент5 2 2 14" xfId="12332"/>
    <cellStyle name="60% - Акцент5 2 2 15" xfId="13347"/>
    <cellStyle name="60% - Акцент5 2 2 16" xfId="12346"/>
    <cellStyle name="60% - Акцент5 2 2 17" xfId="13459"/>
    <cellStyle name="60% - Акцент5 2 2 18" xfId="12823"/>
    <cellStyle name="60% - Акцент5 2 2 19" xfId="13599"/>
    <cellStyle name="60% - Акцент5 2 2 2" xfId="3166"/>
    <cellStyle name="60% - Акцент5 2 2 2 2" xfId="7744"/>
    <cellStyle name="60% - Акцент5 2 2 2 3" xfId="6187"/>
    <cellStyle name="60% - Акцент5 2 2 20" xfId="13228"/>
    <cellStyle name="60% - Акцент5 2 2 21" xfId="13845"/>
    <cellStyle name="60% - Акцент5 2 2 22" xfId="13818"/>
    <cellStyle name="60% - Акцент5 2 2 3" xfId="3165"/>
    <cellStyle name="60% - Акцент5 2 2 4" xfId="11362"/>
    <cellStyle name="60% - Акцент5 2 2 5" xfId="11529"/>
    <cellStyle name="60% - Акцент5 2 2 6" xfId="11968"/>
    <cellStyle name="60% - Акцент5 2 2 7" xfId="12002"/>
    <cellStyle name="60% - Акцент5 2 2 8" xfId="11671"/>
    <cellStyle name="60% - Акцент5 2 2 9" xfId="11045"/>
    <cellStyle name="60% - Акцент5 2 20" xfId="10912"/>
    <cellStyle name="60% — акцент5 2 20" xfId="13854"/>
    <cellStyle name="60% - Акцент5 2 21" xfId="6185"/>
    <cellStyle name="60% — акцент5 2 21" xfId="13982"/>
    <cellStyle name="60% - Акцент5 2 22" xfId="3162"/>
    <cellStyle name="60% - Акцент5 2 23" xfId="11360"/>
    <cellStyle name="60% - Акцент5 2 24" xfId="11531"/>
    <cellStyle name="60% - Акцент5 2 25" xfId="11467"/>
    <cellStyle name="60% - Акцент5 2 26" xfId="12003"/>
    <cellStyle name="60% - Акцент5 2 27" xfId="11180"/>
    <cellStyle name="60% - Акцент5 2 28" xfId="11379"/>
    <cellStyle name="60% - Акцент5 2 29" xfId="11828"/>
    <cellStyle name="60% - Акцент5 2 3" xfId="358"/>
    <cellStyle name="60% — акцент5 2 3" xfId="11361"/>
    <cellStyle name="60% - Акцент5 2 3 2" xfId="7745"/>
    <cellStyle name="60% - Акцент5 2 3 3" xfId="3167"/>
    <cellStyle name="60% - Акцент5 2 3 4" xfId="11528"/>
    <cellStyle name="60% - Акцент5 2 3 5" xfId="11969"/>
    <cellStyle name="60% - Акцент5 2 3 6" xfId="11205"/>
    <cellStyle name="60% - Акцент5 2 3 7" xfId="11594"/>
    <cellStyle name="60% - Акцент5 2 3 8" xfId="11906"/>
    <cellStyle name="60% - Акцент5 2 3 9" xfId="11536"/>
    <cellStyle name="60% - Акцент5 2 30" xfId="12628"/>
    <cellStyle name="60% - Акцент5 2 31" xfId="12293"/>
    <cellStyle name="60% - Акцент5 2 32" xfId="13299"/>
    <cellStyle name="60% - Акцент5 2 33" xfId="12341"/>
    <cellStyle name="60% - Акцент5 2 34" xfId="13351"/>
    <cellStyle name="60% - Акцент5 2 35" xfId="12407"/>
    <cellStyle name="60% - Акцент5 2 36" xfId="13461"/>
    <cellStyle name="60% - Акцент5 2 37" xfId="12885"/>
    <cellStyle name="60% - Акцент5 2 38" xfId="13604"/>
    <cellStyle name="60% - Акцент5 2 39" xfId="13254"/>
    <cellStyle name="60% - Акцент5 2 4" xfId="359"/>
    <cellStyle name="60% — акцент5 2 4" xfId="11530"/>
    <cellStyle name="60% - Акцент5 2 4 2" xfId="7746"/>
    <cellStyle name="60% - Акцент5 2 4 3" xfId="3168"/>
    <cellStyle name="60% - Акцент5 2 4 4" xfId="11970"/>
    <cellStyle name="60% - Акцент5 2 4 5" xfId="11203"/>
    <cellStyle name="60% - Акцент5 2 4 6" xfId="11849"/>
    <cellStyle name="60% - Акцент5 2 4 7" xfId="11521"/>
    <cellStyle name="60% - Акцент5 2 4 8" xfId="11851"/>
    <cellStyle name="60% - Акцент5 2 40" xfId="13857"/>
    <cellStyle name="60% - Акцент5 2 41" xfId="13983"/>
    <cellStyle name="60% - Акцент5 2 5" xfId="360"/>
    <cellStyle name="60% — акцент5 2 5" xfId="11468"/>
    <cellStyle name="60% - Акцент5 2 5 2" xfId="3169"/>
    <cellStyle name="60% - Акцент5 2 5 3" xfId="11202"/>
    <cellStyle name="60% - Акцент5 2 5 4" xfId="12110"/>
    <cellStyle name="60% - Акцент5 2 5 5" xfId="12219"/>
    <cellStyle name="60% - Акцент5 2 5 6" xfId="11742"/>
    <cellStyle name="60% - Акцент5 2 6" xfId="361"/>
    <cellStyle name="60% — акцент5 2 6" xfId="11672"/>
    <cellStyle name="60% - Акцент5 2 6 2" xfId="3170"/>
    <cellStyle name="60% - Акцент5 2 6 3" xfId="11942"/>
    <cellStyle name="60% - Акцент5 2 6 4" xfId="11402"/>
    <cellStyle name="60% - Акцент5 2 6 5" xfId="11833"/>
    <cellStyle name="60% - Акцент5 2 7" xfId="362"/>
    <cellStyle name="60% — акцент5 2 7" xfId="11848"/>
    <cellStyle name="60% - Акцент5 2 7 2" xfId="3171"/>
    <cellStyle name="60% - Акцент5 2 7 3" xfId="11829"/>
    <cellStyle name="60% - Акцент5 2 7 4" xfId="11577"/>
    <cellStyle name="60% - Акцент5 2 8" xfId="363"/>
    <cellStyle name="60% — акцент5 2 8" xfId="11600"/>
    <cellStyle name="60% - Акцент5 2 8 2" xfId="3172"/>
    <cellStyle name="60% - Акцент5 2 8 3" xfId="11852"/>
    <cellStyle name="60% - Акцент5 2 9" xfId="364"/>
    <cellStyle name="60% — акцент5 2 9" xfId="11684"/>
    <cellStyle name="60% - Акцент5 2 9 2" xfId="3173"/>
    <cellStyle name="60% - Акцент5 2_МФ тепловой баланс 2015 дубль 3" xfId="3174"/>
    <cellStyle name="60% — акцент5 20" xfId="3175"/>
    <cellStyle name="60% — акцент5 21" xfId="3176"/>
    <cellStyle name="60% — акцент5 22" xfId="3150"/>
    <cellStyle name="60% — акцент5 23" xfId="11356"/>
    <cellStyle name="60% — акцент5 24" xfId="11532"/>
    <cellStyle name="60% — акцент5 25" xfId="11466"/>
    <cellStyle name="60% — акцент5 26" xfId="12004"/>
    <cellStyle name="60% — акцент5 27" xfId="11789"/>
    <cellStyle name="60% — акцент5 28" xfId="11380"/>
    <cellStyle name="60% — акцент5 29" xfId="11189"/>
    <cellStyle name="60% - Акцент5 3" xfId="365"/>
    <cellStyle name="60% — акцент5 3" xfId="3178"/>
    <cellStyle name="60% - Акцент5 3 10" xfId="366"/>
    <cellStyle name="60% — акцент5 3 10" xfId="13591"/>
    <cellStyle name="60% - Акцент5 3 10 2" xfId="3179"/>
    <cellStyle name="60% - Акцент5 3 11" xfId="3180"/>
    <cellStyle name="60% — акцент5 3 11" xfId="13185"/>
    <cellStyle name="60% - Акцент5 3 11 2" xfId="7747"/>
    <cellStyle name="60% - Акцент5 3 12" xfId="5837"/>
    <cellStyle name="60% — акцент5 3 12" xfId="13975"/>
    <cellStyle name="60% - Акцент5 3 12 2" xfId="10913"/>
    <cellStyle name="60% - Акцент5 3 13" xfId="5894"/>
    <cellStyle name="60% — акцент5 3 13" xfId="13816"/>
    <cellStyle name="60% - Акцент5 3 14" xfId="5948"/>
    <cellStyle name="60% - Акцент5 3 15" xfId="6188"/>
    <cellStyle name="60% - Акцент5 3 16" xfId="3177"/>
    <cellStyle name="60% - Акцент5 3 17" xfId="11365"/>
    <cellStyle name="60% - Акцент5 3 18" xfId="12055"/>
    <cellStyle name="60% - Акцент5 3 19" xfId="11971"/>
    <cellStyle name="60% - Акцент5 3 2" xfId="367"/>
    <cellStyle name="60% — акцент5 3 2" xfId="12633"/>
    <cellStyle name="60% - Акцент5 3 2 10" xfId="12333"/>
    <cellStyle name="60% - Акцент5 3 2 11" xfId="13456"/>
    <cellStyle name="60% - Акцент5 3 2 12" xfId="12763"/>
    <cellStyle name="60% - Акцент5 3 2 13" xfId="13590"/>
    <cellStyle name="60% - Акцент5 3 2 14" xfId="13844"/>
    <cellStyle name="60% - Акцент5 3 2 15" xfId="13677"/>
    <cellStyle name="60% - Акцент5 3 2 16" xfId="13813"/>
    <cellStyle name="60% - Акцент5 3 2 2" xfId="7748"/>
    <cellStyle name="60% - Акцент5 3 2 3" xfId="10914"/>
    <cellStyle name="60% - Акцент5 3 2 4" xfId="3181"/>
    <cellStyle name="60% - Акцент5 3 2 5" xfId="12634"/>
    <cellStyle name="60% - Акцент5 3 2 6" xfId="12287"/>
    <cellStyle name="60% - Акцент5 3 2 7" xfId="13294"/>
    <cellStyle name="60% - Акцент5 3 2 8" xfId="12323"/>
    <cellStyle name="60% - Акцент5 3 2 9" xfId="13338"/>
    <cellStyle name="60% - Акцент5 3 20" xfId="11201"/>
    <cellStyle name="60% - Акцент5 3 21" xfId="12111"/>
    <cellStyle name="60% - Акцент5 3 22" xfId="11044"/>
    <cellStyle name="60% - Акцент5 3 23" xfId="11698"/>
    <cellStyle name="60% - Акцент5 3 24" xfId="12632"/>
    <cellStyle name="60% - Акцент5 3 25" xfId="12289"/>
    <cellStyle name="60% - Акцент5 3 26" xfId="13296"/>
    <cellStyle name="60% - Акцент5 3 27" xfId="12331"/>
    <cellStyle name="60% - Акцент5 3 28" xfId="13341"/>
    <cellStyle name="60% - Акцент5 3 29" xfId="12345"/>
    <cellStyle name="60% - Акцент5 3 3" xfId="368"/>
    <cellStyle name="60% — акцент5 3 3" xfId="12288"/>
    <cellStyle name="60% - Акцент5 3 3 10" xfId="12762"/>
    <cellStyle name="60% - Акцент5 3 3 11" xfId="13589"/>
    <cellStyle name="60% - Акцент5 3 3 12" xfId="13158"/>
    <cellStyle name="60% - Акцент5 3 3 13" xfId="13676"/>
    <cellStyle name="60% - Акцент5 3 3 14" xfId="13808"/>
    <cellStyle name="60% - Акцент5 3 3 2" xfId="7749"/>
    <cellStyle name="60% - Акцент5 3 3 2 2" xfId="7750"/>
    <cellStyle name="60% - Акцент5 3 3 3" xfId="3182"/>
    <cellStyle name="60% - Акцент5 3 3 4" xfId="12635"/>
    <cellStyle name="60% - Акцент5 3 3 5" xfId="13293"/>
    <cellStyle name="60% - Акцент5 3 3 6" xfId="12322"/>
    <cellStyle name="60% - Акцент5 3 3 7" xfId="13337"/>
    <cellStyle name="60% - Акцент5 3 3 8" xfId="12320"/>
    <cellStyle name="60% - Акцент5 3 3 9" xfId="13455"/>
    <cellStyle name="60% - Акцент5 3 30" xfId="13458"/>
    <cellStyle name="60% - Акцент5 3 31" xfId="12794"/>
    <cellStyle name="60% - Акцент5 3 32" xfId="13593"/>
    <cellStyle name="60% - Акцент5 3 33" xfId="13194"/>
    <cellStyle name="60% - Акцент5 3 34" xfId="13685"/>
    <cellStyle name="60% - Акцент5 3 35" xfId="13817"/>
    <cellStyle name="60% - Акцент5 3 4" xfId="369"/>
    <cellStyle name="60% — акцент5 3 4" xfId="13295"/>
    <cellStyle name="60% - Акцент5 3 4 2" xfId="3183"/>
    <cellStyle name="60% - Акцент5 3 5" xfId="370"/>
    <cellStyle name="60% — акцент5 3 5" xfId="12328"/>
    <cellStyle name="60% - Акцент5 3 5 2" xfId="3184"/>
    <cellStyle name="60% - Акцент5 3 6" xfId="371"/>
    <cellStyle name="60% — акцент5 3 6" xfId="13339"/>
    <cellStyle name="60% - Акцент5 3 6 2" xfId="3185"/>
    <cellStyle name="60% - Акцент5 3 7" xfId="372"/>
    <cellStyle name="60% — акцент5 3 7" xfId="12344"/>
    <cellStyle name="60% - Акцент5 3 7 2" xfId="3186"/>
    <cellStyle name="60% - Акцент5 3 8" xfId="373"/>
    <cellStyle name="60% — акцент5 3 8" xfId="13457"/>
    <cellStyle name="60% - Акцент5 3 8 2" xfId="3187"/>
    <cellStyle name="60% - Акцент5 3 9" xfId="374"/>
    <cellStyle name="60% — акцент5 3 9" xfId="12773"/>
    <cellStyle name="60% - Акцент5 3 9 2" xfId="3188"/>
    <cellStyle name="60% - Акцент5 3_МФ тепловой баланс 2015 дубль 3" xfId="3189"/>
    <cellStyle name="60% - Акцент5 4" xfId="3190"/>
    <cellStyle name="60% — акцент5 4" xfId="3191"/>
    <cellStyle name="60% — акцент5 4 10" xfId="13572"/>
    <cellStyle name="60% - Акцент5 4 2" xfId="3192"/>
    <cellStyle name="60% — акцент5 4 2" xfId="12637"/>
    <cellStyle name="60% - Акцент5 4 3" xfId="6189"/>
    <cellStyle name="60% — акцент5 4 3" xfId="12284"/>
    <cellStyle name="60% - Акцент5 4 3 2" xfId="7751"/>
    <cellStyle name="60% - Акцент5 4 3 3" xfId="7752"/>
    <cellStyle name="60% — акцент5 4 4" xfId="13292"/>
    <cellStyle name="60% — акцент5 4 5" xfId="12319"/>
    <cellStyle name="60% — акцент5 4 6" xfId="13329"/>
    <cellStyle name="60% — акцент5 4 7" xfId="12316"/>
    <cellStyle name="60% — акцент5 4 8" xfId="13453"/>
    <cellStyle name="60% — акцент5 4 9" xfId="12734"/>
    <cellStyle name="60% - Акцент5 4_МФ тепловой баланс 2015 дубль 3" xfId="3193"/>
    <cellStyle name="60% - Акцент5 5" xfId="3194"/>
    <cellStyle name="60% — акцент5 5" xfId="3195"/>
    <cellStyle name="60% - Акцент5 5 2" xfId="3196"/>
    <cellStyle name="60% - Акцент5 5 3" xfId="6190"/>
    <cellStyle name="60% - Акцент5 5 3 2" xfId="7753"/>
    <cellStyle name="60% - Акцент5 5 3 3" xfId="7754"/>
    <cellStyle name="60% - Акцент5 5_МФ тепловой баланс 2015 дубль 3" xfId="3197"/>
    <cellStyle name="60% - Акцент5 6" xfId="3198"/>
    <cellStyle name="60% — акцент5 6" xfId="3199"/>
    <cellStyle name="60% - Акцент5 6 2" xfId="3200"/>
    <cellStyle name="60% - Акцент5 6 3" xfId="6191"/>
    <cellStyle name="60% - Акцент5 6 3 2" xfId="7755"/>
    <cellStyle name="60% - Акцент5 6 3 3" xfId="7756"/>
    <cellStyle name="60% - Акцент5 6_МФ тепловой баланс 2015 дубль 3" xfId="3201"/>
    <cellStyle name="60% - Акцент5 7" xfId="3202"/>
    <cellStyle name="60% — акцент5 7" xfId="3203"/>
    <cellStyle name="60% - Акцент5 7 2" xfId="3204"/>
    <cellStyle name="60% - Акцент5 7 3" xfId="6192"/>
    <cellStyle name="60% - Акцент5 7 3 2" xfId="7757"/>
    <cellStyle name="60% - Акцент5 7 3 3" xfId="7758"/>
    <cellStyle name="60% - Акцент5 7_МФ тепловой баланс 2015 дубль 3" xfId="3205"/>
    <cellStyle name="60% - Акцент5 8" xfId="3206"/>
    <cellStyle name="60% — акцент5 8" xfId="3207"/>
    <cellStyle name="60% - Акцент5 8 2" xfId="3208"/>
    <cellStyle name="60% - Акцент5 8 3" xfId="7759"/>
    <cellStyle name="60% - Акцент5 8 4" xfId="7760"/>
    <cellStyle name="60% - Акцент5 9" xfId="3209"/>
    <cellStyle name="60% — акцент5 9" xfId="3210"/>
    <cellStyle name="60% - Акцент5 9 2" xfId="3211"/>
    <cellStyle name="60% - Акцент5 9 3" xfId="7761"/>
    <cellStyle name="60% — акцент6" xfId="375"/>
    <cellStyle name="60% - Акцент6 10" xfId="3213"/>
    <cellStyle name="60% — акцент6 10" xfId="3214"/>
    <cellStyle name="60% - Акцент6 10 2" xfId="7762"/>
    <cellStyle name="60% - Акцент6 10 3" xfId="7763"/>
    <cellStyle name="60% - Акцент6 11" xfId="7764"/>
    <cellStyle name="60% — акцент6 11" xfId="3215"/>
    <cellStyle name="60% - Акцент6 11 2" xfId="7765"/>
    <cellStyle name="60% - Акцент6 11 3" xfId="7766"/>
    <cellStyle name="60% - Акцент6 11 4" xfId="7767"/>
    <cellStyle name="60% - Акцент6 12" xfId="7768"/>
    <cellStyle name="60% — акцент6 12" xfId="3216"/>
    <cellStyle name="60% - Акцент6 12 2" xfId="7769"/>
    <cellStyle name="60% - Акцент6 12 3" xfId="7770"/>
    <cellStyle name="60% - Акцент6 12 4" xfId="7771"/>
    <cellStyle name="60% - Акцент6 13" xfId="7772"/>
    <cellStyle name="60% — акцент6 13" xfId="3217"/>
    <cellStyle name="60% - Акцент6 13 2" xfId="7773"/>
    <cellStyle name="60% - Акцент6 13 3" xfId="7774"/>
    <cellStyle name="60% - Акцент6 14" xfId="7775"/>
    <cellStyle name="60% — акцент6 14" xfId="3218"/>
    <cellStyle name="60% - Акцент6 14 2" xfId="7776"/>
    <cellStyle name="60% - Акцент6 14 3" xfId="7777"/>
    <cellStyle name="60% - Акцент6 15" xfId="7778"/>
    <cellStyle name="60% — акцент6 15" xfId="3219"/>
    <cellStyle name="60% - Акцент6 15 2" xfId="7779"/>
    <cellStyle name="60% - Акцент6 15 3" xfId="7780"/>
    <cellStyle name="60% - Акцент6 16" xfId="7781"/>
    <cellStyle name="60% — акцент6 16" xfId="3220"/>
    <cellStyle name="60% - Акцент6 16 2" xfId="7782"/>
    <cellStyle name="60% - Акцент6 16 3" xfId="7783"/>
    <cellStyle name="60% - Акцент6 17" xfId="7784"/>
    <cellStyle name="60% — акцент6 17" xfId="3221"/>
    <cellStyle name="60% - Акцент6 18" xfId="7785"/>
    <cellStyle name="60% — акцент6 18" xfId="3222"/>
    <cellStyle name="60% — акцент6 19" xfId="3223"/>
    <cellStyle name="60% - Акцент6 2" xfId="376"/>
    <cellStyle name="60% — акцент6 2" xfId="377"/>
    <cellStyle name="60% - Акцент6 2 1" xfId="7786"/>
    <cellStyle name="60% - Акцент6 2 1 2" xfId="12643"/>
    <cellStyle name="60% - Акцент6 2 10" xfId="378"/>
    <cellStyle name="60% — акцент6 2 10" xfId="12642"/>
    <cellStyle name="60% - Акцент6 2 10 2" xfId="3226"/>
    <cellStyle name="60% - Акцент6 2 11" xfId="5838"/>
    <cellStyle name="60% — акцент6 2 11" xfId="12279"/>
    <cellStyle name="60% - Акцент6 2 11 2" xfId="10915"/>
    <cellStyle name="60% - Акцент6 2 11 3" xfId="6194"/>
    <cellStyle name="60% - Акцент6 2 12" xfId="5892"/>
    <cellStyle name="60% — акцент6 2 12" xfId="13288"/>
    <cellStyle name="60% - Акцент6 2 12 2" xfId="10916"/>
    <cellStyle name="60% - Акцент6 2 13" xfId="5947"/>
    <cellStyle name="60% — акцент6 2 13" xfId="12308"/>
    <cellStyle name="60% - Акцент6 2 14" xfId="7787"/>
    <cellStyle name="60% — акцент6 2 14" xfId="13316"/>
    <cellStyle name="60% - Акцент6 2 15" xfId="7788"/>
    <cellStyle name="60% — акцент6 2 15" xfId="12286"/>
    <cellStyle name="60% - Акцент6 2 16" xfId="7789"/>
    <cellStyle name="60% — акцент6 2 16" xfId="13450"/>
    <cellStyle name="60% - Акцент6 2 17" xfId="7790"/>
    <cellStyle name="60% — акцент6 2 17" xfId="12706"/>
    <cellStyle name="60% - Акцент6 2 17 2" xfId="10917"/>
    <cellStyle name="60% - Акцент6 2 18" xfId="10918"/>
    <cellStyle name="60% — акцент6 2 18" xfId="13538"/>
    <cellStyle name="60% - Акцент6 2 19" xfId="10919"/>
    <cellStyle name="60% — акцент6 2 19" xfId="12989"/>
    <cellStyle name="60% - Акцент6 2 2" xfId="379"/>
    <cellStyle name="60% — акцент6 2 2" xfId="3225"/>
    <cellStyle name="60% - Акцент6 2 2 10" xfId="11552"/>
    <cellStyle name="60% - Акцент6 2 2 11" xfId="12644"/>
    <cellStyle name="60% - Акцент6 2 2 12" xfId="12277"/>
    <cellStyle name="60% - Акцент6 2 2 13" xfId="13287"/>
    <cellStyle name="60% - Акцент6 2 2 14" xfId="12306"/>
    <cellStyle name="60% - Акцент6 2 2 15" xfId="13314"/>
    <cellStyle name="60% - Акцент6 2 2 16" xfId="12282"/>
    <cellStyle name="60% - Акцент6 2 2 17" xfId="13449"/>
    <cellStyle name="60% - Акцент6 2 2 18" xfId="12702"/>
    <cellStyle name="60% - Акцент6 2 2 19" xfId="13527"/>
    <cellStyle name="60% - Акцент6 2 2 2" xfId="3228"/>
    <cellStyle name="60% - Акцент6 2 2 2 2" xfId="7791"/>
    <cellStyle name="60% - Акцент6 2 2 2 3" xfId="6195"/>
    <cellStyle name="60% - Акцент6 2 2 20" xfId="12980"/>
    <cellStyle name="60% - Акцент6 2 2 21" xfId="13606"/>
    <cellStyle name="60% - Акцент6 2 2 22" xfId="13722"/>
    <cellStyle name="60% - Акцент6 2 2 3" xfId="3227"/>
    <cellStyle name="60% - Акцент6 2 2 4" xfId="11375"/>
    <cellStyle name="60% - Акцент6 2 2 5" xfId="11518"/>
    <cellStyle name="60% - Акцент6 2 2 6" xfId="11477"/>
    <cellStyle name="60% - Акцент6 2 2 7" xfId="11998"/>
    <cellStyle name="60% - Акцент6 2 2 8" xfId="11183"/>
    <cellStyle name="60% - Акцент6 2 2 9" xfId="11389"/>
    <cellStyle name="60% - Акцент6 2 20" xfId="10920"/>
    <cellStyle name="60% — акцент6 2 20" xfId="13608"/>
    <cellStyle name="60% - Акцент6 2 21" xfId="6193"/>
    <cellStyle name="60% — акцент6 2 21" xfId="13729"/>
    <cellStyle name="60% - Акцент6 2 22" xfId="3224"/>
    <cellStyle name="60% - Акцент6 2 23" xfId="11373"/>
    <cellStyle name="60% - Акцент6 2 24" xfId="11520"/>
    <cellStyle name="60% - Акцент6 2 25" xfId="11475"/>
    <cellStyle name="60% - Акцент6 2 26" xfId="12000"/>
    <cellStyle name="60% - Акцент6 2 27" xfId="11182"/>
    <cellStyle name="60% - Акцент6 2 28" xfId="11436"/>
    <cellStyle name="60% - Акцент6 2 29" xfId="11834"/>
    <cellStyle name="60% - Акцент6 2 3" xfId="380"/>
    <cellStyle name="60% — акцент6 2 3" xfId="11374"/>
    <cellStyle name="60% - Акцент6 2 3 2" xfId="7792"/>
    <cellStyle name="60% - Акцент6 2 3 3" xfId="3229"/>
    <cellStyle name="60% - Акцент6 2 3 4" xfId="11517"/>
    <cellStyle name="60% - Акцент6 2 3 5" xfId="11478"/>
    <cellStyle name="60% - Акцент6 2 3 6" xfId="11884"/>
    <cellStyle name="60% - Акцент6 2 3 7" xfId="11279"/>
    <cellStyle name="60% - Акцент6 2 3 8" xfId="11102"/>
    <cellStyle name="60% - Акцент6 2 3 9" xfId="11333"/>
    <cellStyle name="60% - Акцент6 2 30" xfId="12641"/>
    <cellStyle name="60% - Акцент6 2 31" xfId="12280"/>
    <cellStyle name="60% - Акцент6 2 32" xfId="13289"/>
    <cellStyle name="60% - Акцент6 2 33" xfId="12310"/>
    <cellStyle name="60% - Акцент6 2 34" xfId="13322"/>
    <cellStyle name="60% - Акцент6 2 35" xfId="12291"/>
    <cellStyle name="60% - Акцент6 2 36" xfId="13451"/>
    <cellStyle name="60% - Акцент6 2 37" xfId="12724"/>
    <cellStyle name="60% - Акцент6 2 38" xfId="13557"/>
    <cellStyle name="60% - Акцент6 2 39" xfId="13002"/>
    <cellStyle name="60% - Акцент6 2 4" xfId="381"/>
    <cellStyle name="60% — акцент6 2 4" xfId="11519"/>
    <cellStyle name="60% - Акцент6 2 4 2" xfId="7793"/>
    <cellStyle name="60% - Акцент6 2 4 3" xfId="3230"/>
    <cellStyle name="60% - Акцент6 2 4 4" xfId="11719"/>
    <cellStyle name="60% - Акцент6 2 4 5" xfId="12177"/>
    <cellStyle name="60% - Акцент6 2 4 6" xfId="11372"/>
    <cellStyle name="60% - Акцент6 2 4 7" xfId="11101"/>
    <cellStyle name="60% - Акцент6 2 4 8" xfId="11472"/>
    <cellStyle name="60% - Акцент6 2 40" xfId="13623"/>
    <cellStyle name="60% - Акцент6 2 41" xfId="13762"/>
    <cellStyle name="60% - Акцент6 2 5" xfId="382"/>
    <cellStyle name="60% — акцент6 2 5" xfId="11476"/>
    <cellStyle name="60% - Акцент6 2 5 2" xfId="3231"/>
    <cellStyle name="60% - Акцент6 2 5 3" xfId="11997"/>
    <cellStyle name="60% - Акцент6 2 5 4" xfId="11184"/>
    <cellStyle name="60% - Акцент6 2 5 5" xfId="11946"/>
    <cellStyle name="60% - Акцент6 2 5 6" xfId="11334"/>
    <cellStyle name="60% - Акцент6 2 6" xfId="383"/>
    <cellStyle name="60% — акцент6 2 6" xfId="11999"/>
    <cellStyle name="60% - Акцент6 2 6 2" xfId="3232"/>
    <cellStyle name="60% - Акцент6 2 6 3" xfId="11185"/>
    <cellStyle name="60% - Акцент6 2 6 4" xfId="12121"/>
    <cellStyle name="60% - Акцент6 2 6 5" xfId="11095"/>
    <cellStyle name="60% - Акцент6 2 7" xfId="384"/>
    <cellStyle name="60% — акцент6 2 7" xfId="11791"/>
    <cellStyle name="60% - Акцент6 2 7 2" xfId="3233"/>
    <cellStyle name="60% - Акцент6 2 7 3" xfId="12170"/>
    <cellStyle name="60% - Акцент6 2 7 4" xfId="11473"/>
    <cellStyle name="60% - Акцент6 2 8" xfId="385"/>
    <cellStyle name="60% — акцент6 2 8" xfId="11103"/>
    <cellStyle name="60% - Акцент6 2 8 2" xfId="3234"/>
    <cellStyle name="60% - Акцент6 2 8 3" xfId="11310"/>
    <cellStyle name="60% - Акцент6 2 9" xfId="386"/>
    <cellStyle name="60% — акцент6 2 9" xfId="11973"/>
    <cellStyle name="60% - Акцент6 2 9 2" xfId="3235"/>
    <cellStyle name="60% - Акцент6 2_МФ тепловой баланс 2015 дубль 3" xfId="3236"/>
    <cellStyle name="60% — акцент6 20" xfId="3237"/>
    <cellStyle name="60% — акцент6 21" xfId="3238"/>
    <cellStyle name="60% — акцент6 22" xfId="3212"/>
    <cellStyle name="60% — акцент6 23" xfId="11371"/>
    <cellStyle name="60% — акцент6 24" xfId="11522"/>
    <cellStyle name="60% — акцент6 25" xfId="11470"/>
    <cellStyle name="60% — акцент6 26" xfId="12001"/>
    <cellStyle name="60% — акцент6 27" xfId="11790"/>
    <cellStyle name="60% — акцент6 28" xfId="11947"/>
    <cellStyle name="60% — акцент6 29" xfId="11332"/>
    <cellStyle name="60% - Акцент6 3" xfId="387"/>
    <cellStyle name="60% — акцент6 3" xfId="3240"/>
    <cellStyle name="60% - Акцент6 3 10" xfId="388"/>
    <cellStyle name="60% — акцент6 3 10" xfId="13503"/>
    <cellStyle name="60% - Акцент6 3 10 2" xfId="3241"/>
    <cellStyle name="60% - Акцент6 3 11" xfId="3242"/>
    <cellStyle name="60% — акцент6 3 11" xfId="12953"/>
    <cellStyle name="60% - Акцент6 3 11 2" xfId="7794"/>
    <cellStyle name="60% - Акцент6 3 12" xfId="5839"/>
    <cellStyle name="60% — акцент6 3 12" xfId="13602"/>
    <cellStyle name="60% - Акцент6 3 12 2" xfId="10921"/>
    <cellStyle name="60% - Акцент6 3 13" xfId="5891"/>
    <cellStyle name="60% — акцент6 3 13" xfId="13720"/>
    <cellStyle name="60% - Акцент6 3 14" xfId="5946"/>
    <cellStyle name="60% - Акцент6 3 15" xfId="6196"/>
    <cellStyle name="60% - Акцент6 3 16" xfId="3239"/>
    <cellStyle name="60% - Акцент6 3 17" xfId="11377"/>
    <cellStyle name="60% - Акцент6 3 18" xfId="11516"/>
    <cellStyle name="60% - Акцент6 3 19" xfId="11479"/>
    <cellStyle name="60% - Акцент6 3 2" xfId="389"/>
    <cellStyle name="60% — акцент6 3 2" xfId="12646"/>
    <cellStyle name="60% - Акцент6 3 2 10" xfId="12272"/>
    <cellStyle name="60% - Акцент6 3 2 11" xfId="13446"/>
    <cellStyle name="60% - Акцент6 3 2 12" xfId="12447"/>
    <cellStyle name="60% - Акцент6 3 2 13" xfId="13465"/>
    <cellStyle name="60% - Акцент6 3 2 14" xfId="12918"/>
    <cellStyle name="60% - Акцент6 3 2 15" xfId="13586"/>
    <cellStyle name="60% - Акцент6 3 2 16" xfId="13719"/>
    <cellStyle name="60% - Акцент6 3 2 2" xfId="7795"/>
    <cellStyle name="60% - Акцент6 3 2 3" xfId="10922"/>
    <cellStyle name="60% - Акцент6 3 2 4" xfId="3243"/>
    <cellStyle name="60% - Акцент6 3 2 5" xfId="12647"/>
    <cellStyle name="60% - Акцент6 3 2 6" xfId="12274"/>
    <cellStyle name="60% - Акцент6 3 2 7" xfId="13284"/>
    <cellStyle name="60% - Акцент6 3 2 8" xfId="12297"/>
    <cellStyle name="60% - Акцент6 3 2 9" xfId="13304"/>
    <cellStyle name="60% - Акцент6 3 20" xfId="11883"/>
    <cellStyle name="60% - Акцент6 3 21" xfId="11280"/>
    <cellStyle name="60% - Акцент6 3 22" xfId="11917"/>
    <cellStyle name="60% - Акцент6 3 23" xfId="11474"/>
    <cellStyle name="60% - Акцент6 3 24" xfId="12645"/>
    <cellStyle name="60% - Акцент6 3 25" xfId="12276"/>
    <cellStyle name="60% - Акцент6 3 26" xfId="13286"/>
    <cellStyle name="60% - Акцент6 3 27" xfId="12303"/>
    <cellStyle name="60% - Акцент6 3 28" xfId="13313"/>
    <cellStyle name="60% - Акцент6 3 29" xfId="12281"/>
    <cellStyle name="60% - Акцент6 3 3" xfId="390"/>
    <cellStyle name="60% — акцент6 3 3" xfId="12275"/>
    <cellStyle name="60% - Акцент6 3 3 10" xfId="12419"/>
    <cellStyle name="60% - Акцент6 3 3 11" xfId="13463"/>
    <cellStyle name="60% - Акцент6 3 3 12" xfId="12914"/>
    <cellStyle name="60% - Акцент6 3 3 13" xfId="13568"/>
    <cellStyle name="60% - Акцент6 3 3 14" xfId="13716"/>
    <cellStyle name="60% - Акцент6 3 3 2" xfId="7796"/>
    <cellStyle name="60% - Акцент6 3 3 2 2" xfId="7797"/>
    <cellStyle name="60% - Акцент6 3 3 3" xfId="3244"/>
    <cellStyle name="60% - Акцент6 3 3 4" xfId="12648"/>
    <cellStyle name="60% - Акцент6 3 3 5" xfId="13283"/>
    <cellStyle name="60% - Акцент6 3 3 6" xfId="12295"/>
    <cellStyle name="60% - Акцент6 3 3 7" xfId="13302"/>
    <cellStyle name="60% - Акцент6 3 3 8" xfId="12269"/>
    <cellStyle name="60% - Акцент6 3 3 9" xfId="13436"/>
    <cellStyle name="60% - Акцент6 3 30" xfId="13448"/>
    <cellStyle name="60% - Акцент6 3 31" xfId="12681"/>
    <cellStyle name="60% - Акцент6 3 32" xfId="13522"/>
    <cellStyle name="60% - Акцент6 3 33" xfId="12979"/>
    <cellStyle name="60% - Акцент6 3 34" xfId="13605"/>
    <cellStyle name="60% - Акцент6 3 35" xfId="13721"/>
    <cellStyle name="60% - Акцент6 3 4" xfId="391"/>
    <cellStyle name="60% — акцент6 3 4" xfId="13285"/>
    <cellStyle name="60% - Акцент6 3 4 2" xfId="3245"/>
    <cellStyle name="60% - Акцент6 3 5" xfId="392"/>
    <cellStyle name="60% — акцент6 3 5" xfId="12298"/>
    <cellStyle name="60% - Акцент6 3 5 2" xfId="3246"/>
    <cellStyle name="60% - Акцент6 3 6" xfId="393"/>
    <cellStyle name="60% — акцент6 3 6" xfId="13310"/>
    <cellStyle name="60% - Акцент6 3 6 2" xfId="3247"/>
    <cellStyle name="60% - Акцент6 3 7" xfId="394"/>
    <cellStyle name="60% — акцент6 3 7" xfId="12278"/>
    <cellStyle name="60% - Акцент6 3 7 2" xfId="3248"/>
    <cellStyle name="60% - Акцент6 3 8" xfId="395"/>
    <cellStyle name="60% — акцент6 3 8" xfId="13447"/>
    <cellStyle name="60% - Акцент6 3 8 2" xfId="3249"/>
    <cellStyle name="60% - Акцент6 3 9" xfId="396"/>
    <cellStyle name="60% — акцент6 3 9" xfId="12613"/>
    <cellStyle name="60% - Акцент6 3 9 2" xfId="3250"/>
    <cellStyle name="60% - Акцент6 3_МФ тепловой баланс 2015 дубль 3" xfId="3251"/>
    <cellStyle name="60% - Акцент6 4" xfId="3252"/>
    <cellStyle name="60% — акцент6 4" xfId="3253"/>
    <cellStyle name="60% — акцент6 4 10" xfId="13462"/>
    <cellStyle name="60% - Акцент6 4 2" xfId="3254"/>
    <cellStyle name="60% — акцент6 4 2" xfId="12650"/>
    <cellStyle name="60% - Акцент6 4 3" xfId="6197"/>
    <cellStyle name="60% — акцент6 4 3" xfId="12270"/>
    <cellStyle name="60% - Акцент6 4 3 2" xfId="7798"/>
    <cellStyle name="60% - Акцент6 4 3 3" xfId="7799"/>
    <cellStyle name="60% — акцент6 4 4" xfId="13282"/>
    <cellStyle name="60% — акцент6 4 5" xfId="12294"/>
    <cellStyle name="60% — акцент6 4 6" xfId="13300"/>
    <cellStyle name="60% — акцент6 4 7" xfId="12266"/>
    <cellStyle name="60% — акцент6 4 8" xfId="13419"/>
    <cellStyle name="60% — акцент6 4 9" xfId="12409"/>
    <cellStyle name="60% - Акцент6 4_МФ тепловой баланс 2015 дубль 3" xfId="3255"/>
    <cellStyle name="60% - Акцент6 5" xfId="3256"/>
    <cellStyle name="60% — акцент6 5" xfId="3257"/>
    <cellStyle name="60% - Акцент6 5 2" xfId="3258"/>
    <cellStyle name="60% - Акцент6 5 3" xfId="6198"/>
    <cellStyle name="60% - Акцент6 5 3 2" xfId="7800"/>
    <cellStyle name="60% - Акцент6 5 3 3" xfId="7801"/>
    <cellStyle name="60% - Акцент6 5_МФ тепловой баланс 2015 дубль 3" xfId="3259"/>
    <cellStyle name="60% - Акцент6 6" xfId="3260"/>
    <cellStyle name="60% — акцент6 6" xfId="3261"/>
    <cellStyle name="60% - Акцент6 6 2" xfId="3262"/>
    <cellStyle name="60% - Акцент6 6 3" xfId="6199"/>
    <cellStyle name="60% - Акцент6 6 3 2" xfId="7802"/>
    <cellStyle name="60% - Акцент6 6 3 3" xfId="7803"/>
    <cellStyle name="60% - Акцент6 6_МФ тепловой баланс 2015 дубль 3" xfId="3263"/>
    <cellStyle name="60% - Акцент6 7" xfId="3264"/>
    <cellStyle name="60% — акцент6 7" xfId="3265"/>
    <cellStyle name="60% - Акцент6 7 2" xfId="3266"/>
    <cellStyle name="60% - Акцент6 7 3" xfId="6200"/>
    <cellStyle name="60% - Акцент6 7 3 2" xfId="7804"/>
    <cellStyle name="60% - Акцент6 7 3 3" xfId="7805"/>
    <cellStyle name="60% - Акцент6 7_МФ тепловой баланс 2015 дубль 3" xfId="3267"/>
    <cellStyle name="60% - Акцент6 8" xfId="3268"/>
    <cellStyle name="60% — акцент6 8" xfId="3269"/>
    <cellStyle name="60% - Акцент6 8 2" xfId="3270"/>
    <cellStyle name="60% - Акцент6 8 3" xfId="7806"/>
    <cellStyle name="60% - Акцент6 8 4" xfId="7807"/>
    <cellStyle name="60% - Акцент6 9" xfId="3271"/>
    <cellStyle name="60% — акцент6 9" xfId="3272"/>
    <cellStyle name="60% - Акцент6 9 2" xfId="3273"/>
    <cellStyle name="60% - Акцент6 9 3" xfId="7808"/>
    <cellStyle name="8pt" xfId="7809"/>
    <cellStyle name="Aaia?iue [0]_vaqduGfTSN7qyUJNWHRlcWo3H" xfId="7810"/>
    <cellStyle name="Aaia?iue_vaqduGfTSN7qyUJNWHRlcWo3H" xfId="7811"/>
    <cellStyle name="Äåíåæíûé [0]_vaqduGfTSN7qyUJNWHRlcWo3H" xfId="7812"/>
    <cellStyle name="Äåíåæíûé_vaqduGfTSN7qyUJNWHRlcWo3H" xfId="7813"/>
    <cellStyle name="Accent1" xfId="3274"/>
    <cellStyle name="Accent1 - 20%" xfId="7814"/>
    <cellStyle name="Accent1 - 20% 2" xfId="7815"/>
    <cellStyle name="Accent1 - 20% 3" xfId="7816"/>
    <cellStyle name="Accent1 - 20% 4" xfId="7817"/>
    <cellStyle name="Accent1 - 20% 5" xfId="7818"/>
    <cellStyle name="Accent1 - 20% 6" xfId="7819"/>
    <cellStyle name="Accent1 - 40%" xfId="7820"/>
    <cellStyle name="Accent1 - 40% 2" xfId="7821"/>
    <cellStyle name="Accent1 - 40% 3" xfId="7822"/>
    <cellStyle name="Accent1 - 40% 4" xfId="7823"/>
    <cellStyle name="Accent1 - 40% 5" xfId="7824"/>
    <cellStyle name="Accent1 - 40% 6" xfId="7825"/>
    <cellStyle name="Accent1 - 60%" xfId="7826"/>
    <cellStyle name="Accent1 - 60% 2" xfId="7827"/>
    <cellStyle name="Accent1 - 60% 3" xfId="7828"/>
    <cellStyle name="Accent1 - 60% 4" xfId="7829"/>
    <cellStyle name="Accent1 - 60% 5" xfId="7830"/>
    <cellStyle name="Accent1 - 60% 6" xfId="7831"/>
    <cellStyle name="Accent1 1" xfId="7832"/>
    <cellStyle name="Accent1 1 2" xfId="12655"/>
    <cellStyle name="Accent1 10" xfId="12261"/>
    <cellStyle name="Accent1 11" xfId="13391"/>
    <cellStyle name="Accent1 12" xfId="12307"/>
    <cellStyle name="Accent1 13" xfId="13452"/>
    <cellStyle name="Accent1 14" xfId="12732"/>
    <cellStyle name="Accent1 15" xfId="13454"/>
    <cellStyle name="Accent1 16" xfId="13252"/>
    <cellStyle name="Accent1 2" xfId="7833"/>
    <cellStyle name="Accent1 2 2" xfId="12656"/>
    <cellStyle name="Accent1 3" xfId="7834"/>
    <cellStyle name="Accent1 3 2" xfId="12657"/>
    <cellStyle name="Accent1 4" xfId="7835"/>
    <cellStyle name="Accent1 5" xfId="12654"/>
    <cellStyle name="Accent1 6" xfId="12267"/>
    <cellStyle name="Accent1 7" xfId="13280"/>
    <cellStyle name="Accent1 8" xfId="12283"/>
    <cellStyle name="Accent1 9" xfId="13290"/>
    <cellStyle name="Accent1_акции по годам 2009-2012" xfId="7836"/>
    <cellStyle name="Accent2" xfId="3275"/>
    <cellStyle name="Accent2 - 20%" xfId="7837"/>
    <cellStyle name="Accent2 - 20% 2" xfId="7838"/>
    <cellStyle name="Accent2 - 20% 3" xfId="7839"/>
    <cellStyle name="Accent2 - 20% 4" xfId="7840"/>
    <cellStyle name="Accent2 - 20% 5" xfId="7841"/>
    <cellStyle name="Accent2 - 20% 6" xfId="7842"/>
    <cellStyle name="Accent2 - 40%" xfId="7843"/>
    <cellStyle name="Accent2 - 40% 2" xfId="7844"/>
    <cellStyle name="Accent2 - 40% 3" xfId="7845"/>
    <cellStyle name="Accent2 - 40% 4" xfId="7846"/>
    <cellStyle name="Accent2 - 40% 5" xfId="7847"/>
    <cellStyle name="Accent2 - 40% 6" xfId="7848"/>
    <cellStyle name="Accent2 - 60%" xfId="7849"/>
    <cellStyle name="Accent2 - 60% 2" xfId="7850"/>
    <cellStyle name="Accent2 - 60% 3" xfId="7851"/>
    <cellStyle name="Accent2 - 60% 4" xfId="7852"/>
    <cellStyle name="Accent2 - 60% 5" xfId="7853"/>
    <cellStyle name="Accent2 - 60% 6" xfId="7854"/>
    <cellStyle name="Accent2 1" xfId="7855"/>
    <cellStyle name="Accent2 1 2" xfId="12659"/>
    <cellStyle name="Accent2 10" xfId="12255"/>
    <cellStyle name="Accent2 11" xfId="13371"/>
    <cellStyle name="Accent2 12" xfId="12265"/>
    <cellStyle name="Accent2 13" xfId="13416"/>
    <cellStyle name="Accent2 14" xfId="12348"/>
    <cellStyle name="Accent2 15" xfId="13421"/>
    <cellStyle name="Accent2 16" xfId="13020"/>
    <cellStyle name="Accent2 2" xfId="7856"/>
    <cellStyle name="Accent2 2 2" xfId="7857"/>
    <cellStyle name="Accent2 2 3" xfId="12660"/>
    <cellStyle name="Accent2 3" xfId="7858"/>
    <cellStyle name="Accent2 3 2" xfId="12661"/>
    <cellStyle name="Accent2 4" xfId="7859"/>
    <cellStyle name="Accent2 5" xfId="12658"/>
    <cellStyle name="Accent2 6" xfId="12264"/>
    <cellStyle name="Accent2 7" xfId="13278"/>
    <cellStyle name="Accent2 8" xfId="12273"/>
    <cellStyle name="Accent2 9" xfId="13281"/>
    <cellStyle name="Accent2_акции по годам 2009-2012" xfId="7860"/>
    <cellStyle name="Accent3" xfId="3276"/>
    <cellStyle name="Accent3 - 20%" xfId="7861"/>
    <cellStyle name="Accent3 - 20% 2" xfId="7862"/>
    <cellStyle name="Accent3 - 20% 3" xfId="7863"/>
    <cellStyle name="Accent3 - 20% 4" xfId="7864"/>
    <cellStyle name="Accent3 - 20% 5" xfId="7865"/>
    <cellStyle name="Accent3 - 20% 6" xfId="7866"/>
    <cellStyle name="Accent3 - 40%" xfId="7867"/>
    <cellStyle name="Accent3 - 40% 2" xfId="7868"/>
    <cellStyle name="Accent3 - 40% 3" xfId="7869"/>
    <cellStyle name="Accent3 - 40% 4" xfId="7870"/>
    <cellStyle name="Accent3 - 40% 5" xfId="7871"/>
    <cellStyle name="Accent3 - 40% 6" xfId="7872"/>
    <cellStyle name="Accent3 - 60%" xfId="7873"/>
    <cellStyle name="Accent3 - 60% 2" xfId="7874"/>
    <cellStyle name="Accent3 - 60% 3" xfId="7875"/>
    <cellStyle name="Accent3 - 60% 4" xfId="7876"/>
    <cellStyle name="Accent3 - 60% 5" xfId="7877"/>
    <cellStyle name="Accent3 - 60% 6" xfId="7878"/>
    <cellStyle name="Accent3 1" xfId="7879"/>
    <cellStyle name="Accent3 1 2" xfId="12663"/>
    <cellStyle name="Accent3 10" xfId="12250"/>
    <cellStyle name="Accent3 11" xfId="13363"/>
    <cellStyle name="Accent3 12" xfId="12257"/>
    <cellStyle name="Accent3 13" xfId="13383"/>
    <cellStyle name="Accent3 14" xfId="12285"/>
    <cellStyle name="Accent3 15" xfId="13382"/>
    <cellStyle name="Accent3 16" xfId="12893"/>
    <cellStyle name="Accent3 2" xfId="7880"/>
    <cellStyle name="Accent3 2 2" xfId="12664"/>
    <cellStyle name="Accent3 3" xfId="7881"/>
    <cellStyle name="Accent3 3 2" xfId="12665"/>
    <cellStyle name="Accent3 4" xfId="7882"/>
    <cellStyle name="Accent3 5" xfId="12662"/>
    <cellStyle name="Accent3 6" xfId="12260"/>
    <cellStyle name="Accent3 7" xfId="13276"/>
    <cellStyle name="Accent3 8" xfId="12268"/>
    <cellStyle name="Accent3 9" xfId="13279"/>
    <cellStyle name="Accent3_7-р" xfId="7883"/>
    <cellStyle name="Accent4" xfId="3277"/>
    <cellStyle name="Accent4 - 20%" xfId="7884"/>
    <cellStyle name="Accent4 - 20% 2" xfId="7885"/>
    <cellStyle name="Accent4 - 20% 3" xfId="7886"/>
    <cellStyle name="Accent4 - 20% 4" xfId="7887"/>
    <cellStyle name="Accent4 - 20% 5" xfId="7888"/>
    <cellStyle name="Accent4 - 20% 6" xfId="7889"/>
    <cellStyle name="Accent4 - 40%" xfId="7890"/>
    <cellStyle name="Accent4 - 40% 2" xfId="7891"/>
    <cellStyle name="Accent4 - 40% 3" xfId="7892"/>
    <cellStyle name="Accent4 - 40% 4" xfId="7893"/>
    <cellStyle name="Accent4 - 40% 5" xfId="7894"/>
    <cellStyle name="Accent4 - 40% 6" xfId="7895"/>
    <cellStyle name="Accent4 - 60%" xfId="7896"/>
    <cellStyle name="Accent4 - 60% 2" xfId="7897"/>
    <cellStyle name="Accent4 - 60% 3" xfId="7898"/>
    <cellStyle name="Accent4 - 60% 4" xfId="7899"/>
    <cellStyle name="Accent4 - 60% 5" xfId="7900"/>
    <cellStyle name="Accent4 - 60% 6" xfId="7901"/>
    <cellStyle name="Accent4 1" xfId="7902"/>
    <cellStyle name="Accent4 1 2" xfId="12667"/>
    <cellStyle name="Accent4 10" xfId="12248"/>
    <cellStyle name="Accent4 11" xfId="13353"/>
    <cellStyle name="Accent4 12" xfId="12252"/>
    <cellStyle name="Accent4 13" xfId="13364"/>
    <cellStyle name="Accent4 14" xfId="12259"/>
    <cellStyle name="Accent4 15" xfId="13355"/>
    <cellStyle name="Accent4 16" xfId="12727"/>
    <cellStyle name="Accent4 2" xfId="7903"/>
    <cellStyle name="Accent4 2 2" xfId="12668"/>
    <cellStyle name="Accent4 3" xfId="7904"/>
    <cellStyle name="Accent4 3 2" xfId="12669"/>
    <cellStyle name="Accent4 4" xfId="7905"/>
    <cellStyle name="Accent4 5" xfId="12666"/>
    <cellStyle name="Accent4 6" xfId="12256"/>
    <cellStyle name="Accent4 7" xfId="13275"/>
    <cellStyle name="Accent4 8" xfId="12263"/>
    <cellStyle name="Accent4 9" xfId="13277"/>
    <cellStyle name="Accent4_7-р" xfId="7906"/>
    <cellStyle name="Accent5" xfId="3278"/>
    <cellStyle name="Accent5 - 20%" xfId="7907"/>
    <cellStyle name="Accent5 - 20% 2" xfId="7908"/>
    <cellStyle name="Accent5 - 20% 3" xfId="7909"/>
    <cellStyle name="Accent5 - 20% 4" xfId="7910"/>
    <cellStyle name="Accent5 - 20% 5" xfId="7911"/>
    <cellStyle name="Accent5 - 20% 6" xfId="7912"/>
    <cellStyle name="Accent5 - 40%" xfId="7913"/>
    <cellStyle name="Accent5 - 60%" xfId="7914"/>
    <cellStyle name="Accent5 - 60% 2" xfId="7915"/>
    <cellStyle name="Accent5 - 60% 3" xfId="7916"/>
    <cellStyle name="Accent5 - 60% 4" xfId="7917"/>
    <cellStyle name="Accent5 - 60% 5" xfId="7918"/>
    <cellStyle name="Accent5 - 60% 6" xfId="7919"/>
    <cellStyle name="Accent5 1" xfId="7920"/>
    <cellStyle name="Accent5 1 2" xfId="12671"/>
    <cellStyle name="Accent5 10" xfId="12245"/>
    <cellStyle name="Accent5 11" xfId="13327"/>
    <cellStyle name="Accent5 12" xfId="12247"/>
    <cellStyle name="Accent5 13" xfId="13352"/>
    <cellStyle name="Accent5 14" xfId="12249"/>
    <cellStyle name="Accent5 15" xfId="13326"/>
    <cellStyle name="Accent5 16" xfId="12311"/>
    <cellStyle name="Accent5 2" xfId="7921"/>
    <cellStyle name="Accent5 2 2" xfId="12672"/>
    <cellStyle name="Accent5 3" xfId="7922"/>
    <cellStyle name="Accent5 3 2" xfId="12673"/>
    <cellStyle name="Accent5 4" xfId="7923"/>
    <cellStyle name="Accent5 5" xfId="12670"/>
    <cellStyle name="Accent5 6" xfId="12253"/>
    <cellStyle name="Accent5 7" xfId="13273"/>
    <cellStyle name="Accent5 8" xfId="12258"/>
    <cellStyle name="Accent5 9" xfId="13274"/>
    <cellStyle name="Accent5_7-р" xfId="7924"/>
    <cellStyle name="Accent6" xfId="3279"/>
    <cellStyle name="Accent6 - 20%" xfId="7925"/>
    <cellStyle name="Accent6 - 40%" xfId="7926"/>
    <cellStyle name="Accent6 - 40% 2" xfId="7927"/>
    <cellStyle name="Accent6 - 40% 3" xfId="7928"/>
    <cellStyle name="Accent6 - 40% 4" xfId="7929"/>
    <cellStyle name="Accent6 - 40% 5" xfId="7930"/>
    <cellStyle name="Accent6 - 40% 6" xfId="7931"/>
    <cellStyle name="Accent6 - 60%" xfId="7932"/>
    <cellStyle name="Accent6 - 60% 2" xfId="7933"/>
    <cellStyle name="Accent6 - 60% 3" xfId="7934"/>
    <cellStyle name="Accent6 - 60% 4" xfId="7935"/>
    <cellStyle name="Accent6 - 60% 5" xfId="7936"/>
    <cellStyle name="Accent6 - 60% 6" xfId="7937"/>
    <cellStyle name="Accent6 1" xfId="7938"/>
    <cellStyle name="Accent6 1 2" xfId="12675"/>
    <cellStyle name="Accent6 10" xfId="12243"/>
    <cellStyle name="Accent6 11" xfId="13301"/>
    <cellStyle name="Accent6 12" xfId="12244"/>
    <cellStyle name="Accent6 13" xfId="13325"/>
    <cellStyle name="Accent6 14" xfId="12246"/>
    <cellStyle name="Accent6 15" xfId="13291"/>
    <cellStyle name="Accent6 16" xfId="12262"/>
    <cellStyle name="Accent6 2" xfId="7939"/>
    <cellStyle name="Accent6 2 2" xfId="12676"/>
    <cellStyle name="Accent6 3" xfId="7940"/>
    <cellStyle name="Accent6 3 2" xfId="12677"/>
    <cellStyle name="Accent6 4" xfId="7941"/>
    <cellStyle name="Accent6 5" xfId="12674"/>
    <cellStyle name="Accent6 6" xfId="12251"/>
    <cellStyle name="Accent6 7" xfId="13271"/>
    <cellStyle name="Accent6 8" xfId="12254"/>
    <cellStyle name="Accent6 9" xfId="13272"/>
    <cellStyle name="Accent6_7-р" xfId="7942"/>
    <cellStyle name="acct" xfId="7943"/>
    <cellStyle name="Ăčďĺđńńűëęŕ" xfId="3280"/>
    <cellStyle name="Action" xfId="3281"/>
    <cellStyle name="AeE­ [0]_?A°??µAoC?" xfId="7944"/>
    <cellStyle name="AeE­_?A°??µAoC?" xfId="7945"/>
    <cellStyle name="AFE" xfId="3282"/>
    <cellStyle name="Áĺççŕůčňíűé" xfId="3283"/>
    <cellStyle name="Äĺíĺćíűé [0]_(ňŕá 3č)" xfId="3284"/>
    <cellStyle name="Äĺíĺćíűé_(ňŕá 3č)" xfId="3285"/>
    <cellStyle name="Annotations Cell - PerformancePoint" xfId="7946"/>
    <cellStyle name="Arial 10" xfId="7947"/>
    <cellStyle name="Arial 12" xfId="7948"/>
    <cellStyle name="Arial007000001514155735" xfId="7949"/>
    <cellStyle name="Arial007000001514155735 2" xfId="7950"/>
    <cellStyle name="Arial0070000015536870911" xfId="7951"/>
    <cellStyle name="Arial0070000015536870911 2" xfId="7952"/>
    <cellStyle name="Arial007000001565535" xfId="7953"/>
    <cellStyle name="Arial007000001565535 2" xfId="7954"/>
    <cellStyle name="Arial0110010000536870911" xfId="7955"/>
    <cellStyle name="Arial01101000015536870911" xfId="7956"/>
    <cellStyle name="Arial017010000536870911" xfId="7957"/>
    <cellStyle name="Arial018000000536870911" xfId="7958"/>
    <cellStyle name="Arial10170100015536870911" xfId="7959"/>
    <cellStyle name="Arial10170100015536870911 2" xfId="7960"/>
    <cellStyle name="Arial107000000536870911" xfId="7961"/>
    <cellStyle name="Arial107000001514155735" xfId="7962"/>
    <cellStyle name="Arial107000001514155735 2" xfId="7963"/>
    <cellStyle name="Arial107000001514155735FMT" xfId="7964"/>
    <cellStyle name="Arial107000001514155735FMT 2" xfId="7965"/>
    <cellStyle name="Arial1070000015536870911" xfId="7966"/>
    <cellStyle name="Arial1070000015536870911 2" xfId="7967"/>
    <cellStyle name="Arial1070000015536870911FMT" xfId="7968"/>
    <cellStyle name="Arial1070000015536870911FMT 2" xfId="7969"/>
    <cellStyle name="Arial107000001565535" xfId="7970"/>
    <cellStyle name="Arial107000001565535 2" xfId="7971"/>
    <cellStyle name="Arial107000001565535FMT" xfId="7972"/>
    <cellStyle name="Arial107000001565535FMT 2" xfId="7973"/>
    <cellStyle name="Arial117100000536870911" xfId="7974"/>
    <cellStyle name="Arial118000000536870911" xfId="7975"/>
    <cellStyle name="Arial2110100000536870911" xfId="7976"/>
    <cellStyle name="Arial21101000015536870911" xfId="7977"/>
    <cellStyle name="Arial2170000015536870911" xfId="7978"/>
    <cellStyle name="Arial2170000015536870911 2" xfId="7979"/>
    <cellStyle name="Arial2170000015536870911FMT" xfId="7980"/>
    <cellStyle name="Arial2170000015536870911FMT 2" xfId="7981"/>
    <cellStyle name="Bad" xfId="3286"/>
    <cellStyle name="Bad 1" xfId="7982"/>
    <cellStyle name="Bad 1 2" xfId="12683"/>
    <cellStyle name="Bad 2" xfId="7983"/>
    <cellStyle name="Bad 2 2" xfId="12684"/>
    <cellStyle name="Bad 3" xfId="7984"/>
    <cellStyle name="Bad 3 2" xfId="12685"/>
    <cellStyle name="Bad 4" xfId="7985"/>
    <cellStyle name="Bad 5" xfId="12682"/>
    <cellStyle name="BLACK" xfId="7986"/>
    <cellStyle name="Blue" xfId="3287"/>
    <cellStyle name="Body" xfId="7987"/>
    <cellStyle name="British Pound" xfId="7988"/>
    <cellStyle name="C?AO_?A°??µAoC?" xfId="7989"/>
    <cellStyle name="Calc Currency (0)" xfId="7990"/>
    <cellStyle name="Calc Currency (2)" xfId="7991"/>
    <cellStyle name="Calc Percent (0)" xfId="7992"/>
    <cellStyle name="Calc Percent (1)" xfId="7993"/>
    <cellStyle name="Calc Percent (2)" xfId="7994"/>
    <cellStyle name="Calc Units (0)" xfId="7995"/>
    <cellStyle name="Calc Units (1)" xfId="7996"/>
    <cellStyle name="Calc Units (2)" xfId="7997"/>
    <cellStyle name="Calculation" xfId="3288"/>
    <cellStyle name="Calculation 1" xfId="7998"/>
    <cellStyle name="Calculation 1 2" xfId="12687"/>
    <cellStyle name="Calculation 2" xfId="7999"/>
    <cellStyle name="Calculation 2 2" xfId="12688"/>
    <cellStyle name="Calculation 3" xfId="8000"/>
    <cellStyle name="Calculation 3 2" xfId="12689"/>
    <cellStyle name="Calculation 4" xfId="8001"/>
    <cellStyle name="Calculation 5" xfId="12686"/>
    <cellStyle name="Case" xfId="8002"/>
    <cellStyle name="Cells" xfId="3289"/>
    <cellStyle name="Cells 2" xfId="3290"/>
    <cellStyle name="Cells 2 2" xfId="3291"/>
    <cellStyle name="Cells 3" xfId="3292"/>
    <cellStyle name="Center Across" xfId="8003"/>
    <cellStyle name="Check" xfId="8004"/>
    <cellStyle name="Check Cell" xfId="3293"/>
    <cellStyle name="Check Cell 1" xfId="8005"/>
    <cellStyle name="Check Cell 1 2" xfId="12691"/>
    <cellStyle name="Check Cell 2" xfId="8006"/>
    <cellStyle name="Check Cell 2 2" xfId="12692"/>
    <cellStyle name="Check Cell 3" xfId="8007"/>
    <cellStyle name="Check Cell 3 2" xfId="12693"/>
    <cellStyle name="Check Cell 4" xfId="8008"/>
    <cellStyle name="Check Cell 5" xfId="12690"/>
    <cellStyle name="Chek" xfId="3294"/>
    <cellStyle name="Column Heading" xfId="8009"/>
    <cellStyle name="Comma [0]_0_Cash" xfId="3295"/>
    <cellStyle name="Comma [00]" xfId="8010"/>
    <cellStyle name="Comma [1]" xfId="8011"/>
    <cellStyle name="Comma 0" xfId="3296"/>
    <cellStyle name="Comma 0*" xfId="3297"/>
    <cellStyle name="Comma 2" xfId="3298"/>
    <cellStyle name="Comma 2 2" xfId="8012"/>
    <cellStyle name="Comma 3" xfId="8013"/>
    <cellStyle name="Comma 3*" xfId="3299"/>
    <cellStyle name="Comma_0_Cash" xfId="3300"/>
    <cellStyle name="Comma0" xfId="3301"/>
    <cellStyle name="Çŕůčňíűé" xfId="3302"/>
    <cellStyle name="Currency [0]" xfId="3303"/>
    <cellStyle name="Currency [0] 2" xfId="3304"/>
    <cellStyle name="Currency [0] 2 10" xfId="6201"/>
    <cellStyle name="Currency [0] 2 11" xfId="6202"/>
    <cellStyle name="Currency [0] 2 2" xfId="3305"/>
    <cellStyle name="Currency [0] 2 2 2" xfId="6203"/>
    <cellStyle name="Currency [0] 2 2 3" xfId="6204"/>
    <cellStyle name="Currency [0] 2 2 4" xfId="6205"/>
    <cellStyle name="Currency [0] 2 3" xfId="3306"/>
    <cellStyle name="Currency [0] 2 3 2" xfId="6206"/>
    <cellStyle name="Currency [0] 2 3 3" xfId="6207"/>
    <cellStyle name="Currency [0] 2 3 4" xfId="6208"/>
    <cellStyle name="Currency [0] 2 4" xfId="3307"/>
    <cellStyle name="Currency [0] 2 4 2" xfId="6209"/>
    <cellStyle name="Currency [0] 2 4 3" xfId="6210"/>
    <cellStyle name="Currency [0] 2 4 4" xfId="6211"/>
    <cellStyle name="Currency [0] 2 5" xfId="3308"/>
    <cellStyle name="Currency [0] 2 5 2" xfId="6212"/>
    <cellStyle name="Currency [0] 2 5 3" xfId="6213"/>
    <cellStyle name="Currency [0] 2 5 4" xfId="6214"/>
    <cellStyle name="Currency [0] 2 6" xfId="3309"/>
    <cellStyle name="Currency [0] 2 6 2" xfId="6215"/>
    <cellStyle name="Currency [0] 2 6 3" xfId="6216"/>
    <cellStyle name="Currency [0] 2 6 4" xfId="6217"/>
    <cellStyle name="Currency [0] 2 7" xfId="3310"/>
    <cellStyle name="Currency [0] 2 7 2" xfId="6218"/>
    <cellStyle name="Currency [0] 2 7 3" xfId="6219"/>
    <cellStyle name="Currency [0] 2 7 4" xfId="6220"/>
    <cellStyle name="Currency [0] 2 8" xfId="3311"/>
    <cellStyle name="Currency [0] 2 8 2" xfId="6221"/>
    <cellStyle name="Currency [0] 2 8 3" xfId="6222"/>
    <cellStyle name="Currency [0] 2 8 4" xfId="6223"/>
    <cellStyle name="Currency [0] 2 9" xfId="3312"/>
    <cellStyle name="Currency [0] 3" xfId="3313"/>
    <cellStyle name="Currency [0] 3 10" xfId="6224"/>
    <cellStyle name="Currency [0] 3 11" xfId="6225"/>
    <cellStyle name="Currency [0] 3 2" xfId="3314"/>
    <cellStyle name="Currency [0] 3 2 2" xfId="6226"/>
    <cellStyle name="Currency [0] 3 2 3" xfId="6227"/>
    <cellStyle name="Currency [0] 3 2 4" xfId="6228"/>
    <cellStyle name="Currency [0] 3 3" xfId="3315"/>
    <cellStyle name="Currency [0] 3 3 2" xfId="6229"/>
    <cellStyle name="Currency [0] 3 3 3" xfId="6230"/>
    <cellStyle name="Currency [0] 3 3 4" xfId="6231"/>
    <cellStyle name="Currency [0] 3 4" xfId="3316"/>
    <cellStyle name="Currency [0] 3 4 2" xfId="6232"/>
    <cellStyle name="Currency [0] 3 4 3" xfId="6233"/>
    <cellStyle name="Currency [0] 3 4 4" xfId="6234"/>
    <cellStyle name="Currency [0] 3 5" xfId="3317"/>
    <cellStyle name="Currency [0] 3 5 2" xfId="6235"/>
    <cellStyle name="Currency [0] 3 5 3" xfId="6236"/>
    <cellStyle name="Currency [0] 3 5 4" xfId="6237"/>
    <cellStyle name="Currency [0] 3 6" xfId="3318"/>
    <cellStyle name="Currency [0] 3 6 2" xfId="6238"/>
    <cellStyle name="Currency [0] 3 6 3" xfId="6239"/>
    <cellStyle name="Currency [0] 3 6 4" xfId="6240"/>
    <cellStyle name="Currency [0] 3 7" xfId="3319"/>
    <cellStyle name="Currency [0] 3 7 2" xfId="6241"/>
    <cellStyle name="Currency [0] 3 7 3" xfId="6242"/>
    <cellStyle name="Currency [0] 3 7 4" xfId="6243"/>
    <cellStyle name="Currency [0] 3 8" xfId="3320"/>
    <cellStyle name="Currency [0] 3 8 2" xfId="6244"/>
    <cellStyle name="Currency [0] 3 8 3" xfId="6245"/>
    <cellStyle name="Currency [0] 3 8 4" xfId="6246"/>
    <cellStyle name="Currency [0] 3 9" xfId="3321"/>
    <cellStyle name="Currency [0] 4" xfId="3322"/>
    <cellStyle name="Currency [0] 4 10" xfId="6247"/>
    <cellStyle name="Currency [0] 4 11" xfId="6248"/>
    <cellStyle name="Currency [0] 4 2" xfId="3323"/>
    <cellStyle name="Currency [0] 4 2 2" xfId="6249"/>
    <cellStyle name="Currency [0] 4 2 3" xfId="6250"/>
    <cellStyle name="Currency [0] 4 2 4" xfId="6251"/>
    <cellStyle name="Currency [0] 4 3" xfId="3324"/>
    <cellStyle name="Currency [0] 4 3 2" xfId="6252"/>
    <cellStyle name="Currency [0] 4 3 3" xfId="6253"/>
    <cellStyle name="Currency [0] 4 3 4" xfId="6254"/>
    <cellStyle name="Currency [0] 4 4" xfId="3325"/>
    <cellStyle name="Currency [0] 4 4 2" xfId="6255"/>
    <cellStyle name="Currency [0] 4 4 3" xfId="6256"/>
    <cellStyle name="Currency [0] 4 4 4" xfId="6257"/>
    <cellStyle name="Currency [0] 4 5" xfId="3326"/>
    <cellStyle name="Currency [0] 4 5 2" xfId="6258"/>
    <cellStyle name="Currency [0] 4 5 3" xfId="6259"/>
    <cellStyle name="Currency [0] 4 5 4" xfId="6260"/>
    <cellStyle name="Currency [0] 4 6" xfId="3327"/>
    <cellStyle name="Currency [0] 4 6 2" xfId="6261"/>
    <cellStyle name="Currency [0] 4 6 3" xfId="6262"/>
    <cellStyle name="Currency [0] 4 6 4" xfId="6263"/>
    <cellStyle name="Currency [0] 4 7" xfId="3328"/>
    <cellStyle name="Currency [0] 4 7 2" xfId="6264"/>
    <cellStyle name="Currency [0] 4 7 3" xfId="6265"/>
    <cellStyle name="Currency [0] 4 7 4" xfId="6266"/>
    <cellStyle name="Currency [0] 4 8" xfId="3329"/>
    <cellStyle name="Currency [0] 4 8 2" xfId="6267"/>
    <cellStyle name="Currency [0] 4 8 3" xfId="6268"/>
    <cellStyle name="Currency [0] 4 8 4" xfId="6269"/>
    <cellStyle name="Currency [0] 4 9" xfId="3330"/>
    <cellStyle name="Currency [0] 5" xfId="3331"/>
    <cellStyle name="Currency [0] 5 10" xfId="6270"/>
    <cellStyle name="Currency [0] 5 11" xfId="6271"/>
    <cellStyle name="Currency [0] 5 2" xfId="3332"/>
    <cellStyle name="Currency [0] 5 2 2" xfId="6272"/>
    <cellStyle name="Currency [0] 5 2 3" xfId="6273"/>
    <cellStyle name="Currency [0] 5 2 4" xfId="6274"/>
    <cellStyle name="Currency [0] 5 3" xfId="3333"/>
    <cellStyle name="Currency [0] 5 3 2" xfId="6275"/>
    <cellStyle name="Currency [0] 5 3 3" xfId="6276"/>
    <cellStyle name="Currency [0] 5 3 4" xfId="6277"/>
    <cellStyle name="Currency [0] 5 4" xfId="3334"/>
    <cellStyle name="Currency [0] 5 4 2" xfId="6278"/>
    <cellStyle name="Currency [0] 5 4 3" xfId="6279"/>
    <cellStyle name="Currency [0] 5 4 4" xfId="6280"/>
    <cellStyle name="Currency [0] 5 5" xfId="3335"/>
    <cellStyle name="Currency [0] 5 5 2" xfId="6281"/>
    <cellStyle name="Currency [0] 5 5 3" xfId="6282"/>
    <cellStyle name="Currency [0] 5 5 4" xfId="6283"/>
    <cellStyle name="Currency [0] 5 6" xfId="3336"/>
    <cellStyle name="Currency [0] 5 6 2" xfId="6284"/>
    <cellStyle name="Currency [0] 5 6 3" xfId="6285"/>
    <cellStyle name="Currency [0] 5 6 4" xfId="6286"/>
    <cellStyle name="Currency [0] 5 7" xfId="3337"/>
    <cellStyle name="Currency [0] 5 7 2" xfId="6287"/>
    <cellStyle name="Currency [0] 5 7 3" xfId="6288"/>
    <cellStyle name="Currency [0] 5 7 4" xfId="6289"/>
    <cellStyle name="Currency [0] 5 8" xfId="3338"/>
    <cellStyle name="Currency [0] 5 8 2" xfId="6290"/>
    <cellStyle name="Currency [0] 5 8 3" xfId="6291"/>
    <cellStyle name="Currency [0] 5 8 4" xfId="6292"/>
    <cellStyle name="Currency [0] 5 9" xfId="3339"/>
    <cellStyle name="Currency [0] 6" xfId="3340"/>
    <cellStyle name="Currency [0] 6 2" xfId="3341"/>
    <cellStyle name="Currency [0] 6 3" xfId="3342"/>
    <cellStyle name="Currency [0] 6 4" xfId="6293"/>
    <cellStyle name="Currency [0] 7" xfId="3343"/>
    <cellStyle name="Currency [0] 7 2" xfId="3344"/>
    <cellStyle name="Currency [0] 7 3" xfId="3345"/>
    <cellStyle name="Currency [0] 7 4" xfId="6294"/>
    <cellStyle name="Currency [0] 8" xfId="3346"/>
    <cellStyle name="Currency [0] 8 2" xfId="3347"/>
    <cellStyle name="Currency [0] 8 3" xfId="3348"/>
    <cellStyle name="Currency [0] 8 4" xfId="6295"/>
    <cellStyle name="Currency [0] 9" xfId="8014"/>
    <cellStyle name="Currency [0]_Приложения ЛФ корр" xfId="3349"/>
    <cellStyle name="Currency [00]" xfId="8015"/>
    <cellStyle name="Currency [1]" xfId="8016"/>
    <cellStyle name="Currency 0" xfId="3350"/>
    <cellStyle name="Currency 2" xfId="3351"/>
    <cellStyle name="Currency_0_Cash" xfId="3352"/>
    <cellStyle name="Currency0" xfId="3353"/>
    <cellStyle name="currency1" xfId="3354"/>
    <cellStyle name="Currency2" xfId="3355"/>
    <cellStyle name="currency3" xfId="3356"/>
    <cellStyle name="currency4" xfId="3357"/>
    <cellStyle name="Đ_x0010_" xfId="5866"/>
    <cellStyle name="Data Cell - PerformancePoint" xfId="8017"/>
    <cellStyle name="Data Entry Cell - PerformancePoint" xfId="8018"/>
    <cellStyle name="Date" xfId="3358"/>
    <cellStyle name="Date 10" xfId="8019"/>
    <cellStyle name="date 11" xfId="10923"/>
    <cellStyle name="date 12" xfId="10924"/>
    <cellStyle name="date 13" xfId="10925"/>
    <cellStyle name="date 14" xfId="12705"/>
    <cellStyle name="date 15" xfId="12241"/>
    <cellStyle name="date 16" xfId="13266"/>
    <cellStyle name="date 17" xfId="12242"/>
    <cellStyle name="date 18" xfId="13267"/>
    <cellStyle name="date 19" xfId="13265"/>
    <cellStyle name="date 2" xfId="5880"/>
    <cellStyle name="Date 2 2" xfId="8020"/>
    <cellStyle name="date 20" xfId="13269"/>
    <cellStyle name="date 21" xfId="12238"/>
    <cellStyle name="date 22" xfId="13270"/>
    <cellStyle name="date 23" xfId="12239"/>
    <cellStyle name="date 24" xfId="13268"/>
    <cellStyle name="date 25" xfId="12240"/>
    <cellStyle name="Date 3" xfId="8021"/>
    <cellStyle name="Date 4" xfId="8022"/>
    <cellStyle name="Date 5" xfId="8023"/>
    <cellStyle name="Date 6" xfId="8024"/>
    <cellStyle name="Date 7" xfId="8025"/>
    <cellStyle name="Date 8" xfId="8026"/>
    <cellStyle name="Date 9" xfId="8027"/>
    <cellStyle name="Date Aligned" xfId="3359"/>
    <cellStyle name="Date Short" xfId="8028"/>
    <cellStyle name="Date_LRP Model (13.05.02)" xfId="8029"/>
    <cellStyle name="Dates" xfId="3360"/>
    <cellStyle name="DblClick" xfId="3361"/>
    <cellStyle name="DblClick 2" xfId="3362"/>
    <cellStyle name="Dec_0" xfId="8030"/>
    <cellStyle name="Default" xfId="8031"/>
    <cellStyle name="Dezimal [0]_NEGS" xfId="3363"/>
    <cellStyle name="Dezimal_NEGS" xfId="3364"/>
    <cellStyle name="Dollars" xfId="8032"/>
    <cellStyle name="Dotted Line" xfId="3365"/>
    <cellStyle name="Double Accounting" xfId="8033"/>
    <cellStyle name="E&amp;Y House" xfId="3366"/>
    <cellStyle name="E-mail" xfId="3367"/>
    <cellStyle name="E-mail 2" xfId="3368"/>
    <cellStyle name="E-mail 2 2" xfId="8034"/>
    <cellStyle name="E-mail 3" xfId="8035"/>
    <cellStyle name="E-mail 3 2" xfId="8036"/>
    <cellStyle name="E-mail 4" xfId="8037"/>
    <cellStyle name="E-mail 5" xfId="10926"/>
    <cellStyle name="E-mail_46EP.2011(v2.0)" xfId="3369"/>
    <cellStyle name="Emphasis 1" xfId="8038"/>
    <cellStyle name="Emphasis 1 2" xfId="8039"/>
    <cellStyle name="Emphasis 1 3" xfId="8040"/>
    <cellStyle name="Emphasis 1 4" xfId="8041"/>
    <cellStyle name="Emphasis 1 5" xfId="8042"/>
    <cellStyle name="Emphasis 1 6" xfId="8043"/>
    <cellStyle name="Emphasis 2" xfId="8044"/>
    <cellStyle name="Emphasis 2 2" xfId="8045"/>
    <cellStyle name="Emphasis 2 3" xfId="8046"/>
    <cellStyle name="Emphasis 2 4" xfId="8047"/>
    <cellStyle name="Emphasis 2 5" xfId="8048"/>
    <cellStyle name="Emphasis 2 6" xfId="8049"/>
    <cellStyle name="Emphasis 3" xfId="8050"/>
    <cellStyle name="Enter Currency (0)" xfId="8051"/>
    <cellStyle name="Enter Currency (2)" xfId="8052"/>
    <cellStyle name="Enter Units (0)" xfId="8053"/>
    <cellStyle name="Enter Units (1)" xfId="8054"/>
    <cellStyle name="Enter Units (2)" xfId="8055"/>
    <cellStyle name="Euro" xfId="3370"/>
    <cellStyle name="Euro 2" xfId="3371"/>
    <cellStyle name="Euro 2 2" xfId="10927"/>
    <cellStyle name="Euro 3" xfId="3372"/>
    <cellStyle name="Euro 3 2" xfId="10928"/>
    <cellStyle name="Euro 4" xfId="3373"/>
    <cellStyle name="Euro 4 2" xfId="10929"/>
    <cellStyle name="Euro 5" xfId="5881"/>
    <cellStyle name="Euro 5 2" xfId="8056"/>
    <cellStyle name="Euro 5 3" xfId="8057"/>
    <cellStyle name="Euro 6" xfId="8058"/>
    <cellStyle name="Euro 7" xfId="8059"/>
    <cellStyle name="ew" xfId="3374"/>
    <cellStyle name="ew 2" xfId="8060"/>
    <cellStyle name="Excel Built-in Normal" xfId="3375"/>
    <cellStyle name="Excel Built-in Normal 1" xfId="3376"/>
    <cellStyle name="Excel Built-in Normal 2" xfId="3377"/>
    <cellStyle name="Excel Built-in Normal 2 2" xfId="10930"/>
    <cellStyle name="Excel Built-in Normal 2 3" xfId="10931"/>
    <cellStyle name="Excel Built-in Normal 2 4" xfId="6296"/>
    <cellStyle name="Excel Built-in Normal 3" xfId="8061"/>
    <cellStyle name="Excel Built-in Normal 4" xfId="8062"/>
    <cellStyle name="Excel Built-in Normal 5" xfId="12714"/>
    <cellStyle name="Explanatory Text" xfId="3378"/>
    <cellStyle name="Explanatory Text 1" xfId="8063"/>
    <cellStyle name="Explanatory Text 1 2" xfId="12716"/>
    <cellStyle name="Explanatory Text 2" xfId="8064"/>
    <cellStyle name="Explanatory Text 2 2" xfId="12717"/>
    <cellStyle name="Explanatory Text 3" xfId="8065"/>
    <cellStyle name="Explanatory Text 3 2" xfId="12718"/>
    <cellStyle name="Explanatory Text 4" xfId="12715"/>
    <cellStyle name="Ezres [0]_Document" xfId="8066"/>
    <cellStyle name="Ezres_Document" xfId="8067"/>
    <cellStyle name="F2" xfId="3379"/>
    <cellStyle name="F3" xfId="3380"/>
    <cellStyle name="F4" xfId="3381"/>
    <cellStyle name="F5" xfId="3382"/>
    <cellStyle name="F6" xfId="3383"/>
    <cellStyle name="F7" xfId="3384"/>
    <cellStyle name="F8" xfId="3385"/>
    <cellStyle name="Fixed" xfId="3386"/>
    <cellStyle name="fo]_x000d__x000a_UserName=Murat Zelef_x000d__x000a_UserCompany=Bumerang_x000d__x000a__x000d__x000a_[File Paths]_x000d__x000a_WorkingDirectory=C:\EQUIS\DLWIN_x000d__x000a_DownLoader=C" xfId="3387"/>
    <cellStyle name="Followed Hyperlink" xfId="3388"/>
    <cellStyle name="footer" xfId="8068"/>
    <cellStyle name="Footnote" xfId="3389"/>
    <cellStyle name="Formuls" xfId="3390"/>
    <cellStyle name="Formuls 2" xfId="3391"/>
    <cellStyle name="Good" xfId="3392"/>
    <cellStyle name="Good 1" xfId="8069"/>
    <cellStyle name="Good 1 2" xfId="12729"/>
    <cellStyle name="Good 2" xfId="8070"/>
    <cellStyle name="Good 2 2" xfId="8071"/>
    <cellStyle name="Good 2 3" xfId="12730"/>
    <cellStyle name="Good 3" xfId="8072"/>
    <cellStyle name="Good 3 2" xfId="8073"/>
    <cellStyle name="Good 3 3" xfId="12731"/>
    <cellStyle name="Good 4" xfId="8074"/>
    <cellStyle name="Good 5" xfId="8075"/>
    <cellStyle name="Good 6" xfId="12728"/>
    <cellStyle name="Good_7-р_Из_Системы" xfId="8076"/>
    <cellStyle name="Green" xfId="8077"/>
    <cellStyle name="Green 2" xfId="8078"/>
    <cellStyle name="hard no" xfId="3393"/>
    <cellStyle name="Hard Percent" xfId="3394"/>
    <cellStyle name="hardno" xfId="3395"/>
    <cellStyle name="Head 1" xfId="3396"/>
    <cellStyle name="Header" xfId="3397"/>
    <cellStyle name="Header 3" xfId="3398"/>
    <cellStyle name="Header 3 2" xfId="3399"/>
    <cellStyle name="header1" xfId="3400"/>
    <cellStyle name="Header1 2" xfId="8079"/>
    <cellStyle name="header2" xfId="3401"/>
    <cellStyle name="Header2 2" xfId="8080"/>
    <cellStyle name="Heading" xfId="3402"/>
    <cellStyle name="Heading 1" xfId="3403"/>
    <cellStyle name="Heading 1 1" xfId="8081"/>
    <cellStyle name="Heading 1 1 2" xfId="12736"/>
    <cellStyle name="Heading 1 2" xfId="3404"/>
    <cellStyle name="Heading 1 2 2" xfId="8082"/>
    <cellStyle name="Heading 1 2 3" xfId="6297"/>
    <cellStyle name="Heading 1 2 4" xfId="12737"/>
    <cellStyle name="Heading 1 3" xfId="5840"/>
    <cellStyle name="Heading 1 3 2" xfId="8083"/>
    <cellStyle name="Heading 1 3 3" xfId="12738"/>
    <cellStyle name="Heading 1 4" xfId="10932"/>
    <cellStyle name="Heading 1 5" xfId="12735"/>
    <cellStyle name="Heading 2" xfId="3405"/>
    <cellStyle name="Heading 2 1" xfId="8084"/>
    <cellStyle name="Heading 2 1 2" xfId="12740"/>
    <cellStyle name="Heading 2 2" xfId="3406"/>
    <cellStyle name="Heading 2 2 2" xfId="8085"/>
    <cellStyle name="Heading 2 2 3" xfId="6298"/>
    <cellStyle name="Heading 2 2 4" xfId="12741"/>
    <cellStyle name="Heading 2 3" xfId="5841"/>
    <cellStyle name="Heading 2 3 2" xfId="8086"/>
    <cellStyle name="Heading 2 3 3" xfId="12742"/>
    <cellStyle name="Heading 2 4" xfId="10933"/>
    <cellStyle name="Heading 2 5" xfId="12739"/>
    <cellStyle name="Heading 3" xfId="3407"/>
    <cellStyle name="Heading 3 1" xfId="8087"/>
    <cellStyle name="Heading 3 1 2" xfId="12744"/>
    <cellStyle name="Heading 3 2" xfId="8088"/>
    <cellStyle name="Heading 3 2 2" xfId="12745"/>
    <cellStyle name="Heading 3 3" xfId="8089"/>
    <cellStyle name="Heading 3 3 2" xfId="12746"/>
    <cellStyle name="Heading 3 4" xfId="12743"/>
    <cellStyle name="Heading 4" xfId="3408"/>
    <cellStyle name="Heading 4 1" xfId="8090"/>
    <cellStyle name="Heading 4 1 2" xfId="12748"/>
    <cellStyle name="Heading 4 2" xfId="8091"/>
    <cellStyle name="Heading 4 2 2" xfId="12749"/>
    <cellStyle name="Heading 4 3" xfId="8092"/>
    <cellStyle name="Heading 4 3 2" xfId="12750"/>
    <cellStyle name="Heading 4 4" xfId="12747"/>
    <cellStyle name="heading_a2" xfId="8093"/>
    <cellStyle name="Heading2" xfId="3409"/>
    <cellStyle name="Heading2 2" xfId="3410"/>
    <cellStyle name="Heading2 2 2" xfId="8094"/>
    <cellStyle name="Heading2 3" xfId="8095"/>
    <cellStyle name="Heading2 3 2" xfId="8096"/>
    <cellStyle name="Heading2 4" xfId="8097"/>
    <cellStyle name="Heading2 5" xfId="10934"/>
    <cellStyle name="Heading2_46EP.2011(v2.0)" xfId="3411"/>
    <cellStyle name="HeadingS" xfId="8098"/>
    <cellStyle name="Headline I" xfId="3412"/>
    <cellStyle name="Headline II" xfId="3413"/>
    <cellStyle name="Headline III" xfId="3414"/>
    <cellStyle name="Hide" xfId="8099"/>
    <cellStyle name="Hyperlink" xfId="3415"/>
    <cellStyle name="Hyperlink1" xfId="8100"/>
    <cellStyle name="Hyperlink2" xfId="8101"/>
    <cellStyle name="Hyperlink3" xfId="8102"/>
    <cellStyle name="Iau?iue_130 nnd. are." xfId="3416"/>
    <cellStyle name="Îáű÷íűé__FES" xfId="3417"/>
    <cellStyle name="Îáû÷íûé_cogs" xfId="3418"/>
    <cellStyle name="Îňęđűâŕâřŕ˙ń˙ ăčďĺđńńűëęŕ" xfId="3419"/>
    <cellStyle name="Info" xfId="3420"/>
    <cellStyle name="Input" xfId="3421"/>
    <cellStyle name="Input 1" xfId="8103"/>
    <cellStyle name="Input 1 2" xfId="12759"/>
    <cellStyle name="Input 2" xfId="8104"/>
    <cellStyle name="Input 2 2" xfId="12760"/>
    <cellStyle name="Input 3" xfId="8105"/>
    <cellStyle name="Input 3 2" xfId="12761"/>
    <cellStyle name="Input 4" xfId="8106"/>
    <cellStyle name="Input 5" xfId="12758"/>
    <cellStyle name="InputCurrency" xfId="3422"/>
    <cellStyle name="InputCurrency2" xfId="3423"/>
    <cellStyle name="InputMultiple1" xfId="3424"/>
    <cellStyle name="InputPercent1" xfId="3425"/>
    <cellStyle name="Inputs" xfId="3426"/>
    <cellStyle name="Inputs (const)" xfId="3427"/>
    <cellStyle name="Inputs (const) 2" xfId="3428"/>
    <cellStyle name="Inputs (const) 2 2" xfId="8107"/>
    <cellStyle name="Inputs (const) 3" xfId="8108"/>
    <cellStyle name="Inputs (const) 3 2" xfId="8109"/>
    <cellStyle name="Inputs (const) 4" xfId="8110"/>
    <cellStyle name="Inputs (const) 5" xfId="10935"/>
    <cellStyle name="Inputs (const)_46EP.2011(v2.0)" xfId="3429"/>
    <cellStyle name="Inputs 10" xfId="8111"/>
    <cellStyle name="Inputs 11" xfId="8112"/>
    <cellStyle name="Inputs 12" xfId="8113"/>
    <cellStyle name="Inputs 13" xfId="8114"/>
    <cellStyle name="Inputs 14" xfId="8115"/>
    <cellStyle name="Inputs 15" xfId="8116"/>
    <cellStyle name="Inputs 16" xfId="8117"/>
    <cellStyle name="Inputs 17" xfId="8118"/>
    <cellStyle name="Inputs 18" xfId="8119"/>
    <cellStyle name="Inputs 19" xfId="8120"/>
    <cellStyle name="Inputs 2" xfId="3430"/>
    <cellStyle name="Inputs 2 2" xfId="8121"/>
    <cellStyle name="Inputs 20" xfId="8122"/>
    <cellStyle name="Inputs 21" xfId="10936"/>
    <cellStyle name="Inputs 22" xfId="10937"/>
    <cellStyle name="Inputs 23" xfId="10938"/>
    <cellStyle name="Inputs 24" xfId="10939"/>
    <cellStyle name="Inputs 25" xfId="6299"/>
    <cellStyle name="Inputs 3" xfId="5882"/>
    <cellStyle name="Inputs 3 2" xfId="8123"/>
    <cellStyle name="Inputs 4" xfId="5878"/>
    <cellStyle name="Inputs 5" xfId="5879"/>
    <cellStyle name="Inputs 6" xfId="8124"/>
    <cellStyle name="Inputs 7" xfId="8125"/>
    <cellStyle name="Inputs 8" xfId="8126"/>
    <cellStyle name="Inputs 9" xfId="8127"/>
    <cellStyle name="Inputs Co" xfId="3431"/>
    <cellStyle name="Inputs_46EE.2011(v1.0)" xfId="3432"/>
    <cellStyle name="Komma [0]_Arcen" xfId="8128"/>
    <cellStyle name="Komma_Arcen" xfId="8129"/>
    <cellStyle name="Link Currency (0)" xfId="8130"/>
    <cellStyle name="Link Currency (2)" xfId="8131"/>
    <cellStyle name="Link Units (0)" xfId="8132"/>
    <cellStyle name="Link Units (1)" xfId="8133"/>
    <cellStyle name="Link Units (2)" xfId="8134"/>
    <cellStyle name="Linked Cell" xfId="3433"/>
    <cellStyle name="Linked Cell 1" xfId="8135"/>
    <cellStyle name="Linked Cell 1 2" xfId="12766"/>
    <cellStyle name="Linked Cell 2" xfId="8136"/>
    <cellStyle name="Linked Cell 2 2" xfId="12767"/>
    <cellStyle name="Linked Cell 3" xfId="8137"/>
    <cellStyle name="Linked Cell 3 2" xfId="12768"/>
    <cellStyle name="Linked Cell 4" xfId="12765"/>
    <cellStyle name="Locked Cell - PerformancePoint" xfId="8138"/>
    <cellStyle name="Millares [0]_CARAT SAPIC" xfId="8139"/>
    <cellStyle name="Millares_CARAT SAPIC" xfId="8140"/>
    <cellStyle name="Milliers [0]_BUDGET" xfId="8141"/>
    <cellStyle name="Milliers_BUDGET" xfId="8142"/>
    <cellStyle name="mnb" xfId="3434"/>
    <cellStyle name="Moneda [0]_CARAT SAPIC" xfId="8143"/>
    <cellStyle name="Moneda_CARAT SAPIC" xfId="8144"/>
    <cellStyle name="Monétaire [0]_BUDGET" xfId="8145"/>
    <cellStyle name="Monétaire_BUDGET" xfId="8146"/>
    <cellStyle name="Multiple" xfId="3435"/>
    <cellStyle name="Multiple [0]" xfId="8147"/>
    <cellStyle name="Multiple [1]" xfId="8148"/>
    <cellStyle name="Multiple_1 Dec" xfId="8149"/>
    <cellStyle name="Multiple1" xfId="3436"/>
    <cellStyle name="MultipleBelow" xfId="3437"/>
    <cellStyle name="namber" xfId="3438"/>
    <cellStyle name="namber 2" xfId="10940"/>
    <cellStyle name="Neutral" xfId="3439"/>
    <cellStyle name="Neutral 1" xfId="8150"/>
    <cellStyle name="Neutral 1 2" xfId="12770"/>
    <cellStyle name="Neutral 2" xfId="8151"/>
    <cellStyle name="Neutral 2 2" xfId="8152"/>
    <cellStyle name="Neutral 2 3" xfId="12771"/>
    <cellStyle name="Neutral 3" xfId="8153"/>
    <cellStyle name="Neutral 3 2" xfId="8154"/>
    <cellStyle name="Neutral 3 3" xfId="12772"/>
    <cellStyle name="Neutral 4" xfId="8155"/>
    <cellStyle name="Neutral 5" xfId="8156"/>
    <cellStyle name="Neutral 6" xfId="12769"/>
    <cellStyle name="Neutral_7-р_Из_Системы" xfId="8157"/>
    <cellStyle name="no dec" xfId="8158"/>
    <cellStyle name="Norma11l" xfId="3440"/>
    <cellStyle name="Norma11l 2" xfId="8159"/>
    <cellStyle name="Norma11l 3" xfId="8160"/>
    <cellStyle name="normal" xfId="3441"/>
    <cellStyle name="Normal - Style1" xfId="3442"/>
    <cellStyle name="Normal - Style1 2" xfId="10941"/>
    <cellStyle name="Normal [0]" xfId="8161"/>
    <cellStyle name="Normal [0] 2" xfId="8162"/>
    <cellStyle name="normal 10" xfId="3443"/>
    <cellStyle name="normal 11" xfId="6300"/>
    <cellStyle name="normal 12" xfId="6301"/>
    <cellStyle name="normal 13" xfId="6302"/>
    <cellStyle name="normal 14" xfId="6303"/>
    <cellStyle name="normal 15" xfId="6304"/>
    <cellStyle name="normal 16" xfId="6305"/>
    <cellStyle name="normal 17" xfId="6306"/>
    <cellStyle name="normal 18" xfId="6307"/>
    <cellStyle name="normal 19" xfId="6308"/>
    <cellStyle name="Normal 2" xfId="3444"/>
    <cellStyle name="Normal 2 2" xfId="3445"/>
    <cellStyle name="Normal 2 2 2" xfId="8163"/>
    <cellStyle name="Normal 2 3" xfId="3446"/>
    <cellStyle name="Normal 2 3 2" xfId="10942"/>
    <cellStyle name="Normal 2 4" xfId="6309"/>
    <cellStyle name="Normal 2 4 2" xfId="8164"/>
    <cellStyle name="Normal 2_БВП" xfId="8165"/>
    <cellStyle name="normal 20" xfId="6310"/>
    <cellStyle name="normal 21" xfId="6311"/>
    <cellStyle name="normal 22" xfId="6312"/>
    <cellStyle name="normal 23" xfId="6313"/>
    <cellStyle name="normal 24" xfId="6314"/>
    <cellStyle name="normal 25" xfId="6315"/>
    <cellStyle name="normal 26" xfId="6316"/>
    <cellStyle name="normal 3" xfId="3447"/>
    <cellStyle name="Normal 3 2" xfId="8166"/>
    <cellStyle name="Normal 3 3" xfId="8167"/>
    <cellStyle name="normal 4" xfId="3448"/>
    <cellStyle name="Normal 4 2" xfId="8168"/>
    <cellStyle name="normal 5" xfId="3449"/>
    <cellStyle name="Normal 5 2" xfId="8169"/>
    <cellStyle name="normal 6" xfId="3450"/>
    <cellStyle name="normal 7" xfId="3451"/>
    <cellStyle name="normal 8" xfId="3452"/>
    <cellStyle name="normal 9" xfId="3453"/>
    <cellStyle name="Normal." xfId="3454"/>
    <cellStyle name="Normal_06_9m" xfId="3455"/>
    <cellStyle name="Normál_1." xfId="8170"/>
    <cellStyle name="Normal_38" xfId="8171"/>
    <cellStyle name="Normal1" xfId="3456"/>
    <cellStyle name="Normal2" xfId="3457"/>
    <cellStyle name="NormalGB" xfId="3458"/>
    <cellStyle name="Normalny_24. 02. 97." xfId="3459"/>
    <cellStyle name="normбlnм_laroux" xfId="3460"/>
    <cellStyle name="Note" xfId="3461"/>
    <cellStyle name="Note 1" xfId="8172"/>
    <cellStyle name="Note 2" xfId="3462"/>
    <cellStyle name="Note 2 2" xfId="8173"/>
    <cellStyle name="Note 2 3" xfId="8174"/>
    <cellStyle name="Note 2 4" xfId="8175"/>
    <cellStyle name="Note 3" xfId="3463"/>
    <cellStyle name="Note 3 2" xfId="8176"/>
    <cellStyle name="Note 3 2 2" xfId="8177"/>
    <cellStyle name="Note 3 3" xfId="8178"/>
    <cellStyle name="Note 3 4" xfId="8179"/>
    <cellStyle name="Note 4" xfId="8180"/>
    <cellStyle name="Note 5" xfId="8181"/>
    <cellStyle name="Note 6" xfId="8182"/>
    <cellStyle name="Note 7" xfId="12779"/>
    <cellStyle name="Note_7-р_Из_Системы" xfId="8183"/>
    <cellStyle name="number" xfId="3464"/>
    <cellStyle name="number 2" xfId="10943"/>
    <cellStyle name="Ôčíŕíńîâűé [0]_(ňŕá 3č)" xfId="3465"/>
    <cellStyle name="Ôčíŕíńîâűé_(ňŕá 3č)" xfId="3466"/>
    <cellStyle name="Option" xfId="3467"/>
    <cellStyle name="Òûñÿ÷è [0]_cogs" xfId="3468"/>
    <cellStyle name="Òûñÿ÷è_cogs" xfId="3469"/>
    <cellStyle name="Output" xfId="3470"/>
    <cellStyle name="Output 1" xfId="8184"/>
    <cellStyle name="Output 1 2" xfId="12786"/>
    <cellStyle name="Output 2" xfId="8185"/>
    <cellStyle name="Output 2 2" xfId="12787"/>
    <cellStyle name="Output 3" xfId="8186"/>
    <cellStyle name="Output 3 2" xfId="12788"/>
    <cellStyle name="Output 4" xfId="8187"/>
    <cellStyle name="Output 5" xfId="12785"/>
    <cellStyle name="Output Amounts" xfId="8188"/>
    <cellStyle name="Output Column Headings" xfId="8189"/>
    <cellStyle name="Output Line Items" xfId="8190"/>
    <cellStyle name="Output Report Heading" xfId="8191"/>
    <cellStyle name="Output Report Title" xfId="8192"/>
    <cellStyle name="Outputtitle" xfId="8193"/>
    <cellStyle name="Page Number" xfId="3471"/>
    <cellStyle name="pb_page_heading_LS" xfId="3472"/>
    <cellStyle name="Pénznem [0]_Document" xfId="8194"/>
    <cellStyle name="Pénznem_Document" xfId="8195"/>
    <cellStyle name="Percent [0]" xfId="8196"/>
    <cellStyle name="Percent [0] 2" xfId="8197"/>
    <cellStyle name="Percent [00]" xfId="8198"/>
    <cellStyle name="Percent [1]" xfId="8199"/>
    <cellStyle name="Percent 2" xfId="8200"/>
    <cellStyle name="Percent 3" xfId="8201"/>
    <cellStyle name="Percent_RS_Lianozovo-Samara_9m01" xfId="3473"/>
    <cellStyle name="Percent1" xfId="3474"/>
    <cellStyle name="Piug" xfId="3475"/>
    <cellStyle name="Plug" xfId="3476"/>
    <cellStyle name="Porcentual_PROVBRID (2)" xfId="8202"/>
    <cellStyle name="PrePop Currency (0)" xfId="8203"/>
    <cellStyle name="PrePop Currency (2)" xfId="8204"/>
    <cellStyle name="PrePop Units (0)" xfId="8205"/>
    <cellStyle name="PrePop Units (1)" xfId="8206"/>
    <cellStyle name="PrePop Units (2)" xfId="8207"/>
    <cellStyle name="Price_Body" xfId="3477"/>
    <cellStyle name="prochrek" xfId="3478"/>
    <cellStyle name="Protected" xfId="3479"/>
    <cellStyle name="Red" xfId="8208"/>
    <cellStyle name="S0" xfId="8209"/>
    <cellStyle name="S1" xfId="8210"/>
    <cellStyle name="S10" xfId="8211"/>
    <cellStyle name="S2" xfId="8212"/>
    <cellStyle name="S3" xfId="8213"/>
    <cellStyle name="S4" xfId="8214"/>
    <cellStyle name="S5" xfId="8215"/>
    <cellStyle name="S6" xfId="8216"/>
    <cellStyle name="S7" xfId="8217"/>
    <cellStyle name="S8" xfId="8218"/>
    <cellStyle name="S9" xfId="8219"/>
    <cellStyle name="Salomon Logo" xfId="3480"/>
    <cellStyle name="SAPBEXaggData" xfId="3481"/>
    <cellStyle name="SAPBEXaggData 2" xfId="8220"/>
    <cellStyle name="SAPBEXaggData 3" xfId="8221"/>
    <cellStyle name="SAPBEXaggData 4" xfId="8222"/>
    <cellStyle name="SAPBEXaggData 5" xfId="8223"/>
    <cellStyle name="SAPBEXaggData 6" xfId="8224"/>
    <cellStyle name="SAPBEXaggDataEmph" xfId="3482"/>
    <cellStyle name="SAPBEXaggDataEmph 2" xfId="8225"/>
    <cellStyle name="SAPBEXaggDataEmph 3" xfId="8226"/>
    <cellStyle name="SAPBEXaggDataEmph 4" xfId="8227"/>
    <cellStyle name="SAPBEXaggDataEmph 5" xfId="8228"/>
    <cellStyle name="SAPBEXaggDataEmph 6" xfId="8229"/>
    <cellStyle name="SAPBEXaggItem" xfId="3483"/>
    <cellStyle name="SAPBEXaggItem 2" xfId="8230"/>
    <cellStyle name="SAPBEXaggItem 3" xfId="8231"/>
    <cellStyle name="SAPBEXaggItem 4" xfId="8232"/>
    <cellStyle name="SAPBEXaggItem 5" xfId="8233"/>
    <cellStyle name="SAPBEXaggItem 6" xfId="8234"/>
    <cellStyle name="SAPBEXaggItemX" xfId="3484"/>
    <cellStyle name="SAPBEXaggItemX 2" xfId="8235"/>
    <cellStyle name="SAPBEXaggItemX 3" xfId="8236"/>
    <cellStyle name="SAPBEXaggItemX 4" xfId="8237"/>
    <cellStyle name="SAPBEXaggItemX 5" xfId="8238"/>
    <cellStyle name="SAPBEXaggItemX 6" xfId="8239"/>
    <cellStyle name="SAPBEXchaText" xfId="3485"/>
    <cellStyle name="SAPBEXchaText 2" xfId="8240"/>
    <cellStyle name="SAPBEXchaText 3" xfId="8241"/>
    <cellStyle name="SAPBEXchaText 4" xfId="8242"/>
    <cellStyle name="SAPBEXchaText 5" xfId="8243"/>
    <cellStyle name="SAPBEXchaText 6" xfId="8244"/>
    <cellStyle name="SAPBEXchaText 7" xfId="8245"/>
    <cellStyle name="SAPBEXchaText_Приложение_1_к_7-у-о_2009_Кв_1_ФСТ" xfId="8246"/>
    <cellStyle name="SAPBEXexcBad7" xfId="3486"/>
    <cellStyle name="SAPBEXexcBad7 2" xfId="8247"/>
    <cellStyle name="SAPBEXexcBad7 3" xfId="8248"/>
    <cellStyle name="SAPBEXexcBad7 4" xfId="8249"/>
    <cellStyle name="SAPBEXexcBad7 5" xfId="8250"/>
    <cellStyle name="SAPBEXexcBad7 6" xfId="8251"/>
    <cellStyle name="SAPBEXexcBad8" xfId="3487"/>
    <cellStyle name="SAPBEXexcBad8 2" xfId="8252"/>
    <cellStyle name="SAPBEXexcBad8 3" xfId="8253"/>
    <cellStyle name="SAPBEXexcBad8 4" xfId="8254"/>
    <cellStyle name="SAPBEXexcBad8 5" xfId="8255"/>
    <cellStyle name="SAPBEXexcBad8 6" xfId="8256"/>
    <cellStyle name="SAPBEXexcBad9" xfId="3488"/>
    <cellStyle name="SAPBEXexcBad9 2" xfId="8257"/>
    <cellStyle name="SAPBEXexcBad9 3" xfId="8258"/>
    <cellStyle name="SAPBEXexcBad9 4" xfId="8259"/>
    <cellStyle name="SAPBEXexcBad9 5" xfId="8260"/>
    <cellStyle name="SAPBEXexcBad9 6" xfId="8261"/>
    <cellStyle name="SAPBEXexcCritical4" xfId="3489"/>
    <cellStyle name="SAPBEXexcCritical4 2" xfId="8262"/>
    <cellStyle name="SAPBEXexcCritical4 3" xfId="8263"/>
    <cellStyle name="SAPBEXexcCritical4 4" xfId="8264"/>
    <cellStyle name="SAPBEXexcCritical4 5" xfId="8265"/>
    <cellStyle name="SAPBEXexcCritical4 6" xfId="8266"/>
    <cellStyle name="SAPBEXexcCritical5" xfId="3490"/>
    <cellStyle name="SAPBEXexcCritical5 2" xfId="8267"/>
    <cellStyle name="SAPBEXexcCritical5 3" xfId="8268"/>
    <cellStyle name="SAPBEXexcCritical5 4" xfId="8269"/>
    <cellStyle name="SAPBEXexcCritical5 5" xfId="8270"/>
    <cellStyle name="SAPBEXexcCritical5 6" xfId="8271"/>
    <cellStyle name="SAPBEXexcCritical6" xfId="3491"/>
    <cellStyle name="SAPBEXexcCritical6 2" xfId="8272"/>
    <cellStyle name="SAPBEXexcCritical6 3" xfId="8273"/>
    <cellStyle name="SAPBEXexcCritical6 4" xfId="8274"/>
    <cellStyle name="SAPBEXexcCritical6 5" xfId="8275"/>
    <cellStyle name="SAPBEXexcCritical6 6" xfId="8276"/>
    <cellStyle name="SAPBEXexcGood1" xfId="3492"/>
    <cellStyle name="SAPBEXexcGood1 2" xfId="8277"/>
    <cellStyle name="SAPBEXexcGood1 3" xfId="8278"/>
    <cellStyle name="SAPBEXexcGood1 4" xfId="8279"/>
    <cellStyle name="SAPBEXexcGood1 5" xfId="8280"/>
    <cellStyle name="SAPBEXexcGood1 6" xfId="8281"/>
    <cellStyle name="SAPBEXexcGood2" xfId="3493"/>
    <cellStyle name="SAPBEXexcGood2 2" xfId="8282"/>
    <cellStyle name="SAPBEXexcGood2 3" xfId="8283"/>
    <cellStyle name="SAPBEXexcGood2 4" xfId="8284"/>
    <cellStyle name="SAPBEXexcGood2 5" xfId="8285"/>
    <cellStyle name="SAPBEXexcGood2 6" xfId="8286"/>
    <cellStyle name="SAPBEXexcGood3" xfId="3494"/>
    <cellStyle name="SAPBEXexcGood3 2" xfId="8287"/>
    <cellStyle name="SAPBEXexcGood3 3" xfId="8288"/>
    <cellStyle name="SAPBEXexcGood3 4" xfId="8289"/>
    <cellStyle name="SAPBEXexcGood3 5" xfId="8290"/>
    <cellStyle name="SAPBEXexcGood3 6" xfId="8291"/>
    <cellStyle name="SAPBEXfilterDrill" xfId="3495"/>
    <cellStyle name="SAPBEXfilterDrill 2" xfId="8292"/>
    <cellStyle name="SAPBEXfilterDrill 3" xfId="8293"/>
    <cellStyle name="SAPBEXfilterDrill 4" xfId="8294"/>
    <cellStyle name="SAPBEXfilterDrill 5" xfId="8295"/>
    <cellStyle name="SAPBEXfilterDrill 6" xfId="8296"/>
    <cellStyle name="SAPBEXfilterItem" xfId="3496"/>
    <cellStyle name="SAPBEXfilterItem 2" xfId="8297"/>
    <cellStyle name="SAPBEXfilterItem 3" xfId="8298"/>
    <cellStyle name="SAPBEXfilterItem 4" xfId="8299"/>
    <cellStyle name="SAPBEXfilterItem 5" xfId="8300"/>
    <cellStyle name="SAPBEXfilterItem 6" xfId="8301"/>
    <cellStyle name="SAPBEXfilterText" xfId="3497"/>
    <cellStyle name="SAPBEXfilterText 2" xfId="8302"/>
    <cellStyle name="SAPBEXfilterText 3" xfId="8303"/>
    <cellStyle name="SAPBEXfilterText 4" xfId="8304"/>
    <cellStyle name="SAPBEXfilterText 5" xfId="8305"/>
    <cellStyle name="SAPBEXfilterText 6" xfId="8306"/>
    <cellStyle name="SAPBEXformats" xfId="3498"/>
    <cellStyle name="SAPBEXformats 2" xfId="8307"/>
    <cellStyle name="SAPBEXformats 3" xfId="8308"/>
    <cellStyle name="SAPBEXformats 4" xfId="8309"/>
    <cellStyle name="SAPBEXformats 5" xfId="8310"/>
    <cellStyle name="SAPBEXformats 6" xfId="8311"/>
    <cellStyle name="SAPBEXformats 7" xfId="8312"/>
    <cellStyle name="SAPBEXheaderItem" xfId="3499"/>
    <cellStyle name="SAPBEXheaderItem 2" xfId="8313"/>
    <cellStyle name="SAPBEXheaderItem 3" xfId="8314"/>
    <cellStyle name="SAPBEXheaderItem 4" xfId="8315"/>
    <cellStyle name="SAPBEXheaderItem 5" xfId="8316"/>
    <cellStyle name="SAPBEXheaderItem 6" xfId="8317"/>
    <cellStyle name="SAPBEXheaderItem 7" xfId="8318"/>
    <cellStyle name="SAPBEXheaderText" xfId="3500"/>
    <cellStyle name="SAPBEXheaderText 2" xfId="8319"/>
    <cellStyle name="SAPBEXheaderText 3" xfId="8320"/>
    <cellStyle name="SAPBEXheaderText 4" xfId="8321"/>
    <cellStyle name="SAPBEXheaderText 5" xfId="8322"/>
    <cellStyle name="SAPBEXheaderText 6" xfId="8323"/>
    <cellStyle name="SAPBEXheaderText 7" xfId="8324"/>
    <cellStyle name="SAPBEXHLevel0" xfId="3501"/>
    <cellStyle name="SAPBEXHLevel0 2" xfId="8325"/>
    <cellStyle name="SAPBEXHLevel0 3" xfId="8326"/>
    <cellStyle name="SAPBEXHLevel0 4" xfId="8327"/>
    <cellStyle name="SAPBEXHLevel0 5" xfId="8328"/>
    <cellStyle name="SAPBEXHLevel0 6" xfId="8329"/>
    <cellStyle name="SAPBEXHLevel0 7" xfId="8330"/>
    <cellStyle name="SAPBEXHLevel0 8" xfId="8331"/>
    <cellStyle name="SAPBEXHLevel0_7y-отчетная_РЖД_2009_04" xfId="8332"/>
    <cellStyle name="SAPBEXHLevel0X" xfId="3502"/>
    <cellStyle name="SAPBEXHLevel0X 10" xfId="8333"/>
    <cellStyle name="SAPBEXHLevel0X 2" xfId="8334"/>
    <cellStyle name="SAPBEXHLevel0X 3" xfId="8335"/>
    <cellStyle name="SAPBEXHLevel0X 4" xfId="8336"/>
    <cellStyle name="SAPBEXHLevel0X 5" xfId="8337"/>
    <cellStyle name="SAPBEXHLevel0X 6" xfId="8338"/>
    <cellStyle name="SAPBEXHLevel0X 7" xfId="8339"/>
    <cellStyle name="SAPBEXHLevel0X 8" xfId="8340"/>
    <cellStyle name="SAPBEXHLevel0X 9" xfId="8341"/>
    <cellStyle name="SAPBEXHLevel0X_7-р_Из_Системы" xfId="8342"/>
    <cellStyle name="SAPBEXHLevel1" xfId="3503"/>
    <cellStyle name="SAPBEXHLevel1 2" xfId="8343"/>
    <cellStyle name="SAPBEXHLevel1 3" xfId="8344"/>
    <cellStyle name="SAPBEXHLevel1 4" xfId="8345"/>
    <cellStyle name="SAPBEXHLevel1 5" xfId="8346"/>
    <cellStyle name="SAPBEXHLevel1 6" xfId="8347"/>
    <cellStyle name="SAPBEXHLevel1 7" xfId="8348"/>
    <cellStyle name="SAPBEXHLevel1 8" xfId="8349"/>
    <cellStyle name="SAPBEXHLevel1_7y-отчетная_РЖД_2009_04" xfId="8350"/>
    <cellStyle name="SAPBEXHLevel1X" xfId="3504"/>
    <cellStyle name="SAPBEXHLevel1X 10" xfId="8351"/>
    <cellStyle name="SAPBEXHLevel1X 2" xfId="8352"/>
    <cellStyle name="SAPBEXHLevel1X 3" xfId="8353"/>
    <cellStyle name="SAPBEXHLevel1X 4" xfId="8354"/>
    <cellStyle name="SAPBEXHLevel1X 5" xfId="8355"/>
    <cellStyle name="SAPBEXHLevel1X 6" xfId="8356"/>
    <cellStyle name="SAPBEXHLevel1X 7" xfId="8357"/>
    <cellStyle name="SAPBEXHLevel1X 8" xfId="8358"/>
    <cellStyle name="SAPBEXHLevel1X 9" xfId="8359"/>
    <cellStyle name="SAPBEXHLevel1X_7-р_Из_Системы" xfId="8360"/>
    <cellStyle name="SAPBEXHLevel2" xfId="3505"/>
    <cellStyle name="SAPBEXHLevel2 2" xfId="8361"/>
    <cellStyle name="SAPBEXHLevel2 3" xfId="8362"/>
    <cellStyle name="SAPBEXHLevel2 4" xfId="8363"/>
    <cellStyle name="SAPBEXHLevel2 5" xfId="8364"/>
    <cellStyle name="SAPBEXHLevel2 6" xfId="8365"/>
    <cellStyle name="SAPBEXHLevel2 7" xfId="8366"/>
    <cellStyle name="SAPBEXHLevel2_Приложение_1_к_7-у-о_2009_Кв_1_ФСТ" xfId="8367"/>
    <cellStyle name="SAPBEXHLevel2X" xfId="3506"/>
    <cellStyle name="SAPBEXHLevel2X 2" xfId="8368"/>
    <cellStyle name="SAPBEXHLevel2X 3" xfId="8369"/>
    <cellStyle name="SAPBEXHLevel2X 4" xfId="8370"/>
    <cellStyle name="SAPBEXHLevel2X 5" xfId="8371"/>
    <cellStyle name="SAPBEXHLevel2X 6" xfId="8372"/>
    <cellStyle name="SAPBEXHLevel2X 7" xfId="8373"/>
    <cellStyle name="SAPBEXHLevel2X 8" xfId="8374"/>
    <cellStyle name="SAPBEXHLevel2X 9" xfId="8375"/>
    <cellStyle name="SAPBEXHLevel2X_7-р_Из_Системы" xfId="8376"/>
    <cellStyle name="SAPBEXHLevel3" xfId="3507"/>
    <cellStyle name="SAPBEXHLevel3 2" xfId="8377"/>
    <cellStyle name="SAPBEXHLevel3 3" xfId="8378"/>
    <cellStyle name="SAPBEXHLevel3 4" xfId="8379"/>
    <cellStyle name="SAPBEXHLevel3 5" xfId="8380"/>
    <cellStyle name="SAPBEXHLevel3 6" xfId="8381"/>
    <cellStyle name="SAPBEXHLevel3 7" xfId="8382"/>
    <cellStyle name="SAPBEXHLevel3_Приложение_1_к_7-у-о_2009_Кв_1_ФСТ" xfId="8383"/>
    <cellStyle name="SAPBEXHLevel3X" xfId="3508"/>
    <cellStyle name="SAPBEXHLevel3X 2" xfId="8384"/>
    <cellStyle name="SAPBEXHLevel3X 3" xfId="8385"/>
    <cellStyle name="SAPBEXHLevel3X 4" xfId="8386"/>
    <cellStyle name="SAPBEXHLevel3X 5" xfId="8387"/>
    <cellStyle name="SAPBEXHLevel3X 6" xfId="8388"/>
    <cellStyle name="SAPBEXHLevel3X 7" xfId="8389"/>
    <cellStyle name="SAPBEXHLevel3X 8" xfId="8390"/>
    <cellStyle name="SAPBEXHLevel3X 9" xfId="8391"/>
    <cellStyle name="SAPBEXHLevel3X_7-р_Из_Системы" xfId="8392"/>
    <cellStyle name="SAPBEXinputData" xfId="3509"/>
    <cellStyle name="SAPBEXinputData 10" xfId="8393"/>
    <cellStyle name="SAPBEXinputData 11" xfId="8394"/>
    <cellStyle name="SAPBEXinputData 2" xfId="6317"/>
    <cellStyle name="SAPBEXinputData 2 2" xfId="8395"/>
    <cellStyle name="SAPBEXinputData 3" xfId="6318"/>
    <cellStyle name="SAPBEXinputData 3 2" xfId="8396"/>
    <cellStyle name="SAPBEXinputData 4" xfId="6319"/>
    <cellStyle name="SAPBEXinputData 4 2" xfId="8397"/>
    <cellStyle name="SAPBEXinputData 5" xfId="8398"/>
    <cellStyle name="SAPBEXinputData 6" xfId="8399"/>
    <cellStyle name="SAPBEXinputData 7" xfId="8400"/>
    <cellStyle name="SAPBEXinputData 8" xfId="8401"/>
    <cellStyle name="SAPBEXinputData 9" xfId="8402"/>
    <cellStyle name="SAPBEXinputData_7-р_Из_Системы" xfId="8403"/>
    <cellStyle name="SAPBEXItemHeader" xfId="8404"/>
    <cellStyle name="SAPBEXresData" xfId="3510"/>
    <cellStyle name="SAPBEXresData 2" xfId="8405"/>
    <cellStyle name="SAPBEXresData 3" xfId="8406"/>
    <cellStyle name="SAPBEXresData 4" xfId="8407"/>
    <cellStyle name="SAPBEXresData 5" xfId="8408"/>
    <cellStyle name="SAPBEXresData 6" xfId="8409"/>
    <cellStyle name="SAPBEXresDataEmph" xfId="3511"/>
    <cellStyle name="SAPBEXresDataEmph 2" xfId="8410"/>
    <cellStyle name="SAPBEXresDataEmph 2 2" xfId="8411"/>
    <cellStyle name="SAPBEXresDataEmph 3" xfId="8412"/>
    <cellStyle name="SAPBEXresDataEmph 3 2" xfId="8413"/>
    <cellStyle name="SAPBEXresDataEmph 4" xfId="8414"/>
    <cellStyle name="SAPBEXresDataEmph 4 2" xfId="8415"/>
    <cellStyle name="SAPBEXresDataEmph 5" xfId="8416"/>
    <cellStyle name="SAPBEXresDataEmph 5 2" xfId="8417"/>
    <cellStyle name="SAPBEXresDataEmph 6" xfId="8418"/>
    <cellStyle name="SAPBEXresDataEmph 6 2" xfId="8419"/>
    <cellStyle name="SAPBEXresItem" xfId="3512"/>
    <cellStyle name="SAPBEXresItem 2" xfId="8420"/>
    <cellStyle name="SAPBEXresItem 3" xfId="8421"/>
    <cellStyle name="SAPBEXresItem 4" xfId="8422"/>
    <cellStyle name="SAPBEXresItem 5" xfId="8423"/>
    <cellStyle name="SAPBEXresItem 6" xfId="8424"/>
    <cellStyle name="SAPBEXresItemX" xfId="3513"/>
    <cellStyle name="SAPBEXresItemX 2" xfId="8425"/>
    <cellStyle name="SAPBEXresItemX 3" xfId="8426"/>
    <cellStyle name="SAPBEXresItemX 4" xfId="8427"/>
    <cellStyle name="SAPBEXresItemX 5" xfId="8428"/>
    <cellStyle name="SAPBEXresItemX 6" xfId="8429"/>
    <cellStyle name="SAPBEXstdData" xfId="3514"/>
    <cellStyle name="SAPBEXstdData 2" xfId="8430"/>
    <cellStyle name="SAPBEXstdData 3" xfId="8431"/>
    <cellStyle name="SAPBEXstdData 4" xfId="8432"/>
    <cellStyle name="SAPBEXstdData 5" xfId="8433"/>
    <cellStyle name="SAPBEXstdData 6" xfId="8434"/>
    <cellStyle name="SAPBEXstdData_Приложение_1_к_7-у-о_2009_Кв_1_ФСТ" xfId="8435"/>
    <cellStyle name="SAPBEXstdDataEmph" xfId="3515"/>
    <cellStyle name="SAPBEXstdDataEmph 2" xfId="8436"/>
    <cellStyle name="SAPBEXstdDataEmph 3" xfId="8437"/>
    <cellStyle name="SAPBEXstdDataEmph 4" xfId="8438"/>
    <cellStyle name="SAPBEXstdDataEmph 5" xfId="8439"/>
    <cellStyle name="SAPBEXstdDataEmph 6" xfId="8440"/>
    <cellStyle name="SAPBEXstdItem" xfId="3516"/>
    <cellStyle name="SAPBEXstdItem 2" xfId="8441"/>
    <cellStyle name="SAPBEXstdItem 3" xfId="8442"/>
    <cellStyle name="SAPBEXstdItem 4" xfId="8443"/>
    <cellStyle name="SAPBEXstdItem 5" xfId="8444"/>
    <cellStyle name="SAPBEXstdItem 6" xfId="8445"/>
    <cellStyle name="SAPBEXstdItem 7" xfId="8446"/>
    <cellStyle name="SAPBEXstdItem 8" xfId="8447"/>
    <cellStyle name="SAPBEXstdItem_7-р" xfId="8448"/>
    <cellStyle name="SAPBEXstdItemX" xfId="3517"/>
    <cellStyle name="SAPBEXstdItemX 2" xfId="8449"/>
    <cellStyle name="SAPBEXstdItemX 3" xfId="8450"/>
    <cellStyle name="SAPBEXstdItemX 4" xfId="8451"/>
    <cellStyle name="SAPBEXstdItemX 5" xfId="8452"/>
    <cellStyle name="SAPBEXstdItemX 6" xfId="8453"/>
    <cellStyle name="SAPBEXstdItemX 7" xfId="8454"/>
    <cellStyle name="SAPBEXtitle" xfId="3518"/>
    <cellStyle name="SAPBEXtitle 2" xfId="8455"/>
    <cellStyle name="SAPBEXtitle 3" xfId="8456"/>
    <cellStyle name="SAPBEXtitle 4" xfId="8457"/>
    <cellStyle name="SAPBEXtitle 5" xfId="8458"/>
    <cellStyle name="SAPBEXtitle 6" xfId="8459"/>
    <cellStyle name="SAPBEXtitle 7" xfId="8460"/>
    <cellStyle name="SAPBEXunassignedItem" xfId="8461"/>
    <cellStyle name="SAPBEXunassignedItem 2" xfId="8462"/>
    <cellStyle name="SAPBEXundefined" xfId="3519"/>
    <cellStyle name="SAPBEXundefined 2" xfId="8463"/>
    <cellStyle name="SAPBEXundefined 3" xfId="8464"/>
    <cellStyle name="SAPBEXundefined 4" xfId="8465"/>
    <cellStyle name="SAPBEXundefined 5" xfId="8466"/>
    <cellStyle name="SAPBEXundefined 6" xfId="8467"/>
    <cellStyle name="ScotchRule" xfId="8468"/>
    <cellStyle name="Sheet Title" xfId="8469"/>
    <cellStyle name="Single Accounting" xfId="8470"/>
    <cellStyle name="small" xfId="8471"/>
    <cellStyle name="st1" xfId="3520"/>
    <cellStyle name="stand_bord" xfId="3521"/>
    <cellStyle name="Standard_NEGS" xfId="3522"/>
    <cellStyle name="Style 1" xfId="3523"/>
    <cellStyle name="Style 1 2" xfId="8472"/>
    <cellStyle name="styleColumnTitles" xfId="3524"/>
    <cellStyle name="styleDateRange" xfId="3525"/>
    <cellStyle name="styleHidden" xfId="3526"/>
    <cellStyle name="styleNormal" xfId="3527"/>
    <cellStyle name="styleSeriesAttributes" xfId="3528"/>
    <cellStyle name="styleSeriesData" xfId="3529"/>
    <cellStyle name="styleSeriesDataForecast" xfId="3530"/>
    <cellStyle name="styleSeriesDataForecastNA" xfId="3531"/>
    <cellStyle name="styleSeriesDataNA" xfId="3532"/>
    <cellStyle name="Subtitle" xfId="8473"/>
    <cellStyle name="Table Head" xfId="3533"/>
    <cellStyle name="Table Head Aligned" xfId="3534"/>
    <cellStyle name="Table Head Blue" xfId="3535"/>
    <cellStyle name="Table Head Green" xfId="3536"/>
    <cellStyle name="Table Head_Val_Sum_Graph" xfId="3537"/>
    <cellStyle name="Table Heading" xfId="3538"/>
    <cellStyle name="Table Heading 2" xfId="3539"/>
    <cellStyle name="Table Heading 2 2" xfId="8474"/>
    <cellStyle name="Table Heading 3" xfId="8475"/>
    <cellStyle name="Table Heading 3 2" xfId="8476"/>
    <cellStyle name="Table Heading 4" xfId="8477"/>
    <cellStyle name="Table Heading 5" xfId="10944"/>
    <cellStyle name="Table Heading_46EP.2011(v2.0)" xfId="3540"/>
    <cellStyle name="Table Text" xfId="3541"/>
    <cellStyle name="Table Title" xfId="3542"/>
    <cellStyle name="Table Units" xfId="3543"/>
    <cellStyle name="Table_Header" xfId="3544"/>
    <cellStyle name="TableStyleLight1" xfId="3545"/>
    <cellStyle name="TableStyleLight1 2" xfId="3546"/>
    <cellStyle name="TableStyleLight1 2 2" xfId="8478"/>
    <cellStyle name="TableStyleLight1 3" xfId="10945"/>
    <cellStyle name="Text" xfId="3547"/>
    <cellStyle name="Text 1" xfId="3548"/>
    <cellStyle name="Text Head" xfId="3549"/>
    <cellStyle name="Text Head 1" xfId="3550"/>
    <cellStyle name="Text Indent A" xfId="8479"/>
    <cellStyle name="Text Indent B" xfId="8480"/>
    <cellStyle name="Text Indent C" xfId="8481"/>
    <cellStyle name="Times 10" xfId="8482"/>
    <cellStyle name="Times 12" xfId="8483"/>
    <cellStyle name="Times New Roman0181000015536870911" xfId="8484"/>
    <cellStyle name="Title" xfId="3551"/>
    <cellStyle name="Title 1" xfId="8485"/>
    <cellStyle name="Title 2" xfId="3552"/>
    <cellStyle name="Title 2 2" xfId="8486"/>
    <cellStyle name="Title 2 3" xfId="8487"/>
    <cellStyle name="Title 3" xfId="8488"/>
    <cellStyle name="Title 4" xfId="3553"/>
    <cellStyle name="Total" xfId="3554"/>
    <cellStyle name="Total 1" xfId="8489"/>
    <cellStyle name="Total 1 2" xfId="12847"/>
    <cellStyle name="Total 2" xfId="3555"/>
    <cellStyle name="Total 2 2" xfId="8490"/>
    <cellStyle name="Total 2 3" xfId="6320"/>
    <cellStyle name="Total 2 4" xfId="12848"/>
    <cellStyle name="Total 3" xfId="5842"/>
    <cellStyle name="Total 3 2" xfId="8491"/>
    <cellStyle name="Total 3 3" xfId="12849"/>
    <cellStyle name="Total 4" xfId="10946"/>
    <cellStyle name="Total 5" xfId="12846"/>
    <cellStyle name="TotalCurrency" xfId="3556"/>
    <cellStyle name="Underline_Single" xfId="3557"/>
    <cellStyle name="Unit" xfId="3558"/>
    <cellStyle name="Valuta [0]_Arcen" xfId="8492"/>
    <cellStyle name="Valuta_Arcen" xfId="8493"/>
    <cellStyle name="Warning Text" xfId="3559"/>
    <cellStyle name="Warning Text 1" xfId="8494"/>
    <cellStyle name="Warning Text 1 2" xfId="12851"/>
    <cellStyle name="Warning Text 2" xfId="8495"/>
    <cellStyle name="Warning Text 2 2" xfId="12852"/>
    <cellStyle name="Warning Text 3" xfId="8496"/>
    <cellStyle name="Warning Text 3 2" xfId="12853"/>
    <cellStyle name="Warning Text 4" xfId="12850"/>
    <cellStyle name="year" xfId="3560"/>
    <cellStyle name="Yen" xfId="8497"/>
    <cellStyle name="Акцент1" xfId="397"/>
    <cellStyle name="Акцент1 10" xfId="3561"/>
    <cellStyle name="Акцент1 10 2" xfId="8498"/>
    <cellStyle name="Акцент1 10 3" xfId="8499"/>
    <cellStyle name="Акцент1 11" xfId="8500"/>
    <cellStyle name="Акцент1 11 2" xfId="8501"/>
    <cellStyle name="Акцент1 11 3" xfId="8502"/>
    <cellStyle name="Акцент1 11 4" xfId="8503"/>
    <cellStyle name="Акцент1 12" xfId="8504"/>
    <cellStyle name="Акцент1 12 2" xfId="8505"/>
    <cellStyle name="Акцент1 12 3" xfId="8506"/>
    <cellStyle name="Акцент1 12 4" xfId="8507"/>
    <cellStyle name="Акцент1 13" xfId="8508"/>
    <cellStyle name="Акцент1 13 2" xfId="8509"/>
    <cellStyle name="Акцент1 13 3" xfId="8510"/>
    <cellStyle name="Акцент1 14" xfId="8511"/>
    <cellStyle name="Акцент1 14 2" xfId="8512"/>
    <cellStyle name="Акцент1 14 3" xfId="8513"/>
    <cellStyle name="Акцент1 15" xfId="8514"/>
    <cellStyle name="Акцент1 15 2" xfId="8515"/>
    <cellStyle name="Акцент1 15 3" xfId="8516"/>
    <cellStyle name="Акцент1 16" xfId="8517"/>
    <cellStyle name="Акцент1 16 2" xfId="8518"/>
    <cellStyle name="Акцент1 16 3" xfId="8519"/>
    <cellStyle name="Акцент1 17" xfId="8520"/>
    <cellStyle name="Акцент1 18" xfId="8521"/>
    <cellStyle name="Акцент1 19" xfId="12854"/>
    <cellStyle name="Акцент1 2" xfId="398"/>
    <cellStyle name="Акцент1 2 1" xfId="8522"/>
    <cellStyle name="Акцент1 2 1 2" xfId="12856"/>
    <cellStyle name="Акцент1 2 10" xfId="399"/>
    <cellStyle name="Акцент1 2 10 2" xfId="3563"/>
    <cellStyle name="Акцент1 2 11" xfId="8523"/>
    <cellStyle name="Акцент1 2 12" xfId="10947"/>
    <cellStyle name="Акцент1 2 13" xfId="3562"/>
    <cellStyle name="Акцент1 2 14" xfId="12855"/>
    <cellStyle name="Акцент1 2 2" xfId="400"/>
    <cellStyle name="Акцент1 2 2 2" xfId="3565"/>
    <cellStyle name="Акцент1 2 2 2 2" xfId="8524"/>
    <cellStyle name="Акцент1 2 2 2 3" xfId="6321"/>
    <cellStyle name="Акцент1 2 2 3" xfId="3564"/>
    <cellStyle name="Акцент1 2 2 4" xfId="12857"/>
    <cellStyle name="Акцент1 2 3" xfId="401"/>
    <cellStyle name="Акцент1 2 3 2" xfId="8525"/>
    <cellStyle name="Акцент1 2 3 3" xfId="3566"/>
    <cellStyle name="Акцент1 2 4" xfId="402"/>
    <cellStyle name="Акцент1 2 4 2" xfId="8526"/>
    <cellStyle name="Акцент1 2 4 3" xfId="3567"/>
    <cellStyle name="Акцент1 2 5" xfId="403"/>
    <cellStyle name="Акцент1 2 5 2" xfId="3568"/>
    <cellStyle name="Акцент1 2 6" xfId="404"/>
    <cellStyle name="Акцент1 2 6 2" xfId="3569"/>
    <cellStyle name="Акцент1 2 7" xfId="405"/>
    <cellStyle name="Акцент1 2 7 2" xfId="3570"/>
    <cellStyle name="Акцент1 2 8" xfId="406"/>
    <cellStyle name="Акцент1 2 8 2" xfId="3571"/>
    <cellStyle name="Акцент1 2 9" xfId="407"/>
    <cellStyle name="Акцент1 2 9 2" xfId="3572"/>
    <cellStyle name="Акцент1 2_МФ тепловой баланс 2015 дубль 3" xfId="3573"/>
    <cellStyle name="Акцент1 3" xfId="408"/>
    <cellStyle name="Акцент1 3 10" xfId="409"/>
    <cellStyle name="Акцент1 3 10 2" xfId="3575"/>
    <cellStyle name="Акцент1 3 11" xfId="3576"/>
    <cellStyle name="Акцент1 3 11 2" xfId="8527"/>
    <cellStyle name="Акцент1 3 12" xfId="10948"/>
    <cellStyle name="Акцент1 3 13" xfId="3574"/>
    <cellStyle name="Акцент1 3 14" xfId="12858"/>
    <cellStyle name="Акцент1 3 2" xfId="410"/>
    <cellStyle name="Акцент1 3 2 2" xfId="8528"/>
    <cellStyle name="Акцент1 3 2 3" xfId="10949"/>
    <cellStyle name="Акцент1 3 2 4" xfId="3577"/>
    <cellStyle name="Акцент1 3 2 5" xfId="12859"/>
    <cellStyle name="Акцент1 3 3" xfId="411"/>
    <cellStyle name="Акцент1 3 3 2" xfId="8529"/>
    <cellStyle name="Акцент1 3 3 2 2" xfId="8530"/>
    <cellStyle name="Акцент1 3 3 3" xfId="3578"/>
    <cellStyle name="Акцент1 3 3 4" xfId="12860"/>
    <cellStyle name="Акцент1 3 4" xfId="412"/>
    <cellStyle name="Акцент1 3 4 2" xfId="3579"/>
    <cellStyle name="Акцент1 3 5" xfId="413"/>
    <cellStyle name="Акцент1 3 5 2" xfId="3580"/>
    <cellStyle name="Акцент1 3 6" xfId="414"/>
    <cellStyle name="Акцент1 3 6 2" xfId="3581"/>
    <cellStyle name="Акцент1 3 7" xfId="415"/>
    <cellStyle name="Акцент1 3 7 2" xfId="3582"/>
    <cellStyle name="Акцент1 3 8" xfId="416"/>
    <cellStyle name="Акцент1 3 8 2" xfId="3583"/>
    <cellStyle name="Акцент1 3 9" xfId="417"/>
    <cellStyle name="Акцент1 3 9 2" xfId="3584"/>
    <cellStyle name="Акцент1 3_МФ тепловой баланс 2015 дубль 3" xfId="3585"/>
    <cellStyle name="Акцент1 4" xfId="3586"/>
    <cellStyle name="Акцент1 4 2" xfId="3587"/>
    <cellStyle name="Акцент1 4 3" xfId="6322"/>
    <cellStyle name="Акцент1 4 3 2" xfId="8531"/>
    <cellStyle name="Акцент1 4 3 3" xfId="8532"/>
    <cellStyle name="Акцент1 4_МФ тепловой баланс 2015 дубль 3" xfId="3588"/>
    <cellStyle name="Акцент1 5" xfId="3589"/>
    <cellStyle name="Акцент1 5 2" xfId="3590"/>
    <cellStyle name="Акцент1 5 3" xfId="6323"/>
    <cellStyle name="Акцент1 5 3 2" xfId="8533"/>
    <cellStyle name="Акцент1 5 3 3" xfId="8534"/>
    <cellStyle name="Акцент1 5_МФ тепловой баланс 2015 дубль 3" xfId="3591"/>
    <cellStyle name="Акцент1 6" xfId="3592"/>
    <cellStyle name="Акцент1 6 2" xfId="3593"/>
    <cellStyle name="Акцент1 6 3" xfId="6324"/>
    <cellStyle name="Акцент1 6 3 2" xfId="8535"/>
    <cellStyle name="Акцент1 6 3 3" xfId="8536"/>
    <cellStyle name="Акцент1 6_МФ тепловой баланс 2015 дубль 3" xfId="3594"/>
    <cellStyle name="Акцент1 7" xfId="3595"/>
    <cellStyle name="Акцент1 7 2" xfId="3596"/>
    <cellStyle name="Акцент1 7 3" xfId="6325"/>
    <cellStyle name="Акцент1 7 3 2" xfId="8537"/>
    <cellStyle name="Акцент1 7 3 3" xfId="8538"/>
    <cellStyle name="Акцент1 7_МФ тепловой баланс 2015 дубль 3" xfId="3597"/>
    <cellStyle name="Акцент1 8" xfId="3598"/>
    <cellStyle name="Акцент1 8 2" xfId="3599"/>
    <cellStyle name="Акцент1 8 3" xfId="8539"/>
    <cellStyle name="Акцент1 8 4" xfId="8540"/>
    <cellStyle name="Акцент1 9" xfId="3600"/>
    <cellStyle name="Акцент1 9 2" xfId="3601"/>
    <cellStyle name="Акцент1 9 3" xfId="8541"/>
    <cellStyle name="Акцент2" xfId="418"/>
    <cellStyle name="Акцент2 10" xfId="3602"/>
    <cellStyle name="Акцент2 10 2" xfId="8542"/>
    <cellStyle name="Акцент2 10 3" xfId="8543"/>
    <cellStyle name="Акцент2 11" xfId="8544"/>
    <cellStyle name="Акцент2 11 2" xfId="8545"/>
    <cellStyle name="Акцент2 11 3" xfId="8546"/>
    <cellStyle name="Акцент2 11 4" xfId="8547"/>
    <cellStyle name="Акцент2 12" xfId="8548"/>
    <cellStyle name="Акцент2 12 2" xfId="8549"/>
    <cellStyle name="Акцент2 12 3" xfId="8550"/>
    <cellStyle name="Акцент2 12 4" xfId="8551"/>
    <cellStyle name="Акцент2 13" xfId="8552"/>
    <cellStyle name="Акцент2 13 2" xfId="8553"/>
    <cellStyle name="Акцент2 13 3" xfId="8554"/>
    <cellStyle name="Акцент2 14" xfId="8555"/>
    <cellStyle name="Акцент2 14 2" xfId="8556"/>
    <cellStyle name="Акцент2 14 3" xfId="8557"/>
    <cellStyle name="Акцент2 15" xfId="8558"/>
    <cellStyle name="Акцент2 15 2" xfId="8559"/>
    <cellStyle name="Акцент2 15 3" xfId="8560"/>
    <cellStyle name="Акцент2 16" xfId="8561"/>
    <cellStyle name="Акцент2 16 2" xfId="8562"/>
    <cellStyle name="Акцент2 16 3" xfId="8563"/>
    <cellStyle name="Акцент2 17" xfId="8564"/>
    <cellStyle name="Акцент2 18" xfId="8565"/>
    <cellStyle name="Акцент2 19" xfId="12864"/>
    <cellStyle name="Акцент2 2" xfId="419"/>
    <cellStyle name="Акцент2 2 1" xfId="8566"/>
    <cellStyle name="Акцент2 2 1 2" xfId="12866"/>
    <cellStyle name="Акцент2 2 10" xfId="420"/>
    <cellStyle name="Акцент2 2 10 2" xfId="3604"/>
    <cellStyle name="Акцент2 2 11" xfId="8567"/>
    <cellStyle name="Акцент2 2 12" xfId="10950"/>
    <cellStyle name="Акцент2 2 13" xfId="3603"/>
    <cellStyle name="Акцент2 2 14" xfId="12865"/>
    <cellStyle name="Акцент2 2 2" xfId="421"/>
    <cellStyle name="Акцент2 2 2 2" xfId="3606"/>
    <cellStyle name="Акцент2 2 2 2 2" xfId="8568"/>
    <cellStyle name="Акцент2 2 2 2 3" xfId="6326"/>
    <cellStyle name="Акцент2 2 2 3" xfId="3605"/>
    <cellStyle name="Акцент2 2 2 4" xfId="12867"/>
    <cellStyle name="Акцент2 2 3" xfId="422"/>
    <cellStyle name="Акцент2 2 3 2" xfId="8569"/>
    <cellStyle name="Акцент2 2 3 3" xfId="3607"/>
    <cellStyle name="Акцент2 2 4" xfId="423"/>
    <cellStyle name="Акцент2 2 4 2" xfId="8570"/>
    <cellStyle name="Акцент2 2 4 3" xfId="3608"/>
    <cellStyle name="Акцент2 2 5" xfId="424"/>
    <cellStyle name="Акцент2 2 5 2" xfId="3609"/>
    <cellStyle name="Акцент2 2 6" xfId="425"/>
    <cellStyle name="Акцент2 2 6 2" xfId="3610"/>
    <cellStyle name="Акцент2 2 7" xfId="426"/>
    <cellStyle name="Акцент2 2 7 2" xfId="3611"/>
    <cellStyle name="Акцент2 2 8" xfId="427"/>
    <cellStyle name="Акцент2 2 8 2" xfId="3612"/>
    <cellStyle name="Акцент2 2 9" xfId="428"/>
    <cellStyle name="Акцент2 2 9 2" xfId="3613"/>
    <cellStyle name="Акцент2 2_МФ тепловой баланс 2015 дубль 3" xfId="3614"/>
    <cellStyle name="Акцент2 3" xfId="429"/>
    <cellStyle name="Акцент2 3 10" xfId="430"/>
    <cellStyle name="Акцент2 3 10 2" xfId="3616"/>
    <cellStyle name="Акцент2 3 11" xfId="3617"/>
    <cellStyle name="Акцент2 3 11 2" xfId="8571"/>
    <cellStyle name="Акцент2 3 12" xfId="10951"/>
    <cellStyle name="Акцент2 3 13" xfId="3615"/>
    <cellStyle name="Акцент2 3 14" xfId="12868"/>
    <cellStyle name="Акцент2 3 2" xfId="431"/>
    <cellStyle name="Акцент2 3 2 2" xfId="8572"/>
    <cellStyle name="Акцент2 3 2 3" xfId="10952"/>
    <cellStyle name="Акцент2 3 2 4" xfId="3618"/>
    <cellStyle name="Акцент2 3 2 5" xfId="12869"/>
    <cellStyle name="Акцент2 3 3" xfId="432"/>
    <cellStyle name="Акцент2 3 3 2" xfId="8573"/>
    <cellStyle name="Акцент2 3 3 2 2" xfId="8574"/>
    <cellStyle name="Акцент2 3 3 3" xfId="3619"/>
    <cellStyle name="Акцент2 3 3 4" xfId="12870"/>
    <cellStyle name="Акцент2 3 4" xfId="433"/>
    <cellStyle name="Акцент2 3 4 2" xfId="3620"/>
    <cellStyle name="Акцент2 3 5" xfId="434"/>
    <cellStyle name="Акцент2 3 5 2" xfId="3621"/>
    <cellStyle name="Акцент2 3 6" xfId="435"/>
    <cellStyle name="Акцент2 3 6 2" xfId="3622"/>
    <cellStyle name="Акцент2 3 7" xfId="436"/>
    <cellStyle name="Акцент2 3 7 2" xfId="3623"/>
    <cellStyle name="Акцент2 3 8" xfId="437"/>
    <cellStyle name="Акцент2 3 8 2" xfId="3624"/>
    <cellStyle name="Акцент2 3 9" xfId="438"/>
    <cellStyle name="Акцент2 3 9 2" xfId="3625"/>
    <cellStyle name="Акцент2 3_МФ тепловой баланс 2015 дубль 3" xfId="3626"/>
    <cellStyle name="Акцент2 4" xfId="3627"/>
    <cellStyle name="Акцент2 4 2" xfId="3628"/>
    <cellStyle name="Акцент2 4 3" xfId="6327"/>
    <cellStyle name="Акцент2 4 3 2" xfId="8575"/>
    <cellStyle name="Акцент2 4 3 3" xfId="8576"/>
    <cellStyle name="Акцент2 4_МФ тепловой баланс 2015 дубль 3" xfId="3629"/>
    <cellStyle name="Акцент2 5" xfId="3630"/>
    <cellStyle name="Акцент2 5 2" xfId="3631"/>
    <cellStyle name="Акцент2 5 3" xfId="6328"/>
    <cellStyle name="Акцент2 5 3 2" xfId="8577"/>
    <cellStyle name="Акцент2 5 3 3" xfId="8578"/>
    <cellStyle name="Акцент2 5_МФ тепловой баланс 2015 дубль 3" xfId="3632"/>
    <cellStyle name="Акцент2 6" xfId="3633"/>
    <cellStyle name="Акцент2 6 2" xfId="3634"/>
    <cellStyle name="Акцент2 6 3" xfId="6329"/>
    <cellStyle name="Акцент2 6 3 2" xfId="8579"/>
    <cellStyle name="Акцент2 6 3 3" xfId="8580"/>
    <cellStyle name="Акцент2 6_МФ тепловой баланс 2015 дубль 3" xfId="3635"/>
    <cellStyle name="Акцент2 7" xfId="3636"/>
    <cellStyle name="Акцент2 7 2" xfId="3637"/>
    <cellStyle name="Акцент2 7 3" xfId="6330"/>
    <cellStyle name="Акцент2 7 3 2" xfId="8581"/>
    <cellStyle name="Акцент2 7 3 3" xfId="8582"/>
    <cellStyle name="Акцент2 7_МФ тепловой баланс 2015 дубль 3" xfId="3638"/>
    <cellStyle name="Акцент2 8" xfId="3639"/>
    <cellStyle name="Акцент2 8 2" xfId="3640"/>
    <cellStyle name="Акцент2 8 3" xfId="8583"/>
    <cellStyle name="Акцент2 8 4" xfId="8584"/>
    <cellStyle name="Акцент2 9" xfId="3641"/>
    <cellStyle name="Акцент2 9 2" xfId="3642"/>
    <cellStyle name="Акцент2 9 3" xfId="8585"/>
    <cellStyle name="Акцент3" xfId="439"/>
    <cellStyle name="Акцент3 10" xfId="3643"/>
    <cellStyle name="Акцент3 10 2" xfId="8586"/>
    <cellStyle name="Акцент3 10 3" xfId="8587"/>
    <cellStyle name="Акцент3 11" xfId="8588"/>
    <cellStyle name="Акцент3 11 2" xfId="8589"/>
    <cellStyle name="Акцент3 11 3" xfId="8590"/>
    <cellStyle name="Акцент3 11 4" xfId="8591"/>
    <cellStyle name="Акцент3 12" xfId="8592"/>
    <cellStyle name="Акцент3 12 2" xfId="8593"/>
    <cellStyle name="Акцент3 12 3" xfId="8594"/>
    <cellStyle name="Акцент3 12 4" xfId="8595"/>
    <cellStyle name="Акцент3 13" xfId="8596"/>
    <cellStyle name="Акцент3 13 2" xfId="8597"/>
    <cellStyle name="Акцент3 13 3" xfId="8598"/>
    <cellStyle name="Акцент3 14" xfId="8599"/>
    <cellStyle name="Акцент3 14 2" xfId="8600"/>
    <cellStyle name="Акцент3 14 3" xfId="8601"/>
    <cellStyle name="Акцент3 15" xfId="8602"/>
    <cellStyle name="Акцент3 15 2" xfId="8603"/>
    <cellStyle name="Акцент3 15 3" xfId="8604"/>
    <cellStyle name="Акцент3 16" xfId="8605"/>
    <cellStyle name="Акцент3 16 2" xfId="8606"/>
    <cellStyle name="Акцент3 16 3" xfId="8607"/>
    <cellStyle name="Акцент3 17" xfId="8608"/>
    <cellStyle name="Акцент3 18" xfId="8609"/>
    <cellStyle name="Акцент3 19" xfId="12875"/>
    <cellStyle name="Акцент3 2" xfId="440"/>
    <cellStyle name="Акцент3 2 1" xfId="8610"/>
    <cellStyle name="Акцент3 2 1 2" xfId="12877"/>
    <cellStyle name="Акцент3 2 10" xfId="441"/>
    <cellStyle name="Акцент3 2 10 2" xfId="3645"/>
    <cellStyle name="Акцент3 2 11" xfId="8611"/>
    <cellStyle name="Акцент3 2 12" xfId="10953"/>
    <cellStyle name="Акцент3 2 13" xfId="3644"/>
    <cellStyle name="Акцент3 2 14" xfId="12876"/>
    <cellStyle name="Акцент3 2 2" xfId="442"/>
    <cellStyle name="Акцент3 2 2 2" xfId="3647"/>
    <cellStyle name="Акцент3 2 2 2 2" xfId="8612"/>
    <cellStyle name="Акцент3 2 2 2 3" xfId="6331"/>
    <cellStyle name="Акцент3 2 2 3" xfId="3646"/>
    <cellStyle name="Акцент3 2 2 4" xfId="12878"/>
    <cellStyle name="Акцент3 2 3" xfId="443"/>
    <cellStyle name="Акцент3 2 3 2" xfId="8613"/>
    <cellStyle name="Акцент3 2 3 3" xfId="3648"/>
    <cellStyle name="Акцент3 2 4" xfId="444"/>
    <cellStyle name="Акцент3 2 4 2" xfId="8614"/>
    <cellStyle name="Акцент3 2 4 3" xfId="3649"/>
    <cellStyle name="Акцент3 2 5" xfId="445"/>
    <cellStyle name="Акцент3 2 5 2" xfId="3650"/>
    <cellStyle name="Акцент3 2 6" xfId="446"/>
    <cellStyle name="Акцент3 2 6 2" xfId="3651"/>
    <cellStyle name="Акцент3 2 7" xfId="447"/>
    <cellStyle name="Акцент3 2 7 2" xfId="3652"/>
    <cellStyle name="Акцент3 2 8" xfId="448"/>
    <cellStyle name="Акцент3 2 8 2" xfId="3653"/>
    <cellStyle name="Акцент3 2 9" xfId="449"/>
    <cellStyle name="Акцент3 2 9 2" xfId="3654"/>
    <cellStyle name="Акцент3 2_МФ тепловой баланс 2015 дубль 3" xfId="3655"/>
    <cellStyle name="Акцент3 3" xfId="450"/>
    <cellStyle name="Акцент3 3 10" xfId="451"/>
    <cellStyle name="Акцент3 3 10 2" xfId="3657"/>
    <cellStyle name="Акцент3 3 11" xfId="3658"/>
    <cellStyle name="Акцент3 3 11 2" xfId="8615"/>
    <cellStyle name="Акцент3 3 12" xfId="10954"/>
    <cellStyle name="Акцент3 3 13" xfId="3656"/>
    <cellStyle name="Акцент3 3 14" xfId="12879"/>
    <cellStyle name="Акцент3 3 2" xfId="452"/>
    <cellStyle name="Акцент3 3 2 2" xfId="8616"/>
    <cellStyle name="Акцент3 3 2 3" xfId="10955"/>
    <cellStyle name="Акцент3 3 2 4" xfId="3659"/>
    <cellStyle name="Акцент3 3 2 5" xfId="12880"/>
    <cellStyle name="Акцент3 3 3" xfId="453"/>
    <cellStyle name="Акцент3 3 3 2" xfId="8617"/>
    <cellStyle name="Акцент3 3 3 2 2" xfId="8618"/>
    <cellStyle name="Акцент3 3 3 3" xfId="3660"/>
    <cellStyle name="Акцент3 3 3 4" xfId="12881"/>
    <cellStyle name="Акцент3 3 4" xfId="454"/>
    <cellStyle name="Акцент3 3 4 2" xfId="3661"/>
    <cellStyle name="Акцент3 3 5" xfId="455"/>
    <cellStyle name="Акцент3 3 5 2" xfId="3662"/>
    <cellStyle name="Акцент3 3 6" xfId="456"/>
    <cellStyle name="Акцент3 3 6 2" xfId="3663"/>
    <cellStyle name="Акцент3 3 7" xfId="457"/>
    <cellStyle name="Акцент3 3 7 2" xfId="3664"/>
    <cellStyle name="Акцент3 3 8" xfId="458"/>
    <cellStyle name="Акцент3 3 8 2" xfId="3665"/>
    <cellStyle name="Акцент3 3 9" xfId="459"/>
    <cellStyle name="Акцент3 3 9 2" xfId="3666"/>
    <cellStyle name="Акцент3 3_МФ тепловой баланс 2015 дубль 3" xfId="3667"/>
    <cellStyle name="Акцент3 4" xfId="3668"/>
    <cellStyle name="Акцент3 4 2" xfId="3669"/>
    <cellStyle name="Акцент3 4 3" xfId="6332"/>
    <cellStyle name="Акцент3 4 3 2" xfId="8619"/>
    <cellStyle name="Акцент3 4 3 3" xfId="8620"/>
    <cellStyle name="Акцент3 4_МФ тепловой баланс 2015 дубль 3" xfId="3670"/>
    <cellStyle name="Акцент3 5" xfId="3671"/>
    <cellStyle name="Акцент3 5 2" xfId="3672"/>
    <cellStyle name="Акцент3 5 3" xfId="6333"/>
    <cellStyle name="Акцент3 5 3 2" xfId="8621"/>
    <cellStyle name="Акцент3 5 3 3" xfId="8622"/>
    <cellStyle name="Акцент3 5_МФ тепловой баланс 2015 дубль 3" xfId="3673"/>
    <cellStyle name="Акцент3 6" xfId="3674"/>
    <cellStyle name="Акцент3 6 2" xfId="3675"/>
    <cellStyle name="Акцент3 6 3" xfId="6334"/>
    <cellStyle name="Акцент3 6 3 2" xfId="8623"/>
    <cellStyle name="Акцент3 6 3 3" xfId="8624"/>
    <cellStyle name="Акцент3 6_МФ тепловой баланс 2015 дубль 3" xfId="3676"/>
    <cellStyle name="Акцент3 7" xfId="3677"/>
    <cellStyle name="Акцент3 7 2" xfId="3678"/>
    <cellStyle name="Акцент3 7 3" xfId="6335"/>
    <cellStyle name="Акцент3 7 3 2" xfId="8625"/>
    <cellStyle name="Акцент3 7 3 3" xfId="8626"/>
    <cellStyle name="Акцент3 7_МФ тепловой баланс 2015 дубль 3" xfId="3679"/>
    <cellStyle name="Акцент3 8" xfId="3680"/>
    <cellStyle name="Акцент3 8 2" xfId="3681"/>
    <cellStyle name="Акцент3 8 3" xfId="8627"/>
    <cellStyle name="Акцент3 8 4" xfId="8628"/>
    <cellStyle name="Акцент3 9" xfId="3682"/>
    <cellStyle name="Акцент3 9 2" xfId="3683"/>
    <cellStyle name="Акцент3 9 3" xfId="8629"/>
    <cellStyle name="Акцент4" xfId="460"/>
    <cellStyle name="Акцент4 10" xfId="3684"/>
    <cellStyle name="Акцент4 10 2" xfId="8630"/>
    <cellStyle name="Акцент4 10 3" xfId="8631"/>
    <cellStyle name="Акцент4 11" xfId="8632"/>
    <cellStyle name="Акцент4 11 2" xfId="8633"/>
    <cellStyle name="Акцент4 11 3" xfId="8634"/>
    <cellStyle name="Акцент4 11 4" xfId="8635"/>
    <cellStyle name="Акцент4 12" xfId="8636"/>
    <cellStyle name="Акцент4 12 2" xfId="8637"/>
    <cellStyle name="Акцент4 12 3" xfId="8638"/>
    <cellStyle name="Акцент4 12 4" xfId="8639"/>
    <cellStyle name="Акцент4 13" xfId="8640"/>
    <cellStyle name="Акцент4 13 2" xfId="8641"/>
    <cellStyle name="Акцент4 13 3" xfId="8642"/>
    <cellStyle name="Акцент4 14" xfId="8643"/>
    <cellStyle name="Акцент4 14 2" xfId="8644"/>
    <cellStyle name="Акцент4 14 3" xfId="8645"/>
    <cellStyle name="Акцент4 15" xfId="8646"/>
    <cellStyle name="Акцент4 15 2" xfId="8647"/>
    <cellStyle name="Акцент4 15 3" xfId="8648"/>
    <cellStyle name="Акцент4 16" xfId="8649"/>
    <cellStyle name="Акцент4 16 2" xfId="8650"/>
    <cellStyle name="Акцент4 16 3" xfId="8651"/>
    <cellStyle name="Акцент4 17" xfId="8652"/>
    <cellStyle name="Акцент4 18" xfId="8653"/>
    <cellStyle name="Акцент4 19" xfId="12886"/>
    <cellStyle name="Акцент4 2" xfId="461"/>
    <cellStyle name="Акцент4 2 1" xfId="8654"/>
    <cellStyle name="Акцент4 2 1 2" xfId="12888"/>
    <cellStyle name="Акцент4 2 10" xfId="462"/>
    <cellStyle name="Акцент4 2 10 2" xfId="3686"/>
    <cellStyle name="Акцент4 2 11" xfId="8655"/>
    <cellStyle name="Акцент4 2 12" xfId="10956"/>
    <cellStyle name="Акцент4 2 13" xfId="3685"/>
    <cellStyle name="Акцент4 2 14" xfId="12887"/>
    <cellStyle name="Акцент4 2 2" xfId="463"/>
    <cellStyle name="Акцент4 2 2 2" xfId="3688"/>
    <cellStyle name="Акцент4 2 2 2 2" xfId="8656"/>
    <cellStyle name="Акцент4 2 2 2 3" xfId="6336"/>
    <cellStyle name="Акцент4 2 2 3" xfId="3687"/>
    <cellStyle name="Акцент4 2 2 4" xfId="12889"/>
    <cellStyle name="Акцент4 2 3" xfId="464"/>
    <cellStyle name="Акцент4 2 3 2" xfId="8657"/>
    <cellStyle name="Акцент4 2 3 3" xfId="3689"/>
    <cellStyle name="Акцент4 2 4" xfId="465"/>
    <cellStyle name="Акцент4 2 4 2" xfId="8658"/>
    <cellStyle name="Акцент4 2 4 3" xfId="3690"/>
    <cellStyle name="Акцент4 2 5" xfId="466"/>
    <cellStyle name="Акцент4 2 5 2" xfId="3691"/>
    <cellStyle name="Акцент4 2 6" xfId="467"/>
    <cellStyle name="Акцент4 2 6 2" xfId="3692"/>
    <cellStyle name="Акцент4 2 7" xfId="468"/>
    <cellStyle name="Акцент4 2 7 2" xfId="3693"/>
    <cellStyle name="Акцент4 2 8" xfId="469"/>
    <cellStyle name="Акцент4 2 8 2" xfId="3694"/>
    <cellStyle name="Акцент4 2 9" xfId="470"/>
    <cellStyle name="Акцент4 2 9 2" xfId="3695"/>
    <cellStyle name="Акцент4 2_МФ тепловой баланс 2015 дубль 3" xfId="3696"/>
    <cellStyle name="Акцент4 3" xfId="471"/>
    <cellStyle name="Акцент4 3 10" xfId="472"/>
    <cellStyle name="Акцент4 3 10 2" xfId="3698"/>
    <cellStyle name="Акцент4 3 11" xfId="3699"/>
    <cellStyle name="Акцент4 3 11 2" xfId="8659"/>
    <cellStyle name="Акцент4 3 12" xfId="10957"/>
    <cellStyle name="Акцент4 3 13" xfId="3697"/>
    <cellStyle name="Акцент4 3 14" xfId="12890"/>
    <cellStyle name="Акцент4 3 2" xfId="473"/>
    <cellStyle name="Акцент4 3 2 2" xfId="8660"/>
    <cellStyle name="Акцент4 3 2 3" xfId="10958"/>
    <cellStyle name="Акцент4 3 2 4" xfId="3700"/>
    <cellStyle name="Акцент4 3 2 5" xfId="12891"/>
    <cellStyle name="Акцент4 3 3" xfId="474"/>
    <cellStyle name="Акцент4 3 3 2" xfId="8661"/>
    <cellStyle name="Акцент4 3 3 2 2" xfId="8662"/>
    <cellStyle name="Акцент4 3 3 3" xfId="3701"/>
    <cellStyle name="Акцент4 3 3 4" xfId="12892"/>
    <cellStyle name="Акцент4 3 4" xfId="475"/>
    <cellStyle name="Акцент4 3 4 2" xfId="3702"/>
    <cellStyle name="Акцент4 3 5" xfId="476"/>
    <cellStyle name="Акцент4 3 5 2" xfId="3703"/>
    <cellStyle name="Акцент4 3 6" xfId="477"/>
    <cellStyle name="Акцент4 3 6 2" xfId="3704"/>
    <cellStyle name="Акцент4 3 7" xfId="478"/>
    <cellStyle name="Акцент4 3 7 2" xfId="3705"/>
    <cellStyle name="Акцент4 3 8" xfId="479"/>
    <cellStyle name="Акцент4 3 8 2" xfId="3706"/>
    <cellStyle name="Акцент4 3 9" xfId="480"/>
    <cellStyle name="Акцент4 3 9 2" xfId="3707"/>
    <cellStyle name="Акцент4 3_МФ тепловой баланс 2015 дубль 3" xfId="3708"/>
    <cellStyle name="Акцент4 4" xfId="3709"/>
    <cellStyle name="Акцент4 4 2" xfId="3710"/>
    <cellStyle name="Акцент4 4 3" xfId="6337"/>
    <cellStyle name="Акцент4 4 3 2" xfId="8663"/>
    <cellStyle name="Акцент4 4 3 3" xfId="8664"/>
    <cellStyle name="Акцент4 4_МФ тепловой баланс 2015 дубль 3" xfId="3711"/>
    <cellStyle name="Акцент4 5" xfId="3712"/>
    <cellStyle name="Акцент4 5 2" xfId="3713"/>
    <cellStyle name="Акцент4 5 3" xfId="6338"/>
    <cellStyle name="Акцент4 5 3 2" xfId="8665"/>
    <cellStyle name="Акцент4 5 3 3" xfId="8666"/>
    <cellStyle name="Акцент4 5_МФ тепловой баланс 2015 дубль 3" xfId="3714"/>
    <cellStyle name="Акцент4 6" xfId="3715"/>
    <cellStyle name="Акцент4 6 2" xfId="3716"/>
    <cellStyle name="Акцент4 6 3" xfId="6339"/>
    <cellStyle name="Акцент4 6 3 2" xfId="8667"/>
    <cellStyle name="Акцент4 6 3 3" xfId="8668"/>
    <cellStyle name="Акцент4 6_МФ тепловой баланс 2015 дубль 3" xfId="3717"/>
    <cellStyle name="Акцент4 7" xfId="3718"/>
    <cellStyle name="Акцент4 7 2" xfId="3719"/>
    <cellStyle name="Акцент4 7 3" xfId="6340"/>
    <cellStyle name="Акцент4 7 3 2" xfId="8669"/>
    <cellStyle name="Акцент4 7 3 3" xfId="8670"/>
    <cellStyle name="Акцент4 7_МФ тепловой баланс 2015 дубль 3" xfId="3720"/>
    <cellStyle name="Акцент4 8" xfId="3721"/>
    <cellStyle name="Акцент4 8 2" xfId="3722"/>
    <cellStyle name="Акцент4 8 3" xfId="8671"/>
    <cellStyle name="Акцент4 8 4" xfId="8672"/>
    <cellStyle name="Акцент4 9" xfId="3723"/>
    <cellStyle name="Акцент4 9 2" xfId="3724"/>
    <cellStyle name="Акцент4 9 3" xfId="8673"/>
    <cellStyle name="Акцент5" xfId="481"/>
    <cellStyle name="Акцент5 10" xfId="3725"/>
    <cellStyle name="Акцент5 10 2" xfId="8674"/>
    <cellStyle name="Акцент5 10 3" xfId="8675"/>
    <cellStyle name="Акцент5 11" xfId="8676"/>
    <cellStyle name="Акцент5 11 2" xfId="8677"/>
    <cellStyle name="Акцент5 11 3" xfId="8678"/>
    <cellStyle name="Акцент5 11 4" xfId="8679"/>
    <cellStyle name="Акцент5 12" xfId="8680"/>
    <cellStyle name="Акцент5 12 2" xfId="8681"/>
    <cellStyle name="Акцент5 12 3" xfId="8682"/>
    <cellStyle name="Акцент5 12 4" xfId="8683"/>
    <cellStyle name="Акцент5 13" xfId="8684"/>
    <cellStyle name="Акцент5 13 2" xfId="8685"/>
    <cellStyle name="Акцент5 13 3" xfId="8686"/>
    <cellStyle name="Акцент5 14" xfId="8687"/>
    <cellStyle name="Акцент5 14 2" xfId="8688"/>
    <cellStyle name="Акцент5 14 3" xfId="8689"/>
    <cellStyle name="Акцент5 15" xfId="8690"/>
    <cellStyle name="Акцент5 15 2" xfId="8691"/>
    <cellStyle name="Акцент5 15 3" xfId="8692"/>
    <cellStyle name="Акцент5 16" xfId="8693"/>
    <cellStyle name="Акцент5 16 2" xfId="8694"/>
    <cellStyle name="Акцент5 16 3" xfId="8695"/>
    <cellStyle name="Акцент5 17" xfId="8696"/>
    <cellStyle name="Акцент5 18" xfId="8697"/>
    <cellStyle name="Акцент5 19" xfId="12896"/>
    <cellStyle name="Акцент5 2" xfId="482"/>
    <cellStyle name="Акцент5 2 1" xfId="8698"/>
    <cellStyle name="Акцент5 2 1 2" xfId="12898"/>
    <cellStyle name="Акцент5 2 10" xfId="483"/>
    <cellStyle name="Акцент5 2 10 2" xfId="3727"/>
    <cellStyle name="Акцент5 2 11" xfId="8699"/>
    <cellStyle name="Акцент5 2 12" xfId="10959"/>
    <cellStyle name="Акцент5 2 13" xfId="3726"/>
    <cellStyle name="Акцент5 2 14" xfId="12897"/>
    <cellStyle name="Акцент5 2 2" xfId="484"/>
    <cellStyle name="Акцент5 2 2 2" xfId="3729"/>
    <cellStyle name="Акцент5 2 2 2 2" xfId="8700"/>
    <cellStyle name="Акцент5 2 2 2 3" xfId="6341"/>
    <cellStyle name="Акцент5 2 2 3" xfId="3728"/>
    <cellStyle name="Акцент5 2 2 4" xfId="12899"/>
    <cellStyle name="Акцент5 2 3" xfId="485"/>
    <cellStyle name="Акцент5 2 3 2" xfId="8701"/>
    <cellStyle name="Акцент5 2 3 3" xfId="3730"/>
    <cellStyle name="Акцент5 2 4" xfId="486"/>
    <cellStyle name="Акцент5 2 4 2" xfId="8702"/>
    <cellStyle name="Акцент5 2 4 3" xfId="3731"/>
    <cellStyle name="Акцент5 2 5" xfId="487"/>
    <cellStyle name="Акцент5 2 5 2" xfId="3732"/>
    <cellStyle name="Акцент5 2 6" xfId="488"/>
    <cellStyle name="Акцент5 2 6 2" xfId="3733"/>
    <cellStyle name="Акцент5 2 7" xfId="489"/>
    <cellStyle name="Акцент5 2 7 2" xfId="3734"/>
    <cellStyle name="Акцент5 2 8" xfId="490"/>
    <cellStyle name="Акцент5 2 8 2" xfId="3735"/>
    <cellStyle name="Акцент5 2 9" xfId="491"/>
    <cellStyle name="Акцент5 2 9 2" xfId="3736"/>
    <cellStyle name="Акцент5 2_МФ тепловой баланс 2015 дубль 3" xfId="3737"/>
    <cellStyle name="Акцент5 3" xfId="492"/>
    <cellStyle name="Акцент5 3 10" xfId="493"/>
    <cellStyle name="Акцент5 3 10 2" xfId="3739"/>
    <cellStyle name="Акцент5 3 11" xfId="3740"/>
    <cellStyle name="Акцент5 3 11 2" xfId="8703"/>
    <cellStyle name="Акцент5 3 12" xfId="10960"/>
    <cellStyle name="Акцент5 3 13" xfId="3738"/>
    <cellStyle name="Акцент5 3 14" xfId="12900"/>
    <cellStyle name="Акцент5 3 2" xfId="494"/>
    <cellStyle name="Акцент5 3 2 2" xfId="8704"/>
    <cellStyle name="Акцент5 3 2 3" xfId="10961"/>
    <cellStyle name="Акцент5 3 2 4" xfId="3741"/>
    <cellStyle name="Акцент5 3 2 5" xfId="12901"/>
    <cellStyle name="Акцент5 3 3" xfId="495"/>
    <cellStyle name="Акцент5 3 3 2" xfId="8705"/>
    <cellStyle name="Акцент5 3 3 2 2" xfId="8706"/>
    <cellStyle name="Акцент5 3 3 3" xfId="3742"/>
    <cellStyle name="Акцент5 3 3 4" xfId="12902"/>
    <cellStyle name="Акцент5 3 4" xfId="496"/>
    <cellStyle name="Акцент5 3 4 2" xfId="3743"/>
    <cellStyle name="Акцент5 3 5" xfId="497"/>
    <cellStyle name="Акцент5 3 5 2" xfId="3744"/>
    <cellStyle name="Акцент5 3 6" xfId="498"/>
    <cellStyle name="Акцент5 3 6 2" xfId="3745"/>
    <cellStyle name="Акцент5 3 7" xfId="499"/>
    <cellStyle name="Акцент5 3 7 2" xfId="3746"/>
    <cellStyle name="Акцент5 3 8" xfId="500"/>
    <cellStyle name="Акцент5 3 8 2" xfId="3747"/>
    <cellStyle name="Акцент5 3 9" xfId="501"/>
    <cellStyle name="Акцент5 3 9 2" xfId="3748"/>
    <cellStyle name="Акцент5 3_МФ тепловой баланс 2015 дубль 3" xfId="3749"/>
    <cellStyle name="Акцент5 4" xfId="3750"/>
    <cellStyle name="Акцент5 4 2" xfId="3751"/>
    <cellStyle name="Акцент5 4 3" xfId="6342"/>
    <cellStyle name="Акцент5 4 3 2" xfId="8707"/>
    <cellStyle name="Акцент5 4 3 3" xfId="8708"/>
    <cellStyle name="Акцент5 4_МФ тепловой баланс 2015 дубль 3" xfId="3752"/>
    <cellStyle name="Акцент5 5" xfId="3753"/>
    <cellStyle name="Акцент5 5 2" xfId="3754"/>
    <cellStyle name="Акцент5 5 3" xfId="6343"/>
    <cellStyle name="Акцент5 5 3 2" xfId="8709"/>
    <cellStyle name="Акцент5 5 3 3" xfId="8710"/>
    <cellStyle name="Акцент5 5_МФ тепловой баланс 2015 дубль 3" xfId="3755"/>
    <cellStyle name="Акцент5 6" xfId="3756"/>
    <cellStyle name="Акцент5 6 2" xfId="3757"/>
    <cellStyle name="Акцент5 6 3" xfId="6344"/>
    <cellStyle name="Акцент5 6 3 2" xfId="8711"/>
    <cellStyle name="Акцент5 6 3 3" xfId="8712"/>
    <cellStyle name="Акцент5 6_МФ тепловой баланс 2015 дубль 3" xfId="3758"/>
    <cellStyle name="Акцент5 7" xfId="3759"/>
    <cellStyle name="Акцент5 7 2" xfId="3760"/>
    <cellStyle name="Акцент5 7 3" xfId="6345"/>
    <cellStyle name="Акцент5 7 3 2" xfId="8713"/>
    <cellStyle name="Акцент5 7 3 3" xfId="8714"/>
    <cellStyle name="Акцент5 7_МФ тепловой баланс 2015 дубль 3" xfId="3761"/>
    <cellStyle name="Акцент5 8" xfId="3762"/>
    <cellStyle name="Акцент5 8 2" xfId="3763"/>
    <cellStyle name="Акцент5 8 3" xfId="8715"/>
    <cellStyle name="Акцент5 8 4" xfId="8716"/>
    <cellStyle name="Акцент5 9" xfId="3764"/>
    <cellStyle name="Акцент5 9 2" xfId="3765"/>
    <cellStyle name="Акцент5 9 3" xfId="8717"/>
    <cellStyle name="Акцент6" xfId="502"/>
    <cellStyle name="Акцент6 10" xfId="3766"/>
    <cellStyle name="Акцент6 10 2" xfId="8718"/>
    <cellStyle name="Акцент6 10 3" xfId="8719"/>
    <cellStyle name="Акцент6 11" xfId="8720"/>
    <cellStyle name="Акцент6 11 2" xfId="8721"/>
    <cellStyle name="Акцент6 11 3" xfId="8722"/>
    <cellStyle name="Акцент6 11 4" xfId="8723"/>
    <cellStyle name="Акцент6 12" xfId="8724"/>
    <cellStyle name="Акцент6 12 2" xfId="8725"/>
    <cellStyle name="Акцент6 12 3" xfId="8726"/>
    <cellStyle name="Акцент6 12 4" xfId="8727"/>
    <cellStyle name="Акцент6 13" xfId="8728"/>
    <cellStyle name="Акцент6 13 2" xfId="8729"/>
    <cellStyle name="Акцент6 13 3" xfId="8730"/>
    <cellStyle name="Акцент6 14" xfId="8731"/>
    <cellStyle name="Акцент6 14 2" xfId="8732"/>
    <cellStyle name="Акцент6 14 3" xfId="8733"/>
    <cellStyle name="Акцент6 15" xfId="8734"/>
    <cellStyle name="Акцент6 15 2" xfId="8735"/>
    <cellStyle name="Акцент6 15 3" xfId="8736"/>
    <cellStyle name="Акцент6 16" xfId="8737"/>
    <cellStyle name="Акцент6 16 2" xfId="8738"/>
    <cellStyle name="Акцент6 16 3" xfId="8739"/>
    <cellStyle name="Акцент6 17" xfId="8740"/>
    <cellStyle name="Акцент6 18" xfId="8741"/>
    <cellStyle name="Акцент6 19" xfId="12907"/>
    <cellStyle name="Акцент6 2" xfId="503"/>
    <cellStyle name="Акцент6 2 1" xfId="8742"/>
    <cellStyle name="Акцент6 2 1 2" xfId="12909"/>
    <cellStyle name="Акцент6 2 10" xfId="504"/>
    <cellStyle name="Акцент6 2 10 2" xfId="3768"/>
    <cellStyle name="Акцент6 2 11" xfId="8743"/>
    <cellStyle name="Акцент6 2 12" xfId="10962"/>
    <cellStyle name="Акцент6 2 13" xfId="3767"/>
    <cellStyle name="Акцент6 2 14" xfId="12908"/>
    <cellStyle name="Акцент6 2 2" xfId="505"/>
    <cellStyle name="Акцент6 2 2 2" xfId="3770"/>
    <cellStyle name="Акцент6 2 2 2 2" xfId="8744"/>
    <cellStyle name="Акцент6 2 2 2 3" xfId="6346"/>
    <cellStyle name="Акцент6 2 2 3" xfId="3769"/>
    <cellStyle name="Акцент6 2 2 4" xfId="12910"/>
    <cellStyle name="Акцент6 2 3" xfId="506"/>
    <cellStyle name="Акцент6 2 3 2" xfId="8745"/>
    <cellStyle name="Акцент6 2 3 3" xfId="3771"/>
    <cellStyle name="Акцент6 2 4" xfId="507"/>
    <cellStyle name="Акцент6 2 4 2" xfId="8746"/>
    <cellStyle name="Акцент6 2 4 3" xfId="3772"/>
    <cellStyle name="Акцент6 2 5" xfId="508"/>
    <cellStyle name="Акцент6 2 5 2" xfId="3773"/>
    <cellStyle name="Акцент6 2 6" xfId="509"/>
    <cellStyle name="Акцент6 2 6 2" xfId="3774"/>
    <cellStyle name="Акцент6 2 7" xfId="510"/>
    <cellStyle name="Акцент6 2 7 2" xfId="3775"/>
    <cellStyle name="Акцент6 2 8" xfId="511"/>
    <cellStyle name="Акцент6 2 8 2" xfId="3776"/>
    <cellStyle name="Акцент6 2 9" xfId="512"/>
    <cellStyle name="Акцент6 2 9 2" xfId="3777"/>
    <cellStyle name="Акцент6 2_МФ тепловой баланс 2015 дубль 3" xfId="3778"/>
    <cellStyle name="Акцент6 3" xfId="513"/>
    <cellStyle name="Акцент6 3 10" xfId="514"/>
    <cellStyle name="Акцент6 3 10 2" xfId="3780"/>
    <cellStyle name="Акцент6 3 11" xfId="3781"/>
    <cellStyle name="Акцент6 3 11 2" xfId="8747"/>
    <cellStyle name="Акцент6 3 12" xfId="10963"/>
    <cellStyle name="Акцент6 3 13" xfId="3779"/>
    <cellStyle name="Акцент6 3 14" xfId="12911"/>
    <cellStyle name="Акцент6 3 2" xfId="515"/>
    <cellStyle name="Акцент6 3 2 2" xfId="8748"/>
    <cellStyle name="Акцент6 3 2 3" xfId="10964"/>
    <cellStyle name="Акцент6 3 2 4" xfId="3782"/>
    <cellStyle name="Акцент6 3 2 5" xfId="12912"/>
    <cellStyle name="Акцент6 3 3" xfId="516"/>
    <cellStyle name="Акцент6 3 3 2" xfId="8749"/>
    <cellStyle name="Акцент6 3 3 2 2" xfId="8750"/>
    <cellStyle name="Акцент6 3 3 3" xfId="3783"/>
    <cellStyle name="Акцент6 3 3 4" xfId="12913"/>
    <cellStyle name="Акцент6 3 4" xfId="517"/>
    <cellStyle name="Акцент6 3 4 2" xfId="3784"/>
    <cellStyle name="Акцент6 3 5" xfId="518"/>
    <cellStyle name="Акцент6 3 5 2" xfId="3785"/>
    <cellStyle name="Акцент6 3 6" xfId="519"/>
    <cellStyle name="Акцент6 3 6 2" xfId="3786"/>
    <cellStyle name="Акцент6 3 7" xfId="520"/>
    <cellStyle name="Акцент6 3 7 2" xfId="3787"/>
    <cellStyle name="Акцент6 3 8" xfId="521"/>
    <cellStyle name="Акцент6 3 8 2" xfId="3788"/>
    <cellStyle name="Акцент6 3 9" xfId="522"/>
    <cellStyle name="Акцент6 3 9 2" xfId="3789"/>
    <cellStyle name="Акцент6 3_МФ тепловой баланс 2015 дубль 3" xfId="3790"/>
    <cellStyle name="Акцент6 4" xfId="3791"/>
    <cellStyle name="Акцент6 4 2" xfId="3792"/>
    <cellStyle name="Акцент6 4 3" xfId="6347"/>
    <cellStyle name="Акцент6 4 3 2" xfId="8751"/>
    <cellStyle name="Акцент6 4 3 3" xfId="8752"/>
    <cellStyle name="Акцент6 4_МФ тепловой баланс 2015 дубль 3" xfId="3793"/>
    <cellStyle name="Акцент6 5" xfId="3794"/>
    <cellStyle name="Акцент6 5 2" xfId="3795"/>
    <cellStyle name="Акцент6 5 3" xfId="6348"/>
    <cellStyle name="Акцент6 5 3 2" xfId="8753"/>
    <cellStyle name="Акцент6 5 3 3" xfId="8754"/>
    <cellStyle name="Акцент6 5_МФ тепловой баланс 2015 дубль 3" xfId="3796"/>
    <cellStyle name="Акцент6 6" xfId="3797"/>
    <cellStyle name="Акцент6 6 2" xfId="3798"/>
    <cellStyle name="Акцент6 6 3" xfId="6349"/>
    <cellStyle name="Акцент6 6 3 2" xfId="8755"/>
    <cellStyle name="Акцент6 6 3 3" xfId="8756"/>
    <cellStyle name="Акцент6 6_МФ тепловой баланс 2015 дубль 3" xfId="3799"/>
    <cellStyle name="Акцент6 7" xfId="3800"/>
    <cellStyle name="Акцент6 7 2" xfId="3801"/>
    <cellStyle name="Акцент6 7 3" xfId="6350"/>
    <cellStyle name="Акцент6 7 3 2" xfId="8757"/>
    <cellStyle name="Акцент6 7 3 3" xfId="8758"/>
    <cellStyle name="Акцент6 7_МФ тепловой баланс 2015 дубль 3" xfId="3802"/>
    <cellStyle name="Акцент6 8" xfId="3803"/>
    <cellStyle name="Акцент6 8 2" xfId="3804"/>
    <cellStyle name="Акцент6 8 3" xfId="8759"/>
    <cellStyle name="Акцент6 8 4" xfId="8760"/>
    <cellStyle name="Акцент6 9" xfId="3805"/>
    <cellStyle name="Акцент6 9 2" xfId="3806"/>
    <cellStyle name="Акцент6 9 3" xfId="8761"/>
    <cellStyle name="Беззащитный" xfId="3807"/>
    <cellStyle name="Ввод " xfId="523"/>
    <cellStyle name="Ввод  10" xfId="3808"/>
    <cellStyle name="Ввод  10 2" xfId="3809"/>
    <cellStyle name="Ввод  10 3" xfId="8762"/>
    <cellStyle name="Ввод  11" xfId="3810"/>
    <cellStyle name="Ввод  11 2" xfId="8763"/>
    <cellStyle name="Ввод  11 3" xfId="8764"/>
    <cellStyle name="Ввод  12" xfId="3811"/>
    <cellStyle name="Ввод  12 2" xfId="8765"/>
    <cellStyle name="Ввод  12 3" xfId="8766"/>
    <cellStyle name="Ввод  13" xfId="3812"/>
    <cellStyle name="Ввод  13 2" xfId="8767"/>
    <cellStyle name="Ввод  13 3" xfId="8768"/>
    <cellStyle name="Ввод  14" xfId="3813"/>
    <cellStyle name="Ввод  14 2" xfId="8769"/>
    <cellStyle name="Ввод  14 3" xfId="8770"/>
    <cellStyle name="Ввод  15" xfId="3814"/>
    <cellStyle name="Ввод  15 2" xfId="8771"/>
    <cellStyle name="Ввод  15 3" xfId="8772"/>
    <cellStyle name="Ввод  16" xfId="3815"/>
    <cellStyle name="Ввод  16 2" xfId="8773"/>
    <cellStyle name="Ввод  16 3" xfId="8774"/>
    <cellStyle name="Ввод  17" xfId="3816"/>
    <cellStyle name="Ввод  18" xfId="8775"/>
    <cellStyle name="Ввод  18 2" xfId="8776"/>
    <cellStyle name="Ввод  19" xfId="12919"/>
    <cellStyle name="Ввод  2" xfId="524"/>
    <cellStyle name="Ввод  2 1" xfId="8777"/>
    <cellStyle name="Ввод  2 1 2" xfId="12921"/>
    <cellStyle name="Ввод  2 10" xfId="525"/>
    <cellStyle name="Ввод  2 10 2" xfId="3818"/>
    <cellStyle name="Ввод  2 11" xfId="8778"/>
    <cellStyle name="Ввод  2 12" xfId="10965"/>
    <cellStyle name="Ввод  2 13" xfId="3817"/>
    <cellStyle name="Ввод  2 14" xfId="12920"/>
    <cellStyle name="Ввод  2 2" xfId="526"/>
    <cellStyle name="Ввод  2 2 2" xfId="3820"/>
    <cellStyle name="Ввод  2 2 2 2" xfId="8779"/>
    <cellStyle name="Ввод  2 2 2 3" xfId="6351"/>
    <cellStyle name="Ввод  2 2 3" xfId="3819"/>
    <cellStyle name="Ввод  2 2 4" xfId="12922"/>
    <cellStyle name="Ввод  2 3" xfId="527"/>
    <cellStyle name="Ввод  2 3 2" xfId="8780"/>
    <cellStyle name="Ввод  2 3 3" xfId="3821"/>
    <cellStyle name="Ввод  2 4" xfId="528"/>
    <cellStyle name="Ввод  2 4 2" xfId="8781"/>
    <cellStyle name="Ввод  2 4 3" xfId="3822"/>
    <cellStyle name="Ввод  2 5" xfId="529"/>
    <cellStyle name="Ввод  2 5 2" xfId="3823"/>
    <cellStyle name="Ввод  2 6" xfId="530"/>
    <cellStyle name="Ввод  2 6 2" xfId="3824"/>
    <cellStyle name="Ввод  2 7" xfId="531"/>
    <cellStyle name="Ввод  2 7 2" xfId="3825"/>
    <cellStyle name="Ввод  2 8" xfId="532"/>
    <cellStyle name="Ввод  2 8 2" xfId="3826"/>
    <cellStyle name="Ввод  2 9" xfId="533"/>
    <cellStyle name="Ввод  2 9 2" xfId="3827"/>
    <cellStyle name="Ввод  2_46EE.2011(v1.0)" xfId="3828"/>
    <cellStyle name="Ввод  3" xfId="534"/>
    <cellStyle name="Ввод  3 10" xfId="535"/>
    <cellStyle name="Ввод  3 10 2" xfId="3830"/>
    <cellStyle name="Ввод  3 11" xfId="3831"/>
    <cellStyle name="Ввод  3 11 2" xfId="8782"/>
    <cellStyle name="Ввод  3 12" xfId="10966"/>
    <cellStyle name="Ввод  3 12 2" xfId="10967"/>
    <cellStyle name="Ввод  3 13" xfId="3829"/>
    <cellStyle name="Ввод  3 14" xfId="12923"/>
    <cellStyle name="Ввод  3 2" xfId="536"/>
    <cellStyle name="Ввод  3 2 2" xfId="8783"/>
    <cellStyle name="Ввод  3 2 3" xfId="10968"/>
    <cellStyle name="Ввод  3 2 4" xfId="3832"/>
    <cellStyle name="Ввод  3 2 5" xfId="12924"/>
    <cellStyle name="Ввод  3 3" xfId="537"/>
    <cellStyle name="Ввод  3 3 2" xfId="3834"/>
    <cellStyle name="Ввод  3 3 2 2" xfId="8784"/>
    <cellStyle name="Ввод  3 3 2 3" xfId="6352"/>
    <cellStyle name="Ввод  3 3 3" xfId="8785"/>
    <cellStyle name="Ввод  3 3 4" xfId="3833"/>
    <cellStyle name="Ввод  3 4" xfId="538"/>
    <cellStyle name="Ввод  3 4 2" xfId="8786"/>
    <cellStyle name="Ввод  3 4 3" xfId="3835"/>
    <cellStyle name="Ввод  3 5" xfId="539"/>
    <cellStyle name="Ввод  3 5 2" xfId="3836"/>
    <cellStyle name="Ввод  3 6" xfId="540"/>
    <cellStyle name="Ввод  3 6 2" xfId="3837"/>
    <cellStyle name="Ввод  3 7" xfId="541"/>
    <cellStyle name="Ввод  3 7 2" xfId="3838"/>
    <cellStyle name="Ввод  3 8" xfId="542"/>
    <cellStyle name="Ввод  3 8 2" xfId="3839"/>
    <cellStyle name="Ввод  3 9" xfId="543"/>
    <cellStyle name="Ввод  3 9 2" xfId="3840"/>
    <cellStyle name="Ввод  3_46EE.2011(v1.0)" xfId="3841"/>
    <cellStyle name="Ввод  4" xfId="3842"/>
    <cellStyle name="Ввод  4 2" xfId="3843"/>
    <cellStyle name="Ввод  4 3" xfId="3844"/>
    <cellStyle name="Ввод  4 4" xfId="8787"/>
    <cellStyle name="Ввод  4 5" xfId="10969"/>
    <cellStyle name="Ввод  4_46EE.2011(v1.0)" xfId="3845"/>
    <cellStyle name="Ввод  5" xfId="3846"/>
    <cellStyle name="Ввод  5 2" xfId="3847"/>
    <cellStyle name="Ввод  5 3" xfId="3848"/>
    <cellStyle name="Ввод  5 4" xfId="8788"/>
    <cellStyle name="Ввод  5 5" xfId="10970"/>
    <cellStyle name="Ввод  5_46EE.2011(v1.0)" xfId="3849"/>
    <cellStyle name="Ввод  6" xfId="3850"/>
    <cellStyle name="Ввод  6 2" xfId="3851"/>
    <cellStyle name="Ввод  6 3" xfId="3852"/>
    <cellStyle name="Ввод  6 4" xfId="8789"/>
    <cellStyle name="Ввод  6 5" xfId="10971"/>
    <cellStyle name="Ввод  6_46EE.2011(v1.0)" xfId="3853"/>
    <cellStyle name="Ввод  7" xfId="3854"/>
    <cellStyle name="Ввод  7 2" xfId="3855"/>
    <cellStyle name="Ввод  7 3" xfId="3856"/>
    <cellStyle name="Ввод  7 4" xfId="8790"/>
    <cellStyle name="Ввод  7 5" xfId="10972"/>
    <cellStyle name="Ввод  7_46EE.2011(v1.0)" xfId="3857"/>
    <cellStyle name="Ввод  8" xfId="3858"/>
    <cellStyle name="Ввод  8 2" xfId="3859"/>
    <cellStyle name="Ввод  8 3" xfId="3860"/>
    <cellStyle name="Ввод  8 4" xfId="8791"/>
    <cellStyle name="Ввод  8 5" xfId="8792"/>
    <cellStyle name="Ввод  8_46EE.2011(v1.0)" xfId="3861"/>
    <cellStyle name="Ввод  9" xfId="3862"/>
    <cellStyle name="Ввод  9 2" xfId="3863"/>
    <cellStyle name="Ввод  9 3" xfId="3864"/>
    <cellStyle name="Ввод  9_46EE.2011(v1.0)" xfId="3865"/>
    <cellStyle name="Ввод данных" xfId="8793"/>
    <cellStyle name="Верт. заголовок" xfId="3866"/>
    <cellStyle name="Вес_продукта" xfId="3867"/>
    <cellStyle name="Вывод" xfId="544"/>
    <cellStyle name="Вывод 10" xfId="3868"/>
    <cellStyle name="Вывод 10 2" xfId="8794"/>
    <cellStyle name="Вывод 10 3" xfId="8795"/>
    <cellStyle name="Вывод 11" xfId="8796"/>
    <cellStyle name="Вывод 11 2" xfId="8797"/>
    <cellStyle name="Вывод 11 3" xfId="8798"/>
    <cellStyle name="Вывод 11 4" xfId="8799"/>
    <cellStyle name="Вывод 12" xfId="8800"/>
    <cellStyle name="Вывод 12 2" xfId="8801"/>
    <cellStyle name="Вывод 12 3" xfId="8802"/>
    <cellStyle name="Вывод 12 4" xfId="8803"/>
    <cellStyle name="Вывод 13" xfId="8804"/>
    <cellStyle name="Вывод 13 2" xfId="8805"/>
    <cellStyle name="Вывод 13 3" xfId="8806"/>
    <cellStyle name="Вывод 14" xfId="8807"/>
    <cellStyle name="Вывод 14 2" xfId="8808"/>
    <cellStyle name="Вывод 14 3" xfId="8809"/>
    <cellStyle name="Вывод 15" xfId="8810"/>
    <cellStyle name="Вывод 15 2" xfId="8811"/>
    <cellStyle name="Вывод 15 3" xfId="8812"/>
    <cellStyle name="Вывод 16" xfId="8813"/>
    <cellStyle name="Вывод 16 2" xfId="8814"/>
    <cellStyle name="Вывод 16 3" xfId="8815"/>
    <cellStyle name="Вывод 17" xfId="8816"/>
    <cellStyle name="Вывод 18" xfId="8817"/>
    <cellStyle name="Вывод 19" xfId="12930"/>
    <cellStyle name="Вывод 2" xfId="545"/>
    <cellStyle name="Вывод 2 1" xfId="8818"/>
    <cellStyle name="Вывод 2 1 2" xfId="12932"/>
    <cellStyle name="Вывод 2 10" xfId="546"/>
    <cellStyle name="Вывод 2 10 2" xfId="3870"/>
    <cellStyle name="Вывод 2 11" xfId="8819"/>
    <cellStyle name="Вывод 2 12" xfId="10973"/>
    <cellStyle name="Вывод 2 13" xfId="3869"/>
    <cellStyle name="Вывод 2 14" xfId="12931"/>
    <cellStyle name="Вывод 2 2" xfId="547"/>
    <cellStyle name="Вывод 2 2 2" xfId="3872"/>
    <cellStyle name="Вывод 2 2 2 2" xfId="8820"/>
    <cellStyle name="Вывод 2 2 2 3" xfId="6353"/>
    <cellStyle name="Вывод 2 2 3" xfId="3871"/>
    <cellStyle name="Вывод 2 2 4" xfId="12933"/>
    <cellStyle name="Вывод 2 3" xfId="548"/>
    <cellStyle name="Вывод 2 3 2" xfId="8821"/>
    <cellStyle name="Вывод 2 3 3" xfId="3873"/>
    <cellStyle name="Вывод 2 4" xfId="549"/>
    <cellStyle name="Вывод 2 4 2" xfId="8822"/>
    <cellStyle name="Вывод 2 4 3" xfId="3874"/>
    <cellStyle name="Вывод 2 5" xfId="550"/>
    <cellStyle name="Вывод 2 5 2" xfId="3875"/>
    <cellStyle name="Вывод 2 6" xfId="551"/>
    <cellStyle name="Вывод 2 6 2" xfId="3876"/>
    <cellStyle name="Вывод 2 7" xfId="552"/>
    <cellStyle name="Вывод 2 7 2" xfId="3877"/>
    <cellStyle name="Вывод 2 8" xfId="553"/>
    <cellStyle name="Вывод 2 8 2" xfId="3878"/>
    <cellStyle name="Вывод 2 9" xfId="554"/>
    <cellStyle name="Вывод 2 9 2" xfId="3879"/>
    <cellStyle name="Вывод 2_46EE.2011(v1.0)" xfId="3880"/>
    <cellStyle name="Вывод 3" xfId="555"/>
    <cellStyle name="Вывод 3 10" xfId="556"/>
    <cellStyle name="Вывод 3 10 2" xfId="3882"/>
    <cellStyle name="Вывод 3 11" xfId="3883"/>
    <cellStyle name="Вывод 3 11 2" xfId="8823"/>
    <cellStyle name="Вывод 3 12" xfId="10974"/>
    <cellStyle name="Вывод 3 13" xfId="3881"/>
    <cellStyle name="Вывод 3 14" xfId="12934"/>
    <cellStyle name="Вывод 3 2" xfId="557"/>
    <cellStyle name="Вывод 3 2 2" xfId="8824"/>
    <cellStyle name="Вывод 3 2 3" xfId="10975"/>
    <cellStyle name="Вывод 3 2 4" xfId="3884"/>
    <cellStyle name="Вывод 3 2 5" xfId="12935"/>
    <cellStyle name="Вывод 3 3" xfId="558"/>
    <cellStyle name="Вывод 3 3 2" xfId="8825"/>
    <cellStyle name="Вывод 3 3 2 2" xfId="8826"/>
    <cellStyle name="Вывод 3 3 3" xfId="3885"/>
    <cellStyle name="Вывод 3 3 4" xfId="12936"/>
    <cellStyle name="Вывод 3 4" xfId="559"/>
    <cellStyle name="Вывод 3 4 2" xfId="3886"/>
    <cellStyle name="Вывод 3 5" xfId="560"/>
    <cellStyle name="Вывод 3 5 2" xfId="3887"/>
    <cellStyle name="Вывод 3 6" xfId="561"/>
    <cellStyle name="Вывод 3 6 2" xfId="3888"/>
    <cellStyle name="Вывод 3 7" xfId="562"/>
    <cellStyle name="Вывод 3 7 2" xfId="3889"/>
    <cellStyle name="Вывод 3 8" xfId="563"/>
    <cellStyle name="Вывод 3 8 2" xfId="3890"/>
    <cellStyle name="Вывод 3 9" xfId="564"/>
    <cellStyle name="Вывод 3 9 2" xfId="3891"/>
    <cellStyle name="Вывод 3_46EE.2011(v1.0)" xfId="3892"/>
    <cellStyle name="Вывод 4" xfId="3893"/>
    <cellStyle name="Вывод 4 2" xfId="3894"/>
    <cellStyle name="Вывод 4 3" xfId="6354"/>
    <cellStyle name="Вывод 4 3 2" xfId="8827"/>
    <cellStyle name="Вывод 4 3 3" xfId="8828"/>
    <cellStyle name="Вывод 4_46EE.2011(v1.0)" xfId="3895"/>
    <cellStyle name="Вывод 5" xfId="3896"/>
    <cellStyle name="Вывод 5 2" xfId="3897"/>
    <cellStyle name="Вывод 5 3" xfId="6355"/>
    <cellStyle name="Вывод 5 3 2" xfId="8829"/>
    <cellStyle name="Вывод 5 3 3" xfId="8830"/>
    <cellStyle name="Вывод 5_46EE.2011(v1.0)" xfId="3898"/>
    <cellStyle name="Вывод 6" xfId="3899"/>
    <cellStyle name="Вывод 6 2" xfId="3900"/>
    <cellStyle name="Вывод 6 3" xfId="6356"/>
    <cellStyle name="Вывод 6 3 2" xfId="8831"/>
    <cellStyle name="Вывод 6 3 3" xfId="8832"/>
    <cellStyle name="Вывод 6_46EE.2011(v1.0)" xfId="3901"/>
    <cellStyle name="Вывод 7" xfId="3902"/>
    <cellStyle name="Вывод 7 2" xfId="3903"/>
    <cellStyle name="Вывод 7 3" xfId="6357"/>
    <cellStyle name="Вывод 7 3 2" xfId="8833"/>
    <cellStyle name="Вывод 7 3 3" xfId="8834"/>
    <cellStyle name="Вывод 7_46EE.2011(v1.0)" xfId="3904"/>
    <cellStyle name="Вывод 8" xfId="3905"/>
    <cellStyle name="Вывод 8 2" xfId="3906"/>
    <cellStyle name="Вывод 8 3" xfId="8835"/>
    <cellStyle name="Вывод 8 4" xfId="8836"/>
    <cellStyle name="Вывод 8_46EE.2011(v1.0)" xfId="3907"/>
    <cellStyle name="Вывод 9" xfId="3908"/>
    <cellStyle name="Вывод 9 2" xfId="3909"/>
    <cellStyle name="Вывод 9 3" xfId="8837"/>
    <cellStyle name="Вывод 9_46EE.2011(v1.0)" xfId="3910"/>
    <cellStyle name="Вычисление" xfId="565"/>
    <cellStyle name="Вычисление 10" xfId="3911"/>
    <cellStyle name="Вычисление 10 2" xfId="8838"/>
    <cellStyle name="Вычисление 10 3" xfId="8839"/>
    <cellStyle name="Вычисление 11" xfId="8840"/>
    <cellStyle name="Вычисление 11 2" xfId="8841"/>
    <cellStyle name="Вычисление 11 3" xfId="8842"/>
    <cellStyle name="Вычисление 11 4" xfId="8843"/>
    <cellStyle name="Вычисление 12" xfId="8844"/>
    <cellStyle name="Вычисление 12 2" xfId="8845"/>
    <cellStyle name="Вычисление 12 3" xfId="8846"/>
    <cellStyle name="Вычисление 12 4" xfId="8847"/>
    <cellStyle name="Вычисление 13" xfId="8848"/>
    <cellStyle name="Вычисление 13 2" xfId="8849"/>
    <cellStyle name="Вычисление 13 3" xfId="8850"/>
    <cellStyle name="Вычисление 14" xfId="8851"/>
    <cellStyle name="Вычисление 14 2" xfId="8852"/>
    <cellStyle name="Вычисление 14 3" xfId="8853"/>
    <cellStyle name="Вычисление 15" xfId="8854"/>
    <cellStyle name="Вычисление 15 2" xfId="8855"/>
    <cellStyle name="Вычисление 15 3" xfId="8856"/>
    <cellStyle name="Вычисление 16" xfId="8857"/>
    <cellStyle name="Вычисление 16 2" xfId="8858"/>
    <cellStyle name="Вычисление 16 3" xfId="8859"/>
    <cellStyle name="Вычисление 17" xfId="8860"/>
    <cellStyle name="Вычисление 18" xfId="8861"/>
    <cellStyle name="Вычисление 19" xfId="12941"/>
    <cellStyle name="Вычисление 2" xfId="566"/>
    <cellStyle name="Вычисление 2 1" xfId="8862"/>
    <cellStyle name="Вычисление 2 1 2" xfId="12943"/>
    <cellStyle name="Вычисление 2 10" xfId="567"/>
    <cellStyle name="Вычисление 2 10 2" xfId="3913"/>
    <cellStyle name="Вычисление 2 11" xfId="8863"/>
    <cellStyle name="Вычисление 2 12" xfId="10976"/>
    <cellStyle name="Вычисление 2 13" xfId="3912"/>
    <cellStyle name="Вычисление 2 14" xfId="12942"/>
    <cellStyle name="Вычисление 2 2" xfId="568"/>
    <cellStyle name="Вычисление 2 2 2" xfId="3915"/>
    <cellStyle name="Вычисление 2 2 2 2" xfId="8864"/>
    <cellStyle name="Вычисление 2 2 2 3" xfId="6358"/>
    <cellStyle name="Вычисление 2 2 3" xfId="3914"/>
    <cellStyle name="Вычисление 2 2 4" xfId="12944"/>
    <cellStyle name="Вычисление 2 3" xfId="569"/>
    <cellStyle name="Вычисление 2 3 2" xfId="8865"/>
    <cellStyle name="Вычисление 2 3 3" xfId="3916"/>
    <cellStyle name="Вычисление 2 4" xfId="570"/>
    <cellStyle name="Вычисление 2 4 2" xfId="8866"/>
    <cellStyle name="Вычисление 2 4 3" xfId="3917"/>
    <cellStyle name="Вычисление 2 5" xfId="571"/>
    <cellStyle name="Вычисление 2 5 2" xfId="3918"/>
    <cellStyle name="Вычисление 2 6" xfId="572"/>
    <cellStyle name="Вычисление 2 6 2" xfId="3919"/>
    <cellStyle name="Вычисление 2 7" xfId="573"/>
    <cellStyle name="Вычисление 2 7 2" xfId="3920"/>
    <cellStyle name="Вычисление 2 8" xfId="574"/>
    <cellStyle name="Вычисление 2 8 2" xfId="3921"/>
    <cellStyle name="Вычисление 2 9" xfId="575"/>
    <cellStyle name="Вычисление 2 9 2" xfId="3922"/>
    <cellStyle name="Вычисление 2_46EE.2011(v1.0)" xfId="3923"/>
    <cellStyle name="Вычисление 3" xfId="576"/>
    <cellStyle name="Вычисление 3 10" xfId="577"/>
    <cellStyle name="Вычисление 3 10 2" xfId="3925"/>
    <cellStyle name="Вычисление 3 11" xfId="3926"/>
    <cellStyle name="Вычисление 3 11 2" xfId="8867"/>
    <cellStyle name="Вычисление 3 12" xfId="10977"/>
    <cellStyle name="Вычисление 3 13" xfId="3924"/>
    <cellStyle name="Вычисление 3 14" xfId="12945"/>
    <cellStyle name="Вычисление 3 2" xfId="578"/>
    <cellStyle name="Вычисление 3 2 2" xfId="8868"/>
    <cellStyle name="Вычисление 3 2 3" xfId="10978"/>
    <cellStyle name="Вычисление 3 2 4" xfId="3927"/>
    <cellStyle name="Вычисление 3 2 5" xfId="12946"/>
    <cellStyle name="Вычисление 3 3" xfId="579"/>
    <cellStyle name="Вычисление 3 3 2" xfId="8869"/>
    <cellStyle name="Вычисление 3 3 2 2" xfId="8870"/>
    <cellStyle name="Вычисление 3 3 3" xfId="3928"/>
    <cellStyle name="Вычисление 3 3 4" xfId="12947"/>
    <cellStyle name="Вычисление 3 4" xfId="580"/>
    <cellStyle name="Вычисление 3 4 2" xfId="3929"/>
    <cellStyle name="Вычисление 3 5" xfId="581"/>
    <cellStyle name="Вычисление 3 5 2" xfId="3930"/>
    <cellStyle name="Вычисление 3 6" xfId="582"/>
    <cellStyle name="Вычисление 3 6 2" xfId="3931"/>
    <cellStyle name="Вычисление 3 7" xfId="583"/>
    <cellStyle name="Вычисление 3 7 2" xfId="3932"/>
    <cellStyle name="Вычисление 3 8" xfId="584"/>
    <cellStyle name="Вычисление 3 8 2" xfId="3933"/>
    <cellStyle name="Вычисление 3 9" xfId="585"/>
    <cellStyle name="Вычисление 3 9 2" xfId="3934"/>
    <cellStyle name="Вычисление 3_46EE.2011(v1.0)" xfId="3935"/>
    <cellStyle name="Вычисление 4" xfId="3936"/>
    <cellStyle name="Вычисление 4 2" xfId="3937"/>
    <cellStyle name="Вычисление 4 3" xfId="6359"/>
    <cellStyle name="Вычисление 4 3 2" xfId="8871"/>
    <cellStyle name="Вычисление 4 3 3" xfId="8872"/>
    <cellStyle name="Вычисление 4_46EE.2011(v1.0)" xfId="3938"/>
    <cellStyle name="Вычисление 5" xfId="3939"/>
    <cellStyle name="Вычисление 5 2" xfId="3940"/>
    <cellStyle name="Вычисление 5 3" xfId="6360"/>
    <cellStyle name="Вычисление 5 3 2" xfId="8873"/>
    <cellStyle name="Вычисление 5 3 3" xfId="8874"/>
    <cellStyle name="Вычисление 5_46EE.2011(v1.0)" xfId="3941"/>
    <cellStyle name="Вычисление 6" xfId="3942"/>
    <cellStyle name="Вычисление 6 2" xfId="3943"/>
    <cellStyle name="Вычисление 6 3" xfId="6361"/>
    <cellStyle name="Вычисление 6 3 2" xfId="8875"/>
    <cellStyle name="Вычисление 6 3 3" xfId="8876"/>
    <cellStyle name="Вычисление 6_46EE.2011(v1.0)" xfId="3944"/>
    <cellStyle name="Вычисление 7" xfId="3945"/>
    <cellStyle name="Вычисление 7 2" xfId="3946"/>
    <cellStyle name="Вычисление 7 3" xfId="6362"/>
    <cellStyle name="Вычисление 7 3 2" xfId="8877"/>
    <cellStyle name="Вычисление 7 3 3" xfId="8878"/>
    <cellStyle name="Вычисление 7_46EE.2011(v1.0)" xfId="3947"/>
    <cellStyle name="Вычисление 8" xfId="3948"/>
    <cellStyle name="Вычисление 8 2" xfId="3949"/>
    <cellStyle name="Вычисление 8 3" xfId="8879"/>
    <cellStyle name="Вычисление 8 4" xfId="8880"/>
    <cellStyle name="Вычисление 8_46EE.2011(v1.0)" xfId="3950"/>
    <cellStyle name="Вычисление 9" xfId="3951"/>
    <cellStyle name="Вычисление 9 2" xfId="3952"/>
    <cellStyle name="Вычисление 9 3" xfId="8881"/>
    <cellStyle name="Вычисление 9_46EE.2011(v1.0)" xfId="3953"/>
    <cellStyle name="Гиперссылка 2" xfId="3954"/>
    <cellStyle name="Гиперссылка 2 10" xfId="3955"/>
    <cellStyle name="Гиперссылка 2 11" xfId="3956"/>
    <cellStyle name="Гиперссылка 2 12" xfId="3957"/>
    <cellStyle name="Гиперссылка 2 13" xfId="3958"/>
    <cellStyle name="Гиперссылка 2 14" xfId="3959"/>
    <cellStyle name="Гиперссылка 2 15" xfId="3960"/>
    <cellStyle name="Гиперссылка 2 16" xfId="3961"/>
    <cellStyle name="Гиперссылка 2 17" xfId="3962"/>
    <cellStyle name="Гиперссылка 2 18" xfId="6650"/>
    <cellStyle name="Гиперссылка 2 19" xfId="12952"/>
    <cellStyle name="Гиперссылка 2 2" xfId="3963"/>
    <cellStyle name="Гиперссылка 2 2 10" xfId="3964"/>
    <cellStyle name="Гиперссылка 2 2 11" xfId="3965"/>
    <cellStyle name="Гиперссылка 2 2 12" xfId="3966"/>
    <cellStyle name="Гиперссылка 2 2 13" xfId="3967"/>
    <cellStyle name="Гиперссылка 2 2 14" xfId="3968"/>
    <cellStyle name="Гиперссылка 2 2 15" xfId="3969"/>
    <cellStyle name="Гиперссылка 2 2 16" xfId="3970"/>
    <cellStyle name="Гиперссылка 2 2 17" xfId="3971"/>
    <cellStyle name="Гиперссылка 2 2 18" xfId="8882"/>
    <cellStyle name="Гиперссылка 2 2 19" xfId="8883"/>
    <cellStyle name="Гиперссылка 2 2 2" xfId="3972"/>
    <cellStyle name="Гиперссылка 2 2 2 2" xfId="3973"/>
    <cellStyle name="Гиперссылка 2 2 2 3" xfId="3974"/>
    <cellStyle name="Гиперссылка 2 2 20" xfId="10979"/>
    <cellStyle name="Гиперссылка 2 2 3" xfId="3975"/>
    <cellStyle name="Гиперссылка 2 2 4" xfId="3976"/>
    <cellStyle name="Гиперссылка 2 2 5" xfId="3977"/>
    <cellStyle name="Гиперссылка 2 2 6" xfId="3978"/>
    <cellStyle name="Гиперссылка 2 2 7" xfId="3979"/>
    <cellStyle name="Гиперссылка 2 2 8" xfId="3980"/>
    <cellStyle name="Гиперссылка 2 2 9" xfId="3981"/>
    <cellStyle name="Гиперссылка 2 3" xfId="3982"/>
    <cellStyle name="Гиперссылка 2 4" xfId="3983"/>
    <cellStyle name="Гиперссылка 2 5" xfId="3984"/>
    <cellStyle name="Гиперссылка 2 6" xfId="3985"/>
    <cellStyle name="Гиперссылка 2 7" xfId="3986"/>
    <cellStyle name="Гиперссылка 2 8" xfId="3987"/>
    <cellStyle name="Гиперссылка 2 9" xfId="3988"/>
    <cellStyle name="Гиперссылка 3" xfId="3989"/>
    <cellStyle name="Гиперссылка 3 2" xfId="3990"/>
    <cellStyle name="Гиперссылка 3 3" xfId="8884"/>
    <cellStyle name="Гиперссылка 4" xfId="3991"/>
    <cellStyle name="Гиперссылка 4 2" xfId="3992"/>
    <cellStyle name="Гиперссылка 5" xfId="6363"/>
    <cellStyle name="Гиперссылка 5 2" xfId="10980"/>
    <cellStyle name="Гиперссылка 6" xfId="6364"/>
    <cellStyle name="Гиперссылка 7" xfId="6365"/>
    <cellStyle name="Гиперссылка 7 2" xfId="8885"/>
    <cellStyle name="Группа" xfId="3993"/>
    <cellStyle name="Группа 0" xfId="3994"/>
    <cellStyle name="Группа 1" xfId="3995"/>
    <cellStyle name="Группа 2" xfId="3996"/>
    <cellStyle name="Группа 3" xfId="3997"/>
    <cellStyle name="Группа 4" xfId="3998"/>
    <cellStyle name="Группа 5" xfId="3999"/>
    <cellStyle name="Группа 6" xfId="4000"/>
    <cellStyle name="Группа 7" xfId="4001"/>
    <cellStyle name="Группа 8" xfId="4002"/>
    <cellStyle name="Группа_4DNS.UPDATE.EXAMPLE" xfId="4003"/>
    <cellStyle name="ДАТА" xfId="4004"/>
    <cellStyle name="ДАТА 2" xfId="4005"/>
    <cellStyle name="ДАТА 3" xfId="4006"/>
    <cellStyle name="ДАТА 4" xfId="4007"/>
    <cellStyle name="ДАТА 5" xfId="4008"/>
    <cellStyle name="ДАТА 6" xfId="4009"/>
    <cellStyle name="ДАТА 7" xfId="4010"/>
    <cellStyle name="ДАТА 8" xfId="4011"/>
    <cellStyle name="ДАТА 9" xfId="4012"/>
    <cellStyle name="ДАТА_1" xfId="4013"/>
    <cellStyle name="Денежный 2" xfId="4014"/>
    <cellStyle name="Денежный 2 2" xfId="4015"/>
    <cellStyle name="Денежный 2 2 2" xfId="4016"/>
    <cellStyle name="Денежный 2 2 2 2" xfId="8887"/>
    <cellStyle name="Денежный 2 2 2 3" xfId="8888"/>
    <cellStyle name="Денежный 2 2 2 4" xfId="8886"/>
    <cellStyle name="Денежный 2 2 3" xfId="8889"/>
    <cellStyle name="Денежный 2 3" xfId="6367"/>
    <cellStyle name="Денежный 2 3 2" xfId="8890"/>
    <cellStyle name="Денежный 2 4" xfId="6368"/>
    <cellStyle name="Денежный 2 5" xfId="6369"/>
    <cellStyle name="Денежный 2 6" xfId="8891"/>
    <cellStyle name="Денежный 2 7" xfId="8892"/>
    <cellStyle name="Денежный 2 8" xfId="10981"/>
    <cellStyle name="Денежный 2 9" xfId="6366"/>
    <cellStyle name="Денежный 2_INDEX.STATION.2012(v1.0)_" xfId="4017"/>
    <cellStyle name="Денежный 3" xfId="8893"/>
    <cellStyle name="Денежный 3 2" xfId="8894"/>
    <cellStyle name="Денежный 3 3" xfId="8895"/>
    <cellStyle name="Денежный 4" xfId="8896"/>
    <cellStyle name="Денежный 4 2" xfId="8897"/>
    <cellStyle name="Денежный 5" xfId="8898"/>
    <cellStyle name="Денежный 6" xfId="8899"/>
    <cellStyle name="Є_x0004_ЄЄЄЄ_x0004_ЄЄ_x0004_" xfId="4018"/>
    <cellStyle name="Є_x0004_ЄЄЄЄ_x0004_ЄЄ_x0004_ 2" xfId="4019"/>
    <cellStyle name="Є_x0004_ЄЄЄЄ_x0004_ЄЄ_x0004_ 2 2" xfId="8900"/>
    <cellStyle name="Є_x0004_ЄЄЄЄ_x0004_ЄЄ_x0004_ 3" xfId="8901"/>
    <cellStyle name="Заголовок" xfId="4020"/>
    <cellStyle name="Заголовок 1" xfId="586"/>
    <cellStyle name="Заголовок 1 10" xfId="4021"/>
    <cellStyle name="Заголовок 1 10 2" xfId="8902"/>
    <cellStyle name="Заголовок 1 10 3" xfId="8903"/>
    <cellStyle name="Заголовок 1 11" xfId="8904"/>
    <cellStyle name="Заголовок 1 11 2" xfId="8905"/>
    <cellStyle name="Заголовок 1 11 3" xfId="8906"/>
    <cellStyle name="Заголовок 1 11 4" xfId="8907"/>
    <cellStyle name="Заголовок 1 12" xfId="8908"/>
    <cellStyle name="Заголовок 1 12 2" xfId="8909"/>
    <cellStyle name="Заголовок 1 12 3" xfId="8910"/>
    <cellStyle name="Заголовок 1 12 4" xfId="8911"/>
    <cellStyle name="Заголовок 1 13" xfId="8912"/>
    <cellStyle name="Заголовок 1 13 2" xfId="8913"/>
    <cellStyle name="Заголовок 1 13 3" xfId="8914"/>
    <cellStyle name="Заголовок 1 14" xfId="8915"/>
    <cellStyle name="Заголовок 1 14 2" xfId="8916"/>
    <cellStyle name="Заголовок 1 14 3" xfId="8917"/>
    <cellStyle name="Заголовок 1 15" xfId="8918"/>
    <cellStyle name="Заголовок 1 15 2" xfId="8919"/>
    <cellStyle name="Заголовок 1 15 3" xfId="8920"/>
    <cellStyle name="Заголовок 1 16" xfId="8921"/>
    <cellStyle name="Заголовок 1 16 2" xfId="8922"/>
    <cellStyle name="Заголовок 1 16 3" xfId="8923"/>
    <cellStyle name="Заголовок 1 17" xfId="8924"/>
    <cellStyle name="Заголовок 1 18" xfId="8925"/>
    <cellStyle name="Заголовок 1 19" xfId="12959"/>
    <cellStyle name="Заголовок 1 2" xfId="587"/>
    <cellStyle name="Заголовок 1 2 1" xfId="8926"/>
    <cellStyle name="Заголовок 1 2 1 2" xfId="12961"/>
    <cellStyle name="Заголовок 1 2 10" xfId="588"/>
    <cellStyle name="Заголовок 1 2 10 2" xfId="4023"/>
    <cellStyle name="Заголовок 1 2 11" xfId="8927"/>
    <cellStyle name="Заголовок 1 2 12" xfId="10982"/>
    <cellStyle name="Заголовок 1 2 13" xfId="4022"/>
    <cellStyle name="Заголовок 1 2 14" xfId="12960"/>
    <cellStyle name="Заголовок 1 2 2" xfId="589"/>
    <cellStyle name="Заголовок 1 2 2 2" xfId="4025"/>
    <cellStyle name="Заголовок 1 2 2 2 2" xfId="8928"/>
    <cellStyle name="Заголовок 1 2 2 2 3" xfId="6370"/>
    <cellStyle name="Заголовок 1 2 2 3" xfId="4024"/>
    <cellStyle name="Заголовок 1 2 2 4" xfId="12962"/>
    <cellStyle name="Заголовок 1 2 3" xfId="590"/>
    <cellStyle name="Заголовок 1 2 3 2" xfId="8929"/>
    <cellStyle name="Заголовок 1 2 3 3" xfId="4026"/>
    <cellStyle name="Заголовок 1 2 4" xfId="591"/>
    <cellStyle name="Заголовок 1 2 4 2" xfId="4027"/>
    <cellStyle name="Заголовок 1 2 5" xfId="592"/>
    <cellStyle name="Заголовок 1 2 5 2" xfId="4028"/>
    <cellStyle name="Заголовок 1 2 6" xfId="593"/>
    <cellStyle name="Заголовок 1 2 6 2" xfId="4029"/>
    <cellStyle name="Заголовок 1 2 7" xfId="594"/>
    <cellStyle name="Заголовок 1 2 7 2" xfId="4030"/>
    <cellStyle name="Заголовок 1 2 8" xfId="595"/>
    <cellStyle name="Заголовок 1 2 8 2" xfId="4031"/>
    <cellStyle name="Заголовок 1 2 9" xfId="596"/>
    <cellStyle name="Заголовок 1 2 9 2" xfId="4032"/>
    <cellStyle name="Заголовок 1 2_46EE.2011(v1.0)" xfId="4033"/>
    <cellStyle name="Заголовок 1 3" xfId="597"/>
    <cellStyle name="Заголовок 1 3 10" xfId="598"/>
    <cellStyle name="Заголовок 1 3 10 2" xfId="4035"/>
    <cellStyle name="Заголовок 1 3 11" xfId="4036"/>
    <cellStyle name="Заголовок 1 3 11 2" xfId="8930"/>
    <cellStyle name="Заголовок 1 3 12" xfId="4034"/>
    <cellStyle name="Заголовок 1 3 13" xfId="12963"/>
    <cellStyle name="Заголовок 1 3 2" xfId="599"/>
    <cellStyle name="Заголовок 1 3 2 2" xfId="8931"/>
    <cellStyle name="Заголовок 1 3 2 3" xfId="10983"/>
    <cellStyle name="Заголовок 1 3 2 4" xfId="4037"/>
    <cellStyle name="Заголовок 1 3 2 5" xfId="12964"/>
    <cellStyle name="Заголовок 1 3 3" xfId="600"/>
    <cellStyle name="Заголовок 1 3 3 2" xfId="8932"/>
    <cellStyle name="Заголовок 1 3 3 3" xfId="4038"/>
    <cellStyle name="Заголовок 1 3 3 4" xfId="12965"/>
    <cellStyle name="Заголовок 1 3 4" xfId="601"/>
    <cellStyle name="Заголовок 1 3 4 2" xfId="4039"/>
    <cellStyle name="Заголовок 1 3 5" xfId="602"/>
    <cellStyle name="Заголовок 1 3 5 2" xfId="4040"/>
    <cellStyle name="Заголовок 1 3 6" xfId="603"/>
    <cellStyle name="Заголовок 1 3 6 2" xfId="4041"/>
    <cellStyle name="Заголовок 1 3 7" xfId="604"/>
    <cellStyle name="Заголовок 1 3 7 2" xfId="4042"/>
    <cellStyle name="Заголовок 1 3 8" xfId="605"/>
    <cellStyle name="Заголовок 1 3 8 2" xfId="4043"/>
    <cellStyle name="Заголовок 1 3 9" xfId="606"/>
    <cellStyle name="Заголовок 1 3 9 2" xfId="4044"/>
    <cellStyle name="Заголовок 1 3_46EE.2011(v1.0)" xfId="4045"/>
    <cellStyle name="Заголовок 1 4" xfId="4046"/>
    <cellStyle name="Заголовок 1 4 2" xfId="4047"/>
    <cellStyle name="Заголовок 1 4 3" xfId="6371"/>
    <cellStyle name="Заголовок 1 4 3 2" xfId="8933"/>
    <cellStyle name="Заголовок 1 4_46EE.2011(v1.0)" xfId="4048"/>
    <cellStyle name="Заголовок 1 5" xfId="4049"/>
    <cellStyle name="Заголовок 1 5 2" xfId="4050"/>
    <cellStyle name="Заголовок 1 5 3" xfId="6372"/>
    <cellStyle name="Заголовок 1 5 3 2" xfId="8934"/>
    <cellStyle name="Заголовок 1 5_46EE.2011(v1.0)" xfId="4051"/>
    <cellStyle name="Заголовок 1 6" xfId="4052"/>
    <cellStyle name="Заголовок 1 6 2" xfId="4053"/>
    <cellStyle name="Заголовок 1 6 3" xfId="6373"/>
    <cellStyle name="Заголовок 1 6 3 2" xfId="8935"/>
    <cellStyle name="Заголовок 1 6_46EE.2011(v1.0)" xfId="4054"/>
    <cellStyle name="Заголовок 1 7" xfId="4055"/>
    <cellStyle name="Заголовок 1 7 2" xfId="4056"/>
    <cellStyle name="Заголовок 1 7 3" xfId="6374"/>
    <cellStyle name="Заголовок 1 7 3 2" xfId="8936"/>
    <cellStyle name="Заголовок 1 7_46EE.2011(v1.0)" xfId="4057"/>
    <cellStyle name="Заголовок 1 8" xfId="4058"/>
    <cellStyle name="Заголовок 1 8 2" xfId="4059"/>
    <cellStyle name="Заголовок 1 8 3" xfId="8937"/>
    <cellStyle name="Заголовок 1 8_46EE.2011(v1.0)" xfId="4060"/>
    <cellStyle name="Заголовок 1 9" xfId="4061"/>
    <cellStyle name="Заголовок 1 9 2" xfId="4062"/>
    <cellStyle name="Заголовок 1 9 3" xfId="8938"/>
    <cellStyle name="Заголовок 1 9_46EE.2011(v1.0)" xfId="4063"/>
    <cellStyle name="Заголовок 10" xfId="8939"/>
    <cellStyle name="Заголовок 11" xfId="12958"/>
    <cellStyle name="Заголовок 12" xfId="13406"/>
    <cellStyle name="Заголовок 13" xfId="12845"/>
    <cellStyle name="Заголовок 14" xfId="13543"/>
    <cellStyle name="Заголовок 15" xfId="13186"/>
    <cellStyle name="Заголовок 16" xfId="13698"/>
    <cellStyle name="Заголовок 17" xfId="13801"/>
    <cellStyle name="Заголовок 18" xfId="13964"/>
    <cellStyle name="Заголовок 19" xfId="14067"/>
    <cellStyle name="Заголовок 2" xfId="607"/>
    <cellStyle name="Заголовок 2 10" xfId="4064"/>
    <cellStyle name="Заголовок 2 10 2" xfId="8940"/>
    <cellStyle name="Заголовок 2 10 3" xfId="8941"/>
    <cellStyle name="Заголовок 2 11" xfId="4065"/>
    <cellStyle name="Заголовок 2 11 2" xfId="8942"/>
    <cellStyle name="Заголовок 2 11 3" xfId="8943"/>
    <cellStyle name="Заголовок 2 12" xfId="8944"/>
    <cellStyle name="Заголовок 2 12 2" xfId="8945"/>
    <cellStyle name="Заголовок 2 12 3" xfId="8946"/>
    <cellStyle name="Заголовок 2 12 4" xfId="8947"/>
    <cellStyle name="Заголовок 2 13" xfId="8948"/>
    <cellStyle name="Заголовок 2 13 2" xfId="8949"/>
    <cellStyle name="Заголовок 2 13 3" xfId="8950"/>
    <cellStyle name="Заголовок 2 13 4" xfId="8951"/>
    <cellStyle name="Заголовок 2 14" xfId="8952"/>
    <cellStyle name="Заголовок 2 14 2" xfId="8953"/>
    <cellStyle name="Заголовок 2 14 3" xfId="8954"/>
    <cellStyle name="Заголовок 2 15" xfId="8955"/>
    <cellStyle name="Заголовок 2 15 2" xfId="8956"/>
    <cellStyle name="Заголовок 2 15 3" xfId="8957"/>
    <cellStyle name="Заголовок 2 16" xfId="8958"/>
    <cellStyle name="Заголовок 2 16 2" xfId="8959"/>
    <cellStyle name="Заголовок 2 16 3" xfId="8960"/>
    <cellStyle name="Заголовок 2 17" xfId="8961"/>
    <cellStyle name="Заголовок 2 18" xfId="8962"/>
    <cellStyle name="Заголовок 2 19" xfId="12970"/>
    <cellStyle name="Заголовок 2 2" xfId="608"/>
    <cellStyle name="Заголовок 2 2 1" xfId="8963"/>
    <cellStyle name="Заголовок 2 2 1 2" xfId="12972"/>
    <cellStyle name="Заголовок 2 2 10" xfId="609"/>
    <cellStyle name="Заголовок 2 2 10 2" xfId="4067"/>
    <cellStyle name="Заголовок 2 2 11" xfId="8964"/>
    <cellStyle name="Заголовок 2 2 12" xfId="10984"/>
    <cellStyle name="Заголовок 2 2 13" xfId="4066"/>
    <cellStyle name="Заголовок 2 2 14" xfId="12971"/>
    <cellStyle name="Заголовок 2 2 2" xfId="610"/>
    <cellStyle name="Заголовок 2 2 2 2" xfId="4069"/>
    <cellStyle name="Заголовок 2 2 2 2 2" xfId="8965"/>
    <cellStyle name="Заголовок 2 2 2 2 3" xfId="6375"/>
    <cellStyle name="Заголовок 2 2 2 3" xfId="4068"/>
    <cellStyle name="Заголовок 2 2 2 4" xfId="12973"/>
    <cellStyle name="Заголовок 2 2 3" xfId="611"/>
    <cellStyle name="Заголовок 2 2 3 2" xfId="8966"/>
    <cellStyle name="Заголовок 2 2 3 3" xfId="4070"/>
    <cellStyle name="Заголовок 2 2 4" xfId="612"/>
    <cellStyle name="Заголовок 2 2 4 2" xfId="4071"/>
    <cellStyle name="Заголовок 2 2 5" xfId="613"/>
    <cellStyle name="Заголовок 2 2 5 2" xfId="4072"/>
    <cellStyle name="Заголовок 2 2 6" xfId="614"/>
    <cellStyle name="Заголовок 2 2 6 2" xfId="4073"/>
    <cellStyle name="Заголовок 2 2 7" xfId="615"/>
    <cellStyle name="Заголовок 2 2 7 2" xfId="4074"/>
    <cellStyle name="Заголовок 2 2 8" xfId="616"/>
    <cellStyle name="Заголовок 2 2 8 2" xfId="4075"/>
    <cellStyle name="Заголовок 2 2 9" xfId="617"/>
    <cellStyle name="Заголовок 2 2 9 2" xfId="4076"/>
    <cellStyle name="Заголовок 2 2_46EE.2011(v1.0)" xfId="4077"/>
    <cellStyle name="Заголовок 2 3" xfId="618"/>
    <cellStyle name="Заголовок 2 3 10" xfId="619"/>
    <cellStyle name="Заголовок 2 3 10 2" xfId="4079"/>
    <cellStyle name="Заголовок 2 3 11" xfId="4080"/>
    <cellStyle name="Заголовок 2 3 11 2" xfId="8967"/>
    <cellStyle name="Заголовок 2 3 12" xfId="4078"/>
    <cellStyle name="Заголовок 2 3 13" xfId="12974"/>
    <cellStyle name="Заголовок 2 3 2" xfId="620"/>
    <cellStyle name="Заголовок 2 3 2 2" xfId="8968"/>
    <cellStyle name="Заголовок 2 3 2 3" xfId="10985"/>
    <cellStyle name="Заголовок 2 3 2 4" xfId="4081"/>
    <cellStyle name="Заголовок 2 3 2 5" xfId="12975"/>
    <cellStyle name="Заголовок 2 3 3" xfId="621"/>
    <cellStyle name="Заголовок 2 3 3 2" xfId="8969"/>
    <cellStyle name="Заголовок 2 3 3 3" xfId="4082"/>
    <cellStyle name="Заголовок 2 3 3 4" xfId="12976"/>
    <cellStyle name="Заголовок 2 3 4" xfId="622"/>
    <cellStyle name="Заголовок 2 3 4 2" xfId="4083"/>
    <cellStyle name="Заголовок 2 3 5" xfId="623"/>
    <cellStyle name="Заголовок 2 3 5 2" xfId="4084"/>
    <cellStyle name="Заголовок 2 3 6" xfId="624"/>
    <cellStyle name="Заголовок 2 3 6 2" xfId="4085"/>
    <cellStyle name="Заголовок 2 3 7" xfId="625"/>
    <cellStyle name="Заголовок 2 3 7 2" xfId="4086"/>
    <cellStyle name="Заголовок 2 3 8" xfId="626"/>
    <cellStyle name="Заголовок 2 3 8 2" xfId="4087"/>
    <cellStyle name="Заголовок 2 3 9" xfId="627"/>
    <cellStyle name="Заголовок 2 3 9 2" xfId="4088"/>
    <cellStyle name="Заголовок 2 3_46EE.2011(v1.0)" xfId="4089"/>
    <cellStyle name="Заголовок 2 4" xfId="4090"/>
    <cellStyle name="Заголовок 2 4 2" xfId="4091"/>
    <cellStyle name="Заголовок 2 4 3" xfId="6376"/>
    <cellStyle name="Заголовок 2 4 3 2" xfId="8970"/>
    <cellStyle name="Заголовок 2 4_46EE.2011(v1.0)" xfId="4092"/>
    <cellStyle name="Заголовок 2 5" xfId="4093"/>
    <cellStyle name="Заголовок 2 5 2" xfId="4094"/>
    <cellStyle name="Заголовок 2 5 3" xfId="6377"/>
    <cellStyle name="Заголовок 2 5 3 2" xfId="8971"/>
    <cellStyle name="Заголовок 2 5_46EE.2011(v1.0)" xfId="4095"/>
    <cellStyle name="Заголовок 2 6" xfId="4096"/>
    <cellStyle name="Заголовок 2 6 2" xfId="4097"/>
    <cellStyle name="Заголовок 2 6 3" xfId="6378"/>
    <cellStyle name="Заголовок 2 6 3 2" xfId="8972"/>
    <cellStyle name="Заголовок 2 6_46EE.2011(v1.0)" xfId="4098"/>
    <cellStyle name="Заголовок 2 7" xfId="4099"/>
    <cellStyle name="Заголовок 2 7 2" xfId="4100"/>
    <cellStyle name="Заголовок 2 7 3" xfId="6379"/>
    <cellStyle name="Заголовок 2 7 3 2" xfId="8973"/>
    <cellStyle name="Заголовок 2 7_46EE.2011(v1.0)" xfId="4101"/>
    <cellStyle name="Заголовок 2 8" xfId="4102"/>
    <cellStyle name="Заголовок 2 8 2" xfId="4103"/>
    <cellStyle name="Заголовок 2 8 3" xfId="8974"/>
    <cellStyle name="Заголовок 2 8_46EE.2011(v1.0)" xfId="4104"/>
    <cellStyle name="Заголовок 2 9" xfId="4105"/>
    <cellStyle name="Заголовок 2 9 2" xfId="4106"/>
    <cellStyle name="Заголовок 2 9 3" xfId="8975"/>
    <cellStyle name="Заголовок 2 9_46EE.2011(v1.0)" xfId="4107"/>
    <cellStyle name="Заголовок 20" xfId="14358"/>
    <cellStyle name="Заголовок 21" xfId="14276"/>
    <cellStyle name="Заголовок 22" xfId="14357"/>
    <cellStyle name="Заголовок 3" xfId="628"/>
    <cellStyle name="Заголовок 3 10" xfId="4108"/>
    <cellStyle name="Заголовок 3 10 2" xfId="8976"/>
    <cellStyle name="Заголовок 3 10 3" xfId="8977"/>
    <cellStyle name="Заголовок 3 11" xfId="4109"/>
    <cellStyle name="Заголовок 3 11 2" xfId="8978"/>
    <cellStyle name="Заголовок 3 11 3" xfId="8979"/>
    <cellStyle name="Заголовок 3 12" xfId="8980"/>
    <cellStyle name="Заголовок 3 12 2" xfId="8981"/>
    <cellStyle name="Заголовок 3 12 3" xfId="8982"/>
    <cellStyle name="Заголовок 3 12 4" xfId="8983"/>
    <cellStyle name="Заголовок 3 13" xfId="8984"/>
    <cellStyle name="Заголовок 3 13 2" xfId="8985"/>
    <cellStyle name="Заголовок 3 13 3" xfId="8986"/>
    <cellStyle name="Заголовок 3 13 4" xfId="8987"/>
    <cellStyle name="Заголовок 3 14" xfId="8988"/>
    <cellStyle name="Заголовок 3 14 2" xfId="8989"/>
    <cellStyle name="Заголовок 3 14 3" xfId="8990"/>
    <cellStyle name="Заголовок 3 15" xfId="8991"/>
    <cellStyle name="Заголовок 3 15 2" xfId="8992"/>
    <cellStyle name="Заголовок 3 15 3" xfId="8993"/>
    <cellStyle name="Заголовок 3 16" xfId="8994"/>
    <cellStyle name="Заголовок 3 16 2" xfId="8995"/>
    <cellStyle name="Заголовок 3 16 3" xfId="8996"/>
    <cellStyle name="Заголовок 3 17" xfId="8997"/>
    <cellStyle name="Заголовок 3 18" xfId="8998"/>
    <cellStyle name="Заголовок 3 19" xfId="12981"/>
    <cellStyle name="Заголовок 3 2" xfId="629"/>
    <cellStyle name="Заголовок 3 2 1" xfId="8999"/>
    <cellStyle name="Заголовок 3 2 1 2" xfId="12983"/>
    <cellStyle name="Заголовок 3 2 10" xfId="630"/>
    <cellStyle name="Заголовок 3 2 10 2" xfId="4111"/>
    <cellStyle name="Заголовок 3 2 11" xfId="9000"/>
    <cellStyle name="Заголовок 3 2 12" xfId="10986"/>
    <cellStyle name="Заголовок 3 2 13" xfId="4110"/>
    <cellStyle name="Заголовок 3 2 14" xfId="12982"/>
    <cellStyle name="Заголовок 3 2 2" xfId="631"/>
    <cellStyle name="Заголовок 3 2 2 2" xfId="4113"/>
    <cellStyle name="Заголовок 3 2 2 2 2" xfId="9001"/>
    <cellStyle name="Заголовок 3 2 2 2 3" xfId="6380"/>
    <cellStyle name="Заголовок 3 2 2 3" xfId="4112"/>
    <cellStyle name="Заголовок 3 2 2 4" xfId="12984"/>
    <cellStyle name="Заголовок 3 2 3" xfId="632"/>
    <cellStyle name="Заголовок 3 2 3 2" xfId="9002"/>
    <cellStyle name="Заголовок 3 2 3 3" xfId="4114"/>
    <cellStyle name="Заголовок 3 2 4" xfId="633"/>
    <cellStyle name="Заголовок 3 2 4 2" xfId="4115"/>
    <cellStyle name="Заголовок 3 2 5" xfId="634"/>
    <cellStyle name="Заголовок 3 2 5 2" xfId="4116"/>
    <cellStyle name="Заголовок 3 2 6" xfId="635"/>
    <cellStyle name="Заголовок 3 2 6 2" xfId="4117"/>
    <cellStyle name="Заголовок 3 2 7" xfId="636"/>
    <cellStyle name="Заголовок 3 2 7 2" xfId="4118"/>
    <cellStyle name="Заголовок 3 2 8" xfId="637"/>
    <cellStyle name="Заголовок 3 2 8 2" xfId="4119"/>
    <cellStyle name="Заголовок 3 2 9" xfId="638"/>
    <cellStyle name="Заголовок 3 2 9 2" xfId="4120"/>
    <cellStyle name="Заголовок 3 2_46EE.2011(v1.0)" xfId="4121"/>
    <cellStyle name="Заголовок 3 3" xfId="639"/>
    <cellStyle name="Заголовок 3 3 10" xfId="640"/>
    <cellStyle name="Заголовок 3 3 10 2" xfId="4123"/>
    <cellStyle name="Заголовок 3 3 11" xfId="4124"/>
    <cellStyle name="Заголовок 3 3 11 2" xfId="9003"/>
    <cellStyle name="Заголовок 3 3 12" xfId="4122"/>
    <cellStyle name="Заголовок 3 3 13" xfId="12985"/>
    <cellStyle name="Заголовок 3 3 2" xfId="641"/>
    <cellStyle name="Заголовок 3 3 2 2" xfId="9004"/>
    <cellStyle name="Заголовок 3 3 2 3" xfId="10987"/>
    <cellStyle name="Заголовок 3 3 2 4" xfId="4125"/>
    <cellStyle name="Заголовок 3 3 2 5" xfId="12986"/>
    <cellStyle name="Заголовок 3 3 3" xfId="642"/>
    <cellStyle name="Заголовок 3 3 3 2" xfId="9005"/>
    <cellStyle name="Заголовок 3 3 3 3" xfId="4126"/>
    <cellStyle name="Заголовок 3 3 3 4" xfId="12987"/>
    <cellStyle name="Заголовок 3 3 4" xfId="643"/>
    <cellStyle name="Заголовок 3 3 4 2" xfId="4127"/>
    <cellStyle name="Заголовок 3 3 5" xfId="644"/>
    <cellStyle name="Заголовок 3 3 5 2" xfId="4128"/>
    <cellStyle name="Заголовок 3 3 6" xfId="645"/>
    <cellStyle name="Заголовок 3 3 6 2" xfId="4129"/>
    <cellStyle name="Заголовок 3 3 7" xfId="646"/>
    <cellStyle name="Заголовок 3 3 7 2" xfId="4130"/>
    <cellStyle name="Заголовок 3 3 8" xfId="647"/>
    <cellStyle name="Заголовок 3 3 8 2" xfId="4131"/>
    <cellStyle name="Заголовок 3 3 9" xfId="648"/>
    <cellStyle name="Заголовок 3 3 9 2" xfId="4132"/>
    <cellStyle name="Заголовок 3 3_46EE.2011(v1.0)" xfId="4133"/>
    <cellStyle name="Заголовок 3 4" xfId="4134"/>
    <cellStyle name="Заголовок 3 4 2" xfId="4135"/>
    <cellStyle name="Заголовок 3 4 3" xfId="6381"/>
    <cellStyle name="Заголовок 3 4 3 2" xfId="9006"/>
    <cellStyle name="Заголовок 3 4_46EE.2011(v1.0)" xfId="4136"/>
    <cellStyle name="Заголовок 3 5" xfId="4137"/>
    <cellStyle name="Заголовок 3 5 2" xfId="4138"/>
    <cellStyle name="Заголовок 3 5 3" xfId="6382"/>
    <cellStyle name="Заголовок 3 5 3 2" xfId="9007"/>
    <cellStyle name="Заголовок 3 5_46EE.2011(v1.0)" xfId="4139"/>
    <cellStyle name="Заголовок 3 6" xfId="4140"/>
    <cellStyle name="Заголовок 3 6 2" xfId="4141"/>
    <cellStyle name="Заголовок 3 6 3" xfId="6383"/>
    <cellStyle name="Заголовок 3 6 3 2" xfId="9008"/>
    <cellStyle name="Заголовок 3 6_46EE.2011(v1.0)" xfId="4142"/>
    <cellStyle name="Заголовок 3 7" xfId="4143"/>
    <cellStyle name="Заголовок 3 7 2" xfId="4144"/>
    <cellStyle name="Заголовок 3 7 3" xfId="6384"/>
    <cellStyle name="Заголовок 3 7 3 2" xfId="9009"/>
    <cellStyle name="Заголовок 3 7_46EE.2011(v1.0)" xfId="4145"/>
    <cellStyle name="Заголовок 3 8" xfId="4146"/>
    <cellStyle name="Заголовок 3 8 2" xfId="4147"/>
    <cellStyle name="Заголовок 3 8 3" xfId="9010"/>
    <cellStyle name="Заголовок 3 8_46EE.2011(v1.0)" xfId="4148"/>
    <cellStyle name="Заголовок 3 9" xfId="4149"/>
    <cellStyle name="Заголовок 3 9 2" xfId="4150"/>
    <cellStyle name="Заголовок 3 9 3" xfId="9011"/>
    <cellStyle name="Заголовок 3 9_46EE.2011(v1.0)" xfId="4151"/>
    <cellStyle name="Заголовок 4" xfId="649"/>
    <cellStyle name="Заголовок 4 10" xfId="4152"/>
    <cellStyle name="Заголовок 4 10 2" xfId="9012"/>
    <cellStyle name="Заголовок 4 10 3" xfId="9013"/>
    <cellStyle name="Заголовок 4 11" xfId="9014"/>
    <cellStyle name="Заголовок 4 11 2" xfId="9015"/>
    <cellStyle name="Заголовок 4 11 3" xfId="9016"/>
    <cellStyle name="Заголовок 4 11 4" xfId="9017"/>
    <cellStyle name="Заголовок 4 12" xfId="9018"/>
    <cellStyle name="Заголовок 4 12 2" xfId="9019"/>
    <cellStyle name="Заголовок 4 12 3" xfId="9020"/>
    <cellStyle name="Заголовок 4 12 4" xfId="9021"/>
    <cellStyle name="Заголовок 4 13" xfId="9022"/>
    <cellStyle name="Заголовок 4 13 2" xfId="9023"/>
    <cellStyle name="Заголовок 4 13 3" xfId="9024"/>
    <cellStyle name="Заголовок 4 14" xfId="9025"/>
    <cellStyle name="Заголовок 4 14 2" xfId="9026"/>
    <cellStyle name="Заголовок 4 14 3" xfId="9027"/>
    <cellStyle name="Заголовок 4 15" xfId="9028"/>
    <cellStyle name="Заголовок 4 15 2" xfId="9029"/>
    <cellStyle name="Заголовок 4 15 3" xfId="9030"/>
    <cellStyle name="Заголовок 4 16" xfId="9031"/>
    <cellStyle name="Заголовок 4 16 2" xfId="9032"/>
    <cellStyle name="Заголовок 4 16 3" xfId="9033"/>
    <cellStyle name="Заголовок 4 17" xfId="9034"/>
    <cellStyle name="Заголовок 4 18" xfId="9035"/>
    <cellStyle name="Заголовок 4 19" xfId="12991"/>
    <cellStyle name="Заголовок 4 2" xfId="650"/>
    <cellStyle name="Заголовок 4 2 1" xfId="9036"/>
    <cellStyle name="Заголовок 4 2 1 2" xfId="12993"/>
    <cellStyle name="Заголовок 4 2 10" xfId="651"/>
    <cellStyle name="Заголовок 4 2 10 2" xfId="4154"/>
    <cellStyle name="Заголовок 4 2 11" xfId="9037"/>
    <cellStyle name="Заголовок 4 2 12" xfId="10988"/>
    <cellStyle name="Заголовок 4 2 13" xfId="4153"/>
    <cellStyle name="Заголовок 4 2 14" xfId="12992"/>
    <cellStyle name="Заголовок 4 2 2" xfId="652"/>
    <cellStyle name="Заголовок 4 2 2 2" xfId="4156"/>
    <cellStyle name="Заголовок 4 2 2 2 2" xfId="9038"/>
    <cellStyle name="Заголовок 4 2 2 2 3" xfId="6385"/>
    <cellStyle name="Заголовок 4 2 2 3" xfId="4155"/>
    <cellStyle name="Заголовок 4 2 2 4" xfId="12994"/>
    <cellStyle name="Заголовок 4 2 3" xfId="653"/>
    <cellStyle name="Заголовок 4 2 3 2" xfId="9039"/>
    <cellStyle name="Заголовок 4 2 3 3" xfId="4157"/>
    <cellStyle name="Заголовок 4 2 4" xfId="654"/>
    <cellStyle name="Заголовок 4 2 4 2" xfId="4158"/>
    <cellStyle name="Заголовок 4 2 5" xfId="655"/>
    <cellStyle name="Заголовок 4 2 5 2" xfId="4159"/>
    <cellStyle name="Заголовок 4 2 6" xfId="656"/>
    <cellStyle name="Заголовок 4 2 6 2" xfId="4160"/>
    <cellStyle name="Заголовок 4 2 7" xfId="657"/>
    <cellStyle name="Заголовок 4 2 7 2" xfId="4161"/>
    <cellStyle name="Заголовок 4 2 8" xfId="658"/>
    <cellStyle name="Заголовок 4 2 8 2" xfId="4162"/>
    <cellStyle name="Заголовок 4 2 9" xfId="659"/>
    <cellStyle name="Заголовок 4 2 9 2" xfId="4163"/>
    <cellStyle name="Заголовок 4 2_МФ тепловой баланс 2015 дубль 3" xfId="4164"/>
    <cellStyle name="Заголовок 4 3" xfId="660"/>
    <cellStyle name="Заголовок 4 3 10" xfId="661"/>
    <cellStyle name="Заголовок 4 3 10 2" xfId="4166"/>
    <cellStyle name="Заголовок 4 3 11" xfId="4167"/>
    <cellStyle name="Заголовок 4 3 11 2" xfId="9040"/>
    <cellStyle name="Заголовок 4 3 12" xfId="4165"/>
    <cellStyle name="Заголовок 4 3 13" xfId="12995"/>
    <cellStyle name="Заголовок 4 3 2" xfId="662"/>
    <cellStyle name="Заголовок 4 3 2 2" xfId="9041"/>
    <cellStyle name="Заголовок 4 3 2 3" xfId="10989"/>
    <cellStyle name="Заголовок 4 3 2 4" xfId="4168"/>
    <cellStyle name="Заголовок 4 3 2 5" xfId="12996"/>
    <cellStyle name="Заголовок 4 3 3" xfId="663"/>
    <cellStyle name="Заголовок 4 3 3 2" xfId="9042"/>
    <cellStyle name="Заголовок 4 3 3 3" xfId="4169"/>
    <cellStyle name="Заголовок 4 3 3 4" xfId="12997"/>
    <cellStyle name="Заголовок 4 3 4" xfId="664"/>
    <cellStyle name="Заголовок 4 3 4 2" xfId="4170"/>
    <cellStyle name="Заголовок 4 3 5" xfId="665"/>
    <cellStyle name="Заголовок 4 3 5 2" xfId="4171"/>
    <cellStyle name="Заголовок 4 3 6" xfId="666"/>
    <cellStyle name="Заголовок 4 3 6 2" xfId="4172"/>
    <cellStyle name="Заголовок 4 3 7" xfId="667"/>
    <cellStyle name="Заголовок 4 3 7 2" xfId="4173"/>
    <cellStyle name="Заголовок 4 3 8" xfId="668"/>
    <cellStyle name="Заголовок 4 3 8 2" xfId="4174"/>
    <cellStyle name="Заголовок 4 3 9" xfId="669"/>
    <cellStyle name="Заголовок 4 3 9 2" xfId="4175"/>
    <cellStyle name="Заголовок 4 3_МФ тепловой баланс 2015 дубль 3" xfId="4176"/>
    <cellStyle name="Заголовок 4 4" xfId="4177"/>
    <cellStyle name="Заголовок 4 4 2" xfId="4178"/>
    <cellStyle name="Заголовок 4 4 3" xfId="6386"/>
    <cellStyle name="Заголовок 4 4 3 2" xfId="9043"/>
    <cellStyle name="Заголовок 4 4_МФ тепловой баланс 2015 дубль 3" xfId="4179"/>
    <cellStyle name="Заголовок 4 5" xfId="4180"/>
    <cellStyle name="Заголовок 4 5 2" xfId="4181"/>
    <cellStyle name="Заголовок 4 5 3" xfId="6387"/>
    <cellStyle name="Заголовок 4 5 3 2" xfId="9044"/>
    <cellStyle name="Заголовок 4 5_МФ тепловой баланс 2015 дубль 3" xfId="4182"/>
    <cellStyle name="Заголовок 4 6" xfId="4183"/>
    <cellStyle name="Заголовок 4 6 2" xfId="4184"/>
    <cellStyle name="Заголовок 4 6 3" xfId="6388"/>
    <cellStyle name="Заголовок 4 6 3 2" xfId="9045"/>
    <cellStyle name="Заголовок 4 6_МФ тепловой баланс 2015 дубль 3" xfId="4185"/>
    <cellStyle name="Заголовок 4 7" xfId="4186"/>
    <cellStyle name="Заголовок 4 7 2" xfId="4187"/>
    <cellStyle name="Заголовок 4 7 3" xfId="6389"/>
    <cellStyle name="Заголовок 4 7 3 2" xfId="9046"/>
    <cellStyle name="Заголовок 4 7_МФ тепловой баланс 2015 дубль 3" xfId="4188"/>
    <cellStyle name="Заголовок 4 8" xfId="4189"/>
    <cellStyle name="Заголовок 4 8 2" xfId="4190"/>
    <cellStyle name="Заголовок 4 8 3" xfId="9047"/>
    <cellStyle name="Заголовок 4 9" xfId="4191"/>
    <cellStyle name="Заголовок 4 9 2" xfId="4192"/>
    <cellStyle name="Заголовок 4 9 3" xfId="9048"/>
    <cellStyle name="Заголовок 5" xfId="4193"/>
    <cellStyle name="Заголовок 5 2" xfId="9049"/>
    <cellStyle name="Заголовок 6" xfId="4194"/>
    <cellStyle name="Заголовок 7" xfId="6390"/>
    <cellStyle name="Заголовок 7 2" xfId="9050"/>
    <cellStyle name="Заголовок 8" xfId="6391"/>
    <cellStyle name="Заголовок 9" xfId="9051"/>
    <cellStyle name="ЗАГОЛОВОК1" xfId="4195"/>
    <cellStyle name="ЗАГОЛОВОК2" xfId="4196"/>
    <cellStyle name="ЗаголовокСтолбца" xfId="4197"/>
    <cellStyle name="Защитный" xfId="4198"/>
    <cellStyle name="Значение" xfId="4199"/>
    <cellStyle name="Зоголовок" xfId="4200"/>
    <cellStyle name="Итог" xfId="670"/>
    <cellStyle name="Итог 10" xfId="4201"/>
    <cellStyle name="Итог 10 2" xfId="9052"/>
    <cellStyle name="Итог 10 3" xfId="9053"/>
    <cellStyle name="Итог 11" xfId="9054"/>
    <cellStyle name="Итог 11 2" xfId="9055"/>
    <cellStyle name="Итог 11 3" xfId="9056"/>
    <cellStyle name="Итог 11 4" xfId="9057"/>
    <cellStyle name="Итог 12" xfId="9058"/>
    <cellStyle name="Итог 12 2" xfId="9059"/>
    <cellStyle name="Итог 12 3" xfId="9060"/>
    <cellStyle name="Итог 12 4" xfId="9061"/>
    <cellStyle name="Итог 13" xfId="9062"/>
    <cellStyle name="Итог 13 2" xfId="9063"/>
    <cellStyle name="Итог 13 3" xfId="9064"/>
    <cellStyle name="Итог 14" xfId="9065"/>
    <cellStyle name="Итог 14 2" xfId="9066"/>
    <cellStyle name="Итог 14 3" xfId="9067"/>
    <cellStyle name="Итог 15" xfId="9068"/>
    <cellStyle name="Итог 15 2" xfId="9069"/>
    <cellStyle name="Итог 15 3" xfId="9070"/>
    <cellStyle name="Итог 16" xfId="9071"/>
    <cellStyle name="Итог 16 2" xfId="9072"/>
    <cellStyle name="Итог 16 3" xfId="9073"/>
    <cellStyle name="Итог 17" xfId="9074"/>
    <cellStyle name="Итог 18" xfId="9075"/>
    <cellStyle name="Итог 19" xfId="13009"/>
    <cellStyle name="Итог 2" xfId="671"/>
    <cellStyle name="Итог 2 1" xfId="9076"/>
    <cellStyle name="Итог 2 1 2" xfId="13011"/>
    <cellStyle name="Итог 2 10" xfId="672"/>
    <cellStyle name="Итог 2 10 2" xfId="4203"/>
    <cellStyle name="Итог 2 11" xfId="9077"/>
    <cellStyle name="Итог 2 12" xfId="10990"/>
    <cellStyle name="Итог 2 13" xfId="4202"/>
    <cellStyle name="Итог 2 14" xfId="13010"/>
    <cellStyle name="Итог 2 2" xfId="673"/>
    <cellStyle name="Итог 2 2 2" xfId="4205"/>
    <cellStyle name="Итог 2 2 2 2" xfId="9078"/>
    <cellStyle name="Итог 2 2 2 3" xfId="6392"/>
    <cellStyle name="Итог 2 2 3" xfId="4204"/>
    <cellStyle name="Итог 2 2 4" xfId="13012"/>
    <cellStyle name="Итог 2 3" xfId="674"/>
    <cellStyle name="Итог 2 3 2" xfId="9079"/>
    <cellStyle name="Итог 2 3 3" xfId="4206"/>
    <cellStyle name="Итог 2 4" xfId="675"/>
    <cellStyle name="Итог 2 4 2" xfId="4207"/>
    <cellStyle name="Итог 2 5" xfId="676"/>
    <cellStyle name="Итог 2 5 2" xfId="4208"/>
    <cellStyle name="Итог 2 6" xfId="677"/>
    <cellStyle name="Итог 2 6 2" xfId="4209"/>
    <cellStyle name="Итог 2 7" xfId="678"/>
    <cellStyle name="Итог 2 7 2" xfId="4210"/>
    <cellStyle name="Итог 2 8" xfId="679"/>
    <cellStyle name="Итог 2 8 2" xfId="9080"/>
    <cellStyle name="Итог 2 8 3" xfId="4211"/>
    <cellStyle name="Итог 2 9" xfId="680"/>
    <cellStyle name="Итог 2 9 2" xfId="9081"/>
    <cellStyle name="Итог 2 9 3" xfId="4212"/>
    <cellStyle name="Итог 2_46EE.2011(v1.0)" xfId="4213"/>
    <cellStyle name="Итог 3" xfId="681"/>
    <cellStyle name="Итог 3 10" xfId="682"/>
    <cellStyle name="Итог 3 10 2" xfId="9082"/>
    <cellStyle name="Итог 3 10 3" xfId="4215"/>
    <cellStyle name="Итог 3 11" xfId="4216"/>
    <cellStyle name="Итог 3 11 2" xfId="9084"/>
    <cellStyle name="Итог 3 11 3" xfId="9083"/>
    <cellStyle name="Итог 3 12" xfId="9085"/>
    <cellStyle name="Итог 3 13" xfId="4214"/>
    <cellStyle name="Итог 3 14" xfId="13013"/>
    <cellStyle name="Итог 3 2" xfId="683"/>
    <cellStyle name="Итог 3 2 2" xfId="9086"/>
    <cellStyle name="Итог 3 2 3" xfId="9087"/>
    <cellStyle name="Итог 3 2 4" xfId="4217"/>
    <cellStyle name="Итог 3 2 5" xfId="13014"/>
    <cellStyle name="Итог 3 3" xfId="684"/>
    <cellStyle name="Итог 3 3 2" xfId="9088"/>
    <cellStyle name="Итог 3 3 2 2" xfId="9089"/>
    <cellStyle name="Итог 3 3 3" xfId="9090"/>
    <cellStyle name="Итог 3 3 4" xfId="4218"/>
    <cellStyle name="Итог 3 3 5" xfId="13015"/>
    <cellStyle name="Итог 3 4" xfId="685"/>
    <cellStyle name="Итог 3 4 2" xfId="9091"/>
    <cellStyle name="Итог 3 4 3" xfId="4219"/>
    <cellStyle name="Итог 3 5" xfId="686"/>
    <cellStyle name="Итог 3 5 2" xfId="9092"/>
    <cellStyle name="Итог 3 5 3" xfId="4220"/>
    <cellStyle name="Итог 3 6" xfId="687"/>
    <cellStyle name="Итог 3 6 2" xfId="9093"/>
    <cellStyle name="Итог 3 6 3" xfId="4221"/>
    <cellStyle name="Итог 3 7" xfId="688"/>
    <cellStyle name="Итог 3 7 2" xfId="9094"/>
    <cellStyle name="Итог 3 7 3" xfId="4222"/>
    <cellStyle name="Итог 3 8" xfId="689"/>
    <cellStyle name="Итог 3 8 2" xfId="9095"/>
    <cellStyle name="Итог 3 8 3" xfId="4223"/>
    <cellStyle name="Итог 3 9" xfId="690"/>
    <cellStyle name="Итог 3 9 2" xfId="9096"/>
    <cellStyle name="Итог 3 9 3" xfId="4224"/>
    <cellStyle name="Итог 3_46EE.2011(v1.0)" xfId="4225"/>
    <cellStyle name="Итог 4" xfId="4226"/>
    <cellStyle name="Итог 4 2" xfId="4227"/>
    <cellStyle name="Итог 4 2 2" xfId="9097"/>
    <cellStyle name="Итог 4 3" xfId="6393"/>
    <cellStyle name="Итог 4 3 2" xfId="9098"/>
    <cellStyle name="Итог 4 4" xfId="9099"/>
    <cellStyle name="Итог 4_46EE.2011(v1.0)" xfId="4228"/>
    <cellStyle name="Итог 5" xfId="4229"/>
    <cellStyle name="Итог 5 2" xfId="4230"/>
    <cellStyle name="Итог 5 2 2" xfId="9100"/>
    <cellStyle name="Итог 5 3" xfId="6394"/>
    <cellStyle name="Итог 5 3 2" xfId="9101"/>
    <cellStyle name="Итог 5 4" xfId="9102"/>
    <cellStyle name="Итог 5_46EE.2011(v1.0)" xfId="4231"/>
    <cellStyle name="Итог 6" xfId="4232"/>
    <cellStyle name="Итог 6 2" xfId="4233"/>
    <cellStyle name="Итог 6 2 2" xfId="9103"/>
    <cellStyle name="Итог 6 3" xfId="6395"/>
    <cellStyle name="Итог 6 3 2" xfId="9104"/>
    <cellStyle name="Итог 6 4" xfId="9105"/>
    <cellStyle name="Итог 6_46EE.2011(v1.0)" xfId="4234"/>
    <cellStyle name="Итог 7" xfId="4235"/>
    <cellStyle name="Итог 7 2" xfId="4236"/>
    <cellStyle name="Итог 7 2 2" xfId="9106"/>
    <cellStyle name="Итог 7 3" xfId="6396"/>
    <cellStyle name="Итог 7 3 2" xfId="9107"/>
    <cellStyle name="Итог 7 4" xfId="9108"/>
    <cellStyle name="Итог 7_46EE.2011(v1.0)" xfId="4237"/>
    <cellStyle name="Итог 8" xfId="4238"/>
    <cellStyle name="Итог 8 2" xfId="4239"/>
    <cellStyle name="Итог 8 2 2" xfId="9109"/>
    <cellStyle name="Итог 8 3" xfId="9110"/>
    <cellStyle name="Итог 8 3 2" xfId="9111"/>
    <cellStyle name="Итог 8 4" xfId="9112"/>
    <cellStyle name="Итог 8_46EE.2011(v1.0)" xfId="4240"/>
    <cellStyle name="Итог 9" xfId="4241"/>
    <cellStyle name="Итог 9 2" xfId="4242"/>
    <cellStyle name="Итог 9 2 2" xfId="9113"/>
    <cellStyle name="Итог 9 3" xfId="9114"/>
    <cellStyle name="Итог 9 3 2" xfId="9115"/>
    <cellStyle name="Итог 9 4" xfId="9116"/>
    <cellStyle name="Итог 9_46EE.2011(v1.0)" xfId="4243"/>
    <cellStyle name="Итого" xfId="4244"/>
    <cellStyle name="Итого 2" xfId="9117"/>
    <cellStyle name="ИТОГОВЫЙ" xfId="4245"/>
    <cellStyle name="ИТОГОВЫЙ 10" xfId="9118"/>
    <cellStyle name="ИТОГОВЫЙ 2" xfId="4246"/>
    <cellStyle name="ИТОГОВЫЙ 2 2" xfId="9119"/>
    <cellStyle name="ИТОГОВЫЙ 3" xfId="4247"/>
    <cellStyle name="ИТОГОВЫЙ 3 2" xfId="9120"/>
    <cellStyle name="ИТОГОВЫЙ 4" xfId="4248"/>
    <cellStyle name="ИТОГОВЫЙ 4 2" xfId="9121"/>
    <cellStyle name="ИТОГОВЫЙ 5" xfId="4249"/>
    <cellStyle name="ИТОГОВЫЙ 5 2" xfId="9122"/>
    <cellStyle name="ИТОГОВЫЙ 6" xfId="4250"/>
    <cellStyle name="ИТОГОВЫЙ 6 2" xfId="9123"/>
    <cellStyle name="ИТОГОВЫЙ 7" xfId="4251"/>
    <cellStyle name="ИТОГОВЫЙ 7 2" xfId="9124"/>
    <cellStyle name="ИТОГОВЫЙ 8" xfId="4252"/>
    <cellStyle name="ИТОГОВЫЙ 8 2" xfId="9125"/>
    <cellStyle name="ИТОГОВЫЙ 9" xfId="4253"/>
    <cellStyle name="ИТОГОВЫЙ 9 2" xfId="9126"/>
    <cellStyle name="ИТОГОВЫЙ_1" xfId="4254"/>
    <cellStyle name="Контрольная ячейка" xfId="691"/>
    <cellStyle name="Контрольная ячейка 10" xfId="4255"/>
    <cellStyle name="Контрольная ячейка 10 2" xfId="9127"/>
    <cellStyle name="Контрольная ячейка 10 2 2" xfId="9128"/>
    <cellStyle name="Контрольная ячейка 10 3" xfId="9129"/>
    <cellStyle name="Контрольная ячейка 10 3 2" xfId="9130"/>
    <cellStyle name="Контрольная ячейка 10 4" xfId="9131"/>
    <cellStyle name="Контрольная ячейка 11" xfId="9132"/>
    <cellStyle name="Контрольная ячейка 11 2" xfId="9133"/>
    <cellStyle name="Контрольная ячейка 11 2 2" xfId="9134"/>
    <cellStyle name="Контрольная ячейка 11 3" xfId="9135"/>
    <cellStyle name="Контрольная ячейка 11 3 2" xfId="9136"/>
    <cellStyle name="Контрольная ячейка 11 4" xfId="9137"/>
    <cellStyle name="Контрольная ячейка 12" xfId="9138"/>
    <cellStyle name="Контрольная ячейка 12 2" xfId="9139"/>
    <cellStyle name="Контрольная ячейка 12 2 2" xfId="9140"/>
    <cellStyle name="Контрольная ячейка 12 3" xfId="9141"/>
    <cellStyle name="Контрольная ячейка 12 3 2" xfId="9142"/>
    <cellStyle name="Контрольная ячейка 12 4" xfId="9143"/>
    <cellStyle name="Контрольная ячейка 13" xfId="9144"/>
    <cellStyle name="Контрольная ячейка 13 2" xfId="9145"/>
    <cellStyle name="Контрольная ячейка 13 2 2" xfId="9146"/>
    <cellStyle name="Контрольная ячейка 13 3" xfId="9147"/>
    <cellStyle name="Контрольная ячейка 13 3 2" xfId="9148"/>
    <cellStyle name="Контрольная ячейка 13 4" xfId="9149"/>
    <cellStyle name="Контрольная ячейка 14" xfId="9150"/>
    <cellStyle name="Контрольная ячейка 14 2" xfId="9151"/>
    <cellStyle name="Контрольная ячейка 14 2 2" xfId="9152"/>
    <cellStyle name="Контрольная ячейка 14 3" xfId="9153"/>
    <cellStyle name="Контрольная ячейка 14 3 2" xfId="9154"/>
    <cellStyle name="Контрольная ячейка 14 4" xfId="9155"/>
    <cellStyle name="Контрольная ячейка 15" xfId="9156"/>
    <cellStyle name="Контрольная ячейка 15 2" xfId="9157"/>
    <cellStyle name="Контрольная ячейка 15 2 2" xfId="9158"/>
    <cellStyle name="Контрольная ячейка 15 3" xfId="9159"/>
    <cellStyle name="Контрольная ячейка 15 3 2" xfId="9160"/>
    <cellStyle name="Контрольная ячейка 15 4" xfId="9161"/>
    <cellStyle name="Контрольная ячейка 16" xfId="9162"/>
    <cellStyle name="Контрольная ячейка 16 2" xfId="9163"/>
    <cellStyle name="Контрольная ячейка 16 2 2" xfId="9164"/>
    <cellStyle name="Контрольная ячейка 16 3" xfId="9165"/>
    <cellStyle name="Контрольная ячейка 16 3 2" xfId="9166"/>
    <cellStyle name="Контрольная ячейка 16 4" xfId="9167"/>
    <cellStyle name="Контрольная ячейка 17" xfId="9168"/>
    <cellStyle name="Контрольная ячейка 17 2" xfId="9169"/>
    <cellStyle name="Контрольная ячейка 18" xfId="9170"/>
    <cellStyle name="Контрольная ячейка 18 2" xfId="9171"/>
    <cellStyle name="Контрольная ячейка 19" xfId="13021"/>
    <cellStyle name="Контрольная ячейка 2" xfId="692"/>
    <cellStyle name="Контрольная ячейка 2 1" xfId="9172"/>
    <cellStyle name="Контрольная ячейка 2 1 2" xfId="9173"/>
    <cellStyle name="Контрольная ячейка 2 1 3" xfId="13023"/>
    <cellStyle name="Контрольная ячейка 2 10" xfId="693"/>
    <cellStyle name="Контрольная ячейка 2 10 2" xfId="9174"/>
    <cellStyle name="Контрольная ячейка 2 10 3" xfId="4257"/>
    <cellStyle name="Контрольная ячейка 2 11" xfId="9175"/>
    <cellStyle name="Контрольная ячейка 2 12" xfId="9176"/>
    <cellStyle name="Контрольная ячейка 2 13" xfId="4256"/>
    <cellStyle name="Контрольная ячейка 2 14" xfId="13022"/>
    <cellStyle name="Контрольная ячейка 2 2" xfId="694"/>
    <cellStyle name="Контрольная ячейка 2 2 2" xfId="4259"/>
    <cellStyle name="Контрольная ячейка 2 2 2 2" xfId="9177"/>
    <cellStyle name="Контрольная ячейка 2 2 2 2 2" xfId="9178"/>
    <cellStyle name="Контрольная ячейка 2 2 2 3" xfId="9179"/>
    <cellStyle name="Контрольная ячейка 2 2 2 4" xfId="6397"/>
    <cellStyle name="Контрольная ячейка 2 2 3" xfId="9180"/>
    <cellStyle name="Контрольная ячейка 2 2 4" xfId="4258"/>
    <cellStyle name="Контрольная ячейка 2 2 5" xfId="13024"/>
    <cellStyle name="Контрольная ячейка 2 3" xfId="695"/>
    <cellStyle name="Контрольная ячейка 2 3 2" xfId="9181"/>
    <cellStyle name="Контрольная ячейка 2 3 3" xfId="9182"/>
    <cellStyle name="Контрольная ячейка 2 3 4" xfId="4260"/>
    <cellStyle name="Контрольная ячейка 2 4" xfId="696"/>
    <cellStyle name="Контрольная ячейка 2 4 2" xfId="9183"/>
    <cellStyle name="Контрольная ячейка 2 4 3" xfId="9184"/>
    <cellStyle name="Контрольная ячейка 2 4 4" xfId="4261"/>
    <cellStyle name="Контрольная ячейка 2 5" xfId="697"/>
    <cellStyle name="Контрольная ячейка 2 5 2" xfId="9185"/>
    <cellStyle name="Контрольная ячейка 2 5 3" xfId="4262"/>
    <cellStyle name="Контрольная ячейка 2 6" xfId="698"/>
    <cellStyle name="Контрольная ячейка 2 6 2" xfId="9186"/>
    <cellStyle name="Контрольная ячейка 2 6 3" xfId="4263"/>
    <cellStyle name="Контрольная ячейка 2 7" xfId="699"/>
    <cellStyle name="Контрольная ячейка 2 7 2" xfId="9187"/>
    <cellStyle name="Контрольная ячейка 2 7 3" xfId="4264"/>
    <cellStyle name="Контрольная ячейка 2 8" xfId="700"/>
    <cellStyle name="Контрольная ячейка 2 8 2" xfId="9188"/>
    <cellStyle name="Контрольная ячейка 2 8 3" xfId="4265"/>
    <cellStyle name="Контрольная ячейка 2 9" xfId="701"/>
    <cellStyle name="Контрольная ячейка 2 9 2" xfId="9189"/>
    <cellStyle name="Контрольная ячейка 2 9 3" xfId="4266"/>
    <cellStyle name="Контрольная ячейка 2_46EE.2011(v1.0)" xfId="4267"/>
    <cellStyle name="Контрольная ячейка 3" xfId="702"/>
    <cellStyle name="Контрольная ячейка 3 10" xfId="703"/>
    <cellStyle name="Контрольная ячейка 3 10 2" xfId="9190"/>
    <cellStyle name="Контрольная ячейка 3 10 3" xfId="4269"/>
    <cellStyle name="Контрольная ячейка 3 11" xfId="4270"/>
    <cellStyle name="Контрольная ячейка 3 11 2" xfId="9192"/>
    <cellStyle name="Контрольная ячейка 3 11 3" xfId="9191"/>
    <cellStyle name="Контрольная ячейка 3 12" xfId="9193"/>
    <cellStyle name="Контрольная ячейка 3 13" xfId="4268"/>
    <cellStyle name="Контрольная ячейка 3 14" xfId="13025"/>
    <cellStyle name="Контрольная ячейка 3 2" xfId="704"/>
    <cellStyle name="Контрольная ячейка 3 2 2" xfId="9194"/>
    <cellStyle name="Контрольная ячейка 3 2 3" xfId="9195"/>
    <cellStyle name="Контрольная ячейка 3 2 4" xfId="4271"/>
    <cellStyle name="Контрольная ячейка 3 2 5" xfId="13026"/>
    <cellStyle name="Контрольная ячейка 3 3" xfId="705"/>
    <cellStyle name="Контрольная ячейка 3 3 2" xfId="9196"/>
    <cellStyle name="Контрольная ячейка 3 3 2 2" xfId="9197"/>
    <cellStyle name="Контрольная ячейка 3 3 3" xfId="9198"/>
    <cellStyle name="Контрольная ячейка 3 3 4" xfId="4272"/>
    <cellStyle name="Контрольная ячейка 3 3 5" xfId="13027"/>
    <cellStyle name="Контрольная ячейка 3 4" xfId="706"/>
    <cellStyle name="Контрольная ячейка 3 4 2" xfId="9199"/>
    <cellStyle name="Контрольная ячейка 3 4 3" xfId="4273"/>
    <cellStyle name="Контрольная ячейка 3 5" xfId="707"/>
    <cellStyle name="Контрольная ячейка 3 5 2" xfId="9200"/>
    <cellStyle name="Контрольная ячейка 3 5 3" xfId="4274"/>
    <cellStyle name="Контрольная ячейка 3 6" xfId="708"/>
    <cellStyle name="Контрольная ячейка 3 6 2" xfId="9201"/>
    <cellStyle name="Контрольная ячейка 3 6 3" xfId="4275"/>
    <cellStyle name="Контрольная ячейка 3 7" xfId="709"/>
    <cellStyle name="Контрольная ячейка 3 7 2" xfId="9202"/>
    <cellStyle name="Контрольная ячейка 3 7 3" xfId="4276"/>
    <cellStyle name="Контрольная ячейка 3 8" xfId="710"/>
    <cellStyle name="Контрольная ячейка 3 8 2" xfId="9203"/>
    <cellStyle name="Контрольная ячейка 3 8 3" xfId="4277"/>
    <cellStyle name="Контрольная ячейка 3 9" xfId="711"/>
    <cellStyle name="Контрольная ячейка 3 9 2" xfId="9204"/>
    <cellStyle name="Контрольная ячейка 3 9 3" xfId="4278"/>
    <cellStyle name="Контрольная ячейка 3_46EE.2011(v1.0)" xfId="4279"/>
    <cellStyle name="Контрольная ячейка 4" xfId="4280"/>
    <cellStyle name="Контрольная ячейка 4 2" xfId="4281"/>
    <cellStyle name="Контрольная ячейка 4 2 2" xfId="9205"/>
    <cellStyle name="Контрольная ячейка 4 3" xfId="6398"/>
    <cellStyle name="Контрольная ячейка 4 3 2" xfId="9206"/>
    <cellStyle name="Контрольная ячейка 4 3 3" xfId="9207"/>
    <cellStyle name="Контрольная ячейка 4 4" xfId="9208"/>
    <cellStyle name="Контрольная ячейка 4_46EE.2011(v1.0)" xfId="4282"/>
    <cellStyle name="Контрольная ячейка 5" xfId="4283"/>
    <cellStyle name="Контрольная ячейка 5 2" xfId="4284"/>
    <cellStyle name="Контрольная ячейка 5 2 2" xfId="9209"/>
    <cellStyle name="Контрольная ячейка 5 3" xfId="6399"/>
    <cellStyle name="Контрольная ячейка 5 3 2" xfId="9210"/>
    <cellStyle name="Контрольная ячейка 5 3 3" xfId="9211"/>
    <cellStyle name="Контрольная ячейка 5 4" xfId="9212"/>
    <cellStyle name="Контрольная ячейка 5_46EE.2011(v1.0)" xfId="4285"/>
    <cellStyle name="Контрольная ячейка 6" xfId="4286"/>
    <cellStyle name="Контрольная ячейка 6 2" xfId="4287"/>
    <cellStyle name="Контрольная ячейка 6 2 2" xfId="9213"/>
    <cellStyle name="Контрольная ячейка 6 3" xfId="6400"/>
    <cellStyle name="Контрольная ячейка 6 3 2" xfId="9214"/>
    <cellStyle name="Контрольная ячейка 6 3 3" xfId="9215"/>
    <cellStyle name="Контрольная ячейка 6 4" xfId="9216"/>
    <cellStyle name="Контрольная ячейка 6_46EE.2011(v1.0)" xfId="4288"/>
    <cellStyle name="Контрольная ячейка 7" xfId="4289"/>
    <cellStyle name="Контрольная ячейка 7 2" xfId="4290"/>
    <cellStyle name="Контрольная ячейка 7 2 2" xfId="9217"/>
    <cellStyle name="Контрольная ячейка 7 3" xfId="6401"/>
    <cellStyle name="Контрольная ячейка 7 3 2" xfId="9218"/>
    <cellStyle name="Контрольная ячейка 7 3 3" xfId="9219"/>
    <cellStyle name="Контрольная ячейка 7 4" xfId="9220"/>
    <cellStyle name="Контрольная ячейка 7_46EE.2011(v1.0)" xfId="4291"/>
    <cellStyle name="Контрольная ячейка 8" xfId="4292"/>
    <cellStyle name="Контрольная ячейка 8 2" xfId="4293"/>
    <cellStyle name="Контрольная ячейка 8 2 2" xfId="9221"/>
    <cellStyle name="Контрольная ячейка 8 3" xfId="9222"/>
    <cellStyle name="Контрольная ячейка 8 3 2" xfId="9223"/>
    <cellStyle name="Контрольная ячейка 8 4" xfId="9224"/>
    <cellStyle name="Контрольная ячейка 8_46EE.2011(v1.0)" xfId="4294"/>
    <cellStyle name="Контрольная ячейка 9" xfId="4295"/>
    <cellStyle name="Контрольная ячейка 9 2" xfId="4296"/>
    <cellStyle name="Контрольная ячейка 9 2 2" xfId="9225"/>
    <cellStyle name="Контрольная ячейка 9 3" xfId="9226"/>
    <cellStyle name="Контрольная ячейка 9 3 2" xfId="9227"/>
    <cellStyle name="Контрольная ячейка 9 4" xfId="9228"/>
    <cellStyle name="Контрольная ячейка 9_46EE.2011(v1.0)" xfId="4297"/>
    <cellStyle name="Миша (бланки отчетности)" xfId="4298"/>
    <cellStyle name="Миша (бланки отчетности) 2" xfId="9229"/>
    <cellStyle name="Мои наименования показателей" xfId="4299"/>
    <cellStyle name="Мои наименования показателей 10" xfId="6402"/>
    <cellStyle name="Мои наименования показателей 10 2" xfId="9233"/>
    <cellStyle name="Мои наименования показателей 11" xfId="6403"/>
    <cellStyle name="Мои наименования показателей 11 2" xfId="9234"/>
    <cellStyle name="Мои наименования показателей 12" xfId="9235"/>
    <cellStyle name="Мои наименования показателей 2" xfId="4300"/>
    <cellStyle name="Мои наименования показателей 2 10" xfId="9236"/>
    <cellStyle name="Мои наименования показателей 2 2" xfId="4301"/>
    <cellStyle name="Мои наименования показателей 2 2 2" xfId="9237"/>
    <cellStyle name="Мои наименования показателей 2 3" xfId="4302"/>
    <cellStyle name="Мои наименования показателей 2 3 2" xfId="9238"/>
    <cellStyle name="Мои наименования показателей 2 4" xfId="4303"/>
    <cellStyle name="Мои наименования показателей 2 4 2" xfId="9239"/>
    <cellStyle name="Мои наименования показателей 2 5" xfId="4304"/>
    <cellStyle name="Мои наименования показателей 2 5 2" xfId="9240"/>
    <cellStyle name="Мои наименования показателей 2 6" xfId="4305"/>
    <cellStyle name="Мои наименования показателей 2 6 2" xfId="9241"/>
    <cellStyle name="Мои наименования показателей 2 7" xfId="4306"/>
    <cellStyle name="Мои наименования показателей 2 7 2" xfId="9242"/>
    <cellStyle name="Мои наименования показателей 2 8" xfId="4307"/>
    <cellStyle name="Мои наименования показателей 2 8 2" xfId="9243"/>
    <cellStyle name="Мои наименования показателей 2 9" xfId="4308"/>
    <cellStyle name="Мои наименования показателей 2 9 2" xfId="9244"/>
    <cellStyle name="Мои наименования показателей 2_1" xfId="4309"/>
    <cellStyle name="Мои наименования показателей 3" xfId="4310"/>
    <cellStyle name="Мои наименования показателей 3 10" xfId="9245"/>
    <cellStyle name="Мои наименования показателей 3 2" xfId="4311"/>
    <cellStyle name="Мои наименования показателей 3 2 2" xfId="9246"/>
    <cellStyle name="Мои наименования показателей 3 3" xfId="4312"/>
    <cellStyle name="Мои наименования показателей 3 3 2" xfId="9247"/>
    <cellStyle name="Мои наименования показателей 3 4" xfId="4313"/>
    <cellStyle name="Мои наименования показателей 3 4 2" xfId="9248"/>
    <cellStyle name="Мои наименования показателей 3 5" xfId="4314"/>
    <cellStyle name="Мои наименования показателей 3 5 2" xfId="9249"/>
    <cellStyle name="Мои наименования показателей 3 6" xfId="4315"/>
    <cellStyle name="Мои наименования показателей 3 6 2" xfId="9250"/>
    <cellStyle name="Мои наименования показателей 3 7" xfId="4316"/>
    <cellStyle name="Мои наименования показателей 3 7 2" xfId="9251"/>
    <cellStyle name="Мои наименования показателей 3 8" xfId="4317"/>
    <cellStyle name="Мои наименования показателей 3 8 2" xfId="9252"/>
    <cellStyle name="Мои наименования показателей 3 9" xfId="4318"/>
    <cellStyle name="Мои наименования показателей 3 9 2" xfId="9253"/>
    <cellStyle name="Мои наименования показателей 3_1" xfId="4319"/>
    <cellStyle name="Мои наименования показателей 4" xfId="4320"/>
    <cellStyle name="Мои наименования показателей 4 10" xfId="9254"/>
    <cellStyle name="Мои наименования показателей 4 2" xfId="4321"/>
    <cellStyle name="Мои наименования показателей 4 2 2" xfId="9255"/>
    <cellStyle name="Мои наименования показателей 4 3" xfId="4322"/>
    <cellStyle name="Мои наименования показателей 4 3 2" xfId="9256"/>
    <cellStyle name="Мои наименования показателей 4 4" xfId="4323"/>
    <cellStyle name="Мои наименования показателей 4 4 2" xfId="9257"/>
    <cellStyle name="Мои наименования показателей 4 5" xfId="4324"/>
    <cellStyle name="Мои наименования показателей 4 5 2" xfId="9258"/>
    <cellStyle name="Мои наименования показателей 4 6" xfId="4325"/>
    <cellStyle name="Мои наименования показателей 4 6 2" xfId="9259"/>
    <cellStyle name="Мои наименования показателей 4 7" xfId="4326"/>
    <cellStyle name="Мои наименования показателей 4 7 2" xfId="9260"/>
    <cellStyle name="Мои наименования показателей 4 8" xfId="4327"/>
    <cellStyle name="Мои наименования показателей 4 8 2" xfId="9261"/>
    <cellStyle name="Мои наименования показателей 4 9" xfId="4328"/>
    <cellStyle name="Мои наименования показателей 4 9 2" xfId="9262"/>
    <cellStyle name="Мои наименования показателей 4_1" xfId="4329"/>
    <cellStyle name="Мои наименования показателей 5" xfId="4330"/>
    <cellStyle name="Мои наименования показателей 5 10" xfId="9263"/>
    <cellStyle name="Мои наименования показателей 5 2" xfId="4331"/>
    <cellStyle name="Мои наименования показателей 5 2 2" xfId="9264"/>
    <cellStyle name="Мои наименования показателей 5 3" xfId="4332"/>
    <cellStyle name="Мои наименования показателей 5 3 2" xfId="9265"/>
    <cellStyle name="Мои наименования показателей 5 4" xfId="4333"/>
    <cellStyle name="Мои наименования показателей 5 4 2" xfId="9266"/>
    <cellStyle name="Мои наименования показателей 5 5" xfId="4334"/>
    <cellStyle name="Мои наименования показателей 5 5 2" xfId="9267"/>
    <cellStyle name="Мои наименования показателей 5 6" xfId="4335"/>
    <cellStyle name="Мои наименования показателей 5 6 2" xfId="9268"/>
    <cellStyle name="Мои наименования показателей 5 7" xfId="4336"/>
    <cellStyle name="Мои наименования показателей 5 7 2" xfId="9269"/>
    <cellStyle name="Мои наименования показателей 5 8" xfId="4337"/>
    <cellStyle name="Мои наименования показателей 5 8 2" xfId="9270"/>
    <cellStyle name="Мои наименования показателей 5 9" xfId="4338"/>
    <cellStyle name="Мои наименования показателей 5 9 2" xfId="9271"/>
    <cellStyle name="Мои наименования показателей 5_1" xfId="4339"/>
    <cellStyle name="Мои наименования показателей 6" xfId="4340"/>
    <cellStyle name="Мои наименования показателей 6 2" xfId="4341"/>
    <cellStyle name="Мои наименования показателей 6 2 2" xfId="9272"/>
    <cellStyle name="Мои наименования показателей 6 3" xfId="4342"/>
    <cellStyle name="Мои наименования показателей 6 3 2" xfId="9273"/>
    <cellStyle name="Мои наименования показателей 6 4" xfId="9274"/>
    <cellStyle name="Мои наименования показателей 6_46EE.2011(v1.0)" xfId="4343"/>
    <cellStyle name="Мои наименования показателей 7" xfId="4344"/>
    <cellStyle name="Мои наименования показателей 7 2" xfId="4345"/>
    <cellStyle name="Мои наименования показателей 7 2 2" xfId="9275"/>
    <cellStyle name="Мои наименования показателей 7 3" xfId="4346"/>
    <cellStyle name="Мои наименования показателей 7 3 2" xfId="9276"/>
    <cellStyle name="Мои наименования показателей 7 4" xfId="9277"/>
    <cellStyle name="Мои наименования показателей 7_46EE.2011(v1.0)" xfId="4347"/>
    <cellStyle name="Мои наименования показателей 8" xfId="4348"/>
    <cellStyle name="Мои наименования показателей 8 2" xfId="4349"/>
    <cellStyle name="Мои наименования показателей 8 2 2" xfId="9278"/>
    <cellStyle name="Мои наименования показателей 8 3" xfId="4350"/>
    <cellStyle name="Мои наименования показателей 8 3 2" xfId="9279"/>
    <cellStyle name="Мои наименования показателей 8 4" xfId="9280"/>
    <cellStyle name="Мои наименования показателей 8_46EE.2011(v1.0)" xfId="4351"/>
    <cellStyle name="Мои наименования показателей 9" xfId="6404"/>
    <cellStyle name="Мои наименования показателей 9 2" xfId="9281"/>
    <cellStyle name="Мои наименования показателей_46EE.2011" xfId="4352"/>
    <cellStyle name="Мой заголовок" xfId="4353"/>
    <cellStyle name="Мой заголовок 2" xfId="9230"/>
    <cellStyle name="Мой заголовок листа" xfId="4354"/>
    <cellStyle name="Мой заголовок листа 2" xfId="4355"/>
    <cellStyle name="Мой заголовок листа 2 2" xfId="9231"/>
    <cellStyle name="Мой заголовок листа 2 3" xfId="6405"/>
    <cellStyle name="Мой заголовок листа 3" xfId="5843"/>
    <cellStyle name="Мой заголовок листа 3 2" xfId="9232"/>
    <cellStyle name="Мой заголовок_Новая инструкция1_фст" xfId="4356"/>
    <cellStyle name="назв фил" xfId="4357"/>
    <cellStyle name="назв фил 2" xfId="9282"/>
    <cellStyle name="Название" xfId="712"/>
    <cellStyle name="Название 10" xfId="4358"/>
    <cellStyle name="Название 10 2" xfId="9283"/>
    <cellStyle name="Название 10 2 2" xfId="9284"/>
    <cellStyle name="Название 10 3" xfId="9285"/>
    <cellStyle name="Название 10 3 2" xfId="9286"/>
    <cellStyle name="Название 10 4" xfId="9287"/>
    <cellStyle name="Название 11" xfId="6651" hidden="1"/>
    <cellStyle name="Название 11" xfId="9288"/>
    <cellStyle name="Название 11 2" xfId="9289"/>
    <cellStyle name="Название 11 2 2" xfId="9290"/>
    <cellStyle name="Название 11 3" xfId="9291"/>
    <cellStyle name="Название 11 3 2" xfId="9292"/>
    <cellStyle name="Название 11 4" xfId="9293"/>
    <cellStyle name="Название 11 5" xfId="11033" hidden="1"/>
    <cellStyle name="Название 11 5" xfId="12192" hidden="1"/>
    <cellStyle name="Название 11 5" xfId="12204" hidden="1"/>
    <cellStyle name="Название 11 5" xfId="12213" hidden="1"/>
    <cellStyle name="Название 11 5" xfId="12223" hidden="1"/>
    <cellStyle name="Название 11 5" xfId="12232" hidden="1"/>
    <cellStyle name="Название 11 5" xfId="12234" hidden="1"/>
    <cellStyle name="Название 11 5" xfId="12235"/>
    <cellStyle name="Название 12" xfId="9294"/>
    <cellStyle name="Название 12 2" xfId="9295"/>
    <cellStyle name="Название 12 2 2" xfId="9296"/>
    <cellStyle name="Название 12 3" xfId="9297"/>
    <cellStyle name="Название 12 3 2" xfId="9298"/>
    <cellStyle name="Название 12 4" xfId="9299"/>
    <cellStyle name="Название 13" xfId="9300"/>
    <cellStyle name="Название 13 2" xfId="9301"/>
    <cellStyle name="Название 13 2 2" xfId="9302"/>
    <cellStyle name="Название 13 3" xfId="9303"/>
    <cellStyle name="Название 13 3 2" xfId="9304"/>
    <cellStyle name="Название 13 4" xfId="9305"/>
    <cellStyle name="Название 14" xfId="9306"/>
    <cellStyle name="Название 14 2" xfId="9307"/>
    <cellStyle name="Название 14 2 2" xfId="9308"/>
    <cellStyle name="Название 14 3" xfId="9309"/>
    <cellStyle name="Название 14 3 2" xfId="9310"/>
    <cellStyle name="Название 14 4" xfId="9311"/>
    <cellStyle name="Название 15" xfId="9312"/>
    <cellStyle name="Название 15 2" xfId="9313"/>
    <cellStyle name="Название 15 2 2" xfId="9314"/>
    <cellStyle name="Название 15 3" xfId="9315"/>
    <cellStyle name="Название 15 3 2" xfId="9316"/>
    <cellStyle name="Название 15 4" xfId="9317"/>
    <cellStyle name="Название 16" xfId="9318"/>
    <cellStyle name="Название 16 2" xfId="9319"/>
    <cellStyle name="Название 16 2 2" xfId="9320"/>
    <cellStyle name="Название 16 3" xfId="9321"/>
    <cellStyle name="Название 16 3 2" xfId="9322"/>
    <cellStyle name="Название 16 4" xfId="9323"/>
    <cellStyle name="Название 17" xfId="9324"/>
    <cellStyle name="Название 17 2" xfId="9325"/>
    <cellStyle name="Название 18" xfId="9326"/>
    <cellStyle name="Название 18 2" xfId="9327"/>
    <cellStyle name="Название 2" xfId="713"/>
    <cellStyle name="Название 2 1" xfId="9328"/>
    <cellStyle name="Название 2 1 2" xfId="9329"/>
    <cellStyle name="Название 2 10" xfId="714"/>
    <cellStyle name="Название 2 10 2" xfId="9330"/>
    <cellStyle name="Название 2 10 3" xfId="4360"/>
    <cellStyle name="Название 2 11" xfId="9331"/>
    <cellStyle name="Название 2 12" xfId="4359"/>
    <cellStyle name="Название 2 2" xfId="715"/>
    <cellStyle name="Название 2 2 2" xfId="9332"/>
    <cellStyle name="Название 2 2 3" xfId="4361"/>
    <cellStyle name="Название 2 3" xfId="716"/>
    <cellStyle name="Название 2 3 2" xfId="9333"/>
    <cellStyle name="Название 2 3 3" xfId="4362"/>
    <cellStyle name="Название 2 4" xfId="717"/>
    <cellStyle name="Название 2 4 2" xfId="9334"/>
    <cellStyle name="Название 2 4 3" xfId="4363"/>
    <cellStyle name="Название 2 5" xfId="718"/>
    <cellStyle name="Название 2 5 2" xfId="9335"/>
    <cellStyle name="Название 2 5 3" xfId="4364"/>
    <cellStyle name="Название 2 6" xfId="719"/>
    <cellStyle name="Название 2 6 2" xfId="9336"/>
    <cellStyle name="Название 2 6 3" xfId="4365"/>
    <cellStyle name="Название 2 7" xfId="720"/>
    <cellStyle name="Название 2 7 2" xfId="9337"/>
    <cellStyle name="Название 2 7 3" xfId="4366"/>
    <cellStyle name="Название 2 8" xfId="721"/>
    <cellStyle name="Название 2 8 2" xfId="9338"/>
    <cellStyle name="Название 2 8 3" xfId="4367"/>
    <cellStyle name="Название 2 9" xfId="722"/>
    <cellStyle name="Название 2 9 2" xfId="9339"/>
    <cellStyle name="Название 2 9 3" xfId="4368"/>
    <cellStyle name="Название 3" xfId="723"/>
    <cellStyle name="Название 3 10" xfId="724"/>
    <cellStyle name="Название 3 10 2" xfId="9340"/>
    <cellStyle name="Название 3 10 3" xfId="4370"/>
    <cellStyle name="Название 3 11" xfId="9341"/>
    <cellStyle name="Название 3 12" xfId="4369"/>
    <cellStyle name="Название 3 2" xfId="725"/>
    <cellStyle name="Название 3 2 2" xfId="9342"/>
    <cellStyle name="Название 3 2 3" xfId="4371"/>
    <cellStyle name="Название 3 3" xfId="726"/>
    <cellStyle name="Название 3 3 2" xfId="9343"/>
    <cellStyle name="Название 3 3 3" xfId="4372"/>
    <cellStyle name="Название 3 4" xfId="727"/>
    <cellStyle name="Название 3 4 2" xfId="9344"/>
    <cellStyle name="Название 3 4 3" xfId="4373"/>
    <cellStyle name="Название 3 5" xfId="728"/>
    <cellStyle name="Название 3 5 2" xfId="9345"/>
    <cellStyle name="Название 3 5 3" xfId="4374"/>
    <cellStyle name="Название 3 6" xfId="729"/>
    <cellStyle name="Название 3 6 2" xfId="9346"/>
    <cellStyle name="Название 3 6 3" xfId="4375"/>
    <cellStyle name="Название 3 7" xfId="730"/>
    <cellStyle name="Название 3 7 2" xfId="9347"/>
    <cellStyle name="Название 3 7 3" xfId="4376"/>
    <cellStyle name="Название 3 8" xfId="731"/>
    <cellStyle name="Название 3 8 2" xfId="9348"/>
    <cellStyle name="Название 3 8 3" xfId="4377"/>
    <cellStyle name="Название 3 9" xfId="732"/>
    <cellStyle name="Название 3 9 2" xfId="9349"/>
    <cellStyle name="Название 3 9 3" xfId="4378"/>
    <cellStyle name="Название 4" xfId="4379"/>
    <cellStyle name="Название 4 2" xfId="4380"/>
    <cellStyle name="Название 4 2 2" xfId="9350"/>
    <cellStyle name="Название 4 3" xfId="9351"/>
    <cellStyle name="Название 4 3 2" xfId="9352"/>
    <cellStyle name="Название 4 4" xfId="9353"/>
    <cellStyle name="Название 5" xfId="4381"/>
    <cellStyle name="Название 5 2" xfId="4382"/>
    <cellStyle name="Название 5 2 2" xfId="9354"/>
    <cellStyle name="Название 5 3" xfId="9355"/>
    <cellStyle name="Название 5 3 2" xfId="9356"/>
    <cellStyle name="Название 5 4" xfId="9357"/>
    <cellStyle name="Название 6" xfId="4383"/>
    <cellStyle name="Название 6 2" xfId="4384"/>
    <cellStyle name="Название 6 2 2" xfId="9358"/>
    <cellStyle name="Название 6 3" xfId="9359"/>
    <cellStyle name="Название 6 3 2" xfId="9360"/>
    <cellStyle name="Название 6 4" xfId="9361"/>
    <cellStyle name="Название 7" xfId="4385"/>
    <cellStyle name="Название 7 2" xfId="4386"/>
    <cellStyle name="Название 7 2 2" xfId="9362"/>
    <cellStyle name="Название 7 3" xfId="9363"/>
    <cellStyle name="Название 7 3 2" xfId="9364"/>
    <cellStyle name="Название 7 4" xfId="9365"/>
    <cellStyle name="Название 8" xfId="4387"/>
    <cellStyle name="Название 8 2" xfId="4388"/>
    <cellStyle name="Название 8 2 2" xfId="9366"/>
    <cellStyle name="Название 8 3" xfId="9367"/>
    <cellStyle name="Название 8 3 2" xfId="9368"/>
    <cellStyle name="Название 8 4" xfId="9369"/>
    <cellStyle name="Название 9" xfId="4389"/>
    <cellStyle name="Название 9 2" xfId="4390"/>
    <cellStyle name="Название 9 2 2" xfId="9370"/>
    <cellStyle name="Название 9 3" xfId="9371"/>
    <cellStyle name="Название 9 3 2" xfId="9372"/>
    <cellStyle name="Название 9 4" xfId="9373"/>
    <cellStyle name="Невидимый" xfId="4391"/>
    <cellStyle name="Невидимый 2" xfId="9374"/>
    <cellStyle name="Нейтральный" xfId="733"/>
    <cellStyle name="Нейтральный 10" xfId="4392"/>
    <cellStyle name="Нейтральный 10 2" xfId="9375"/>
    <cellStyle name="Нейтральный 10 2 2" xfId="9376"/>
    <cellStyle name="Нейтральный 10 3" xfId="9377"/>
    <cellStyle name="Нейтральный 10 3 2" xfId="9378"/>
    <cellStyle name="Нейтральный 10 4" xfId="9379"/>
    <cellStyle name="Нейтральный 11" xfId="9380"/>
    <cellStyle name="Нейтральный 11 2" xfId="9381"/>
    <cellStyle name="Нейтральный 11 2 2" xfId="9382"/>
    <cellStyle name="Нейтральный 11 3" xfId="9383"/>
    <cellStyle name="Нейтральный 11 3 2" xfId="9384"/>
    <cellStyle name="Нейтральный 11 4" xfId="9385"/>
    <cellStyle name="Нейтральный 12" xfId="9386"/>
    <cellStyle name="Нейтральный 12 2" xfId="9387"/>
    <cellStyle name="Нейтральный 12 2 2" xfId="9388"/>
    <cellStyle name="Нейтральный 12 3" xfId="9389"/>
    <cellStyle name="Нейтральный 12 3 2" xfId="9390"/>
    <cellStyle name="Нейтральный 12 4" xfId="9391"/>
    <cellStyle name="Нейтральный 13" xfId="9392"/>
    <cellStyle name="Нейтральный 13 2" xfId="9393"/>
    <cellStyle name="Нейтральный 13 2 2" xfId="9394"/>
    <cellStyle name="Нейтральный 13 3" xfId="9395"/>
    <cellStyle name="Нейтральный 13 3 2" xfId="9396"/>
    <cellStyle name="Нейтральный 13 4" xfId="9397"/>
    <cellStyle name="Нейтральный 14" xfId="9398"/>
    <cellStyle name="Нейтральный 14 2" xfId="9399"/>
    <cellStyle name="Нейтральный 14 2 2" xfId="9400"/>
    <cellStyle name="Нейтральный 14 3" xfId="9401"/>
    <cellStyle name="Нейтральный 14 3 2" xfId="9402"/>
    <cellStyle name="Нейтральный 14 4" xfId="9403"/>
    <cellStyle name="Нейтральный 15" xfId="9404"/>
    <cellStyle name="Нейтральный 15 2" xfId="9405"/>
    <cellStyle name="Нейтральный 15 2 2" xfId="9406"/>
    <cellStyle name="Нейтральный 15 3" xfId="9407"/>
    <cellStyle name="Нейтральный 15 3 2" xfId="9408"/>
    <cellStyle name="Нейтральный 15 4" xfId="9409"/>
    <cellStyle name="Нейтральный 16" xfId="9410"/>
    <cellStyle name="Нейтральный 16 2" xfId="9411"/>
    <cellStyle name="Нейтральный 16 2 2" xfId="9412"/>
    <cellStyle name="Нейтральный 16 3" xfId="9413"/>
    <cellStyle name="Нейтральный 16 3 2" xfId="9414"/>
    <cellStyle name="Нейтральный 16 4" xfId="9415"/>
    <cellStyle name="Нейтральный 17" xfId="9416"/>
    <cellStyle name="Нейтральный 17 2" xfId="9417"/>
    <cellStyle name="Нейтральный 18" xfId="9418"/>
    <cellStyle name="Нейтральный 18 2" xfId="9419"/>
    <cellStyle name="Нейтральный 19" xfId="13048"/>
    <cellStyle name="Нейтральный 2" xfId="734"/>
    <cellStyle name="Нейтральный 2 1" xfId="9420"/>
    <cellStyle name="Нейтральный 2 1 2" xfId="9421"/>
    <cellStyle name="Нейтральный 2 1 3" xfId="13050"/>
    <cellStyle name="Нейтральный 2 10" xfId="735"/>
    <cellStyle name="Нейтральный 2 10 2" xfId="9422"/>
    <cellStyle name="Нейтральный 2 10 3" xfId="4394"/>
    <cellStyle name="Нейтральный 2 11" xfId="9423"/>
    <cellStyle name="Нейтральный 2 12" xfId="9424"/>
    <cellStyle name="Нейтральный 2 13" xfId="4393"/>
    <cellStyle name="Нейтральный 2 14" xfId="13049"/>
    <cellStyle name="Нейтральный 2 2" xfId="736"/>
    <cellStyle name="Нейтральный 2 2 2" xfId="4396"/>
    <cellStyle name="Нейтральный 2 2 2 2" xfId="9425"/>
    <cellStyle name="Нейтральный 2 2 2 2 2" xfId="9426"/>
    <cellStyle name="Нейтральный 2 2 2 3" xfId="9427"/>
    <cellStyle name="Нейтральный 2 2 2 4" xfId="6406"/>
    <cellStyle name="Нейтральный 2 2 3" xfId="9428"/>
    <cellStyle name="Нейтральный 2 2 4" xfId="4395"/>
    <cellStyle name="Нейтральный 2 2 5" xfId="13051"/>
    <cellStyle name="Нейтральный 2 3" xfId="737"/>
    <cellStyle name="Нейтральный 2 3 2" xfId="9429"/>
    <cellStyle name="Нейтральный 2 3 3" xfId="9430"/>
    <cellStyle name="Нейтральный 2 3 4" xfId="4397"/>
    <cellStyle name="Нейтральный 2 4" xfId="738"/>
    <cellStyle name="Нейтральный 2 4 2" xfId="9431"/>
    <cellStyle name="Нейтральный 2 4 3" xfId="9432"/>
    <cellStyle name="Нейтральный 2 4 4" xfId="4398"/>
    <cellStyle name="Нейтральный 2 5" xfId="739"/>
    <cellStyle name="Нейтральный 2 5 2" xfId="9433"/>
    <cellStyle name="Нейтральный 2 5 3" xfId="4399"/>
    <cellStyle name="Нейтральный 2 6" xfId="740"/>
    <cellStyle name="Нейтральный 2 6 2" xfId="9434"/>
    <cellStyle name="Нейтральный 2 6 3" xfId="4400"/>
    <cellStyle name="Нейтральный 2 7" xfId="741"/>
    <cellStyle name="Нейтральный 2 7 2" xfId="9435"/>
    <cellStyle name="Нейтральный 2 7 3" xfId="4401"/>
    <cellStyle name="Нейтральный 2 8" xfId="742"/>
    <cellStyle name="Нейтральный 2 8 2" xfId="9436"/>
    <cellStyle name="Нейтральный 2 8 3" xfId="4402"/>
    <cellStyle name="Нейтральный 2 9" xfId="743"/>
    <cellStyle name="Нейтральный 2 9 2" xfId="9437"/>
    <cellStyle name="Нейтральный 2 9 3" xfId="4403"/>
    <cellStyle name="Нейтральный 2_МФ тепловой баланс 2015 дубль 3" xfId="4404"/>
    <cellStyle name="Нейтральный 3" xfId="744"/>
    <cellStyle name="Нейтральный 3 10" xfId="745"/>
    <cellStyle name="Нейтральный 3 10 2" xfId="9438"/>
    <cellStyle name="Нейтральный 3 10 3" xfId="4406"/>
    <cellStyle name="Нейтральный 3 11" xfId="4407"/>
    <cellStyle name="Нейтральный 3 11 2" xfId="9440"/>
    <cellStyle name="Нейтральный 3 11 3" xfId="9439"/>
    <cellStyle name="Нейтральный 3 12" xfId="9441"/>
    <cellStyle name="Нейтральный 3 13" xfId="4405"/>
    <cellStyle name="Нейтральный 3 14" xfId="13052"/>
    <cellStyle name="Нейтральный 3 2" xfId="746"/>
    <cellStyle name="Нейтральный 3 2 2" xfId="9442"/>
    <cellStyle name="Нейтральный 3 2 3" xfId="9443"/>
    <cellStyle name="Нейтральный 3 2 4" xfId="4408"/>
    <cellStyle name="Нейтральный 3 2 5" xfId="13053"/>
    <cellStyle name="Нейтральный 3 3" xfId="747"/>
    <cellStyle name="Нейтральный 3 3 2" xfId="9444"/>
    <cellStyle name="Нейтральный 3 3 2 2" xfId="9445"/>
    <cellStyle name="Нейтральный 3 3 3" xfId="9446"/>
    <cellStyle name="Нейтральный 3 3 4" xfId="4409"/>
    <cellStyle name="Нейтральный 3 3 5" xfId="13054"/>
    <cellStyle name="Нейтральный 3 4" xfId="748"/>
    <cellStyle name="Нейтральный 3 4 2" xfId="9447"/>
    <cellStyle name="Нейтральный 3 4 3" xfId="4410"/>
    <cellStyle name="Нейтральный 3 5" xfId="749"/>
    <cellStyle name="Нейтральный 3 5 2" xfId="9448"/>
    <cellStyle name="Нейтральный 3 5 3" xfId="4411"/>
    <cellStyle name="Нейтральный 3 6" xfId="750"/>
    <cellStyle name="Нейтральный 3 6 2" xfId="9449"/>
    <cellStyle name="Нейтральный 3 6 3" xfId="4412"/>
    <cellStyle name="Нейтральный 3 7" xfId="751"/>
    <cellStyle name="Нейтральный 3 7 2" xfId="9450"/>
    <cellStyle name="Нейтральный 3 7 3" xfId="4413"/>
    <cellStyle name="Нейтральный 3 8" xfId="752"/>
    <cellStyle name="Нейтральный 3 8 2" xfId="9451"/>
    <cellStyle name="Нейтральный 3 8 3" xfId="4414"/>
    <cellStyle name="Нейтральный 3 9" xfId="753"/>
    <cellStyle name="Нейтральный 3 9 2" xfId="9452"/>
    <cellStyle name="Нейтральный 3 9 3" xfId="4415"/>
    <cellStyle name="Нейтральный 3_МФ тепловой баланс 2015 дубль 3" xfId="4416"/>
    <cellStyle name="Нейтральный 4" xfId="4417"/>
    <cellStyle name="Нейтральный 4 2" xfId="4418"/>
    <cellStyle name="Нейтральный 4 2 2" xfId="9453"/>
    <cellStyle name="Нейтральный 4 3" xfId="6407"/>
    <cellStyle name="Нейтральный 4 3 2" xfId="9454"/>
    <cellStyle name="Нейтральный 4 3 3" xfId="9455"/>
    <cellStyle name="Нейтральный 4 4" xfId="9456"/>
    <cellStyle name="Нейтральный 4_МФ тепловой баланс 2015 дубль 3" xfId="4419"/>
    <cellStyle name="Нейтральный 5" xfId="4420"/>
    <cellStyle name="Нейтральный 5 2" xfId="4421"/>
    <cellStyle name="Нейтральный 5 2 2" xfId="9457"/>
    <cellStyle name="Нейтральный 5 3" xfId="6408"/>
    <cellStyle name="Нейтральный 5 3 2" xfId="9458"/>
    <cellStyle name="Нейтральный 5 3 3" xfId="9459"/>
    <cellStyle name="Нейтральный 5 4" xfId="9460"/>
    <cellStyle name="Нейтральный 5_МФ тепловой баланс 2015 дубль 3" xfId="4422"/>
    <cellStyle name="Нейтральный 6" xfId="4423"/>
    <cellStyle name="Нейтральный 6 2" xfId="4424"/>
    <cellStyle name="Нейтральный 6 2 2" xfId="9461"/>
    <cellStyle name="Нейтральный 6 3" xfId="6409"/>
    <cellStyle name="Нейтральный 6 3 2" xfId="9462"/>
    <cellStyle name="Нейтральный 6 3 3" xfId="9463"/>
    <cellStyle name="Нейтральный 6 4" xfId="9464"/>
    <cellStyle name="Нейтральный 6_МФ тепловой баланс 2015 дубль 3" xfId="4425"/>
    <cellStyle name="Нейтральный 7" xfId="4426"/>
    <cellStyle name="Нейтральный 7 2" xfId="4427"/>
    <cellStyle name="Нейтральный 7 2 2" xfId="9465"/>
    <cellStyle name="Нейтральный 7 3" xfId="6410"/>
    <cellStyle name="Нейтральный 7 3 2" xfId="9466"/>
    <cellStyle name="Нейтральный 7 3 3" xfId="9467"/>
    <cellStyle name="Нейтральный 7 4" xfId="9468"/>
    <cellStyle name="Нейтральный 7_МФ тепловой баланс 2015 дубль 3" xfId="4428"/>
    <cellStyle name="Нейтральный 8" xfId="4429"/>
    <cellStyle name="Нейтральный 8 2" xfId="4430"/>
    <cellStyle name="Нейтральный 8 2 2" xfId="9469"/>
    <cellStyle name="Нейтральный 8 3" xfId="9470"/>
    <cellStyle name="Нейтральный 8 3 2" xfId="9471"/>
    <cellStyle name="Нейтральный 8 4" xfId="9472"/>
    <cellStyle name="Нейтральный 9" xfId="4431"/>
    <cellStyle name="Нейтральный 9 2" xfId="4432"/>
    <cellStyle name="Нейтральный 9 2 2" xfId="9473"/>
    <cellStyle name="Нейтральный 9 3" xfId="9474"/>
    <cellStyle name="Нейтральный 9 3 2" xfId="9475"/>
    <cellStyle name="Нейтральный 9 4" xfId="9476"/>
    <cellStyle name="Низ1" xfId="4433"/>
    <cellStyle name="Низ1 2" xfId="9477"/>
    <cellStyle name="Низ2" xfId="4434"/>
    <cellStyle name="Низ2 2" xfId="9478"/>
    <cellStyle name="Обычный" xfId="0" builtinId="0"/>
    <cellStyle name="Обычный 10" xfId="754"/>
    <cellStyle name="Обычный 10 10" xfId="13059"/>
    <cellStyle name="Обычный 10 2" xfId="4435"/>
    <cellStyle name="Обычный 10 2 2" xfId="4436"/>
    <cellStyle name="Обычный 10 2 2 2" xfId="4437"/>
    <cellStyle name="Обычный 10 2 2 3" xfId="9479"/>
    <cellStyle name="Обычный 10 2 2 4" xfId="6411"/>
    <cellStyle name="Обычный 10 2 3" xfId="4438"/>
    <cellStyle name="Обычный 10 2 3 2" xfId="9481"/>
    <cellStyle name="Обычный 10 2 3 3" xfId="9480"/>
    <cellStyle name="Обычный 10 2 4" xfId="4439"/>
    <cellStyle name="Обычный 10 2 4 2" xfId="965"/>
    <cellStyle name="Обычный 10 2 4 3" xfId="9482"/>
    <cellStyle name="Обычный 10 2 5" xfId="4440"/>
    <cellStyle name="Обычный 10 2 6" xfId="13060"/>
    <cellStyle name="Обычный 10 3" xfId="4441"/>
    <cellStyle name="Обычный 10 3 2" xfId="4442"/>
    <cellStyle name="Обычный 10 3 3" xfId="5525"/>
    <cellStyle name="Обычный 10 3 4" xfId="13061"/>
    <cellStyle name="Обычный 10 4" xfId="4443"/>
    <cellStyle name="Обычный 10 4 2" xfId="5526"/>
    <cellStyle name="Обычный 10 4 2 2" xfId="5944"/>
    <cellStyle name="Обычный 10 4 3" xfId="5926"/>
    <cellStyle name="Обычный 10 4 3 2" xfId="9483"/>
    <cellStyle name="Обычный 10 4 4" xfId="9484"/>
    <cellStyle name="Обычный 10 4 5" xfId="6412"/>
    <cellStyle name="Обычный 10 5" xfId="4444"/>
    <cellStyle name="Обычный 10 5 2" xfId="9485"/>
    <cellStyle name="Обычный 10 5 3" xfId="9486"/>
    <cellStyle name="Обычный 10 5 4" xfId="6413"/>
    <cellStyle name="Обычный 10 6" xfId="4445"/>
    <cellStyle name="Обычный 10 6 2" xfId="4446"/>
    <cellStyle name="Обычный 10 6 2 2" xfId="9487"/>
    <cellStyle name="Обычный 10 6 3" xfId="6414"/>
    <cellStyle name="Обычный 10 6 4" xfId="5801"/>
    <cellStyle name="Обычный 10 7" xfId="4447"/>
    <cellStyle name="Обычный 10 7 2" xfId="9489"/>
    <cellStyle name="Обычный 10 7 3" xfId="9488"/>
    <cellStyle name="Обычный 10 8" xfId="9490"/>
    <cellStyle name="Обычный 10 9" xfId="963"/>
    <cellStyle name="Обычный 11" xfId="4448"/>
    <cellStyle name="Обычный 11 2" xfId="4449"/>
    <cellStyle name="Обычный 11 2 2" xfId="9491"/>
    <cellStyle name="Обычный 11 2 3" xfId="5942"/>
    <cellStyle name="Обычный 11 2 4" xfId="13258"/>
    <cellStyle name="Обычный 11 3" xfId="4450"/>
    <cellStyle name="Обычный 11 3 2" xfId="5527"/>
    <cellStyle name="Обычный 11 4" xfId="4451"/>
    <cellStyle name="Обычный 11 4 2" xfId="4452"/>
    <cellStyle name="Обычный 11 5" xfId="4453"/>
    <cellStyle name="Обычный 11 5 2" xfId="4454"/>
    <cellStyle name="Обычный 11 6" xfId="4455"/>
    <cellStyle name="Обычный 11 6 2" xfId="9492"/>
    <cellStyle name="Обычный 11 6 3" xfId="9493"/>
    <cellStyle name="Обычный 11 6 4" xfId="6415"/>
    <cellStyle name="Обычный 11 7" xfId="4456"/>
    <cellStyle name="Обычный 11 7 2" xfId="9494"/>
    <cellStyle name="Обычный 11 8" xfId="4457"/>
    <cellStyle name="Обычный 11_46EE.2011(v1.2)" xfId="4458"/>
    <cellStyle name="Обычный 12" xfId="4459"/>
    <cellStyle name="Обычный 12 10" xfId="13063"/>
    <cellStyle name="Обычный 12 2" xfId="4460"/>
    <cellStyle name="Обычный 12 2 2" xfId="4461"/>
    <cellStyle name="Обычный 12 2 2 2" xfId="4462"/>
    <cellStyle name="Обычный 12 2 2 3" xfId="9495"/>
    <cellStyle name="Обычный 12 2 3" xfId="4463"/>
    <cellStyle name="Обычный 12 2 4" xfId="9496"/>
    <cellStyle name="Обычный 12 2 5" xfId="13064"/>
    <cellStyle name="Обычный 12 3" xfId="4464"/>
    <cellStyle name="Обычный 12 3 2" xfId="4465"/>
    <cellStyle name="Обычный 12 3 2 2" xfId="4466"/>
    <cellStyle name="Обычный 12 3 2 3" xfId="9497"/>
    <cellStyle name="Обычный 12 3 3" xfId="9498"/>
    <cellStyle name="Обычный 12 4" xfId="4467"/>
    <cellStyle name="Обычный 12 4 2" xfId="9499"/>
    <cellStyle name="Обычный 12 4 3" xfId="9500"/>
    <cellStyle name="Обычный 12 5" xfId="4468"/>
    <cellStyle name="Обычный 12 5 2" xfId="4469"/>
    <cellStyle name="Обычный 12 5 2 2" xfId="4470"/>
    <cellStyle name="Обычный 12 5 3" xfId="4471"/>
    <cellStyle name="Обычный 12 5 4" xfId="6416"/>
    <cellStyle name="Обычный 12 6" xfId="4472"/>
    <cellStyle name="Обычный 12 6 2" xfId="10991"/>
    <cellStyle name="Обычный 12 7" xfId="5867"/>
    <cellStyle name="Обычный 12 7 2" xfId="9501"/>
    <cellStyle name="Обычный 12 8" xfId="9502"/>
    <cellStyle name="Обычный 12 9" xfId="10992"/>
    <cellStyle name="Обычный 12_амортизация2017" xfId="10993"/>
    <cellStyle name="Обычный 13" xfId="4473"/>
    <cellStyle name="Обычный 13 2" xfId="4474"/>
    <cellStyle name="Обычный 13 2 2" xfId="9503"/>
    <cellStyle name="Обычный 13 2 3" xfId="9504"/>
    <cellStyle name="Обычный 13 2 4" xfId="10994"/>
    <cellStyle name="Обычный 13 2 5" xfId="13066"/>
    <cellStyle name="Обычный 13 3" xfId="5528"/>
    <cellStyle name="Обычный 13 3 2" xfId="9506"/>
    <cellStyle name="Обычный 13 3 3" xfId="9507"/>
    <cellStyle name="Обычный 13 3 4" xfId="9505"/>
    <cellStyle name="Обычный 13 4" xfId="5800"/>
    <cellStyle name="Обычный 13 4 2" xfId="9508"/>
    <cellStyle name="Обычный 13 5" xfId="9509"/>
    <cellStyle name="Обычный 13 6" xfId="9510"/>
    <cellStyle name="Обычный 13 7" xfId="6417"/>
    <cellStyle name="Обычный 14" xfId="4475"/>
    <cellStyle name="Обычный 14 2" xfId="4476"/>
    <cellStyle name="Обычный 14 2 2" xfId="9511"/>
    <cellStyle name="Обычный 14 2 3" xfId="9512"/>
    <cellStyle name="Обычный 14 2 4" xfId="9513"/>
    <cellStyle name="Обычный 14 2 5" xfId="10995"/>
    <cellStyle name="Обычный 14 3" xfId="5529"/>
    <cellStyle name="Обычный 14 3 2" xfId="9515"/>
    <cellStyle name="Обычный 14 3 3" xfId="9516"/>
    <cellStyle name="Обычный 14 3 4" xfId="9514"/>
    <cellStyle name="Обычный 14 4" xfId="9517"/>
    <cellStyle name="Обычный 14 5" xfId="9518"/>
    <cellStyle name="Обычный 14 6" xfId="9519"/>
    <cellStyle name="Обычный 14 7" xfId="13067"/>
    <cellStyle name="Обычный 15" xfId="4477"/>
    <cellStyle name="Обычный 15 2" xfId="4478"/>
    <cellStyle name="Обычный 15 2 2" xfId="4479"/>
    <cellStyle name="Обычный 15 2 3" xfId="9520"/>
    <cellStyle name="Обычный 15 3" xfId="4480"/>
    <cellStyle name="Обычный 15 3 2" xfId="9521"/>
    <cellStyle name="Обычный 15 4" xfId="5530"/>
    <cellStyle name="Обычный 15 4 2" xfId="9522"/>
    <cellStyle name="Обычный 15 5" xfId="5928"/>
    <cellStyle name="Обычный 15 5 2" xfId="9523"/>
    <cellStyle name="Обычный 15 6" xfId="9524"/>
    <cellStyle name="Обычный 15 7" xfId="13068"/>
    <cellStyle name="Обычный 16" xfId="4481"/>
    <cellStyle name="Обычный 16 2" xfId="4482"/>
    <cellStyle name="Обычный 16 2 2" xfId="9525"/>
    <cellStyle name="Обычный 16 3" xfId="4483"/>
    <cellStyle name="Обычный 16 3 2" xfId="9526"/>
    <cellStyle name="Обычный 16 4" xfId="5927"/>
    <cellStyle name="Обычный 16 4 2" xfId="9527"/>
    <cellStyle name="Обычный 16 5" xfId="9528"/>
    <cellStyle name="Обычный 16 6" xfId="6418"/>
    <cellStyle name="Обычный 16 7" xfId="13069"/>
    <cellStyle name="Обычный 17" xfId="4484"/>
    <cellStyle name="Обычный 17 2" xfId="4485"/>
    <cellStyle name="Обычный 17 2 2" xfId="9529"/>
    <cellStyle name="Обычный 17 3" xfId="4486"/>
    <cellStyle name="Обычный 17 3 2" xfId="9530"/>
    <cellStyle name="Обычный 17 4" xfId="9531"/>
    <cellStyle name="Обычный 17 5" xfId="6419"/>
    <cellStyle name="Обычный 17 6" xfId="13070"/>
    <cellStyle name="Обычный 18" xfId="4487"/>
    <cellStyle name="Обычный 18 2" xfId="4488"/>
    <cellStyle name="Обычный 18 2 2" xfId="9532"/>
    <cellStyle name="Обычный 18 3" xfId="9533"/>
    <cellStyle name="Обычный 18 3 2" xfId="9534"/>
    <cellStyle name="Обычный 18 4" xfId="6420"/>
    <cellStyle name="Обычный 18 5" xfId="13257"/>
    <cellStyle name="Обычный 19" xfId="5453"/>
    <cellStyle name="Обычный 19 2" xfId="4489"/>
    <cellStyle name="Обычный 19 2 2" xfId="9535"/>
    <cellStyle name="Обычный 19 3" xfId="5760"/>
    <cellStyle name="Обычный 19 3 2" xfId="9537"/>
    <cellStyle name="Обычный 19 3 3" xfId="9536"/>
    <cellStyle name="Обычный 19 4" xfId="6421"/>
    <cellStyle name="Обычный 19 5" xfId="13262"/>
    <cellStyle name="Обычный 2" xfId="755"/>
    <cellStyle name="Обычный 2 1" xfId="9538"/>
    <cellStyle name="Обычный 2 1 2" xfId="9539"/>
    <cellStyle name="Обычный 2 1 3" xfId="13072"/>
    <cellStyle name="Обычный 2 10" xfId="756"/>
    <cellStyle name="Обычный 2 10 2" xfId="4491"/>
    <cellStyle name="Обычный 2 10 2 2" xfId="9540"/>
    <cellStyle name="Обычный 2 10 3" xfId="4492"/>
    <cellStyle name="Обычный 2 10 3 2" xfId="9542"/>
    <cellStyle name="Обычный 2 10 3 3" xfId="9541"/>
    <cellStyle name="Обычный 2 10 4" xfId="9543"/>
    <cellStyle name="Обычный 2 10 5" xfId="4490"/>
    <cellStyle name="Обычный 2 10 6" xfId="13073"/>
    <cellStyle name="Обычный 2 11" xfId="757"/>
    <cellStyle name="Обычный 2 11 2" xfId="4494"/>
    <cellStyle name="Обычный 2 11 2 2" xfId="9544"/>
    <cellStyle name="Обычный 2 11 2 2 2" xfId="9545"/>
    <cellStyle name="Обычный 2 11 2 3" xfId="9546"/>
    <cellStyle name="Обычный 2 11 2 4" xfId="6422"/>
    <cellStyle name="Обычный 2 11 3" xfId="9547"/>
    <cellStyle name="Обычный 2 11 3 2" xfId="9548"/>
    <cellStyle name="Обычный 2 11 4" xfId="9549"/>
    <cellStyle name="Обычный 2 11 5" xfId="4493"/>
    <cellStyle name="Обычный 2 11 6" xfId="13074"/>
    <cellStyle name="Обычный 2 11_Т-НахВТО-газ-28.09.12" xfId="9550"/>
    <cellStyle name="Обычный 2 12" xfId="758"/>
    <cellStyle name="Обычный 2 12 2" xfId="4496"/>
    <cellStyle name="Обычный 2 12 2 2" xfId="9551"/>
    <cellStyle name="Обычный 2 12 2 3" xfId="9552"/>
    <cellStyle name="Обычный 2 12 3" xfId="6423"/>
    <cellStyle name="Обычный 2 12 3 2" xfId="9553"/>
    <cellStyle name="Обычный 2 12 3 3" xfId="9554"/>
    <cellStyle name="Обычный 2 12 4" xfId="9555"/>
    <cellStyle name="Обычный 2 12 5" xfId="9556"/>
    <cellStyle name="Обычный 2 12 6" xfId="4495"/>
    <cellStyle name="Обычный 2 12_Т-НахВТО-газ-28.09.12" xfId="9557"/>
    <cellStyle name="Обычный 2 13" xfId="759"/>
    <cellStyle name="Обычный 2 13 2" xfId="4498"/>
    <cellStyle name="Обычный 2 13 2 2" xfId="9558"/>
    <cellStyle name="Обычный 2 13 2 2 2" xfId="9559"/>
    <cellStyle name="Обычный 2 13 2 3" xfId="9560"/>
    <cellStyle name="Обычный 2 13 2 4" xfId="6424"/>
    <cellStyle name="Обычный 2 13 3" xfId="9561"/>
    <cellStyle name="Обычный 2 13 4" xfId="9562"/>
    <cellStyle name="Обычный 2 13 5" xfId="4497"/>
    <cellStyle name="Обычный 2 14" xfId="4499"/>
    <cellStyle name="Обычный 2 14 2" xfId="9563"/>
    <cellStyle name="Обычный 2 14 2 2" xfId="9564"/>
    <cellStyle name="Обычный 2 14 3" xfId="9565"/>
    <cellStyle name="Обычный 2 14 4" xfId="9566"/>
    <cellStyle name="Обычный 2 15" xfId="4500"/>
    <cellStyle name="Обычный 2 15 2" xfId="5925"/>
    <cellStyle name="Обычный 2 15 2 2" xfId="9567"/>
    <cellStyle name="Обычный 2 15 3" xfId="9568"/>
    <cellStyle name="Обычный 2 15 4" xfId="9569"/>
    <cellStyle name="Обычный 2 16" xfId="4501"/>
    <cellStyle name="Обычный 2 16 2" xfId="9570"/>
    <cellStyle name="Обычный 2 17" xfId="5463"/>
    <cellStyle name="Обычный 2 17 2" xfId="5493"/>
    <cellStyle name="Обычный 2 17 2 2" xfId="9571"/>
    <cellStyle name="Обычный 2 18" xfId="9572"/>
    <cellStyle name="Обычный 2 19" xfId="964"/>
    <cellStyle name="Обычный 2 2" xfId="760"/>
    <cellStyle name="Обычный 2 2 1" xfId="9573"/>
    <cellStyle name="Обычный 2 2 1 2" xfId="9574"/>
    <cellStyle name="Обычный 2 2 10" xfId="9575"/>
    <cellStyle name="Обычный 2 2 11" xfId="9576"/>
    <cellStyle name="Обычный 2 2 12" xfId="9577"/>
    <cellStyle name="Обычный 2 2 13" xfId="4502"/>
    <cellStyle name="Обычный 2 2 2" xfId="4503"/>
    <cellStyle name="Обычный 2 2 2 2" xfId="4504"/>
    <cellStyle name="Обычный 2 2 2 2 2" xfId="6425"/>
    <cellStyle name="Обычный 2 2 2 2 2 2" xfId="9578"/>
    <cellStyle name="Обычный 2 2 2 2 3" xfId="9579"/>
    <cellStyle name="Обычный 2 2 2 2 4" xfId="9580"/>
    <cellStyle name="Обычный 2 2 2 2 5" xfId="10996"/>
    <cellStyle name="Обычный 2 2 2 3" xfId="5868"/>
    <cellStyle name="Обычный 2 2 2 3 2" xfId="9581"/>
    <cellStyle name="Обычный 2 2 2 3 2 2" xfId="9582"/>
    <cellStyle name="Обычный 2 2 2 3 3" xfId="9583"/>
    <cellStyle name="Обычный 2 2 2 3 3 2" xfId="9584"/>
    <cellStyle name="Обычный 2 2 2 3 4" xfId="9585"/>
    <cellStyle name="Обычный 2 2 2 3 5" xfId="6426"/>
    <cellStyle name="Обычный 2 2 2 4" xfId="6427"/>
    <cellStyle name="Обычный 2 2 2 4 2" xfId="9586"/>
    <cellStyle name="Обычный 2 2 2 4 2 2" xfId="9587"/>
    <cellStyle name="Обычный 2 2 2 5" xfId="6428"/>
    <cellStyle name="Обычный 2 2 2 5 2" xfId="9588"/>
    <cellStyle name="Обычный 2 2 2 6" xfId="6429"/>
    <cellStyle name="Обычный 2 2 2 6 2" xfId="9589"/>
    <cellStyle name="Обычный 2 2 2 7" xfId="9590"/>
    <cellStyle name="Обычный 2 2 2 7 2" xfId="9591"/>
    <cellStyle name="Обычный 2 2 2 8" xfId="9592"/>
    <cellStyle name="Обычный 2 2 2 8 2" xfId="10997"/>
    <cellStyle name="Обычный 2 2 2_Расчет тарифа 2016 тепло МО Шилегское" xfId="6430"/>
    <cellStyle name="Обычный 2 2 3" xfId="4505"/>
    <cellStyle name="Обычный 2 2 3 2" xfId="6431"/>
    <cellStyle name="Обычный 2 2 3 2 2" xfId="9593"/>
    <cellStyle name="Обычный 2 2 3 2 2 2" xfId="9594"/>
    <cellStyle name="Обычный 2 2 3 2 3" xfId="9595"/>
    <cellStyle name="Обычный 2 2 3 3" xfId="9596"/>
    <cellStyle name="Обычный 2 2 3 4" xfId="9597"/>
    <cellStyle name="Обычный 2 2 4" xfId="4506"/>
    <cellStyle name="Обычный 2 2 4 2" xfId="4507"/>
    <cellStyle name="Обычный 2 2 4 3" xfId="9598"/>
    <cellStyle name="Обычный 2 2 4 4" xfId="13080"/>
    <cellStyle name="Обычный 2 2 5" xfId="4508"/>
    <cellStyle name="Обычный 2 2 5 2" xfId="9599"/>
    <cellStyle name="Обычный 2 2 6" xfId="4509"/>
    <cellStyle name="Обычный 2 2 6 2" xfId="9600"/>
    <cellStyle name="Обычный 2 2 7" xfId="4510"/>
    <cellStyle name="Обычный 2 2 7 2" xfId="9601"/>
    <cellStyle name="Обычный 2 2 8" xfId="4511"/>
    <cellStyle name="Обычный 2 2 8 2" xfId="5929"/>
    <cellStyle name="Обычный 2 2 8 2 2" xfId="9602"/>
    <cellStyle name="Обычный 2 2 8 3" xfId="9603"/>
    <cellStyle name="Обычный 2 2 8 4" xfId="9604"/>
    <cellStyle name="Обычный 2 2 8 5" xfId="6655"/>
    <cellStyle name="Обычный 2 2 9" xfId="9605"/>
    <cellStyle name="Обычный 2 2_!!!!!ТАРИФ на 2013 ТеплоСнаб" xfId="9606"/>
    <cellStyle name="Обычный 2 20" xfId="11040"/>
    <cellStyle name="Обычный 2 21" xfId="12169"/>
    <cellStyle name="Обычный 2 22" xfId="11051"/>
    <cellStyle name="Обычный 2 23" xfId="12168"/>
    <cellStyle name="Обычный 2 24" xfId="11415"/>
    <cellStyle name="Обычный 2 25" xfId="12216"/>
    <cellStyle name="Обычный 2 26" xfId="11482"/>
    <cellStyle name="Обычный 2 3" xfId="761"/>
    <cellStyle name="Обычный 2 3 10" xfId="4512"/>
    <cellStyle name="Обычный 2 3 2" xfId="4513"/>
    <cellStyle name="Обычный 2 3 2 2" xfId="6432"/>
    <cellStyle name="Обычный 2 3 2 2 2" xfId="9607"/>
    <cellStyle name="Обычный 2 3 2 3" xfId="9608"/>
    <cellStyle name="Обычный 2 3 2 3 2" xfId="9609"/>
    <cellStyle name="Обычный 2 3 2 4" xfId="9610"/>
    <cellStyle name="Обычный 2 3 2 5" xfId="9611"/>
    <cellStyle name="Обычный 2 3 2 6" xfId="13082"/>
    <cellStyle name="Обычный 2 3 3" xfId="4514"/>
    <cellStyle name="Обычный 2 3 3 2" xfId="4515"/>
    <cellStyle name="Обычный 2 3 3 3" xfId="9612"/>
    <cellStyle name="Обычный 2 3 3 4" xfId="13083"/>
    <cellStyle name="Обычный 2 3 4" xfId="4516"/>
    <cellStyle name="Обычный 2 3 4 2" xfId="9613"/>
    <cellStyle name="Обычный 2 3 5" xfId="4517"/>
    <cellStyle name="Обычный 2 3 5 2" xfId="4518"/>
    <cellStyle name="Обычный 2 3 5 2 2" xfId="9614"/>
    <cellStyle name="Обычный 2 3 5 3" xfId="10998"/>
    <cellStyle name="Обычный 2 3 6" xfId="4519"/>
    <cellStyle name="Обычный 2 3 6 2" xfId="9615"/>
    <cellStyle name="Обычный 2 3 6 3" xfId="6433"/>
    <cellStyle name="Обычный 2 3 7" xfId="9616"/>
    <cellStyle name="Обычный 2 3 8" xfId="9617"/>
    <cellStyle name="Обычный 2 3 9" xfId="9618"/>
    <cellStyle name="Обычный 2 3_46EE.2011(v1.0)" xfId="4520"/>
    <cellStyle name="Обычный 2 4" xfId="762"/>
    <cellStyle name="Обычный 2 4 2" xfId="4522"/>
    <cellStyle name="Обычный 2 4 2 2" xfId="4523"/>
    <cellStyle name="Обычный 2 4 2 2 2" xfId="4524"/>
    <cellStyle name="Обычный 2 4 2 2 3" xfId="9619"/>
    <cellStyle name="Обычный 2 4 2 3" xfId="6434"/>
    <cellStyle name="Обычный 2 4 2 3 2" xfId="9620"/>
    <cellStyle name="Обычный 2 4 2 4" xfId="9621"/>
    <cellStyle name="Обычный 2 4 2 5" xfId="13085"/>
    <cellStyle name="Обычный 2 4 3" xfId="4525"/>
    <cellStyle name="Обычный 2 4 3 2" xfId="4526"/>
    <cellStyle name="Обычный 2 4 3 3" xfId="9622"/>
    <cellStyle name="Обычный 2 4 3 4" xfId="13086"/>
    <cellStyle name="Обычный 2 4 4" xfId="4527"/>
    <cellStyle name="Обычный 2 4 4 2" xfId="9623"/>
    <cellStyle name="Обычный 2 4 4 3" xfId="10999"/>
    <cellStyle name="Обычный 2 4 4 4" xfId="6435"/>
    <cellStyle name="Обычный 2 4 5" xfId="6436"/>
    <cellStyle name="Обычный 2 4 5 2" xfId="9624"/>
    <cellStyle name="Обычный 2 4 5 3" xfId="9625"/>
    <cellStyle name="Обычный 2 4 6" xfId="9626"/>
    <cellStyle name="Обычный 2 4 7" xfId="9627"/>
    <cellStyle name="Обычный 2 4 8" xfId="4521"/>
    <cellStyle name="Обычный 2 4_46EE.2011(v1.0)" xfId="4528"/>
    <cellStyle name="Обычный 2 5" xfId="763"/>
    <cellStyle name="Обычный 2 5 2" xfId="4530"/>
    <cellStyle name="Обычный 2 5 2 2" xfId="4531"/>
    <cellStyle name="Обычный 2 5 2 3" xfId="9628"/>
    <cellStyle name="Обычный 2 5 2 4" xfId="13088"/>
    <cellStyle name="Обычный 2 5 3" xfId="4532"/>
    <cellStyle name="Обычный 2 5 3 2" xfId="4533"/>
    <cellStyle name="Обычный 2 5 3 3" xfId="9629"/>
    <cellStyle name="Обычный 2 5 4" xfId="4534"/>
    <cellStyle name="Обычный 2 5 4 2" xfId="9630"/>
    <cellStyle name="Обычный 2 5 4 3" xfId="11000"/>
    <cellStyle name="Обычный 2 5 4 4" xfId="6437"/>
    <cellStyle name="Обычный 2 5 5" xfId="4535"/>
    <cellStyle name="Обычный 2 5 5 2" xfId="9632"/>
    <cellStyle name="Обычный 2 5 5 3" xfId="9633"/>
    <cellStyle name="Обычный 2 5 5 4" xfId="9631"/>
    <cellStyle name="Обычный 2 5 6" xfId="5869"/>
    <cellStyle name="Обычный 2 5 6 2" xfId="9634"/>
    <cellStyle name="Обычный 2 5 7" xfId="9635"/>
    <cellStyle name="Обычный 2 5 8" xfId="4529"/>
    <cellStyle name="Обычный 2 5_46EE.2011(v1.0)" xfId="4536"/>
    <cellStyle name="Обычный 2 6" xfId="764"/>
    <cellStyle name="Обычный 2 6 2" xfId="4538"/>
    <cellStyle name="Обычный 2 6 2 2" xfId="4539"/>
    <cellStyle name="Обычный 2 6 2 2 2" xfId="4540"/>
    <cellStyle name="Обычный 2 6 2 2 3" xfId="9636"/>
    <cellStyle name="Обычный 2 6 2 3" xfId="6438"/>
    <cellStyle name="Обычный 2 6 2 3 2" xfId="9637"/>
    <cellStyle name="Обычный 2 6 2 4" xfId="9638"/>
    <cellStyle name="Обычный 2 6 3" xfId="4541"/>
    <cellStyle name="Обычный 2 6 3 2" xfId="4542"/>
    <cellStyle name="Обычный 2 6 3 3" xfId="9639"/>
    <cellStyle name="Обычный 2 6 4" xfId="6439"/>
    <cellStyle name="Обычный 2 6 4 2" xfId="9640"/>
    <cellStyle name="Обычный 2 6 4 3" xfId="9641"/>
    <cellStyle name="Обычный 2 6 4 4" xfId="9642"/>
    <cellStyle name="Обычный 2 6 5" xfId="9643"/>
    <cellStyle name="Обычный 2 6 6" xfId="4537"/>
    <cellStyle name="Обычный 2 6 7" xfId="13089"/>
    <cellStyle name="Обычный 2 6_46EE.2011(v1.0)" xfId="4543"/>
    <cellStyle name="Обычный 2 7" xfId="765"/>
    <cellStyle name="Обычный 2 7 2" xfId="4545"/>
    <cellStyle name="Обычный 2 7 2 2" xfId="4546"/>
    <cellStyle name="Обычный 2 7 2 2 2" xfId="9644"/>
    <cellStyle name="Обычный 2 7 2 2 3" xfId="6442"/>
    <cellStyle name="Обычный 2 7 2 3" xfId="9645"/>
    <cellStyle name="Обычный 2 7 2 4" xfId="9646"/>
    <cellStyle name="Обычный 2 7 2 5" xfId="6441"/>
    <cellStyle name="Обычный 2 7 3" xfId="4547"/>
    <cellStyle name="Обычный 2 7 3 2" xfId="9648"/>
    <cellStyle name="Обычный 2 7 3 3" xfId="9647"/>
    <cellStyle name="Обычный 2 7 4" xfId="9649"/>
    <cellStyle name="Обычный 2 7 4 2" xfId="11001"/>
    <cellStyle name="Обычный 2 7 5" xfId="11002"/>
    <cellStyle name="Обычный 2 7 6" xfId="6440"/>
    <cellStyle name="Обычный 2 7 7" xfId="4544"/>
    <cellStyle name="Обычный 2 7 8" xfId="13091"/>
    <cellStyle name="Обычный 2 8" xfId="766"/>
    <cellStyle name="Обычный 2 8 2" xfId="4549"/>
    <cellStyle name="Обычный 2 8 2 2" xfId="9650"/>
    <cellStyle name="Обычный 2 8 2 3" xfId="9651"/>
    <cellStyle name="Обычный 2 8 2 4" xfId="6443"/>
    <cellStyle name="Обычный 2 8 3" xfId="9652"/>
    <cellStyle name="Обычный 2 8 4" xfId="9653"/>
    <cellStyle name="Обычный 2 8 5" xfId="4548"/>
    <cellStyle name="Обычный 2 8 6" xfId="13092"/>
    <cellStyle name="Обычный 2 9" xfId="767"/>
    <cellStyle name="Обычный 2 9 2" xfId="4551"/>
    <cellStyle name="Обычный 2 9 2 2" xfId="9654"/>
    <cellStyle name="Обычный 2 9 2 3" xfId="9655"/>
    <cellStyle name="Обычный 2 9 2 4" xfId="6444"/>
    <cellStyle name="Обычный 2 9 3" xfId="9656"/>
    <cellStyle name="Обычный 2 9 4" xfId="9657"/>
    <cellStyle name="Обычный 2 9 5" xfId="4550"/>
    <cellStyle name="Обычный 2 9 6" xfId="13093"/>
    <cellStyle name="Обычный 2_!!!!!ТАРИФ на 2013 ТеплоСнаб" xfId="9658"/>
    <cellStyle name="Обычный 20" xfId="4552"/>
    <cellStyle name="Обычный 20 2" xfId="4553"/>
    <cellStyle name="Обычный 20 2 2" xfId="9659"/>
    <cellStyle name="Обычный 20 3" xfId="4554"/>
    <cellStyle name="Обычный 20 3 2" xfId="9661"/>
    <cellStyle name="Обычный 20 3 3" xfId="9660"/>
    <cellStyle name="Обычный 20 4" xfId="9662"/>
    <cellStyle name="Обычный 20 5" xfId="13264"/>
    <cellStyle name="Обычный 20 6" xfId="14429"/>
    <cellStyle name="Обычный 21" xfId="4555"/>
    <cellStyle name="Обычный 21 2" xfId="4556"/>
    <cellStyle name="Обычный 21 2 2" xfId="9663"/>
    <cellStyle name="Обычный 21 3" xfId="4557"/>
    <cellStyle name="Обычный 21 3 2" xfId="9665"/>
    <cellStyle name="Обычный 21 3 3" xfId="9664"/>
    <cellStyle name="Обычный 21 4" xfId="9666"/>
    <cellStyle name="Обычный 21 5" xfId="14428"/>
    <cellStyle name="Обычный 22" xfId="4558"/>
    <cellStyle name="Обычный 22 2" xfId="4559"/>
    <cellStyle name="Обычный 22 2 2" xfId="9667"/>
    <cellStyle name="Обычный 22 3" xfId="4560"/>
    <cellStyle name="Обычный 22 3 2" xfId="9669"/>
    <cellStyle name="Обычный 22 3 3" xfId="9668"/>
    <cellStyle name="Обычный 22 4" xfId="9670"/>
    <cellStyle name="Обычный 22 5" xfId="14427"/>
    <cellStyle name="Обычный 23" xfId="4561"/>
    <cellStyle name="Обычный 23 2" xfId="4562"/>
    <cellStyle name="Обычный 23 2 2" xfId="9672"/>
    <cellStyle name="Обычный 23 2 3" xfId="9671"/>
    <cellStyle name="Обычный 23 3" xfId="9673"/>
    <cellStyle name="Обычный 23 4" xfId="14426"/>
    <cellStyle name="Обычный 24" xfId="4563"/>
    <cellStyle name="Обычный 24 2" xfId="4564"/>
    <cellStyle name="Обычный 24 2 2" xfId="9674"/>
    <cellStyle name="Обычный 24 3" xfId="9675"/>
    <cellStyle name="Обычный 24 4" xfId="6445"/>
    <cellStyle name="Обычный 24 5" xfId="13094"/>
    <cellStyle name="Обычный 25" xfId="5455"/>
    <cellStyle name="Обычный 25 2" xfId="5466"/>
    <cellStyle name="Обычный 25 2 2" xfId="9676"/>
    <cellStyle name="Обычный 25 3" xfId="5761"/>
    <cellStyle name="Обычный 25 3 2" xfId="9677"/>
    <cellStyle name="Обычный 25 4" xfId="6446"/>
    <cellStyle name="Обычный 26" xfId="5460"/>
    <cellStyle name="Обычный 26 2" xfId="5465"/>
    <cellStyle name="Обычный 26 2 2" xfId="9678"/>
    <cellStyle name="Обычный 26 3" xfId="9679"/>
    <cellStyle name="Обычный 26 4" xfId="6447"/>
    <cellStyle name="Обычный 27" xfId="4565"/>
    <cellStyle name="Обычный 27 2" xfId="9680"/>
    <cellStyle name="Обычный 28" xfId="5461"/>
    <cellStyle name="Обычный 28 2" xfId="9681"/>
    <cellStyle name="Обычный 28 3" xfId="9682"/>
    <cellStyle name="Обычный 28 4" xfId="6448"/>
    <cellStyle name="Обычный 29" xfId="5462"/>
    <cellStyle name="Обычный 29 2" xfId="5464"/>
    <cellStyle name="Обычный 29 2 2" xfId="9683"/>
    <cellStyle name="Обычный 29 3" xfId="6449"/>
    <cellStyle name="Обычный 3" xfId="768"/>
    <cellStyle name="Обычный 3 10" xfId="9684"/>
    <cellStyle name="Обычный 3 11" xfId="11003"/>
    <cellStyle name="Обычный 3 12" xfId="4566"/>
    <cellStyle name="Обычный 3 2" xfId="769"/>
    <cellStyle name="Обычный 3 2 2" xfId="4568"/>
    <cellStyle name="Обычный 3 2 2 2" xfId="9685"/>
    <cellStyle name="Обычный 3 2 2 3" xfId="9686"/>
    <cellStyle name="Обычный 3 2 3" xfId="4569"/>
    <cellStyle name="Обычный 3 2 3 2" xfId="6450"/>
    <cellStyle name="Обычный 3 2 3 2 2" xfId="9687"/>
    <cellStyle name="Обычный 3 2 3 3" xfId="9688"/>
    <cellStyle name="Обычный 3 2 4" xfId="4570"/>
    <cellStyle name="Обычный 3 2 5" xfId="9689"/>
    <cellStyle name="Обычный 3 2 6" xfId="9690"/>
    <cellStyle name="Обычный 3 2 7" xfId="4567"/>
    <cellStyle name="Обычный 3 3" xfId="770"/>
    <cellStyle name="Обычный 3 3 2" xfId="4572"/>
    <cellStyle name="Обычный 3 3 2 2" xfId="4573"/>
    <cellStyle name="Обычный 3 3 2 2 2" xfId="9691"/>
    <cellStyle name="Обычный 3 3 2 3" xfId="4574"/>
    <cellStyle name="Обычный 3 3 2 3 2" xfId="9692"/>
    <cellStyle name="Обычный 3 3 2 4" xfId="9693"/>
    <cellStyle name="Обычный 3 3 2 5" xfId="9694"/>
    <cellStyle name="Обычный 3 3 2 6" xfId="13099"/>
    <cellStyle name="Обычный 3 3 3" xfId="4575"/>
    <cellStyle name="Обычный 3 3 3 2" xfId="9695"/>
    <cellStyle name="Обычный 3 3 4" xfId="4576"/>
    <cellStyle name="Обычный 3 3 4 2" xfId="9696"/>
    <cellStyle name="Обычный 3 3 5" xfId="6452"/>
    <cellStyle name="Обычный 3 3 5 2" xfId="6453"/>
    <cellStyle name="Обычный 3 3 5 3" xfId="9697"/>
    <cellStyle name="Обычный 3 3 6" xfId="9698"/>
    <cellStyle name="Обычный 3 3 7" xfId="9699"/>
    <cellStyle name="Обычный 3 3 8" xfId="6451"/>
    <cellStyle name="Обычный 3 3 9" xfId="4571"/>
    <cellStyle name="Обычный 3 4" xfId="771"/>
    <cellStyle name="Обычный 3 4 2" xfId="4578"/>
    <cellStyle name="Обычный 3 4 2 2" xfId="9700"/>
    <cellStyle name="Обычный 3 4 2 3" xfId="9701"/>
    <cellStyle name="Обычный 3 4 3" xfId="4579"/>
    <cellStyle name="Обычный 3 4 3 2" xfId="9703"/>
    <cellStyle name="Обычный 3 4 3 3" xfId="9702"/>
    <cellStyle name="Обычный 3 4 4" xfId="9704"/>
    <cellStyle name="Обычный 3 4 5" xfId="11004"/>
    <cellStyle name="Обычный 3 4 6" xfId="4577"/>
    <cellStyle name="Обычный 3 5" xfId="772"/>
    <cellStyle name="Обычный 3 5 2" xfId="4581"/>
    <cellStyle name="Обычный 3 5 2 2" xfId="9705"/>
    <cellStyle name="Обычный 3 5 2 2 2" xfId="9706"/>
    <cellStyle name="Обычный 3 5 2 3" xfId="9707"/>
    <cellStyle name="Обычный 3 5 2 4" xfId="6454"/>
    <cellStyle name="Обычный 3 5 3" xfId="5871"/>
    <cellStyle name="Обычный 3 5 3 2" xfId="9708"/>
    <cellStyle name="Обычный 3 5 4" xfId="9709"/>
    <cellStyle name="Обычный 3 5 5" xfId="11005"/>
    <cellStyle name="Обычный 3 5 6" xfId="4580"/>
    <cellStyle name="Обычный 3 6" xfId="773"/>
    <cellStyle name="Обычный 3 6 2" xfId="4583"/>
    <cellStyle name="Обычный 3 6 2 2" xfId="4584"/>
    <cellStyle name="Обычный 3 6 3" xfId="9710"/>
    <cellStyle name="Обычный 3 6 4" xfId="4582"/>
    <cellStyle name="Обычный 3 7" xfId="774"/>
    <cellStyle name="Обычный 3 7 2" xfId="9711"/>
    <cellStyle name="Обычный 3 7 3" xfId="4585"/>
    <cellStyle name="Обычный 3 8" xfId="4586"/>
    <cellStyle name="Обычный 3 8 2" xfId="5531"/>
    <cellStyle name="Обычный 3 8 2 2" xfId="9712"/>
    <cellStyle name="Обычный 3 8 3" xfId="6455"/>
    <cellStyle name="Обычный 3 9" xfId="4587"/>
    <cellStyle name="Обычный 3 9 2" xfId="11006"/>
    <cellStyle name="Обычный 3 9 3" xfId="9713"/>
    <cellStyle name="Обычный 3___Тариф ТЭ 2012 Мезенский филиал 26.04.11" xfId="4588"/>
    <cellStyle name="Обычный 30" xfId="6456"/>
    <cellStyle name="Обычный 30 2" xfId="9714"/>
    <cellStyle name="Обычный 31" xfId="6457"/>
    <cellStyle name="Обычный 31 2" xfId="9715"/>
    <cellStyle name="Обычный 32" xfId="6458"/>
    <cellStyle name="Обычный 32 2" xfId="9716"/>
    <cellStyle name="Обычный 32 3" xfId="9717"/>
    <cellStyle name="Обычный 33" xfId="6459"/>
    <cellStyle name="Обычный 33 2" xfId="9718"/>
    <cellStyle name="Обычный 34" xfId="6460"/>
    <cellStyle name="Обычный 34 2" xfId="9719"/>
    <cellStyle name="Обычный 35" xfId="6461"/>
    <cellStyle name="Обычный 35 2" xfId="9720"/>
    <cellStyle name="Обычный 36" xfId="6462"/>
    <cellStyle name="Обычный 36 2" xfId="9721"/>
    <cellStyle name="Обычный 37" xfId="6463"/>
    <cellStyle name="Обычный 37 2" xfId="9722"/>
    <cellStyle name="Обычный 38" xfId="6464"/>
    <cellStyle name="Обычный 38 2" xfId="9723"/>
    <cellStyle name="Обычный 39" xfId="6465"/>
    <cellStyle name="Обычный 39 2" xfId="9724"/>
    <cellStyle name="Обычный 4" xfId="775"/>
    <cellStyle name="Обычный 4 10" xfId="4590"/>
    <cellStyle name="Обычный 4 10 2" xfId="5532"/>
    <cellStyle name="Обычный 4 10 2 2" xfId="9726"/>
    <cellStyle name="Обычный 4 10 2 3" xfId="9725"/>
    <cellStyle name="Обычный 4 10 3" xfId="5797"/>
    <cellStyle name="Обычный 4 10 3 2" xfId="9727"/>
    <cellStyle name="Обычный 4 10 4" xfId="6466"/>
    <cellStyle name="Обычный 4 10 5" xfId="13106"/>
    <cellStyle name="Обычный 4 11" xfId="4591"/>
    <cellStyle name="Обычный 4 11 2" xfId="4592"/>
    <cellStyle name="Обычный 4 11 2 2" xfId="9728"/>
    <cellStyle name="Обычный 4 11 3" xfId="9729"/>
    <cellStyle name="Обычный 4 11 4" xfId="6467"/>
    <cellStyle name="Обычный 4 12" xfId="9730"/>
    <cellStyle name="Обычный 4 13" xfId="9731"/>
    <cellStyle name="Обычный 4 14" xfId="4589"/>
    <cellStyle name="Обычный 4 2" xfId="776"/>
    <cellStyle name="Обычный 4 2 2" xfId="4594"/>
    <cellStyle name="Обычный 4 2 2 2" xfId="4595"/>
    <cellStyle name="Обычный 4 2 2 2 2" xfId="4596"/>
    <cellStyle name="Обычный 4 2 2 2 3" xfId="9732"/>
    <cellStyle name="Обычный 4 2 2 3" xfId="4597"/>
    <cellStyle name="Обычный 4 2 2 3 2" xfId="4598"/>
    <cellStyle name="Обычный 4 2 2 3 3" xfId="9733"/>
    <cellStyle name="Обычный 4 2 2 4" xfId="6468"/>
    <cellStyle name="Обычный 4 2 2 4 2" xfId="9734"/>
    <cellStyle name="Обычный 4 2 2 5" xfId="9735"/>
    <cellStyle name="Обычный 4 2 3" xfId="4599"/>
    <cellStyle name="Обычный 4 2 3 2" xfId="4600"/>
    <cellStyle name="Обычный 4 2 3 3" xfId="9736"/>
    <cellStyle name="Обычный 4 2 4" xfId="4601"/>
    <cellStyle name="Обычный 4 2 4 2" xfId="9737"/>
    <cellStyle name="Обычный 4 2 5" xfId="5886"/>
    <cellStyle name="Обычный 4 2 5 2" xfId="9738"/>
    <cellStyle name="Обычный 4 2 6" xfId="9739"/>
    <cellStyle name="Обычный 4 2 6 2" xfId="9740"/>
    <cellStyle name="Обычный 4 2 7" xfId="9741"/>
    <cellStyle name="Обычный 4 2 8" xfId="9742"/>
    <cellStyle name="Обычный 4 2 8 2" xfId="11007"/>
    <cellStyle name="Обычный 4 2 9" xfId="4593"/>
    <cellStyle name="Обычный 4 2_46EP.2012(v0.1)" xfId="4602"/>
    <cellStyle name="Обычный 4 3" xfId="777"/>
    <cellStyle name="Обычный 4 3 2" xfId="4604"/>
    <cellStyle name="Обычный 4 3 2 2" xfId="9743"/>
    <cellStyle name="Обычный 4 3 2 3" xfId="9744"/>
    <cellStyle name="Обычный 4 3 2 4" xfId="6469"/>
    <cellStyle name="Обычный 4 3 2 5" xfId="13110"/>
    <cellStyle name="Обычный 4 3 3" xfId="9745"/>
    <cellStyle name="Обычный 4 3 3 2" xfId="9746"/>
    <cellStyle name="Обычный 4 3 4" xfId="9747"/>
    <cellStyle name="Обычный 4 3 5" xfId="4603"/>
    <cellStyle name="Обычный 4 4" xfId="778"/>
    <cellStyle name="Обычный 4 4 2" xfId="4606"/>
    <cellStyle name="Обычный 4 4 2 2" xfId="9748"/>
    <cellStyle name="Обычный 4 4 2 3" xfId="9749"/>
    <cellStyle name="Обычный 4 4 2 4" xfId="6470"/>
    <cellStyle name="Обычный 4 4 3" xfId="9750"/>
    <cellStyle name="Обычный 4 4 3 2" xfId="9751"/>
    <cellStyle name="Обычный 4 4 4" xfId="9752"/>
    <cellStyle name="Обычный 4 4 5" xfId="4605"/>
    <cellStyle name="Обычный 4 5" xfId="779"/>
    <cellStyle name="Обычный 4 5 2" xfId="4608"/>
    <cellStyle name="Обычный 4 5 2 2" xfId="9753"/>
    <cellStyle name="Обычный 4 5 2 3" xfId="9754"/>
    <cellStyle name="Обычный 4 5 2 4" xfId="6471"/>
    <cellStyle name="Обычный 4 5 3" xfId="9755"/>
    <cellStyle name="Обычный 4 5 4" xfId="9756"/>
    <cellStyle name="Обычный 4 5 5" xfId="4607"/>
    <cellStyle name="Обычный 4 6" xfId="780"/>
    <cellStyle name="Обычный 4 6 10" xfId="4610"/>
    <cellStyle name="Обычный 4 6 10 2" xfId="4611"/>
    <cellStyle name="Обычный 4 6 11" xfId="4612"/>
    <cellStyle name="Обычный 4 6 11 2" xfId="4613"/>
    <cellStyle name="Обычный 4 6 11 2 2" xfId="9757"/>
    <cellStyle name="Обычный 4 6 11 3" xfId="5533"/>
    <cellStyle name="Обычный 4 6 12" xfId="4614"/>
    <cellStyle name="Обычный 4 6 12 2" xfId="4615"/>
    <cellStyle name="Обычный 4 6 12 3" xfId="9758"/>
    <cellStyle name="Обычный 4 6 13" xfId="4616"/>
    <cellStyle name="Обычный 4 6 13 2" xfId="11008"/>
    <cellStyle name="Обычный 4 6 14" xfId="4609"/>
    <cellStyle name="Обычный 4 6 15" xfId="13112"/>
    <cellStyle name="Обычный 4 6 2" xfId="781"/>
    <cellStyle name="Обычный 4 6 2 2" xfId="4618"/>
    <cellStyle name="Обычный 4 6 2 2 2" xfId="4619"/>
    <cellStyle name="Обычный 4 6 2 3" xfId="4620"/>
    <cellStyle name="Обычный 4 6 2 4" xfId="4617"/>
    <cellStyle name="Обычный 4 6 2 5" xfId="13113"/>
    <cellStyle name="Обычный 4 6 3" xfId="782"/>
    <cellStyle name="Обычный 4 6 3 2" xfId="4622"/>
    <cellStyle name="Обычный 4 6 3 2 2" xfId="4623"/>
    <cellStyle name="Обычный 4 6 3 3" xfId="4624"/>
    <cellStyle name="Обычный 4 6 3 4" xfId="4621"/>
    <cellStyle name="Обычный 4 6 4" xfId="783"/>
    <cellStyle name="Обычный 4 6 4 2" xfId="4626"/>
    <cellStyle name="Обычный 4 6 4 2 2" xfId="4627"/>
    <cellStyle name="Обычный 4 6 4 3" xfId="4628"/>
    <cellStyle name="Обычный 4 6 4 4" xfId="4625"/>
    <cellStyle name="Обычный 4 6 5" xfId="784"/>
    <cellStyle name="Обычный 4 6 5 2" xfId="4630"/>
    <cellStyle name="Обычный 4 6 5 2 2" xfId="4631"/>
    <cellStyle name="Обычный 4 6 5 3" xfId="4632"/>
    <cellStyle name="Обычный 4 6 5 4" xfId="4629"/>
    <cellStyle name="Обычный 4 6 6" xfId="785"/>
    <cellStyle name="Обычный 4 6 6 2" xfId="4634"/>
    <cellStyle name="Обычный 4 6 6 2 2" xfId="4635"/>
    <cellStyle name="Обычный 4 6 6 3" xfId="4636"/>
    <cellStyle name="Обычный 4 6 6 4" xfId="4633"/>
    <cellStyle name="Обычный 4 6 7" xfId="786"/>
    <cellStyle name="Обычный 4 6 7 2" xfId="4638"/>
    <cellStyle name="Обычный 4 6 7 2 2" xfId="4639"/>
    <cellStyle name="Обычный 4 6 7 3" xfId="4640"/>
    <cellStyle name="Обычный 4 6 7 4" xfId="4637"/>
    <cellStyle name="Обычный 4 6 8" xfId="787"/>
    <cellStyle name="Обычный 4 6 8 2" xfId="4642"/>
    <cellStyle name="Обычный 4 6 8 2 2" xfId="4643"/>
    <cellStyle name="Обычный 4 6 8 3" xfId="4644"/>
    <cellStyle name="Обычный 4 6 8 4" xfId="4641"/>
    <cellStyle name="Обычный 4 6 9" xfId="788"/>
    <cellStyle name="Обычный 4 6 9 2" xfId="4646"/>
    <cellStyle name="Обычный 4 6 9 2 2" xfId="4647"/>
    <cellStyle name="Обычный 4 6 9 3" xfId="4648"/>
    <cellStyle name="Обычный 4 6 9 4" xfId="4645"/>
    <cellStyle name="Обычный 4 7" xfId="789"/>
    <cellStyle name="Обычный 4 7 10" xfId="4650"/>
    <cellStyle name="Обычный 4 7 10 2" xfId="4651"/>
    <cellStyle name="Обычный 4 7 11" xfId="4652"/>
    <cellStyle name="Обычный 4 7 11 2" xfId="4653"/>
    <cellStyle name="Обычный 4 7 12" xfId="4654"/>
    <cellStyle name="Обычный 4 7 13" xfId="4649"/>
    <cellStyle name="Обычный 4 7 14" xfId="13114"/>
    <cellStyle name="Обычный 4 7 2" xfId="790"/>
    <cellStyle name="Обычный 4 7 2 2" xfId="4656"/>
    <cellStyle name="Обычный 4 7 2 2 2" xfId="4657"/>
    <cellStyle name="Обычный 4 7 2 3" xfId="4658"/>
    <cellStyle name="Обычный 4 7 2 4" xfId="4655"/>
    <cellStyle name="Обычный 4 7 2 5" xfId="13115"/>
    <cellStyle name="Обычный 4 7 3" xfId="791"/>
    <cellStyle name="Обычный 4 7 3 2" xfId="4660"/>
    <cellStyle name="Обычный 4 7 3 2 2" xfId="4661"/>
    <cellStyle name="Обычный 4 7 3 3" xfId="4662"/>
    <cellStyle name="Обычный 4 7 3 4" xfId="4659"/>
    <cellStyle name="Обычный 4 7 4" xfId="792"/>
    <cellStyle name="Обычный 4 7 4 2" xfId="4664"/>
    <cellStyle name="Обычный 4 7 4 2 2" xfId="4665"/>
    <cellStyle name="Обычный 4 7 4 3" xfId="4666"/>
    <cellStyle name="Обычный 4 7 4 4" xfId="4663"/>
    <cellStyle name="Обычный 4 7 5" xfId="793"/>
    <cellStyle name="Обычный 4 7 5 2" xfId="4668"/>
    <cellStyle name="Обычный 4 7 5 2 2" xfId="4669"/>
    <cellStyle name="Обычный 4 7 5 3" xfId="4670"/>
    <cellStyle name="Обычный 4 7 5 4" xfId="4667"/>
    <cellStyle name="Обычный 4 7 6" xfId="794"/>
    <cellStyle name="Обычный 4 7 6 2" xfId="4672"/>
    <cellStyle name="Обычный 4 7 6 2 2" xfId="4673"/>
    <cellStyle name="Обычный 4 7 6 3" xfId="4674"/>
    <cellStyle name="Обычный 4 7 6 4" xfId="4671"/>
    <cellStyle name="Обычный 4 7 7" xfId="795"/>
    <cellStyle name="Обычный 4 7 7 2" xfId="4676"/>
    <cellStyle name="Обычный 4 7 7 2 2" xfId="4677"/>
    <cellStyle name="Обычный 4 7 7 3" xfId="4678"/>
    <cellStyle name="Обычный 4 7 7 4" xfId="4675"/>
    <cellStyle name="Обычный 4 7 8" xfId="796"/>
    <cellStyle name="Обычный 4 7 8 2" xfId="4680"/>
    <cellStyle name="Обычный 4 7 8 2 2" xfId="4681"/>
    <cellStyle name="Обычный 4 7 8 3" xfId="4682"/>
    <cellStyle name="Обычный 4 7 8 4" xfId="4679"/>
    <cellStyle name="Обычный 4 7 9" xfId="797"/>
    <cellStyle name="Обычный 4 7 9 2" xfId="4684"/>
    <cellStyle name="Обычный 4 7 9 2 2" xfId="4685"/>
    <cellStyle name="Обычный 4 7 9 3" xfId="4686"/>
    <cellStyle name="Обычный 4 7 9 4" xfId="4683"/>
    <cellStyle name="Обычный 4 8" xfId="798"/>
    <cellStyle name="Обычный 4 8 10" xfId="4688"/>
    <cellStyle name="Обычный 4 8 10 2" xfId="4689"/>
    <cellStyle name="Обычный 4 8 11" xfId="4690"/>
    <cellStyle name="Обычный 4 8 11 2" xfId="4691"/>
    <cellStyle name="Обычный 4 8 12" xfId="4692"/>
    <cellStyle name="Обычный 4 8 13" xfId="4687"/>
    <cellStyle name="Обычный 4 8 14" xfId="13116"/>
    <cellStyle name="Обычный 4 8 2" xfId="799"/>
    <cellStyle name="Обычный 4 8 2 2" xfId="4694"/>
    <cellStyle name="Обычный 4 8 2 2 2" xfId="4695"/>
    <cellStyle name="Обычный 4 8 2 3" xfId="4696"/>
    <cellStyle name="Обычный 4 8 2 4" xfId="4693"/>
    <cellStyle name="Обычный 4 8 2 5" xfId="13117"/>
    <cellStyle name="Обычный 4 8 3" xfId="800"/>
    <cellStyle name="Обычный 4 8 3 2" xfId="4698"/>
    <cellStyle name="Обычный 4 8 3 2 2" xfId="4699"/>
    <cellStyle name="Обычный 4 8 3 3" xfId="4700"/>
    <cellStyle name="Обычный 4 8 3 4" xfId="4697"/>
    <cellStyle name="Обычный 4 8 4" xfId="801"/>
    <cellStyle name="Обычный 4 8 4 2" xfId="4702"/>
    <cellStyle name="Обычный 4 8 4 2 2" xfId="4703"/>
    <cellStyle name="Обычный 4 8 4 3" xfId="4704"/>
    <cellStyle name="Обычный 4 8 4 4" xfId="4701"/>
    <cellStyle name="Обычный 4 8 5" xfId="802"/>
    <cellStyle name="Обычный 4 8 5 2" xfId="4706"/>
    <cellStyle name="Обычный 4 8 5 2 2" xfId="4707"/>
    <cellStyle name="Обычный 4 8 5 3" xfId="4708"/>
    <cellStyle name="Обычный 4 8 5 4" xfId="4705"/>
    <cellStyle name="Обычный 4 8 6" xfId="803"/>
    <cellStyle name="Обычный 4 8 6 2" xfId="4710"/>
    <cellStyle name="Обычный 4 8 6 2 2" xfId="4711"/>
    <cellStyle name="Обычный 4 8 6 3" xfId="4712"/>
    <cellStyle name="Обычный 4 8 6 4" xfId="4709"/>
    <cellStyle name="Обычный 4 8 7" xfId="804"/>
    <cellStyle name="Обычный 4 8 7 2" xfId="4714"/>
    <cellStyle name="Обычный 4 8 7 2 2" xfId="4715"/>
    <cellStyle name="Обычный 4 8 7 3" xfId="4716"/>
    <cellStyle name="Обычный 4 8 7 4" xfId="4713"/>
    <cellStyle name="Обычный 4 8 8" xfId="805"/>
    <cellStyle name="Обычный 4 8 8 2" xfId="4718"/>
    <cellStyle name="Обычный 4 8 8 2 2" xfId="4719"/>
    <cellStyle name="Обычный 4 8 8 3" xfId="4720"/>
    <cellStyle name="Обычный 4 8 8 4" xfId="4717"/>
    <cellStyle name="Обычный 4 8 9" xfId="806"/>
    <cellStyle name="Обычный 4 8 9 2" xfId="4722"/>
    <cellStyle name="Обычный 4 8 9 2 2" xfId="4723"/>
    <cellStyle name="Обычный 4 8 9 3" xfId="4724"/>
    <cellStyle name="Обычный 4 8 9 4" xfId="4721"/>
    <cellStyle name="Обычный 4 9" xfId="807"/>
    <cellStyle name="Обычный 4 9 10" xfId="4726"/>
    <cellStyle name="Обычный 4 9 10 2" xfId="4727"/>
    <cellStyle name="Обычный 4 9 11" xfId="4728"/>
    <cellStyle name="Обычный 4 9 11 2" xfId="4729"/>
    <cellStyle name="Обычный 4 9 11 2 2" xfId="9760"/>
    <cellStyle name="Обычный 4 9 11 3" xfId="9759"/>
    <cellStyle name="Обычный 4 9 12" xfId="4730"/>
    <cellStyle name="Обычный 4 9 12 2" xfId="9761"/>
    <cellStyle name="Обычный 4 9 13" xfId="9762"/>
    <cellStyle name="Обычный 4 9 14" xfId="6472"/>
    <cellStyle name="Обычный 4 9 15" xfId="4725"/>
    <cellStyle name="Обычный 4 9 16" xfId="13118"/>
    <cellStyle name="Обычный 4 9 2" xfId="808"/>
    <cellStyle name="Обычный 4 9 2 2" xfId="4732"/>
    <cellStyle name="Обычный 4 9 2 2 2" xfId="4733"/>
    <cellStyle name="Обычный 4 9 2 2 2 2" xfId="9763"/>
    <cellStyle name="Обычный 4 9 2 3" xfId="4734"/>
    <cellStyle name="Обычный 4 9 2 4" xfId="4731"/>
    <cellStyle name="Обычный 4 9 2 5" xfId="13119"/>
    <cellStyle name="Обычный 4 9 3" xfId="809"/>
    <cellStyle name="Обычный 4 9 3 2" xfId="4736"/>
    <cellStyle name="Обычный 4 9 3 2 2" xfId="4737"/>
    <cellStyle name="Обычный 4 9 3 3" xfId="4738"/>
    <cellStyle name="Обычный 4 9 3 4" xfId="4735"/>
    <cellStyle name="Обычный 4 9 4" xfId="810"/>
    <cellStyle name="Обычный 4 9 4 2" xfId="4740"/>
    <cellStyle name="Обычный 4 9 4 2 2" xfId="4741"/>
    <cellStyle name="Обычный 4 9 4 3" xfId="4742"/>
    <cellStyle name="Обычный 4 9 4 4" xfId="4739"/>
    <cellStyle name="Обычный 4 9 5" xfId="811"/>
    <cellStyle name="Обычный 4 9 5 2" xfId="4744"/>
    <cellStyle name="Обычный 4 9 5 2 2" xfId="4745"/>
    <cellStyle name="Обычный 4 9 5 3" xfId="4746"/>
    <cellStyle name="Обычный 4 9 5 4" xfId="4743"/>
    <cellStyle name="Обычный 4 9 6" xfId="812"/>
    <cellStyle name="Обычный 4 9 6 2" xfId="4748"/>
    <cellStyle name="Обычный 4 9 6 2 2" xfId="4749"/>
    <cellStyle name="Обычный 4 9 6 3" xfId="4750"/>
    <cellStyle name="Обычный 4 9 6 4" xfId="4747"/>
    <cellStyle name="Обычный 4 9 7" xfId="813"/>
    <cellStyle name="Обычный 4 9 7 2" xfId="4752"/>
    <cellStyle name="Обычный 4 9 7 2 2" xfId="4753"/>
    <cellStyle name="Обычный 4 9 7 3" xfId="4754"/>
    <cellStyle name="Обычный 4 9 7 4" xfId="4751"/>
    <cellStyle name="Обычный 4 9 8" xfId="814"/>
    <cellStyle name="Обычный 4 9 8 2" xfId="4756"/>
    <cellStyle name="Обычный 4 9 8 2 2" xfId="4757"/>
    <cellStyle name="Обычный 4 9 8 3" xfId="4758"/>
    <cellStyle name="Обычный 4 9 8 4" xfId="4755"/>
    <cellStyle name="Обычный 4 9 9" xfId="815"/>
    <cellStyle name="Обычный 4 9 9 2" xfId="4760"/>
    <cellStyle name="Обычный 4 9 9 2 2" xfId="4761"/>
    <cellStyle name="Обычный 4 9 9 3" xfId="4762"/>
    <cellStyle name="Обычный 4 9 9 4" xfId="4759"/>
    <cellStyle name="Обычный 4_2014 АрхТепло Производственная" xfId="4763"/>
    <cellStyle name="Обычный 40" xfId="6473"/>
    <cellStyle name="Обычный 40 2" xfId="9764"/>
    <cellStyle name="Обычный 41" xfId="6474"/>
    <cellStyle name="Обычный 41 2" xfId="9765"/>
    <cellStyle name="Обычный 42" xfId="6475"/>
    <cellStyle name="Обычный 42 2" xfId="9766"/>
    <cellStyle name="Обычный 43" xfId="6476"/>
    <cellStyle name="Обычный 43 2" xfId="9767"/>
    <cellStyle name="Обычный 44" xfId="6648"/>
    <cellStyle name="Обычный 44 2" xfId="9768"/>
    <cellStyle name="Обычный 45" xfId="6654"/>
    <cellStyle name="Обычный 45 2" xfId="9769"/>
    <cellStyle name="Обычный 46" xfId="6649"/>
    <cellStyle name="Обычный 46 2" xfId="9770"/>
    <cellStyle name="Обычный 47" xfId="9771"/>
    <cellStyle name="Обычный 47 2" xfId="9772"/>
    <cellStyle name="Обычный 48" xfId="9773"/>
    <cellStyle name="Обычный 49" xfId="9774"/>
    <cellStyle name="Обычный 49 2" xfId="9775"/>
    <cellStyle name="Обычный 5" xfId="816"/>
    <cellStyle name="Обычный 5 10" xfId="9776"/>
    <cellStyle name="Обычный 5 11" xfId="9777"/>
    <cellStyle name="Обычный 5 12" xfId="9778"/>
    <cellStyle name="Обычный 5 13" xfId="9779"/>
    <cellStyle name="Обычный 5 14" xfId="4764"/>
    <cellStyle name="Обычный 5 2" xfId="4765"/>
    <cellStyle name="Обычный 5 2 2" xfId="4766"/>
    <cellStyle name="Обычный 5 2 2 2" xfId="9780"/>
    <cellStyle name="Обычный 5 2 2 3" xfId="9781"/>
    <cellStyle name="Обычный 5 2 2 4" xfId="9782"/>
    <cellStyle name="Обычный 5 2 2 5" xfId="13122"/>
    <cellStyle name="Обычный 5 2 3" xfId="4767"/>
    <cellStyle name="Обычный 5 2 3 2" xfId="9784"/>
    <cellStyle name="Обычный 5 2 3 3" xfId="9783"/>
    <cellStyle name="Обычный 5 2 4" xfId="4768"/>
    <cellStyle name="Обычный 5 2 4 2" xfId="9785"/>
    <cellStyle name="Обычный 5 2 4 3" xfId="5887"/>
    <cellStyle name="Обычный 5 2 5" xfId="9786"/>
    <cellStyle name="Обычный 5 2 6" xfId="13121"/>
    <cellStyle name="Обычный 5 2_Химреагенты" xfId="9787"/>
    <cellStyle name="Обычный 5 3" xfId="4769"/>
    <cellStyle name="Обычный 5 3 2" xfId="5534"/>
    <cellStyle name="Обычный 5 3 3" xfId="9788"/>
    <cellStyle name="Обычный 5 3 4" xfId="13123"/>
    <cellStyle name="Обычный 5 4" xfId="4770"/>
    <cellStyle name="Обычный 5 4 2" xfId="5535"/>
    <cellStyle name="Обычный 5 4 3" xfId="9789"/>
    <cellStyle name="Обычный 5 5" xfId="4771"/>
    <cellStyle name="Обычный 5 5 2" xfId="4772"/>
    <cellStyle name="Обычный 5 5 3" xfId="9790"/>
    <cellStyle name="Обычный 5 6" xfId="4773"/>
    <cellStyle name="Обычный 5 6 2" xfId="4774"/>
    <cellStyle name="Обычный 5 6 3" xfId="9791"/>
    <cellStyle name="Обычный 5 7" xfId="4775"/>
    <cellStyle name="Обычный 5 7 2" xfId="9792"/>
    <cellStyle name="Обычный 5 7 2 2" xfId="9793"/>
    <cellStyle name="Обычный 5 7 3" xfId="9794"/>
    <cellStyle name="Обычный 5 7 4" xfId="9795"/>
    <cellStyle name="Обычный 5 7 5" xfId="6477"/>
    <cellStyle name="Обычный 5 8" xfId="4776"/>
    <cellStyle name="Обычный 5 8 2" xfId="4777"/>
    <cellStyle name="Обычный 5 8 2 2" xfId="9796"/>
    <cellStyle name="Обычный 5 8 3" xfId="9797"/>
    <cellStyle name="Обычный 5 8 4" xfId="6656"/>
    <cellStyle name="Обычный 5 9" xfId="9798"/>
    <cellStyle name="Обычный 5_Мероприятия для тарифной каипании" xfId="4778"/>
    <cellStyle name="Обычный 50" xfId="9799"/>
    <cellStyle name="Обычный 51" xfId="11032"/>
    <cellStyle name="Обычный 52" xfId="5977"/>
    <cellStyle name="Обычный 53" xfId="961"/>
    <cellStyle name="Обычный 6" xfId="817"/>
    <cellStyle name="Обычный 6 10" xfId="4779"/>
    <cellStyle name="Обычный 6 2" xfId="4780"/>
    <cellStyle name="Обычный 6 2 2" xfId="4781"/>
    <cellStyle name="Обычный 6 2 2 2" xfId="9800"/>
    <cellStyle name="Обычный 6 2 3" xfId="4782"/>
    <cellStyle name="Обычный 6 2 3 2" xfId="9801"/>
    <cellStyle name="Обычный 6 2 3 3" xfId="9802"/>
    <cellStyle name="Обычный 6 2 3 4" xfId="6478"/>
    <cellStyle name="Обычный 6 2 4" xfId="9803"/>
    <cellStyle name="Обычный 6 2 4 2" xfId="11009"/>
    <cellStyle name="Обычный 6 2 5" xfId="9804"/>
    <cellStyle name="Обычный 6 2 6" xfId="9805"/>
    <cellStyle name="Обычный 6 2 7" xfId="9806"/>
    <cellStyle name="Обычный 6 3" xfId="4783"/>
    <cellStyle name="Обычный 6 3 2" xfId="4784"/>
    <cellStyle name="Обычный 6 3 2 2" xfId="9807"/>
    <cellStyle name="Обычный 6 3 2 3" xfId="6479"/>
    <cellStyle name="Обычный 6 3 3" xfId="5888"/>
    <cellStyle name="Обычный 6 3 3 2" xfId="9808"/>
    <cellStyle name="Обычный 6 3 3 3" xfId="6480"/>
    <cellStyle name="Обычный 6 3 4" xfId="9809"/>
    <cellStyle name="Обычный 6 3 5" xfId="9810"/>
    <cellStyle name="Обычный 6 3 6" xfId="9811"/>
    <cellStyle name="Обычный 6 3 7" xfId="9812"/>
    <cellStyle name="Обычный 6 3 8" xfId="13126"/>
    <cellStyle name="Обычный 6 4" xfId="4785"/>
    <cellStyle name="Обычный 6 4 2" xfId="4786"/>
    <cellStyle name="Обычный 6 4 3" xfId="9813"/>
    <cellStyle name="Обычный 6 4 4" xfId="13127"/>
    <cellStyle name="Обычный 6 5" xfId="4787"/>
    <cellStyle name="Обычный 6 5 2" xfId="4788"/>
    <cellStyle name="Обычный 6 6" xfId="4789"/>
    <cellStyle name="Обычный 6 6 2" xfId="4790"/>
    <cellStyle name="Обычный 6 7" xfId="4791"/>
    <cellStyle name="Обычный 6 7 2" xfId="9814"/>
    <cellStyle name="Обычный 6 7 2 2" xfId="9815"/>
    <cellStyle name="Обычный 6 7 3" xfId="9816"/>
    <cellStyle name="Обычный 6 7 4" xfId="6481"/>
    <cellStyle name="Обычный 6 8" xfId="9817"/>
    <cellStyle name="Обычный 6 9" xfId="9818"/>
    <cellStyle name="Обычный 6_Перерасчет тепловой энергии ООО Березниковское ТСП  на 2013" xfId="4792"/>
    <cellStyle name="Обычный 7" xfId="818"/>
    <cellStyle name="Обычный 7 10" xfId="4794"/>
    <cellStyle name="Обычный 7 10 2" xfId="4795"/>
    <cellStyle name="Обычный 7 10 2 2" xfId="9819"/>
    <cellStyle name="Обычный 7 10 3" xfId="5536"/>
    <cellStyle name="Обычный 7 11" xfId="4796"/>
    <cellStyle name="Обычный 7 11 2" xfId="4797"/>
    <cellStyle name="Обычный 7 11 2 2" xfId="9820"/>
    <cellStyle name="Обычный 7 12" xfId="4798"/>
    <cellStyle name="Обычный 7 12 2" xfId="5845"/>
    <cellStyle name="Обычный 7 13" xfId="4793"/>
    <cellStyle name="Обычный 7 14" xfId="13128"/>
    <cellStyle name="Обычный 7 2" xfId="819"/>
    <cellStyle name="Обычный 7 2 2" xfId="4800"/>
    <cellStyle name="Обычный 7 2 2 2" xfId="4801"/>
    <cellStyle name="Обычный 7 2 2 3" xfId="5537"/>
    <cellStyle name="Обычный 7 2 2 3 2" xfId="9821"/>
    <cellStyle name="Обычный 7 2 2 4" xfId="6482"/>
    <cellStyle name="Обычный 7 2 3" xfId="4802"/>
    <cellStyle name="Обычный 7 2 3 2" xfId="4803"/>
    <cellStyle name="Обычный 7 2 3 2 2" xfId="9822"/>
    <cellStyle name="Обычный 7 2 4" xfId="4804"/>
    <cellStyle name="Обычный 7 2 4 2" xfId="11010"/>
    <cellStyle name="Обычный 7 2 4 3" xfId="5872"/>
    <cellStyle name="Обычный 7 2 5" xfId="11011"/>
    <cellStyle name="Обычный 7 2 6" xfId="4799"/>
    <cellStyle name="Обычный 7 2 7" xfId="13129"/>
    <cellStyle name="Обычный 7 3" xfId="820"/>
    <cellStyle name="Обычный 7 3 2" xfId="4806"/>
    <cellStyle name="Обычный 7 3 2 2" xfId="5538"/>
    <cellStyle name="Обычный 7 3 2 2 2" xfId="9823"/>
    <cellStyle name="Обычный 7 3 2 3" xfId="9824"/>
    <cellStyle name="Обычный 7 3 2 4" xfId="6483"/>
    <cellStyle name="Обычный 7 3 3" xfId="4807"/>
    <cellStyle name="Обычный 7 3 3 2" xfId="5539"/>
    <cellStyle name="Обычный 7 3 3 3" xfId="9825"/>
    <cellStyle name="Обычный 7 3 4" xfId="4808"/>
    <cellStyle name="Обычный 7 3 4 2" xfId="4809"/>
    <cellStyle name="Обычный 7 3 4 3" xfId="9826"/>
    <cellStyle name="Обычный 7 3 5" xfId="4810"/>
    <cellStyle name="Обычный 7 3 6" xfId="4805"/>
    <cellStyle name="Обычный 7 3 7" xfId="13130"/>
    <cellStyle name="Обычный 7 4" xfId="821"/>
    <cellStyle name="Обычный 7 4 2" xfId="4812"/>
    <cellStyle name="Обычный 7 4 2 2" xfId="4813"/>
    <cellStyle name="Обычный 7 4 3" xfId="4814"/>
    <cellStyle name="Обычный 7 4 4" xfId="4811"/>
    <cellStyle name="Обычный 7 5" xfId="822"/>
    <cellStyle name="Обычный 7 5 2" xfId="4816"/>
    <cellStyle name="Обычный 7 5 2 2" xfId="4817"/>
    <cellStyle name="Обычный 7 5 3" xfId="4818"/>
    <cellStyle name="Обычный 7 5 4" xfId="4815"/>
    <cellStyle name="Обычный 7 6" xfId="823"/>
    <cellStyle name="Обычный 7 6 2" xfId="4820"/>
    <cellStyle name="Обычный 7 6 2 2" xfId="4821"/>
    <cellStyle name="Обычный 7 6 2 2 2" xfId="9827"/>
    <cellStyle name="Обычный 7 6 2 3" xfId="9828"/>
    <cellStyle name="Обычный 7 6 3" xfId="4822"/>
    <cellStyle name="Обычный 7 6 3 2" xfId="9829"/>
    <cellStyle name="Обычный 7 6 4" xfId="9830"/>
    <cellStyle name="Обычный 7 6 5" xfId="6484"/>
    <cellStyle name="Обычный 7 6 6" xfId="4819"/>
    <cellStyle name="Обычный 7 7" xfId="824"/>
    <cellStyle name="Обычный 7 7 2" xfId="4824"/>
    <cellStyle name="Обычный 7 7 2 2" xfId="4825"/>
    <cellStyle name="Обычный 7 7 2 2 2" xfId="9831"/>
    <cellStyle name="Обычный 7 7 3" xfId="4826"/>
    <cellStyle name="Обычный 7 7 4" xfId="4823"/>
    <cellStyle name="Обычный 7 8" xfId="825"/>
    <cellStyle name="Обычный 7 8 2" xfId="4828"/>
    <cellStyle name="Обычный 7 8 2 2" xfId="4829"/>
    <cellStyle name="Обычный 7 8 3" xfId="4830"/>
    <cellStyle name="Обычный 7 8 4" xfId="4827"/>
    <cellStyle name="Обычный 7 9" xfId="826"/>
    <cellStyle name="Обычный 7 9 2" xfId="4832"/>
    <cellStyle name="Обычный 7 9 2 2" xfId="4833"/>
    <cellStyle name="Обычный 7 9 3" xfId="4834"/>
    <cellStyle name="Обычный 7 9 4" xfId="4831"/>
    <cellStyle name="Обычный 8" xfId="827"/>
    <cellStyle name="Обычный 8 10" xfId="4836"/>
    <cellStyle name="Обычный 8 10 2" xfId="9832"/>
    <cellStyle name="Обычный 8 11" xfId="4835"/>
    <cellStyle name="Обычный 8 12" xfId="13131"/>
    <cellStyle name="Обычный 8 2" xfId="828"/>
    <cellStyle name="Обычный 8 2 2" xfId="4838"/>
    <cellStyle name="Обычный 8 2 2 2" xfId="5540"/>
    <cellStyle name="Обычный 8 2 2 2 2" xfId="9833"/>
    <cellStyle name="Обычный 8 2 2 3" xfId="9834"/>
    <cellStyle name="Обычный 8 2 2 4" xfId="6485"/>
    <cellStyle name="Обычный 8 2 3" xfId="4839"/>
    <cellStyle name="Обычный 8 2 3 2" xfId="4840"/>
    <cellStyle name="Обычный 8 2 3 2 2" xfId="9836"/>
    <cellStyle name="Обычный 8 2 3 3" xfId="9835"/>
    <cellStyle name="Обычный 8 2 4" xfId="4841"/>
    <cellStyle name="Обычный 8 2 4 2" xfId="9837"/>
    <cellStyle name="Обычный 8 2 4 3" xfId="5876"/>
    <cellStyle name="Обычный 8 2 5" xfId="4837"/>
    <cellStyle name="Обычный 8 2 6" xfId="13132"/>
    <cellStyle name="Обычный 8 3" xfId="829"/>
    <cellStyle name="Обычный 8 3 2" xfId="4843"/>
    <cellStyle name="Обычный 8 3 2 2" xfId="5541"/>
    <cellStyle name="Обычный 8 3 2 2 2" xfId="9838"/>
    <cellStyle name="Обычный 8 3 2 3" xfId="9839"/>
    <cellStyle name="Обычный 8 3 2 4" xfId="6486"/>
    <cellStyle name="Обычный 8 3 3" xfId="4844"/>
    <cellStyle name="Обычный 8 3 3 2" xfId="4845"/>
    <cellStyle name="Обычный 8 3 3 2 2" xfId="9841"/>
    <cellStyle name="Обычный 8 3 3 3" xfId="9840"/>
    <cellStyle name="Обычный 8 3 4" xfId="4846"/>
    <cellStyle name="Обычный 8 3 4 2" xfId="9842"/>
    <cellStyle name="Обычный 8 3 5" xfId="4842"/>
    <cellStyle name="Обычный 8 3 6" xfId="13133"/>
    <cellStyle name="Обычный 8 4" xfId="830"/>
    <cellStyle name="Обычный 8 4 2" xfId="4848"/>
    <cellStyle name="Обычный 8 4 2 2" xfId="4849"/>
    <cellStyle name="Обычный 8 4 3" xfId="4850"/>
    <cellStyle name="Обычный 8 4 4" xfId="4847"/>
    <cellStyle name="Обычный 8 5" xfId="831"/>
    <cellStyle name="Обычный 8 5 2" xfId="4852"/>
    <cellStyle name="Обычный 8 5 2 2" xfId="4853"/>
    <cellStyle name="Обычный 8 5 3" xfId="4854"/>
    <cellStyle name="Обычный 8 5 4" xfId="4851"/>
    <cellStyle name="Обычный 8 6" xfId="832"/>
    <cellStyle name="Обычный 8 6 2" xfId="4856"/>
    <cellStyle name="Обычный 8 6 2 2" xfId="4857"/>
    <cellStyle name="Обычный 8 6 2 2 2" xfId="9844"/>
    <cellStyle name="Обычный 8 6 2 3" xfId="9843"/>
    <cellStyle name="Обычный 8 6 3" xfId="4858"/>
    <cellStyle name="Обычный 8 6 3 2" xfId="9845"/>
    <cellStyle name="Обычный 8 6 4" xfId="6487"/>
    <cellStyle name="Обычный 8 6 5" xfId="4855"/>
    <cellStyle name="Обычный 8 7" xfId="4859"/>
    <cellStyle name="Обычный 8 7 2" xfId="4860"/>
    <cellStyle name="Обычный 8 7 2 2" xfId="9846"/>
    <cellStyle name="Обычный 8 7 3" xfId="9847"/>
    <cellStyle name="Обычный 8 8" xfId="4861"/>
    <cellStyle name="Обычный 8 8 2" xfId="5542"/>
    <cellStyle name="Обычный 8 8 2 2" xfId="9849"/>
    <cellStyle name="Обычный 8 8 3" xfId="9848"/>
    <cellStyle name="Обычный 8 9" xfId="4862"/>
    <cellStyle name="Обычный 8 9 2" xfId="4863"/>
    <cellStyle name="Обычный 8 9 3" xfId="9850"/>
    <cellStyle name="Обычный 9" xfId="833"/>
    <cellStyle name="Обычный 9 10" xfId="4864"/>
    <cellStyle name="Обычный 9 11" xfId="13134"/>
    <cellStyle name="Обычный 9 2" xfId="4865"/>
    <cellStyle name="Обычный 9 2 2" xfId="4866"/>
    <cellStyle name="Обычный 9 2 2 2" xfId="9851"/>
    <cellStyle name="Обычный 9 2 2 3" xfId="9852"/>
    <cellStyle name="Обычный 9 2 2 4" xfId="6488"/>
    <cellStyle name="Обычный 9 2 3" xfId="4867"/>
    <cellStyle name="Обычный 9 2 3 2" xfId="9854"/>
    <cellStyle name="Обычный 9 2 3 3" xfId="9853"/>
    <cellStyle name="Обычный 9 2 4" xfId="9855"/>
    <cellStyle name="Обычный 9 2 5" xfId="9856"/>
    <cellStyle name="Обычный 9 2 6" xfId="9857"/>
    <cellStyle name="Обычный 9 2 7" xfId="11012"/>
    <cellStyle name="Обычный 9 2 8" xfId="13135"/>
    <cellStyle name="Обычный 9 3" xfId="4868"/>
    <cellStyle name="Обычный 9 3 2" xfId="5543"/>
    <cellStyle name="Обычный 9 3 3" xfId="13136"/>
    <cellStyle name="Обычный 9 4" xfId="4869"/>
    <cellStyle name="Обычный 9 4 2" xfId="4870"/>
    <cellStyle name="Обычный 9 5" xfId="4871"/>
    <cellStyle name="Обычный 9 5 2" xfId="4872"/>
    <cellStyle name="Обычный 9 6" xfId="4873"/>
    <cellStyle name="Обычный 9 6 2" xfId="9858"/>
    <cellStyle name="Обычный 9 6 3" xfId="9859"/>
    <cellStyle name="Обычный 9 6 4" xfId="9860"/>
    <cellStyle name="Обычный 9 6 5" xfId="6489"/>
    <cellStyle name="Обычный 9 7" xfId="4874"/>
    <cellStyle name="Обычный 9 7 2" xfId="4875"/>
    <cellStyle name="Обычный 9 7 2 2" xfId="9862"/>
    <cellStyle name="Обычный 9 7 3" xfId="9861"/>
    <cellStyle name="Обычный 9 8" xfId="4876"/>
    <cellStyle name="Обычный 9 8 2" xfId="9863"/>
    <cellStyle name="Обычный 9 9" xfId="9864"/>
    <cellStyle name="Обычный 9 9 2" xfId="11013"/>
    <cellStyle name="Основной" xfId="9865"/>
    <cellStyle name="Ошибка" xfId="4877"/>
    <cellStyle name="Ошибка 2" xfId="9866"/>
    <cellStyle name="Плохой" xfId="834"/>
    <cellStyle name="Плохой 10" xfId="4878"/>
    <cellStyle name="Плохой 10 2" xfId="9867"/>
    <cellStyle name="Плохой 10 3" xfId="9868"/>
    <cellStyle name="Плохой 10 4" xfId="9869"/>
    <cellStyle name="Плохой 11" xfId="9870"/>
    <cellStyle name="Плохой 11 2" xfId="9871"/>
    <cellStyle name="Плохой 11 3" xfId="9872"/>
    <cellStyle name="Плохой 11 4" xfId="9873"/>
    <cellStyle name="Плохой 12" xfId="9874"/>
    <cellStyle name="Плохой 12 2" xfId="9875"/>
    <cellStyle name="Плохой 12 3" xfId="9876"/>
    <cellStyle name="Плохой 12 4" xfId="9877"/>
    <cellStyle name="Плохой 13" xfId="9878"/>
    <cellStyle name="Плохой 13 2" xfId="9879"/>
    <cellStyle name="Плохой 13 3" xfId="9880"/>
    <cellStyle name="Плохой 14" xfId="9881"/>
    <cellStyle name="Плохой 14 2" xfId="9882"/>
    <cellStyle name="Плохой 14 3" xfId="9883"/>
    <cellStyle name="Плохой 15" xfId="9884"/>
    <cellStyle name="Плохой 15 2" xfId="9885"/>
    <cellStyle name="Плохой 15 3" xfId="9886"/>
    <cellStyle name="Плохой 16" xfId="9887"/>
    <cellStyle name="Плохой 16 2" xfId="9888"/>
    <cellStyle name="Плохой 16 3" xfId="9889"/>
    <cellStyle name="Плохой 17" xfId="9890"/>
    <cellStyle name="Плохой 18" xfId="9891"/>
    <cellStyle name="Плохой 19" xfId="13137"/>
    <cellStyle name="Плохой 2" xfId="835"/>
    <cellStyle name="Плохой 2 1" xfId="9892"/>
    <cellStyle name="Плохой 2 1 2" xfId="9893"/>
    <cellStyle name="Плохой 2 1 3" xfId="13139"/>
    <cellStyle name="Плохой 2 10" xfId="836"/>
    <cellStyle name="Плохой 2 10 2" xfId="9894"/>
    <cellStyle name="Плохой 2 10 3" xfId="4880"/>
    <cellStyle name="Плохой 2 11" xfId="9895"/>
    <cellStyle name="Плохой 2 12" xfId="9896"/>
    <cellStyle name="Плохой 2 13" xfId="4879"/>
    <cellStyle name="Плохой 2 14" xfId="13138"/>
    <cellStyle name="Плохой 2 2" xfId="837"/>
    <cellStyle name="Плохой 2 2 2" xfId="4882"/>
    <cellStyle name="Плохой 2 2 2 2" xfId="9897"/>
    <cellStyle name="Плохой 2 2 2 3" xfId="9898"/>
    <cellStyle name="Плохой 2 2 2 4" xfId="6490"/>
    <cellStyle name="Плохой 2 2 3" xfId="9899"/>
    <cellStyle name="Плохой 2 2 4" xfId="4881"/>
    <cellStyle name="Плохой 2 2 5" xfId="13140"/>
    <cellStyle name="Плохой 2 3" xfId="838"/>
    <cellStyle name="Плохой 2 3 2" xfId="9900"/>
    <cellStyle name="Плохой 2 3 3" xfId="9901"/>
    <cellStyle name="Плохой 2 3 4" xfId="4883"/>
    <cellStyle name="Плохой 2 4" xfId="839"/>
    <cellStyle name="Плохой 2 4 2" xfId="9902"/>
    <cellStyle name="Плохой 2 4 3" xfId="9903"/>
    <cellStyle name="Плохой 2 4 4" xfId="4884"/>
    <cellStyle name="Плохой 2 5" xfId="840"/>
    <cellStyle name="Плохой 2 5 2" xfId="9904"/>
    <cellStyle name="Плохой 2 5 3" xfId="4885"/>
    <cellStyle name="Плохой 2 6" xfId="841"/>
    <cellStyle name="Плохой 2 6 2" xfId="9905"/>
    <cellStyle name="Плохой 2 6 3" xfId="4886"/>
    <cellStyle name="Плохой 2 7" xfId="842"/>
    <cellStyle name="Плохой 2 7 2" xfId="9906"/>
    <cellStyle name="Плохой 2 7 3" xfId="4887"/>
    <cellStyle name="Плохой 2 8" xfId="843"/>
    <cellStyle name="Плохой 2 8 2" xfId="9907"/>
    <cellStyle name="Плохой 2 8 3" xfId="4888"/>
    <cellStyle name="Плохой 2 9" xfId="844"/>
    <cellStyle name="Плохой 2 9 2" xfId="9908"/>
    <cellStyle name="Плохой 2 9 3" xfId="4889"/>
    <cellStyle name="Плохой 2_МФ тепловой баланс 2015 дубль 3" xfId="4890"/>
    <cellStyle name="Плохой 3" xfId="845"/>
    <cellStyle name="Плохой 3 10" xfId="846"/>
    <cellStyle name="Плохой 3 10 2" xfId="9909"/>
    <cellStyle name="Плохой 3 10 3" xfId="4892"/>
    <cellStyle name="Плохой 3 11" xfId="4893"/>
    <cellStyle name="Плохой 3 11 2" xfId="9911"/>
    <cellStyle name="Плохой 3 11 3" xfId="9910"/>
    <cellStyle name="Плохой 3 12" xfId="9912"/>
    <cellStyle name="Плохой 3 13" xfId="4891"/>
    <cellStyle name="Плохой 3 14" xfId="13141"/>
    <cellStyle name="Плохой 3 2" xfId="847"/>
    <cellStyle name="Плохой 3 2 2" xfId="9913"/>
    <cellStyle name="Плохой 3 2 3" xfId="9914"/>
    <cellStyle name="Плохой 3 2 4" xfId="4894"/>
    <cellStyle name="Плохой 3 2 5" xfId="13142"/>
    <cellStyle name="Плохой 3 3" xfId="848"/>
    <cellStyle name="Плохой 3 3 2" xfId="9915"/>
    <cellStyle name="Плохой 3 3 2 2" xfId="9916"/>
    <cellStyle name="Плохой 3 3 3" xfId="9917"/>
    <cellStyle name="Плохой 3 3 4" xfId="4895"/>
    <cellStyle name="Плохой 3 3 5" xfId="13143"/>
    <cellStyle name="Плохой 3 4" xfId="849"/>
    <cellStyle name="Плохой 3 4 2" xfId="9918"/>
    <cellStyle name="Плохой 3 4 3" xfId="4896"/>
    <cellStyle name="Плохой 3 5" xfId="850"/>
    <cellStyle name="Плохой 3 5 2" xfId="9919"/>
    <cellStyle name="Плохой 3 5 3" xfId="4897"/>
    <cellStyle name="Плохой 3 6" xfId="851"/>
    <cellStyle name="Плохой 3 6 2" xfId="9920"/>
    <cellStyle name="Плохой 3 6 3" xfId="4898"/>
    <cellStyle name="Плохой 3 7" xfId="852"/>
    <cellStyle name="Плохой 3 7 2" xfId="9921"/>
    <cellStyle name="Плохой 3 7 3" xfId="4899"/>
    <cellStyle name="Плохой 3 8" xfId="853"/>
    <cellStyle name="Плохой 3 8 2" xfId="9922"/>
    <cellStyle name="Плохой 3 8 3" xfId="4900"/>
    <cellStyle name="Плохой 3 9" xfId="854"/>
    <cellStyle name="Плохой 3 9 2" xfId="9923"/>
    <cellStyle name="Плохой 3 9 3" xfId="4901"/>
    <cellStyle name="Плохой 3_МФ тепловой баланс 2015 дубль 3" xfId="4902"/>
    <cellStyle name="Плохой 4" xfId="4903"/>
    <cellStyle name="Плохой 4 2" xfId="4904"/>
    <cellStyle name="Плохой 4 2 2" xfId="9924"/>
    <cellStyle name="Плохой 4 3" xfId="6491"/>
    <cellStyle name="Плохой 4 3 2" xfId="9925"/>
    <cellStyle name="Плохой 4 3 3" xfId="9926"/>
    <cellStyle name="Плохой 4 4" xfId="9927"/>
    <cellStyle name="Плохой 4_МФ тепловой баланс 2015 дубль 3" xfId="4905"/>
    <cellStyle name="Плохой 5" xfId="4906"/>
    <cellStyle name="Плохой 5 2" xfId="4907"/>
    <cellStyle name="Плохой 5 2 2" xfId="9928"/>
    <cellStyle name="Плохой 5 3" xfId="6492"/>
    <cellStyle name="Плохой 5 3 2" xfId="9929"/>
    <cellStyle name="Плохой 5 3 3" xfId="9930"/>
    <cellStyle name="Плохой 5 4" xfId="9931"/>
    <cellStyle name="Плохой 5_МФ тепловой баланс 2015 дубль 3" xfId="4908"/>
    <cellStyle name="Плохой 6" xfId="4909"/>
    <cellStyle name="Плохой 6 2" xfId="4910"/>
    <cellStyle name="Плохой 6 2 2" xfId="9932"/>
    <cellStyle name="Плохой 6 3" xfId="6493"/>
    <cellStyle name="Плохой 6 3 2" xfId="9933"/>
    <cellStyle name="Плохой 6 3 3" xfId="9934"/>
    <cellStyle name="Плохой 6 4" xfId="9935"/>
    <cellStyle name="Плохой 6_МФ тепловой баланс 2015 дубль 3" xfId="4911"/>
    <cellStyle name="Плохой 7" xfId="4912"/>
    <cellStyle name="Плохой 7 2" xfId="4913"/>
    <cellStyle name="Плохой 7 2 2" xfId="9936"/>
    <cellStyle name="Плохой 7 3" xfId="6494"/>
    <cellStyle name="Плохой 7 3 2" xfId="9937"/>
    <cellStyle name="Плохой 7 3 3" xfId="9938"/>
    <cellStyle name="Плохой 7 4" xfId="9939"/>
    <cellStyle name="Плохой 7_МФ тепловой баланс 2015 дубль 3" xfId="4914"/>
    <cellStyle name="Плохой 8" xfId="4915"/>
    <cellStyle name="Плохой 8 2" xfId="4916"/>
    <cellStyle name="Плохой 8 2 2" xfId="9940"/>
    <cellStyle name="Плохой 8 3" xfId="9941"/>
    <cellStyle name="Плохой 8 4" xfId="9942"/>
    <cellStyle name="Плохой 9" xfId="4917"/>
    <cellStyle name="Плохой 9 2" xfId="4918"/>
    <cellStyle name="Плохой 9 2 2" xfId="9943"/>
    <cellStyle name="Плохой 9 3" xfId="9944"/>
    <cellStyle name="Плохой 9 4" xfId="9945"/>
    <cellStyle name="По центру с переносом" xfId="4919"/>
    <cellStyle name="По центру с переносом 2" xfId="6495"/>
    <cellStyle name="По центру с переносом 2 2" xfId="9946"/>
    <cellStyle name="По центру с переносом 3" xfId="6496"/>
    <cellStyle name="По центру с переносом 3 2" xfId="9947"/>
    <cellStyle name="По центру с переносом 4" xfId="6497"/>
    <cellStyle name="По центру с переносом 4 2" xfId="9948"/>
    <cellStyle name="По центру с переносом 5" xfId="9949"/>
    <cellStyle name="По ширине с переносом" xfId="4920"/>
    <cellStyle name="По ширине с переносом 2" xfId="6498"/>
    <cellStyle name="По ширине с переносом 2 2" xfId="9950"/>
    <cellStyle name="По ширине с переносом 3" xfId="6499"/>
    <cellStyle name="По ширине с переносом 3 2" xfId="9951"/>
    <cellStyle name="По ширине с переносом 4" xfId="6500"/>
    <cellStyle name="По ширине с переносом 4 2" xfId="9952"/>
    <cellStyle name="По ширине с переносом 5" xfId="9953"/>
    <cellStyle name="Подгруппа" xfId="4921"/>
    <cellStyle name="Подгруппа 2" xfId="9954"/>
    <cellStyle name="Поле ввода" xfId="4922"/>
    <cellStyle name="Поле ввода 2" xfId="9955"/>
    <cellStyle name="Пояснение" xfId="855"/>
    <cellStyle name="Пояснение 10" xfId="4923"/>
    <cellStyle name="Пояснение 10 2" xfId="9956"/>
    <cellStyle name="Пояснение 10 3" xfId="9957"/>
    <cellStyle name="Пояснение 10 4" xfId="9958"/>
    <cellStyle name="Пояснение 11" xfId="9959"/>
    <cellStyle name="Пояснение 11 2" xfId="9960"/>
    <cellStyle name="Пояснение 11 3" xfId="9961"/>
    <cellStyle name="Пояснение 11 4" xfId="9962"/>
    <cellStyle name="Пояснение 12" xfId="9963"/>
    <cellStyle name="Пояснение 12 2" xfId="9964"/>
    <cellStyle name="Пояснение 12 3" xfId="9965"/>
    <cellStyle name="Пояснение 13" xfId="9966"/>
    <cellStyle name="Пояснение 13 2" xfId="9967"/>
    <cellStyle name="Пояснение 13 3" xfId="9968"/>
    <cellStyle name="Пояснение 14" xfId="9969"/>
    <cellStyle name="Пояснение 14 2" xfId="9970"/>
    <cellStyle name="Пояснение 14 3" xfId="9971"/>
    <cellStyle name="Пояснение 15" xfId="9972"/>
    <cellStyle name="Пояснение 15 2" xfId="9973"/>
    <cellStyle name="Пояснение 15 3" xfId="9974"/>
    <cellStyle name="Пояснение 16" xfId="9975"/>
    <cellStyle name="Пояснение 16 2" xfId="9976"/>
    <cellStyle name="Пояснение 16 3" xfId="9977"/>
    <cellStyle name="Пояснение 17" xfId="9978"/>
    <cellStyle name="Пояснение 18" xfId="9979"/>
    <cellStyle name="Пояснение 19" xfId="13151"/>
    <cellStyle name="Пояснение 2" xfId="856"/>
    <cellStyle name="Пояснение 2 1" xfId="9980"/>
    <cellStyle name="Пояснение 2 1 2" xfId="9981"/>
    <cellStyle name="Пояснение 2 1 3" xfId="13153"/>
    <cellStyle name="Пояснение 2 10" xfId="857"/>
    <cellStyle name="Пояснение 2 10 2" xfId="9982"/>
    <cellStyle name="Пояснение 2 10 3" xfId="4925"/>
    <cellStyle name="Пояснение 2 11" xfId="9983"/>
    <cellStyle name="Пояснение 2 12" xfId="9984"/>
    <cellStyle name="Пояснение 2 13" xfId="4924"/>
    <cellStyle name="Пояснение 2 14" xfId="13152"/>
    <cellStyle name="Пояснение 2 2" xfId="858"/>
    <cellStyle name="Пояснение 2 2 2" xfId="4927"/>
    <cellStyle name="Пояснение 2 2 2 2" xfId="9985"/>
    <cellStyle name="Пояснение 2 2 2 3" xfId="9986"/>
    <cellStyle name="Пояснение 2 2 2 4" xfId="6501"/>
    <cellStyle name="Пояснение 2 2 3" xfId="9987"/>
    <cellStyle name="Пояснение 2 2 4" xfId="4926"/>
    <cellStyle name="Пояснение 2 2 5" xfId="13154"/>
    <cellStyle name="Пояснение 2 3" xfId="859"/>
    <cellStyle name="Пояснение 2 3 2" xfId="9988"/>
    <cellStyle name="Пояснение 2 3 3" xfId="4928"/>
    <cellStyle name="Пояснение 2 4" xfId="860"/>
    <cellStyle name="Пояснение 2 4 2" xfId="9989"/>
    <cellStyle name="Пояснение 2 4 3" xfId="4929"/>
    <cellStyle name="Пояснение 2 5" xfId="861"/>
    <cellStyle name="Пояснение 2 5 2" xfId="9990"/>
    <cellStyle name="Пояснение 2 5 3" xfId="4930"/>
    <cellStyle name="Пояснение 2 6" xfId="862"/>
    <cellStyle name="Пояснение 2 6 2" xfId="9991"/>
    <cellStyle name="Пояснение 2 6 3" xfId="4931"/>
    <cellStyle name="Пояснение 2 7" xfId="863"/>
    <cellStyle name="Пояснение 2 7 2" xfId="9992"/>
    <cellStyle name="Пояснение 2 7 3" xfId="4932"/>
    <cellStyle name="Пояснение 2 8" xfId="864"/>
    <cellStyle name="Пояснение 2 8 2" xfId="9993"/>
    <cellStyle name="Пояснение 2 8 3" xfId="4933"/>
    <cellStyle name="Пояснение 2 9" xfId="865"/>
    <cellStyle name="Пояснение 2 9 2" xfId="9994"/>
    <cellStyle name="Пояснение 2 9 3" xfId="4934"/>
    <cellStyle name="Пояснение 2_МФ тепловой баланс 2015 дубль 3" xfId="4935"/>
    <cellStyle name="Пояснение 3" xfId="866"/>
    <cellStyle name="Пояснение 3 10" xfId="867"/>
    <cellStyle name="Пояснение 3 10 2" xfId="9995"/>
    <cellStyle name="Пояснение 3 10 3" xfId="4937"/>
    <cellStyle name="Пояснение 3 11" xfId="4938"/>
    <cellStyle name="Пояснение 3 11 2" xfId="9997"/>
    <cellStyle name="Пояснение 3 11 3" xfId="9996"/>
    <cellStyle name="Пояснение 3 12" xfId="9998"/>
    <cellStyle name="Пояснение 3 13" xfId="4936"/>
    <cellStyle name="Пояснение 3 14" xfId="13155"/>
    <cellStyle name="Пояснение 3 2" xfId="868"/>
    <cellStyle name="Пояснение 3 2 2" xfId="9999"/>
    <cellStyle name="Пояснение 3 2 3" xfId="10000"/>
    <cellStyle name="Пояснение 3 2 4" xfId="4939"/>
    <cellStyle name="Пояснение 3 2 5" xfId="13156"/>
    <cellStyle name="Пояснение 3 3" xfId="869"/>
    <cellStyle name="Пояснение 3 3 2" xfId="10001"/>
    <cellStyle name="Пояснение 3 3 3" xfId="10002"/>
    <cellStyle name="Пояснение 3 3 4" xfId="4940"/>
    <cellStyle name="Пояснение 3 3 5" xfId="13157"/>
    <cellStyle name="Пояснение 3 4" xfId="870"/>
    <cellStyle name="Пояснение 3 4 2" xfId="10003"/>
    <cellStyle name="Пояснение 3 4 3" xfId="4941"/>
    <cellStyle name="Пояснение 3 5" xfId="871"/>
    <cellStyle name="Пояснение 3 5 2" xfId="10004"/>
    <cellStyle name="Пояснение 3 5 3" xfId="4942"/>
    <cellStyle name="Пояснение 3 6" xfId="872"/>
    <cellStyle name="Пояснение 3 6 2" xfId="10005"/>
    <cellStyle name="Пояснение 3 6 3" xfId="4943"/>
    <cellStyle name="Пояснение 3 7" xfId="873"/>
    <cellStyle name="Пояснение 3 7 2" xfId="10006"/>
    <cellStyle name="Пояснение 3 7 3" xfId="4944"/>
    <cellStyle name="Пояснение 3 8" xfId="874"/>
    <cellStyle name="Пояснение 3 8 2" xfId="10007"/>
    <cellStyle name="Пояснение 3 8 3" xfId="4945"/>
    <cellStyle name="Пояснение 3 9" xfId="875"/>
    <cellStyle name="Пояснение 3 9 2" xfId="10008"/>
    <cellStyle name="Пояснение 3 9 3" xfId="4946"/>
    <cellStyle name="Пояснение 3_МФ тепловой баланс 2015 дубль 3" xfId="4947"/>
    <cellStyle name="Пояснение 4" xfId="4948"/>
    <cellStyle name="Пояснение 4 2" xfId="4949"/>
    <cellStyle name="Пояснение 4 2 2" xfId="10009"/>
    <cellStyle name="Пояснение 4 3" xfId="6502"/>
    <cellStyle name="Пояснение 4 3 2" xfId="10010"/>
    <cellStyle name="Пояснение 4 4" xfId="10011"/>
    <cellStyle name="Пояснение 4_МФ тепловой баланс 2015 дубль 3" xfId="4950"/>
    <cellStyle name="Пояснение 5" xfId="4951"/>
    <cellStyle name="Пояснение 5 2" xfId="4952"/>
    <cellStyle name="Пояснение 5 2 2" xfId="10012"/>
    <cellStyle name="Пояснение 5 3" xfId="6503"/>
    <cellStyle name="Пояснение 5 3 2" xfId="10013"/>
    <cellStyle name="Пояснение 5 4" xfId="10014"/>
    <cellStyle name="Пояснение 5_МФ тепловой баланс 2015 дубль 3" xfId="4953"/>
    <cellStyle name="Пояснение 6" xfId="4954"/>
    <cellStyle name="Пояснение 6 2" xfId="4955"/>
    <cellStyle name="Пояснение 6 2 2" xfId="10015"/>
    <cellStyle name="Пояснение 6 3" xfId="6504"/>
    <cellStyle name="Пояснение 6 3 2" xfId="10016"/>
    <cellStyle name="Пояснение 6 4" xfId="10017"/>
    <cellStyle name="Пояснение 6_МФ тепловой баланс 2015 дубль 3" xfId="4956"/>
    <cellStyle name="Пояснение 7" xfId="4957"/>
    <cellStyle name="Пояснение 7 2" xfId="4958"/>
    <cellStyle name="Пояснение 7 2 2" xfId="10018"/>
    <cellStyle name="Пояснение 7 3" xfId="6505"/>
    <cellStyle name="Пояснение 7 3 2" xfId="10019"/>
    <cellStyle name="Пояснение 7 4" xfId="10020"/>
    <cellStyle name="Пояснение 7_МФ тепловой баланс 2015 дубль 3" xfId="4959"/>
    <cellStyle name="Пояснение 8" xfId="4960"/>
    <cellStyle name="Пояснение 8 2" xfId="4961"/>
    <cellStyle name="Пояснение 8 2 2" xfId="10021"/>
    <cellStyle name="Пояснение 8 3" xfId="10022"/>
    <cellStyle name="Пояснение 8 4" xfId="10023"/>
    <cellStyle name="Пояснение 9" xfId="4962"/>
    <cellStyle name="Пояснение 9 2" xfId="4963"/>
    <cellStyle name="Пояснение 9 2 2" xfId="10024"/>
    <cellStyle name="Пояснение 9 3" xfId="10025"/>
    <cellStyle name="Пояснение 9 4" xfId="10026"/>
    <cellStyle name="Примечание" xfId="876"/>
    <cellStyle name="Примечание 10" xfId="4964"/>
    <cellStyle name="Примечание 10 2" xfId="4965"/>
    <cellStyle name="Примечание 10 2 2" xfId="10027"/>
    <cellStyle name="Примечание 10 3" xfId="4966"/>
    <cellStyle name="Примечание 10 3 2" xfId="10028"/>
    <cellStyle name="Примечание 10 4" xfId="6506"/>
    <cellStyle name="Примечание 10 4 2" xfId="10029"/>
    <cellStyle name="Примечание 10 5" xfId="10030"/>
    <cellStyle name="Примечание 10_46EE.2011(v1.0)" xfId="4967"/>
    <cellStyle name="Примечание 11" xfId="4968"/>
    <cellStyle name="Примечание 11 2" xfId="4969"/>
    <cellStyle name="Примечание 11 2 2" xfId="10031"/>
    <cellStyle name="Примечание 11 3" xfId="4970"/>
    <cellStyle name="Примечание 11 3 2" xfId="10032"/>
    <cellStyle name="Примечание 11 4" xfId="6507"/>
    <cellStyle name="Примечание 11 4 2" xfId="10033"/>
    <cellStyle name="Примечание 11 5" xfId="10034"/>
    <cellStyle name="Примечание 11_46EE.2011(v1.0)" xfId="4971"/>
    <cellStyle name="Примечание 12" xfId="4972"/>
    <cellStyle name="Примечание 12 2" xfId="4973"/>
    <cellStyle name="Примечание 12 2 2" xfId="10035"/>
    <cellStyle name="Примечание 12 3" xfId="4974"/>
    <cellStyle name="Примечание 12 3 2" xfId="10036"/>
    <cellStyle name="Примечание 12 4" xfId="6508"/>
    <cellStyle name="Примечание 12 4 2" xfId="10037"/>
    <cellStyle name="Примечание 12 5" xfId="10038"/>
    <cellStyle name="Примечание 12_46EE.2011(v1.0)" xfId="4975"/>
    <cellStyle name="Примечание 13" xfId="4976"/>
    <cellStyle name="Примечание 13 2" xfId="10039"/>
    <cellStyle name="Примечание 13 2 2" xfId="10040"/>
    <cellStyle name="Примечание 13 3" xfId="10041"/>
    <cellStyle name="Примечание 13 4" xfId="10042"/>
    <cellStyle name="Примечание 14" xfId="4977"/>
    <cellStyle name="Примечание 14 2" xfId="4978"/>
    <cellStyle name="Примечание 14 2 2" xfId="10044"/>
    <cellStyle name="Примечание 14 2 3" xfId="10043"/>
    <cellStyle name="Примечание 14 3" xfId="10045"/>
    <cellStyle name="Примечание 14 4" xfId="10046"/>
    <cellStyle name="Примечание 15" xfId="4979"/>
    <cellStyle name="Примечание 15 2" xfId="4980"/>
    <cellStyle name="Примечание 15 2 2" xfId="10048"/>
    <cellStyle name="Примечание 15 2 3" xfId="10047"/>
    <cellStyle name="Примечание 15 3" xfId="10049"/>
    <cellStyle name="Примечание 15 4" xfId="10050"/>
    <cellStyle name="Примечание 16" xfId="4981"/>
    <cellStyle name="Примечание 16 2" xfId="10051"/>
    <cellStyle name="Примечание 16 2 2" xfId="10052"/>
    <cellStyle name="Примечание 16 3" xfId="10053"/>
    <cellStyle name="Примечание 16 4" xfId="10054"/>
    <cellStyle name="Примечание 16 5" xfId="6509"/>
    <cellStyle name="Примечание 17" xfId="4982"/>
    <cellStyle name="Примечание 17 2" xfId="10055"/>
    <cellStyle name="Примечание 17 3" xfId="10056"/>
    <cellStyle name="Примечание 17 4" xfId="6510"/>
    <cellStyle name="Примечание 18" xfId="4983"/>
    <cellStyle name="Примечание 18 2" xfId="10057"/>
    <cellStyle name="Примечание 18 3" xfId="10058"/>
    <cellStyle name="Примечание 18 4" xfId="6511"/>
    <cellStyle name="Примечание 19" xfId="4984"/>
    <cellStyle name="Примечание 19 2" xfId="10059"/>
    <cellStyle name="Примечание 19 3" xfId="6512"/>
    <cellStyle name="Примечание 2" xfId="877"/>
    <cellStyle name="Примечание 2 1" xfId="10060"/>
    <cellStyle name="Примечание 2 1 2" xfId="10061"/>
    <cellStyle name="Примечание 2 10" xfId="878"/>
    <cellStyle name="Примечание 2 10 2" xfId="4987"/>
    <cellStyle name="Примечание 2 10 2 2" xfId="4988"/>
    <cellStyle name="Примечание 2 10 2 2 2" xfId="10062"/>
    <cellStyle name="Примечание 2 10 3" xfId="4989"/>
    <cellStyle name="Примечание 2 10 4" xfId="4986"/>
    <cellStyle name="Примечание 2 11" xfId="4990"/>
    <cellStyle name="Примечание 2 11 2" xfId="5544"/>
    <cellStyle name="Примечание 2 11 2 2" xfId="10064"/>
    <cellStyle name="Примечание 2 11 3" xfId="10065"/>
    <cellStyle name="Примечание 2 11 4" xfId="10063"/>
    <cellStyle name="Примечание 2 12" xfId="4991"/>
    <cellStyle name="Примечание 2 12 2" xfId="4992"/>
    <cellStyle name="Примечание 2 12 2 2" xfId="10067"/>
    <cellStyle name="Примечание 2 12 3" xfId="10066"/>
    <cellStyle name="Примечание 2 13" xfId="4993"/>
    <cellStyle name="Примечание 2 13 2" xfId="5846"/>
    <cellStyle name="Примечание 2 14" xfId="4985"/>
    <cellStyle name="Примечание 2 15" xfId="13163"/>
    <cellStyle name="Примечание 2 2" xfId="879"/>
    <cellStyle name="Примечание 2 2 2" xfId="4995"/>
    <cellStyle name="Примечание 2 2 2 2" xfId="5545"/>
    <cellStyle name="Примечание 2 2 2 2 2" xfId="10069"/>
    <cellStyle name="Примечание 2 2 2 2 3" xfId="10068"/>
    <cellStyle name="Примечание 2 2 2 3" xfId="10070"/>
    <cellStyle name="Примечание 2 2 2 4" xfId="6513"/>
    <cellStyle name="Примечание 2 2 3" xfId="4996"/>
    <cellStyle name="Примечание 2 2 3 2" xfId="5546"/>
    <cellStyle name="Примечание 2 2 3 2 2" xfId="10072"/>
    <cellStyle name="Примечание 2 2 3 3" xfId="10071"/>
    <cellStyle name="Примечание 2 2 4" xfId="4997"/>
    <cellStyle name="Примечание 2 2 4 2" xfId="4998"/>
    <cellStyle name="Примечание 2 2 4 2 2" xfId="10073"/>
    <cellStyle name="Примечание 2 2 4 3" xfId="5889"/>
    <cellStyle name="Примечание 2 2 5" xfId="4999"/>
    <cellStyle name="Примечание 2 2 6" xfId="4994"/>
    <cellStyle name="Примечание 2 2 7" xfId="13165"/>
    <cellStyle name="Примечание 2 3" xfId="880"/>
    <cellStyle name="Примечание 2 3 2" xfId="5001"/>
    <cellStyle name="Примечание 2 3 2 2" xfId="5547"/>
    <cellStyle name="Примечание 2 3 2 2 2" xfId="10074"/>
    <cellStyle name="Примечание 2 3 2 3" xfId="10075"/>
    <cellStyle name="Примечание 2 3 2 4" xfId="6514"/>
    <cellStyle name="Примечание 2 3 3" xfId="5002"/>
    <cellStyle name="Примечание 2 3 3 2" xfId="5003"/>
    <cellStyle name="Примечание 2 3 3 2 2" xfId="10077"/>
    <cellStyle name="Примечание 2 3 3 3" xfId="10076"/>
    <cellStyle name="Примечание 2 3 4" xfId="5004"/>
    <cellStyle name="Примечание 2 3 4 2" xfId="10078"/>
    <cellStyle name="Примечание 2 3 5" xfId="5000"/>
    <cellStyle name="Примечание 2 4" xfId="881"/>
    <cellStyle name="Примечание 2 4 2" xfId="5006"/>
    <cellStyle name="Примечание 2 4 2 2" xfId="5548"/>
    <cellStyle name="Примечание 2 4 2 2 2" xfId="10079"/>
    <cellStyle name="Примечание 2 4 2 3" xfId="10080"/>
    <cellStyle name="Примечание 2 4 2 4" xfId="6515"/>
    <cellStyle name="Примечание 2 4 3" xfId="5007"/>
    <cellStyle name="Примечание 2 4 3 2" xfId="5008"/>
    <cellStyle name="Примечание 2 4 3 2 2" xfId="10081"/>
    <cellStyle name="Примечание 2 4 4" xfId="5009"/>
    <cellStyle name="Примечание 2 4 4 2" xfId="10082"/>
    <cellStyle name="Примечание 2 4 5" xfId="5005"/>
    <cellStyle name="Примечание 2 5" xfId="882"/>
    <cellStyle name="Примечание 2 5 2" xfId="5011"/>
    <cellStyle name="Примечание 2 5 2 2" xfId="5549"/>
    <cellStyle name="Примечание 2 5 2 2 2" xfId="10083"/>
    <cellStyle name="Примечание 2 5 2 3" xfId="10084"/>
    <cellStyle name="Примечание 2 5 2 4" xfId="6516"/>
    <cellStyle name="Примечание 2 5 3" xfId="5012"/>
    <cellStyle name="Примечание 2 5 3 2" xfId="5013"/>
    <cellStyle name="Примечание 2 5 3 2 2" xfId="10085"/>
    <cellStyle name="Примечание 2 5 4" xfId="5014"/>
    <cellStyle name="Примечание 2 5 4 2" xfId="10086"/>
    <cellStyle name="Примечание 2 5 5" xfId="5010"/>
    <cellStyle name="Примечание 2 6" xfId="883"/>
    <cellStyle name="Примечание 2 6 2" xfId="5016"/>
    <cellStyle name="Примечание 2 6 2 2" xfId="5550"/>
    <cellStyle name="Примечание 2 6 2 2 2" xfId="10087"/>
    <cellStyle name="Примечание 2 6 2 3" xfId="10088"/>
    <cellStyle name="Примечание 2 6 2 4" xfId="6517"/>
    <cellStyle name="Примечание 2 6 3" xfId="5017"/>
    <cellStyle name="Примечание 2 6 3 2" xfId="5018"/>
    <cellStyle name="Примечание 2 6 3 2 2" xfId="10089"/>
    <cellStyle name="Примечание 2 6 4" xfId="5019"/>
    <cellStyle name="Примечание 2 6 4 2" xfId="10090"/>
    <cellStyle name="Примечание 2 6 5" xfId="5015"/>
    <cellStyle name="Примечание 2 7" xfId="884"/>
    <cellStyle name="Примечание 2 7 2" xfId="5021"/>
    <cellStyle name="Примечание 2 7 2 2" xfId="5551"/>
    <cellStyle name="Примечание 2 7 2 2 2" xfId="10091"/>
    <cellStyle name="Примечание 2 7 2 3" xfId="10092"/>
    <cellStyle name="Примечание 2 7 2 4" xfId="6518"/>
    <cellStyle name="Примечание 2 7 3" xfId="5022"/>
    <cellStyle name="Примечание 2 7 3 2" xfId="5023"/>
    <cellStyle name="Примечание 2 7 3 2 2" xfId="10093"/>
    <cellStyle name="Примечание 2 7 4" xfId="5024"/>
    <cellStyle name="Примечание 2 7 4 2" xfId="10094"/>
    <cellStyle name="Примечание 2 7 5" xfId="5020"/>
    <cellStyle name="Примечание 2 8" xfId="885"/>
    <cellStyle name="Примечание 2 8 2" xfId="5026"/>
    <cellStyle name="Примечание 2 8 2 2" xfId="5552"/>
    <cellStyle name="Примечание 2 8 2 2 2" xfId="10095"/>
    <cellStyle name="Примечание 2 8 2 3" xfId="10096"/>
    <cellStyle name="Примечание 2 8 2 4" xfId="6519"/>
    <cellStyle name="Примечание 2 8 3" xfId="5027"/>
    <cellStyle name="Примечание 2 8 3 2" xfId="5028"/>
    <cellStyle name="Примечание 2 8 3 2 2" xfId="10097"/>
    <cellStyle name="Примечание 2 8 4" xfId="5029"/>
    <cellStyle name="Примечание 2 8 4 2" xfId="10098"/>
    <cellStyle name="Примечание 2 8 5" xfId="5025"/>
    <cellStyle name="Примечание 2 9" xfId="886"/>
    <cellStyle name="Примечание 2 9 2" xfId="5031"/>
    <cellStyle name="Примечание 2 9 2 2" xfId="5553"/>
    <cellStyle name="Примечание 2 9 2 2 2" xfId="10099"/>
    <cellStyle name="Примечание 2 9 2 3" xfId="10100"/>
    <cellStyle name="Примечание 2 9 2 4" xfId="6520"/>
    <cellStyle name="Примечание 2 9 3" xfId="5032"/>
    <cellStyle name="Примечание 2 9 3 2" xfId="5033"/>
    <cellStyle name="Примечание 2 9 3 2 2" xfId="10101"/>
    <cellStyle name="Примечание 2 9 4" xfId="5034"/>
    <cellStyle name="Примечание 2 9 4 2" xfId="10102"/>
    <cellStyle name="Примечание 2 9 5" xfId="5030"/>
    <cellStyle name="Примечание 2_46EE.2011(v1.0)" xfId="5035"/>
    <cellStyle name="Примечание 20" xfId="5036"/>
    <cellStyle name="Примечание 20 2" xfId="10103"/>
    <cellStyle name="Примечание 20 3" xfId="6521"/>
    <cellStyle name="Примечание 21" xfId="5037"/>
    <cellStyle name="Примечание 21 2" xfId="10104"/>
    <cellStyle name="Примечание 21 3" xfId="6522"/>
    <cellStyle name="Примечание 22" xfId="5038"/>
    <cellStyle name="Примечание 22 2" xfId="10105"/>
    <cellStyle name="Примечание 22 3" xfId="6523"/>
    <cellStyle name="Примечание 23" xfId="5039"/>
    <cellStyle name="Примечание 23 2" xfId="10106"/>
    <cellStyle name="Примечание 23 3" xfId="6524"/>
    <cellStyle name="Примечание 24" xfId="5040"/>
    <cellStyle name="Примечание 24 2" xfId="10107"/>
    <cellStyle name="Примечание 24 3" xfId="6525"/>
    <cellStyle name="Примечание 25" xfId="5041"/>
    <cellStyle name="Примечание 25 2" xfId="10108"/>
    <cellStyle name="Примечание 25 3" xfId="6526"/>
    <cellStyle name="Примечание 26" xfId="5042"/>
    <cellStyle name="Примечание 26 2" xfId="10109"/>
    <cellStyle name="Примечание 26 3" xfId="6527"/>
    <cellStyle name="Примечание 27" xfId="5043"/>
    <cellStyle name="Примечание 27 2" xfId="10110"/>
    <cellStyle name="Примечание 27 3" xfId="6528"/>
    <cellStyle name="Примечание 28" xfId="5044"/>
    <cellStyle name="Примечание 28 2" xfId="10111"/>
    <cellStyle name="Примечание 28 3" xfId="6529"/>
    <cellStyle name="Примечание 29" xfId="5045"/>
    <cellStyle name="Примечание 29 2" xfId="10112"/>
    <cellStyle name="Примечание 29 3" xfId="6530"/>
    <cellStyle name="Примечание 3" xfId="887"/>
    <cellStyle name="Примечание 3 10" xfId="888"/>
    <cellStyle name="Примечание 3 10 2" xfId="5048"/>
    <cellStyle name="Примечание 3 10 2 2" xfId="5049"/>
    <cellStyle name="Примечание 3 10 2 2 2" xfId="10114"/>
    <cellStyle name="Примечание 3 10 2 3" xfId="10113"/>
    <cellStyle name="Примечание 3 10 3" xfId="5050"/>
    <cellStyle name="Примечание 3 10 4" xfId="5047"/>
    <cellStyle name="Примечание 3 11" xfId="5051"/>
    <cellStyle name="Примечание 3 11 2" xfId="5554"/>
    <cellStyle name="Примечание 3 11 2 2" xfId="10116"/>
    <cellStyle name="Примечание 3 11 3" xfId="10115"/>
    <cellStyle name="Примечание 3 12" xfId="5052"/>
    <cellStyle name="Примечание 3 12 2" xfId="5053"/>
    <cellStyle name="Примечание 3 12 2 2" xfId="10118"/>
    <cellStyle name="Примечание 3 12 3" xfId="10117"/>
    <cellStyle name="Примечание 3 13" xfId="5054"/>
    <cellStyle name="Примечание 3 13 2" xfId="10119"/>
    <cellStyle name="Примечание 3 13 3" xfId="5847"/>
    <cellStyle name="Примечание 3 14" xfId="5046"/>
    <cellStyle name="Примечание 3 15" xfId="13168"/>
    <cellStyle name="Примечание 3 2" xfId="889"/>
    <cellStyle name="Примечание 3 2 2" xfId="5056"/>
    <cellStyle name="Примечание 3 2 2 2" xfId="5555"/>
    <cellStyle name="Примечание 3 2 2 2 2" xfId="10120"/>
    <cellStyle name="Примечание 3 2 2 3" xfId="10121"/>
    <cellStyle name="Примечание 3 2 2 4" xfId="6531"/>
    <cellStyle name="Примечание 3 2 3" xfId="5057"/>
    <cellStyle name="Примечание 3 2 3 2" xfId="5058"/>
    <cellStyle name="Примечание 3 2 3 2 2" xfId="10122"/>
    <cellStyle name="Примечание 3 2 4" xfId="5059"/>
    <cellStyle name="Примечание 3 2 4 2" xfId="10123"/>
    <cellStyle name="Примечание 3 2 5" xfId="5055"/>
    <cellStyle name="Примечание 3 2 6" xfId="13169"/>
    <cellStyle name="Примечание 3 3" xfId="890"/>
    <cellStyle name="Примечание 3 3 2" xfId="5061"/>
    <cellStyle name="Примечание 3 3 2 2" xfId="5556"/>
    <cellStyle name="Примечание 3 3 2 2 2" xfId="10124"/>
    <cellStyle name="Примечание 3 3 2 3" xfId="10125"/>
    <cellStyle name="Примечание 3 3 2 4" xfId="6532"/>
    <cellStyle name="Примечание 3 3 3" xfId="5062"/>
    <cellStyle name="Примечание 3 3 3 2" xfId="5063"/>
    <cellStyle name="Примечание 3 3 3 2 2" xfId="10126"/>
    <cellStyle name="Примечание 3 3 4" xfId="5064"/>
    <cellStyle name="Примечание 3 3 4 2" xfId="10127"/>
    <cellStyle name="Примечание 3 3 5" xfId="5060"/>
    <cellStyle name="Примечание 3 3 6" xfId="13170"/>
    <cellStyle name="Примечание 3 4" xfId="891"/>
    <cellStyle name="Примечание 3 4 2" xfId="5066"/>
    <cellStyle name="Примечание 3 4 2 2" xfId="5557"/>
    <cellStyle name="Примечание 3 4 2 2 2" xfId="10128"/>
    <cellStyle name="Примечание 3 4 2 3" xfId="10129"/>
    <cellStyle name="Примечание 3 4 2 4" xfId="6533"/>
    <cellStyle name="Примечание 3 4 3" xfId="5067"/>
    <cellStyle name="Примечание 3 4 3 2" xfId="5068"/>
    <cellStyle name="Примечание 3 4 3 2 2" xfId="10130"/>
    <cellStyle name="Примечание 3 4 4" xfId="5069"/>
    <cellStyle name="Примечание 3 4 4 2" xfId="10131"/>
    <cellStyle name="Примечание 3 4 5" xfId="5065"/>
    <cellStyle name="Примечание 3 5" xfId="892"/>
    <cellStyle name="Примечание 3 5 2" xfId="5071"/>
    <cellStyle name="Примечание 3 5 2 2" xfId="5558"/>
    <cellStyle name="Примечание 3 5 2 2 2" xfId="10132"/>
    <cellStyle name="Примечание 3 5 2 3" xfId="10133"/>
    <cellStyle name="Примечание 3 5 2 4" xfId="6534"/>
    <cellStyle name="Примечание 3 5 3" xfId="5072"/>
    <cellStyle name="Примечание 3 5 3 2" xfId="5073"/>
    <cellStyle name="Примечание 3 5 3 2 2" xfId="10134"/>
    <cellStyle name="Примечание 3 5 4" xfId="5074"/>
    <cellStyle name="Примечание 3 5 4 2" xfId="10135"/>
    <cellStyle name="Примечание 3 5 5" xfId="5070"/>
    <cellStyle name="Примечание 3 6" xfId="893"/>
    <cellStyle name="Примечание 3 6 2" xfId="5076"/>
    <cellStyle name="Примечание 3 6 2 2" xfId="5559"/>
    <cellStyle name="Примечание 3 6 2 2 2" xfId="10136"/>
    <cellStyle name="Примечание 3 6 2 3" xfId="10137"/>
    <cellStyle name="Примечание 3 6 2 4" xfId="6535"/>
    <cellStyle name="Примечание 3 6 3" xfId="5077"/>
    <cellStyle name="Примечание 3 6 3 2" xfId="5078"/>
    <cellStyle name="Примечание 3 6 3 2 2" xfId="10138"/>
    <cellStyle name="Примечание 3 6 4" xfId="5079"/>
    <cellStyle name="Примечание 3 6 4 2" xfId="10139"/>
    <cellStyle name="Примечание 3 6 5" xfId="5075"/>
    <cellStyle name="Примечание 3 7" xfId="894"/>
    <cellStyle name="Примечание 3 7 2" xfId="5081"/>
    <cellStyle name="Примечание 3 7 2 2" xfId="5560"/>
    <cellStyle name="Примечание 3 7 2 2 2" xfId="10140"/>
    <cellStyle name="Примечание 3 7 2 3" xfId="10141"/>
    <cellStyle name="Примечание 3 7 2 4" xfId="6536"/>
    <cellStyle name="Примечание 3 7 3" xfId="5082"/>
    <cellStyle name="Примечание 3 7 3 2" xfId="5083"/>
    <cellStyle name="Примечание 3 7 3 2 2" xfId="10142"/>
    <cellStyle name="Примечание 3 7 4" xfId="5084"/>
    <cellStyle name="Примечание 3 7 4 2" xfId="10143"/>
    <cellStyle name="Примечание 3 7 5" xfId="5080"/>
    <cellStyle name="Примечание 3 8" xfId="895"/>
    <cellStyle name="Примечание 3 8 2" xfId="5086"/>
    <cellStyle name="Примечание 3 8 2 2" xfId="5561"/>
    <cellStyle name="Примечание 3 8 2 2 2" xfId="10144"/>
    <cellStyle name="Примечание 3 8 2 3" xfId="10145"/>
    <cellStyle name="Примечание 3 8 2 4" xfId="6537"/>
    <cellStyle name="Примечание 3 8 3" xfId="5087"/>
    <cellStyle name="Примечание 3 8 3 2" xfId="5088"/>
    <cellStyle name="Примечание 3 8 3 2 2" xfId="10146"/>
    <cellStyle name="Примечание 3 8 4" xfId="5089"/>
    <cellStyle name="Примечание 3 8 4 2" xfId="10147"/>
    <cellStyle name="Примечание 3 8 5" xfId="5085"/>
    <cellStyle name="Примечание 3 9" xfId="896"/>
    <cellStyle name="Примечание 3 9 2" xfId="5091"/>
    <cellStyle name="Примечание 3 9 2 2" xfId="5562"/>
    <cellStyle name="Примечание 3 9 2 2 2" xfId="10148"/>
    <cellStyle name="Примечание 3 9 2 3" xfId="10149"/>
    <cellStyle name="Примечание 3 9 2 4" xfId="6538"/>
    <cellStyle name="Примечание 3 9 3" xfId="5092"/>
    <cellStyle name="Примечание 3 9 3 2" xfId="5093"/>
    <cellStyle name="Примечание 3 9 3 2 2" xfId="10150"/>
    <cellStyle name="Примечание 3 9 4" xfId="5094"/>
    <cellStyle name="Примечание 3 9 4 2" xfId="10151"/>
    <cellStyle name="Примечание 3 9 5" xfId="5090"/>
    <cellStyle name="Примечание 3_46EE.2011(v1.0)" xfId="5095"/>
    <cellStyle name="Примечание 30" xfId="5096"/>
    <cellStyle name="Примечание 30 2" xfId="10152"/>
    <cellStyle name="Примечание 30 3" xfId="6539"/>
    <cellStyle name="Примечание 31" xfId="5097"/>
    <cellStyle name="Примечание 31 2" xfId="10153"/>
    <cellStyle name="Примечание 31 3" xfId="6540"/>
    <cellStyle name="Примечание 32" xfId="5098"/>
    <cellStyle name="Примечание 32 2" xfId="10154"/>
    <cellStyle name="Примечание 32 3" xfId="6541"/>
    <cellStyle name="Примечание 33" xfId="5099"/>
    <cellStyle name="Примечание 33 2" xfId="10155"/>
    <cellStyle name="Примечание 33 3" xfId="6542"/>
    <cellStyle name="Примечание 34" xfId="5454"/>
    <cellStyle name="Примечание 34 2" xfId="10156"/>
    <cellStyle name="Примечание 34 3" xfId="6543"/>
    <cellStyle name="Примечание 35" xfId="5458"/>
    <cellStyle name="Примечание 35 2" xfId="10157"/>
    <cellStyle name="Примечание 35 3" xfId="6544"/>
    <cellStyle name="Примечание 36" xfId="5457"/>
    <cellStyle name="Примечание 36 2" xfId="10158"/>
    <cellStyle name="Примечание 36 3" xfId="6545"/>
    <cellStyle name="Примечание 37" xfId="5459"/>
    <cellStyle name="Примечание 37 2" xfId="10159"/>
    <cellStyle name="Примечание 37 3" xfId="6546"/>
    <cellStyle name="Примечание 38" xfId="5456"/>
    <cellStyle name="Примечание 38 2" xfId="10160"/>
    <cellStyle name="Примечание 38 3" xfId="6652"/>
    <cellStyle name="Примечание 39" xfId="6653"/>
    <cellStyle name="Примечание 39 2" xfId="10161"/>
    <cellStyle name="Примечание 4" xfId="5100"/>
    <cellStyle name="Примечание 4 10" xfId="5848"/>
    <cellStyle name="Примечание 4 10 2" xfId="10162"/>
    <cellStyle name="Примечание 4 10 3" xfId="10163"/>
    <cellStyle name="Примечание 4 11" xfId="10164"/>
    <cellStyle name="Примечание 4 2" xfId="5101"/>
    <cellStyle name="Примечание 4 2 2" xfId="10165"/>
    <cellStyle name="Примечание 4 3" xfId="5102"/>
    <cellStyle name="Примечание 4 3 2" xfId="10166"/>
    <cellStyle name="Примечание 4 4" xfId="5103"/>
    <cellStyle name="Примечание 4 4 2" xfId="10167"/>
    <cellStyle name="Примечание 4 5" xfId="5104"/>
    <cellStyle name="Примечание 4 5 2" xfId="10168"/>
    <cellStyle name="Примечание 4 6" xfId="5105"/>
    <cellStyle name="Примечание 4 6 2" xfId="10169"/>
    <cellStyle name="Примечание 4 7" xfId="5106"/>
    <cellStyle name="Примечание 4 7 2" xfId="10170"/>
    <cellStyle name="Примечание 4 8" xfId="5107"/>
    <cellStyle name="Примечание 4 8 2" xfId="10171"/>
    <cellStyle name="Примечание 4 9" xfId="5108"/>
    <cellStyle name="Примечание 4 9 2" xfId="10172"/>
    <cellStyle name="Примечание 4_46EE.2011(v1.0)" xfId="5109"/>
    <cellStyle name="Примечание 40" xfId="10173"/>
    <cellStyle name="Примечание 41" xfId="10174"/>
    <cellStyle name="Примечание 42" xfId="10175"/>
    <cellStyle name="Примечание 43" xfId="10176"/>
    <cellStyle name="Примечание 44" xfId="10177"/>
    <cellStyle name="Примечание 45" xfId="10178"/>
    <cellStyle name="Примечание 46" xfId="10179"/>
    <cellStyle name="Примечание 47" xfId="10180"/>
    <cellStyle name="Примечание 48" xfId="10181"/>
    <cellStyle name="Примечание 49" xfId="13162"/>
    <cellStyle name="Примечание 5" xfId="5110"/>
    <cellStyle name="Примечание 5 10" xfId="5849"/>
    <cellStyle name="Примечание 5 10 2" xfId="10182"/>
    <cellStyle name="Примечание 5 10 3" xfId="10183"/>
    <cellStyle name="Примечание 5 11" xfId="10184"/>
    <cellStyle name="Примечание 5 2" xfId="5111"/>
    <cellStyle name="Примечание 5 2 2" xfId="10185"/>
    <cellStyle name="Примечание 5 3" xfId="5112"/>
    <cellStyle name="Примечание 5 3 2" xfId="10186"/>
    <cellStyle name="Примечание 5 4" xfId="5113"/>
    <cellStyle name="Примечание 5 4 2" xfId="10187"/>
    <cellStyle name="Примечание 5 5" xfId="5114"/>
    <cellStyle name="Примечание 5 5 2" xfId="10188"/>
    <cellStyle name="Примечание 5 6" xfId="5115"/>
    <cellStyle name="Примечание 5 6 2" xfId="10189"/>
    <cellStyle name="Примечание 5 7" xfId="5116"/>
    <cellStyle name="Примечание 5 7 2" xfId="10190"/>
    <cellStyle name="Примечание 5 8" xfId="5117"/>
    <cellStyle name="Примечание 5 8 2" xfId="10191"/>
    <cellStyle name="Примечание 5 9" xfId="5118"/>
    <cellStyle name="Примечание 5 9 2" xfId="10192"/>
    <cellStyle name="Примечание 5_46EE.2011(v1.0)" xfId="5119"/>
    <cellStyle name="Примечание 50" xfId="13611"/>
    <cellStyle name="Примечание 51" xfId="13744"/>
    <cellStyle name="Примечание 52" xfId="13886"/>
    <cellStyle name="Примечание 53" xfId="14011"/>
    <cellStyle name="Примечание 54" xfId="14126"/>
    <cellStyle name="Примечание 55" xfId="14229"/>
    <cellStyle name="Примечание 56" xfId="14318"/>
    <cellStyle name="Примечание 57" xfId="14373"/>
    <cellStyle name="Примечание 58" xfId="14415"/>
    <cellStyle name="Примечание 59" xfId="14420"/>
    <cellStyle name="Примечание 6" xfId="5120"/>
    <cellStyle name="Примечание 6 2" xfId="5121"/>
    <cellStyle name="Примечание 6 2 2" xfId="10193"/>
    <cellStyle name="Примечание 6 3" xfId="6547"/>
    <cellStyle name="Примечание 6 3 2" xfId="10194"/>
    <cellStyle name="Примечание 6 3 3" xfId="10195"/>
    <cellStyle name="Примечание 6 4" xfId="10196"/>
    <cellStyle name="Примечание 6 5" xfId="10197"/>
    <cellStyle name="Примечание 6_46EE.2011(v1.0)" xfId="5122"/>
    <cellStyle name="Примечание 60" xfId="14424"/>
    <cellStyle name="Примечание 7" xfId="5123"/>
    <cellStyle name="Примечание 7 2" xfId="5124"/>
    <cellStyle name="Примечание 7 2 2" xfId="10198"/>
    <cellStyle name="Примечание 7 3" xfId="6548"/>
    <cellStyle name="Примечание 7 3 2" xfId="10199"/>
    <cellStyle name="Примечание 7 3 3" xfId="10200"/>
    <cellStyle name="Примечание 7 4" xfId="10201"/>
    <cellStyle name="Примечание 7_46EE.2011(v1.0)" xfId="5125"/>
    <cellStyle name="Примечание 8" xfId="5126"/>
    <cellStyle name="Примечание 8 2" xfId="5127"/>
    <cellStyle name="Примечание 8 2 2" xfId="10202"/>
    <cellStyle name="Примечание 8 3" xfId="10203"/>
    <cellStyle name="Примечание 8 3 2" xfId="10204"/>
    <cellStyle name="Примечание 8 4" xfId="10205"/>
    <cellStyle name="Примечание 8 5" xfId="6549"/>
    <cellStyle name="Примечание 8_46EE.2011(v1.0)" xfId="5128"/>
    <cellStyle name="Примечание 9" xfId="5129"/>
    <cellStyle name="Примечание 9 2" xfId="5130"/>
    <cellStyle name="Примечание 9 2 2" xfId="10206"/>
    <cellStyle name="Примечание 9 3" xfId="10207"/>
    <cellStyle name="Примечание 9 4" xfId="10208"/>
    <cellStyle name="Примечание 9_46EE.2011(v1.0)" xfId="5131"/>
    <cellStyle name="Продукт" xfId="5132"/>
    <cellStyle name="Продукт 2" xfId="10209"/>
    <cellStyle name="Процент_ГСМ (з)" xfId="10210"/>
    <cellStyle name="Процентный" xfId="12236" builtinId="5"/>
    <cellStyle name="Процентный 10" xfId="5133"/>
    <cellStyle name="Процентный 10 2" xfId="5134"/>
    <cellStyle name="Процентный 10 2 2" xfId="6551"/>
    <cellStyle name="Процентный 10 2 3" xfId="10211"/>
    <cellStyle name="Процентный 10 2 4" xfId="10212"/>
    <cellStyle name="Процентный 10 3" xfId="5802"/>
    <cellStyle name="Процентный 10 3 2" xfId="10214"/>
    <cellStyle name="Процентный 10 3 3" xfId="10213"/>
    <cellStyle name="Процентный 10 4" xfId="10215"/>
    <cellStyle name="Процентный 10 4 2" xfId="10216"/>
    <cellStyle name="Процентный 10 5" xfId="10217"/>
    <cellStyle name="Процентный 10 5 2" xfId="11014"/>
    <cellStyle name="Процентный 10 6" xfId="6550"/>
    <cellStyle name="Процентный 11" xfId="5135"/>
    <cellStyle name="Процентный 11 2" xfId="5136"/>
    <cellStyle name="Процентный 11 2 2" xfId="10218"/>
    <cellStyle name="Процентный 11 3" xfId="10219"/>
    <cellStyle name="Процентный 12" xfId="5137"/>
    <cellStyle name="Процентный 12 2" xfId="10220"/>
    <cellStyle name="Процентный 12 2 2" xfId="10221"/>
    <cellStyle name="Процентный 12 3" xfId="10222"/>
    <cellStyle name="Процентный 12 4" xfId="10223"/>
    <cellStyle name="Процентный 12 5" xfId="10224"/>
    <cellStyle name="Процентный 12 6" xfId="6552"/>
    <cellStyle name="Процентный 13" xfId="5138"/>
    <cellStyle name="Процентный 13 2" xfId="5931"/>
    <cellStyle name="Процентный 13 2 2" xfId="10225"/>
    <cellStyle name="Процентный 13 3" xfId="10226"/>
    <cellStyle name="Процентный 14" xfId="5139"/>
    <cellStyle name="Процентный 14 2" xfId="10228"/>
    <cellStyle name="Процентный 14 3" xfId="10229"/>
    <cellStyle name="Процентный 14 4" xfId="10227"/>
    <cellStyle name="Процентный 15" xfId="5140"/>
    <cellStyle name="Процентный 15 2" xfId="10231"/>
    <cellStyle name="Процентный 15 3" xfId="10230"/>
    <cellStyle name="Процентный 16" xfId="10232"/>
    <cellStyle name="Процентный 17" xfId="11031"/>
    <cellStyle name="Процентный 18" xfId="11038"/>
    <cellStyle name="Процентный 19" xfId="13175"/>
    <cellStyle name="Процентный 2" xfId="5141"/>
    <cellStyle name="Процентный 2 2" xfId="5142"/>
    <cellStyle name="Процентный 2 2 2" xfId="5143"/>
    <cellStyle name="Процентный 2 2 2 2" xfId="5144"/>
    <cellStyle name="Процентный 2 2 2 2 2" xfId="10233"/>
    <cellStyle name="Процентный 2 2 2 2 3" xfId="10234"/>
    <cellStyle name="Процентный 2 2 2 2 4" xfId="6553"/>
    <cellStyle name="Процентный 2 2 2 3" xfId="10235"/>
    <cellStyle name="Процентный 2 2 2 3 2" xfId="10236"/>
    <cellStyle name="Процентный 2 2 2 4" xfId="10237"/>
    <cellStyle name="Процентный 2 2 2 5" xfId="10238"/>
    <cellStyle name="Процентный 2 2 2 6" xfId="10239"/>
    <cellStyle name="Процентный 2 2 3" xfId="5145"/>
    <cellStyle name="Процентный 2 2 3 2" xfId="6555"/>
    <cellStyle name="Процентный 2 2 3 3" xfId="10240"/>
    <cellStyle name="Процентный 2 2 3 4" xfId="10241"/>
    <cellStyle name="Процентный 2 2 3 5" xfId="6554"/>
    <cellStyle name="Процентный 2 2 3 6" xfId="13179"/>
    <cellStyle name="Процентный 2 2 4" xfId="5146"/>
    <cellStyle name="Процентный 2 2 4 2" xfId="10242"/>
    <cellStyle name="Процентный 2 2 4 2 2" xfId="10243"/>
    <cellStyle name="Процентный 2 2 4 3" xfId="10244"/>
    <cellStyle name="Процентный 2 2 5" xfId="5147"/>
    <cellStyle name="Процентный 2 2 5 2" xfId="10245"/>
    <cellStyle name="Процентный 2 2 5 2 2" xfId="10246"/>
    <cellStyle name="Процентный 2 2 5 3" xfId="10247"/>
    <cellStyle name="Процентный 2 2 5 4" xfId="10248"/>
    <cellStyle name="Процентный 2 2 5 5" xfId="6556"/>
    <cellStyle name="Процентный 2 2 5 6" xfId="13261"/>
    <cellStyle name="Процентный 2 2 6" xfId="10249"/>
    <cellStyle name="Процентный 2 2 6 2" xfId="10250"/>
    <cellStyle name="Процентный 2 2 7" xfId="10251"/>
    <cellStyle name="Процентный 2 2 8" xfId="13177"/>
    <cellStyle name="Процентный 2 3" xfId="5148"/>
    <cellStyle name="Процентный 2 3 2" xfId="5149"/>
    <cellStyle name="Процентный 2 3 2 2" xfId="10252"/>
    <cellStyle name="Процентный 2 3 2 3" xfId="10253"/>
    <cellStyle name="Процентный 2 3 2 4" xfId="10254"/>
    <cellStyle name="Процентный 2 3 3" xfId="5563"/>
    <cellStyle name="Процентный 2 3 3 2" xfId="10255"/>
    <cellStyle name="Процентный 2 3 3 2 2" xfId="10256"/>
    <cellStyle name="Процентный 2 3 3 3" xfId="10257"/>
    <cellStyle name="Процентный 2 3 3 4" xfId="6557"/>
    <cellStyle name="Процентный 2 3 4" xfId="5798"/>
    <cellStyle name="Процентный 2 3 4 2" xfId="10258"/>
    <cellStyle name="Процентный 2 3 4 3" xfId="6558"/>
    <cellStyle name="Процентный 2 3 5" xfId="10259"/>
    <cellStyle name="Процентный 2 3 5 2" xfId="10260"/>
    <cellStyle name="Процентный 2 3 6" xfId="10261"/>
    <cellStyle name="Процентный 2 3 7" xfId="10262"/>
    <cellStyle name="Процентный 2 4" xfId="5150"/>
    <cellStyle name="Процентный 2 4 2" xfId="5151"/>
    <cellStyle name="Процентный 2 4 2 2" xfId="10264"/>
    <cellStyle name="Процентный 2 4 2 3" xfId="10265"/>
    <cellStyle name="Процентный 2 4 2 4" xfId="10263"/>
    <cellStyle name="Процентный 2 4 3" xfId="5564"/>
    <cellStyle name="Процентный 2 4 3 2" xfId="10267"/>
    <cellStyle name="Процентный 2 4 3 3" xfId="10266"/>
    <cellStyle name="Процентный 2 4 4" xfId="5799"/>
    <cellStyle name="Процентный 2 4 4 2" xfId="10268"/>
    <cellStyle name="Процентный 2 4 5" xfId="5890"/>
    <cellStyle name="Процентный 2 5" xfId="5152"/>
    <cellStyle name="Процентный 2 5 2" xfId="5932"/>
    <cellStyle name="Процентный 2 5 2 2" xfId="10269"/>
    <cellStyle name="Процентный 2 5 3" xfId="10270"/>
    <cellStyle name="Процентный 2 6" xfId="5153"/>
    <cellStyle name="Процентный 2 6 2" xfId="5943"/>
    <cellStyle name="Процентный 2 6 2 2" xfId="10271"/>
    <cellStyle name="Процентный 2 6 3" xfId="6559"/>
    <cellStyle name="Процентный 2 7" xfId="5499"/>
    <cellStyle name="Процентный 2 7 2" xfId="10272"/>
    <cellStyle name="Процентный 2 7 3" xfId="11015"/>
    <cellStyle name="Процентный 2 8" xfId="5796"/>
    <cellStyle name="Процентный 2 8 2" xfId="10273"/>
    <cellStyle name="Процентный 2 9" xfId="13176"/>
    <cellStyle name="Процентный 2_2014 АрхТепло Производственная" xfId="5154"/>
    <cellStyle name="Процентный 3" xfId="5155"/>
    <cellStyle name="Процентный 3 1" xfId="10274"/>
    <cellStyle name="Процентный 3 1 2" xfId="10275"/>
    <cellStyle name="Процентный 3 2" xfId="5156"/>
    <cellStyle name="Процентный 3 2 2" xfId="5157"/>
    <cellStyle name="Процентный 3 2 2 2" xfId="10276"/>
    <cellStyle name="Процентный 3 2 2 2 2" xfId="10277"/>
    <cellStyle name="Процентный 3 2 2 3" xfId="10278"/>
    <cellStyle name="Процентный 3 2 3" xfId="5158"/>
    <cellStyle name="Процентный 3 2 3 2" xfId="10279"/>
    <cellStyle name="Процентный 3 2 4" xfId="6560"/>
    <cellStyle name="Процентный 3 2 4 2" xfId="10280"/>
    <cellStyle name="Процентный 3 2 4 3" xfId="10281"/>
    <cellStyle name="Процентный 3 2 5" xfId="6561"/>
    <cellStyle name="Процентный 3 2 5 2" xfId="10282"/>
    <cellStyle name="Процентный 3 2 6" xfId="10283"/>
    <cellStyle name="Процентный 3 2 7" xfId="10284"/>
    <cellStyle name="Процентный 3 3" xfId="5159"/>
    <cellStyle name="Процентный 3 3 2" xfId="5803"/>
    <cellStyle name="Процентный 3 3 2 2" xfId="10285"/>
    <cellStyle name="Процентный 3 3 3" xfId="6562"/>
    <cellStyle name="Процентный 3 3 3 2" xfId="10286"/>
    <cellStyle name="Процентный 3 3 4" xfId="10287"/>
    <cellStyle name="Процентный 3 3 5" xfId="10288"/>
    <cellStyle name="Процентный 3 3 6" xfId="10289"/>
    <cellStyle name="Процентный 3 3 7" xfId="11016"/>
    <cellStyle name="Процентный 3 4" xfId="5160"/>
    <cellStyle name="Процентный 3 4 2" xfId="10290"/>
    <cellStyle name="Процентный 3 4 2 2" xfId="10291"/>
    <cellStyle name="Процентный 3 4 3" xfId="10292"/>
    <cellStyle name="Процентный 3 4 4" xfId="13188"/>
    <cellStyle name="Процентный 3 5" xfId="5161"/>
    <cellStyle name="Процентный 3 5 2" xfId="5934"/>
    <cellStyle name="Процентный 3 5 2 2" xfId="10293"/>
    <cellStyle name="Процентный 3 5 3" xfId="10294"/>
    <cellStyle name="Процентный 3 5 4" xfId="6563"/>
    <cellStyle name="Процентный 3 6" xfId="5162"/>
    <cellStyle name="Процентный 3 6 2" xfId="10295"/>
    <cellStyle name="Процентный 3 7" xfId="10296"/>
    <cellStyle name="Процентный 3 8" xfId="13184"/>
    <cellStyle name="Процентный 3_!!!!!ТАРИФ на 2013 ТеплоСнаб" xfId="10297"/>
    <cellStyle name="Процентный 4" xfId="5163"/>
    <cellStyle name="Процентный 4 10" xfId="11017"/>
    <cellStyle name="Процентный 4 11" xfId="13189"/>
    <cellStyle name="Процентный 4 2" xfId="5164"/>
    <cellStyle name="Процентный 4 2 2" xfId="5165"/>
    <cellStyle name="Процентный 4 2 2 2" xfId="5166"/>
    <cellStyle name="Процентный 4 2 2 2 2" xfId="10298"/>
    <cellStyle name="Процентный 4 2 2 2 3" xfId="10299"/>
    <cellStyle name="Процентный 4 2 2 3" xfId="6565"/>
    <cellStyle name="Процентный 4 2 2 4" xfId="10300"/>
    <cellStyle name="Процентный 4 2 2 5" xfId="10301"/>
    <cellStyle name="Процентный 4 2 2 6" xfId="11018"/>
    <cellStyle name="Процентный 4 2 2 7" xfId="6564"/>
    <cellStyle name="Процентный 4 2 2 8" xfId="13191"/>
    <cellStyle name="Процентный 4 2 3" xfId="5167"/>
    <cellStyle name="Процентный 4 2 3 2" xfId="5877"/>
    <cellStyle name="Процентный 4 2 3 2 2" xfId="10302"/>
    <cellStyle name="Процентный 4 2 3 3" xfId="10303"/>
    <cellStyle name="Процентный 4 2 4" xfId="5168"/>
    <cellStyle name="Процентный 4 2 4 2" xfId="10304"/>
    <cellStyle name="Процентный 4 2 4 3" xfId="10305"/>
    <cellStyle name="Процентный 4 2 4 4" xfId="6566"/>
    <cellStyle name="Процентный 4 2 5" xfId="5851"/>
    <cellStyle name="Процентный 4 2 5 2" xfId="10307"/>
    <cellStyle name="Процентный 4 2 5 3" xfId="10306"/>
    <cellStyle name="Процентный 4 2 6" xfId="10308"/>
    <cellStyle name="Процентный 4 2 7" xfId="10309"/>
    <cellStyle name="Процентный 4 2 8" xfId="13190"/>
    <cellStyle name="Процентный 4 2_Приложения ЛФ корр" xfId="5169"/>
    <cellStyle name="Процентный 4 3" xfId="5170"/>
    <cellStyle name="Процентный 4 3 2" xfId="5171"/>
    <cellStyle name="Процентный 4 3 2 2" xfId="10310"/>
    <cellStyle name="Процентный 4 3 2 2 2" xfId="10311"/>
    <cellStyle name="Процентный 4 3 2 3" xfId="10312"/>
    <cellStyle name="Процентный 4 3 3" xfId="5172"/>
    <cellStyle name="Процентный 4 3 3 2" xfId="10313"/>
    <cellStyle name="Процентный 4 3 3 3" xfId="10314"/>
    <cellStyle name="Процентный 4 3 3 4" xfId="6567"/>
    <cellStyle name="Процентный 4 3 4" xfId="5173"/>
    <cellStyle name="Процентный 4 3 4 2" xfId="10315"/>
    <cellStyle name="Процентный 4 3 4 3" xfId="11019"/>
    <cellStyle name="Процентный 4 3 4 4" xfId="6568"/>
    <cellStyle name="Процентный 4 3 5" xfId="6569"/>
    <cellStyle name="Процентный 4 3 5 2" xfId="10316"/>
    <cellStyle name="Процентный 4 3 5 3" xfId="10317"/>
    <cellStyle name="Процентный 4 3 6" xfId="6570"/>
    <cellStyle name="Процентный 4 3 7" xfId="10318"/>
    <cellStyle name="Процентный 4 3 8" xfId="10319"/>
    <cellStyle name="Процентный 4 3 9" xfId="13192"/>
    <cellStyle name="Процентный 4 4" xfId="5174"/>
    <cellStyle name="Процентный 4 4 2" xfId="5175"/>
    <cellStyle name="Процентный 4 4 2 2" xfId="5176"/>
    <cellStyle name="Процентный 4 4 2 3" xfId="10320"/>
    <cellStyle name="Процентный 4 4 3" xfId="10321"/>
    <cellStyle name="Процентный 4 4 4" xfId="13193"/>
    <cellStyle name="Процентный 4 5" xfId="5177"/>
    <cellStyle name="Процентный 4 5 2" xfId="5178"/>
    <cellStyle name="Процентный 4 5 3" xfId="10322"/>
    <cellStyle name="Процентный 4 5 4" xfId="13260"/>
    <cellStyle name="Процентный 4 6" xfId="5565"/>
    <cellStyle name="Процентный 4 6 2" xfId="10324"/>
    <cellStyle name="Процентный 4 6 3" xfId="10325"/>
    <cellStyle name="Процентный 4 6 4" xfId="10323"/>
    <cellStyle name="Процентный 4 7" xfId="5850"/>
    <cellStyle name="Процентный 4 8" xfId="10326"/>
    <cellStyle name="Процентный 4 9" xfId="10327"/>
    <cellStyle name="Процентный 4_Приложения ЛФ корр" xfId="5179"/>
    <cellStyle name="Процентный 5" xfId="5180"/>
    <cellStyle name="Процентный 5 2" xfId="5181"/>
    <cellStyle name="Процентный 5 2 2" xfId="5182"/>
    <cellStyle name="Процентный 5 2 2 2" xfId="10328"/>
    <cellStyle name="Процентный 5 2 2 3" xfId="10329"/>
    <cellStyle name="Процентный 5 2 3" xfId="5183"/>
    <cellStyle name="Процентный 5 2 3 2" xfId="10330"/>
    <cellStyle name="Процентный 5 2 4" xfId="10331"/>
    <cellStyle name="Процентный 5 2 5" xfId="10332"/>
    <cellStyle name="Процентный 5 2 6" xfId="13195"/>
    <cellStyle name="Процентный 5 3" xfId="5184"/>
    <cellStyle name="Процентный 5 3 2" xfId="10333"/>
    <cellStyle name="Процентный 5 3 3" xfId="10334"/>
    <cellStyle name="Процентный 5 3 4" xfId="13196"/>
    <cellStyle name="Процентный 5 4" xfId="5185"/>
    <cellStyle name="Процентный 5 4 2" xfId="5935"/>
    <cellStyle name="Процентный 5 4 2 2" xfId="10335"/>
    <cellStyle name="Процентный 5 4 3" xfId="10336"/>
    <cellStyle name="Процентный 5 5" xfId="5186"/>
    <cellStyle name="Процентный 5 5 2" xfId="10338"/>
    <cellStyle name="Процентный 5 5 3" xfId="10337"/>
    <cellStyle name="Процентный 5 6" xfId="5187"/>
    <cellStyle name="Процентный 5 6 2" xfId="10340"/>
    <cellStyle name="Процентный 5 6 3" xfId="10339"/>
    <cellStyle name="Процентный 5 7" xfId="5566"/>
    <cellStyle name="Процентный 6" xfId="5188"/>
    <cellStyle name="Процентный 6 2" xfId="5189"/>
    <cellStyle name="Процентный 6 2 2" xfId="10341"/>
    <cellStyle name="Процентный 6 2 3" xfId="10342"/>
    <cellStyle name="Процентный 6 3" xfId="5190"/>
    <cellStyle name="Процентный 6 3 2" xfId="5191"/>
    <cellStyle name="Процентный 6 3 3" xfId="10343"/>
    <cellStyle name="Процентный 6 4" xfId="5567"/>
    <cellStyle name="Процентный 6 4 2" xfId="10344"/>
    <cellStyle name="Процентный 6 4 3" xfId="10345"/>
    <cellStyle name="Процентный 6 5" xfId="10346"/>
    <cellStyle name="Процентный 6 6" xfId="10347"/>
    <cellStyle name="Процентный 6_Приложения ЛФ корр" xfId="5192"/>
    <cellStyle name="Процентный 7" xfId="5193"/>
    <cellStyle name="Процентный 7 2" xfId="5194"/>
    <cellStyle name="Процентный 7 2 2" xfId="10348"/>
    <cellStyle name="Процентный 7 3" xfId="5195"/>
    <cellStyle name="Процентный 7 3 2" xfId="10349"/>
    <cellStyle name="Процентный 7 3 2 2" xfId="10350"/>
    <cellStyle name="Процентный 7 3 3" xfId="10351"/>
    <cellStyle name="Процентный 7 3 4" xfId="10352"/>
    <cellStyle name="Процентный 7 3 5" xfId="6571"/>
    <cellStyle name="Процентный 7 4" xfId="5852"/>
    <cellStyle name="Процентный 7 4 2" xfId="10353"/>
    <cellStyle name="Процентный 7 5" xfId="13199"/>
    <cellStyle name="Процентный 8" xfId="5196"/>
    <cellStyle name="Процентный 8 2" xfId="5197"/>
    <cellStyle name="Процентный 8 2 2" xfId="5198"/>
    <cellStyle name="Процентный 8 2 3" xfId="10354"/>
    <cellStyle name="Процентный 8 2 4" xfId="10355"/>
    <cellStyle name="Процентный 8 2 5" xfId="11020"/>
    <cellStyle name="Процентный 8 3" xfId="5199"/>
    <cellStyle name="Процентный 8 3 2" xfId="5936"/>
    <cellStyle name="Процентный 8 3 2 2" xfId="10356"/>
    <cellStyle name="Процентный 8 3 3" xfId="10357"/>
    <cellStyle name="Процентный 8 3 4" xfId="10358"/>
    <cellStyle name="Процентный 8 4" xfId="5853"/>
    <cellStyle name="Процентный 8 4 2" xfId="10359"/>
    <cellStyle name="Процентный 8 4 3" xfId="10360"/>
    <cellStyle name="Процентный 8 4 4" xfId="6572"/>
    <cellStyle name="Процентный 8 5" xfId="10361"/>
    <cellStyle name="Процентный 8 6" xfId="10362"/>
    <cellStyle name="Процентный 8 7" xfId="10363"/>
    <cellStyle name="Процентный 8 8" xfId="13263"/>
    <cellStyle name="Процентный 9" xfId="5200"/>
    <cellStyle name="Процентный 9 2" xfId="5201"/>
    <cellStyle name="Процентный 9 2 2" xfId="10364"/>
    <cellStyle name="Процентный 9 2 3" xfId="10365"/>
    <cellStyle name="Процентный 9 2 4" xfId="6573"/>
    <cellStyle name="Процентный 9 3" xfId="5202"/>
    <cellStyle name="Процентный 9 3 2" xfId="10367"/>
    <cellStyle name="Процентный 9 3 3" xfId="10366"/>
    <cellStyle name="Процентный 9 4" xfId="10368"/>
    <cellStyle name="Разница" xfId="5203"/>
    <cellStyle name="Разница 2" xfId="10369"/>
    <cellStyle name="Рамки" xfId="5204"/>
    <cellStyle name="Рамки 2" xfId="10370"/>
    <cellStyle name="Расчетный" xfId="10371"/>
    <cellStyle name="Сверхулин" xfId="10372"/>
    <cellStyle name="Сводная таблица" xfId="5205"/>
    <cellStyle name="Сводная таблица 2" xfId="10373"/>
    <cellStyle name="Связанная ячейка" xfId="897"/>
    <cellStyle name="Связанная ячейка 10" xfId="5206"/>
    <cellStyle name="Связанная ячейка 10 2" xfId="10374"/>
    <cellStyle name="Связанная ячейка 10 3" xfId="10375"/>
    <cellStyle name="Связанная ячейка 10 4" xfId="10376"/>
    <cellStyle name="Связанная ячейка 11" xfId="10377"/>
    <cellStyle name="Связанная ячейка 11 2" xfId="10378"/>
    <cellStyle name="Связанная ячейка 11 3" xfId="10379"/>
    <cellStyle name="Связанная ячейка 11 4" xfId="10380"/>
    <cellStyle name="Связанная ячейка 12" xfId="10381"/>
    <cellStyle name="Связанная ячейка 12 2" xfId="10382"/>
    <cellStyle name="Связанная ячейка 12 3" xfId="10383"/>
    <cellStyle name="Связанная ячейка 13" xfId="10384"/>
    <cellStyle name="Связанная ячейка 13 2" xfId="10385"/>
    <cellStyle name="Связанная ячейка 13 3" xfId="10386"/>
    <cellStyle name="Связанная ячейка 14" xfId="10387"/>
    <cellStyle name="Связанная ячейка 14 2" xfId="10388"/>
    <cellStyle name="Связанная ячейка 14 3" xfId="10389"/>
    <cellStyle name="Связанная ячейка 15" xfId="10390"/>
    <cellStyle name="Связанная ячейка 15 2" xfId="10391"/>
    <cellStyle name="Связанная ячейка 15 3" xfId="10392"/>
    <cellStyle name="Связанная ячейка 16" xfId="10393"/>
    <cellStyle name="Связанная ячейка 16 2" xfId="10394"/>
    <cellStyle name="Связанная ячейка 16 3" xfId="10395"/>
    <cellStyle name="Связанная ячейка 17" xfId="10396"/>
    <cellStyle name="Связанная ячейка 18" xfId="10397"/>
    <cellStyle name="Связанная ячейка 19" xfId="13200"/>
    <cellStyle name="Связанная ячейка 2" xfId="898"/>
    <cellStyle name="Связанная ячейка 2 1" xfId="10398"/>
    <cellStyle name="Связанная ячейка 2 1 2" xfId="10399"/>
    <cellStyle name="Связанная ячейка 2 1 3" xfId="13202"/>
    <cellStyle name="Связанная ячейка 2 10" xfId="899"/>
    <cellStyle name="Связанная ячейка 2 10 2" xfId="10400"/>
    <cellStyle name="Связанная ячейка 2 10 3" xfId="5208"/>
    <cellStyle name="Связанная ячейка 2 11" xfId="10401"/>
    <cellStyle name="Связанная ячейка 2 12" xfId="10402"/>
    <cellStyle name="Связанная ячейка 2 13" xfId="5207"/>
    <cellStyle name="Связанная ячейка 2 14" xfId="13201"/>
    <cellStyle name="Связанная ячейка 2 2" xfId="900"/>
    <cellStyle name="Связанная ячейка 2 2 2" xfId="5210"/>
    <cellStyle name="Связанная ячейка 2 2 2 2" xfId="10403"/>
    <cellStyle name="Связанная ячейка 2 2 2 3" xfId="10404"/>
    <cellStyle name="Связанная ячейка 2 2 2 4" xfId="6574"/>
    <cellStyle name="Связанная ячейка 2 2 3" xfId="10405"/>
    <cellStyle name="Связанная ячейка 2 2 4" xfId="5209"/>
    <cellStyle name="Связанная ячейка 2 2 5" xfId="13203"/>
    <cellStyle name="Связанная ячейка 2 3" xfId="901"/>
    <cellStyle name="Связанная ячейка 2 3 2" xfId="10406"/>
    <cellStyle name="Связанная ячейка 2 3 3" xfId="5211"/>
    <cellStyle name="Связанная ячейка 2 4" xfId="902"/>
    <cellStyle name="Связанная ячейка 2 4 2" xfId="10407"/>
    <cellStyle name="Связанная ячейка 2 4 3" xfId="5212"/>
    <cellStyle name="Связанная ячейка 2 5" xfId="903"/>
    <cellStyle name="Связанная ячейка 2 5 2" xfId="10408"/>
    <cellStyle name="Связанная ячейка 2 5 3" xfId="5213"/>
    <cellStyle name="Связанная ячейка 2 6" xfId="904"/>
    <cellStyle name="Связанная ячейка 2 6 2" xfId="10409"/>
    <cellStyle name="Связанная ячейка 2 6 3" xfId="5214"/>
    <cellStyle name="Связанная ячейка 2 7" xfId="905"/>
    <cellStyle name="Связанная ячейка 2 7 2" xfId="10410"/>
    <cellStyle name="Связанная ячейка 2 7 3" xfId="5215"/>
    <cellStyle name="Связанная ячейка 2 8" xfId="906"/>
    <cellStyle name="Связанная ячейка 2 8 2" xfId="10411"/>
    <cellStyle name="Связанная ячейка 2 8 3" xfId="5216"/>
    <cellStyle name="Связанная ячейка 2 9" xfId="907"/>
    <cellStyle name="Связанная ячейка 2 9 2" xfId="10412"/>
    <cellStyle name="Связанная ячейка 2 9 3" xfId="5217"/>
    <cellStyle name="Связанная ячейка 2_46EE.2011(v1.0)" xfId="5218"/>
    <cellStyle name="Связанная ячейка 3" xfId="908"/>
    <cellStyle name="Связанная ячейка 3 10" xfId="909"/>
    <cellStyle name="Связанная ячейка 3 10 2" xfId="10413"/>
    <cellStyle name="Связанная ячейка 3 10 3" xfId="5220"/>
    <cellStyle name="Связанная ячейка 3 11" xfId="5221"/>
    <cellStyle name="Связанная ячейка 3 11 2" xfId="10415"/>
    <cellStyle name="Связанная ячейка 3 11 3" xfId="10414"/>
    <cellStyle name="Связанная ячейка 3 12" xfId="10416"/>
    <cellStyle name="Связанная ячейка 3 13" xfId="5219"/>
    <cellStyle name="Связанная ячейка 3 14" xfId="13204"/>
    <cellStyle name="Связанная ячейка 3 2" xfId="910"/>
    <cellStyle name="Связанная ячейка 3 2 2" xfId="10417"/>
    <cellStyle name="Связанная ячейка 3 2 3" xfId="10418"/>
    <cellStyle name="Связанная ячейка 3 2 4" xfId="5222"/>
    <cellStyle name="Связанная ячейка 3 2 5" xfId="13205"/>
    <cellStyle name="Связанная ячейка 3 3" xfId="911"/>
    <cellStyle name="Связанная ячейка 3 3 2" xfId="10419"/>
    <cellStyle name="Связанная ячейка 3 3 3" xfId="10420"/>
    <cellStyle name="Связанная ячейка 3 3 4" xfId="5223"/>
    <cellStyle name="Связанная ячейка 3 3 5" xfId="13206"/>
    <cellStyle name="Связанная ячейка 3 4" xfId="912"/>
    <cellStyle name="Связанная ячейка 3 4 2" xfId="10421"/>
    <cellStyle name="Связанная ячейка 3 4 3" xfId="5224"/>
    <cellStyle name="Связанная ячейка 3 5" xfId="913"/>
    <cellStyle name="Связанная ячейка 3 5 2" xfId="10422"/>
    <cellStyle name="Связанная ячейка 3 5 3" xfId="5225"/>
    <cellStyle name="Связанная ячейка 3 6" xfId="914"/>
    <cellStyle name="Связанная ячейка 3 6 2" xfId="10423"/>
    <cellStyle name="Связанная ячейка 3 6 3" xfId="5226"/>
    <cellStyle name="Связанная ячейка 3 7" xfId="915"/>
    <cellStyle name="Связанная ячейка 3 7 2" xfId="10424"/>
    <cellStyle name="Связанная ячейка 3 7 3" xfId="5227"/>
    <cellStyle name="Связанная ячейка 3 8" xfId="916"/>
    <cellStyle name="Связанная ячейка 3 8 2" xfId="10425"/>
    <cellStyle name="Связанная ячейка 3 8 3" xfId="5228"/>
    <cellStyle name="Связанная ячейка 3 9" xfId="917"/>
    <cellStyle name="Связанная ячейка 3 9 2" xfId="10426"/>
    <cellStyle name="Связанная ячейка 3 9 3" xfId="5229"/>
    <cellStyle name="Связанная ячейка 3_46EE.2011(v1.0)" xfId="5230"/>
    <cellStyle name="Связанная ячейка 4" xfId="5231"/>
    <cellStyle name="Связанная ячейка 4 2" xfId="5232"/>
    <cellStyle name="Связанная ячейка 4 2 2" xfId="10427"/>
    <cellStyle name="Связанная ячейка 4 3" xfId="6575"/>
    <cellStyle name="Связанная ячейка 4 3 2" xfId="10428"/>
    <cellStyle name="Связанная ячейка 4 4" xfId="10429"/>
    <cellStyle name="Связанная ячейка 4_46EE.2011(v1.0)" xfId="5233"/>
    <cellStyle name="Связанная ячейка 5" xfId="5234"/>
    <cellStyle name="Связанная ячейка 5 2" xfId="5235"/>
    <cellStyle name="Связанная ячейка 5 2 2" xfId="10430"/>
    <cellStyle name="Связанная ячейка 5 3" xfId="6576"/>
    <cellStyle name="Связанная ячейка 5 3 2" xfId="10431"/>
    <cellStyle name="Связанная ячейка 5 4" xfId="10432"/>
    <cellStyle name="Связанная ячейка 5_46EE.2011(v1.0)" xfId="5236"/>
    <cellStyle name="Связанная ячейка 6" xfId="5237"/>
    <cellStyle name="Связанная ячейка 6 2" xfId="5238"/>
    <cellStyle name="Связанная ячейка 6 2 2" xfId="5568"/>
    <cellStyle name="Связанная ячейка 6 3" xfId="5569"/>
    <cellStyle name="Связанная ячейка 6 3 2" xfId="10433"/>
    <cellStyle name="Связанная ячейка 6 4" xfId="10434"/>
    <cellStyle name="Связанная ячейка 6_46EE.2011(v1.0)" xfId="5239"/>
    <cellStyle name="Связанная ячейка 7" xfId="5240"/>
    <cellStyle name="Связанная ячейка 7 2" xfId="5241"/>
    <cellStyle name="Связанная ячейка 7 2 2" xfId="5570"/>
    <cellStyle name="Связанная ячейка 7 3" xfId="5571"/>
    <cellStyle name="Связанная ячейка 7 3 2" xfId="10435"/>
    <cellStyle name="Связанная ячейка 7 4" xfId="10436"/>
    <cellStyle name="Связанная ячейка 7_46EE.2011(v1.0)" xfId="5242"/>
    <cellStyle name="Связанная ячейка 8" xfId="5243"/>
    <cellStyle name="Связанная ячейка 8 2" xfId="5244"/>
    <cellStyle name="Связанная ячейка 8 2 2" xfId="5572"/>
    <cellStyle name="Связанная ячейка 8 3" xfId="5573"/>
    <cellStyle name="Связанная ячейка 8 3 2" xfId="10437"/>
    <cellStyle name="Связанная ячейка 8 4" xfId="10438"/>
    <cellStyle name="Связанная ячейка 8_46EE.2011(v1.0)" xfId="5245"/>
    <cellStyle name="Связанная ячейка 9" xfId="5246"/>
    <cellStyle name="Связанная ячейка 9 2" xfId="5247"/>
    <cellStyle name="Связанная ячейка 9 2 2" xfId="5574"/>
    <cellStyle name="Связанная ячейка 9 3" xfId="5575"/>
    <cellStyle name="Связанная ячейка 9 3 2" xfId="10439"/>
    <cellStyle name="Связанная ячейка 9 4" xfId="10440"/>
    <cellStyle name="Связанная ячейка 9_46EE.2011(v1.0)" xfId="5248"/>
    <cellStyle name="Стиль 1" xfId="5249"/>
    <cellStyle name="Стиль 1 10" xfId="6577"/>
    <cellStyle name="Стиль 1 10 2" xfId="10441"/>
    <cellStyle name="Стиль 1 11" xfId="10442"/>
    <cellStyle name="Стиль 1 11 2" xfId="10443"/>
    <cellStyle name="Стиль 1 12" xfId="10444"/>
    <cellStyle name="Стиль 1 2" xfId="5250"/>
    <cellStyle name="Стиль 1 2 2" xfId="5251"/>
    <cellStyle name="Стиль 1 2 2 2" xfId="5576"/>
    <cellStyle name="Стиль 1 2 2 3" xfId="10445"/>
    <cellStyle name="Стиль 1 2 3" xfId="5252"/>
    <cellStyle name="Стиль 1 2 3 2" xfId="5577"/>
    <cellStyle name="Стиль 1 2 4" xfId="5578"/>
    <cellStyle name="Стиль 1 2 4 2" xfId="10446"/>
    <cellStyle name="Стиль 1 2 4 3" xfId="10447"/>
    <cellStyle name="Стиль 1 2 4 4" xfId="10448"/>
    <cellStyle name="Стиль 1 2 4 5" xfId="6578"/>
    <cellStyle name="Стиль 1 2 5" xfId="5893"/>
    <cellStyle name="Стиль 1 2 5 2" xfId="10449"/>
    <cellStyle name="Стиль 1 2 6" xfId="10450"/>
    <cellStyle name="Стиль 1 2 7" xfId="13212"/>
    <cellStyle name="Стиль 1 2_46EP.2011(v2.0)" xfId="5253"/>
    <cellStyle name="Стиль 1 3" xfId="5254"/>
    <cellStyle name="Стиль 1 3 2" xfId="5579"/>
    <cellStyle name="Стиль 1 3 3" xfId="10451"/>
    <cellStyle name="Стиль 1 3 4" xfId="10452"/>
    <cellStyle name="Стиль 1 4" xfId="5580"/>
    <cellStyle name="Стиль 1 4 2" xfId="10453"/>
    <cellStyle name="Стиль 1 4 3" xfId="10454"/>
    <cellStyle name="Стиль 1 5" xfId="5581"/>
    <cellStyle name="Стиль 1 5 2" xfId="10455"/>
    <cellStyle name="Стиль 1 5 3" xfId="10456"/>
    <cellStyle name="Стиль 1 6" xfId="5582"/>
    <cellStyle name="Стиль 1 6 2" xfId="10457"/>
    <cellStyle name="Стиль 1 7" xfId="5583"/>
    <cellStyle name="Стиль 1 7 2" xfId="10458"/>
    <cellStyle name="Стиль 1 8" xfId="6579"/>
    <cellStyle name="Стиль 1 8 2" xfId="10459"/>
    <cellStyle name="Стиль 1 9" xfId="6580"/>
    <cellStyle name="Стиль 1 9 2" xfId="10460"/>
    <cellStyle name="Стиль 1_Книга2" xfId="10461"/>
    <cellStyle name="Стиль 2" xfId="6581"/>
    <cellStyle name="Стиль 2 2" xfId="10462"/>
    <cellStyle name="Субсчет" xfId="5255"/>
    <cellStyle name="Субсчет 2" xfId="5584"/>
    <cellStyle name="Счет" xfId="5256"/>
    <cellStyle name="Счет 2" xfId="5585"/>
    <cellStyle name="ТаблицаТекст" xfId="10463"/>
    <cellStyle name="ТЕКСТ" xfId="5257"/>
    <cellStyle name="ТЕКСТ 10" xfId="5586"/>
    <cellStyle name="ТЕКСТ 10 2" xfId="10464"/>
    <cellStyle name="Текст 10 3" xfId="10465"/>
    <cellStyle name="Текст 10 4" xfId="6583"/>
    <cellStyle name="Текст 11" xfId="5896"/>
    <cellStyle name="ТЕКСТ 11 2" xfId="10466"/>
    <cellStyle name="Текст 12" xfId="5945"/>
    <cellStyle name="ТЕКСТ 12 2" xfId="10467"/>
    <cellStyle name="Текст 13" xfId="5883"/>
    <cellStyle name="ТЕКСТ 13 2" xfId="10468"/>
    <cellStyle name="ТЕКСТ 14" xfId="10469"/>
    <cellStyle name="ТЕКСТ 15" xfId="10470"/>
    <cellStyle name="ТЕКСТ 16" xfId="10471"/>
    <cellStyle name="ТЕКСТ 17" xfId="10472"/>
    <cellStyle name="ТЕКСТ 18" xfId="10473"/>
    <cellStyle name="ТЕКСТ 19" xfId="10474"/>
    <cellStyle name="ТЕКСТ 2" xfId="5258"/>
    <cellStyle name="ТЕКСТ 2 2" xfId="5587"/>
    <cellStyle name="ТЕКСТ 2 3" xfId="10475"/>
    <cellStyle name="ТЕКСТ 20" xfId="10476"/>
    <cellStyle name="ТЕКСТ 21" xfId="10477"/>
    <cellStyle name="ТЕКСТ 22" xfId="10478"/>
    <cellStyle name="ТЕКСТ 23" xfId="10479"/>
    <cellStyle name="ТЕКСТ 24" xfId="10480"/>
    <cellStyle name="ТЕКСТ 25" xfId="10481"/>
    <cellStyle name="ТЕКСТ 26" xfId="10482"/>
    <cellStyle name="ТЕКСТ 27" xfId="10483"/>
    <cellStyle name="Текст 28" xfId="10484"/>
    <cellStyle name="Текст 28 2" xfId="11021"/>
    <cellStyle name="ТЕКСТ 29" xfId="11022"/>
    <cellStyle name="ТЕКСТ 3" xfId="5259"/>
    <cellStyle name="ТЕКСТ 3 2" xfId="5588"/>
    <cellStyle name="Текст 30" xfId="6582"/>
    <cellStyle name="Текст 31" xfId="13213"/>
    <cellStyle name="Текст 32" xfId="13658"/>
    <cellStyle name="Текст 33" xfId="13792"/>
    <cellStyle name="Текст 34" xfId="13927"/>
    <cellStyle name="Текст 35" xfId="14059"/>
    <cellStyle name="Текст 36" xfId="14170"/>
    <cellStyle name="Текст 37" xfId="14270"/>
    <cellStyle name="Текст 38" xfId="14345"/>
    <cellStyle name="Текст 39" xfId="14401"/>
    <cellStyle name="ТЕКСТ 4" xfId="5260"/>
    <cellStyle name="ТЕКСТ 4 2" xfId="5589"/>
    <cellStyle name="Текст 40" xfId="14416"/>
    <cellStyle name="Текст 41" xfId="14421"/>
    <cellStyle name="Текст 42" xfId="14425"/>
    <cellStyle name="ТЕКСТ 5" xfId="5261"/>
    <cellStyle name="ТЕКСТ 5 2" xfId="5590"/>
    <cellStyle name="ТЕКСТ 6" xfId="5262"/>
    <cellStyle name="ТЕКСТ 6 2" xfId="5591"/>
    <cellStyle name="ТЕКСТ 7" xfId="5263"/>
    <cellStyle name="ТЕКСТ 7 2" xfId="5592"/>
    <cellStyle name="ТЕКСТ 8" xfId="5264"/>
    <cellStyle name="ТЕКСТ 8 2" xfId="5593"/>
    <cellStyle name="ТЕКСТ 9" xfId="5265"/>
    <cellStyle name="ТЕКСТ 9 2" xfId="5594"/>
    <cellStyle name="Текст предупреждения" xfId="918"/>
    <cellStyle name="Текст предупреждения 10" xfId="5266"/>
    <cellStyle name="Текст предупреждения 10 2" xfId="5595"/>
    <cellStyle name="Текст предупреждения 10 2 2" xfId="10485"/>
    <cellStyle name="Текст предупреждения 10 3" xfId="10486"/>
    <cellStyle name="Текст предупреждения 10 4" xfId="10487"/>
    <cellStyle name="Текст предупреждения 11" xfId="10488"/>
    <cellStyle name="Текст предупреждения 11 2" xfId="10489"/>
    <cellStyle name="Текст предупреждения 11 3" xfId="10490"/>
    <cellStyle name="Текст предупреждения 11 4" xfId="10491"/>
    <cellStyle name="Текст предупреждения 12" xfId="10492"/>
    <cellStyle name="Текст предупреждения 12 2" xfId="10493"/>
    <cellStyle name="Текст предупреждения 12 3" xfId="10494"/>
    <cellStyle name="Текст предупреждения 13" xfId="10495"/>
    <cellStyle name="Текст предупреждения 13 2" xfId="10496"/>
    <cellStyle name="Текст предупреждения 13 3" xfId="10497"/>
    <cellStyle name="Текст предупреждения 14" xfId="10498"/>
    <cellStyle name="Текст предупреждения 14 2" xfId="10499"/>
    <cellStyle name="Текст предупреждения 14 3" xfId="10500"/>
    <cellStyle name="Текст предупреждения 15" xfId="10501"/>
    <cellStyle name="Текст предупреждения 15 2" xfId="10502"/>
    <cellStyle name="Текст предупреждения 15 3" xfId="10503"/>
    <cellStyle name="Текст предупреждения 16" xfId="10504"/>
    <cellStyle name="Текст предупреждения 16 2" xfId="10505"/>
    <cellStyle name="Текст предупреждения 16 3" xfId="10506"/>
    <cellStyle name="Текст предупреждения 17" xfId="10507"/>
    <cellStyle name="Текст предупреждения 18" xfId="10508"/>
    <cellStyle name="Текст предупреждения 19" xfId="13214"/>
    <cellStyle name="Текст предупреждения 2" xfId="919"/>
    <cellStyle name="Текст предупреждения 2 1" xfId="10509"/>
    <cellStyle name="Текст предупреждения 2 1 2" xfId="10510"/>
    <cellStyle name="Текст предупреждения 2 1 3" xfId="13216"/>
    <cellStyle name="Текст предупреждения 2 10" xfId="920"/>
    <cellStyle name="Текст предупреждения 2 10 2" xfId="5596"/>
    <cellStyle name="Текст предупреждения 2 10 3" xfId="5268"/>
    <cellStyle name="Текст предупреждения 2 11" xfId="5597"/>
    <cellStyle name="Текст предупреждения 2 12" xfId="10511"/>
    <cellStyle name="Текст предупреждения 2 13" xfId="5267"/>
    <cellStyle name="Текст предупреждения 2 14" xfId="13215"/>
    <cellStyle name="Текст предупреждения 2 2" xfId="921"/>
    <cellStyle name="Текст предупреждения 2 2 2" xfId="5270"/>
    <cellStyle name="Текст предупреждения 2 2 2 2" xfId="5598"/>
    <cellStyle name="Текст предупреждения 2 2 2 2 2" xfId="10512"/>
    <cellStyle name="Текст предупреждения 2 2 2 3" xfId="10513"/>
    <cellStyle name="Текст предупреждения 2 2 2 4" xfId="6584"/>
    <cellStyle name="Текст предупреждения 2 2 3" xfId="5599"/>
    <cellStyle name="Текст предупреждения 2 2 3 2" xfId="10514"/>
    <cellStyle name="Текст предупреждения 2 2 4" xfId="5269"/>
    <cellStyle name="Текст предупреждения 2 2 5" xfId="13217"/>
    <cellStyle name="Текст предупреждения 2 3" xfId="922"/>
    <cellStyle name="Текст предупреждения 2 3 2" xfId="5600"/>
    <cellStyle name="Текст предупреждения 2 3 3" xfId="5271"/>
    <cellStyle name="Текст предупреждения 2 4" xfId="923"/>
    <cellStyle name="Текст предупреждения 2 4 2" xfId="5601"/>
    <cellStyle name="Текст предупреждения 2 4 3" xfId="5272"/>
    <cellStyle name="Текст предупреждения 2 5" xfId="924"/>
    <cellStyle name="Текст предупреждения 2 5 2" xfId="5602"/>
    <cellStyle name="Текст предупреждения 2 5 3" xfId="5273"/>
    <cellStyle name="Текст предупреждения 2 6" xfId="925"/>
    <cellStyle name="Текст предупреждения 2 6 2" xfId="5603"/>
    <cellStyle name="Текст предупреждения 2 6 3" xfId="5274"/>
    <cellStyle name="Текст предупреждения 2 7" xfId="926"/>
    <cellStyle name="Текст предупреждения 2 7 2" xfId="5604"/>
    <cellStyle name="Текст предупреждения 2 7 3" xfId="5275"/>
    <cellStyle name="Текст предупреждения 2 8" xfId="927"/>
    <cellStyle name="Текст предупреждения 2 8 2" xfId="5605"/>
    <cellStyle name="Текст предупреждения 2 8 3" xfId="5276"/>
    <cellStyle name="Текст предупреждения 2 9" xfId="928"/>
    <cellStyle name="Текст предупреждения 2 9 2" xfId="5606"/>
    <cellStyle name="Текст предупреждения 2 9 3" xfId="5277"/>
    <cellStyle name="Текст предупреждения 2_МФ тепловой баланс 2015 дубль 4 31.03.2014" xfId="5278"/>
    <cellStyle name="Текст предупреждения 3" xfId="929"/>
    <cellStyle name="Текст предупреждения 3 10" xfId="930"/>
    <cellStyle name="Текст предупреждения 3 10 2" xfId="5607"/>
    <cellStyle name="Текст предупреждения 3 10 3" xfId="5280"/>
    <cellStyle name="Текст предупреждения 3 11" xfId="5281"/>
    <cellStyle name="Текст предупреждения 3 11 2" xfId="5608"/>
    <cellStyle name="Текст предупреждения 3 11 2 2" xfId="10516"/>
    <cellStyle name="Текст предупреждения 3 11 3" xfId="10515"/>
    <cellStyle name="Текст предупреждения 3 12" xfId="5609"/>
    <cellStyle name="Текст предупреждения 3 12 2" xfId="10517"/>
    <cellStyle name="Текст предупреждения 3 13" xfId="5279"/>
    <cellStyle name="Текст предупреждения 3 14" xfId="13218"/>
    <cellStyle name="Текст предупреждения 3 2" xfId="931"/>
    <cellStyle name="Текст предупреждения 3 2 2" xfId="5610"/>
    <cellStyle name="Текст предупреждения 3 2 3" xfId="10518"/>
    <cellStyle name="Текст предупреждения 3 2 4" xfId="5282"/>
    <cellStyle name="Текст предупреждения 3 2 5" xfId="13219"/>
    <cellStyle name="Текст предупреждения 3 3" xfId="932"/>
    <cellStyle name="Текст предупреждения 3 3 2" xfId="5611"/>
    <cellStyle name="Текст предупреждения 3 3 2 2" xfId="10519"/>
    <cellStyle name="Текст предупреждения 3 3 3" xfId="10520"/>
    <cellStyle name="Текст предупреждения 3 3 4" xfId="5283"/>
    <cellStyle name="Текст предупреждения 3 3 5" xfId="13220"/>
    <cellStyle name="Текст предупреждения 3 4" xfId="933"/>
    <cellStyle name="Текст предупреждения 3 4 2" xfId="5612"/>
    <cellStyle name="Текст предупреждения 3 4 3" xfId="5284"/>
    <cellStyle name="Текст предупреждения 3 5" xfId="934"/>
    <cellStyle name="Текст предупреждения 3 5 2" xfId="5613"/>
    <cellStyle name="Текст предупреждения 3 5 3" xfId="5285"/>
    <cellStyle name="Текст предупреждения 3 6" xfId="935"/>
    <cellStyle name="Текст предупреждения 3 6 2" xfId="5614"/>
    <cellStyle name="Текст предупреждения 3 6 3" xfId="5286"/>
    <cellStyle name="Текст предупреждения 3 7" xfId="936"/>
    <cellStyle name="Текст предупреждения 3 7 2" xfId="5615"/>
    <cellStyle name="Текст предупреждения 3 7 3" xfId="5287"/>
    <cellStyle name="Текст предупреждения 3 8" xfId="937"/>
    <cellStyle name="Текст предупреждения 3 8 2" xfId="5616"/>
    <cellStyle name="Текст предупреждения 3 8 3" xfId="5288"/>
    <cellStyle name="Текст предупреждения 3 9" xfId="938"/>
    <cellStyle name="Текст предупреждения 3 9 2" xfId="5617"/>
    <cellStyle name="Текст предупреждения 3 9 3" xfId="5289"/>
    <cellStyle name="Текст предупреждения 3_МФ тепловой баланс 2015 дубль 4 31.03.2014" xfId="5290"/>
    <cellStyle name="Текст предупреждения 4" xfId="5291"/>
    <cellStyle name="Текст предупреждения 4 2" xfId="5292"/>
    <cellStyle name="Текст предупреждения 4 2 2" xfId="5618"/>
    <cellStyle name="Текст предупреждения 4 3" xfId="5619"/>
    <cellStyle name="Текст предупреждения 4 3 2" xfId="10521"/>
    <cellStyle name="Текст предупреждения 4 4" xfId="10522"/>
    <cellStyle name="Текст предупреждения 4_МФ тепловой баланс 2015 дубль 4 31.03.2014" xfId="5293"/>
    <cellStyle name="Текст предупреждения 5" xfId="5294"/>
    <cellStyle name="Текст предупреждения 5 2" xfId="5295"/>
    <cellStyle name="Текст предупреждения 5 2 2" xfId="5620"/>
    <cellStyle name="Текст предупреждения 5 3" xfId="5621"/>
    <cellStyle name="Текст предупреждения 5 3 2" xfId="10523"/>
    <cellStyle name="Текст предупреждения 5 4" xfId="10524"/>
    <cellStyle name="Текст предупреждения 5_МФ тепловой баланс 2015 дубль 4 31.03.2014" xfId="5296"/>
    <cellStyle name="Текст предупреждения 6" xfId="5297"/>
    <cellStyle name="Текст предупреждения 6 2" xfId="5298"/>
    <cellStyle name="Текст предупреждения 6 2 2" xfId="5622"/>
    <cellStyle name="Текст предупреждения 6 3" xfId="5623"/>
    <cellStyle name="Текст предупреждения 6 3 2" xfId="10525"/>
    <cellStyle name="Текст предупреждения 6 4" xfId="10526"/>
    <cellStyle name="Текст предупреждения 6_МФ тепловой баланс 2015 дубль 4 31.03.2014" xfId="5299"/>
    <cellStyle name="Текст предупреждения 7" xfId="5300"/>
    <cellStyle name="Текст предупреждения 7 2" xfId="5301"/>
    <cellStyle name="Текст предупреждения 7 2 2" xfId="5624"/>
    <cellStyle name="Текст предупреждения 7 3" xfId="5625"/>
    <cellStyle name="Текст предупреждения 7 3 2" xfId="10527"/>
    <cellStyle name="Текст предупреждения 7 4" xfId="10528"/>
    <cellStyle name="Текст предупреждения 7_МФ тепловой баланс 2015 дубль 4 31.03.2014" xfId="5302"/>
    <cellStyle name="Текст предупреждения 8" xfId="5303"/>
    <cellStyle name="Текст предупреждения 8 2" xfId="5304"/>
    <cellStyle name="Текст предупреждения 8 2 2" xfId="5626"/>
    <cellStyle name="Текст предупреждения 8 3" xfId="5627"/>
    <cellStyle name="Текст предупреждения 8 3 2" xfId="10529"/>
    <cellStyle name="Текст предупреждения 8 4" xfId="10530"/>
    <cellStyle name="Текст предупреждения 9" xfId="5305"/>
    <cellStyle name="Текст предупреждения 9 2" xfId="5306"/>
    <cellStyle name="Текст предупреждения 9 2 2" xfId="5628"/>
    <cellStyle name="Текст предупреждения 9 3" xfId="5629"/>
    <cellStyle name="Текст предупреждения 9 3 2" xfId="10531"/>
    <cellStyle name="Текст предупреждения 9 4" xfId="10532"/>
    <cellStyle name="Текстовый" xfId="5307"/>
    <cellStyle name="Текстовый 10" xfId="5630"/>
    <cellStyle name="Текстовый 10 2" xfId="10533"/>
    <cellStyle name="Текстовый 11" xfId="6585"/>
    <cellStyle name="Текстовый 11 2" xfId="10534"/>
    <cellStyle name="Текстовый 12" xfId="6586"/>
    <cellStyle name="Текстовый 12 2" xfId="10535"/>
    <cellStyle name="Текстовый 13" xfId="6587"/>
    <cellStyle name="Текстовый 13 2" xfId="10536"/>
    <cellStyle name="Текстовый 14" xfId="6588"/>
    <cellStyle name="Текстовый 14 2" xfId="10537"/>
    <cellStyle name="Текстовый 15" xfId="6589"/>
    <cellStyle name="Текстовый 15 2" xfId="10538"/>
    <cellStyle name="Текстовый 16" xfId="6590"/>
    <cellStyle name="Текстовый 16 2" xfId="10539"/>
    <cellStyle name="Текстовый 17" xfId="10540"/>
    <cellStyle name="Текстовый 2" xfId="5308"/>
    <cellStyle name="Текстовый 2 2" xfId="5631"/>
    <cellStyle name="Текстовый 3" xfId="5309"/>
    <cellStyle name="Текстовый 3 2" xfId="5632"/>
    <cellStyle name="Текстовый 4" xfId="5310"/>
    <cellStyle name="Текстовый 4 2" xfId="5633"/>
    <cellStyle name="Текстовый 5" xfId="5311"/>
    <cellStyle name="Текстовый 5 2" xfId="5634"/>
    <cellStyle name="Текстовый 6" xfId="5312"/>
    <cellStyle name="Текстовый 6 2" xfId="5635"/>
    <cellStyle name="Текстовый 7" xfId="5313"/>
    <cellStyle name="Текстовый 7 2" xfId="5636"/>
    <cellStyle name="Текстовый 8" xfId="5314"/>
    <cellStyle name="Текстовый 8 2" xfId="5637"/>
    <cellStyle name="Текстовый 9" xfId="5315"/>
    <cellStyle name="Текстовый 9 2" xfId="5638"/>
    <cellStyle name="Текстовый_1" xfId="5316"/>
    <cellStyle name="Тысячи [0]_1 кв.95 и 96 года .в ц.соп." xfId="5317"/>
    <cellStyle name="Тысячи [а]" xfId="5318"/>
    <cellStyle name="Тысячи [а] 2" xfId="5639"/>
    <cellStyle name="Тысячи![0]_Цены 95г._Расчет ТП на февраль_Расчет ТП на февраль посл.._Расчет ТП на май" xfId="5319"/>
    <cellStyle name="Тысячи_1 кв.95 и 96 года .в ц.соп." xfId="5320"/>
    <cellStyle name="ФИКСИРОВАННЫЙ" xfId="5321"/>
    <cellStyle name="ФИКСИРОВАННЫЙ 10" xfId="5640"/>
    <cellStyle name="ФИКСИРОВАННЫЙ 2" xfId="5322"/>
    <cellStyle name="ФИКСИРОВАННЫЙ 2 2" xfId="5641"/>
    <cellStyle name="ФИКСИРОВАННЫЙ 3" xfId="5323"/>
    <cellStyle name="ФИКСИРОВАННЫЙ 3 2" xfId="5642"/>
    <cellStyle name="ФИКСИРОВАННЫЙ 4" xfId="5324"/>
    <cellStyle name="ФИКСИРОВАННЫЙ 4 2" xfId="5643"/>
    <cellStyle name="ФИКСИРОВАННЫЙ 5" xfId="5325"/>
    <cellStyle name="ФИКСИРОВАННЫЙ 5 2" xfId="5644"/>
    <cellStyle name="ФИКСИРОВАННЫЙ 6" xfId="5326"/>
    <cellStyle name="ФИКСИРОВАННЫЙ 6 2" xfId="5645"/>
    <cellStyle name="ФИКСИРОВАННЫЙ 7" xfId="5327"/>
    <cellStyle name="ФИКСИРОВАННЫЙ 7 2" xfId="5646"/>
    <cellStyle name="ФИКСИРОВАННЫЙ 8" xfId="5328"/>
    <cellStyle name="ФИКСИРОВАННЫЙ 8 2" xfId="5647"/>
    <cellStyle name="ФИКСИРОВАННЫЙ 9" xfId="5329"/>
    <cellStyle name="ФИКСИРОВАННЫЙ 9 2" xfId="5648"/>
    <cellStyle name="ФИКСИРОВАННЫЙ_1" xfId="5330"/>
    <cellStyle name="Финанс[US]" xfId="10541"/>
    <cellStyle name="Финанс[Кр]" xfId="10542"/>
    <cellStyle name="Финансовый" xfId="939" builtinId="3"/>
    <cellStyle name="Финансовый [0] 2" xfId="5331"/>
    <cellStyle name="Финансовый [0] 2 2" xfId="5649"/>
    <cellStyle name="Финансовый [0] 2 2 2" xfId="10543"/>
    <cellStyle name="Финансовый [0] 2 3" xfId="6591"/>
    <cellStyle name="Финансовый 10" xfId="5332"/>
    <cellStyle name="Финансовый 10 2" xfId="5333"/>
    <cellStyle name="Финансовый 10 2 2" xfId="5650"/>
    <cellStyle name="Финансовый 10 3" xfId="5651"/>
    <cellStyle name="Финансовый 10 4" xfId="11023"/>
    <cellStyle name="Финансовый 11" xfId="5334"/>
    <cellStyle name="Финансовый 11 2" xfId="5652"/>
    <cellStyle name="Финансовый 11 2 2" xfId="10545"/>
    <cellStyle name="Финансовый 11 2 3" xfId="10544"/>
    <cellStyle name="Финансовый 11 3" xfId="10546"/>
    <cellStyle name="Финансовый 11 3 2" xfId="10547"/>
    <cellStyle name="Финансовый 11 4" xfId="10548"/>
    <cellStyle name="Финансовый 12" xfId="5335"/>
    <cellStyle name="Финансовый 12 2" xfId="5653"/>
    <cellStyle name="Финансовый 12 2 2" xfId="10550"/>
    <cellStyle name="Финансовый 12 2 3" xfId="10549"/>
    <cellStyle name="Финансовый 12 3" xfId="10551"/>
    <cellStyle name="Финансовый 12 3 2" xfId="10552"/>
    <cellStyle name="Финансовый 12 4" xfId="10553"/>
    <cellStyle name="Финансовый 13" xfId="5336"/>
    <cellStyle name="Финансовый 13 2" xfId="5654"/>
    <cellStyle name="Финансовый 13 2 2" xfId="10555"/>
    <cellStyle name="Финансовый 13 2 3" xfId="10554"/>
    <cellStyle name="Финансовый 13 3" xfId="10556"/>
    <cellStyle name="Финансовый 13 3 2" xfId="10557"/>
    <cellStyle name="Финансовый 13 4" xfId="10558"/>
    <cellStyle name="Финансовый 14" xfId="5337"/>
    <cellStyle name="Финансовый 14 2" xfId="5655"/>
    <cellStyle name="Финансовый 14 2 2" xfId="10560"/>
    <cellStyle name="Финансовый 14 2 3" xfId="10559"/>
    <cellStyle name="Финансовый 14 3" xfId="10561"/>
    <cellStyle name="Финансовый 14 3 2" xfId="10562"/>
    <cellStyle name="Финансовый 14 4" xfId="10563"/>
    <cellStyle name="Финансовый 15" xfId="5338"/>
    <cellStyle name="Финансовый 15 2" xfId="5656"/>
    <cellStyle name="Финансовый 15 2 2" xfId="10564"/>
    <cellStyle name="Финансовый 15 3" xfId="10565"/>
    <cellStyle name="Финансовый 15 4" xfId="10566"/>
    <cellStyle name="Финансовый 16" xfId="5339"/>
    <cellStyle name="Финансовый 16 2" xfId="5657"/>
    <cellStyle name="Финансовый 16 3" xfId="10567"/>
    <cellStyle name="Финансовый 17" xfId="5340"/>
    <cellStyle name="Финансовый 17 2" xfId="5341"/>
    <cellStyle name="Финансовый 17 2 2" xfId="5658"/>
    <cellStyle name="Финансовый 17 3" xfId="5659"/>
    <cellStyle name="Финансовый 18" xfId="5500"/>
    <cellStyle name="Финансовый 18 2" xfId="6593"/>
    <cellStyle name="Финансовый 18 2 2" xfId="10568"/>
    <cellStyle name="Финансовый 18 3" xfId="10569"/>
    <cellStyle name="Финансовый 18 4" xfId="11024"/>
    <cellStyle name="Финансовый 18 5" xfId="6592"/>
    <cellStyle name="Финансовый 19" xfId="5471"/>
    <cellStyle name="Финансовый 19 2" xfId="10570"/>
    <cellStyle name="Финансовый 19 3" xfId="10571"/>
    <cellStyle name="Финансовый 19 4" xfId="6594"/>
    <cellStyle name="Финансовый 2" xfId="966"/>
    <cellStyle name="Финансовый 2 10" xfId="5342"/>
    <cellStyle name="Финансовый 2 10 2" xfId="10573"/>
    <cellStyle name="Финансовый 2 10 3" xfId="10572"/>
    <cellStyle name="Финансовый 2 11" xfId="10574"/>
    <cellStyle name="Финансовый 2 12" xfId="6595"/>
    <cellStyle name="Финансовый 2 13" xfId="13231"/>
    <cellStyle name="Финансовый 2 2" xfId="5343"/>
    <cellStyle name="Финансовый 2 2 10" xfId="6596"/>
    <cellStyle name="Финансовый 2 2 11" xfId="13232"/>
    <cellStyle name="Финансовый 2 2 2" xfId="5344"/>
    <cellStyle name="Финансовый 2 2 2 2" xfId="5345"/>
    <cellStyle name="Финансовый 2 2 2 2 2" xfId="5660"/>
    <cellStyle name="Финансовый 2 2 2 2 2 2" xfId="10576"/>
    <cellStyle name="Финансовый 2 2 2 2 3" xfId="10575"/>
    <cellStyle name="Финансовый 2 2 2 3" xfId="5661"/>
    <cellStyle name="Финансовый 2 2 2 4" xfId="10577"/>
    <cellStyle name="Финансовый 2 2 2 5" xfId="13233"/>
    <cellStyle name="Финансовый 2 2 3" xfId="5346"/>
    <cellStyle name="Финансовый 2 2 3 2" xfId="5662"/>
    <cellStyle name="Финансовый 2 2 3 3" xfId="10578"/>
    <cellStyle name="Финансовый 2 2 4" xfId="5347"/>
    <cellStyle name="Финансовый 2 2 4 2" xfId="5663"/>
    <cellStyle name="Финансовый 2 2 4 2 2" xfId="10579"/>
    <cellStyle name="Финансовый 2 2 4 3" xfId="11025"/>
    <cellStyle name="Финансовый 2 2 4 4" xfId="6597"/>
    <cellStyle name="Финансовый 2 2 5" xfId="5664"/>
    <cellStyle name="Финансовый 2 2 5 2" xfId="10580"/>
    <cellStyle name="Финансовый 2 2 5 3" xfId="6598"/>
    <cellStyle name="Финансовый 2 2 6" xfId="6599"/>
    <cellStyle name="Финансовый 2 2 6 2" xfId="10581"/>
    <cellStyle name="Финансовый 2 2 7" xfId="10582"/>
    <cellStyle name="Финансовый 2 2 7 2" xfId="10583"/>
    <cellStyle name="Финансовый 2 2 8" xfId="10584"/>
    <cellStyle name="Финансовый 2 2 9" xfId="10585"/>
    <cellStyle name="Финансовый 2 2_INDEX.STATION.2012(v1.0)_" xfId="5348"/>
    <cellStyle name="Финансовый 2 3" xfId="5349"/>
    <cellStyle name="Финансовый 2 3 2" xfId="5350"/>
    <cellStyle name="Финансовый 2 3 2 2" xfId="5665"/>
    <cellStyle name="Финансовый 2 3 2 2 2" xfId="10586"/>
    <cellStyle name="Финансовый 2 3 2 3" xfId="10587"/>
    <cellStyle name="Финансовый 2 3 3" xfId="5666"/>
    <cellStyle name="Финансовый 2 3 3 2" xfId="10588"/>
    <cellStyle name="Финансовый 2 3 4" xfId="10589"/>
    <cellStyle name="Финансовый 2 3 5" xfId="6600"/>
    <cellStyle name="Финансовый 2 4" xfId="5351"/>
    <cellStyle name="Финансовый 2 4 2" xfId="5667"/>
    <cellStyle name="Финансовый 2 4 2 2" xfId="10590"/>
    <cellStyle name="Финансовый 2 4 3" xfId="10591"/>
    <cellStyle name="Финансовый 2 5" xfId="5352"/>
    <cellStyle name="Финансовый 2 5 2" xfId="5668"/>
    <cellStyle name="Финансовый 2 5 2 2" xfId="10592"/>
    <cellStyle name="Финансовый 2 5 3" xfId="10593"/>
    <cellStyle name="Финансовый 2 5 4" xfId="6601"/>
    <cellStyle name="Финансовый 2 6" xfId="5353"/>
    <cellStyle name="Финансовый 2 6 2" xfId="5669"/>
    <cellStyle name="Финансовый 2 6 2 2" xfId="10594"/>
    <cellStyle name="Финансовый 2 6 3" xfId="5937"/>
    <cellStyle name="Финансовый 2 6 3 2" xfId="10595"/>
    <cellStyle name="Финансовый 2 6 4" xfId="10596"/>
    <cellStyle name="Финансовый 2 6 5" xfId="6602"/>
    <cellStyle name="Финансовый 2 7" xfId="5354"/>
    <cellStyle name="Финансовый 2 7 2" xfId="10597"/>
    <cellStyle name="Финансовый 2 7 3" xfId="10598"/>
    <cellStyle name="Финансовый 2 7 4" xfId="6603"/>
    <cellStyle name="Финансовый 2 8" xfId="5355"/>
    <cellStyle name="Финансовый 2 8 2" xfId="5670"/>
    <cellStyle name="Финансовый 2 8 3" xfId="10600"/>
    <cellStyle name="Финансовый 2 8 4" xfId="10599"/>
    <cellStyle name="Финансовый 2 9" xfId="5356"/>
    <cellStyle name="Финансовый 2 9 2" xfId="10602"/>
    <cellStyle name="Финансовый 2 9 3" xfId="10603"/>
    <cellStyle name="Финансовый 2 9 4" xfId="10601"/>
    <cellStyle name="Финансовый 2_46EE.2011(v1.0)" xfId="5357"/>
    <cellStyle name="Финансовый 20" xfId="5494"/>
    <cellStyle name="Финансовый 20 2" xfId="10605"/>
    <cellStyle name="Финансовый 20 3" xfId="10604"/>
    <cellStyle name="Финансовый 21" xfId="5476"/>
    <cellStyle name="Финансовый 21 2" xfId="10606"/>
    <cellStyle name="Финансовый 22" xfId="10607"/>
    <cellStyle name="Финансовый 23" xfId="10608"/>
    <cellStyle name="Финансовый 24" xfId="10609"/>
    <cellStyle name="Финансовый 25" xfId="10610"/>
    <cellStyle name="Финансовый 26" xfId="10611"/>
    <cellStyle name="Финансовый 27" xfId="11026"/>
    <cellStyle name="Финансовый 28" xfId="5791"/>
    <cellStyle name="Финансовый 29" xfId="5782"/>
    <cellStyle name="Финансовый 3" xfId="5358"/>
    <cellStyle name="Финансовый 3 10" xfId="6604"/>
    <cellStyle name="Финансовый 3 11" xfId="13234"/>
    <cellStyle name="Финансовый 3 2" xfId="5359"/>
    <cellStyle name="Финансовый 3 2 2" xfId="5360"/>
    <cellStyle name="Финансовый 3 2 2 2" xfId="5671"/>
    <cellStyle name="Финансовый 3 2 2 2 2" xfId="10612"/>
    <cellStyle name="Финансовый 3 2 2 3" xfId="10613"/>
    <cellStyle name="Финансовый 3 2 2 4" xfId="6606"/>
    <cellStyle name="Финансовый 3 2 3" xfId="5361"/>
    <cellStyle name="Финансовый 3 2 3 2" xfId="5672"/>
    <cellStyle name="Финансовый 3 2 4" xfId="5673"/>
    <cellStyle name="Финансовый 3 2 4 2" xfId="10614"/>
    <cellStyle name="Финансовый 3 2 4 3" xfId="6607"/>
    <cellStyle name="Финансовый 3 2 5" xfId="6608"/>
    <cellStyle name="Финансовый 3 2 6" xfId="10615"/>
    <cellStyle name="Финансовый 3 2 7" xfId="6605"/>
    <cellStyle name="Финансовый 3 2 8" xfId="13235"/>
    <cellStyle name="Финансовый 3 2_UPDATE.MONITORING.OS.EE.2.02.TO.1.3.64" xfId="6609"/>
    <cellStyle name="Финансовый 3 3" xfId="5362"/>
    <cellStyle name="Финансовый 3 3 2" xfId="5674"/>
    <cellStyle name="Финансовый 3 3 2 2" xfId="10617"/>
    <cellStyle name="Финансовый 3 3 2 3" xfId="10616"/>
    <cellStyle name="Финансовый 3 3 3" xfId="10618"/>
    <cellStyle name="Финансовый 3 3 4" xfId="10619"/>
    <cellStyle name="Финансовый 3 3 5" xfId="10620"/>
    <cellStyle name="Финансовый 3 4" xfId="5363"/>
    <cellStyle name="Финансовый 3 4 2" xfId="5675"/>
    <cellStyle name="Финансовый 3 5" xfId="5364"/>
    <cellStyle name="Финансовый 3 5 2" xfId="5676"/>
    <cellStyle name="Финансовый 3 5 2 2" xfId="10621"/>
    <cellStyle name="Финансовый 3 5 3" xfId="6610"/>
    <cellStyle name="Финансовый 3 6" xfId="5365"/>
    <cellStyle name="Финансовый 3 6 2" xfId="5677"/>
    <cellStyle name="Финансовый 3 6 2 2" xfId="10622"/>
    <cellStyle name="Финансовый 3 6 3" xfId="5938"/>
    <cellStyle name="Финансовый 3 6 3 2" xfId="10623"/>
    <cellStyle name="Финансовый 3 7" xfId="5678"/>
    <cellStyle name="Финансовый 3 7 2" xfId="10624"/>
    <cellStyle name="Финансовый 3 7 3" xfId="10625"/>
    <cellStyle name="Финансовый 3 7 4" xfId="6611"/>
    <cellStyle name="Финансовый 3 8" xfId="5679"/>
    <cellStyle name="Финансовый 3 8 2" xfId="10626"/>
    <cellStyle name="Финансовый 3 9" xfId="5856"/>
    <cellStyle name="Финансовый 3_ARMRAZR" xfId="6612"/>
    <cellStyle name="Финансовый 30" xfId="962"/>
    <cellStyle name="Финансовый 31" xfId="11039"/>
    <cellStyle name="Финансовый 32" xfId="11747"/>
    <cellStyle name="Финансовый 33" xfId="11414"/>
    <cellStyle name="Финансовый 34" xfId="11506"/>
    <cellStyle name="Финансовый 35" xfId="11775"/>
    <cellStyle name="Финансовый 36" xfId="11114"/>
    <cellStyle name="Финансовый 37" xfId="11598"/>
    <cellStyle name="Финансовый 38" xfId="13259"/>
    <cellStyle name="Финансовый 39" xfId="13705"/>
    <cellStyle name="Финансовый 4" xfId="5366"/>
    <cellStyle name="Финансовый 4 10" xfId="13236"/>
    <cellStyle name="Финансовый 4 2" xfId="5367"/>
    <cellStyle name="Финансовый 4 2 2" xfId="5368"/>
    <cellStyle name="Финансовый 4 2 2 2" xfId="5680"/>
    <cellStyle name="Финансовый 4 2 2 3" xfId="11027"/>
    <cellStyle name="Финансовый 4 2 3" xfId="5369"/>
    <cellStyle name="Финансовый 4 2 3 2" xfId="5681"/>
    <cellStyle name="Финансовый 4 2 4" xfId="5682"/>
    <cellStyle name="Финансовый 4 3" xfId="5683"/>
    <cellStyle name="Финансовый 4 3 2" xfId="5939"/>
    <cellStyle name="Финансовый 4 3 2 2" xfId="6615"/>
    <cellStyle name="Финансовый 4 3 3" xfId="10627"/>
    <cellStyle name="Финансовый 4 3 4" xfId="6614"/>
    <cellStyle name="Финансовый 4 4" xfId="5684"/>
    <cellStyle name="Финансовый 4 4 2" xfId="10628"/>
    <cellStyle name="Финансовый 4 4 3" xfId="6616"/>
    <cellStyle name="Финансовый 4 5" xfId="5857"/>
    <cellStyle name="Финансовый 4 5 2" xfId="10629"/>
    <cellStyle name="Финансовый 4 5 3" xfId="10630"/>
    <cellStyle name="Финансовый 4 5 4" xfId="6617"/>
    <cellStyle name="Финансовый 4 6" xfId="10631"/>
    <cellStyle name="Финансовый 4 7" xfId="10632"/>
    <cellStyle name="Финансовый 4 8" xfId="10633"/>
    <cellStyle name="Финансовый 4 9" xfId="6613"/>
    <cellStyle name="Финансовый 4_TEHSHEET" xfId="6618"/>
    <cellStyle name="Финансовый 40" xfId="13839"/>
    <cellStyle name="Финансовый 41" xfId="13970"/>
    <cellStyle name="Финансовый 42" xfId="14085"/>
    <cellStyle name="Финансовый 43" xfId="14205"/>
    <cellStyle name="Финансовый 44" xfId="14301"/>
    <cellStyle name="Финансовый 45" xfId="14355"/>
    <cellStyle name="Финансовый 46" xfId="14409"/>
    <cellStyle name="Финансовый 47" xfId="14418"/>
    <cellStyle name="Финансовый 48" xfId="14423"/>
    <cellStyle name="Финансовый 49" xfId="14430"/>
    <cellStyle name="Финансовый 5" xfId="967"/>
    <cellStyle name="Финансовый 5 2" xfId="5370"/>
    <cellStyle name="Финансовый 5 2 2" xfId="5685"/>
    <cellStyle name="Финансовый 5 2 2 2" xfId="10634"/>
    <cellStyle name="Финансовый 5 2 3" xfId="5940"/>
    <cellStyle name="Финансовый 5 2 3 2" xfId="10635"/>
    <cellStyle name="Финансовый 5 2 4" xfId="10636"/>
    <cellStyle name="Финансовый 5 3" xfId="5371"/>
    <cellStyle name="Финансовый 5 3 2" xfId="5686"/>
    <cellStyle name="Финансовый 5 3 2 2" xfId="10638"/>
    <cellStyle name="Финансовый 5 3 3" xfId="10637"/>
    <cellStyle name="Финансовый 5 4" xfId="968"/>
    <cellStyle name="Финансовый 5 4 2" xfId="5687"/>
    <cellStyle name="Финансовый 5 4 2 2" xfId="10639"/>
    <cellStyle name="Финансовый 5 5" xfId="5858"/>
    <cellStyle name="Финансовый 5 6" xfId="10640"/>
    <cellStyle name="Финансовый 5 6 2" xfId="11028"/>
    <cellStyle name="Финансовый 5 7" xfId="11029"/>
    <cellStyle name="Финансовый 5 8" xfId="13237"/>
    <cellStyle name="Финансовый 6" xfId="5372"/>
    <cellStyle name="Финансовый 6 2" xfId="5688"/>
    <cellStyle name="Финансовый 6 2 2" xfId="5941"/>
    <cellStyle name="Финансовый 6 2 3" xfId="10641"/>
    <cellStyle name="Финансовый 6 2 4" xfId="6620"/>
    <cellStyle name="Финансовый 6 3" xfId="5689"/>
    <cellStyle name="Финансовый 6 3 2" xfId="10642"/>
    <cellStyle name="Финансовый 6 4" xfId="5859"/>
    <cellStyle name="Финансовый 6 4 2" xfId="11030"/>
    <cellStyle name="Финансовый 6 4 3" xfId="10643"/>
    <cellStyle name="Финансовый 6 5" xfId="6619"/>
    <cellStyle name="Финансовый 7" xfId="5373"/>
    <cellStyle name="Финансовый 7 2" xfId="5690"/>
    <cellStyle name="Финансовый 7 2 2" xfId="10645"/>
    <cellStyle name="Финансовый 7 2 3" xfId="10646"/>
    <cellStyle name="Финансовый 7 2 4" xfId="10647"/>
    <cellStyle name="Финансовый 7 2 5" xfId="10644"/>
    <cellStyle name="Финансовый 7 3" xfId="5691"/>
    <cellStyle name="Финансовый 7 3 2" xfId="10649"/>
    <cellStyle name="Финансовый 7 3 3" xfId="10648"/>
    <cellStyle name="Финансовый 7 4" xfId="10650"/>
    <cellStyle name="Финансовый 8" xfId="5374"/>
    <cellStyle name="Финансовый 8 2" xfId="5692"/>
    <cellStyle name="Финансовый 8 2 2" xfId="10652"/>
    <cellStyle name="Финансовый 8 2 3" xfId="10651"/>
    <cellStyle name="Финансовый 8 3" xfId="10653"/>
    <cellStyle name="Финансовый 8 4" xfId="10654"/>
    <cellStyle name="Финансовый 9" xfId="5375"/>
    <cellStyle name="Финансовый 9 2" xfId="5693"/>
    <cellStyle name="Финансовый 9 2 2" xfId="10656"/>
    <cellStyle name="Финансовый 9 2 3" xfId="10657"/>
    <cellStyle name="Финансовый 9 2 4" xfId="10655"/>
    <cellStyle name="Финансовый 9 3" xfId="10658"/>
    <cellStyle name="Финансовый 9 3 2" xfId="10659"/>
    <cellStyle name="Финансовый 9 4" xfId="10660"/>
    <cellStyle name="Финансовый0[0]_FU_bal" xfId="5376"/>
    <cellStyle name="Формула" xfId="5377"/>
    <cellStyle name="Формула 10" xfId="5378"/>
    <cellStyle name="Формула 10 2" xfId="5694"/>
    <cellStyle name="Формула 11" xfId="5379"/>
    <cellStyle name="Формула 11 2" xfId="5695"/>
    <cellStyle name="Формула 12" xfId="5380"/>
    <cellStyle name="Формула 12 2" xfId="5696"/>
    <cellStyle name="Формула 13" xfId="5381"/>
    <cellStyle name="Формула 13 2" xfId="5697"/>
    <cellStyle name="Формула 14" xfId="5382"/>
    <cellStyle name="Формула 14 2" xfId="5698"/>
    <cellStyle name="Формула 15" xfId="5383"/>
    <cellStyle name="Формула 15 2" xfId="5699"/>
    <cellStyle name="Формула 16" xfId="5384"/>
    <cellStyle name="Формула 16 2" xfId="5700"/>
    <cellStyle name="Формула 17" xfId="5385"/>
    <cellStyle name="Формула 17 2" xfId="5701"/>
    <cellStyle name="Формула 18" xfId="5386"/>
    <cellStyle name="Формула 18 2" xfId="5702"/>
    <cellStyle name="Формула 19" xfId="5703"/>
    <cellStyle name="Формула 19 2" xfId="10661"/>
    <cellStyle name="Формула 2" xfId="5387"/>
    <cellStyle name="Формула 2 2" xfId="5388"/>
    <cellStyle name="Формула 2 2 2" xfId="5704"/>
    <cellStyle name="Формула 2 2 3" xfId="10662"/>
    <cellStyle name="Формула 2 3" xfId="5705"/>
    <cellStyle name="Формула 2 3 2" xfId="10663"/>
    <cellStyle name="Формула 2 3 3" xfId="6621"/>
    <cellStyle name="Формула 2 4" xfId="5919"/>
    <cellStyle name="Формула 20" xfId="10664"/>
    <cellStyle name="Формула 3" xfId="5389"/>
    <cellStyle name="Формула 3 2" xfId="5706"/>
    <cellStyle name="Формула 3 3" xfId="10665"/>
    <cellStyle name="Формула 3 4" xfId="10666"/>
    <cellStyle name="Формула 4" xfId="5390"/>
    <cellStyle name="Формула 4 2" xfId="5707"/>
    <cellStyle name="Формула 5" xfId="5391"/>
    <cellStyle name="Формула 5 2" xfId="5708"/>
    <cellStyle name="Формула 6" xfId="5392"/>
    <cellStyle name="Формула 6 2" xfId="5709"/>
    <cellStyle name="Формула 7" xfId="5393"/>
    <cellStyle name="Формула 7 2" xfId="5710"/>
    <cellStyle name="Формула 8" xfId="5394"/>
    <cellStyle name="Формула 8 2" xfId="5711"/>
    <cellStyle name="Формула 9" xfId="5395"/>
    <cellStyle name="Формула 9 2" xfId="5712"/>
    <cellStyle name="Формула_A РТ 2009 Рязаньэнерго" xfId="5396"/>
    <cellStyle name="ФормулаВБ" xfId="5397"/>
    <cellStyle name="ФормулаВБ 2" xfId="5398"/>
    <cellStyle name="ФормулаВБ 2 2" xfId="5713"/>
    <cellStyle name="ФормулаВБ 2 2 2" xfId="10667"/>
    <cellStyle name="ФормулаВБ 2 3" xfId="6622"/>
    <cellStyle name="ФормулаВБ 3" xfId="5714"/>
    <cellStyle name="ФормулаВБ 4" xfId="5861"/>
    <cellStyle name="ФормулаНаКонтроль" xfId="5399"/>
    <cellStyle name="ФормулаНаКонтроль 2" xfId="5400"/>
    <cellStyle name="ФормулаНаКонтроль 2 2" xfId="5715"/>
    <cellStyle name="ФормулаНаКонтроль 2 2 2" xfId="10668"/>
    <cellStyle name="ФормулаНаКонтроль 2 3" xfId="6623"/>
    <cellStyle name="ФормулаНаКонтроль 3" xfId="5716"/>
    <cellStyle name="ФормулаНаКонтроль 4" xfId="5862"/>
    <cellStyle name="Хороший" xfId="940"/>
    <cellStyle name="Хороший 10" xfId="5401"/>
    <cellStyle name="Хороший 10 2" xfId="5717"/>
    <cellStyle name="Хороший 10 2 2" xfId="10669"/>
    <cellStyle name="Хороший 10 3" xfId="10670"/>
    <cellStyle name="Хороший 10 4" xfId="10671"/>
    <cellStyle name="Хороший 11" xfId="10672"/>
    <cellStyle name="Хороший 11 2" xfId="10673"/>
    <cellStyle name="Хороший 11 3" xfId="10674"/>
    <cellStyle name="Хороший 11 4" xfId="10675"/>
    <cellStyle name="Хороший 12" xfId="10676"/>
    <cellStyle name="Хороший 12 2" xfId="10677"/>
    <cellStyle name="Хороший 12 3" xfId="10678"/>
    <cellStyle name="Хороший 12 4" xfId="10679"/>
    <cellStyle name="Хороший 13" xfId="10680"/>
    <cellStyle name="Хороший 13 2" xfId="10681"/>
    <cellStyle name="Хороший 13 3" xfId="10682"/>
    <cellStyle name="Хороший 14" xfId="10683"/>
    <cellStyle name="Хороший 14 2" xfId="10684"/>
    <cellStyle name="Хороший 14 3" xfId="10685"/>
    <cellStyle name="Хороший 15" xfId="10686"/>
    <cellStyle name="Хороший 15 2" xfId="10687"/>
    <cellStyle name="Хороший 15 3" xfId="10688"/>
    <cellStyle name="Хороший 16" xfId="10689"/>
    <cellStyle name="Хороший 16 2" xfId="10690"/>
    <cellStyle name="Хороший 16 3" xfId="10691"/>
    <cellStyle name="Хороший 17" xfId="10692"/>
    <cellStyle name="Хороший 18" xfId="10693"/>
    <cellStyle name="Хороший 19" xfId="13245"/>
    <cellStyle name="Хороший 2" xfId="941"/>
    <cellStyle name="Хороший 2 1" xfId="10694"/>
    <cellStyle name="Хороший 2 1 2" xfId="10695"/>
    <cellStyle name="Хороший 2 1 3" xfId="13247"/>
    <cellStyle name="Хороший 2 10" xfId="942"/>
    <cellStyle name="Хороший 2 10 2" xfId="5718"/>
    <cellStyle name="Хороший 2 10 3" xfId="5403"/>
    <cellStyle name="Хороший 2 11" xfId="5719"/>
    <cellStyle name="Хороший 2 12" xfId="10696"/>
    <cellStyle name="Хороший 2 13" xfId="5402"/>
    <cellStyle name="Хороший 2 14" xfId="13246"/>
    <cellStyle name="Хороший 2 2" xfId="943"/>
    <cellStyle name="Хороший 2 2 2" xfId="5405"/>
    <cellStyle name="Хороший 2 2 2 2" xfId="5720"/>
    <cellStyle name="Хороший 2 2 2 2 2" xfId="10697"/>
    <cellStyle name="Хороший 2 2 2 3" xfId="10698"/>
    <cellStyle name="Хороший 2 2 2 4" xfId="6624"/>
    <cellStyle name="Хороший 2 2 3" xfId="5721"/>
    <cellStyle name="Хороший 2 2 3 2" xfId="10699"/>
    <cellStyle name="Хороший 2 2 4" xfId="5404"/>
    <cellStyle name="Хороший 2 2 5" xfId="13248"/>
    <cellStyle name="Хороший 2 3" xfId="944"/>
    <cellStyle name="Хороший 2 3 2" xfId="5722"/>
    <cellStyle name="Хороший 2 3 2 2" xfId="10700"/>
    <cellStyle name="Хороший 2 3 3" xfId="10701"/>
    <cellStyle name="Хороший 2 3 4" xfId="5406"/>
    <cellStyle name="Хороший 2 4" xfId="945"/>
    <cellStyle name="Хороший 2 4 2" xfId="5723"/>
    <cellStyle name="Хороший 2 4 2 2" xfId="10702"/>
    <cellStyle name="Хороший 2 4 3" xfId="10703"/>
    <cellStyle name="Хороший 2 4 4" xfId="5407"/>
    <cellStyle name="Хороший 2 5" xfId="946"/>
    <cellStyle name="Хороший 2 5 2" xfId="5724"/>
    <cellStyle name="Хороший 2 5 3" xfId="5408"/>
    <cellStyle name="Хороший 2 6" xfId="947"/>
    <cellStyle name="Хороший 2 6 2" xfId="5725"/>
    <cellStyle name="Хороший 2 6 3" xfId="5409"/>
    <cellStyle name="Хороший 2 7" xfId="948"/>
    <cellStyle name="Хороший 2 7 2" xfId="5726"/>
    <cellStyle name="Хороший 2 7 3" xfId="5410"/>
    <cellStyle name="Хороший 2 8" xfId="949"/>
    <cellStyle name="Хороший 2 8 2" xfId="5727"/>
    <cellStyle name="Хороший 2 8 3" xfId="5411"/>
    <cellStyle name="Хороший 2 9" xfId="950"/>
    <cellStyle name="Хороший 2 9 2" xfId="5728"/>
    <cellStyle name="Хороший 2 9 3" xfId="5412"/>
    <cellStyle name="Хороший 2_МФ тепловой баланс 2015 дубль 4 31.03.2014" xfId="5413"/>
    <cellStyle name="Хороший 3" xfId="951"/>
    <cellStyle name="Хороший 3 10" xfId="952"/>
    <cellStyle name="Хороший 3 10 2" xfId="5729"/>
    <cellStyle name="Хороший 3 10 3" xfId="5415"/>
    <cellStyle name="Хороший 3 11" xfId="5416"/>
    <cellStyle name="Хороший 3 11 2" xfId="5730"/>
    <cellStyle name="Хороший 3 11 2 2" xfId="10705"/>
    <cellStyle name="Хороший 3 11 3" xfId="10704"/>
    <cellStyle name="Хороший 3 12" xfId="5731"/>
    <cellStyle name="Хороший 3 12 2" xfId="10706"/>
    <cellStyle name="Хороший 3 13" xfId="5414"/>
    <cellStyle name="Хороший 3 14" xfId="13249"/>
    <cellStyle name="Хороший 3 2" xfId="953"/>
    <cellStyle name="Хороший 3 2 2" xfId="5732"/>
    <cellStyle name="Хороший 3 2 3" xfId="10707"/>
    <cellStyle name="Хороший 3 2 4" xfId="5417"/>
    <cellStyle name="Хороший 3 2 5" xfId="13250"/>
    <cellStyle name="Хороший 3 3" xfId="954"/>
    <cellStyle name="Хороший 3 3 2" xfId="5733"/>
    <cellStyle name="Хороший 3 3 2 2" xfId="10709"/>
    <cellStyle name="Хороший 3 3 2 3" xfId="10708"/>
    <cellStyle name="Хороший 3 3 3" xfId="10710"/>
    <cellStyle name="Хороший 3 3 4" xfId="5418"/>
    <cellStyle name="Хороший 3 3 5" xfId="13251"/>
    <cellStyle name="Хороший 3 4" xfId="955"/>
    <cellStyle name="Хороший 3 4 2" xfId="5734"/>
    <cellStyle name="Хороший 3 4 3" xfId="5419"/>
    <cellStyle name="Хороший 3 5" xfId="956"/>
    <cellStyle name="Хороший 3 5 2" xfId="5735"/>
    <cellStyle name="Хороший 3 5 3" xfId="5420"/>
    <cellStyle name="Хороший 3 6" xfId="957"/>
    <cellStyle name="Хороший 3 6 2" xfId="5736"/>
    <cellStyle name="Хороший 3 6 3" xfId="5421"/>
    <cellStyle name="Хороший 3 7" xfId="958"/>
    <cellStyle name="Хороший 3 7 2" xfId="5737"/>
    <cellStyle name="Хороший 3 7 3" xfId="5422"/>
    <cellStyle name="Хороший 3 8" xfId="959"/>
    <cellStyle name="Хороший 3 8 2" xfId="5738"/>
    <cellStyle name="Хороший 3 8 3" xfId="5423"/>
    <cellStyle name="Хороший 3 9" xfId="960"/>
    <cellStyle name="Хороший 3 9 2" xfId="5739"/>
    <cellStyle name="Хороший 3 9 3" xfId="5424"/>
    <cellStyle name="Хороший 3_МФ тепловой баланс 2015 дубль 4 31.03.2014" xfId="5425"/>
    <cellStyle name="Хороший 4" xfId="5426"/>
    <cellStyle name="Хороший 4 2" xfId="5427"/>
    <cellStyle name="Хороший 4 2 2" xfId="5740"/>
    <cellStyle name="Хороший 4 3" xfId="5741"/>
    <cellStyle name="Хороший 4 3 2" xfId="10711"/>
    <cellStyle name="Хороший 4 3 3" xfId="10712"/>
    <cellStyle name="Хороший 4 4" xfId="10713"/>
    <cellStyle name="Хороший 4_МФ тепловой баланс 2015 дубль 4 31.03.2014" xfId="5428"/>
    <cellStyle name="Хороший 5" xfId="5429"/>
    <cellStyle name="Хороший 5 2" xfId="5430"/>
    <cellStyle name="Хороший 5 2 2" xfId="5742"/>
    <cellStyle name="Хороший 5 2 2 2" xfId="10714"/>
    <cellStyle name="Хороший 5 2 3" xfId="10715"/>
    <cellStyle name="Хороший 5 2 4" xfId="6625"/>
    <cellStyle name="Хороший 5 3" xfId="5743"/>
    <cellStyle name="Хороший 5 3 2" xfId="10716"/>
    <cellStyle name="Хороший 5 3 3" xfId="10717"/>
    <cellStyle name="Хороший 5 3 4" xfId="6626"/>
    <cellStyle name="Хороший 5 4" xfId="10718"/>
    <cellStyle name="Хороший 5_МФ тепловой баланс 2015 дубль 4 31.03.2014" xfId="5431"/>
    <cellStyle name="Хороший 6" xfId="5432"/>
    <cellStyle name="Хороший 6 2" xfId="5433"/>
    <cellStyle name="Хороший 6 2 2" xfId="5744"/>
    <cellStyle name="Хороший 6 2 2 2" xfId="10719"/>
    <cellStyle name="Хороший 6 2 3" xfId="10720"/>
    <cellStyle name="Хороший 6 2 4" xfId="6628"/>
    <cellStyle name="Хороший 6 3" xfId="5745"/>
    <cellStyle name="Хороший 6 3 2" xfId="10721"/>
    <cellStyle name="Хороший 6 3 3" xfId="10722"/>
    <cellStyle name="Хороший 6 3 4" xfId="6629"/>
    <cellStyle name="Хороший 6 4" xfId="10723"/>
    <cellStyle name="Хороший 6 5" xfId="10724"/>
    <cellStyle name="Хороший 6 6" xfId="6627"/>
    <cellStyle name="Хороший 6_МФ тепловой баланс 2015 дубль 4 31.03.2014" xfId="5434"/>
    <cellStyle name="Хороший 7" xfId="5435"/>
    <cellStyle name="Хороший 7 2" xfId="5436"/>
    <cellStyle name="Хороший 7 2 2" xfId="5746"/>
    <cellStyle name="Хороший 7 2 2 2" xfId="10725"/>
    <cellStyle name="Хороший 7 2 3" xfId="10726"/>
    <cellStyle name="Хороший 7 2 4" xfId="6631"/>
    <cellStyle name="Хороший 7 3" xfId="5747"/>
    <cellStyle name="Хороший 7 3 2" xfId="10727"/>
    <cellStyle name="Хороший 7 3 3" xfId="10728"/>
    <cellStyle name="Хороший 7 3 4" xfId="6632"/>
    <cellStyle name="Хороший 7 4" xfId="10729"/>
    <cellStyle name="Хороший 7 5" xfId="10730"/>
    <cellStyle name="Хороший 7 6" xfId="6630"/>
    <cellStyle name="Хороший 7_МФ тепловой баланс 2015 дубль 4 31.03.2014" xfId="5437"/>
    <cellStyle name="Хороший 8" xfId="5438"/>
    <cellStyle name="Хороший 8 2" xfId="5439"/>
    <cellStyle name="Хороший 8 2 2" xfId="5748"/>
    <cellStyle name="Хороший 8 2 2 2" xfId="10731"/>
    <cellStyle name="Хороший 8 2 3" xfId="10732"/>
    <cellStyle name="Хороший 8 2 4" xfId="6634"/>
    <cellStyle name="Хороший 8 3" xfId="5749"/>
    <cellStyle name="Хороший 8 3 2" xfId="10734"/>
    <cellStyle name="Хороший 8 3 3" xfId="10733"/>
    <cellStyle name="Хороший 8 4" xfId="10735"/>
    <cellStyle name="Хороший 8 5" xfId="6633"/>
    <cellStyle name="Хороший 9" xfId="5440"/>
    <cellStyle name="Хороший 9 2" xfId="5441"/>
    <cellStyle name="Хороший 9 2 2" xfId="5750"/>
    <cellStyle name="Хороший 9 2 2 2" xfId="10736"/>
    <cellStyle name="Хороший 9 2 3" xfId="10737"/>
    <cellStyle name="Хороший 9 2 4" xfId="6636"/>
    <cellStyle name="Хороший 9 3" xfId="5751"/>
    <cellStyle name="Хороший 9 3 2" xfId="10739"/>
    <cellStyle name="Хороший 9 3 3" xfId="10738"/>
    <cellStyle name="Хороший 9 4" xfId="10740"/>
    <cellStyle name="Хороший 9 5" xfId="6635"/>
    <cellStyle name="Цена_продукта" xfId="5442"/>
    <cellStyle name="Ценовой" xfId="10741"/>
    <cellStyle name="Цифры по центру с десятыми" xfId="5443"/>
    <cellStyle name="Цифры по центру с десятыми 2" xfId="5752"/>
    <cellStyle name="Цифры по центру с десятыми 2 2" xfId="10742"/>
    <cellStyle name="Цифры по центру с десятыми 2 3" xfId="6638"/>
    <cellStyle name="Цифры по центру с десятыми 3" xfId="6639"/>
    <cellStyle name="Цифры по центру с десятыми 3 2" xfId="10743"/>
    <cellStyle name="Цифры по центру с десятыми 4" xfId="6640"/>
    <cellStyle name="Цифры по центру с десятыми 4 2" xfId="10744"/>
    <cellStyle name="Цифры по центру с десятыми 5" xfId="10745"/>
    <cellStyle name="Цифры по центру с десятыми 6" xfId="10746"/>
    <cellStyle name="Цифры по центру с десятыми 7" xfId="6637"/>
    <cellStyle name="число" xfId="5444"/>
    <cellStyle name="число 2" xfId="5753"/>
    <cellStyle name="число 2 2" xfId="10747"/>
    <cellStyle name="число 3" xfId="10748"/>
    <cellStyle name="число 4" xfId="6641"/>
    <cellStyle name="Џђћ–…ќ’ќ›‰" xfId="5445"/>
    <cellStyle name="Џђћ–…ќ’ќ›‰ 2" xfId="5754"/>
    <cellStyle name="Џђћ–…ќ’ќ›‰ 2 2" xfId="10749"/>
    <cellStyle name="Џђћ–…ќ’ќ›‰ 2 3" xfId="6643"/>
    <cellStyle name="Џђћ–…ќ’ќ›‰ 3" xfId="10750"/>
    <cellStyle name="Џђћ–…ќ’ќ›‰ 4" xfId="10751"/>
    <cellStyle name="Џђћ–…ќ’ќ›‰ 5" xfId="6642"/>
    <cellStyle name="Шапка" xfId="5446"/>
    <cellStyle name="Шапка 2" xfId="5755"/>
    <cellStyle name="Шапка 2 2" xfId="10752"/>
    <cellStyle name="Шапка 3" xfId="10753"/>
    <cellStyle name="Шапка 4" xfId="6644"/>
    <cellStyle name="Шапка таблицы" xfId="5447"/>
    <cellStyle name="Шапка таблицы 2" xfId="5756"/>
    <cellStyle name="Шапка таблицы 2 2" xfId="10754"/>
    <cellStyle name="Шапка таблицы 3" xfId="10755"/>
    <cellStyle name="Шапка таблицы 4" xfId="6645"/>
    <cellStyle name="Шапка_4DNS.UPDATE.EXAMPLE" xfId="5448"/>
    <cellStyle name="ШАУ" xfId="5449"/>
    <cellStyle name="ШАУ 2" xfId="5757"/>
    <cellStyle name="ШАУ 2 2" xfId="10756"/>
    <cellStyle name="ШАУ 3" xfId="10757"/>
    <cellStyle name="ШАУ 4" xfId="6646"/>
    <cellStyle name="ܘ_x0008_" xfId="5873"/>
    <cellStyle name="ܛ_x0008_" xfId="5874"/>
    <cellStyle name="標準_PL-CF sheet" xfId="5450"/>
    <cellStyle name="㐀കܒ_x0008_" xfId="5875"/>
    <cellStyle name="㼿" xfId="5451"/>
    <cellStyle name="㼿 2" xfId="5758"/>
    <cellStyle name="㼿 2 2" xfId="10758"/>
    <cellStyle name="㼿 3" xfId="10759"/>
    <cellStyle name="㼿 4" xfId="6647"/>
    <cellStyle name="㼿 5" xfId="13256"/>
    <cellStyle name="䁺_x0001_" xfId="5452"/>
    <cellStyle name="䁺_x0001_ 2" xfId="57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S276"/>
  <sheetViews>
    <sheetView tabSelected="1" view="pageBreakPreview" zoomScale="50" zoomScaleNormal="50" zoomScaleSheetLayoutView="50" workbookViewId="0">
      <pane xSplit="5" ySplit="7" topLeftCell="L61" activePane="bottomRight" state="frozen"/>
      <selection pane="topRight" activeCell="F1" sqref="F1"/>
      <selection pane="bottomLeft" activeCell="A7" sqref="A7"/>
      <selection pane="bottomRight" sqref="A1:W1"/>
    </sheetView>
  </sheetViews>
  <sheetFormatPr defaultColWidth="9.140625" defaultRowHeight="12.75" customHeight="1" outlineLevelRow="1" outlineLevelCol="1"/>
  <cols>
    <col min="1" max="1" width="24.28515625" style="57" customWidth="1"/>
    <col min="2" max="2" width="57.5703125" style="58" customWidth="1"/>
    <col min="3" max="3" width="57.7109375" style="58" customWidth="1"/>
    <col min="4" max="4" width="63" style="58" customWidth="1"/>
    <col min="5" max="5" width="60.28515625" style="58" customWidth="1"/>
    <col min="6" max="6" width="56.7109375" style="58" hidden="1" customWidth="1" outlineLevel="1"/>
    <col min="7" max="7" width="27.140625" style="59" customWidth="1" collapsed="1"/>
    <col min="8" max="11" width="27.140625" style="59" customWidth="1"/>
    <col min="12" max="13" width="23.5703125" style="7" customWidth="1"/>
    <col min="14" max="15" width="23" style="7" customWidth="1"/>
    <col min="16" max="23" width="34.42578125" style="59" customWidth="1"/>
    <col min="24" max="24" width="22.42578125" style="59" bestFit="1" customWidth="1"/>
    <col min="25" max="25" width="10.42578125" style="59" bestFit="1" customWidth="1"/>
    <col min="26" max="16384" width="9.140625" style="59"/>
  </cols>
  <sheetData>
    <row r="1" spans="1:25" s="5" customFormat="1" ht="180.75" customHeight="1">
      <c r="A1" s="165" t="s">
        <v>451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Y1" s="10"/>
    </row>
    <row r="2" spans="1:25" s="5" customFormat="1" ht="15.7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Y2" s="10"/>
    </row>
    <row r="3" spans="1:25" s="5" customFormat="1" ht="22.5" hidden="1" customHeight="1" outlineLevel="1">
      <c r="A3" s="11"/>
      <c r="B3" s="12"/>
      <c r="C3" s="12"/>
      <c r="D3" s="12"/>
      <c r="E3" s="12"/>
      <c r="F3" s="12"/>
      <c r="H3" s="121">
        <f>G123+H123</f>
        <v>39210.661</v>
      </c>
      <c r="I3" s="120">
        <f>H3/K123</f>
        <v>0.61272646256286456</v>
      </c>
    </row>
    <row r="4" spans="1:25" s="13" customFormat="1" ht="251.25" customHeight="1" collapsed="1">
      <c r="A4" s="168" t="s">
        <v>0</v>
      </c>
      <c r="B4" s="168" t="s">
        <v>233</v>
      </c>
      <c r="C4" s="168" t="s">
        <v>228</v>
      </c>
      <c r="D4" s="168" t="s">
        <v>1</v>
      </c>
      <c r="E4" s="168" t="s">
        <v>345</v>
      </c>
      <c r="F4" s="168" t="s">
        <v>346</v>
      </c>
      <c r="G4" s="166" t="s">
        <v>433</v>
      </c>
      <c r="H4" s="166"/>
      <c r="I4" s="166"/>
      <c r="J4" s="166"/>
      <c r="K4" s="166"/>
      <c r="L4" s="166" t="s">
        <v>453</v>
      </c>
      <c r="M4" s="166"/>
      <c r="N4" s="166" t="s">
        <v>289</v>
      </c>
      <c r="O4" s="166"/>
      <c r="P4" s="167" t="s">
        <v>440</v>
      </c>
      <c r="Q4" s="167"/>
      <c r="R4" s="167"/>
      <c r="S4" s="167"/>
      <c r="T4" s="167"/>
      <c r="U4" s="166" t="s">
        <v>292</v>
      </c>
      <c r="V4" s="166" t="s">
        <v>418</v>
      </c>
      <c r="W4" s="167" t="s">
        <v>419</v>
      </c>
    </row>
    <row r="5" spans="1:25" s="13" customFormat="1" ht="50.25" customHeight="1">
      <c r="A5" s="168"/>
      <c r="B5" s="168"/>
      <c r="C5" s="168"/>
      <c r="D5" s="168"/>
      <c r="E5" s="168" t="s">
        <v>345</v>
      </c>
      <c r="F5" s="168"/>
      <c r="G5" s="109" t="s">
        <v>414</v>
      </c>
      <c r="H5" s="109" t="s">
        <v>415</v>
      </c>
      <c r="I5" s="109" t="s">
        <v>416</v>
      </c>
      <c r="J5" s="109" t="s">
        <v>417</v>
      </c>
      <c r="K5" s="109" t="s">
        <v>2</v>
      </c>
      <c r="L5" s="151" t="s">
        <v>230</v>
      </c>
      <c r="M5" s="151" t="s">
        <v>231</v>
      </c>
      <c r="N5" s="151" t="s">
        <v>230</v>
      </c>
      <c r="O5" s="151" t="s">
        <v>231</v>
      </c>
      <c r="P5" s="109" t="s">
        <v>414</v>
      </c>
      <c r="Q5" s="109" t="s">
        <v>420</v>
      </c>
      <c r="R5" s="109" t="s">
        <v>421</v>
      </c>
      <c r="S5" s="109" t="s">
        <v>422</v>
      </c>
      <c r="T5" s="151" t="s">
        <v>232</v>
      </c>
      <c r="U5" s="166"/>
      <c r="V5" s="166"/>
      <c r="W5" s="167"/>
    </row>
    <row r="6" spans="1:25" s="13" customFormat="1" ht="15">
      <c r="A6" s="14"/>
      <c r="B6" s="15"/>
      <c r="C6" s="15"/>
      <c r="D6" s="15"/>
      <c r="E6" s="15"/>
      <c r="F6" s="15"/>
      <c r="G6" s="14"/>
      <c r="H6" s="14"/>
      <c r="I6" s="14"/>
      <c r="J6" s="14"/>
      <c r="K6" s="14"/>
      <c r="L6" s="14"/>
      <c r="M6" s="14"/>
      <c r="N6" s="14"/>
      <c r="O6" s="14"/>
      <c r="P6" s="16"/>
      <c r="Q6" s="16"/>
      <c r="R6" s="16"/>
      <c r="S6" s="16"/>
      <c r="T6" s="16"/>
      <c r="U6" s="16"/>
      <c r="V6" s="16"/>
      <c r="W6" s="16"/>
    </row>
    <row r="7" spans="1:25" s="13" customFormat="1" ht="72.75" customHeight="1">
      <c r="A7" s="169" t="s">
        <v>438</v>
      </c>
      <c r="B7" s="169"/>
      <c r="C7" s="169"/>
      <c r="D7" s="169"/>
      <c r="E7" s="169"/>
      <c r="F7" s="155"/>
      <c r="G7" s="156"/>
      <c r="H7" s="156"/>
      <c r="I7" s="156"/>
      <c r="J7" s="156"/>
      <c r="K7" s="156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25" s="13" customFormat="1" ht="48.75" customHeight="1">
      <c r="A8" s="169" t="s">
        <v>434</v>
      </c>
      <c r="B8" s="169"/>
      <c r="C8" s="169"/>
      <c r="D8" s="169"/>
      <c r="E8" s="169"/>
      <c r="F8" s="155"/>
      <c r="G8" s="157"/>
      <c r="H8" s="157"/>
      <c r="I8" s="157"/>
      <c r="J8" s="157"/>
      <c r="K8" s="157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</row>
    <row r="9" spans="1:25" s="22" customFormat="1" ht="53.25" customHeight="1">
      <c r="A9" s="17" t="s">
        <v>5</v>
      </c>
      <c r="B9" s="18" t="s">
        <v>6</v>
      </c>
      <c r="C9" s="18" t="s">
        <v>3</v>
      </c>
      <c r="D9" s="18" t="s">
        <v>7</v>
      </c>
      <c r="E9" s="18"/>
      <c r="F9" s="18"/>
      <c r="G9" s="19">
        <v>249.40899999999999</v>
      </c>
      <c r="H9" s="19">
        <v>117.31800000000001</v>
      </c>
      <c r="I9" s="19">
        <v>59.390999999999998</v>
      </c>
      <c r="J9" s="19">
        <v>238.46999999999997</v>
      </c>
      <c r="K9" s="19">
        <f t="shared" ref="K9:K28" si="0">G9+H9+I9+J9</f>
        <v>664.58799999999997</v>
      </c>
      <c r="L9" s="3">
        <v>2322.65</v>
      </c>
      <c r="M9" s="3">
        <v>2322.65</v>
      </c>
      <c r="N9" s="3">
        <v>1896</v>
      </c>
      <c r="O9" s="3">
        <v>1896</v>
      </c>
      <c r="P9" s="20">
        <f>G9*(L9-N9)</f>
        <v>106410.34985000001</v>
      </c>
      <c r="Q9" s="20">
        <f>(L9-N9)*H9</f>
        <v>50053.724700000013</v>
      </c>
      <c r="R9" s="20">
        <f>(M9-O9)*I9</f>
        <v>25339.170150000005</v>
      </c>
      <c r="S9" s="20">
        <f>(M9-O9)*J9</f>
        <v>101743.22550000002</v>
      </c>
      <c r="T9" s="20">
        <f>SUM(P9:S9)</f>
        <v>283546.47020000004</v>
      </c>
      <c r="U9" s="21"/>
      <c r="V9" s="21"/>
      <c r="W9" s="21"/>
    </row>
    <row r="10" spans="1:25" s="5" customFormat="1" ht="53.25" customHeight="1">
      <c r="A10" s="17" t="s">
        <v>8</v>
      </c>
      <c r="B10" s="18" t="s">
        <v>9</v>
      </c>
      <c r="C10" s="18" t="s">
        <v>3</v>
      </c>
      <c r="D10" s="18" t="s">
        <v>10</v>
      </c>
      <c r="E10" s="32"/>
      <c r="F10" s="150" t="s">
        <v>465</v>
      </c>
      <c r="G10" s="19">
        <v>947.90999999999985</v>
      </c>
      <c r="H10" s="19">
        <v>386.98099999999999</v>
      </c>
      <c r="I10" s="19">
        <v>169.32900000000001</v>
      </c>
      <c r="J10" s="19">
        <v>739.45900000000006</v>
      </c>
      <c r="K10" s="19">
        <f t="shared" si="0"/>
        <v>2243.6790000000001</v>
      </c>
      <c r="L10" s="154">
        <v>6082.123536845902</v>
      </c>
      <c r="M10" s="154">
        <f>L10</f>
        <v>6082.123536845902</v>
      </c>
      <c r="N10" s="154">
        <v>1591</v>
      </c>
      <c r="O10" s="154">
        <f>N10*1.04</f>
        <v>1654.64</v>
      </c>
      <c r="P10" s="20">
        <f t="shared" ref="P10:P74" si="1">G10*(L10-N10)</f>
        <v>4257180.9118115986</v>
      </c>
      <c r="Q10" s="20">
        <f t="shared" ref="Q10:Q74" si="2">(L10-N10)*H10</f>
        <v>1737979.477412164</v>
      </c>
      <c r="R10" s="20">
        <f t="shared" ref="R10:R74" si="3">(M10-O10)*I10</f>
        <v>749701.35981057968</v>
      </c>
      <c r="S10" s="20">
        <f t="shared" ref="S10:S74" si="4">(M10-O10)*J10</f>
        <v>3273942.5486725341</v>
      </c>
      <c r="T10" s="20">
        <f t="shared" ref="T10:T74" si="5">SUM(P10:S10)</f>
        <v>10018804.297706876</v>
      </c>
      <c r="U10" s="23"/>
      <c r="V10" s="23"/>
      <c r="W10" s="23"/>
      <c r="X10" s="22"/>
      <c r="Y10" s="22"/>
    </row>
    <row r="11" spans="1:25" s="5" customFormat="1" ht="53.25" customHeight="1">
      <c r="A11" s="17" t="s">
        <v>11</v>
      </c>
      <c r="B11" s="18" t="s">
        <v>12</v>
      </c>
      <c r="C11" s="18" t="s">
        <v>3</v>
      </c>
      <c r="D11" s="18" t="s">
        <v>10</v>
      </c>
      <c r="E11" s="32"/>
      <c r="F11" s="150" t="s">
        <v>465</v>
      </c>
      <c r="G11" s="19">
        <v>6501.8340000000007</v>
      </c>
      <c r="H11" s="19">
        <v>2498.5050000000001</v>
      </c>
      <c r="I11" s="19">
        <v>962.84400000000005</v>
      </c>
      <c r="J11" s="19">
        <v>5475.0139999999992</v>
      </c>
      <c r="K11" s="19">
        <f t="shared" si="0"/>
        <v>15438.197</v>
      </c>
      <c r="L11" s="154">
        <v>4052.71</v>
      </c>
      <c r="M11" s="154">
        <v>4881.6734090909104</v>
      </c>
      <c r="N11" s="154">
        <v>2200</v>
      </c>
      <c r="O11" s="154">
        <v>2288</v>
      </c>
      <c r="P11" s="20">
        <f t="shared" si="1"/>
        <v>12046012.870140001</v>
      </c>
      <c r="Q11" s="20">
        <f t="shared" si="2"/>
        <v>4629005.1985499999</v>
      </c>
      <c r="R11" s="20">
        <f t="shared" si="3"/>
        <v>2497302.8799027288</v>
      </c>
      <c r="S11" s="20">
        <f t="shared" si="4"/>
        <v>14200398.22620046</v>
      </c>
      <c r="T11" s="20">
        <f t="shared" si="5"/>
        <v>33372719.174793191</v>
      </c>
      <c r="U11" s="23"/>
      <c r="V11" s="23"/>
      <c r="W11" s="23"/>
      <c r="X11" s="22"/>
      <c r="Y11" s="22"/>
    </row>
    <row r="12" spans="1:25" s="5" customFormat="1" ht="53.25" customHeight="1">
      <c r="A12" s="17" t="s">
        <v>13</v>
      </c>
      <c r="B12" s="18" t="s">
        <v>14</v>
      </c>
      <c r="C12" s="18" t="s">
        <v>3</v>
      </c>
      <c r="D12" s="18" t="s">
        <v>15</v>
      </c>
      <c r="E12" s="18"/>
      <c r="F12" s="18"/>
      <c r="G12" s="19">
        <v>203.36100000000002</v>
      </c>
      <c r="H12" s="19">
        <v>98.4</v>
      </c>
      <c r="I12" s="19">
        <v>46.008000000000003</v>
      </c>
      <c r="J12" s="19">
        <v>201.54700000000003</v>
      </c>
      <c r="K12" s="19">
        <f t="shared" si="0"/>
        <v>549.31600000000003</v>
      </c>
      <c r="L12" s="3">
        <v>3697.5</v>
      </c>
      <c r="M12" s="3">
        <v>3697.5</v>
      </c>
      <c r="N12" s="3">
        <v>1373.33</v>
      </c>
      <c r="O12" s="3">
        <v>1373.33</v>
      </c>
      <c r="P12" s="20">
        <f t="shared" si="1"/>
        <v>472645.53537000006</v>
      </c>
      <c r="Q12" s="20">
        <f t="shared" si="2"/>
        <v>228698.32800000001</v>
      </c>
      <c r="R12" s="20">
        <f t="shared" si="3"/>
        <v>106930.41336000001</v>
      </c>
      <c r="S12" s="20">
        <f t="shared" si="4"/>
        <v>468429.49099000008</v>
      </c>
      <c r="T12" s="20">
        <f t="shared" si="5"/>
        <v>1276703.7677200001</v>
      </c>
      <c r="U12" s="23"/>
      <c r="V12" s="23"/>
      <c r="W12" s="23"/>
      <c r="X12" s="22"/>
      <c r="Y12" s="22"/>
    </row>
    <row r="13" spans="1:25" s="5" customFormat="1" ht="53.25" customHeight="1">
      <c r="A13" s="17" t="s">
        <v>13</v>
      </c>
      <c r="B13" s="18" t="s">
        <v>14</v>
      </c>
      <c r="C13" s="18" t="s">
        <v>3</v>
      </c>
      <c r="D13" s="18" t="s">
        <v>16</v>
      </c>
      <c r="E13" s="18"/>
      <c r="F13" s="18"/>
      <c r="G13" s="19">
        <v>103.452</v>
      </c>
      <c r="H13" s="19">
        <v>55.744999999999997</v>
      </c>
      <c r="I13" s="19">
        <v>26.225999999999999</v>
      </c>
      <c r="J13" s="19">
        <v>106.12100000000001</v>
      </c>
      <c r="K13" s="19">
        <f t="shared" si="0"/>
        <v>291.54399999999998</v>
      </c>
      <c r="L13" s="3">
        <v>3697.5</v>
      </c>
      <c r="M13" s="3">
        <v>3697.5</v>
      </c>
      <c r="N13" s="3">
        <v>1787.5</v>
      </c>
      <c r="O13" s="3">
        <v>1787.5</v>
      </c>
      <c r="P13" s="20">
        <f t="shared" si="1"/>
        <v>197593.32</v>
      </c>
      <c r="Q13" s="20">
        <f t="shared" si="2"/>
        <v>106472.95</v>
      </c>
      <c r="R13" s="20">
        <f t="shared" si="3"/>
        <v>50091.659999999996</v>
      </c>
      <c r="S13" s="20">
        <f t="shared" si="4"/>
        <v>202691.11000000002</v>
      </c>
      <c r="T13" s="20">
        <f t="shared" si="5"/>
        <v>556849.04</v>
      </c>
      <c r="U13" s="23"/>
      <c r="V13" s="23"/>
      <c r="W13" s="23"/>
      <c r="X13" s="22"/>
      <c r="Y13" s="22"/>
    </row>
    <row r="14" spans="1:25" s="5" customFormat="1" ht="53.25" customHeight="1">
      <c r="A14" s="17" t="s">
        <v>13</v>
      </c>
      <c r="B14" s="18" t="s">
        <v>14</v>
      </c>
      <c r="C14" s="18" t="s">
        <v>3</v>
      </c>
      <c r="D14" s="18" t="s">
        <v>17</v>
      </c>
      <c r="E14" s="18"/>
      <c r="F14" s="18"/>
      <c r="G14" s="19">
        <v>189.297</v>
      </c>
      <c r="H14" s="19">
        <v>92.015999999999991</v>
      </c>
      <c r="I14" s="19">
        <v>47.814</v>
      </c>
      <c r="J14" s="19">
        <v>187.74099999999999</v>
      </c>
      <c r="K14" s="19">
        <f t="shared" si="0"/>
        <v>516.86799999999994</v>
      </c>
      <c r="L14" s="3">
        <v>3697.5</v>
      </c>
      <c r="M14" s="3">
        <v>3697.5</v>
      </c>
      <c r="N14" s="3">
        <v>1373.33</v>
      </c>
      <c r="O14" s="3">
        <v>1373.33</v>
      </c>
      <c r="P14" s="20">
        <f t="shared" si="1"/>
        <v>439958.40849</v>
      </c>
      <c r="Q14" s="20">
        <f t="shared" si="2"/>
        <v>213860.82671999998</v>
      </c>
      <c r="R14" s="20">
        <f t="shared" si="3"/>
        <v>111127.86438</v>
      </c>
      <c r="S14" s="20">
        <f t="shared" si="4"/>
        <v>436341.99997</v>
      </c>
      <c r="T14" s="20">
        <f t="shared" si="5"/>
        <v>1201289.09956</v>
      </c>
      <c r="U14" s="23"/>
      <c r="V14" s="23"/>
      <c r="W14" s="23"/>
      <c r="X14" s="22"/>
      <c r="Y14" s="22"/>
    </row>
    <row r="15" spans="1:25" s="5" customFormat="1" ht="53.25" customHeight="1">
      <c r="A15" s="17" t="s">
        <v>13</v>
      </c>
      <c r="B15" s="18" t="s">
        <v>14</v>
      </c>
      <c r="C15" s="18" t="s">
        <v>3</v>
      </c>
      <c r="D15" s="18" t="s">
        <v>18</v>
      </c>
      <c r="E15" s="18"/>
      <c r="F15" s="18"/>
      <c r="G15" s="19">
        <v>459.30500000000001</v>
      </c>
      <c r="H15" s="19">
        <v>205.584</v>
      </c>
      <c r="I15" s="19">
        <v>105.752</v>
      </c>
      <c r="J15" s="19">
        <v>390.83199999999999</v>
      </c>
      <c r="K15" s="19">
        <f t="shared" si="0"/>
        <v>1161.473</v>
      </c>
      <c r="L15" s="3">
        <v>3697.5</v>
      </c>
      <c r="M15" s="3">
        <v>3697.5</v>
      </c>
      <c r="N15" s="3">
        <v>1689.17</v>
      </c>
      <c r="O15" s="3">
        <v>1689.17</v>
      </c>
      <c r="P15" s="20">
        <f t="shared" si="1"/>
        <v>922436.01064999995</v>
      </c>
      <c r="Q15" s="20">
        <f t="shared" si="2"/>
        <v>412880.51471999998</v>
      </c>
      <c r="R15" s="20">
        <f t="shared" si="3"/>
        <v>212384.91415999999</v>
      </c>
      <c r="S15" s="20">
        <f t="shared" si="4"/>
        <v>784919.63055999996</v>
      </c>
      <c r="T15" s="20">
        <f t="shared" si="5"/>
        <v>2332621.0700899996</v>
      </c>
      <c r="U15" s="23"/>
      <c r="V15" s="23"/>
      <c r="W15" s="23"/>
      <c r="X15" s="22"/>
      <c r="Y15" s="22"/>
    </row>
    <row r="16" spans="1:25" s="5" customFormat="1" ht="53.25" customHeight="1">
      <c r="A16" s="17" t="s">
        <v>13</v>
      </c>
      <c r="B16" s="18" t="s">
        <v>14</v>
      </c>
      <c r="C16" s="18" t="s">
        <v>3</v>
      </c>
      <c r="D16" s="18" t="s">
        <v>462</v>
      </c>
      <c r="E16" s="18"/>
      <c r="F16" s="18"/>
      <c r="G16" s="19">
        <v>408.93200000000002</v>
      </c>
      <c r="H16" s="19">
        <v>202.404</v>
      </c>
      <c r="I16" s="19">
        <v>81.510000000000005</v>
      </c>
      <c r="J16" s="19">
        <v>326</v>
      </c>
      <c r="K16" s="19">
        <f t="shared" si="0"/>
        <v>1018.846</v>
      </c>
      <c r="L16" s="3">
        <v>3342.42</v>
      </c>
      <c r="M16" s="3">
        <v>3342.42</v>
      </c>
      <c r="N16" s="3">
        <v>1271.67</v>
      </c>
      <c r="O16" s="3">
        <v>1271.67</v>
      </c>
      <c r="P16" s="20">
        <f t="shared" si="1"/>
        <v>846795.93900000001</v>
      </c>
      <c r="Q16" s="20">
        <f t="shared" si="2"/>
        <v>419128.08299999998</v>
      </c>
      <c r="R16" s="20">
        <f t="shared" si="3"/>
        <v>168786.83250000002</v>
      </c>
      <c r="S16" s="20">
        <f t="shared" si="4"/>
        <v>675064.5</v>
      </c>
      <c r="T16" s="20">
        <f t="shared" si="5"/>
        <v>2109775.3544999999</v>
      </c>
      <c r="U16" s="23"/>
      <c r="V16" s="23"/>
      <c r="W16" s="23"/>
      <c r="X16" s="22"/>
      <c r="Y16" s="22"/>
    </row>
    <row r="17" spans="1:25" s="5" customFormat="1" ht="53.25" customHeight="1">
      <c r="A17" s="17" t="s">
        <v>13</v>
      </c>
      <c r="B17" s="18" t="s">
        <v>14</v>
      </c>
      <c r="C17" s="18" t="s">
        <v>3</v>
      </c>
      <c r="D17" s="18" t="s">
        <v>19</v>
      </c>
      <c r="E17" s="18"/>
      <c r="F17" s="18"/>
      <c r="G17" s="19">
        <v>826.95399999999995</v>
      </c>
      <c r="H17" s="19">
        <v>399.92200000000003</v>
      </c>
      <c r="I17" s="19">
        <v>199.92599999999999</v>
      </c>
      <c r="J17" s="19">
        <v>827.86400000000003</v>
      </c>
      <c r="K17" s="19">
        <f t="shared" si="0"/>
        <v>2254.6660000000002</v>
      </c>
      <c r="L17" s="3">
        <v>3697.5</v>
      </c>
      <c r="M17" s="3">
        <v>3697.5</v>
      </c>
      <c r="N17" s="3">
        <v>1689.17</v>
      </c>
      <c r="O17" s="3">
        <v>1689.17</v>
      </c>
      <c r="P17" s="20">
        <f t="shared" si="1"/>
        <v>1660796.5268199998</v>
      </c>
      <c r="Q17" s="20">
        <f t="shared" si="2"/>
        <v>803175.35025999998</v>
      </c>
      <c r="R17" s="20">
        <f t="shared" si="3"/>
        <v>401517.38357999997</v>
      </c>
      <c r="S17" s="20">
        <f t="shared" si="4"/>
        <v>1662624.1071200001</v>
      </c>
      <c r="T17" s="20">
        <f t="shared" si="5"/>
        <v>4528113.36778</v>
      </c>
      <c r="U17" s="23"/>
      <c r="V17" s="23"/>
      <c r="W17" s="23"/>
      <c r="X17" s="22"/>
      <c r="Y17" s="22"/>
    </row>
    <row r="18" spans="1:25" s="5" customFormat="1" ht="53.25" customHeight="1">
      <c r="A18" s="17" t="s">
        <v>13</v>
      </c>
      <c r="B18" s="18" t="s">
        <v>14</v>
      </c>
      <c r="C18" s="18" t="s">
        <v>3</v>
      </c>
      <c r="D18" s="18" t="s">
        <v>20</v>
      </c>
      <c r="E18" s="18"/>
      <c r="F18" s="18"/>
      <c r="G18" s="19">
        <v>1725.069</v>
      </c>
      <c r="H18" s="19">
        <v>828.57600000000002</v>
      </c>
      <c r="I18" s="19">
        <v>422.99799999999999</v>
      </c>
      <c r="J18" s="19">
        <v>1739.6200000000001</v>
      </c>
      <c r="K18" s="19">
        <f t="shared" si="0"/>
        <v>4716.2629999999999</v>
      </c>
      <c r="L18" s="3">
        <v>3697.5</v>
      </c>
      <c r="M18" s="3">
        <v>3697.5</v>
      </c>
      <c r="N18" s="3">
        <v>1580</v>
      </c>
      <c r="O18" s="3">
        <v>1580</v>
      </c>
      <c r="P18" s="20">
        <f t="shared" si="1"/>
        <v>3652833.6074999999</v>
      </c>
      <c r="Q18" s="20">
        <f t="shared" si="2"/>
        <v>1754509.68</v>
      </c>
      <c r="R18" s="20">
        <f t="shared" si="3"/>
        <v>895698.26500000001</v>
      </c>
      <c r="S18" s="20">
        <f t="shared" si="4"/>
        <v>3683645.35</v>
      </c>
      <c r="T18" s="20">
        <f t="shared" si="5"/>
        <v>9986686.9024999999</v>
      </c>
      <c r="U18" s="23"/>
      <c r="V18" s="23"/>
      <c r="W18" s="23"/>
      <c r="X18" s="22"/>
      <c r="Y18" s="22"/>
    </row>
    <row r="19" spans="1:25" s="5" customFormat="1" ht="53.25" customHeight="1">
      <c r="A19" s="17" t="s">
        <v>13</v>
      </c>
      <c r="B19" s="18" t="s">
        <v>14</v>
      </c>
      <c r="C19" s="18" t="s">
        <v>3</v>
      </c>
      <c r="D19" s="18" t="s">
        <v>21</v>
      </c>
      <c r="E19" s="18"/>
      <c r="F19" s="18"/>
      <c r="G19" s="19">
        <v>129.86700000000002</v>
      </c>
      <c r="H19" s="19">
        <v>58.721000000000004</v>
      </c>
      <c r="I19" s="19">
        <v>36.073</v>
      </c>
      <c r="J19" s="19">
        <v>129.863</v>
      </c>
      <c r="K19" s="19">
        <f t="shared" si="0"/>
        <v>354.524</v>
      </c>
      <c r="L19" s="3">
        <v>3697.5</v>
      </c>
      <c r="M19" s="3">
        <v>3697.5</v>
      </c>
      <c r="N19" s="3">
        <v>1841.67</v>
      </c>
      <c r="O19" s="3">
        <v>1841.67</v>
      </c>
      <c r="P19" s="20">
        <f t="shared" si="1"/>
        <v>241011.07461000004</v>
      </c>
      <c r="Q19" s="20">
        <f t="shared" si="2"/>
        <v>108976.19343</v>
      </c>
      <c r="R19" s="20">
        <f t="shared" si="3"/>
        <v>66945.355589999992</v>
      </c>
      <c r="S19" s="20">
        <f t="shared" si="4"/>
        <v>241003.65128999998</v>
      </c>
      <c r="T19" s="20">
        <f t="shared" si="5"/>
        <v>657936.27492</v>
      </c>
      <c r="U19" s="23"/>
      <c r="V19" s="23"/>
      <c r="W19" s="23"/>
      <c r="X19" s="22"/>
      <c r="Y19" s="22"/>
    </row>
    <row r="20" spans="1:25" s="5" customFormat="1" ht="53.25" customHeight="1">
      <c r="A20" s="17" t="s">
        <v>13</v>
      </c>
      <c r="B20" s="18" t="s">
        <v>14</v>
      </c>
      <c r="C20" s="18" t="s">
        <v>3</v>
      </c>
      <c r="D20" s="18" t="s">
        <v>22</v>
      </c>
      <c r="E20" s="18"/>
      <c r="F20" s="18"/>
      <c r="G20" s="19">
        <v>68.391000000000005</v>
      </c>
      <c r="H20" s="19">
        <v>33.591999999999999</v>
      </c>
      <c r="I20" s="19">
        <v>18.998000000000001</v>
      </c>
      <c r="J20" s="19">
        <v>68.393999999999991</v>
      </c>
      <c r="K20" s="19">
        <f t="shared" si="0"/>
        <v>189.375</v>
      </c>
      <c r="L20" s="3">
        <v>3697.5</v>
      </c>
      <c r="M20" s="3">
        <v>3697.5</v>
      </c>
      <c r="N20" s="3">
        <v>1492.5</v>
      </c>
      <c r="O20" s="3">
        <v>1492.5</v>
      </c>
      <c r="P20" s="20">
        <f t="shared" si="1"/>
        <v>150802.155</v>
      </c>
      <c r="Q20" s="20">
        <f t="shared" si="2"/>
        <v>74070.36</v>
      </c>
      <c r="R20" s="20">
        <f t="shared" si="3"/>
        <v>41890.590000000004</v>
      </c>
      <c r="S20" s="20">
        <f t="shared" si="4"/>
        <v>150808.76999999999</v>
      </c>
      <c r="T20" s="20">
        <f t="shared" si="5"/>
        <v>417571.875</v>
      </c>
      <c r="U20" s="23"/>
      <c r="V20" s="23"/>
      <c r="W20" s="23"/>
      <c r="X20" s="22"/>
      <c r="Y20" s="22"/>
    </row>
    <row r="21" spans="1:25" s="5" customFormat="1" ht="53.25" customHeight="1">
      <c r="A21" s="17" t="s">
        <v>13</v>
      </c>
      <c r="B21" s="18" t="s">
        <v>14</v>
      </c>
      <c r="C21" s="18" t="s">
        <v>3</v>
      </c>
      <c r="D21" s="18" t="s">
        <v>23</v>
      </c>
      <c r="E21" s="18"/>
      <c r="F21" s="18"/>
      <c r="G21" s="19">
        <v>281.49599999999998</v>
      </c>
      <c r="H21" s="19">
        <v>136.84399999999999</v>
      </c>
      <c r="I21" s="19">
        <v>81.741</v>
      </c>
      <c r="J21" s="19">
        <v>293.32900000000001</v>
      </c>
      <c r="K21" s="19">
        <f t="shared" si="0"/>
        <v>793.41</v>
      </c>
      <c r="L21" s="3">
        <v>3697.5</v>
      </c>
      <c r="M21" s="3">
        <v>3697.5</v>
      </c>
      <c r="N21" s="3">
        <v>1689.17</v>
      </c>
      <c r="O21" s="3">
        <v>1689.17</v>
      </c>
      <c r="P21" s="20">
        <f t="shared" si="1"/>
        <v>565336.86167999997</v>
      </c>
      <c r="Q21" s="20">
        <f t="shared" si="2"/>
        <v>274827.91051999998</v>
      </c>
      <c r="R21" s="20">
        <f t="shared" si="3"/>
        <v>164162.90252999999</v>
      </c>
      <c r="S21" s="20">
        <f t="shared" si="4"/>
        <v>589101.43056999997</v>
      </c>
      <c r="T21" s="20">
        <f t="shared" si="5"/>
        <v>1593429.1052999999</v>
      </c>
      <c r="U21" s="23"/>
      <c r="V21" s="23"/>
      <c r="W21" s="23"/>
      <c r="X21" s="22"/>
      <c r="Y21" s="22"/>
    </row>
    <row r="22" spans="1:25" s="5" customFormat="1" ht="53.25" customHeight="1">
      <c r="A22" s="17" t="s">
        <v>13</v>
      </c>
      <c r="B22" s="18" t="s">
        <v>14</v>
      </c>
      <c r="C22" s="18" t="s">
        <v>3</v>
      </c>
      <c r="D22" s="18" t="s">
        <v>24</v>
      </c>
      <c r="E22" s="18"/>
      <c r="F22" s="18"/>
      <c r="G22" s="19">
        <v>679.57899999999995</v>
      </c>
      <c r="H22" s="19">
        <v>329.315</v>
      </c>
      <c r="I22" s="19">
        <v>168.49600000000001</v>
      </c>
      <c r="J22" s="19">
        <v>689.30099999999993</v>
      </c>
      <c r="K22" s="19">
        <f t="shared" si="0"/>
        <v>1866.691</v>
      </c>
      <c r="L22" s="3">
        <v>3697.5</v>
      </c>
      <c r="M22" s="3">
        <v>3697.5</v>
      </c>
      <c r="N22" s="3">
        <v>1580</v>
      </c>
      <c r="O22" s="3">
        <v>1580</v>
      </c>
      <c r="P22" s="20">
        <f t="shared" si="1"/>
        <v>1439008.5325</v>
      </c>
      <c r="Q22" s="20">
        <f t="shared" si="2"/>
        <v>697324.51249999995</v>
      </c>
      <c r="R22" s="20">
        <f t="shared" si="3"/>
        <v>356790.28</v>
      </c>
      <c r="S22" s="20">
        <f t="shared" si="4"/>
        <v>1459594.8674999999</v>
      </c>
      <c r="T22" s="20">
        <f t="shared" si="5"/>
        <v>3952718.1924999999</v>
      </c>
      <c r="U22" s="23"/>
      <c r="V22" s="23"/>
      <c r="W22" s="23"/>
      <c r="X22" s="22"/>
      <c r="Y22" s="22"/>
    </row>
    <row r="23" spans="1:25" s="5" customFormat="1" ht="53.25" customHeight="1">
      <c r="A23" s="17" t="s">
        <v>13</v>
      </c>
      <c r="B23" s="18" t="s">
        <v>14</v>
      </c>
      <c r="C23" s="18" t="s">
        <v>3</v>
      </c>
      <c r="D23" s="18" t="s">
        <v>25</v>
      </c>
      <c r="E23" s="18"/>
      <c r="F23" s="18"/>
      <c r="G23" s="19">
        <v>83.871000000000009</v>
      </c>
      <c r="H23" s="19">
        <v>40.582999999999998</v>
      </c>
      <c r="I23" s="19">
        <v>23.297999999999998</v>
      </c>
      <c r="J23" s="19">
        <v>90.792000000000002</v>
      </c>
      <c r="K23" s="19">
        <f t="shared" si="0"/>
        <v>238.54400000000001</v>
      </c>
      <c r="L23" s="3">
        <v>3647.79</v>
      </c>
      <c r="M23" s="3">
        <v>3647.79</v>
      </c>
      <c r="N23" s="3">
        <v>1689.17</v>
      </c>
      <c r="O23" s="3">
        <v>1689.17</v>
      </c>
      <c r="P23" s="20">
        <f t="shared" si="1"/>
        <v>164271.41802000001</v>
      </c>
      <c r="Q23" s="20">
        <f t="shared" si="2"/>
        <v>79486.675459999999</v>
      </c>
      <c r="R23" s="20">
        <f t="shared" si="3"/>
        <v>45631.928759999995</v>
      </c>
      <c r="S23" s="20">
        <f t="shared" si="4"/>
        <v>177827.02703999999</v>
      </c>
      <c r="T23" s="20">
        <f t="shared" si="5"/>
        <v>467217.04928000004</v>
      </c>
      <c r="U23" s="23"/>
      <c r="V23" s="23"/>
      <c r="W23" s="23"/>
      <c r="X23" s="22"/>
      <c r="Y23" s="22"/>
    </row>
    <row r="24" spans="1:25" s="5" customFormat="1" ht="53.25" customHeight="1">
      <c r="A24" s="17" t="s">
        <v>13</v>
      </c>
      <c r="B24" s="18" t="s">
        <v>14</v>
      </c>
      <c r="C24" s="18" t="s">
        <v>3</v>
      </c>
      <c r="D24" s="18" t="s">
        <v>26</v>
      </c>
      <c r="E24" s="18"/>
      <c r="F24" s="18"/>
      <c r="G24" s="19">
        <v>785.79299999999989</v>
      </c>
      <c r="H24" s="19">
        <v>380.435</v>
      </c>
      <c r="I24" s="19">
        <v>187.22</v>
      </c>
      <c r="J24" s="19">
        <v>780.2940000000001</v>
      </c>
      <c r="K24" s="19">
        <f t="shared" si="0"/>
        <v>2133.7420000000002</v>
      </c>
      <c r="L24" s="3">
        <v>3697.5</v>
      </c>
      <c r="M24" s="3">
        <v>3697.5</v>
      </c>
      <c r="N24" s="3">
        <v>1689.17</v>
      </c>
      <c r="O24" s="3">
        <v>1689.17</v>
      </c>
      <c r="P24" s="20">
        <f t="shared" si="1"/>
        <v>1578131.6556899997</v>
      </c>
      <c r="Q24" s="20">
        <f t="shared" si="2"/>
        <v>764039.02354999993</v>
      </c>
      <c r="R24" s="20">
        <f t="shared" si="3"/>
        <v>375999.54259999999</v>
      </c>
      <c r="S24" s="20">
        <f t="shared" si="4"/>
        <v>1567087.8490200001</v>
      </c>
      <c r="T24" s="20">
        <f t="shared" si="5"/>
        <v>4285258.0708599994</v>
      </c>
      <c r="U24" s="23"/>
      <c r="V24" s="23"/>
      <c r="W24" s="23"/>
      <c r="X24" s="22"/>
      <c r="Y24" s="22"/>
    </row>
    <row r="25" spans="1:25" s="5" customFormat="1" ht="66.75" customHeight="1">
      <c r="A25" s="17" t="s">
        <v>27</v>
      </c>
      <c r="B25" s="18" t="s">
        <v>28</v>
      </c>
      <c r="C25" s="18" t="s">
        <v>3</v>
      </c>
      <c r="D25" s="18" t="s">
        <v>347</v>
      </c>
      <c r="E25" s="32"/>
      <c r="F25" s="150" t="s">
        <v>466</v>
      </c>
      <c r="G25" s="19">
        <f>447.03+1.09</f>
        <v>448.11999999999995</v>
      </c>
      <c r="H25" s="19">
        <v>223.56</v>
      </c>
      <c r="I25" s="19">
        <v>147.31</v>
      </c>
      <c r="J25" s="19">
        <v>435.19999999999993</v>
      </c>
      <c r="K25" s="19">
        <f t="shared" si="0"/>
        <v>1254.19</v>
      </c>
      <c r="L25" s="154">
        <v>2531.6</v>
      </c>
      <c r="M25" s="154">
        <v>2633.5876538786033</v>
      </c>
      <c r="N25" s="154">
        <v>1780</v>
      </c>
      <c r="O25" s="154">
        <v>1851.2</v>
      </c>
      <c r="P25" s="20">
        <f t="shared" si="1"/>
        <v>336806.99199999991</v>
      </c>
      <c r="Q25" s="20">
        <f t="shared" si="2"/>
        <v>168027.69599999997</v>
      </c>
      <c r="R25" s="20">
        <f t="shared" si="3"/>
        <v>115253.52529285704</v>
      </c>
      <c r="S25" s="20">
        <f t="shared" si="4"/>
        <v>340495.10696796811</v>
      </c>
      <c r="T25" s="20">
        <f t="shared" si="5"/>
        <v>960583.3202608251</v>
      </c>
      <c r="U25" s="23"/>
      <c r="V25" s="23"/>
      <c r="W25" s="23"/>
      <c r="X25" s="22"/>
      <c r="Y25" s="22"/>
    </row>
    <row r="26" spans="1:25" s="5" customFormat="1" ht="53.25" customHeight="1">
      <c r="A26" s="17" t="s">
        <v>30</v>
      </c>
      <c r="B26" s="18" t="s">
        <v>31</v>
      </c>
      <c r="C26" s="18" t="s">
        <v>3</v>
      </c>
      <c r="D26" s="18" t="s">
        <v>29</v>
      </c>
      <c r="E26" s="18"/>
      <c r="F26" s="18"/>
      <c r="G26" s="19">
        <v>366.91200000000003</v>
      </c>
      <c r="H26" s="19">
        <v>132.703</v>
      </c>
      <c r="I26" s="19">
        <v>25.268999999999998</v>
      </c>
      <c r="J26" s="19">
        <v>224.417</v>
      </c>
      <c r="K26" s="19">
        <f t="shared" si="0"/>
        <v>749.30100000000004</v>
      </c>
      <c r="L26" s="3">
        <v>3241.6</v>
      </c>
      <c r="M26" s="3">
        <v>3241.6</v>
      </c>
      <c r="N26" s="3">
        <v>1940</v>
      </c>
      <c r="O26" s="3">
        <v>1940</v>
      </c>
      <c r="P26" s="20">
        <f t="shared" si="1"/>
        <v>477572.65919999999</v>
      </c>
      <c r="Q26" s="20">
        <f t="shared" si="2"/>
        <v>172726.2248</v>
      </c>
      <c r="R26" s="20">
        <f t="shared" si="3"/>
        <v>32890.130399999995</v>
      </c>
      <c r="S26" s="20">
        <f t="shared" si="4"/>
        <v>292101.16719999997</v>
      </c>
      <c r="T26" s="20">
        <f t="shared" si="5"/>
        <v>975290.18160000001</v>
      </c>
      <c r="U26" s="23"/>
      <c r="V26" s="23"/>
      <c r="W26" s="23"/>
      <c r="X26" s="22"/>
      <c r="Y26" s="22"/>
    </row>
    <row r="27" spans="1:25" s="5" customFormat="1" ht="53.25" customHeight="1">
      <c r="A27" s="17" t="s">
        <v>32</v>
      </c>
      <c r="B27" s="18" t="s">
        <v>33</v>
      </c>
      <c r="C27" s="18" t="s">
        <v>3</v>
      </c>
      <c r="D27" s="18" t="s">
        <v>29</v>
      </c>
      <c r="E27" s="18"/>
      <c r="F27" s="18"/>
      <c r="G27" s="19">
        <v>27945.523000000001</v>
      </c>
      <c r="H27" s="19">
        <v>11107.673999999999</v>
      </c>
      <c r="I27" s="19">
        <v>4559.527</v>
      </c>
      <c r="J27" s="19">
        <v>17422.05</v>
      </c>
      <c r="K27" s="19">
        <f t="shared" si="0"/>
        <v>61034.774000000005</v>
      </c>
      <c r="L27" s="3">
        <v>3091.98</v>
      </c>
      <c r="M27" s="3">
        <v>3091.98</v>
      </c>
      <c r="N27" s="3">
        <v>1667.5</v>
      </c>
      <c r="O27" s="3">
        <v>1667.5</v>
      </c>
      <c r="P27" s="20">
        <f t="shared" si="1"/>
        <v>39807838.603040002</v>
      </c>
      <c r="Q27" s="20">
        <f t="shared" si="2"/>
        <v>15822659.459519999</v>
      </c>
      <c r="R27" s="20">
        <f t="shared" si="3"/>
        <v>6494955.0209600003</v>
      </c>
      <c r="S27" s="20">
        <f t="shared" si="4"/>
        <v>24817361.783999998</v>
      </c>
      <c r="T27" s="20">
        <f t="shared" si="5"/>
        <v>86942814.867520005</v>
      </c>
      <c r="U27" s="23"/>
      <c r="V27" s="23"/>
      <c r="W27" s="23"/>
      <c r="X27" s="22"/>
      <c r="Y27" s="22"/>
    </row>
    <row r="28" spans="1:25" s="5" customFormat="1" ht="53.25" customHeight="1">
      <c r="A28" s="17" t="s">
        <v>32</v>
      </c>
      <c r="B28" s="18" t="s">
        <v>33</v>
      </c>
      <c r="C28" s="18" t="s">
        <v>3</v>
      </c>
      <c r="D28" s="18" t="s">
        <v>34</v>
      </c>
      <c r="E28" s="18"/>
      <c r="F28" s="18"/>
      <c r="G28" s="19">
        <v>2629.8820000000001</v>
      </c>
      <c r="H28" s="19">
        <v>667.851</v>
      </c>
      <c r="I28" s="19">
        <v>467.45</v>
      </c>
      <c r="J28" s="19">
        <v>1542.49</v>
      </c>
      <c r="K28" s="19">
        <f t="shared" si="0"/>
        <v>5307.6729999999998</v>
      </c>
      <c r="L28" s="3">
        <v>2838.22</v>
      </c>
      <c r="M28" s="3">
        <v>2838.22</v>
      </c>
      <c r="N28" s="3">
        <v>1743.33</v>
      </c>
      <c r="O28" s="3">
        <v>1743.33</v>
      </c>
      <c r="P28" s="20">
        <f t="shared" si="1"/>
        <v>2879431.5029799999</v>
      </c>
      <c r="Q28" s="20">
        <f t="shared" si="2"/>
        <v>731223.38138999988</v>
      </c>
      <c r="R28" s="20">
        <f t="shared" si="3"/>
        <v>511806.33049999992</v>
      </c>
      <c r="S28" s="20">
        <f t="shared" si="4"/>
        <v>1688856.8760999998</v>
      </c>
      <c r="T28" s="20">
        <f t="shared" si="5"/>
        <v>5811318.0909699993</v>
      </c>
      <c r="U28" s="23"/>
      <c r="V28" s="23"/>
      <c r="W28" s="23"/>
      <c r="X28" s="22"/>
      <c r="Y28" s="22"/>
    </row>
    <row r="29" spans="1:25" s="41" customFormat="1" ht="53.25" customHeight="1">
      <c r="A29" s="21" t="s">
        <v>295</v>
      </c>
      <c r="B29" s="18" t="s">
        <v>464</v>
      </c>
      <c r="C29" s="18" t="s">
        <v>3</v>
      </c>
      <c r="D29" s="18" t="s">
        <v>24</v>
      </c>
      <c r="E29" s="18"/>
      <c r="F29" s="18"/>
      <c r="G29" s="37">
        <v>61.82</v>
      </c>
      <c r="H29" s="37">
        <v>26.5</v>
      </c>
      <c r="I29" s="37">
        <v>11.78</v>
      </c>
      <c r="J29" s="37">
        <v>47.1</v>
      </c>
      <c r="K29" s="37">
        <f>G29+H29+I29+J29</f>
        <v>147.19999999999999</v>
      </c>
      <c r="L29" s="4">
        <v>11563.29</v>
      </c>
      <c r="M29" s="3">
        <v>11563.29</v>
      </c>
      <c r="N29" s="4">
        <v>1580</v>
      </c>
      <c r="O29" s="3">
        <v>1580</v>
      </c>
      <c r="P29" s="20">
        <f t="shared" si="1"/>
        <v>617166.9878</v>
      </c>
      <c r="Q29" s="20">
        <f t="shared" si="2"/>
        <v>264557.185</v>
      </c>
      <c r="R29" s="20">
        <f t="shared" si="3"/>
        <v>117603.1562</v>
      </c>
      <c r="S29" s="20">
        <f t="shared" si="4"/>
        <v>470212.95900000003</v>
      </c>
      <c r="T29" s="20">
        <f t="shared" si="5"/>
        <v>1469540.2880000002</v>
      </c>
      <c r="U29" s="44"/>
      <c r="V29" s="39"/>
      <c r="W29" s="39"/>
      <c r="X29" s="22"/>
      <c r="Y29" s="22"/>
    </row>
    <row r="30" spans="1:25" s="5" customFormat="1" ht="14.25" customHeight="1">
      <c r="A30" s="17"/>
      <c r="B30" s="18"/>
      <c r="C30" s="18"/>
      <c r="D30" s="18"/>
      <c r="E30" s="18"/>
      <c r="F30" s="18"/>
      <c r="G30" s="19"/>
      <c r="H30" s="19"/>
      <c r="I30" s="19"/>
      <c r="J30" s="19"/>
      <c r="K30" s="19"/>
      <c r="L30" s="144"/>
      <c r="M30" s="144"/>
      <c r="N30" s="144"/>
      <c r="O30" s="144"/>
      <c r="P30" s="20"/>
      <c r="Q30" s="20"/>
      <c r="R30" s="20"/>
      <c r="S30" s="20"/>
      <c r="T30" s="20"/>
      <c r="U30" s="23"/>
      <c r="V30" s="23"/>
      <c r="W30" s="23"/>
      <c r="X30" s="22"/>
      <c r="Y30" s="22"/>
    </row>
    <row r="31" spans="1:25" s="96" customFormat="1" ht="53.25" customHeight="1">
      <c r="A31" s="89" t="s">
        <v>35</v>
      </c>
      <c r="B31" s="90" t="s">
        <v>36</v>
      </c>
      <c r="C31" s="90" t="s">
        <v>297</v>
      </c>
      <c r="D31" s="90" t="s">
        <v>305</v>
      </c>
      <c r="E31" s="90"/>
      <c r="F31" s="90" t="s">
        <v>306</v>
      </c>
      <c r="G31" s="91">
        <v>410.84400000000005</v>
      </c>
      <c r="H31" s="91">
        <v>273.89600000000002</v>
      </c>
      <c r="I31" s="91">
        <v>139.9</v>
      </c>
      <c r="J31" s="91">
        <v>416.74800000000005</v>
      </c>
      <c r="K31" s="91">
        <f>G31+H31+I31+J31</f>
        <v>1241.3879999999999</v>
      </c>
      <c r="L31" s="92">
        <v>6635.24</v>
      </c>
      <c r="M31" s="92">
        <v>6635.24</v>
      </c>
      <c r="N31" s="92">
        <v>1453.33</v>
      </c>
      <c r="O31" s="92">
        <v>1453.33</v>
      </c>
      <c r="P31" s="20">
        <f t="shared" si="1"/>
        <v>2128956.6320400001</v>
      </c>
      <c r="Q31" s="20">
        <f t="shared" si="2"/>
        <v>1419304.42136</v>
      </c>
      <c r="R31" s="20">
        <f t="shared" si="3"/>
        <v>724949.20900000003</v>
      </c>
      <c r="S31" s="20">
        <f t="shared" si="4"/>
        <v>2159550.6286800001</v>
      </c>
      <c r="T31" s="20">
        <f t="shared" si="5"/>
        <v>6432760.8910800004</v>
      </c>
      <c r="U31" s="94"/>
      <c r="V31" s="94"/>
      <c r="W31" s="94"/>
      <c r="X31" s="95"/>
      <c r="Y31" s="95"/>
    </row>
    <row r="32" spans="1:25" s="96" customFormat="1" ht="53.25" customHeight="1">
      <c r="A32" s="89" t="s">
        <v>35</v>
      </c>
      <c r="B32" s="90" t="s">
        <v>36</v>
      </c>
      <c r="C32" s="90" t="s">
        <v>297</v>
      </c>
      <c r="D32" s="90" t="s">
        <v>298</v>
      </c>
      <c r="E32" s="90"/>
      <c r="F32" s="90" t="s">
        <v>299</v>
      </c>
      <c r="G32" s="91">
        <v>1572.2560000000001</v>
      </c>
      <c r="H32" s="91">
        <v>1016.3579999999999</v>
      </c>
      <c r="I32" s="91">
        <v>495.66899999999998</v>
      </c>
      <c r="J32" s="91">
        <v>1525.6990000000001</v>
      </c>
      <c r="K32" s="91">
        <f>G32+H32+I32+J32</f>
        <v>4609.982</v>
      </c>
      <c r="L32" s="92">
        <v>6602.1</v>
      </c>
      <c r="M32" s="92">
        <v>6602.1</v>
      </c>
      <c r="N32" s="92">
        <v>1453.33</v>
      </c>
      <c r="O32" s="92">
        <v>1453.33</v>
      </c>
      <c r="P32" s="20">
        <f t="shared" si="1"/>
        <v>8095184.5251200013</v>
      </c>
      <c r="Q32" s="20">
        <f t="shared" si="2"/>
        <v>5232993.5796600003</v>
      </c>
      <c r="R32" s="20">
        <f t="shared" si="3"/>
        <v>2552085.6771300002</v>
      </c>
      <c r="S32" s="20">
        <f t="shared" si="4"/>
        <v>7855473.2402300006</v>
      </c>
      <c r="T32" s="20">
        <f t="shared" si="5"/>
        <v>23735737.022140004</v>
      </c>
      <c r="U32" s="94"/>
      <c r="V32" s="94"/>
      <c r="W32" s="94"/>
      <c r="X32" s="95"/>
      <c r="Y32" s="95"/>
    </row>
    <row r="33" spans="1:25" s="96" customFormat="1" ht="53.25" customHeight="1">
      <c r="A33" s="89" t="s">
        <v>35</v>
      </c>
      <c r="B33" s="90" t="s">
        <v>36</v>
      </c>
      <c r="C33" s="90" t="s">
        <v>297</v>
      </c>
      <c r="D33" s="90" t="s">
        <v>302</v>
      </c>
      <c r="E33" s="90"/>
      <c r="F33" s="90"/>
      <c r="G33" s="91">
        <f>2592.692+230.81</f>
        <v>2823.502</v>
      </c>
      <c r="H33" s="91">
        <v>1019.2060000000001</v>
      </c>
      <c r="I33" s="91">
        <v>382.79199999999997</v>
      </c>
      <c r="J33" s="91">
        <v>2745.386</v>
      </c>
      <c r="K33" s="91">
        <f>G33+H33+I33+J33</f>
        <v>6970.8860000000004</v>
      </c>
      <c r="L33" s="92">
        <v>9574.48</v>
      </c>
      <c r="M33" s="92">
        <v>9574.48</v>
      </c>
      <c r="N33" s="92">
        <v>1833.33</v>
      </c>
      <c r="O33" s="92">
        <v>1833.33</v>
      </c>
      <c r="P33" s="20">
        <f t="shared" si="1"/>
        <v>21857152.507299997</v>
      </c>
      <c r="Q33" s="20">
        <f t="shared" si="2"/>
        <v>7889826.5269000009</v>
      </c>
      <c r="R33" s="20">
        <f t="shared" si="3"/>
        <v>2963250.2907999996</v>
      </c>
      <c r="S33" s="20">
        <f t="shared" si="4"/>
        <v>21252444.833899997</v>
      </c>
      <c r="T33" s="20">
        <f t="shared" si="5"/>
        <v>53962674.158899993</v>
      </c>
      <c r="U33" s="94"/>
      <c r="V33" s="94"/>
      <c r="W33" s="94"/>
      <c r="X33" s="95"/>
      <c r="Y33" s="95"/>
    </row>
    <row r="34" spans="1:25" s="96" customFormat="1" ht="53.25" customHeight="1">
      <c r="A34" s="89" t="s">
        <v>35</v>
      </c>
      <c r="B34" s="90" t="s">
        <v>36</v>
      </c>
      <c r="C34" s="90" t="s">
        <v>297</v>
      </c>
      <c r="D34" s="90" t="s">
        <v>455</v>
      </c>
      <c r="E34" s="90"/>
      <c r="F34" s="90" t="s">
        <v>301</v>
      </c>
      <c r="G34" s="91">
        <v>182.745</v>
      </c>
      <c r="H34" s="91">
        <v>112.66499999999999</v>
      </c>
      <c r="I34" s="91">
        <v>65.644999999999996</v>
      </c>
      <c r="J34" s="91">
        <v>195.22</v>
      </c>
      <c r="K34" s="91">
        <f>G34+H34+I34+J34</f>
        <v>556.27499999999998</v>
      </c>
      <c r="L34" s="92">
        <v>11260.82</v>
      </c>
      <c r="M34" s="92">
        <v>11260.82</v>
      </c>
      <c r="N34" s="92">
        <v>1616.67</v>
      </c>
      <c r="O34" s="92">
        <v>1616.67</v>
      </c>
      <c r="P34" s="20">
        <f t="shared" si="1"/>
        <v>1762420.19175</v>
      </c>
      <c r="Q34" s="20">
        <f t="shared" si="2"/>
        <v>1086558.1597499999</v>
      </c>
      <c r="R34" s="20">
        <f t="shared" si="3"/>
        <v>633090.22674999991</v>
      </c>
      <c r="S34" s="20">
        <f t="shared" si="4"/>
        <v>1882730.963</v>
      </c>
      <c r="T34" s="20">
        <f t="shared" si="5"/>
        <v>5364799.5412499998</v>
      </c>
      <c r="U34" s="94"/>
      <c r="V34" s="94"/>
      <c r="W34" s="94"/>
      <c r="X34" s="95"/>
      <c r="Y34" s="95"/>
    </row>
    <row r="35" spans="1:25" s="96" customFormat="1" ht="53.25" customHeight="1">
      <c r="A35" s="89" t="s">
        <v>35</v>
      </c>
      <c r="B35" s="90" t="s">
        <v>36</v>
      </c>
      <c r="C35" s="90" t="s">
        <v>297</v>
      </c>
      <c r="D35" s="90" t="s">
        <v>303</v>
      </c>
      <c r="E35" s="90"/>
      <c r="F35" s="90" t="s">
        <v>304</v>
      </c>
      <c r="G35" s="91">
        <v>163.59299999999999</v>
      </c>
      <c r="H35" s="91">
        <v>78.951999999999998</v>
      </c>
      <c r="I35" s="91">
        <v>38.171999999999997</v>
      </c>
      <c r="J35" s="91">
        <v>163.59299999999999</v>
      </c>
      <c r="K35" s="91">
        <f>G35+H35+I35+J35</f>
        <v>444.30999999999995</v>
      </c>
      <c r="L35" s="92">
        <v>9193.31</v>
      </c>
      <c r="M35" s="92">
        <v>9193.31</v>
      </c>
      <c r="N35" s="92">
        <v>1453.33</v>
      </c>
      <c r="O35" s="92">
        <v>1453.33</v>
      </c>
      <c r="P35" s="20">
        <f t="shared" si="1"/>
        <v>1266206.5481399999</v>
      </c>
      <c r="Q35" s="20">
        <f t="shared" si="2"/>
        <v>611086.90096</v>
      </c>
      <c r="R35" s="20">
        <f t="shared" si="3"/>
        <v>295450.51655999996</v>
      </c>
      <c r="S35" s="20">
        <f t="shared" si="4"/>
        <v>1266206.5481399999</v>
      </c>
      <c r="T35" s="20">
        <f t="shared" si="5"/>
        <v>3438950.5137999998</v>
      </c>
      <c r="U35" s="94"/>
      <c r="V35" s="94"/>
      <c r="W35" s="94"/>
      <c r="X35" s="95"/>
      <c r="Y35" s="95"/>
    </row>
    <row r="36" spans="1:25" s="5" customFormat="1" ht="14.25" customHeight="1">
      <c r="A36" s="17"/>
      <c r="B36" s="18"/>
      <c r="C36" s="18"/>
      <c r="D36" s="18"/>
      <c r="E36" s="18"/>
      <c r="F36" s="18"/>
      <c r="G36" s="19"/>
      <c r="H36" s="19"/>
      <c r="I36" s="19"/>
      <c r="J36" s="19"/>
      <c r="K36" s="19"/>
      <c r="L36" s="144"/>
      <c r="M36" s="144"/>
      <c r="N36" s="144"/>
      <c r="O36" s="144"/>
      <c r="P36" s="20"/>
      <c r="Q36" s="20"/>
      <c r="R36" s="20"/>
      <c r="S36" s="20"/>
      <c r="T36" s="20"/>
      <c r="U36" s="23"/>
      <c r="V36" s="23"/>
      <c r="W36" s="23"/>
      <c r="X36" s="22"/>
      <c r="Y36" s="22"/>
    </row>
    <row r="37" spans="1:25" s="5" customFormat="1" ht="51.75" customHeight="1">
      <c r="A37" s="17" t="s">
        <v>99</v>
      </c>
      <c r="B37" s="18" t="s">
        <v>100</v>
      </c>
      <c r="C37" s="18" t="s">
        <v>234</v>
      </c>
      <c r="D37" s="18" t="s">
        <v>235</v>
      </c>
      <c r="E37" s="18"/>
      <c r="F37" s="18"/>
      <c r="G37" s="19">
        <v>115.259</v>
      </c>
      <c r="H37" s="19">
        <v>61.399000000000001</v>
      </c>
      <c r="I37" s="19">
        <v>22.43</v>
      </c>
      <c r="J37" s="19">
        <v>119.27699999999999</v>
      </c>
      <c r="K37" s="19">
        <f t="shared" ref="K37:K45" si="6">G37+H37+I37+J37</f>
        <v>318.36500000000001</v>
      </c>
      <c r="L37" s="3">
        <v>4484.5600000000004</v>
      </c>
      <c r="M37" s="3">
        <v>4484.5600000000004</v>
      </c>
      <c r="N37" s="3">
        <v>1460</v>
      </c>
      <c r="O37" s="3">
        <v>1460</v>
      </c>
      <c r="P37" s="20">
        <f t="shared" si="1"/>
        <v>348607.76104000007</v>
      </c>
      <c r="Q37" s="20">
        <f t="shared" si="2"/>
        <v>185704.95944000004</v>
      </c>
      <c r="R37" s="20">
        <f t="shared" si="3"/>
        <v>67840.880800000014</v>
      </c>
      <c r="S37" s="20">
        <f t="shared" si="4"/>
        <v>360760.44312000001</v>
      </c>
      <c r="T37" s="20">
        <f t="shared" si="5"/>
        <v>962914.04440000025</v>
      </c>
      <c r="U37" s="23"/>
      <c r="V37" s="23"/>
      <c r="W37" s="23"/>
      <c r="X37" s="22"/>
      <c r="Y37" s="22"/>
    </row>
    <row r="38" spans="1:25" s="5" customFormat="1" ht="51.75" customHeight="1">
      <c r="A38" s="17" t="s">
        <v>99</v>
      </c>
      <c r="B38" s="18" t="s">
        <v>100</v>
      </c>
      <c r="C38" s="18" t="s">
        <v>234</v>
      </c>
      <c r="D38" s="18" t="s">
        <v>236</v>
      </c>
      <c r="E38" s="18"/>
      <c r="F38" s="18"/>
      <c r="G38" s="19">
        <v>461.53899999999999</v>
      </c>
      <c r="H38" s="19">
        <v>195.66300000000001</v>
      </c>
      <c r="I38" s="19">
        <v>63.97</v>
      </c>
      <c r="J38" s="19">
        <v>369.47900000000004</v>
      </c>
      <c r="K38" s="19">
        <f t="shared" si="6"/>
        <v>1090.6510000000001</v>
      </c>
      <c r="L38" s="3">
        <v>4484.5600000000004</v>
      </c>
      <c r="M38" s="3">
        <v>4484.5600000000004</v>
      </c>
      <c r="N38" s="3">
        <v>1800</v>
      </c>
      <c r="O38" s="3">
        <v>1800</v>
      </c>
      <c r="P38" s="20">
        <f t="shared" si="1"/>
        <v>1239029.1378400002</v>
      </c>
      <c r="Q38" s="20">
        <f t="shared" si="2"/>
        <v>525269.06328000012</v>
      </c>
      <c r="R38" s="20">
        <f t="shared" si="3"/>
        <v>171731.30320000002</v>
      </c>
      <c r="S38" s="20">
        <f t="shared" si="4"/>
        <v>991888.54424000031</v>
      </c>
      <c r="T38" s="20">
        <f t="shared" si="5"/>
        <v>2927918.0485600005</v>
      </c>
      <c r="U38" s="23"/>
      <c r="V38" s="23"/>
      <c r="W38" s="23"/>
      <c r="X38" s="22"/>
      <c r="Y38" s="22"/>
    </row>
    <row r="39" spans="1:25" s="5" customFormat="1" ht="85.5" customHeight="1">
      <c r="A39" s="17" t="s">
        <v>99</v>
      </c>
      <c r="B39" s="18" t="s">
        <v>100</v>
      </c>
      <c r="C39" s="18" t="s">
        <v>234</v>
      </c>
      <c r="D39" s="18" t="s">
        <v>237</v>
      </c>
      <c r="E39" s="18"/>
      <c r="F39" s="18"/>
      <c r="G39" s="19">
        <v>5341.1970000000001</v>
      </c>
      <c r="H39" s="19">
        <v>1794.085</v>
      </c>
      <c r="I39" s="19">
        <v>679.54499999999996</v>
      </c>
      <c r="J39" s="19">
        <v>4165.8690000000006</v>
      </c>
      <c r="K39" s="19">
        <f t="shared" si="6"/>
        <v>11980.696</v>
      </c>
      <c r="L39" s="3">
        <v>4484.5600000000004</v>
      </c>
      <c r="M39" s="3">
        <v>4484.5600000000004</v>
      </c>
      <c r="N39" s="3">
        <v>1800</v>
      </c>
      <c r="O39" s="3">
        <v>1800</v>
      </c>
      <c r="P39" s="20">
        <f t="shared" si="1"/>
        <v>14338763.818320002</v>
      </c>
      <c r="Q39" s="20">
        <f t="shared" si="2"/>
        <v>4816328.8276000004</v>
      </c>
      <c r="R39" s="20">
        <f t="shared" si="3"/>
        <v>1824279.3252000001</v>
      </c>
      <c r="S39" s="20">
        <f t="shared" si="4"/>
        <v>11183525.282640003</v>
      </c>
      <c r="T39" s="20">
        <f t="shared" si="5"/>
        <v>32162897.253760003</v>
      </c>
      <c r="U39" s="23"/>
      <c r="V39" s="23"/>
      <c r="W39" s="23"/>
      <c r="X39" s="22"/>
      <c r="Y39" s="22"/>
    </row>
    <row r="40" spans="1:25" s="5" customFormat="1" ht="54" customHeight="1">
      <c r="A40" s="17" t="s">
        <v>238</v>
      </c>
      <c r="B40" s="18" t="s">
        <v>239</v>
      </c>
      <c r="C40" s="18" t="s">
        <v>234</v>
      </c>
      <c r="D40" s="18" t="s">
        <v>240</v>
      </c>
      <c r="E40" s="18"/>
      <c r="F40" s="18"/>
      <c r="G40" s="19">
        <v>40.53</v>
      </c>
      <c r="H40" s="19">
        <v>19.611000000000001</v>
      </c>
      <c r="I40" s="19">
        <v>6.7690000000000001</v>
      </c>
      <c r="J40" s="19">
        <v>58.53</v>
      </c>
      <c r="K40" s="19">
        <f t="shared" si="6"/>
        <v>125.44000000000001</v>
      </c>
      <c r="L40" s="3">
        <v>12154.02</v>
      </c>
      <c r="M40" s="3">
        <v>12154.02</v>
      </c>
      <c r="N40" s="3">
        <v>1962</v>
      </c>
      <c r="O40" s="3">
        <v>1962</v>
      </c>
      <c r="P40" s="20">
        <f t="shared" si="1"/>
        <v>413082.57060000004</v>
      </c>
      <c r="Q40" s="20">
        <f t="shared" si="2"/>
        <v>199875.70422000001</v>
      </c>
      <c r="R40" s="20">
        <f t="shared" si="3"/>
        <v>68989.783380000008</v>
      </c>
      <c r="S40" s="20">
        <f t="shared" si="4"/>
        <v>596538.93060000008</v>
      </c>
      <c r="T40" s="20">
        <f t="shared" si="5"/>
        <v>1278486.9888000002</v>
      </c>
      <c r="U40" s="23"/>
      <c r="V40" s="23"/>
      <c r="W40" s="23"/>
      <c r="X40" s="22"/>
      <c r="Y40" s="22"/>
    </row>
    <row r="41" spans="1:25" s="5" customFormat="1" ht="54" customHeight="1">
      <c r="A41" s="17" t="s">
        <v>238</v>
      </c>
      <c r="B41" s="18" t="s">
        <v>239</v>
      </c>
      <c r="C41" s="18" t="s">
        <v>234</v>
      </c>
      <c r="D41" s="18" t="s">
        <v>241</v>
      </c>
      <c r="E41" s="18"/>
      <c r="F41" s="18"/>
      <c r="G41" s="19">
        <v>607.02600000000007</v>
      </c>
      <c r="H41" s="19">
        <v>293.72300000000001</v>
      </c>
      <c r="I41" s="19">
        <v>101.17</v>
      </c>
      <c r="J41" s="19">
        <v>607.02600000000007</v>
      </c>
      <c r="K41" s="19">
        <f t="shared" si="6"/>
        <v>1608.9450000000002</v>
      </c>
      <c r="L41" s="3">
        <v>3865.7</v>
      </c>
      <c r="M41" s="3">
        <v>3865.7</v>
      </c>
      <c r="N41" s="3">
        <v>1962</v>
      </c>
      <c r="O41" s="3">
        <v>1962</v>
      </c>
      <c r="P41" s="20">
        <f t="shared" si="1"/>
        <v>1155595.3962000001</v>
      </c>
      <c r="Q41" s="20">
        <f t="shared" si="2"/>
        <v>559160.47509999992</v>
      </c>
      <c r="R41" s="20">
        <f t="shared" si="3"/>
        <v>192597.329</v>
      </c>
      <c r="S41" s="20">
        <f t="shared" si="4"/>
        <v>1155595.3962000001</v>
      </c>
      <c r="T41" s="20">
        <f t="shared" si="5"/>
        <v>3062948.5965</v>
      </c>
      <c r="U41" s="23"/>
      <c r="V41" s="23"/>
      <c r="W41" s="23"/>
      <c r="X41" s="22"/>
      <c r="Y41" s="22"/>
    </row>
    <row r="42" spans="1:25" s="5" customFormat="1" ht="54" customHeight="1">
      <c r="A42" s="17" t="s">
        <v>238</v>
      </c>
      <c r="B42" s="18" t="s">
        <v>239</v>
      </c>
      <c r="C42" s="18" t="s">
        <v>234</v>
      </c>
      <c r="D42" s="18" t="s">
        <v>460</v>
      </c>
      <c r="E42" s="18"/>
      <c r="F42" s="18"/>
      <c r="G42" s="19">
        <v>93.983000000000004</v>
      </c>
      <c r="H42" s="19">
        <v>45.655999999999999</v>
      </c>
      <c r="I42" s="19">
        <v>18.463999999999999</v>
      </c>
      <c r="J42" s="19">
        <v>94.167000000000002</v>
      </c>
      <c r="K42" s="19">
        <f t="shared" si="6"/>
        <v>252.27</v>
      </c>
      <c r="L42" s="3">
        <v>10356.31</v>
      </c>
      <c r="M42" s="3">
        <v>10356.31</v>
      </c>
      <c r="N42" s="3">
        <v>2184</v>
      </c>
      <c r="O42" s="3">
        <v>2184</v>
      </c>
      <c r="P42" s="20">
        <f t="shared" si="1"/>
        <v>768058.21072999993</v>
      </c>
      <c r="Q42" s="20">
        <f t="shared" si="2"/>
        <v>373114.98535999999</v>
      </c>
      <c r="R42" s="20">
        <f t="shared" si="3"/>
        <v>150893.53183999998</v>
      </c>
      <c r="S42" s="20">
        <f t="shared" si="4"/>
        <v>769561.91576999996</v>
      </c>
      <c r="T42" s="20">
        <f t="shared" si="5"/>
        <v>2061628.6436999999</v>
      </c>
      <c r="U42" s="23"/>
      <c r="V42" s="23"/>
      <c r="W42" s="23"/>
      <c r="X42" s="22"/>
      <c r="Y42" s="22"/>
    </row>
    <row r="43" spans="1:25" s="5" customFormat="1" ht="54" customHeight="1">
      <c r="A43" s="17" t="s">
        <v>238</v>
      </c>
      <c r="B43" s="18" t="s">
        <v>239</v>
      </c>
      <c r="C43" s="18" t="s">
        <v>234</v>
      </c>
      <c r="D43" s="18" t="s">
        <v>243</v>
      </c>
      <c r="E43" s="18"/>
      <c r="F43" s="18"/>
      <c r="G43" s="19">
        <v>106.92000000000002</v>
      </c>
      <c r="H43" s="19">
        <v>42.326999999999998</v>
      </c>
      <c r="I43" s="19">
        <v>14.619</v>
      </c>
      <c r="J43" s="19">
        <v>91.37</v>
      </c>
      <c r="K43" s="19">
        <f t="shared" si="6"/>
        <v>255.23600000000002</v>
      </c>
      <c r="L43" s="3">
        <v>7880.57</v>
      </c>
      <c r="M43" s="3">
        <v>7880.57</v>
      </c>
      <c r="N43" s="3">
        <v>1744</v>
      </c>
      <c r="O43" s="3">
        <v>1744</v>
      </c>
      <c r="P43" s="20">
        <f t="shared" si="1"/>
        <v>656122.06440000003</v>
      </c>
      <c r="Q43" s="20">
        <f t="shared" si="2"/>
        <v>259742.59838999997</v>
      </c>
      <c r="R43" s="20">
        <f t="shared" si="3"/>
        <v>89710.516829999993</v>
      </c>
      <c r="S43" s="20">
        <f t="shared" si="4"/>
        <v>560698.40090000001</v>
      </c>
      <c r="T43" s="20">
        <f t="shared" si="5"/>
        <v>1566273.5805199998</v>
      </c>
      <c r="U43" s="23"/>
      <c r="V43" s="23"/>
      <c r="W43" s="23"/>
      <c r="X43" s="22"/>
      <c r="Y43" s="22"/>
    </row>
    <row r="44" spans="1:25" s="5" customFormat="1" ht="54" customHeight="1">
      <c r="A44" s="17" t="s">
        <v>244</v>
      </c>
      <c r="B44" s="18" t="s">
        <v>245</v>
      </c>
      <c r="C44" s="18" t="s">
        <v>234</v>
      </c>
      <c r="D44" s="18" t="s">
        <v>246</v>
      </c>
      <c r="E44" s="18"/>
      <c r="F44" s="18"/>
      <c r="G44" s="19">
        <v>296.10000000000002</v>
      </c>
      <c r="H44" s="19">
        <v>148.05000000000001</v>
      </c>
      <c r="I44" s="19">
        <v>49.35</v>
      </c>
      <c r="J44" s="19">
        <v>296.10000000000002</v>
      </c>
      <c r="K44" s="19">
        <f t="shared" si="6"/>
        <v>789.60000000000014</v>
      </c>
      <c r="L44" s="3">
        <v>3578.28</v>
      </c>
      <c r="M44" s="3">
        <v>3578.28</v>
      </c>
      <c r="N44" s="3">
        <v>2184</v>
      </c>
      <c r="O44" s="3">
        <v>2184</v>
      </c>
      <c r="P44" s="20">
        <f t="shared" si="1"/>
        <v>412846.30800000008</v>
      </c>
      <c r="Q44" s="20">
        <f t="shared" si="2"/>
        <v>206423.15400000004</v>
      </c>
      <c r="R44" s="20">
        <f t="shared" si="3"/>
        <v>68807.718000000008</v>
      </c>
      <c r="S44" s="20">
        <f t="shared" si="4"/>
        <v>412846.30800000008</v>
      </c>
      <c r="T44" s="20">
        <f t="shared" si="5"/>
        <v>1100923.4880000001</v>
      </c>
      <c r="U44" s="23"/>
      <c r="V44" s="23"/>
      <c r="W44" s="23"/>
      <c r="X44" s="22"/>
      <c r="Y44" s="22"/>
    </row>
    <row r="45" spans="1:25" s="5" customFormat="1" ht="54" customHeight="1">
      <c r="A45" s="17" t="s">
        <v>247</v>
      </c>
      <c r="B45" s="18" t="s">
        <v>248</v>
      </c>
      <c r="C45" s="18" t="s">
        <v>234</v>
      </c>
      <c r="D45" s="18" t="s">
        <v>249</v>
      </c>
      <c r="E45" s="18"/>
      <c r="F45" s="18"/>
      <c r="G45" s="19">
        <v>411.36</v>
      </c>
      <c r="H45" s="19">
        <v>199.04500000000002</v>
      </c>
      <c r="I45" s="19">
        <v>68.56</v>
      </c>
      <c r="J45" s="19">
        <v>411.36</v>
      </c>
      <c r="K45" s="19">
        <f t="shared" si="6"/>
        <v>1090.3249999999998</v>
      </c>
      <c r="L45" s="3">
        <v>4127.67</v>
      </c>
      <c r="M45" s="3">
        <v>4127.67</v>
      </c>
      <c r="N45" s="3">
        <v>2160</v>
      </c>
      <c r="O45" s="3">
        <v>2160</v>
      </c>
      <c r="P45" s="20">
        <f t="shared" si="1"/>
        <v>809420.73120000004</v>
      </c>
      <c r="Q45" s="20">
        <f t="shared" si="2"/>
        <v>391654.87515000004</v>
      </c>
      <c r="R45" s="20">
        <f t="shared" si="3"/>
        <v>134903.4552</v>
      </c>
      <c r="S45" s="20">
        <f t="shared" si="4"/>
        <v>809420.73120000004</v>
      </c>
      <c r="T45" s="20">
        <f t="shared" si="5"/>
        <v>2145399.79275</v>
      </c>
      <c r="U45" s="23"/>
      <c r="V45" s="23"/>
      <c r="W45" s="23"/>
      <c r="X45" s="22"/>
      <c r="Y45" s="22"/>
    </row>
    <row r="46" spans="1:25" s="5" customFormat="1" ht="14.25" customHeight="1">
      <c r="A46" s="17"/>
      <c r="B46" s="18"/>
      <c r="C46" s="18"/>
      <c r="D46" s="18"/>
      <c r="E46" s="18"/>
      <c r="F46" s="18"/>
      <c r="G46" s="19"/>
      <c r="H46" s="19"/>
      <c r="I46" s="19"/>
      <c r="J46" s="19"/>
      <c r="K46" s="19"/>
      <c r="L46" s="144"/>
      <c r="M46" s="144"/>
      <c r="N46" s="144"/>
      <c r="O46" s="144"/>
      <c r="P46" s="20"/>
      <c r="Q46" s="20"/>
      <c r="R46" s="20"/>
      <c r="S46" s="20"/>
      <c r="T46" s="20"/>
      <c r="U46" s="23"/>
      <c r="V46" s="23"/>
      <c r="W46" s="23"/>
      <c r="X46" s="22"/>
      <c r="Y46" s="22"/>
    </row>
    <row r="47" spans="1:25" s="5" customFormat="1" ht="110.25" customHeight="1">
      <c r="A47" s="17" t="s">
        <v>38</v>
      </c>
      <c r="B47" s="18" t="s">
        <v>39</v>
      </c>
      <c r="C47" s="18" t="s">
        <v>308</v>
      </c>
      <c r="D47" s="18" t="s">
        <v>318</v>
      </c>
      <c r="E47" s="18"/>
      <c r="F47" s="18"/>
      <c r="G47" s="19">
        <f>7009.504-11.08</f>
        <v>6998.424</v>
      </c>
      <c r="H47" s="19">
        <v>4572.0630000000001</v>
      </c>
      <c r="I47" s="19">
        <v>2291.4989999999998</v>
      </c>
      <c r="J47" s="19">
        <v>7042.6469999999999</v>
      </c>
      <c r="K47" s="19">
        <f t="shared" ref="K47:K52" si="7">G47+H47+I47+J47</f>
        <v>20904.633000000002</v>
      </c>
      <c r="L47" s="3">
        <v>5511.11</v>
      </c>
      <c r="M47" s="3">
        <v>5511.11</v>
      </c>
      <c r="N47" s="3">
        <v>1874</v>
      </c>
      <c r="O47" s="3">
        <v>1874</v>
      </c>
      <c r="P47" s="20">
        <f t="shared" si="1"/>
        <v>25454037.914639998</v>
      </c>
      <c r="Q47" s="20">
        <f t="shared" si="2"/>
        <v>16629096.057929998</v>
      </c>
      <c r="R47" s="20">
        <f t="shared" si="3"/>
        <v>8334433.9278899981</v>
      </c>
      <c r="S47" s="20">
        <f t="shared" si="4"/>
        <v>25614881.830169998</v>
      </c>
      <c r="T47" s="20">
        <f t="shared" si="5"/>
        <v>76032449.730629981</v>
      </c>
      <c r="U47" s="23"/>
      <c r="V47" s="23"/>
      <c r="W47" s="23"/>
      <c r="X47" s="22"/>
      <c r="Y47" s="22"/>
    </row>
    <row r="48" spans="1:25" s="5" customFormat="1" ht="54.75" customHeight="1">
      <c r="A48" s="17" t="s">
        <v>35</v>
      </c>
      <c r="B48" s="18" t="s">
        <v>36</v>
      </c>
      <c r="C48" s="18" t="s">
        <v>308</v>
      </c>
      <c r="D48" s="18" t="s">
        <v>309</v>
      </c>
      <c r="E48" s="18" t="s">
        <v>310</v>
      </c>
      <c r="F48" s="18" t="s">
        <v>310</v>
      </c>
      <c r="G48" s="19">
        <v>2144.3890000000001</v>
      </c>
      <c r="H48" s="19">
        <v>1159.242</v>
      </c>
      <c r="I48" s="19">
        <v>498.53399999999999</v>
      </c>
      <c r="J48" s="19">
        <v>1878.201</v>
      </c>
      <c r="K48" s="19">
        <f t="shared" si="7"/>
        <v>5680.366</v>
      </c>
      <c r="L48" s="3">
        <v>6435.71</v>
      </c>
      <c r="M48" s="3">
        <v>6435.71</v>
      </c>
      <c r="N48" s="3">
        <v>1716.67</v>
      </c>
      <c r="O48" s="3">
        <v>1716.67</v>
      </c>
      <c r="P48" s="20">
        <f t="shared" si="1"/>
        <v>10119457.466560001</v>
      </c>
      <c r="Q48" s="20">
        <f t="shared" si="2"/>
        <v>5470509.3676800001</v>
      </c>
      <c r="R48" s="20">
        <f t="shared" si="3"/>
        <v>2352601.8873600001</v>
      </c>
      <c r="S48" s="20">
        <f t="shared" si="4"/>
        <v>8863305.6470400002</v>
      </c>
      <c r="T48" s="20">
        <f t="shared" si="5"/>
        <v>26805874.368639998</v>
      </c>
      <c r="U48" s="23"/>
      <c r="V48" s="23"/>
      <c r="W48" s="23"/>
      <c r="X48" s="22"/>
      <c r="Y48" s="22"/>
    </row>
    <row r="49" spans="1:25" s="5" customFormat="1" ht="54.75" customHeight="1">
      <c r="A49" s="17" t="s">
        <v>312</v>
      </c>
      <c r="B49" s="18" t="s">
        <v>313</v>
      </c>
      <c r="C49" s="18" t="s">
        <v>308</v>
      </c>
      <c r="D49" s="18" t="s">
        <v>314</v>
      </c>
      <c r="E49" s="18"/>
      <c r="F49" s="18" t="s">
        <v>316</v>
      </c>
      <c r="G49" s="19">
        <v>537.99</v>
      </c>
      <c r="H49" s="19">
        <v>358.66</v>
      </c>
      <c r="I49" s="19">
        <v>200.80600000000001</v>
      </c>
      <c r="J49" s="19">
        <v>516.476</v>
      </c>
      <c r="K49" s="19">
        <f t="shared" si="7"/>
        <v>1613.9320000000002</v>
      </c>
      <c r="L49" s="3">
        <v>6406.38</v>
      </c>
      <c r="M49" s="3">
        <v>6406.38</v>
      </c>
      <c r="N49" s="3">
        <v>1874</v>
      </c>
      <c r="O49" s="3">
        <v>1874</v>
      </c>
      <c r="P49" s="20">
        <f t="shared" si="1"/>
        <v>2438375.1162</v>
      </c>
      <c r="Q49" s="20">
        <f t="shared" si="2"/>
        <v>1625583.4108000002</v>
      </c>
      <c r="R49" s="20">
        <f t="shared" si="3"/>
        <v>910129.09828000003</v>
      </c>
      <c r="S49" s="20">
        <f t="shared" si="4"/>
        <v>2340865.4928800003</v>
      </c>
      <c r="T49" s="20">
        <f t="shared" si="5"/>
        <v>7314953.1181600001</v>
      </c>
      <c r="U49" s="23"/>
      <c r="V49" s="23"/>
      <c r="W49" s="23"/>
      <c r="X49" s="22"/>
      <c r="Y49" s="22"/>
    </row>
    <row r="50" spans="1:25" s="5" customFormat="1" ht="54.75" customHeight="1">
      <c r="A50" s="17" t="s">
        <v>312</v>
      </c>
      <c r="B50" s="18" t="s">
        <v>313</v>
      </c>
      <c r="C50" s="18" t="s">
        <v>308</v>
      </c>
      <c r="D50" s="18" t="s">
        <v>315</v>
      </c>
      <c r="E50" s="18"/>
      <c r="F50" s="18" t="s">
        <v>316</v>
      </c>
      <c r="G50" s="19">
        <v>526.56200000000001</v>
      </c>
      <c r="H50" s="19">
        <v>344.37400000000002</v>
      </c>
      <c r="I50" s="19">
        <v>162.822</v>
      </c>
      <c r="J50" s="19">
        <v>521.18700000000001</v>
      </c>
      <c r="K50" s="19">
        <f t="shared" si="7"/>
        <v>1554.9450000000002</v>
      </c>
      <c r="L50" s="3">
        <v>6623.99</v>
      </c>
      <c r="M50" s="3">
        <v>6623.99</v>
      </c>
      <c r="N50" s="3">
        <v>2060</v>
      </c>
      <c r="O50" s="3">
        <v>2060</v>
      </c>
      <c r="P50" s="20">
        <f t="shared" si="1"/>
        <v>2403223.7023800001</v>
      </c>
      <c r="Q50" s="20">
        <f t="shared" si="2"/>
        <v>1571719.49226</v>
      </c>
      <c r="R50" s="20">
        <f t="shared" si="3"/>
        <v>743117.97977999994</v>
      </c>
      <c r="S50" s="20">
        <f t="shared" si="4"/>
        <v>2378692.2561300001</v>
      </c>
      <c r="T50" s="20">
        <f t="shared" si="5"/>
        <v>7096753.4305499997</v>
      </c>
      <c r="U50" s="23"/>
      <c r="V50" s="23"/>
      <c r="W50" s="23"/>
      <c r="X50" s="22"/>
      <c r="Y50" s="22"/>
    </row>
    <row r="51" spans="1:25" s="5" customFormat="1" ht="54.75" customHeight="1">
      <c r="A51" s="17" t="s">
        <v>42</v>
      </c>
      <c r="B51" s="18" t="s">
        <v>43</v>
      </c>
      <c r="C51" s="18" t="s">
        <v>308</v>
      </c>
      <c r="D51" s="18" t="s">
        <v>459</v>
      </c>
      <c r="E51" s="18"/>
      <c r="F51" s="18"/>
      <c r="G51" s="19">
        <v>3124.7599999999998</v>
      </c>
      <c r="H51" s="19">
        <v>1446.1100000000001</v>
      </c>
      <c r="I51" s="19">
        <v>798.49</v>
      </c>
      <c r="J51" s="19">
        <v>2934.93</v>
      </c>
      <c r="K51" s="19">
        <f t="shared" si="7"/>
        <v>8304.2899999999991</v>
      </c>
      <c r="L51" s="3">
        <v>7402.22</v>
      </c>
      <c r="M51" s="3">
        <v>7402.22</v>
      </c>
      <c r="N51" s="3">
        <v>1395</v>
      </c>
      <c r="O51" s="3">
        <v>1395</v>
      </c>
      <c r="P51" s="20">
        <f t="shared" si="1"/>
        <v>18771120.767200001</v>
      </c>
      <c r="Q51" s="20">
        <f t="shared" si="2"/>
        <v>8687100.9142000005</v>
      </c>
      <c r="R51" s="20">
        <f t="shared" si="3"/>
        <v>4796705.0978000006</v>
      </c>
      <c r="S51" s="20">
        <f t="shared" si="4"/>
        <v>17630770.194600001</v>
      </c>
      <c r="T51" s="20">
        <f t="shared" si="5"/>
        <v>49885696.973800004</v>
      </c>
      <c r="U51" s="23"/>
      <c r="V51" s="23"/>
      <c r="W51" s="23"/>
      <c r="X51" s="22"/>
      <c r="Y51" s="22"/>
    </row>
    <row r="52" spans="1:25" s="5" customFormat="1" ht="54.75" customHeight="1">
      <c r="A52" s="17" t="s">
        <v>44</v>
      </c>
      <c r="B52" s="18" t="s">
        <v>45</v>
      </c>
      <c r="C52" s="18" t="s">
        <v>308</v>
      </c>
      <c r="D52" s="18" t="s">
        <v>311</v>
      </c>
      <c r="E52" s="18"/>
      <c r="F52" s="18"/>
      <c r="G52" s="19">
        <v>48.510000000000005</v>
      </c>
      <c r="H52" s="19">
        <v>23.18</v>
      </c>
      <c r="I52" s="19">
        <v>15.63</v>
      </c>
      <c r="J52" s="19">
        <v>48.510000000000005</v>
      </c>
      <c r="K52" s="19">
        <f t="shared" si="7"/>
        <v>135.82999999999998</v>
      </c>
      <c r="L52" s="3">
        <v>5986.6</v>
      </c>
      <c r="M52" s="3">
        <v>5986.6</v>
      </c>
      <c r="N52" s="3">
        <v>1561.67</v>
      </c>
      <c r="O52" s="3">
        <v>1561.67</v>
      </c>
      <c r="P52" s="20">
        <f t="shared" si="1"/>
        <v>214653.35430000004</v>
      </c>
      <c r="Q52" s="20">
        <f t="shared" si="2"/>
        <v>102569.87740000001</v>
      </c>
      <c r="R52" s="20">
        <f t="shared" si="3"/>
        <v>69161.655900000012</v>
      </c>
      <c r="S52" s="20">
        <f t="shared" si="4"/>
        <v>214653.35430000004</v>
      </c>
      <c r="T52" s="20">
        <f t="shared" si="5"/>
        <v>601038.24190000014</v>
      </c>
      <c r="U52" s="23"/>
      <c r="V52" s="23"/>
      <c r="W52" s="23"/>
      <c r="X52" s="22"/>
      <c r="Y52" s="22"/>
    </row>
    <row r="53" spans="1:25" s="5" customFormat="1" ht="14.25" customHeight="1">
      <c r="A53" s="17"/>
      <c r="B53" s="18"/>
      <c r="C53" s="18"/>
      <c r="D53" s="18"/>
      <c r="E53" s="18"/>
      <c r="F53" s="18"/>
      <c r="G53" s="19"/>
      <c r="H53" s="19"/>
      <c r="I53" s="19"/>
      <c r="J53" s="19"/>
      <c r="K53" s="19"/>
      <c r="L53" s="144"/>
      <c r="M53" s="144"/>
      <c r="N53" s="144"/>
      <c r="O53" s="144"/>
      <c r="P53" s="20"/>
      <c r="Q53" s="20"/>
      <c r="R53" s="20"/>
      <c r="S53" s="20"/>
      <c r="T53" s="20"/>
      <c r="U53" s="23"/>
      <c r="V53" s="23"/>
      <c r="W53" s="23"/>
      <c r="X53" s="22"/>
      <c r="Y53" s="22"/>
    </row>
    <row r="54" spans="1:25" s="96" customFormat="1" ht="54.75" customHeight="1">
      <c r="A54" s="89" t="s">
        <v>47</v>
      </c>
      <c r="B54" s="90" t="s">
        <v>48</v>
      </c>
      <c r="C54" s="90" t="s">
        <v>46</v>
      </c>
      <c r="D54" s="90" t="s">
        <v>4</v>
      </c>
      <c r="E54" s="90"/>
      <c r="F54" s="90"/>
      <c r="G54" s="91">
        <v>778208.88699999999</v>
      </c>
      <c r="H54" s="91">
        <f>327814.173+8735.076</f>
        <v>336549.24900000001</v>
      </c>
      <c r="I54" s="91">
        <v>151589.82699999999</v>
      </c>
      <c r="J54" s="91">
        <v>579980.32499999995</v>
      </c>
      <c r="K54" s="91">
        <f>G54+H54+I54+J54</f>
        <v>1846328.2879999999</v>
      </c>
      <c r="L54" s="92">
        <v>2178.13</v>
      </c>
      <c r="M54" s="92">
        <v>2178.13</v>
      </c>
      <c r="N54" s="92">
        <v>1789.17</v>
      </c>
      <c r="O54" s="92">
        <v>1789.17</v>
      </c>
      <c r="P54" s="20">
        <f t="shared" si="1"/>
        <v>302692128.68752003</v>
      </c>
      <c r="Q54" s="20">
        <f t="shared" si="2"/>
        <v>130904195.89104001</v>
      </c>
      <c r="R54" s="20">
        <f t="shared" si="3"/>
        <v>58962379.109920003</v>
      </c>
      <c r="S54" s="20">
        <f t="shared" si="4"/>
        <v>225589147.21200001</v>
      </c>
      <c r="T54" s="20">
        <f t="shared" si="5"/>
        <v>718147850.90048003</v>
      </c>
      <c r="U54" s="94"/>
      <c r="V54" s="94"/>
      <c r="W54" s="94"/>
      <c r="X54" s="95"/>
      <c r="Y54" s="95"/>
    </row>
    <row r="55" spans="1:25" s="5" customFormat="1" ht="14.25" customHeight="1">
      <c r="A55" s="17"/>
      <c r="B55" s="18"/>
      <c r="C55" s="18"/>
      <c r="D55" s="18"/>
      <c r="E55" s="18"/>
      <c r="F55" s="18"/>
      <c r="G55" s="19"/>
      <c r="H55" s="19"/>
      <c r="I55" s="19"/>
      <c r="J55" s="19"/>
      <c r="K55" s="19"/>
      <c r="L55" s="144"/>
      <c r="M55" s="144"/>
      <c r="N55" s="144"/>
      <c r="O55" s="144"/>
      <c r="P55" s="20"/>
      <c r="Q55" s="20"/>
      <c r="R55" s="20"/>
      <c r="S55" s="20"/>
      <c r="T55" s="20"/>
      <c r="U55" s="23"/>
      <c r="V55" s="23"/>
      <c r="W55" s="23"/>
      <c r="X55" s="22"/>
      <c r="Y55" s="22"/>
    </row>
    <row r="56" spans="1:25" s="5" customFormat="1" ht="54" customHeight="1">
      <c r="A56" s="17" t="s">
        <v>50</v>
      </c>
      <c r="B56" s="18" t="s">
        <v>51</v>
      </c>
      <c r="C56" s="18" t="s">
        <v>49</v>
      </c>
      <c r="D56" s="18"/>
      <c r="E56" s="18"/>
      <c r="F56" s="18"/>
      <c r="G56" s="19">
        <v>3176.096</v>
      </c>
      <c r="H56" s="19">
        <v>1187.5540000000001</v>
      </c>
      <c r="I56" s="19">
        <v>525.02</v>
      </c>
      <c r="J56" s="19">
        <v>2057.7460000000001</v>
      </c>
      <c r="K56" s="19">
        <f>G56+H56+I56+J56</f>
        <v>6946.4160000000002</v>
      </c>
      <c r="L56" s="3">
        <v>2292.4</v>
      </c>
      <c r="M56" s="3">
        <v>2292.4</v>
      </c>
      <c r="N56" s="3">
        <v>2000</v>
      </c>
      <c r="O56" s="3">
        <v>2000</v>
      </c>
      <c r="P56" s="20">
        <f t="shared" si="1"/>
        <v>928690.47040000034</v>
      </c>
      <c r="Q56" s="20">
        <f t="shared" si="2"/>
        <v>347240.78960000013</v>
      </c>
      <c r="R56" s="20">
        <f t="shared" si="3"/>
        <v>153515.84800000006</v>
      </c>
      <c r="S56" s="20">
        <f t="shared" si="4"/>
        <v>601684.93040000019</v>
      </c>
      <c r="T56" s="20">
        <f t="shared" si="5"/>
        <v>2031132.0384000007</v>
      </c>
      <c r="U56" s="23"/>
      <c r="V56" s="23"/>
      <c r="W56" s="23"/>
      <c r="X56" s="22"/>
      <c r="Y56" s="22"/>
    </row>
    <row r="57" spans="1:25" s="5" customFormat="1" ht="54" customHeight="1">
      <c r="A57" s="17" t="s">
        <v>52</v>
      </c>
      <c r="B57" s="18" t="s">
        <v>53</v>
      </c>
      <c r="C57" s="18" t="s">
        <v>49</v>
      </c>
      <c r="D57" s="18" t="s">
        <v>54</v>
      </c>
      <c r="E57" s="18"/>
      <c r="F57" s="18"/>
      <c r="G57" s="19">
        <v>87871.48000000001</v>
      </c>
      <c r="H57" s="19">
        <v>14835.5</v>
      </c>
      <c r="I57" s="19">
        <v>13742.86</v>
      </c>
      <c r="J57" s="19">
        <v>73468.59</v>
      </c>
      <c r="K57" s="19">
        <f>G57+H57+I57+J57</f>
        <v>189918.43</v>
      </c>
      <c r="L57" s="3">
        <v>2167.5100000000002</v>
      </c>
      <c r="M57" s="3">
        <v>2167.5100000000002</v>
      </c>
      <c r="N57" s="3">
        <v>2000</v>
      </c>
      <c r="O57" s="3">
        <v>2000</v>
      </c>
      <c r="P57" s="20">
        <f t="shared" si="1"/>
        <v>14719351.614800021</v>
      </c>
      <c r="Q57" s="20">
        <f t="shared" si="2"/>
        <v>2485094.6050000032</v>
      </c>
      <c r="R57" s="20">
        <f t="shared" si="3"/>
        <v>2302066.4786000033</v>
      </c>
      <c r="S57" s="20">
        <f t="shared" si="4"/>
        <v>12306723.510900015</v>
      </c>
      <c r="T57" s="20">
        <f t="shared" si="5"/>
        <v>31813236.209300041</v>
      </c>
      <c r="U57" s="23"/>
      <c r="V57" s="23"/>
      <c r="W57" s="23"/>
      <c r="X57" s="22"/>
      <c r="Y57" s="22"/>
    </row>
    <row r="58" spans="1:25" s="5" customFormat="1" ht="54" customHeight="1">
      <c r="A58" s="17" t="s">
        <v>52</v>
      </c>
      <c r="B58" s="18" t="s">
        <v>53</v>
      </c>
      <c r="C58" s="18" t="s">
        <v>49</v>
      </c>
      <c r="D58" s="18" t="s">
        <v>55</v>
      </c>
      <c r="E58" s="18"/>
      <c r="F58" s="18"/>
      <c r="G58" s="19">
        <v>24724.650999999998</v>
      </c>
      <c r="H58" s="19">
        <v>9268.2350000000006</v>
      </c>
      <c r="I58" s="19">
        <v>5459.23</v>
      </c>
      <c r="J58" s="19">
        <v>28533.65</v>
      </c>
      <c r="K58" s="19">
        <f>G58+H58+I58+J58</f>
        <v>67985.766000000003</v>
      </c>
      <c r="L58" s="3">
        <v>2240.2800000000002</v>
      </c>
      <c r="M58" s="3">
        <v>2240.2800000000002</v>
      </c>
      <c r="N58" s="3">
        <v>2000</v>
      </c>
      <c r="O58" s="3">
        <v>2000</v>
      </c>
      <c r="P58" s="20">
        <f t="shared" si="1"/>
        <v>5940839.1422800049</v>
      </c>
      <c r="Q58" s="20">
        <f t="shared" si="2"/>
        <v>2226971.5058000018</v>
      </c>
      <c r="R58" s="20">
        <f t="shared" si="3"/>
        <v>1311743.7844000009</v>
      </c>
      <c r="S58" s="20">
        <f t="shared" si="4"/>
        <v>6856065.4220000058</v>
      </c>
      <c r="T58" s="20">
        <f t="shared" si="5"/>
        <v>16335619.854480013</v>
      </c>
      <c r="U58" s="23"/>
      <c r="V58" s="23"/>
      <c r="W58" s="23"/>
      <c r="X58" s="22"/>
      <c r="Y58" s="22"/>
    </row>
    <row r="59" spans="1:25" s="96" customFormat="1" ht="54" customHeight="1">
      <c r="A59" s="89" t="s">
        <v>265</v>
      </c>
      <c r="B59" s="90" t="s">
        <v>266</v>
      </c>
      <c r="C59" s="90" t="s">
        <v>49</v>
      </c>
      <c r="D59" s="90" t="s">
        <v>443</v>
      </c>
      <c r="E59" s="90"/>
      <c r="F59" s="90"/>
      <c r="G59" s="91">
        <v>199.8</v>
      </c>
      <c r="H59" s="91">
        <v>133.19999999999999</v>
      </c>
      <c r="I59" s="91">
        <v>44.4</v>
      </c>
      <c r="J59" s="91">
        <v>177.6</v>
      </c>
      <c r="K59" s="91">
        <f>G59+H59+I59+J59</f>
        <v>555</v>
      </c>
      <c r="L59" s="92">
        <v>2182.59</v>
      </c>
      <c r="M59" s="92">
        <v>2182.59</v>
      </c>
      <c r="N59" s="92">
        <v>2182.59</v>
      </c>
      <c r="O59" s="92">
        <v>2182.59</v>
      </c>
      <c r="P59" s="20">
        <f t="shared" si="1"/>
        <v>0</v>
      </c>
      <c r="Q59" s="20">
        <f t="shared" si="2"/>
        <v>0</v>
      </c>
      <c r="R59" s="20">
        <f t="shared" si="3"/>
        <v>0</v>
      </c>
      <c r="S59" s="20">
        <f t="shared" si="4"/>
        <v>0</v>
      </c>
      <c r="T59" s="20">
        <f t="shared" si="5"/>
        <v>0</v>
      </c>
      <c r="U59" s="94"/>
      <c r="V59" s="94"/>
      <c r="W59" s="94"/>
      <c r="X59" s="95"/>
      <c r="Y59" s="95"/>
    </row>
    <row r="60" spans="1:25" s="5" customFormat="1" ht="54" customHeight="1">
      <c r="A60" s="17" t="s">
        <v>265</v>
      </c>
      <c r="B60" s="18" t="s">
        <v>266</v>
      </c>
      <c r="C60" s="18" t="s">
        <v>49</v>
      </c>
      <c r="D60" s="18" t="s">
        <v>442</v>
      </c>
      <c r="E60" s="18"/>
      <c r="F60" s="18"/>
      <c r="G60" s="19">
        <v>1089.3599999999999</v>
      </c>
      <c r="H60" s="19">
        <v>726.24</v>
      </c>
      <c r="I60" s="19">
        <v>242.08000000000004</v>
      </c>
      <c r="J60" s="19">
        <v>968.32000000000016</v>
      </c>
      <c r="K60" s="19">
        <v>3026</v>
      </c>
      <c r="L60" s="3">
        <v>1987.32</v>
      </c>
      <c r="M60" s="3">
        <v>1987.32</v>
      </c>
      <c r="N60" s="3">
        <v>1987.32</v>
      </c>
      <c r="O60" s="3">
        <v>1987.32</v>
      </c>
      <c r="P60" s="20">
        <f t="shared" si="1"/>
        <v>0</v>
      </c>
      <c r="Q60" s="20">
        <f t="shared" si="2"/>
        <v>0</v>
      </c>
      <c r="R60" s="20">
        <f t="shared" si="3"/>
        <v>0</v>
      </c>
      <c r="S60" s="20">
        <f t="shared" si="4"/>
        <v>0</v>
      </c>
      <c r="T60" s="20">
        <f t="shared" si="5"/>
        <v>0</v>
      </c>
      <c r="U60" s="23"/>
      <c r="V60" s="23"/>
      <c r="W60" s="23"/>
      <c r="X60" s="22"/>
      <c r="Y60" s="22"/>
    </row>
    <row r="61" spans="1:25" s="5" customFormat="1" ht="14.25" customHeight="1">
      <c r="A61" s="17"/>
      <c r="B61" s="18"/>
      <c r="C61" s="18"/>
      <c r="D61" s="18"/>
      <c r="E61" s="18"/>
      <c r="F61" s="18"/>
      <c r="G61" s="19"/>
      <c r="H61" s="19"/>
      <c r="I61" s="19"/>
      <c r="J61" s="19"/>
      <c r="K61" s="19"/>
      <c r="L61" s="144"/>
      <c r="M61" s="144"/>
      <c r="N61" s="144"/>
      <c r="O61" s="144"/>
      <c r="P61" s="20"/>
      <c r="Q61" s="20"/>
      <c r="R61" s="20"/>
      <c r="S61" s="20"/>
      <c r="T61" s="20"/>
      <c r="U61" s="23"/>
      <c r="V61" s="23"/>
      <c r="W61" s="23"/>
      <c r="X61" s="22"/>
      <c r="Y61" s="22"/>
    </row>
    <row r="62" spans="1:25" s="96" customFormat="1" ht="50.25" customHeight="1">
      <c r="A62" s="89" t="s">
        <v>57</v>
      </c>
      <c r="B62" s="90" t="s">
        <v>58</v>
      </c>
      <c r="C62" s="90" t="s">
        <v>56</v>
      </c>
      <c r="D62" s="90" t="s">
        <v>4</v>
      </c>
      <c r="E62" s="90"/>
      <c r="F62" s="90"/>
      <c r="G62" s="91">
        <v>42705.760999999999</v>
      </c>
      <c r="H62" s="91">
        <v>27302.141</v>
      </c>
      <c r="I62" s="91">
        <v>17171.731999999996</v>
      </c>
      <c r="J62" s="91">
        <v>39963.089</v>
      </c>
      <c r="K62" s="91">
        <f>G62+H62+I62+J62</f>
        <v>127142.723</v>
      </c>
      <c r="L62" s="92">
        <v>2194.06</v>
      </c>
      <c r="M62" s="92">
        <v>2194.06</v>
      </c>
      <c r="N62" s="92">
        <v>1670.83</v>
      </c>
      <c r="O62" s="92">
        <v>1670.83</v>
      </c>
      <c r="P62" s="20">
        <f t="shared" si="1"/>
        <v>22344935.328030001</v>
      </c>
      <c r="Q62" s="20">
        <f t="shared" si="2"/>
        <v>14285299.23543</v>
      </c>
      <c r="R62" s="20">
        <f t="shared" si="3"/>
        <v>8984765.3343599979</v>
      </c>
      <c r="S62" s="20">
        <f t="shared" si="4"/>
        <v>20909887.057470001</v>
      </c>
      <c r="T62" s="20">
        <f t="shared" si="5"/>
        <v>66524886.955289997</v>
      </c>
      <c r="U62" s="94"/>
      <c r="V62" s="94"/>
      <c r="W62" s="94"/>
      <c r="X62" s="95"/>
      <c r="Y62" s="95"/>
    </row>
    <row r="63" spans="1:25" s="5" customFormat="1" ht="14.25" customHeight="1">
      <c r="A63" s="17"/>
      <c r="B63" s="18"/>
      <c r="C63" s="18"/>
      <c r="D63" s="18"/>
      <c r="E63" s="18"/>
      <c r="F63" s="18"/>
      <c r="G63" s="19"/>
      <c r="H63" s="19"/>
      <c r="I63" s="19"/>
      <c r="J63" s="19"/>
      <c r="K63" s="19"/>
      <c r="L63" s="144"/>
      <c r="M63" s="144"/>
      <c r="N63" s="144"/>
      <c r="O63" s="144"/>
      <c r="P63" s="20"/>
      <c r="Q63" s="20"/>
      <c r="R63" s="20"/>
      <c r="S63" s="20"/>
      <c r="T63" s="20"/>
      <c r="U63" s="23"/>
      <c r="V63" s="23"/>
      <c r="W63" s="23"/>
      <c r="X63" s="22"/>
      <c r="Y63" s="22"/>
    </row>
    <row r="64" spans="1:25" s="5" customFormat="1" ht="53.25" customHeight="1">
      <c r="A64" s="17" t="s">
        <v>60</v>
      </c>
      <c r="B64" s="18" t="s">
        <v>61</v>
      </c>
      <c r="C64" s="18" t="s">
        <v>59</v>
      </c>
      <c r="D64" s="18"/>
      <c r="E64" s="18"/>
      <c r="F64" s="18"/>
      <c r="G64" s="19">
        <v>119.376</v>
      </c>
      <c r="H64" s="19">
        <v>79.581000000000003</v>
      </c>
      <c r="I64" s="19">
        <v>39.792000000000002</v>
      </c>
      <c r="J64" s="19">
        <v>119.374</v>
      </c>
      <c r="K64" s="19">
        <f>G64+H64+I64+J64</f>
        <v>358.12299999999999</v>
      </c>
      <c r="L64" s="3">
        <v>6944.24</v>
      </c>
      <c r="M64" s="3">
        <v>6944.24</v>
      </c>
      <c r="N64" s="3">
        <v>1387</v>
      </c>
      <c r="O64" s="3">
        <v>1387</v>
      </c>
      <c r="P64" s="20">
        <f t="shared" si="1"/>
        <v>663401.08224000002</v>
      </c>
      <c r="Q64" s="20">
        <f t="shared" si="2"/>
        <v>442250.71643999999</v>
      </c>
      <c r="R64" s="20">
        <f t="shared" si="3"/>
        <v>221133.69407999999</v>
      </c>
      <c r="S64" s="20">
        <f t="shared" si="4"/>
        <v>663389.96775999991</v>
      </c>
      <c r="T64" s="20">
        <f t="shared" si="5"/>
        <v>1990175.46052</v>
      </c>
      <c r="U64" s="23"/>
      <c r="V64" s="23"/>
      <c r="W64" s="23"/>
      <c r="X64" s="22"/>
      <c r="Y64" s="22"/>
    </row>
    <row r="65" spans="1:25" s="5" customFormat="1" ht="53.25" customHeight="1">
      <c r="A65" s="17" t="s">
        <v>62</v>
      </c>
      <c r="B65" s="18" t="s">
        <v>63</v>
      </c>
      <c r="C65" s="18" t="s">
        <v>59</v>
      </c>
      <c r="D65" s="18" t="s">
        <v>64</v>
      </c>
      <c r="E65" s="18"/>
      <c r="F65" s="18"/>
      <c r="G65" s="19">
        <v>155.04300000000001</v>
      </c>
      <c r="H65" s="19">
        <v>103.36199999999999</v>
      </c>
      <c r="I65" s="19">
        <v>51.680999999999997</v>
      </c>
      <c r="J65" s="19">
        <v>155.04300000000001</v>
      </c>
      <c r="K65" s="19">
        <f>G65+H65+I65+J65</f>
        <v>465.12899999999996</v>
      </c>
      <c r="L65" s="3">
        <v>14504.16</v>
      </c>
      <c r="M65" s="3">
        <v>14504.16</v>
      </c>
      <c r="N65" s="3">
        <v>1155.83</v>
      </c>
      <c r="O65" s="3">
        <v>1155.83</v>
      </c>
      <c r="P65" s="20">
        <f t="shared" si="1"/>
        <v>2069565.1281900001</v>
      </c>
      <c r="Q65" s="20">
        <f t="shared" si="2"/>
        <v>1379710.08546</v>
      </c>
      <c r="R65" s="20">
        <f t="shared" si="3"/>
        <v>689855.04272999999</v>
      </c>
      <c r="S65" s="20">
        <f t="shared" si="4"/>
        <v>2069565.1281900001</v>
      </c>
      <c r="T65" s="20">
        <f t="shared" si="5"/>
        <v>6208695.3845700007</v>
      </c>
      <c r="U65" s="23"/>
      <c r="V65" s="23"/>
      <c r="W65" s="23"/>
      <c r="X65" s="22"/>
      <c r="Y65" s="22"/>
    </row>
    <row r="66" spans="1:25" s="5" customFormat="1" ht="53.25" customHeight="1">
      <c r="A66" s="17" t="s">
        <v>62</v>
      </c>
      <c r="B66" s="18" t="s">
        <v>63</v>
      </c>
      <c r="C66" s="18" t="s">
        <v>59</v>
      </c>
      <c r="D66" s="18" t="s">
        <v>319</v>
      </c>
      <c r="E66" s="18"/>
      <c r="F66" s="18"/>
      <c r="G66" s="19">
        <v>169.14100000000002</v>
      </c>
      <c r="H66" s="19">
        <v>113.572</v>
      </c>
      <c r="I66" s="19">
        <v>54.86</v>
      </c>
      <c r="J66" s="19">
        <v>172.28300000000002</v>
      </c>
      <c r="K66" s="19">
        <f>G66+H66+I66+J66</f>
        <v>509.85600000000005</v>
      </c>
      <c r="L66" s="3">
        <v>8321.4699999999993</v>
      </c>
      <c r="M66" s="3">
        <v>8321.4699999999993</v>
      </c>
      <c r="N66" s="3">
        <v>1155.83</v>
      </c>
      <c r="O66" s="3">
        <v>1155.83</v>
      </c>
      <c r="P66" s="20">
        <f t="shared" si="1"/>
        <v>1212003.5152400001</v>
      </c>
      <c r="Q66" s="20">
        <f t="shared" si="2"/>
        <v>813816.0660799999</v>
      </c>
      <c r="R66" s="20">
        <f t="shared" si="3"/>
        <v>393107.01039999997</v>
      </c>
      <c r="S66" s="20">
        <f t="shared" si="4"/>
        <v>1234517.95612</v>
      </c>
      <c r="T66" s="20">
        <f t="shared" si="5"/>
        <v>3653444.5478400001</v>
      </c>
      <c r="U66" s="23"/>
      <c r="V66" s="23"/>
      <c r="W66" s="23"/>
      <c r="X66" s="22"/>
      <c r="Y66" s="22"/>
    </row>
    <row r="67" spans="1:25" s="96" customFormat="1" ht="53.25" customHeight="1">
      <c r="A67" s="89" t="s">
        <v>47</v>
      </c>
      <c r="B67" s="90" t="s">
        <v>48</v>
      </c>
      <c r="C67" s="90" t="s">
        <v>59</v>
      </c>
      <c r="D67" s="90"/>
      <c r="E67" s="90"/>
      <c r="F67" s="90"/>
      <c r="G67" s="91">
        <v>488446.61800000002</v>
      </c>
      <c r="H67" s="91">
        <f>248280.211+1261.518</f>
        <v>249541.72900000002</v>
      </c>
      <c r="I67" s="91">
        <v>100835.575</v>
      </c>
      <c r="J67" s="91">
        <v>383379.21100000001</v>
      </c>
      <c r="K67" s="91">
        <f>G67+H67+I67+J67</f>
        <v>1222203.1329999999</v>
      </c>
      <c r="L67" s="92">
        <v>1545.2</v>
      </c>
      <c r="M67" s="92">
        <v>1545.2</v>
      </c>
      <c r="N67" s="92">
        <v>1337.5</v>
      </c>
      <c r="O67" s="92">
        <v>1337.5</v>
      </c>
      <c r="P67" s="20">
        <f t="shared" si="1"/>
        <v>101450362.55860002</v>
      </c>
      <c r="Q67" s="20">
        <f t="shared" si="2"/>
        <v>51829817.113300018</v>
      </c>
      <c r="R67" s="20">
        <f t="shared" si="3"/>
        <v>20943548.927500006</v>
      </c>
      <c r="S67" s="20">
        <f t="shared" si="4"/>
        <v>79627862.124700025</v>
      </c>
      <c r="T67" s="20">
        <f t="shared" si="5"/>
        <v>253851590.72410005</v>
      </c>
      <c r="U67" s="94"/>
      <c r="V67" s="94"/>
      <c r="W67" s="94"/>
      <c r="X67" s="95"/>
      <c r="Y67" s="95"/>
    </row>
    <row r="68" spans="1:25" s="5" customFormat="1" ht="14.25" customHeight="1">
      <c r="A68" s="17"/>
      <c r="B68" s="18"/>
      <c r="C68" s="18"/>
      <c r="D68" s="18"/>
      <c r="E68" s="18"/>
      <c r="F68" s="18"/>
      <c r="G68" s="19"/>
      <c r="H68" s="19"/>
      <c r="I68" s="19"/>
      <c r="J68" s="19"/>
      <c r="K68" s="19"/>
      <c r="L68" s="144"/>
      <c r="M68" s="144"/>
      <c r="N68" s="144"/>
      <c r="O68" s="144"/>
      <c r="P68" s="20"/>
      <c r="Q68" s="20"/>
      <c r="R68" s="20"/>
      <c r="S68" s="20"/>
      <c r="T68" s="20"/>
      <c r="U68" s="23"/>
      <c r="V68" s="23"/>
      <c r="W68" s="23"/>
      <c r="X68" s="22"/>
      <c r="Y68" s="22"/>
    </row>
    <row r="69" spans="1:25" s="96" customFormat="1" ht="53.25" customHeight="1">
      <c r="A69" s="89">
        <v>2903011092</v>
      </c>
      <c r="B69" s="90" t="s">
        <v>413</v>
      </c>
      <c r="C69" s="90" t="s">
        <v>412</v>
      </c>
      <c r="D69" s="90"/>
      <c r="E69" s="90"/>
      <c r="F69" s="90"/>
      <c r="G69" s="91">
        <f>112591.21*0.6</f>
        <v>67554.725999999995</v>
      </c>
      <c r="H69" s="91">
        <f>112591.21*0.4</f>
        <v>45036.484000000004</v>
      </c>
      <c r="I69" s="91">
        <v>18668.52</v>
      </c>
      <c r="J69" s="91">
        <v>79586.86</v>
      </c>
      <c r="K69" s="91">
        <f>G69+H69+I69+J69</f>
        <v>210846.58999999997</v>
      </c>
      <c r="L69" s="92">
        <v>2109.59</v>
      </c>
      <c r="M69" s="92">
        <v>2109.59</v>
      </c>
      <c r="N69" s="92">
        <v>1532.5</v>
      </c>
      <c r="O69" s="92">
        <v>1532.5</v>
      </c>
      <c r="P69" s="20">
        <f t="shared" si="1"/>
        <v>38985156.827340007</v>
      </c>
      <c r="Q69" s="20">
        <f t="shared" si="2"/>
        <v>25990104.551560007</v>
      </c>
      <c r="R69" s="20">
        <f t="shared" si="3"/>
        <v>10773416.206800003</v>
      </c>
      <c r="S69" s="20">
        <f t="shared" si="4"/>
        <v>45928781.037400015</v>
      </c>
      <c r="T69" s="20">
        <f t="shared" si="5"/>
        <v>121677458.62310004</v>
      </c>
      <c r="U69" s="94"/>
      <c r="V69" s="94"/>
      <c r="W69" s="94"/>
      <c r="X69" s="95"/>
      <c r="Y69" s="95"/>
    </row>
    <row r="70" spans="1:25" s="5" customFormat="1" ht="11.25" customHeight="1">
      <c r="A70" s="17"/>
      <c r="B70" s="18"/>
      <c r="C70" s="18"/>
      <c r="D70" s="18"/>
      <c r="E70" s="18"/>
      <c r="F70" s="18"/>
      <c r="G70" s="19"/>
      <c r="H70" s="19"/>
      <c r="I70" s="19"/>
      <c r="J70" s="19"/>
      <c r="K70" s="19"/>
      <c r="L70" s="144"/>
      <c r="M70" s="144"/>
      <c r="N70" s="144"/>
      <c r="O70" s="144"/>
      <c r="P70" s="20"/>
      <c r="Q70" s="20"/>
      <c r="R70" s="20"/>
      <c r="S70" s="20"/>
      <c r="T70" s="20"/>
      <c r="U70" s="23"/>
      <c r="V70" s="23"/>
      <c r="W70" s="23"/>
      <c r="X70" s="22"/>
      <c r="Y70" s="22"/>
    </row>
    <row r="71" spans="1:25" s="5" customFormat="1" ht="66" customHeight="1">
      <c r="A71" s="17" t="s">
        <v>65</v>
      </c>
      <c r="B71" s="18" t="s">
        <v>321</v>
      </c>
      <c r="C71" s="18" t="s">
        <v>250</v>
      </c>
      <c r="D71" s="18" t="s">
        <v>66</v>
      </c>
      <c r="E71" s="18"/>
      <c r="F71" s="18"/>
      <c r="G71" s="19">
        <f>83.256-2.263</f>
        <v>80.992999999999995</v>
      </c>
      <c r="H71" s="19">
        <f>38.647</f>
        <v>38.646999999999998</v>
      </c>
      <c r="I71" s="19">
        <v>22.568999999999999</v>
      </c>
      <c r="J71" s="19">
        <v>67.706999999999994</v>
      </c>
      <c r="K71" s="19">
        <f t="shared" ref="K71:K79" si="8">G71+H71+I71+J71</f>
        <v>209.91599999999997</v>
      </c>
      <c r="L71" s="3">
        <v>5637.04</v>
      </c>
      <c r="M71" s="3">
        <v>5637.04</v>
      </c>
      <c r="N71" s="3">
        <v>1605</v>
      </c>
      <c r="O71" s="3">
        <v>1605</v>
      </c>
      <c r="P71" s="20">
        <f t="shared" si="1"/>
        <v>326567.01571999997</v>
      </c>
      <c r="Q71" s="20">
        <f t="shared" si="2"/>
        <v>155826.24987999999</v>
      </c>
      <c r="R71" s="20">
        <f t="shared" si="3"/>
        <v>90999.110759999996</v>
      </c>
      <c r="S71" s="20">
        <f t="shared" si="4"/>
        <v>272997.33227999997</v>
      </c>
      <c r="T71" s="20">
        <f t="shared" si="5"/>
        <v>846389.70863999985</v>
      </c>
      <c r="U71" s="23"/>
      <c r="V71" s="23"/>
      <c r="W71" s="23"/>
      <c r="X71" s="22"/>
      <c r="Y71" s="22"/>
    </row>
    <row r="72" spans="1:25" s="5" customFormat="1" ht="60" customHeight="1">
      <c r="A72" s="17" t="s">
        <v>251</v>
      </c>
      <c r="B72" s="18" t="s">
        <v>252</v>
      </c>
      <c r="C72" s="18" t="s">
        <v>250</v>
      </c>
      <c r="D72" s="18" t="s">
        <v>253</v>
      </c>
      <c r="E72" s="18"/>
      <c r="F72" s="18"/>
      <c r="G72" s="19">
        <v>5446.6059999999998</v>
      </c>
      <c r="H72" s="19">
        <v>2159.6170000000002</v>
      </c>
      <c r="I72" s="19">
        <v>776.30600000000004</v>
      </c>
      <c r="J72" s="19">
        <v>4436.4809999999998</v>
      </c>
      <c r="K72" s="19">
        <f t="shared" si="8"/>
        <v>12819.01</v>
      </c>
      <c r="L72" s="3">
        <v>6442.61</v>
      </c>
      <c r="M72" s="3">
        <v>6442.61</v>
      </c>
      <c r="N72" s="3">
        <v>1599</v>
      </c>
      <c r="O72" s="3">
        <v>1599</v>
      </c>
      <c r="P72" s="20">
        <f t="shared" si="1"/>
        <v>26381235.287659995</v>
      </c>
      <c r="Q72" s="20">
        <f t="shared" si="2"/>
        <v>10460342.497370001</v>
      </c>
      <c r="R72" s="20">
        <f t="shared" si="3"/>
        <v>3760123.5046600001</v>
      </c>
      <c r="S72" s="20">
        <f t="shared" si="4"/>
        <v>21488583.736409996</v>
      </c>
      <c r="T72" s="20">
        <f t="shared" si="5"/>
        <v>62090285.026099995</v>
      </c>
      <c r="U72" s="23"/>
      <c r="V72" s="23"/>
      <c r="W72" s="23"/>
      <c r="X72" s="22"/>
      <c r="Y72" s="22"/>
    </row>
    <row r="73" spans="1:25" s="5" customFormat="1" ht="69" customHeight="1">
      <c r="A73" s="17" t="s">
        <v>254</v>
      </c>
      <c r="B73" s="18" t="s">
        <v>322</v>
      </c>
      <c r="C73" s="18" t="s">
        <v>250</v>
      </c>
      <c r="D73" s="18" t="s">
        <v>255</v>
      </c>
      <c r="E73" s="18"/>
      <c r="F73" s="18"/>
      <c r="G73" s="19">
        <v>249.64500000000001</v>
      </c>
      <c r="H73" s="19">
        <v>166.43</v>
      </c>
      <c r="I73" s="19">
        <v>83.215000000000003</v>
      </c>
      <c r="J73" s="19">
        <v>249.64500000000001</v>
      </c>
      <c r="K73" s="19">
        <f t="shared" si="8"/>
        <v>748.93500000000006</v>
      </c>
      <c r="L73" s="3">
        <v>5280.15</v>
      </c>
      <c r="M73" s="3">
        <v>5280.15</v>
      </c>
      <c r="N73" s="3">
        <v>1600</v>
      </c>
      <c r="O73" s="3">
        <v>1600</v>
      </c>
      <c r="P73" s="20">
        <f t="shared" si="1"/>
        <v>918731.04674999998</v>
      </c>
      <c r="Q73" s="20">
        <f t="shared" si="2"/>
        <v>612487.36449999991</v>
      </c>
      <c r="R73" s="20">
        <f t="shared" si="3"/>
        <v>306243.68224999995</v>
      </c>
      <c r="S73" s="20">
        <f t="shared" si="4"/>
        <v>918731.04674999998</v>
      </c>
      <c r="T73" s="20">
        <f t="shared" si="5"/>
        <v>2756193.1402500002</v>
      </c>
      <c r="U73" s="23"/>
      <c r="V73" s="23"/>
      <c r="W73" s="23"/>
      <c r="X73" s="22"/>
      <c r="Y73" s="22"/>
    </row>
    <row r="74" spans="1:25" s="5" customFormat="1" ht="69" customHeight="1">
      <c r="A74" s="17" t="s">
        <v>254</v>
      </c>
      <c r="B74" s="18" t="s">
        <v>322</v>
      </c>
      <c r="C74" s="18" t="s">
        <v>250</v>
      </c>
      <c r="D74" s="18" t="s">
        <v>256</v>
      </c>
      <c r="E74" s="18"/>
      <c r="F74" s="18"/>
      <c r="G74" s="19">
        <v>210.74499999999998</v>
      </c>
      <c r="H74" s="19">
        <v>103.43</v>
      </c>
      <c r="I74" s="19">
        <v>41.648000000000003</v>
      </c>
      <c r="J74" s="19">
        <v>172.655</v>
      </c>
      <c r="K74" s="19">
        <f t="shared" si="8"/>
        <v>528.47799999999995</v>
      </c>
      <c r="L74" s="3">
        <v>4516</v>
      </c>
      <c r="M74" s="3">
        <v>4516</v>
      </c>
      <c r="N74" s="3">
        <v>1600</v>
      </c>
      <c r="O74" s="3">
        <v>1600</v>
      </c>
      <c r="P74" s="20">
        <f t="shared" si="1"/>
        <v>614532.41999999993</v>
      </c>
      <c r="Q74" s="20">
        <f t="shared" si="2"/>
        <v>301601.88</v>
      </c>
      <c r="R74" s="20">
        <f t="shared" si="3"/>
        <v>121445.56800000001</v>
      </c>
      <c r="S74" s="20">
        <f t="shared" si="4"/>
        <v>503461.98</v>
      </c>
      <c r="T74" s="20">
        <f t="shared" si="5"/>
        <v>1541041.8479999998</v>
      </c>
      <c r="U74" s="23"/>
      <c r="V74" s="23"/>
      <c r="W74" s="23"/>
      <c r="X74" s="22"/>
      <c r="Y74" s="22"/>
    </row>
    <row r="75" spans="1:25" s="5" customFormat="1" ht="69" customHeight="1">
      <c r="A75" s="17" t="s">
        <v>254</v>
      </c>
      <c r="B75" s="18" t="s">
        <v>322</v>
      </c>
      <c r="C75" s="18" t="s">
        <v>250</v>
      </c>
      <c r="D75" s="18" t="s">
        <v>253</v>
      </c>
      <c r="E75" s="18"/>
      <c r="F75" s="18"/>
      <c r="G75" s="19">
        <v>161.63200000000001</v>
      </c>
      <c r="H75" s="19">
        <v>91.367999999999995</v>
      </c>
      <c r="I75" s="19">
        <v>43.561</v>
      </c>
      <c r="J75" s="19">
        <v>143.36099999999999</v>
      </c>
      <c r="K75" s="19">
        <f t="shared" si="8"/>
        <v>439.92199999999997</v>
      </c>
      <c r="L75" s="3">
        <v>6271.47</v>
      </c>
      <c r="M75" s="3">
        <v>6271.47</v>
      </c>
      <c r="N75" s="3">
        <v>1600</v>
      </c>
      <c r="O75" s="3">
        <v>1600</v>
      </c>
      <c r="P75" s="20">
        <f t="shared" ref="P75:P138" si="9">G75*(L75-N75)</f>
        <v>755059.03904000006</v>
      </c>
      <c r="Q75" s="20">
        <f t="shared" ref="Q75:Q138" si="10">(L75-N75)*H75</f>
        <v>426822.87095999997</v>
      </c>
      <c r="R75" s="20">
        <f t="shared" ref="R75:R138" si="11">(M75-O75)*I75</f>
        <v>203493.90467000002</v>
      </c>
      <c r="S75" s="20">
        <f t="shared" ref="S75:S138" si="12">(M75-O75)*J75</f>
        <v>669706.61066999997</v>
      </c>
      <c r="T75" s="20">
        <f t="shared" ref="T75:T138" si="13">SUM(P75:S75)</f>
        <v>2055082.4253400001</v>
      </c>
      <c r="U75" s="23"/>
      <c r="V75" s="23"/>
      <c r="W75" s="23"/>
      <c r="X75" s="22"/>
      <c r="Y75" s="22"/>
    </row>
    <row r="76" spans="1:25" s="5" customFormat="1" ht="69" customHeight="1">
      <c r="A76" s="17" t="s">
        <v>257</v>
      </c>
      <c r="B76" s="18" t="s">
        <v>323</v>
      </c>
      <c r="C76" s="18" t="s">
        <v>250</v>
      </c>
      <c r="D76" s="18" t="s">
        <v>324</v>
      </c>
      <c r="E76" s="18"/>
      <c r="F76" s="18"/>
      <c r="G76" s="19">
        <v>156.34200000000001</v>
      </c>
      <c r="H76" s="19">
        <v>104.22799999999999</v>
      </c>
      <c r="I76" s="19">
        <v>52.113999999999997</v>
      </c>
      <c r="J76" s="19">
        <v>156.34199999999998</v>
      </c>
      <c r="K76" s="19">
        <f t="shared" si="8"/>
        <v>469.02599999999995</v>
      </c>
      <c r="L76" s="3">
        <v>6556.48</v>
      </c>
      <c r="M76" s="3">
        <v>6556.48</v>
      </c>
      <c r="N76" s="3">
        <v>1680</v>
      </c>
      <c r="O76" s="3">
        <v>1680</v>
      </c>
      <c r="P76" s="20">
        <f t="shared" si="9"/>
        <v>762398.63615999999</v>
      </c>
      <c r="Q76" s="20">
        <f t="shared" si="10"/>
        <v>508265.7574399999</v>
      </c>
      <c r="R76" s="20">
        <f t="shared" si="11"/>
        <v>254132.87871999995</v>
      </c>
      <c r="S76" s="20">
        <f t="shared" si="12"/>
        <v>762398.63615999988</v>
      </c>
      <c r="T76" s="20">
        <f t="shared" si="13"/>
        <v>2287195.9084799998</v>
      </c>
      <c r="U76" s="23"/>
      <c r="V76" s="23"/>
      <c r="W76" s="23"/>
      <c r="X76" s="22"/>
      <c r="Y76" s="22"/>
    </row>
    <row r="77" spans="1:25" s="5" customFormat="1" ht="69" customHeight="1">
      <c r="A77" s="17" t="s">
        <v>258</v>
      </c>
      <c r="B77" s="18" t="s">
        <v>325</v>
      </c>
      <c r="C77" s="18" t="s">
        <v>250</v>
      </c>
      <c r="D77" s="18" t="s">
        <v>259</v>
      </c>
      <c r="E77" s="18"/>
      <c r="F77" s="18"/>
      <c r="G77" s="19">
        <v>146.316</v>
      </c>
      <c r="H77" s="19">
        <v>70.798000000000002</v>
      </c>
      <c r="I77" s="19">
        <v>41.085000000000001</v>
      </c>
      <c r="J77" s="19">
        <v>138.892</v>
      </c>
      <c r="K77" s="19">
        <f t="shared" si="8"/>
        <v>397.09100000000001</v>
      </c>
      <c r="L77" s="3">
        <v>4964.68</v>
      </c>
      <c r="M77" s="3">
        <v>4964.68</v>
      </c>
      <c r="N77" s="3">
        <v>1605</v>
      </c>
      <c r="O77" s="3">
        <v>1605</v>
      </c>
      <c r="P77" s="20">
        <f t="shared" si="9"/>
        <v>491574.93888000003</v>
      </c>
      <c r="Q77" s="20">
        <f t="shared" si="10"/>
        <v>237858.62464000002</v>
      </c>
      <c r="R77" s="20">
        <f t="shared" si="11"/>
        <v>138032.45280000003</v>
      </c>
      <c r="S77" s="20">
        <f t="shared" si="12"/>
        <v>466632.67456000001</v>
      </c>
      <c r="T77" s="20">
        <f t="shared" si="13"/>
        <v>1334098.6908800001</v>
      </c>
      <c r="U77" s="23"/>
      <c r="V77" s="23"/>
      <c r="W77" s="23"/>
      <c r="X77" s="22"/>
      <c r="Y77" s="22"/>
    </row>
    <row r="78" spans="1:25" s="5" customFormat="1" ht="69" customHeight="1">
      <c r="A78" s="17" t="s">
        <v>260</v>
      </c>
      <c r="B78" s="18" t="s">
        <v>326</v>
      </c>
      <c r="C78" s="18" t="s">
        <v>250</v>
      </c>
      <c r="D78" s="18" t="s">
        <v>327</v>
      </c>
      <c r="E78" s="18"/>
      <c r="F78" s="18"/>
      <c r="G78" s="19">
        <v>138.357</v>
      </c>
      <c r="H78" s="19">
        <v>68.497</v>
      </c>
      <c r="I78" s="19">
        <v>44.040999999999997</v>
      </c>
      <c r="J78" s="19">
        <v>141.56099999999998</v>
      </c>
      <c r="K78" s="19">
        <f t="shared" si="8"/>
        <v>392.45599999999996</v>
      </c>
      <c r="L78" s="3">
        <v>4804.3599999999997</v>
      </c>
      <c r="M78" s="3">
        <v>4804.3599999999997</v>
      </c>
      <c r="N78" s="3">
        <v>1605</v>
      </c>
      <c r="O78" s="3">
        <v>1605</v>
      </c>
      <c r="P78" s="20">
        <f t="shared" si="9"/>
        <v>442653.85151999997</v>
      </c>
      <c r="Q78" s="20">
        <f t="shared" si="10"/>
        <v>219146.56191999998</v>
      </c>
      <c r="R78" s="20">
        <f t="shared" si="11"/>
        <v>140903.01375999997</v>
      </c>
      <c r="S78" s="20">
        <f t="shared" si="12"/>
        <v>452904.60095999989</v>
      </c>
      <c r="T78" s="20">
        <f t="shared" si="13"/>
        <v>1255608.0281599998</v>
      </c>
      <c r="U78" s="23"/>
      <c r="V78" s="23"/>
      <c r="W78" s="23"/>
      <c r="X78" s="22"/>
      <c r="Y78" s="22"/>
    </row>
    <row r="79" spans="1:25" s="5" customFormat="1" ht="69" customHeight="1">
      <c r="A79" s="17" t="s">
        <v>67</v>
      </c>
      <c r="B79" s="18" t="s">
        <v>328</v>
      </c>
      <c r="C79" s="18" t="s">
        <v>250</v>
      </c>
      <c r="D79" s="18" t="s">
        <v>329</v>
      </c>
      <c r="E79" s="18"/>
      <c r="F79" s="18"/>
      <c r="G79" s="19">
        <v>190.94</v>
      </c>
      <c r="H79" s="19">
        <v>80.34</v>
      </c>
      <c r="I79" s="19">
        <v>49.36</v>
      </c>
      <c r="J79" s="19">
        <v>164.98999999999998</v>
      </c>
      <c r="K79" s="19">
        <f t="shared" si="8"/>
        <v>485.63</v>
      </c>
      <c r="L79" s="3">
        <v>4663.96</v>
      </c>
      <c r="M79" s="3">
        <v>4663.96</v>
      </c>
      <c r="N79" s="3">
        <v>1715</v>
      </c>
      <c r="O79" s="3">
        <v>1715</v>
      </c>
      <c r="P79" s="20">
        <f t="shared" si="9"/>
        <v>563074.42240000004</v>
      </c>
      <c r="Q79" s="20">
        <f t="shared" si="10"/>
        <v>236919.44640000002</v>
      </c>
      <c r="R79" s="20">
        <f t="shared" si="11"/>
        <v>145560.66560000001</v>
      </c>
      <c r="S79" s="20">
        <f t="shared" si="12"/>
        <v>486548.91039999994</v>
      </c>
      <c r="T79" s="20">
        <f t="shared" si="13"/>
        <v>1432103.4447999999</v>
      </c>
      <c r="U79" s="23"/>
      <c r="V79" s="23"/>
      <c r="W79" s="23"/>
      <c r="X79" s="22"/>
      <c r="Y79" s="22"/>
    </row>
    <row r="80" spans="1:25" s="5" customFormat="1" ht="14.25" customHeight="1">
      <c r="A80" s="17"/>
      <c r="B80" s="18"/>
      <c r="C80" s="18"/>
      <c r="D80" s="18"/>
      <c r="E80" s="18"/>
      <c r="F80" s="18"/>
      <c r="G80" s="19"/>
      <c r="H80" s="19"/>
      <c r="I80" s="19"/>
      <c r="J80" s="19"/>
      <c r="K80" s="19"/>
      <c r="L80" s="144"/>
      <c r="M80" s="144"/>
      <c r="N80" s="144"/>
      <c r="O80" s="144"/>
      <c r="P80" s="20"/>
      <c r="Q80" s="20"/>
      <c r="R80" s="20"/>
      <c r="S80" s="20"/>
      <c r="T80" s="20"/>
      <c r="U80" s="23"/>
      <c r="V80" s="23"/>
      <c r="W80" s="23"/>
      <c r="X80" s="22"/>
      <c r="Y80" s="22"/>
    </row>
    <row r="81" spans="1:25" s="5" customFormat="1" ht="54" customHeight="1">
      <c r="A81" s="17" t="s">
        <v>69</v>
      </c>
      <c r="B81" s="18" t="s">
        <v>70</v>
      </c>
      <c r="C81" s="18" t="s">
        <v>68</v>
      </c>
      <c r="D81" s="18" t="s">
        <v>330</v>
      </c>
      <c r="E81" s="18"/>
      <c r="F81" s="18"/>
      <c r="G81" s="19">
        <v>104.58</v>
      </c>
      <c r="H81" s="19">
        <v>53.42</v>
      </c>
      <c r="I81" s="19">
        <v>30.55</v>
      </c>
      <c r="J81" s="19">
        <v>105.69</v>
      </c>
      <c r="K81" s="19">
        <f t="shared" ref="K81:K88" si="14">G81+H81+I81+J81</f>
        <v>294.24</v>
      </c>
      <c r="L81" s="3">
        <v>7534.18</v>
      </c>
      <c r="M81" s="3">
        <v>7534.18</v>
      </c>
      <c r="N81" s="3">
        <v>1722</v>
      </c>
      <c r="O81" s="3">
        <v>1722</v>
      </c>
      <c r="P81" s="20">
        <f t="shared" si="9"/>
        <v>607837.7844</v>
      </c>
      <c r="Q81" s="20">
        <f t="shared" si="10"/>
        <v>310486.6556</v>
      </c>
      <c r="R81" s="20">
        <f t="shared" si="11"/>
        <v>177562.09900000002</v>
      </c>
      <c r="S81" s="20">
        <f t="shared" si="12"/>
        <v>614289.30420000001</v>
      </c>
      <c r="T81" s="20">
        <f t="shared" si="13"/>
        <v>1710175.8432</v>
      </c>
      <c r="U81" s="23"/>
      <c r="V81" s="23"/>
      <c r="W81" s="23"/>
      <c r="X81" s="22"/>
      <c r="Y81" s="22"/>
    </row>
    <row r="82" spans="1:25" s="5" customFormat="1" ht="54" customHeight="1">
      <c r="A82" s="17" t="s">
        <v>69</v>
      </c>
      <c r="B82" s="18" t="s">
        <v>70</v>
      </c>
      <c r="C82" s="18" t="s">
        <v>68</v>
      </c>
      <c r="D82" s="18" t="s">
        <v>71</v>
      </c>
      <c r="E82" s="18"/>
      <c r="F82" s="18"/>
      <c r="G82" s="19">
        <v>77.61</v>
      </c>
      <c r="H82" s="19">
        <v>39.89</v>
      </c>
      <c r="I82" s="19">
        <v>22.42</v>
      </c>
      <c r="J82" s="19">
        <v>77.61</v>
      </c>
      <c r="K82" s="19">
        <f t="shared" si="14"/>
        <v>217.53000000000003</v>
      </c>
      <c r="L82" s="3">
        <v>6808.58</v>
      </c>
      <c r="M82" s="3">
        <v>6808.58</v>
      </c>
      <c r="N82" s="3">
        <v>1722.5</v>
      </c>
      <c r="O82" s="3">
        <v>1722.5</v>
      </c>
      <c r="P82" s="20">
        <f t="shared" si="9"/>
        <v>394730.66879999998</v>
      </c>
      <c r="Q82" s="20">
        <f t="shared" si="10"/>
        <v>202883.73120000001</v>
      </c>
      <c r="R82" s="20">
        <f t="shared" si="11"/>
        <v>114029.9136</v>
      </c>
      <c r="S82" s="20">
        <f t="shared" si="12"/>
        <v>394730.66879999998</v>
      </c>
      <c r="T82" s="20">
        <f t="shared" si="13"/>
        <v>1106374.9824000001</v>
      </c>
      <c r="U82" s="23"/>
      <c r="V82" s="23"/>
      <c r="W82" s="23"/>
      <c r="X82" s="22"/>
      <c r="Y82" s="22"/>
    </row>
    <row r="83" spans="1:25" s="5" customFormat="1" ht="54" customHeight="1">
      <c r="A83" s="17" t="s">
        <v>69</v>
      </c>
      <c r="B83" s="18" t="s">
        <v>70</v>
      </c>
      <c r="C83" s="18" t="s">
        <v>68</v>
      </c>
      <c r="D83" s="18" t="s">
        <v>72</v>
      </c>
      <c r="E83" s="18"/>
      <c r="F83" s="18"/>
      <c r="G83" s="19">
        <v>121.68</v>
      </c>
      <c r="H83" s="19">
        <v>63.02</v>
      </c>
      <c r="I83" s="19">
        <v>57.54</v>
      </c>
      <c r="J83" s="19">
        <v>95.419999999999987</v>
      </c>
      <c r="K83" s="19">
        <f t="shared" si="14"/>
        <v>337.65999999999997</v>
      </c>
      <c r="L83" s="3">
        <v>5615.89</v>
      </c>
      <c r="M83" s="3">
        <v>5615.89</v>
      </c>
      <c r="N83" s="3">
        <v>1673</v>
      </c>
      <c r="O83" s="3">
        <v>1673</v>
      </c>
      <c r="P83" s="20">
        <f t="shared" si="9"/>
        <v>479770.85520000005</v>
      </c>
      <c r="Q83" s="20">
        <f t="shared" si="10"/>
        <v>248480.92780000003</v>
      </c>
      <c r="R83" s="20">
        <f t="shared" si="11"/>
        <v>226873.89060000001</v>
      </c>
      <c r="S83" s="20">
        <f t="shared" si="12"/>
        <v>376230.5638</v>
      </c>
      <c r="T83" s="20">
        <f t="shared" si="13"/>
        <v>1331356.2374</v>
      </c>
      <c r="U83" s="23"/>
      <c r="V83" s="23"/>
      <c r="W83" s="23"/>
      <c r="X83" s="22"/>
      <c r="Y83" s="22"/>
    </row>
    <row r="84" spans="1:25" s="5" customFormat="1" ht="54" customHeight="1">
      <c r="A84" s="17" t="s">
        <v>73</v>
      </c>
      <c r="B84" s="18" t="s">
        <v>74</v>
      </c>
      <c r="C84" s="18" t="s">
        <v>68</v>
      </c>
      <c r="D84" s="18" t="s">
        <v>75</v>
      </c>
      <c r="E84" s="18"/>
      <c r="F84" s="18"/>
      <c r="G84" s="19">
        <v>3206.1209999999996</v>
      </c>
      <c r="H84" s="19">
        <v>2114.056</v>
      </c>
      <c r="I84" s="19">
        <v>1061.68</v>
      </c>
      <c r="J84" s="19">
        <v>3193.3100000000004</v>
      </c>
      <c r="K84" s="19">
        <f t="shared" si="14"/>
        <v>9575.1670000000013</v>
      </c>
      <c r="L84" s="3">
        <v>3807.93</v>
      </c>
      <c r="M84" s="3">
        <v>3807.93</v>
      </c>
      <c r="N84" s="3">
        <v>1722</v>
      </c>
      <c r="O84" s="3">
        <v>1722</v>
      </c>
      <c r="P84" s="20">
        <f t="shared" si="9"/>
        <v>6687743.9775299989</v>
      </c>
      <c r="Q84" s="20">
        <f t="shared" si="10"/>
        <v>4409772.8320800001</v>
      </c>
      <c r="R84" s="20">
        <f t="shared" si="11"/>
        <v>2214590.1623999998</v>
      </c>
      <c r="S84" s="20">
        <f t="shared" si="12"/>
        <v>6661021.1283</v>
      </c>
      <c r="T84" s="20">
        <f t="shared" si="13"/>
        <v>19973128.100309998</v>
      </c>
      <c r="U84" s="23"/>
      <c r="V84" s="23"/>
      <c r="W84" s="23"/>
      <c r="X84" s="22"/>
      <c r="Y84" s="22"/>
    </row>
    <row r="85" spans="1:25" s="5" customFormat="1" ht="54" customHeight="1">
      <c r="A85" s="17" t="s">
        <v>331</v>
      </c>
      <c r="B85" s="18" t="s">
        <v>332</v>
      </c>
      <c r="C85" s="18" t="s">
        <v>68</v>
      </c>
      <c r="D85" s="18" t="s">
        <v>76</v>
      </c>
      <c r="E85" s="18"/>
      <c r="F85" s="18" t="s">
        <v>333</v>
      </c>
      <c r="G85" s="19">
        <v>11043.521000000001</v>
      </c>
      <c r="H85" s="19">
        <v>4890.0689999999995</v>
      </c>
      <c r="I85" s="19">
        <v>1857.95</v>
      </c>
      <c r="J85" s="19">
        <f>9185.47+2866.284</f>
        <v>12051.753999999999</v>
      </c>
      <c r="K85" s="19">
        <f t="shared" si="14"/>
        <v>29843.294000000002</v>
      </c>
      <c r="L85" s="3">
        <v>6416.33</v>
      </c>
      <c r="M85" s="3">
        <v>6416.33</v>
      </c>
      <c r="N85" s="3">
        <v>1533</v>
      </c>
      <c r="O85" s="3">
        <v>1533</v>
      </c>
      <c r="P85" s="20">
        <f t="shared" si="9"/>
        <v>53929157.404930003</v>
      </c>
      <c r="Q85" s="20">
        <f t="shared" si="10"/>
        <v>23879820.649769999</v>
      </c>
      <c r="R85" s="20">
        <f t="shared" si="11"/>
        <v>9072982.9735000003</v>
      </c>
      <c r="S85" s="20">
        <f t="shared" si="12"/>
        <v>58852691.860819995</v>
      </c>
      <c r="T85" s="20">
        <f t="shared" si="13"/>
        <v>145734652.88902</v>
      </c>
      <c r="U85" s="23"/>
      <c r="V85" s="23"/>
      <c r="W85" s="23"/>
      <c r="X85" s="22"/>
      <c r="Y85" s="22"/>
    </row>
    <row r="86" spans="1:25" s="5" customFormat="1" ht="54" customHeight="1">
      <c r="A86" s="17" t="s">
        <v>50</v>
      </c>
      <c r="B86" s="18" t="s">
        <v>77</v>
      </c>
      <c r="C86" s="18" t="s">
        <v>68</v>
      </c>
      <c r="D86" s="18" t="s">
        <v>76</v>
      </c>
      <c r="E86" s="18" t="s">
        <v>349</v>
      </c>
      <c r="F86" s="18"/>
      <c r="G86" s="19">
        <v>88.302999999999997</v>
      </c>
      <c r="H86" s="19">
        <v>38.707999999999998</v>
      </c>
      <c r="I86" s="19">
        <v>20.53</v>
      </c>
      <c r="J86" s="19">
        <v>81.888000000000005</v>
      </c>
      <c r="K86" s="19">
        <f t="shared" si="14"/>
        <v>229.429</v>
      </c>
      <c r="L86" s="3">
        <v>4747.07</v>
      </c>
      <c r="M86" s="3">
        <v>4747.07</v>
      </c>
      <c r="N86" s="3">
        <v>1850</v>
      </c>
      <c r="O86" s="3">
        <v>1850</v>
      </c>
      <c r="P86" s="20">
        <f t="shared" si="9"/>
        <v>255819.97220999998</v>
      </c>
      <c r="Q86" s="20">
        <f t="shared" si="10"/>
        <v>112139.78555999999</v>
      </c>
      <c r="R86" s="20">
        <f t="shared" si="11"/>
        <v>59476.847099999999</v>
      </c>
      <c r="S86" s="20">
        <f t="shared" si="12"/>
        <v>237235.26815999998</v>
      </c>
      <c r="T86" s="20">
        <f t="shared" si="13"/>
        <v>664671.8730299999</v>
      </c>
      <c r="U86" s="23"/>
      <c r="V86" s="23"/>
      <c r="W86" s="23"/>
      <c r="X86" s="22"/>
      <c r="Y86" s="22"/>
    </row>
    <row r="87" spans="1:25" s="5" customFormat="1" ht="54" customHeight="1">
      <c r="A87" s="17" t="s">
        <v>78</v>
      </c>
      <c r="B87" s="18" t="s">
        <v>79</v>
      </c>
      <c r="C87" s="18" t="s">
        <v>68</v>
      </c>
      <c r="D87" s="18" t="s">
        <v>76</v>
      </c>
      <c r="E87" s="18"/>
      <c r="F87" s="18"/>
      <c r="G87" s="19">
        <v>245.27500000000001</v>
      </c>
      <c r="H87" s="19">
        <v>114.57299999999999</v>
      </c>
      <c r="I87" s="19">
        <v>26.907</v>
      </c>
      <c r="J87" s="19">
        <v>209.892</v>
      </c>
      <c r="K87" s="19">
        <f t="shared" si="14"/>
        <v>596.64699999999993</v>
      </c>
      <c r="L87" s="3">
        <v>3421.89</v>
      </c>
      <c r="M87" s="3">
        <v>3421.89</v>
      </c>
      <c r="N87" s="3">
        <v>1515</v>
      </c>
      <c r="O87" s="3">
        <v>1515</v>
      </c>
      <c r="P87" s="20">
        <f t="shared" si="9"/>
        <v>467712.44474999997</v>
      </c>
      <c r="Q87" s="20">
        <f t="shared" si="10"/>
        <v>218478.10796999998</v>
      </c>
      <c r="R87" s="20">
        <f t="shared" si="11"/>
        <v>51308.689229999996</v>
      </c>
      <c r="S87" s="20">
        <f t="shared" si="12"/>
        <v>400240.95587999996</v>
      </c>
      <c r="T87" s="20">
        <f t="shared" si="13"/>
        <v>1137740.19783</v>
      </c>
      <c r="U87" s="23"/>
      <c r="V87" s="23"/>
      <c r="W87" s="23"/>
      <c r="X87" s="22"/>
      <c r="Y87" s="22"/>
    </row>
    <row r="88" spans="1:25" s="5" customFormat="1" ht="54" customHeight="1">
      <c r="A88" s="17" t="s">
        <v>80</v>
      </c>
      <c r="B88" s="18" t="s">
        <v>81</v>
      </c>
      <c r="C88" s="18" t="s">
        <v>68</v>
      </c>
      <c r="D88" s="18" t="s">
        <v>76</v>
      </c>
      <c r="E88" s="18"/>
      <c r="F88" s="18"/>
      <c r="G88" s="19">
        <f>775.38-0.233</f>
        <v>775.14700000000005</v>
      </c>
      <c r="H88" s="19">
        <v>444.61700000000002</v>
      </c>
      <c r="I88" s="19">
        <v>215.001</v>
      </c>
      <c r="J88" s="19">
        <v>686.98299999999995</v>
      </c>
      <c r="K88" s="19">
        <f t="shared" si="14"/>
        <v>2121.748</v>
      </c>
      <c r="L88" s="3">
        <v>6162.57</v>
      </c>
      <c r="M88" s="3">
        <v>6162.57</v>
      </c>
      <c r="N88" s="3">
        <v>1371</v>
      </c>
      <c r="O88" s="3">
        <v>1371</v>
      </c>
      <c r="P88" s="20">
        <f t="shared" si="9"/>
        <v>3714171.1107899998</v>
      </c>
      <c r="Q88" s="20">
        <f t="shared" si="10"/>
        <v>2130413.4786899998</v>
      </c>
      <c r="R88" s="20">
        <f t="shared" si="11"/>
        <v>1030192.3415699999</v>
      </c>
      <c r="S88" s="20">
        <f t="shared" si="12"/>
        <v>3291727.1333099995</v>
      </c>
      <c r="T88" s="20">
        <f t="shared" si="13"/>
        <v>10166504.06436</v>
      </c>
      <c r="U88" s="23"/>
      <c r="V88" s="23"/>
      <c r="W88" s="23"/>
      <c r="X88" s="22"/>
      <c r="Y88" s="22"/>
    </row>
    <row r="89" spans="1:25" s="5" customFormat="1" ht="14.25" customHeight="1">
      <c r="A89" s="17"/>
      <c r="B89" s="18"/>
      <c r="C89" s="18"/>
      <c r="D89" s="18"/>
      <c r="E89" s="18"/>
      <c r="F89" s="18"/>
      <c r="G89" s="19"/>
      <c r="H89" s="19"/>
      <c r="I89" s="19"/>
      <c r="J89" s="19"/>
      <c r="K89" s="19"/>
      <c r="L89" s="144"/>
      <c r="M89" s="144"/>
      <c r="N89" s="144"/>
      <c r="O89" s="144"/>
      <c r="P89" s="20"/>
      <c r="Q89" s="20"/>
      <c r="R89" s="20"/>
      <c r="S89" s="20"/>
      <c r="T89" s="20"/>
      <c r="U89" s="23"/>
      <c r="V89" s="23"/>
      <c r="W89" s="23"/>
      <c r="X89" s="22"/>
      <c r="Y89" s="22"/>
    </row>
    <row r="90" spans="1:25" s="96" customFormat="1" ht="50.25" customHeight="1">
      <c r="A90" s="89" t="s">
        <v>293</v>
      </c>
      <c r="B90" s="90" t="s">
        <v>294</v>
      </c>
      <c r="C90" s="90" t="s">
        <v>320</v>
      </c>
      <c r="D90" s="90"/>
      <c r="E90" s="90"/>
      <c r="F90" s="90"/>
      <c r="G90" s="91">
        <v>100772.27</v>
      </c>
      <c r="H90" s="91">
        <v>43188.118000000002</v>
      </c>
      <c r="I90" s="91">
        <v>17093.612000000001</v>
      </c>
      <c r="J90" s="91">
        <v>84931.667000000001</v>
      </c>
      <c r="K90" s="91">
        <f>G90+H90+I90+J90</f>
        <v>245985.66700000002</v>
      </c>
      <c r="L90" s="92">
        <v>1132.0899999999999</v>
      </c>
      <c r="M90" s="92">
        <v>1132.0899999999999</v>
      </c>
      <c r="N90" s="92">
        <v>1064.17</v>
      </c>
      <c r="O90" s="92">
        <v>1064.17</v>
      </c>
      <c r="P90" s="20">
        <f t="shared" si="9"/>
        <v>6844452.5783999851</v>
      </c>
      <c r="Q90" s="20">
        <f t="shared" si="10"/>
        <v>2933336.9745599935</v>
      </c>
      <c r="R90" s="20">
        <f t="shared" si="11"/>
        <v>1160998.1270399974</v>
      </c>
      <c r="S90" s="20">
        <f t="shared" si="12"/>
        <v>5768558.8226399869</v>
      </c>
      <c r="T90" s="20">
        <f t="shared" si="13"/>
        <v>16707346.502639962</v>
      </c>
      <c r="U90" s="94"/>
      <c r="V90" s="94"/>
      <c r="W90" s="94"/>
      <c r="X90" s="95"/>
      <c r="Y90" s="95"/>
    </row>
    <row r="91" spans="1:25" s="5" customFormat="1" ht="14.25" customHeight="1">
      <c r="A91" s="17"/>
      <c r="B91" s="18"/>
      <c r="C91" s="18"/>
      <c r="D91" s="18"/>
      <c r="E91" s="18"/>
      <c r="F91" s="18"/>
      <c r="G91" s="19"/>
      <c r="H91" s="19"/>
      <c r="I91" s="19"/>
      <c r="J91" s="19"/>
      <c r="K91" s="19"/>
      <c r="L91" s="144"/>
      <c r="M91" s="144"/>
      <c r="N91" s="144"/>
      <c r="O91" s="144"/>
      <c r="P91" s="20"/>
      <c r="Q91" s="20"/>
      <c r="R91" s="20"/>
      <c r="S91" s="20"/>
      <c r="T91" s="20"/>
      <c r="U91" s="23"/>
      <c r="V91" s="23"/>
      <c r="W91" s="23"/>
      <c r="X91" s="22"/>
      <c r="Y91" s="22"/>
    </row>
    <row r="92" spans="1:25" s="5" customFormat="1" ht="78.75" customHeight="1">
      <c r="A92" s="17" t="s">
        <v>83</v>
      </c>
      <c r="B92" s="18" t="s">
        <v>84</v>
      </c>
      <c r="C92" s="18" t="s">
        <v>82</v>
      </c>
      <c r="D92" s="18" t="s">
        <v>336</v>
      </c>
      <c r="E92" s="18" t="s">
        <v>85</v>
      </c>
      <c r="F92" s="18"/>
      <c r="G92" s="19">
        <v>319.399</v>
      </c>
      <c r="H92" s="19">
        <v>97.736999999999995</v>
      </c>
      <c r="I92" s="19">
        <v>60.017000000000003</v>
      </c>
      <c r="J92" s="19">
        <v>275.565</v>
      </c>
      <c r="K92" s="19">
        <f t="shared" ref="K92:K102" si="15">G92+H92+I92+J92</f>
        <v>752.71799999999996</v>
      </c>
      <c r="L92" s="3">
        <v>6817.8</v>
      </c>
      <c r="M92" s="3">
        <v>6817.8</v>
      </c>
      <c r="N92" s="3">
        <v>1885</v>
      </c>
      <c r="O92" s="3">
        <v>1885</v>
      </c>
      <c r="P92" s="20">
        <f t="shared" si="9"/>
        <v>1575531.3872</v>
      </c>
      <c r="Q92" s="20">
        <f t="shared" si="10"/>
        <v>482117.0736</v>
      </c>
      <c r="R92" s="20">
        <f t="shared" si="11"/>
        <v>296051.85760000005</v>
      </c>
      <c r="S92" s="20">
        <f t="shared" si="12"/>
        <v>1359307.0320000001</v>
      </c>
      <c r="T92" s="20">
        <f t="shared" si="13"/>
        <v>3713007.3504000003</v>
      </c>
      <c r="U92" s="23"/>
      <c r="V92" s="23"/>
      <c r="W92" s="23"/>
      <c r="X92" s="22"/>
      <c r="Y92" s="22"/>
    </row>
    <row r="93" spans="1:25" s="5" customFormat="1" ht="53.25" customHeight="1">
      <c r="A93" s="17" t="s">
        <v>83</v>
      </c>
      <c r="B93" s="18" t="s">
        <v>84</v>
      </c>
      <c r="C93" s="18" t="s">
        <v>82</v>
      </c>
      <c r="D93" s="18" t="s">
        <v>336</v>
      </c>
      <c r="E93" s="18" t="s">
        <v>86</v>
      </c>
      <c r="F93" s="18"/>
      <c r="G93" s="19">
        <v>227.33</v>
      </c>
      <c r="H93" s="19">
        <v>53.892000000000003</v>
      </c>
      <c r="I93" s="19">
        <v>39.390999999999998</v>
      </c>
      <c r="J93" s="19">
        <v>193.21300000000002</v>
      </c>
      <c r="K93" s="19">
        <f t="shared" si="15"/>
        <v>513.82600000000002</v>
      </c>
      <c r="L93" s="3">
        <v>5731.11</v>
      </c>
      <c r="M93" s="3">
        <v>5731.11</v>
      </c>
      <c r="N93" s="3">
        <v>1885</v>
      </c>
      <c r="O93" s="3">
        <v>1885</v>
      </c>
      <c r="P93" s="20">
        <f t="shared" si="9"/>
        <v>874336.18629999994</v>
      </c>
      <c r="Q93" s="20">
        <f t="shared" si="10"/>
        <v>207274.56011999998</v>
      </c>
      <c r="R93" s="20">
        <f t="shared" si="11"/>
        <v>151502.11900999997</v>
      </c>
      <c r="S93" s="20">
        <f t="shared" si="12"/>
        <v>743118.45143000002</v>
      </c>
      <c r="T93" s="20">
        <f t="shared" si="13"/>
        <v>1976231.3168600001</v>
      </c>
      <c r="U93" s="23"/>
      <c r="V93" s="23"/>
      <c r="W93" s="23"/>
      <c r="X93" s="22"/>
      <c r="Y93" s="22"/>
    </row>
    <row r="94" spans="1:25" s="5" customFormat="1" ht="53.25" customHeight="1">
      <c r="A94" s="17" t="s">
        <v>106</v>
      </c>
      <c r="B94" s="18" t="s">
        <v>107</v>
      </c>
      <c r="C94" s="18" t="s">
        <v>82</v>
      </c>
      <c r="D94" s="18" t="s">
        <v>87</v>
      </c>
      <c r="E94" s="18" t="s">
        <v>338</v>
      </c>
      <c r="F94" s="18"/>
      <c r="G94" s="19">
        <v>4418.41</v>
      </c>
      <c r="H94" s="19">
        <v>1284.6099999999999</v>
      </c>
      <c r="I94" s="19">
        <v>1271.4739999999999</v>
      </c>
      <c r="J94" s="19">
        <v>3744.366</v>
      </c>
      <c r="K94" s="19">
        <f t="shared" si="15"/>
        <v>10718.86</v>
      </c>
      <c r="L94" s="3">
        <v>1327.81</v>
      </c>
      <c r="M94" s="3">
        <v>1327.81</v>
      </c>
      <c r="N94" s="3">
        <v>1189.17</v>
      </c>
      <c r="O94" s="3">
        <v>1189.17</v>
      </c>
      <c r="P94" s="20">
        <f t="shared" si="9"/>
        <v>612568.3623999994</v>
      </c>
      <c r="Q94" s="20">
        <f t="shared" si="10"/>
        <v>178098.33039999983</v>
      </c>
      <c r="R94" s="20">
        <f t="shared" si="11"/>
        <v>176277.15535999983</v>
      </c>
      <c r="S94" s="20">
        <f t="shared" si="12"/>
        <v>519118.9022399995</v>
      </c>
      <c r="T94" s="20">
        <f t="shared" si="13"/>
        <v>1486062.7503999986</v>
      </c>
      <c r="U94" s="23"/>
      <c r="V94" s="23"/>
      <c r="W94" s="23"/>
      <c r="X94" s="22"/>
      <c r="Y94" s="22"/>
    </row>
    <row r="95" spans="1:25" s="5" customFormat="1" ht="53.25" customHeight="1">
      <c r="A95" s="17" t="s">
        <v>106</v>
      </c>
      <c r="B95" s="18" t="s">
        <v>107</v>
      </c>
      <c r="C95" s="18" t="s">
        <v>82</v>
      </c>
      <c r="D95" s="18" t="s">
        <v>87</v>
      </c>
      <c r="E95" s="18" t="s">
        <v>339</v>
      </c>
      <c r="F95" s="18" t="s">
        <v>334</v>
      </c>
      <c r="G95" s="19">
        <v>574.96800000000007</v>
      </c>
      <c r="H95" s="19">
        <v>191.65600000000001</v>
      </c>
      <c r="I95" s="19">
        <v>191.16200000000001</v>
      </c>
      <c r="J95" s="19">
        <v>572.25800000000004</v>
      </c>
      <c r="K95" s="19">
        <f t="shared" si="15"/>
        <v>1530.0440000000001</v>
      </c>
      <c r="L95" s="3">
        <v>3723.21</v>
      </c>
      <c r="M95" s="3">
        <v>3723.21</v>
      </c>
      <c r="N95" s="3">
        <v>1816.67</v>
      </c>
      <c r="O95" s="3">
        <v>1816.67</v>
      </c>
      <c r="P95" s="20">
        <f t="shared" si="9"/>
        <v>1096199.4907200001</v>
      </c>
      <c r="Q95" s="20">
        <f t="shared" si="10"/>
        <v>365399.83023999998</v>
      </c>
      <c r="R95" s="20">
        <f t="shared" si="11"/>
        <v>364457.99948</v>
      </c>
      <c r="S95" s="20">
        <f t="shared" si="12"/>
        <v>1091032.7673200001</v>
      </c>
      <c r="T95" s="20">
        <f t="shared" si="13"/>
        <v>2917090.0877600005</v>
      </c>
      <c r="U95" s="23"/>
      <c r="V95" s="23"/>
      <c r="W95" s="23"/>
      <c r="X95" s="22"/>
      <c r="Y95" s="22"/>
    </row>
    <row r="96" spans="1:25" s="5" customFormat="1" ht="53.25" customHeight="1">
      <c r="A96" s="17" t="s">
        <v>106</v>
      </c>
      <c r="B96" s="18" t="s">
        <v>107</v>
      </c>
      <c r="C96" s="18" t="s">
        <v>82</v>
      </c>
      <c r="D96" s="18" t="s">
        <v>87</v>
      </c>
      <c r="E96" s="18" t="s">
        <v>340</v>
      </c>
      <c r="F96" s="18" t="s">
        <v>334</v>
      </c>
      <c r="G96" s="19">
        <v>680.17599999999993</v>
      </c>
      <c r="H96" s="19">
        <v>228.071</v>
      </c>
      <c r="I96" s="19">
        <v>225.31</v>
      </c>
      <c r="J96" s="19">
        <v>684.21299999999997</v>
      </c>
      <c r="K96" s="19">
        <f t="shared" si="15"/>
        <v>1817.77</v>
      </c>
      <c r="L96" s="3">
        <v>3723.21</v>
      </c>
      <c r="M96" s="3">
        <v>3723.21</v>
      </c>
      <c r="N96" s="3">
        <v>1689.17</v>
      </c>
      <c r="O96" s="3">
        <v>1689.17</v>
      </c>
      <c r="P96" s="20">
        <f t="shared" si="9"/>
        <v>1383505.1910399999</v>
      </c>
      <c r="Q96" s="20">
        <f t="shared" si="10"/>
        <v>463905.53684000002</v>
      </c>
      <c r="R96" s="20">
        <f t="shared" si="11"/>
        <v>458289.55239999999</v>
      </c>
      <c r="S96" s="20">
        <f t="shared" si="12"/>
        <v>1391716.6105199999</v>
      </c>
      <c r="T96" s="20">
        <f t="shared" si="13"/>
        <v>3697416.8908000002</v>
      </c>
      <c r="U96" s="23"/>
      <c r="V96" s="23"/>
      <c r="W96" s="23"/>
      <c r="X96" s="22"/>
      <c r="Y96" s="22"/>
    </row>
    <row r="97" spans="1:25" s="5" customFormat="1" ht="53.25" customHeight="1">
      <c r="A97" s="17" t="s">
        <v>106</v>
      </c>
      <c r="B97" s="18" t="s">
        <v>107</v>
      </c>
      <c r="C97" s="18" t="s">
        <v>82</v>
      </c>
      <c r="D97" s="18" t="s">
        <v>87</v>
      </c>
      <c r="E97" s="18" t="s">
        <v>341</v>
      </c>
      <c r="F97" s="18" t="s">
        <v>301</v>
      </c>
      <c r="G97" s="19">
        <v>182.745</v>
      </c>
      <c r="H97" s="19">
        <v>112.66499999999999</v>
      </c>
      <c r="I97" s="19">
        <v>56.246000000000002</v>
      </c>
      <c r="J97" s="19">
        <v>161.184</v>
      </c>
      <c r="K97" s="19">
        <f t="shared" si="15"/>
        <v>512.83999999999992</v>
      </c>
      <c r="L97" s="3">
        <v>12675.23</v>
      </c>
      <c r="M97" s="3">
        <v>12675.23</v>
      </c>
      <c r="N97" s="3">
        <v>1570.83</v>
      </c>
      <c r="O97" s="3">
        <v>1570.83</v>
      </c>
      <c r="P97" s="20">
        <f t="shared" si="9"/>
        <v>2029273.578</v>
      </c>
      <c r="Q97" s="20">
        <f t="shared" si="10"/>
        <v>1251077.2259999998</v>
      </c>
      <c r="R97" s="20">
        <f t="shared" si="11"/>
        <v>624578.08239999996</v>
      </c>
      <c r="S97" s="20">
        <f t="shared" si="12"/>
        <v>1789851.6095999999</v>
      </c>
      <c r="T97" s="20">
        <f t="shared" si="13"/>
        <v>5694780.4959999993</v>
      </c>
      <c r="U97" s="23"/>
      <c r="V97" s="23"/>
      <c r="W97" s="23"/>
      <c r="X97" s="22"/>
      <c r="Y97" s="22"/>
    </row>
    <row r="98" spans="1:25" s="5" customFormat="1" ht="53.25" customHeight="1">
      <c r="A98" s="17" t="s">
        <v>106</v>
      </c>
      <c r="B98" s="18" t="s">
        <v>107</v>
      </c>
      <c r="C98" s="18" t="s">
        <v>82</v>
      </c>
      <c r="D98" s="18" t="s">
        <v>337</v>
      </c>
      <c r="E98" s="18" t="s">
        <v>342</v>
      </c>
      <c r="F98" s="18" t="s">
        <v>335</v>
      </c>
      <c r="G98" s="19">
        <v>4600.701</v>
      </c>
      <c r="H98" s="19">
        <v>1709.5209999999997</v>
      </c>
      <c r="I98" s="19">
        <v>766.95899999999995</v>
      </c>
      <c r="J98" s="19">
        <v>3938.3300000000004</v>
      </c>
      <c r="K98" s="19">
        <f t="shared" si="15"/>
        <v>11015.511</v>
      </c>
      <c r="L98" s="3">
        <v>8738.67</v>
      </c>
      <c r="M98" s="3">
        <v>8738.67</v>
      </c>
      <c r="N98" s="3">
        <v>1816.67</v>
      </c>
      <c r="O98" s="3">
        <v>1816.67</v>
      </c>
      <c r="P98" s="20">
        <f t="shared" si="9"/>
        <v>31846052.322000001</v>
      </c>
      <c r="Q98" s="20">
        <f t="shared" si="10"/>
        <v>11833304.361999998</v>
      </c>
      <c r="R98" s="20">
        <f t="shared" si="11"/>
        <v>5308890.1979999999</v>
      </c>
      <c r="S98" s="20">
        <f t="shared" si="12"/>
        <v>27261120.260000002</v>
      </c>
      <c r="T98" s="20">
        <f t="shared" si="13"/>
        <v>76249367.142000005</v>
      </c>
      <c r="U98" s="23"/>
      <c r="V98" s="23"/>
      <c r="W98" s="23"/>
      <c r="X98" s="22"/>
      <c r="Y98" s="22"/>
    </row>
    <row r="99" spans="1:25" s="5" customFormat="1" ht="60.75" customHeight="1">
      <c r="A99" s="17" t="s">
        <v>106</v>
      </c>
      <c r="B99" s="18" t="s">
        <v>107</v>
      </c>
      <c r="C99" s="18" t="s">
        <v>82</v>
      </c>
      <c r="D99" s="18" t="s">
        <v>337</v>
      </c>
      <c r="E99" s="18" t="s">
        <v>343</v>
      </c>
      <c r="F99" s="18" t="s">
        <v>335</v>
      </c>
      <c r="G99" s="19">
        <v>843.16099999999994</v>
      </c>
      <c r="H99" s="19">
        <v>422.404</v>
      </c>
      <c r="I99" s="19">
        <v>112.223</v>
      </c>
      <c r="J99" s="19">
        <v>844.95100000000002</v>
      </c>
      <c r="K99" s="19">
        <f t="shared" si="15"/>
        <v>2222.739</v>
      </c>
      <c r="L99" s="3">
        <v>8738.67</v>
      </c>
      <c r="M99" s="3">
        <v>8738.67</v>
      </c>
      <c r="N99" s="3">
        <v>2200</v>
      </c>
      <c r="O99" s="3">
        <v>2200</v>
      </c>
      <c r="P99" s="20">
        <f t="shared" si="9"/>
        <v>5513151.5358699998</v>
      </c>
      <c r="Q99" s="20">
        <f t="shared" si="10"/>
        <v>2761960.3626799998</v>
      </c>
      <c r="R99" s="20">
        <f t="shared" si="11"/>
        <v>733789.16341000004</v>
      </c>
      <c r="S99" s="20">
        <f t="shared" si="12"/>
        <v>5524855.7551699998</v>
      </c>
      <c r="T99" s="20">
        <f t="shared" si="13"/>
        <v>14533756.817129999</v>
      </c>
      <c r="U99" s="23"/>
      <c r="V99" s="23"/>
      <c r="W99" s="23"/>
      <c r="X99" s="22"/>
      <c r="Y99" s="22"/>
    </row>
    <row r="100" spans="1:25" s="5" customFormat="1" ht="60.75" customHeight="1">
      <c r="A100" s="17" t="s">
        <v>106</v>
      </c>
      <c r="B100" s="18" t="s">
        <v>107</v>
      </c>
      <c r="C100" s="18" t="s">
        <v>82</v>
      </c>
      <c r="D100" s="18" t="s">
        <v>337</v>
      </c>
      <c r="E100" s="18" t="s">
        <v>344</v>
      </c>
      <c r="F100" s="18" t="s">
        <v>335</v>
      </c>
      <c r="G100" s="19">
        <v>421.8</v>
      </c>
      <c r="H100" s="19">
        <v>140.75200000000001</v>
      </c>
      <c r="I100" s="19">
        <v>140.75299999999999</v>
      </c>
      <c r="J100" s="19">
        <v>577.19799999999998</v>
      </c>
      <c r="K100" s="19">
        <f t="shared" si="15"/>
        <v>1280.5030000000002</v>
      </c>
      <c r="L100" s="3">
        <v>8738.67</v>
      </c>
      <c r="M100" s="3">
        <v>8738.67</v>
      </c>
      <c r="N100" s="3">
        <v>1743.33</v>
      </c>
      <c r="O100" s="3">
        <v>1743.33</v>
      </c>
      <c r="P100" s="20">
        <f t="shared" si="9"/>
        <v>2950634.412</v>
      </c>
      <c r="Q100" s="20">
        <f t="shared" si="10"/>
        <v>984608.09568000014</v>
      </c>
      <c r="R100" s="20">
        <f t="shared" si="11"/>
        <v>984615.09101999993</v>
      </c>
      <c r="S100" s="20">
        <f t="shared" si="12"/>
        <v>4037696.2573199999</v>
      </c>
      <c r="T100" s="20">
        <f t="shared" si="13"/>
        <v>8957553.8560199998</v>
      </c>
      <c r="U100" s="23"/>
      <c r="V100" s="23"/>
      <c r="W100" s="23"/>
      <c r="X100" s="22"/>
      <c r="Y100" s="22"/>
    </row>
    <row r="101" spans="1:25" s="5" customFormat="1" ht="54" customHeight="1">
      <c r="A101" s="17" t="s">
        <v>106</v>
      </c>
      <c r="B101" s="18" t="s">
        <v>107</v>
      </c>
      <c r="C101" s="18" t="s">
        <v>82</v>
      </c>
      <c r="D101" s="18" t="s">
        <v>90</v>
      </c>
      <c r="E101" s="18"/>
      <c r="F101" s="18" t="s">
        <v>334</v>
      </c>
      <c r="G101" s="19">
        <v>4563.4260000000004</v>
      </c>
      <c r="H101" s="19">
        <v>1647.8490000000002</v>
      </c>
      <c r="I101" s="19">
        <v>1624.0930000000001</v>
      </c>
      <c r="J101" s="19">
        <v>4703.5239999999994</v>
      </c>
      <c r="K101" s="19">
        <f t="shared" si="15"/>
        <v>12538.892</v>
      </c>
      <c r="L101" s="3">
        <v>3379.24</v>
      </c>
      <c r="M101" s="3">
        <v>3379.24</v>
      </c>
      <c r="N101" s="3">
        <v>1816.67</v>
      </c>
      <c r="O101" s="3">
        <v>1816.67</v>
      </c>
      <c r="P101" s="20">
        <f t="shared" si="9"/>
        <v>7130672.564819999</v>
      </c>
      <c r="Q101" s="20">
        <f t="shared" si="10"/>
        <v>2574879.4119299999</v>
      </c>
      <c r="R101" s="20">
        <f t="shared" si="11"/>
        <v>2537758.9990099994</v>
      </c>
      <c r="S101" s="20">
        <f t="shared" si="12"/>
        <v>7349585.496679998</v>
      </c>
      <c r="T101" s="20">
        <f t="shared" si="13"/>
        <v>19592896.472439997</v>
      </c>
      <c r="U101" s="23"/>
      <c r="V101" s="23"/>
      <c r="W101" s="23"/>
      <c r="X101" s="22"/>
      <c r="Y101" s="22"/>
    </row>
    <row r="102" spans="1:25" s="96" customFormat="1" ht="55.5" customHeight="1">
      <c r="A102" s="89" t="s">
        <v>265</v>
      </c>
      <c r="B102" s="90" t="s">
        <v>266</v>
      </c>
      <c r="C102" s="90" t="s">
        <v>82</v>
      </c>
      <c r="D102" s="90" t="s">
        <v>406</v>
      </c>
      <c r="E102" s="90" t="s">
        <v>407</v>
      </c>
      <c r="F102" s="90"/>
      <c r="G102" s="91">
        <v>168.92099999999999</v>
      </c>
      <c r="H102" s="91">
        <v>80.38</v>
      </c>
      <c r="I102" s="91">
        <v>24.87</v>
      </c>
      <c r="J102" s="91">
        <v>149.18</v>
      </c>
      <c r="K102" s="91">
        <f t="shared" si="15"/>
        <v>423.351</v>
      </c>
      <c r="L102" s="92">
        <v>2112.6799999999998</v>
      </c>
      <c r="M102" s="92">
        <v>2112.6799999999998</v>
      </c>
      <c r="N102" s="92">
        <v>2112.6799999999998</v>
      </c>
      <c r="O102" s="92">
        <v>2112.6799999999998</v>
      </c>
      <c r="P102" s="20">
        <f t="shared" si="9"/>
        <v>0</v>
      </c>
      <c r="Q102" s="20">
        <f t="shared" si="10"/>
        <v>0</v>
      </c>
      <c r="R102" s="20">
        <f t="shared" si="11"/>
        <v>0</v>
      </c>
      <c r="S102" s="20">
        <f t="shared" si="12"/>
        <v>0</v>
      </c>
      <c r="T102" s="20">
        <f t="shared" si="13"/>
        <v>0</v>
      </c>
      <c r="U102" s="94"/>
      <c r="V102" s="94"/>
      <c r="W102" s="94"/>
      <c r="X102" s="95"/>
      <c r="Y102" s="95"/>
    </row>
    <row r="103" spans="1:25" s="5" customFormat="1" ht="14.25" customHeight="1">
      <c r="A103" s="17"/>
      <c r="B103" s="18"/>
      <c r="C103" s="18"/>
      <c r="D103" s="18"/>
      <c r="E103" s="18"/>
      <c r="F103" s="18"/>
      <c r="G103" s="19"/>
      <c r="H103" s="19"/>
      <c r="I103" s="19"/>
      <c r="J103" s="19"/>
      <c r="K103" s="19"/>
      <c r="L103" s="144"/>
      <c r="M103" s="144"/>
      <c r="N103" s="144"/>
      <c r="O103" s="144"/>
      <c r="P103" s="20"/>
      <c r="Q103" s="20"/>
      <c r="R103" s="20"/>
      <c r="S103" s="20"/>
      <c r="T103" s="20"/>
      <c r="U103" s="23"/>
      <c r="V103" s="23"/>
      <c r="W103" s="23"/>
      <c r="X103" s="22"/>
      <c r="Y103" s="22"/>
    </row>
    <row r="104" spans="1:25" s="5" customFormat="1" ht="48" customHeight="1">
      <c r="A104" s="17" t="s">
        <v>92</v>
      </c>
      <c r="B104" s="18" t="s">
        <v>93</v>
      </c>
      <c r="C104" s="18" t="s">
        <v>91</v>
      </c>
      <c r="D104" s="18" t="s">
        <v>94</v>
      </c>
      <c r="E104" s="18"/>
      <c r="F104" s="18"/>
      <c r="G104" s="19">
        <v>289.85000000000002</v>
      </c>
      <c r="H104" s="19">
        <v>128.13999999999999</v>
      </c>
      <c r="I104" s="19">
        <v>71.373999999999995</v>
      </c>
      <c r="J104" s="19">
        <v>260.88200000000001</v>
      </c>
      <c r="K104" s="19">
        <f>G104+H104+I104+J104</f>
        <v>750.24600000000009</v>
      </c>
      <c r="L104" s="3">
        <v>8993.6200000000008</v>
      </c>
      <c r="M104" s="3">
        <v>8993.6200000000008</v>
      </c>
      <c r="N104" s="3">
        <v>2049</v>
      </c>
      <c r="O104" s="3">
        <v>2049</v>
      </c>
      <c r="P104" s="20">
        <f t="shared" si="9"/>
        <v>2012898.1070000003</v>
      </c>
      <c r="Q104" s="20">
        <f t="shared" si="10"/>
        <v>889883.60679999995</v>
      </c>
      <c r="R104" s="20">
        <f t="shared" si="11"/>
        <v>495665.30788000004</v>
      </c>
      <c r="S104" s="20">
        <f t="shared" si="12"/>
        <v>1811726.3548400002</v>
      </c>
      <c r="T104" s="20">
        <f t="shared" si="13"/>
        <v>5210173.3765200004</v>
      </c>
      <c r="U104" s="23"/>
      <c r="V104" s="23"/>
      <c r="W104" s="23"/>
      <c r="X104" s="22"/>
      <c r="Y104" s="22"/>
    </row>
    <row r="105" spans="1:25" s="5" customFormat="1" ht="48" customHeight="1">
      <c r="A105" s="17" t="s">
        <v>95</v>
      </c>
      <c r="B105" s="18" t="s">
        <v>96</v>
      </c>
      <c r="C105" s="18" t="s">
        <v>91</v>
      </c>
      <c r="D105" s="18" t="s">
        <v>97</v>
      </c>
      <c r="E105" s="18"/>
      <c r="F105" s="18"/>
      <c r="G105" s="19">
        <v>3740.51</v>
      </c>
      <c r="H105" s="19">
        <v>1282.3130000000001</v>
      </c>
      <c r="I105" s="19">
        <v>729.71100000000001</v>
      </c>
      <c r="J105" s="19">
        <v>3144.3429999999998</v>
      </c>
      <c r="K105" s="19">
        <f>G105+H105+I105+J105</f>
        <v>8896.8770000000004</v>
      </c>
      <c r="L105" s="3">
        <v>6793.31</v>
      </c>
      <c r="M105" s="3">
        <v>6793.31</v>
      </c>
      <c r="N105" s="3">
        <v>2230</v>
      </c>
      <c r="O105" s="3">
        <v>2230</v>
      </c>
      <c r="P105" s="20">
        <f t="shared" si="9"/>
        <v>17069106.688100003</v>
      </c>
      <c r="Q105" s="20">
        <f t="shared" si="10"/>
        <v>5851591.7360300012</v>
      </c>
      <c r="R105" s="20">
        <f t="shared" si="11"/>
        <v>3329897.5034100004</v>
      </c>
      <c r="S105" s="20">
        <f t="shared" si="12"/>
        <v>14348611.85533</v>
      </c>
      <c r="T105" s="20">
        <f t="shared" si="13"/>
        <v>40599207.782870002</v>
      </c>
      <c r="U105" s="23"/>
      <c r="V105" s="23"/>
      <c r="W105" s="23"/>
      <c r="X105" s="22"/>
      <c r="Y105" s="22"/>
    </row>
    <row r="106" spans="1:25" s="5" customFormat="1" ht="14.25" customHeight="1">
      <c r="A106" s="17"/>
      <c r="B106" s="18"/>
      <c r="C106" s="18"/>
      <c r="D106" s="18"/>
      <c r="E106" s="18"/>
      <c r="F106" s="18"/>
      <c r="G106" s="19"/>
      <c r="H106" s="19"/>
      <c r="I106" s="19"/>
      <c r="J106" s="19"/>
      <c r="K106" s="19"/>
      <c r="L106" s="144"/>
      <c r="M106" s="144"/>
      <c r="N106" s="144"/>
      <c r="O106" s="144"/>
      <c r="P106" s="20"/>
      <c r="Q106" s="20"/>
      <c r="R106" s="20"/>
      <c r="S106" s="20"/>
      <c r="T106" s="20"/>
      <c r="U106" s="23"/>
      <c r="V106" s="23"/>
      <c r="W106" s="23"/>
      <c r="X106" s="22"/>
      <c r="Y106" s="22"/>
    </row>
    <row r="107" spans="1:25" s="5" customFormat="1" ht="57" customHeight="1">
      <c r="A107" s="17" t="s">
        <v>99</v>
      </c>
      <c r="B107" s="18" t="s">
        <v>100</v>
      </c>
      <c r="C107" s="18" t="s">
        <v>98</v>
      </c>
      <c r="D107" s="18" t="s">
        <v>102</v>
      </c>
      <c r="E107" s="18"/>
      <c r="F107" s="18"/>
      <c r="G107" s="19">
        <v>1015.39</v>
      </c>
      <c r="H107" s="19">
        <v>426.58900000000006</v>
      </c>
      <c r="I107" s="19">
        <v>251.75399999999999</v>
      </c>
      <c r="J107" s="19">
        <v>924.44799999999998</v>
      </c>
      <c r="K107" s="19">
        <f t="shared" ref="K107:K112" si="16">G107+H107+I107+J107</f>
        <v>2618.181</v>
      </c>
      <c r="L107" s="3">
        <v>3587.46</v>
      </c>
      <c r="M107" s="3">
        <v>3587.46</v>
      </c>
      <c r="N107" s="3">
        <v>1601.67</v>
      </c>
      <c r="O107" s="3">
        <v>1601.67</v>
      </c>
      <c r="P107" s="20">
        <f t="shared" si="9"/>
        <v>2016351.3081</v>
      </c>
      <c r="Q107" s="20">
        <f t="shared" si="10"/>
        <v>847116.17031000007</v>
      </c>
      <c r="R107" s="20">
        <f t="shared" si="11"/>
        <v>499930.57565999997</v>
      </c>
      <c r="S107" s="20">
        <f t="shared" si="12"/>
        <v>1835759.5939199999</v>
      </c>
      <c r="T107" s="20">
        <f t="shared" si="13"/>
        <v>5199157.6479899995</v>
      </c>
      <c r="U107" s="23"/>
      <c r="V107" s="23"/>
      <c r="W107" s="23"/>
      <c r="X107" s="22"/>
      <c r="Y107" s="22"/>
    </row>
    <row r="108" spans="1:25" s="5" customFormat="1" ht="51" customHeight="1">
      <c r="A108" s="17" t="s">
        <v>99</v>
      </c>
      <c r="B108" s="18" t="s">
        <v>100</v>
      </c>
      <c r="C108" s="18" t="s">
        <v>98</v>
      </c>
      <c r="D108" s="18" t="s">
        <v>101</v>
      </c>
      <c r="E108" s="18" t="s">
        <v>350</v>
      </c>
      <c r="F108" s="18"/>
      <c r="G108" s="19">
        <v>2900.3820000000001</v>
      </c>
      <c r="H108" s="19">
        <v>1119.6190000000001</v>
      </c>
      <c r="I108" s="19">
        <v>574.60400000000004</v>
      </c>
      <c r="J108" s="19">
        <v>2398.2600000000002</v>
      </c>
      <c r="K108" s="19">
        <f t="shared" si="16"/>
        <v>6992.8650000000007</v>
      </c>
      <c r="L108" s="3">
        <v>4207.22</v>
      </c>
      <c r="M108" s="3">
        <v>4207.22</v>
      </c>
      <c r="N108" s="3">
        <v>1721.67</v>
      </c>
      <c r="O108" s="3">
        <v>1721.67</v>
      </c>
      <c r="P108" s="20">
        <f t="shared" si="9"/>
        <v>7209044.4801000003</v>
      </c>
      <c r="Q108" s="20">
        <f t="shared" si="10"/>
        <v>2782869.0054500005</v>
      </c>
      <c r="R108" s="20">
        <f t="shared" si="11"/>
        <v>1428206.9722000002</v>
      </c>
      <c r="S108" s="20">
        <f t="shared" si="12"/>
        <v>5960995.1430000011</v>
      </c>
      <c r="T108" s="20">
        <f t="shared" si="13"/>
        <v>17381115.600750003</v>
      </c>
      <c r="U108" s="23"/>
      <c r="V108" s="23"/>
      <c r="W108" s="23"/>
      <c r="X108" s="22"/>
      <c r="Y108" s="22"/>
    </row>
    <row r="109" spans="1:25" s="5" customFormat="1" ht="51" customHeight="1">
      <c r="A109" s="17" t="s">
        <v>99</v>
      </c>
      <c r="B109" s="18" t="s">
        <v>100</v>
      </c>
      <c r="C109" s="18" t="s">
        <v>98</v>
      </c>
      <c r="D109" s="18" t="s">
        <v>103</v>
      </c>
      <c r="E109" s="18"/>
      <c r="F109" s="18"/>
      <c r="G109" s="19">
        <v>520.62899999999991</v>
      </c>
      <c r="H109" s="19">
        <v>190.792</v>
      </c>
      <c r="I109" s="19">
        <v>104.46299999999999</v>
      </c>
      <c r="J109" s="19">
        <v>429.00600000000003</v>
      </c>
      <c r="K109" s="19">
        <f t="shared" si="16"/>
        <v>1244.8899999999999</v>
      </c>
      <c r="L109" s="3">
        <v>4031.96</v>
      </c>
      <c r="M109" s="3">
        <v>4031.96</v>
      </c>
      <c r="N109" s="3">
        <v>1721.67</v>
      </c>
      <c r="O109" s="3">
        <v>1721.67</v>
      </c>
      <c r="P109" s="20">
        <f t="shared" si="9"/>
        <v>1202803.9724099997</v>
      </c>
      <c r="Q109" s="20">
        <f t="shared" si="10"/>
        <v>440784.84967999998</v>
      </c>
      <c r="R109" s="20">
        <f t="shared" si="11"/>
        <v>241339.82426999998</v>
      </c>
      <c r="S109" s="20">
        <f t="shared" si="12"/>
        <v>991128.27174</v>
      </c>
      <c r="T109" s="20">
        <f t="shared" si="13"/>
        <v>2876056.9180999994</v>
      </c>
      <c r="U109" s="23"/>
      <c r="V109" s="23"/>
      <c r="W109" s="23"/>
      <c r="X109" s="22"/>
      <c r="Y109" s="22"/>
    </row>
    <row r="110" spans="1:25" s="5" customFormat="1" ht="51" customHeight="1">
      <c r="A110" s="17" t="s">
        <v>261</v>
      </c>
      <c r="B110" s="18" t="s">
        <v>262</v>
      </c>
      <c r="C110" s="18" t="s">
        <v>98</v>
      </c>
      <c r="D110" s="18" t="s">
        <v>102</v>
      </c>
      <c r="E110" s="18"/>
      <c r="F110" s="18"/>
      <c r="G110" s="19">
        <f>3898.402-1.365</f>
        <v>3897.0370000000003</v>
      </c>
      <c r="H110" s="19">
        <v>1675.7349999999999</v>
      </c>
      <c r="I110" s="19">
        <v>630.24599999999998</v>
      </c>
      <c r="J110" s="19">
        <v>3162.8020000000001</v>
      </c>
      <c r="K110" s="19">
        <f t="shared" si="16"/>
        <v>9365.82</v>
      </c>
      <c r="L110" s="3">
        <v>1257.49</v>
      </c>
      <c r="M110" s="3">
        <v>1257.49</v>
      </c>
      <c r="N110" s="3">
        <v>841.67</v>
      </c>
      <c r="O110" s="3">
        <v>841.67</v>
      </c>
      <c r="P110" s="20">
        <f t="shared" si="9"/>
        <v>1620465.9253400003</v>
      </c>
      <c r="Q110" s="20">
        <f t="shared" si="10"/>
        <v>696804.12770000007</v>
      </c>
      <c r="R110" s="20">
        <f t="shared" si="11"/>
        <v>262068.89172000001</v>
      </c>
      <c r="S110" s="20">
        <f t="shared" si="12"/>
        <v>1315156.3276400003</v>
      </c>
      <c r="T110" s="20">
        <f t="shared" si="13"/>
        <v>3894495.2724000011</v>
      </c>
      <c r="U110" s="23"/>
      <c r="V110" s="23"/>
      <c r="W110" s="23"/>
      <c r="X110" s="22"/>
      <c r="Y110" s="22"/>
    </row>
    <row r="111" spans="1:25" s="5" customFormat="1" ht="51" customHeight="1">
      <c r="A111" s="17" t="s">
        <v>104</v>
      </c>
      <c r="B111" s="18" t="s">
        <v>351</v>
      </c>
      <c r="C111" s="18" t="s">
        <v>98</v>
      </c>
      <c r="D111" s="18" t="s">
        <v>101</v>
      </c>
      <c r="E111" s="18"/>
      <c r="F111" s="18"/>
      <c r="G111" s="19">
        <v>44.133000000000003</v>
      </c>
      <c r="H111" s="19">
        <v>21.829000000000001</v>
      </c>
      <c r="I111" s="19">
        <v>7.3559999999999999</v>
      </c>
      <c r="J111" s="19">
        <v>44.133000000000003</v>
      </c>
      <c r="K111" s="19">
        <f t="shared" si="16"/>
        <v>117.45099999999999</v>
      </c>
      <c r="L111" s="3">
        <v>4447.88</v>
      </c>
      <c r="M111" s="3">
        <v>4447.88</v>
      </c>
      <c r="N111" s="3">
        <v>1721.67</v>
      </c>
      <c r="O111" s="3">
        <v>1721.67</v>
      </c>
      <c r="P111" s="20">
        <f t="shared" si="9"/>
        <v>120315.82593000001</v>
      </c>
      <c r="Q111" s="20">
        <f t="shared" si="10"/>
        <v>59510.438090000003</v>
      </c>
      <c r="R111" s="20">
        <f t="shared" si="11"/>
        <v>20054.000759999999</v>
      </c>
      <c r="S111" s="20">
        <f t="shared" si="12"/>
        <v>120315.82593000001</v>
      </c>
      <c r="T111" s="20">
        <f t="shared" si="13"/>
        <v>320196.09071000002</v>
      </c>
      <c r="U111" s="23"/>
      <c r="V111" s="23"/>
      <c r="W111" s="23"/>
      <c r="X111" s="22"/>
      <c r="Y111" s="22"/>
    </row>
    <row r="112" spans="1:25" s="5" customFormat="1" ht="51" customHeight="1">
      <c r="A112" s="17" t="s">
        <v>267</v>
      </c>
      <c r="B112" s="18" t="s">
        <v>268</v>
      </c>
      <c r="C112" s="18" t="s">
        <v>98</v>
      </c>
      <c r="D112" s="18" t="s">
        <v>101</v>
      </c>
      <c r="E112" s="18"/>
      <c r="F112" s="18"/>
      <c r="G112" s="19">
        <v>7.77978945884455</v>
      </c>
      <c r="H112" s="19">
        <v>5.0540000000000003</v>
      </c>
      <c r="I112" s="19">
        <v>7.963807600318896</v>
      </c>
      <c r="J112" s="19">
        <v>1.990951900079724</v>
      </c>
      <c r="K112" s="19">
        <f t="shared" si="16"/>
        <v>22.788548959243169</v>
      </c>
      <c r="L112" s="3">
        <v>2062.16</v>
      </c>
      <c r="M112" s="3">
        <v>2062.16</v>
      </c>
      <c r="N112" s="3">
        <v>1721.67</v>
      </c>
      <c r="O112" s="3">
        <v>1721.67</v>
      </c>
      <c r="P112" s="20">
        <f t="shared" si="9"/>
        <v>2648.9405128419789</v>
      </c>
      <c r="Q112" s="20">
        <f t="shared" si="10"/>
        <v>1720.8364599999991</v>
      </c>
      <c r="R112" s="20">
        <f t="shared" si="11"/>
        <v>2711.5968498325792</v>
      </c>
      <c r="S112" s="20">
        <f t="shared" si="12"/>
        <v>677.8992124581448</v>
      </c>
      <c r="T112" s="20">
        <f t="shared" si="13"/>
        <v>7759.2730351327018</v>
      </c>
      <c r="U112" s="23"/>
      <c r="V112" s="23"/>
      <c r="W112" s="23"/>
      <c r="X112" s="22"/>
      <c r="Y112" s="22"/>
    </row>
    <row r="113" spans="1:25" s="5" customFormat="1" ht="14.25" customHeight="1">
      <c r="A113" s="17"/>
      <c r="B113" s="18"/>
      <c r="C113" s="18"/>
      <c r="D113" s="18"/>
      <c r="E113" s="18"/>
      <c r="F113" s="18"/>
      <c r="G113" s="19"/>
      <c r="H113" s="19"/>
      <c r="I113" s="19"/>
      <c r="J113" s="19"/>
      <c r="K113" s="19"/>
      <c r="L113" s="144"/>
      <c r="M113" s="144"/>
      <c r="N113" s="144"/>
      <c r="O113" s="144"/>
      <c r="P113" s="20"/>
      <c r="Q113" s="20"/>
      <c r="R113" s="20"/>
      <c r="S113" s="20"/>
      <c r="T113" s="20"/>
      <c r="U113" s="23"/>
      <c r="V113" s="23"/>
      <c r="W113" s="23"/>
      <c r="X113" s="22"/>
      <c r="Y113" s="22"/>
    </row>
    <row r="114" spans="1:25" s="5" customFormat="1" ht="51" customHeight="1">
      <c r="A114" s="17" t="s">
        <v>106</v>
      </c>
      <c r="B114" s="18" t="s">
        <v>107</v>
      </c>
      <c r="C114" s="18" t="s">
        <v>105</v>
      </c>
      <c r="D114" s="18" t="s">
        <v>108</v>
      </c>
      <c r="E114" s="18"/>
      <c r="F114" s="18"/>
      <c r="G114" s="19">
        <f>4972.651-2.684</f>
        <v>4969.9669999999996</v>
      </c>
      <c r="H114" s="19">
        <v>1788.4679999999998</v>
      </c>
      <c r="I114" s="19">
        <v>753.48400000000004</v>
      </c>
      <c r="J114" s="19">
        <v>3588.3960000000002</v>
      </c>
      <c r="K114" s="19">
        <f>G114+H114+I114+J114</f>
        <v>11100.315000000001</v>
      </c>
      <c r="L114" s="3">
        <v>9685.81</v>
      </c>
      <c r="M114" s="3">
        <v>9685.81</v>
      </c>
      <c r="N114" s="3">
        <v>1852.5</v>
      </c>
      <c r="O114" s="3">
        <v>1852.5</v>
      </c>
      <c r="P114" s="20">
        <f t="shared" si="9"/>
        <v>38931292.200769998</v>
      </c>
      <c r="Q114" s="20">
        <f t="shared" si="10"/>
        <v>14009624.269079998</v>
      </c>
      <c r="R114" s="20">
        <f t="shared" si="11"/>
        <v>5902273.7520399997</v>
      </c>
      <c r="S114" s="20">
        <f t="shared" si="12"/>
        <v>28109018.27076</v>
      </c>
      <c r="T114" s="20">
        <f t="shared" si="13"/>
        <v>86952208.492650002</v>
      </c>
      <c r="U114" s="23"/>
      <c r="V114" s="23"/>
      <c r="W114" s="23"/>
      <c r="X114" s="22"/>
      <c r="Y114" s="22"/>
    </row>
    <row r="115" spans="1:25" s="5" customFormat="1" ht="51" customHeight="1">
      <c r="A115" s="17" t="s">
        <v>106</v>
      </c>
      <c r="B115" s="18" t="s">
        <v>107</v>
      </c>
      <c r="C115" s="18" t="s">
        <v>105</v>
      </c>
      <c r="D115" s="18" t="s">
        <v>109</v>
      </c>
      <c r="E115" s="18"/>
      <c r="F115" s="18"/>
      <c r="G115" s="19">
        <v>215.04300000000001</v>
      </c>
      <c r="H115" s="19">
        <v>143.36199999999999</v>
      </c>
      <c r="I115" s="19">
        <v>71.682000000000002</v>
      </c>
      <c r="J115" s="19">
        <v>215.04399999999998</v>
      </c>
      <c r="K115" s="19">
        <f>G115+H115+I115+J115</f>
        <v>645.13099999999997</v>
      </c>
      <c r="L115" s="3">
        <v>17198.34</v>
      </c>
      <c r="M115" s="3">
        <v>17198.34</v>
      </c>
      <c r="N115" s="3">
        <v>1852.5</v>
      </c>
      <c r="O115" s="3">
        <v>1852.5</v>
      </c>
      <c r="P115" s="20">
        <f t="shared" si="9"/>
        <v>3300015.4711200004</v>
      </c>
      <c r="Q115" s="20">
        <f t="shared" si="10"/>
        <v>2200010.3140799999</v>
      </c>
      <c r="R115" s="20">
        <f t="shared" si="11"/>
        <v>1100020.50288</v>
      </c>
      <c r="S115" s="20">
        <f t="shared" si="12"/>
        <v>3300030.81696</v>
      </c>
      <c r="T115" s="20">
        <f t="shared" si="13"/>
        <v>9900077.1050399989</v>
      </c>
      <c r="U115" s="23"/>
      <c r="V115" s="23"/>
      <c r="W115" s="23"/>
      <c r="X115" s="22"/>
      <c r="Y115" s="22"/>
    </row>
    <row r="116" spans="1:25" s="5" customFormat="1" ht="14.25" customHeight="1">
      <c r="A116" s="17"/>
      <c r="B116" s="18"/>
      <c r="C116" s="18"/>
      <c r="D116" s="18"/>
      <c r="E116" s="18"/>
      <c r="F116" s="18"/>
      <c r="G116" s="19"/>
      <c r="H116" s="19"/>
      <c r="I116" s="19"/>
      <c r="J116" s="19"/>
      <c r="K116" s="19"/>
      <c r="L116" s="144"/>
      <c r="M116" s="144"/>
      <c r="N116" s="144"/>
      <c r="O116" s="144"/>
      <c r="P116" s="20"/>
      <c r="Q116" s="20"/>
      <c r="R116" s="20"/>
      <c r="S116" s="20"/>
      <c r="T116" s="20"/>
      <c r="U116" s="23"/>
      <c r="V116" s="23"/>
      <c r="W116" s="23"/>
      <c r="X116" s="22"/>
      <c r="Y116" s="22"/>
    </row>
    <row r="117" spans="1:25" s="96" customFormat="1" ht="93" customHeight="1">
      <c r="A117" s="89" t="s">
        <v>111</v>
      </c>
      <c r="B117" s="90" t="s">
        <v>112</v>
      </c>
      <c r="C117" s="90" t="s">
        <v>110</v>
      </c>
      <c r="D117" s="90" t="s">
        <v>352</v>
      </c>
      <c r="E117" s="90"/>
      <c r="F117" s="90"/>
      <c r="G117" s="91">
        <f>4585.178+1.48</f>
        <v>4586.6579999999994</v>
      </c>
      <c r="H117" s="91">
        <v>1946.337</v>
      </c>
      <c r="I117" s="91">
        <v>841.39599999999996</v>
      </c>
      <c r="J117" s="91">
        <f>3399.614*0+3373.855</f>
        <v>3373.855</v>
      </c>
      <c r="K117" s="91">
        <f>G117+H117+I117+J117</f>
        <v>10748.245999999999</v>
      </c>
      <c r="L117" s="92">
        <v>13235.92</v>
      </c>
      <c r="M117" s="92">
        <v>13235.92</v>
      </c>
      <c r="N117" s="92">
        <v>1590.83</v>
      </c>
      <c r="O117" s="92">
        <v>1590.83</v>
      </c>
      <c r="P117" s="20">
        <f t="shared" si="9"/>
        <v>53412045.209219992</v>
      </c>
      <c r="Q117" s="20">
        <f t="shared" si="10"/>
        <v>22665269.535330001</v>
      </c>
      <c r="R117" s="20">
        <f t="shared" si="11"/>
        <v>9798132.1456399988</v>
      </c>
      <c r="S117" s="20">
        <f t="shared" si="12"/>
        <v>39288845.121950001</v>
      </c>
      <c r="T117" s="20">
        <f t="shared" si="13"/>
        <v>125164292.01213999</v>
      </c>
      <c r="U117" s="94"/>
      <c r="V117" s="94"/>
      <c r="W117" s="94"/>
      <c r="X117" s="95"/>
      <c r="Y117" s="95"/>
    </row>
    <row r="118" spans="1:25" s="5" customFormat="1" ht="14.25" customHeight="1">
      <c r="A118" s="17"/>
      <c r="B118" s="18"/>
      <c r="C118" s="18"/>
      <c r="D118" s="18"/>
      <c r="E118" s="18"/>
      <c r="F118" s="18"/>
      <c r="G118" s="19"/>
      <c r="H118" s="19"/>
      <c r="I118" s="19"/>
      <c r="J118" s="19"/>
      <c r="K118" s="19"/>
      <c r="L118" s="144"/>
      <c r="M118" s="144"/>
      <c r="N118" s="144"/>
      <c r="O118" s="144"/>
      <c r="P118" s="20"/>
      <c r="Q118" s="20"/>
      <c r="R118" s="20"/>
      <c r="S118" s="20"/>
      <c r="T118" s="20"/>
      <c r="U118" s="23"/>
      <c r="V118" s="23"/>
      <c r="W118" s="23"/>
      <c r="X118" s="22"/>
      <c r="Y118" s="22"/>
    </row>
    <row r="119" spans="1:25" s="5" customFormat="1" ht="53.25" customHeight="1">
      <c r="A119" s="17" t="s">
        <v>114</v>
      </c>
      <c r="B119" s="18" t="s">
        <v>115</v>
      </c>
      <c r="C119" s="18" t="s">
        <v>113</v>
      </c>
      <c r="D119" s="18" t="s">
        <v>116</v>
      </c>
      <c r="E119" s="18"/>
      <c r="F119" s="18"/>
      <c r="G119" s="19">
        <v>17.073</v>
      </c>
      <c r="H119" s="19">
        <v>8.5220000000000002</v>
      </c>
      <c r="I119" s="19">
        <v>4.1740000000000004</v>
      </c>
      <c r="J119" s="19">
        <v>17.073</v>
      </c>
      <c r="K119" s="19">
        <f t="shared" ref="K119:K124" si="17">G119+H119+I119+J119</f>
        <v>46.841999999999999</v>
      </c>
      <c r="L119" s="3">
        <v>8012.6</v>
      </c>
      <c r="M119" s="3">
        <v>8012.6</v>
      </c>
      <c r="N119" s="3">
        <v>1619.7</v>
      </c>
      <c r="O119" s="3">
        <v>1619.7</v>
      </c>
      <c r="P119" s="20">
        <f t="shared" si="9"/>
        <v>109145.98170000002</v>
      </c>
      <c r="Q119" s="20">
        <f t="shared" si="10"/>
        <v>54480.293800000007</v>
      </c>
      <c r="R119" s="20">
        <f t="shared" si="11"/>
        <v>26683.964600000003</v>
      </c>
      <c r="S119" s="20">
        <f t="shared" si="12"/>
        <v>109145.98170000002</v>
      </c>
      <c r="T119" s="20">
        <f t="shared" si="13"/>
        <v>299456.22180000006</v>
      </c>
      <c r="U119" s="23"/>
      <c r="V119" s="23"/>
      <c r="W119" s="23"/>
      <c r="X119" s="22"/>
      <c r="Y119" s="22"/>
    </row>
    <row r="120" spans="1:25" s="5" customFormat="1" ht="53.25" customHeight="1">
      <c r="A120" s="17" t="s">
        <v>117</v>
      </c>
      <c r="B120" s="18" t="s">
        <v>118</v>
      </c>
      <c r="C120" s="18" t="s">
        <v>113</v>
      </c>
      <c r="D120" s="18" t="s">
        <v>119</v>
      </c>
      <c r="E120" s="18"/>
      <c r="F120" s="18"/>
      <c r="G120" s="19">
        <v>544.23</v>
      </c>
      <c r="H120" s="19">
        <v>261.57100000000003</v>
      </c>
      <c r="I120" s="19">
        <v>138.124</v>
      </c>
      <c r="J120" s="19">
        <v>542.06100000000004</v>
      </c>
      <c r="K120" s="19">
        <f t="shared" si="17"/>
        <v>1485.9860000000001</v>
      </c>
      <c r="L120" s="3">
        <v>6691.94</v>
      </c>
      <c r="M120" s="3">
        <v>6691.94</v>
      </c>
      <c r="N120" s="3">
        <v>1619</v>
      </c>
      <c r="O120" s="3">
        <v>1619</v>
      </c>
      <c r="P120" s="20">
        <f t="shared" si="9"/>
        <v>2760846.1362000001</v>
      </c>
      <c r="Q120" s="20">
        <f t="shared" si="10"/>
        <v>1326933.9887399999</v>
      </c>
      <c r="R120" s="20">
        <f t="shared" si="11"/>
        <v>700694.76455999992</v>
      </c>
      <c r="S120" s="20">
        <f t="shared" si="12"/>
        <v>2749842.9293399998</v>
      </c>
      <c r="T120" s="20">
        <f t="shared" si="13"/>
        <v>7538317.8188399989</v>
      </c>
      <c r="U120" s="23"/>
      <c r="V120" s="23"/>
      <c r="W120" s="23"/>
      <c r="X120" s="22"/>
      <c r="Y120" s="22"/>
    </row>
    <row r="121" spans="1:25" s="5" customFormat="1" ht="53.25" customHeight="1">
      <c r="A121" s="17" t="s">
        <v>120</v>
      </c>
      <c r="B121" s="18" t="s">
        <v>121</v>
      </c>
      <c r="C121" s="18" t="s">
        <v>113</v>
      </c>
      <c r="D121" s="18" t="s">
        <v>119</v>
      </c>
      <c r="E121" s="18"/>
      <c r="F121" s="18"/>
      <c r="G121" s="19">
        <v>1101.3900000000001</v>
      </c>
      <c r="H121" s="19">
        <v>681.50299999999993</v>
      </c>
      <c r="I121" s="19">
        <v>334.245</v>
      </c>
      <c r="J121" s="19">
        <v>1064.123</v>
      </c>
      <c r="K121" s="19">
        <f t="shared" si="17"/>
        <v>3181.261</v>
      </c>
      <c r="L121" s="3">
        <v>10163.780000000001</v>
      </c>
      <c r="M121" s="3">
        <v>10163.780000000001</v>
      </c>
      <c r="N121" s="3">
        <v>1349.75</v>
      </c>
      <c r="O121" s="3">
        <v>1349.75</v>
      </c>
      <c r="P121" s="20">
        <f t="shared" si="9"/>
        <v>9707684.5017000008</v>
      </c>
      <c r="Q121" s="20">
        <f t="shared" si="10"/>
        <v>6006787.8870899994</v>
      </c>
      <c r="R121" s="20">
        <f t="shared" si="11"/>
        <v>2946045.4573500003</v>
      </c>
      <c r="S121" s="20">
        <f t="shared" si="12"/>
        <v>9379212.0456900019</v>
      </c>
      <c r="T121" s="20">
        <f t="shared" si="13"/>
        <v>28039729.891830005</v>
      </c>
      <c r="U121" s="23"/>
      <c r="V121" s="23"/>
      <c r="W121" s="23"/>
      <c r="X121" s="22"/>
      <c r="Y121" s="22"/>
    </row>
    <row r="122" spans="1:25" s="5" customFormat="1" ht="53.25" customHeight="1">
      <c r="A122" s="17" t="s">
        <v>50</v>
      </c>
      <c r="B122" s="18" t="s">
        <v>77</v>
      </c>
      <c r="C122" s="18" t="s">
        <v>113</v>
      </c>
      <c r="D122" s="18" t="s">
        <v>116</v>
      </c>
      <c r="E122" s="18"/>
      <c r="F122" s="18"/>
      <c r="G122" s="19">
        <f>2789.864-1.122</f>
        <v>2788.7420000000002</v>
      </c>
      <c r="H122" s="19">
        <f>1413.032</f>
        <v>1413.0319999999999</v>
      </c>
      <c r="I122" s="19">
        <v>680.87300000000005</v>
      </c>
      <c r="J122" s="19">
        <v>2245.1480000000001</v>
      </c>
      <c r="K122" s="19">
        <f t="shared" si="17"/>
        <v>7127.795000000001</v>
      </c>
      <c r="L122" s="3">
        <v>4437.59</v>
      </c>
      <c r="M122" s="3">
        <v>4437.59</v>
      </c>
      <c r="N122" s="3">
        <v>1377</v>
      </c>
      <c r="O122" s="3">
        <v>1377</v>
      </c>
      <c r="P122" s="20">
        <f t="shared" si="9"/>
        <v>8535195.8777800016</v>
      </c>
      <c r="Q122" s="20">
        <f t="shared" si="10"/>
        <v>4324711.6088800002</v>
      </c>
      <c r="R122" s="20">
        <f t="shared" si="11"/>
        <v>2083873.0950700003</v>
      </c>
      <c r="S122" s="20">
        <f t="shared" si="12"/>
        <v>6871477.5173200006</v>
      </c>
      <c r="T122" s="20">
        <f t="shared" si="13"/>
        <v>21815258.099050004</v>
      </c>
      <c r="U122" s="23"/>
      <c r="V122" s="23"/>
      <c r="W122" s="23"/>
      <c r="X122" s="22"/>
      <c r="Y122" s="22"/>
    </row>
    <row r="123" spans="1:25" s="96" customFormat="1" ht="53.25" customHeight="1">
      <c r="A123" s="89" t="s">
        <v>122</v>
      </c>
      <c r="B123" s="90" t="s">
        <v>123</v>
      </c>
      <c r="C123" s="90" t="s">
        <v>113</v>
      </c>
      <c r="D123" s="90" t="s">
        <v>116</v>
      </c>
      <c r="E123" s="90"/>
      <c r="F123" s="90"/>
      <c r="G123" s="91">
        <f>27210.157+3.062</f>
        <v>27213.219000000001</v>
      </c>
      <c r="H123" s="91">
        <v>11997.442000000001</v>
      </c>
      <c r="I123" s="91">
        <v>4392.0190000000002</v>
      </c>
      <c r="J123" s="91">
        <v>20391.065000000002</v>
      </c>
      <c r="K123" s="91">
        <f t="shared" si="17"/>
        <v>63993.745000000003</v>
      </c>
      <c r="L123" s="92">
        <v>5794.29</v>
      </c>
      <c r="M123" s="92">
        <v>5794.29</v>
      </c>
      <c r="N123" s="92">
        <v>1377</v>
      </c>
      <c r="O123" s="92">
        <v>1377</v>
      </c>
      <c r="P123" s="20">
        <f t="shared" si="9"/>
        <v>120208680.15651001</v>
      </c>
      <c r="Q123" s="20">
        <f t="shared" si="10"/>
        <v>52996180.572180003</v>
      </c>
      <c r="R123" s="20">
        <f t="shared" si="11"/>
        <v>19400821.608510002</v>
      </c>
      <c r="S123" s="20">
        <f t="shared" si="12"/>
        <v>90073247.513850003</v>
      </c>
      <c r="T123" s="20">
        <f t="shared" si="13"/>
        <v>282678929.85105002</v>
      </c>
      <c r="U123" s="94"/>
      <c r="V123" s="94"/>
      <c r="W123" s="94"/>
      <c r="X123" s="95"/>
      <c r="Y123" s="95"/>
    </row>
    <row r="124" spans="1:25" s="5" customFormat="1" ht="53.25" customHeight="1">
      <c r="A124" s="17" t="s">
        <v>124</v>
      </c>
      <c r="B124" s="18" t="s">
        <v>444</v>
      </c>
      <c r="C124" s="18" t="s">
        <v>113</v>
      </c>
      <c r="D124" s="18" t="s">
        <v>353</v>
      </c>
      <c r="E124" s="18" t="s">
        <v>354</v>
      </c>
      <c r="F124" s="18"/>
      <c r="G124" s="19">
        <v>451.65600000000001</v>
      </c>
      <c r="H124" s="19">
        <v>218.54199999999997</v>
      </c>
      <c r="I124" s="19">
        <v>115.422</v>
      </c>
      <c r="J124" s="19">
        <v>451.65600000000006</v>
      </c>
      <c r="K124" s="19">
        <f t="shared" si="17"/>
        <v>1237.2760000000001</v>
      </c>
      <c r="L124" s="3">
        <v>12349.9</v>
      </c>
      <c r="M124" s="3">
        <v>12349.9</v>
      </c>
      <c r="N124" s="3">
        <v>1354.5</v>
      </c>
      <c r="O124" s="3">
        <v>1354.5</v>
      </c>
      <c r="P124" s="20">
        <f t="shared" si="9"/>
        <v>4966138.3823999995</v>
      </c>
      <c r="Q124" s="20">
        <f t="shared" si="10"/>
        <v>2402956.7067999998</v>
      </c>
      <c r="R124" s="20">
        <f t="shared" si="11"/>
        <v>1269111.0588</v>
      </c>
      <c r="S124" s="20">
        <f t="shared" si="12"/>
        <v>4966138.3824000005</v>
      </c>
      <c r="T124" s="20">
        <f t="shared" si="13"/>
        <v>13604344.530400001</v>
      </c>
      <c r="U124" s="23"/>
      <c r="V124" s="23"/>
      <c r="W124" s="23"/>
      <c r="X124" s="22"/>
      <c r="Y124" s="22"/>
    </row>
    <row r="125" spans="1:25" s="5" customFormat="1" ht="14.25" customHeight="1">
      <c r="A125" s="17"/>
      <c r="B125" s="18"/>
      <c r="C125" s="18"/>
      <c r="D125" s="18"/>
      <c r="E125" s="18"/>
      <c r="F125" s="18"/>
      <c r="G125" s="19"/>
      <c r="H125" s="19"/>
      <c r="I125" s="19"/>
      <c r="J125" s="19"/>
      <c r="K125" s="19"/>
      <c r="L125" s="144"/>
      <c r="M125" s="144"/>
      <c r="N125" s="144"/>
      <c r="O125" s="144"/>
      <c r="P125" s="20"/>
      <c r="Q125" s="20"/>
      <c r="R125" s="20"/>
      <c r="S125" s="20"/>
      <c r="T125" s="20"/>
      <c r="U125" s="23"/>
      <c r="V125" s="23"/>
      <c r="W125" s="23"/>
      <c r="X125" s="22"/>
      <c r="Y125" s="22"/>
    </row>
    <row r="126" spans="1:25" s="5" customFormat="1" ht="53.25" customHeight="1">
      <c r="A126" s="17" t="s">
        <v>127</v>
      </c>
      <c r="B126" s="18" t="s">
        <v>128</v>
      </c>
      <c r="C126" s="18" t="s">
        <v>126</v>
      </c>
      <c r="D126" s="18"/>
      <c r="E126" s="18"/>
      <c r="F126" s="18"/>
      <c r="G126" s="19">
        <f>9614.228-3.644</f>
        <v>9610.5839999999989</v>
      </c>
      <c r="H126" s="19">
        <v>5461.3110000000006</v>
      </c>
      <c r="I126" s="19">
        <v>2455.277</v>
      </c>
      <c r="J126" s="19">
        <v>8629.6180000000004</v>
      </c>
      <c r="K126" s="19">
        <f t="shared" ref="K126:K131" si="18">G126+H126+I126+J126</f>
        <v>26156.79</v>
      </c>
      <c r="L126" s="3">
        <v>5632.11</v>
      </c>
      <c r="M126" s="3">
        <v>5632.11</v>
      </c>
      <c r="N126" s="3">
        <v>1525.83</v>
      </c>
      <c r="O126" s="3">
        <v>1525.83</v>
      </c>
      <c r="P126" s="20">
        <f t="shared" si="9"/>
        <v>39463748.86751999</v>
      </c>
      <c r="Q126" s="20">
        <f t="shared" si="10"/>
        <v>22425672.133080002</v>
      </c>
      <c r="R126" s="20">
        <f t="shared" si="11"/>
        <v>10082054.83956</v>
      </c>
      <c r="S126" s="20">
        <f t="shared" si="12"/>
        <v>35435627.801040001</v>
      </c>
      <c r="T126" s="20">
        <f t="shared" si="13"/>
        <v>107407103.64120001</v>
      </c>
      <c r="U126" s="23"/>
      <c r="V126" s="23"/>
      <c r="W126" s="23"/>
      <c r="X126" s="22"/>
      <c r="Y126" s="22"/>
    </row>
    <row r="127" spans="1:25" s="5" customFormat="1" ht="53.25" customHeight="1">
      <c r="A127" s="17" t="s">
        <v>129</v>
      </c>
      <c r="B127" s="18" t="s">
        <v>130</v>
      </c>
      <c r="C127" s="18" t="s">
        <v>126</v>
      </c>
      <c r="D127" s="18" t="s">
        <v>131</v>
      </c>
      <c r="E127" s="18"/>
      <c r="F127" s="18"/>
      <c r="G127" s="19">
        <v>115.22999999999999</v>
      </c>
      <c r="H127" s="19">
        <v>76.819999999999993</v>
      </c>
      <c r="I127" s="19">
        <v>38.409999999999997</v>
      </c>
      <c r="J127" s="19">
        <v>115.22999999999999</v>
      </c>
      <c r="K127" s="19">
        <f t="shared" si="18"/>
        <v>345.68999999999994</v>
      </c>
      <c r="L127" s="3">
        <v>5713.23</v>
      </c>
      <c r="M127" s="3">
        <v>5713.23</v>
      </c>
      <c r="N127" s="3">
        <v>1525.83</v>
      </c>
      <c r="O127" s="3">
        <v>1525.83</v>
      </c>
      <c r="P127" s="20">
        <f t="shared" si="9"/>
        <v>482514.1019999999</v>
      </c>
      <c r="Q127" s="20">
        <f t="shared" si="10"/>
        <v>321676.06799999997</v>
      </c>
      <c r="R127" s="20">
        <f t="shared" si="11"/>
        <v>160838.03399999999</v>
      </c>
      <c r="S127" s="20">
        <f t="shared" si="12"/>
        <v>482514.1019999999</v>
      </c>
      <c r="T127" s="20">
        <f t="shared" si="13"/>
        <v>1447542.3059999999</v>
      </c>
      <c r="U127" s="23"/>
      <c r="V127" s="23"/>
      <c r="W127" s="23"/>
      <c r="X127" s="22"/>
      <c r="Y127" s="22"/>
    </row>
    <row r="128" spans="1:25" s="5" customFormat="1" ht="53.25" customHeight="1">
      <c r="A128" s="17" t="s">
        <v>129</v>
      </c>
      <c r="B128" s="18" t="s">
        <v>130</v>
      </c>
      <c r="C128" s="18" t="s">
        <v>126</v>
      </c>
      <c r="D128" s="18" t="s">
        <v>132</v>
      </c>
      <c r="E128" s="18" t="s">
        <v>355</v>
      </c>
      <c r="F128" s="18"/>
      <c r="G128" s="19">
        <v>163.29</v>
      </c>
      <c r="H128" s="19">
        <v>108.86</v>
      </c>
      <c r="I128" s="19">
        <v>54.43</v>
      </c>
      <c r="J128" s="19">
        <v>163.29</v>
      </c>
      <c r="K128" s="19">
        <f t="shared" si="18"/>
        <v>489.87</v>
      </c>
      <c r="L128" s="3">
        <v>17170.23</v>
      </c>
      <c r="M128" s="3">
        <v>17170.23</v>
      </c>
      <c r="N128" s="3">
        <v>1525.83</v>
      </c>
      <c r="O128" s="3">
        <v>1525.83</v>
      </c>
      <c r="P128" s="20">
        <f t="shared" si="9"/>
        <v>2554574.0759999999</v>
      </c>
      <c r="Q128" s="20">
        <f t="shared" si="10"/>
        <v>1703049.3839999998</v>
      </c>
      <c r="R128" s="20">
        <f t="shared" si="11"/>
        <v>851524.69199999992</v>
      </c>
      <c r="S128" s="20">
        <f t="shared" si="12"/>
        <v>2554574.0759999999</v>
      </c>
      <c r="T128" s="20">
        <f t="shared" si="13"/>
        <v>7663722.2280000001</v>
      </c>
      <c r="U128" s="23"/>
      <c r="V128" s="23"/>
      <c r="W128" s="23"/>
      <c r="X128" s="22"/>
      <c r="Y128" s="22"/>
    </row>
    <row r="129" spans="1:25" s="5" customFormat="1" ht="53.25" customHeight="1">
      <c r="A129" s="17" t="s">
        <v>50</v>
      </c>
      <c r="B129" s="18" t="s">
        <v>77</v>
      </c>
      <c r="C129" s="18" t="s">
        <v>126</v>
      </c>
      <c r="D129" s="18" t="s">
        <v>132</v>
      </c>
      <c r="E129" s="18"/>
      <c r="F129" s="18"/>
      <c r="G129" s="19">
        <v>410.67500000000001</v>
      </c>
      <c r="H129" s="19">
        <v>271.88900000000001</v>
      </c>
      <c r="I129" s="19">
        <v>129.32000000000002</v>
      </c>
      <c r="J129" s="19">
        <v>389.81100000000004</v>
      </c>
      <c r="K129" s="19">
        <f t="shared" si="18"/>
        <v>1201.6950000000002</v>
      </c>
      <c r="L129" s="3">
        <v>4850.42</v>
      </c>
      <c r="M129" s="3">
        <v>4850.42</v>
      </c>
      <c r="N129" s="3">
        <v>1525.83</v>
      </c>
      <c r="O129" s="3">
        <v>1525.83</v>
      </c>
      <c r="P129" s="20">
        <f t="shared" si="9"/>
        <v>1365325.9982500002</v>
      </c>
      <c r="Q129" s="20">
        <f t="shared" si="10"/>
        <v>903919.45051000011</v>
      </c>
      <c r="R129" s="20">
        <f t="shared" si="11"/>
        <v>429935.9788000001</v>
      </c>
      <c r="S129" s="20">
        <f t="shared" si="12"/>
        <v>1295961.7524900001</v>
      </c>
      <c r="T129" s="20">
        <f t="shared" si="13"/>
        <v>3995143.1800500005</v>
      </c>
      <c r="U129" s="23"/>
      <c r="V129" s="23"/>
      <c r="W129" s="23"/>
      <c r="X129" s="22"/>
      <c r="Y129" s="22"/>
    </row>
    <row r="130" spans="1:25" s="5" customFormat="1" ht="53.25" customHeight="1">
      <c r="A130" s="17" t="s">
        <v>133</v>
      </c>
      <c r="B130" s="18" t="s">
        <v>134</v>
      </c>
      <c r="C130" s="18" t="s">
        <v>126</v>
      </c>
      <c r="D130" s="18" t="s">
        <v>135</v>
      </c>
      <c r="E130" s="18"/>
      <c r="F130" s="18"/>
      <c r="G130" s="19">
        <v>27759.233</v>
      </c>
      <c r="H130" s="19">
        <v>13062.922</v>
      </c>
      <c r="I130" s="19">
        <v>5852.8990000000003</v>
      </c>
      <c r="J130" s="19">
        <v>22849.116000000002</v>
      </c>
      <c r="K130" s="19">
        <f t="shared" si="18"/>
        <v>69524.17</v>
      </c>
      <c r="L130" s="3">
        <v>2276.71</v>
      </c>
      <c r="M130" s="3">
        <v>2276.71</v>
      </c>
      <c r="N130" s="3">
        <v>1525.83</v>
      </c>
      <c r="O130" s="3">
        <v>1525.83</v>
      </c>
      <c r="P130" s="20">
        <f t="shared" si="9"/>
        <v>20843852.875040002</v>
      </c>
      <c r="Q130" s="20">
        <f t="shared" si="10"/>
        <v>9808686.8713600021</v>
      </c>
      <c r="R130" s="20">
        <f t="shared" si="11"/>
        <v>4394824.8011200009</v>
      </c>
      <c r="S130" s="20">
        <f t="shared" si="12"/>
        <v>17156944.222080003</v>
      </c>
      <c r="T130" s="20">
        <f t="shared" si="13"/>
        <v>52204308.769600004</v>
      </c>
      <c r="U130" s="23"/>
      <c r="V130" s="23"/>
      <c r="W130" s="23"/>
      <c r="X130" s="22"/>
      <c r="Y130" s="22"/>
    </row>
    <row r="131" spans="1:25" s="5" customFormat="1" ht="53.25" customHeight="1">
      <c r="A131" s="17" t="s">
        <v>136</v>
      </c>
      <c r="B131" s="18" t="s">
        <v>137</v>
      </c>
      <c r="C131" s="18" t="s">
        <v>126</v>
      </c>
      <c r="D131" s="18" t="s">
        <v>131</v>
      </c>
      <c r="E131" s="18"/>
      <c r="F131" s="18"/>
      <c r="G131" s="19">
        <v>78.938999999999993</v>
      </c>
      <c r="H131" s="19">
        <v>52.625999999999998</v>
      </c>
      <c r="I131" s="19">
        <v>26.312999999999999</v>
      </c>
      <c r="J131" s="19">
        <v>78.938999999999993</v>
      </c>
      <c r="K131" s="19">
        <f t="shared" si="18"/>
        <v>236.81699999999998</v>
      </c>
      <c r="L131" s="3">
        <v>3667.19</v>
      </c>
      <c r="M131" s="3">
        <v>3667.19</v>
      </c>
      <c r="N131" s="3">
        <v>1831</v>
      </c>
      <c r="O131" s="3">
        <v>1831</v>
      </c>
      <c r="P131" s="20">
        <f t="shared" si="9"/>
        <v>144947.00240999999</v>
      </c>
      <c r="Q131" s="20">
        <f t="shared" si="10"/>
        <v>96631.334940000001</v>
      </c>
      <c r="R131" s="20">
        <f t="shared" si="11"/>
        <v>48315.66747</v>
      </c>
      <c r="S131" s="20">
        <f t="shared" si="12"/>
        <v>144947.00240999999</v>
      </c>
      <c r="T131" s="20">
        <f t="shared" si="13"/>
        <v>434841.00722999999</v>
      </c>
      <c r="U131" s="23"/>
      <c r="V131" s="23"/>
      <c r="W131" s="23"/>
      <c r="X131" s="22"/>
      <c r="Y131" s="22"/>
    </row>
    <row r="132" spans="1:25" s="5" customFormat="1" ht="14.25" customHeight="1">
      <c r="A132" s="17"/>
      <c r="B132" s="18"/>
      <c r="C132" s="18"/>
      <c r="D132" s="18"/>
      <c r="E132" s="18"/>
      <c r="F132" s="18"/>
      <c r="G132" s="19"/>
      <c r="H132" s="19"/>
      <c r="I132" s="19"/>
      <c r="J132" s="19"/>
      <c r="K132" s="19"/>
      <c r="L132" s="144"/>
      <c r="M132" s="144"/>
      <c r="N132" s="144"/>
      <c r="O132" s="144"/>
      <c r="P132" s="20"/>
      <c r="Q132" s="20"/>
      <c r="R132" s="20"/>
      <c r="S132" s="20"/>
      <c r="T132" s="20"/>
      <c r="U132" s="23"/>
      <c r="V132" s="23"/>
      <c r="W132" s="23"/>
      <c r="X132" s="22"/>
      <c r="Y132" s="22"/>
    </row>
    <row r="133" spans="1:25" s="5" customFormat="1" ht="54" customHeight="1">
      <c r="A133" s="17" t="s">
        <v>139</v>
      </c>
      <c r="B133" s="18" t="s">
        <v>140</v>
      </c>
      <c r="C133" s="18" t="s">
        <v>138</v>
      </c>
      <c r="D133" s="18" t="s">
        <v>141</v>
      </c>
      <c r="E133" s="18"/>
      <c r="F133" s="18"/>
      <c r="G133" s="19">
        <f>2044.913-15.128</f>
        <v>2029.7850000000001</v>
      </c>
      <c r="H133" s="19">
        <v>1058.3340000000001</v>
      </c>
      <c r="I133" s="19">
        <v>564.51400000000001</v>
      </c>
      <c r="J133" s="19">
        <v>1863.5590000000002</v>
      </c>
      <c r="K133" s="19">
        <f t="shared" ref="K133:K140" si="19">G133+H133+I133+J133</f>
        <v>5516.1920000000009</v>
      </c>
      <c r="L133" s="3">
        <v>5707.17</v>
      </c>
      <c r="M133" s="3">
        <v>5707.17</v>
      </c>
      <c r="N133" s="3">
        <v>1596.67</v>
      </c>
      <c r="O133" s="3">
        <v>1596.67</v>
      </c>
      <c r="P133" s="20">
        <f t="shared" si="9"/>
        <v>8343431.2425000006</v>
      </c>
      <c r="Q133" s="20">
        <f t="shared" si="10"/>
        <v>4350281.9070000006</v>
      </c>
      <c r="R133" s="20">
        <f t="shared" si="11"/>
        <v>2320434.7970000003</v>
      </c>
      <c r="S133" s="20">
        <f t="shared" si="12"/>
        <v>7660159.2695000004</v>
      </c>
      <c r="T133" s="20">
        <f t="shared" si="13"/>
        <v>22674307.216000002</v>
      </c>
      <c r="U133" s="23"/>
      <c r="V133" s="23"/>
      <c r="W133" s="23"/>
      <c r="X133" s="22"/>
      <c r="Y133" s="22"/>
    </row>
    <row r="134" spans="1:25" s="5" customFormat="1" ht="54" customHeight="1">
      <c r="A134" s="17" t="s">
        <v>147</v>
      </c>
      <c r="B134" s="18" t="s">
        <v>148</v>
      </c>
      <c r="C134" s="18" t="s">
        <v>138</v>
      </c>
      <c r="D134" s="18" t="s">
        <v>142</v>
      </c>
      <c r="E134" s="18"/>
      <c r="F134" s="18"/>
      <c r="G134" s="19">
        <f>2358.5-81.474</f>
        <v>2277.0259999999998</v>
      </c>
      <c r="H134" s="19">
        <v>1321.7809999999999</v>
      </c>
      <c r="I134" s="19">
        <v>674.5</v>
      </c>
      <c r="J134" s="19">
        <v>2143.1089999999999</v>
      </c>
      <c r="K134" s="19">
        <f t="shared" si="19"/>
        <v>6416.4159999999993</v>
      </c>
      <c r="L134" s="3">
        <v>7082.64</v>
      </c>
      <c r="M134" s="3">
        <v>7082.64</v>
      </c>
      <c r="N134" s="3">
        <v>1596.67</v>
      </c>
      <c r="O134" s="3">
        <v>1596.67</v>
      </c>
      <c r="P134" s="20">
        <f t="shared" si="9"/>
        <v>12491696.32522</v>
      </c>
      <c r="Q134" s="20">
        <f t="shared" si="10"/>
        <v>7251250.9125699997</v>
      </c>
      <c r="R134" s="20">
        <f t="shared" si="11"/>
        <v>3700286.7650000001</v>
      </c>
      <c r="S134" s="20">
        <f t="shared" si="12"/>
        <v>11757031.68073</v>
      </c>
      <c r="T134" s="20">
        <f t="shared" si="13"/>
        <v>35200265.683520004</v>
      </c>
      <c r="U134" s="23"/>
      <c r="V134" s="23"/>
      <c r="W134" s="23"/>
      <c r="X134" s="22"/>
      <c r="Y134" s="22"/>
    </row>
    <row r="135" spans="1:25" s="5" customFormat="1" ht="54" customHeight="1">
      <c r="A135" s="17" t="s">
        <v>139</v>
      </c>
      <c r="B135" s="18" t="s">
        <v>140</v>
      </c>
      <c r="C135" s="18" t="s">
        <v>138</v>
      </c>
      <c r="D135" s="18" t="s">
        <v>143</v>
      </c>
      <c r="E135" s="18"/>
      <c r="F135" s="18"/>
      <c r="G135" s="19">
        <f>5260.296-58.291</f>
        <v>5202.0050000000001</v>
      </c>
      <c r="H135" s="19">
        <v>3512.3940000000002</v>
      </c>
      <c r="I135" s="19">
        <v>1749.759</v>
      </c>
      <c r="J135" s="19">
        <v>5146.9470000000001</v>
      </c>
      <c r="K135" s="19">
        <f t="shared" si="19"/>
        <v>15611.105000000001</v>
      </c>
      <c r="L135" s="3">
        <v>7915.87</v>
      </c>
      <c r="M135" s="3">
        <v>7915.87</v>
      </c>
      <c r="N135" s="3">
        <v>1596.67</v>
      </c>
      <c r="O135" s="3">
        <v>1596.67</v>
      </c>
      <c r="P135" s="20">
        <f t="shared" si="9"/>
        <v>32872509.995999999</v>
      </c>
      <c r="Q135" s="20">
        <f t="shared" si="10"/>
        <v>22195520.164799999</v>
      </c>
      <c r="R135" s="20">
        <f t="shared" si="11"/>
        <v>11057077.072799999</v>
      </c>
      <c r="S135" s="20">
        <f t="shared" si="12"/>
        <v>32524587.4824</v>
      </c>
      <c r="T135" s="20">
        <f t="shared" si="13"/>
        <v>98649694.715999991</v>
      </c>
      <c r="U135" s="23"/>
      <c r="V135" s="23"/>
      <c r="W135" s="23"/>
      <c r="X135" s="22"/>
      <c r="Y135" s="22"/>
    </row>
    <row r="136" spans="1:25" s="5" customFormat="1" ht="54" customHeight="1">
      <c r="A136" s="17" t="s">
        <v>111</v>
      </c>
      <c r="B136" s="18" t="s">
        <v>112</v>
      </c>
      <c r="C136" s="18" t="s">
        <v>138</v>
      </c>
      <c r="D136" s="18" t="s">
        <v>356</v>
      </c>
      <c r="E136" s="18" t="s">
        <v>357</v>
      </c>
      <c r="F136" s="18" t="s">
        <v>424</v>
      </c>
      <c r="G136" s="19">
        <v>530.20399999999995</v>
      </c>
      <c r="H136" s="19">
        <v>285.40600000000001</v>
      </c>
      <c r="I136" s="19">
        <v>199.244</v>
      </c>
      <c r="J136" s="19">
        <v>597.73299999999995</v>
      </c>
      <c r="K136" s="19">
        <f t="shared" si="19"/>
        <v>1612.587</v>
      </c>
      <c r="L136" s="3">
        <v>12115.07</v>
      </c>
      <c r="M136" s="3">
        <v>12115.07</v>
      </c>
      <c r="N136" s="3">
        <v>1596.67</v>
      </c>
      <c r="O136" s="3">
        <v>1596.67</v>
      </c>
      <c r="P136" s="20">
        <f t="shared" si="9"/>
        <v>5576897.7535999995</v>
      </c>
      <c r="Q136" s="20">
        <f t="shared" si="10"/>
        <v>3002014.4704</v>
      </c>
      <c r="R136" s="20">
        <f t="shared" si="11"/>
        <v>2095728.0895999998</v>
      </c>
      <c r="S136" s="20">
        <f t="shared" si="12"/>
        <v>6287194.7871999992</v>
      </c>
      <c r="T136" s="20">
        <f t="shared" si="13"/>
        <v>16961835.1008</v>
      </c>
      <c r="U136" s="23"/>
      <c r="V136" s="23"/>
      <c r="W136" s="23"/>
      <c r="X136" s="22"/>
      <c r="Y136" s="22"/>
    </row>
    <row r="137" spans="1:25" s="5" customFormat="1" ht="54" customHeight="1">
      <c r="A137" s="17" t="s">
        <v>111</v>
      </c>
      <c r="B137" s="18" t="s">
        <v>112</v>
      </c>
      <c r="C137" s="18" t="s">
        <v>138</v>
      </c>
      <c r="D137" s="18" t="s">
        <v>356</v>
      </c>
      <c r="E137" s="18" t="s">
        <v>358</v>
      </c>
      <c r="F137" s="18" t="s">
        <v>423</v>
      </c>
      <c r="G137" s="19">
        <v>31.746000000000002</v>
      </c>
      <c r="H137" s="19">
        <v>23.004000000000001</v>
      </c>
      <c r="I137" s="19">
        <v>11.502000000000001</v>
      </c>
      <c r="J137" s="19">
        <v>34.506</v>
      </c>
      <c r="K137" s="19">
        <f t="shared" si="19"/>
        <v>100.758</v>
      </c>
      <c r="L137" s="3">
        <v>9060.6</v>
      </c>
      <c r="M137" s="3">
        <v>9060.6</v>
      </c>
      <c r="N137" s="3">
        <v>1596.67</v>
      </c>
      <c r="O137" s="3">
        <v>1596.67</v>
      </c>
      <c r="P137" s="20">
        <f t="shared" si="9"/>
        <v>236949.92178000003</v>
      </c>
      <c r="Q137" s="20">
        <f t="shared" si="10"/>
        <v>171700.24572000001</v>
      </c>
      <c r="R137" s="20">
        <f t="shared" si="11"/>
        <v>85850.122860000003</v>
      </c>
      <c r="S137" s="20">
        <f t="shared" si="12"/>
        <v>257550.36858000001</v>
      </c>
      <c r="T137" s="20">
        <f t="shared" si="13"/>
        <v>752050.65893999999</v>
      </c>
      <c r="U137" s="23"/>
      <c r="V137" s="23"/>
      <c r="W137" s="23"/>
      <c r="X137" s="22"/>
      <c r="Y137" s="22"/>
    </row>
    <row r="138" spans="1:25" s="5" customFormat="1" ht="54" customHeight="1">
      <c r="A138" s="17" t="s">
        <v>147</v>
      </c>
      <c r="B138" s="18" t="s">
        <v>148</v>
      </c>
      <c r="C138" s="18" t="s">
        <v>138</v>
      </c>
      <c r="D138" s="18" t="s">
        <v>141</v>
      </c>
      <c r="E138" s="18"/>
      <c r="F138" s="18"/>
      <c r="G138" s="19">
        <v>1568.1210000000001</v>
      </c>
      <c r="H138" s="19">
        <v>832.71499999999992</v>
      </c>
      <c r="I138" s="19">
        <v>452.09500000000003</v>
      </c>
      <c r="J138" s="19">
        <v>1479.42</v>
      </c>
      <c r="K138" s="19">
        <f t="shared" si="19"/>
        <v>4332.3510000000006</v>
      </c>
      <c r="L138" s="3">
        <v>6124.47</v>
      </c>
      <c r="M138" s="3">
        <v>6124.47</v>
      </c>
      <c r="N138" s="3">
        <v>1916</v>
      </c>
      <c r="O138" s="3">
        <v>1916</v>
      </c>
      <c r="P138" s="20">
        <f t="shared" si="9"/>
        <v>6599390.1848700009</v>
      </c>
      <c r="Q138" s="20">
        <f t="shared" si="10"/>
        <v>3504456.0960499998</v>
      </c>
      <c r="R138" s="20">
        <f t="shared" si="11"/>
        <v>1902628.2446500002</v>
      </c>
      <c r="S138" s="20">
        <f t="shared" si="12"/>
        <v>6226094.6874000011</v>
      </c>
      <c r="T138" s="20">
        <f t="shared" si="13"/>
        <v>18232569.212970003</v>
      </c>
      <c r="U138" s="23"/>
      <c r="V138" s="23"/>
      <c r="W138" s="23"/>
      <c r="X138" s="22"/>
      <c r="Y138" s="22"/>
    </row>
    <row r="139" spans="1:25" s="5" customFormat="1" ht="54" customHeight="1">
      <c r="A139" s="17" t="s">
        <v>147</v>
      </c>
      <c r="B139" s="18" t="s">
        <v>148</v>
      </c>
      <c r="C139" s="18" t="s">
        <v>138</v>
      </c>
      <c r="D139" s="18" t="s">
        <v>149</v>
      </c>
      <c r="E139" s="18"/>
      <c r="F139" s="18"/>
      <c r="G139" s="19">
        <f>341.289-8.31</f>
        <v>332.97899999999998</v>
      </c>
      <c r="H139" s="19">
        <v>227.524</v>
      </c>
      <c r="I139" s="19">
        <v>110.017</v>
      </c>
      <c r="J139" s="19">
        <v>347.98599999999999</v>
      </c>
      <c r="K139" s="19">
        <f t="shared" si="19"/>
        <v>1018.506</v>
      </c>
      <c r="L139" s="3">
        <v>9062.19</v>
      </c>
      <c r="M139" s="3">
        <v>9062.19</v>
      </c>
      <c r="N139" s="3">
        <v>1916</v>
      </c>
      <c r="O139" s="3">
        <v>1916</v>
      </c>
      <c r="P139" s="20">
        <f t="shared" ref="P139:P202" si="20">G139*(L139-N139)</f>
        <v>2379531.2000100003</v>
      </c>
      <c r="Q139" s="20">
        <f t="shared" ref="Q139:Q202" si="21">(L139-N139)*H139</f>
        <v>1625929.7335600001</v>
      </c>
      <c r="R139" s="20">
        <f t="shared" ref="R139:R202" si="22">(M139-O139)*I139</f>
        <v>786202.38523000001</v>
      </c>
      <c r="S139" s="20">
        <f t="shared" ref="S139:S202" si="23">(M139-O139)*J139</f>
        <v>2486774.0733400001</v>
      </c>
      <c r="T139" s="20">
        <f t="shared" ref="T139:T202" si="24">SUM(P139:S139)</f>
        <v>7278437.3921400011</v>
      </c>
      <c r="U139" s="23"/>
      <c r="V139" s="23"/>
      <c r="W139" s="23"/>
      <c r="X139" s="22"/>
      <c r="Y139" s="22"/>
    </row>
    <row r="140" spans="1:25" s="5" customFormat="1" ht="54" customHeight="1">
      <c r="A140" s="17">
        <v>2901250754</v>
      </c>
      <c r="B140" s="18" t="s">
        <v>461</v>
      </c>
      <c r="C140" s="18" t="s">
        <v>138</v>
      </c>
      <c r="D140" s="18" t="s">
        <v>146</v>
      </c>
      <c r="E140" s="18"/>
      <c r="F140" s="18"/>
      <c r="G140" s="19">
        <f>4156.5+11.83-223.59</f>
        <v>3944.74</v>
      </c>
      <c r="H140" s="19">
        <f>2689.81-149.06</f>
        <v>2540.75</v>
      </c>
      <c r="I140" s="19">
        <f>1365.08-53.35</f>
        <v>1311.73</v>
      </c>
      <c r="J140" s="19">
        <f>4056.4-160.05</f>
        <v>3896.35</v>
      </c>
      <c r="K140" s="19">
        <f t="shared" si="19"/>
        <v>11693.57</v>
      </c>
      <c r="L140" s="3">
        <v>10602.4</v>
      </c>
      <c r="M140" s="3">
        <v>10602.4</v>
      </c>
      <c r="N140" s="3">
        <v>1916</v>
      </c>
      <c r="O140" s="3">
        <v>1916</v>
      </c>
      <c r="P140" s="20">
        <f t="shared" si="20"/>
        <v>34265589.535999998</v>
      </c>
      <c r="Q140" s="20">
        <f t="shared" si="21"/>
        <v>22069970.800000001</v>
      </c>
      <c r="R140" s="20">
        <f t="shared" si="22"/>
        <v>11394211.471999999</v>
      </c>
      <c r="S140" s="20">
        <f t="shared" si="23"/>
        <v>33845254.640000001</v>
      </c>
      <c r="T140" s="20">
        <f t="shared" si="24"/>
        <v>101575026.448</v>
      </c>
      <c r="U140" s="23"/>
      <c r="V140" s="23"/>
      <c r="W140" s="23"/>
      <c r="X140" s="22"/>
      <c r="Y140" s="22"/>
    </row>
    <row r="141" spans="1:25" s="5" customFormat="1" ht="14.25" customHeight="1">
      <c r="A141" s="17"/>
      <c r="B141" s="18"/>
      <c r="C141" s="18"/>
      <c r="D141" s="18"/>
      <c r="E141" s="18"/>
      <c r="F141" s="18"/>
      <c r="G141" s="19"/>
      <c r="H141" s="19"/>
      <c r="I141" s="19"/>
      <c r="J141" s="19"/>
      <c r="K141" s="19"/>
      <c r="L141" s="144"/>
      <c r="M141" s="144"/>
      <c r="N141" s="144"/>
      <c r="O141" s="144"/>
      <c r="P141" s="20"/>
      <c r="Q141" s="20"/>
      <c r="R141" s="20"/>
      <c r="S141" s="20"/>
      <c r="T141" s="20"/>
      <c r="U141" s="23"/>
      <c r="V141" s="23"/>
      <c r="W141" s="23"/>
      <c r="X141" s="22"/>
      <c r="Y141" s="22"/>
    </row>
    <row r="142" spans="1:25" s="5" customFormat="1" ht="54" customHeight="1">
      <c r="A142" s="17" t="s">
        <v>35</v>
      </c>
      <c r="B142" s="18" t="s">
        <v>36</v>
      </c>
      <c r="C142" s="18" t="s">
        <v>359</v>
      </c>
      <c r="D142" s="18" t="s">
        <v>375</v>
      </c>
      <c r="E142" s="18"/>
      <c r="F142" s="18" t="s">
        <v>371</v>
      </c>
      <c r="G142" s="19">
        <v>11843.584000000001</v>
      </c>
      <c r="H142" s="19">
        <v>6526.32</v>
      </c>
      <c r="I142" s="19">
        <v>3362.8020000000001</v>
      </c>
      <c r="J142" s="19">
        <v>10054.812</v>
      </c>
      <c r="K142" s="19">
        <f t="shared" ref="K142:K154" si="25">G142+H142+I142+J142</f>
        <v>31787.518000000004</v>
      </c>
      <c r="L142" s="3">
        <v>4845.01</v>
      </c>
      <c r="M142" s="3">
        <v>4845.01</v>
      </c>
      <c r="N142" s="92">
        <v>2150</v>
      </c>
      <c r="O142" s="92">
        <v>2150</v>
      </c>
      <c r="P142" s="20">
        <f t="shared" si="20"/>
        <v>31918577.315840006</v>
      </c>
      <c r="Q142" s="20">
        <f t="shared" si="21"/>
        <v>17588497.663200002</v>
      </c>
      <c r="R142" s="20">
        <f t="shared" si="22"/>
        <v>9062785.0180200003</v>
      </c>
      <c r="S142" s="20">
        <f t="shared" si="23"/>
        <v>27097818.888120003</v>
      </c>
      <c r="T142" s="20">
        <f t="shared" si="24"/>
        <v>85667678.885180026</v>
      </c>
      <c r="U142" s="23"/>
      <c r="V142" s="23"/>
      <c r="W142" s="23"/>
      <c r="X142" s="22"/>
      <c r="Y142" s="22"/>
    </row>
    <row r="143" spans="1:25" s="5" customFormat="1" ht="54" customHeight="1">
      <c r="A143" s="17" t="s">
        <v>152</v>
      </c>
      <c r="B143" s="18" t="s">
        <v>153</v>
      </c>
      <c r="C143" s="18" t="s">
        <v>359</v>
      </c>
      <c r="D143" s="18" t="s">
        <v>363</v>
      </c>
      <c r="E143" s="18"/>
      <c r="F143" s="18"/>
      <c r="G143" s="19">
        <f>2778.902-1.944</f>
        <v>2776.9580000000001</v>
      </c>
      <c r="H143" s="19">
        <v>1248.3309999999999</v>
      </c>
      <c r="I143" s="19">
        <v>832.08799999999997</v>
      </c>
      <c r="J143" s="19">
        <v>2544.0990000000002</v>
      </c>
      <c r="K143" s="19">
        <f t="shared" si="25"/>
        <v>7401.4759999999997</v>
      </c>
      <c r="L143" s="3">
        <v>5187.2700000000004</v>
      </c>
      <c r="M143" s="3">
        <v>5187.2700000000004</v>
      </c>
      <c r="N143" s="3">
        <v>2580</v>
      </c>
      <c r="O143" s="3">
        <v>2580</v>
      </c>
      <c r="P143" s="20">
        <f t="shared" si="20"/>
        <v>7240279.2846600013</v>
      </c>
      <c r="Q143" s="20">
        <f t="shared" si="21"/>
        <v>3254735.9663700005</v>
      </c>
      <c r="R143" s="20">
        <f t="shared" si="22"/>
        <v>2169478.0797600001</v>
      </c>
      <c r="S143" s="20">
        <f t="shared" si="23"/>
        <v>6633152.9997300012</v>
      </c>
      <c r="T143" s="20">
        <f t="shared" si="24"/>
        <v>19297646.330520004</v>
      </c>
      <c r="U143" s="23"/>
      <c r="V143" s="23"/>
      <c r="W143" s="23"/>
      <c r="X143" s="22"/>
      <c r="Y143" s="22"/>
    </row>
    <row r="144" spans="1:25" s="5" customFormat="1" ht="54" customHeight="1">
      <c r="A144" s="18">
        <v>2901307418</v>
      </c>
      <c r="B144" s="18" t="s">
        <v>458</v>
      </c>
      <c r="C144" s="18" t="s">
        <v>359</v>
      </c>
      <c r="D144" s="18" t="s">
        <v>365</v>
      </c>
      <c r="E144" s="18" t="s">
        <v>366</v>
      </c>
      <c r="F144" s="18"/>
      <c r="G144" s="19">
        <v>16319.521000000001</v>
      </c>
      <c r="H144" s="19">
        <v>4907.2950000000001</v>
      </c>
      <c r="I144" s="19">
        <v>811.46100000000001</v>
      </c>
      <c r="J144" s="19">
        <v>10462.117</v>
      </c>
      <c r="K144" s="19">
        <f t="shared" si="25"/>
        <v>32500.394</v>
      </c>
      <c r="L144" s="3">
        <v>7858.44</v>
      </c>
      <c r="M144" s="3">
        <v>7858.44</v>
      </c>
      <c r="N144" s="3">
        <v>2166.67</v>
      </c>
      <c r="O144" s="3">
        <v>2166.67</v>
      </c>
      <c r="P144" s="20">
        <f t="shared" si="20"/>
        <v>92886960.042170003</v>
      </c>
      <c r="Q144" s="20">
        <f t="shared" si="21"/>
        <v>27931194.462149996</v>
      </c>
      <c r="R144" s="20">
        <f t="shared" si="22"/>
        <v>4618649.3759699995</v>
      </c>
      <c r="S144" s="20">
        <f t="shared" si="23"/>
        <v>59547963.677089997</v>
      </c>
      <c r="T144" s="20">
        <f t="shared" si="24"/>
        <v>184984767.55737999</v>
      </c>
      <c r="U144" s="23"/>
      <c r="V144" s="23"/>
      <c r="W144" s="23"/>
      <c r="X144" s="22"/>
      <c r="Y144" s="22"/>
    </row>
    <row r="145" spans="1:25" s="5" customFormat="1" ht="54" customHeight="1">
      <c r="A145" s="18">
        <v>2901307418</v>
      </c>
      <c r="B145" s="18" t="s">
        <v>458</v>
      </c>
      <c r="C145" s="18" t="s">
        <v>359</v>
      </c>
      <c r="D145" s="18" t="s">
        <v>365</v>
      </c>
      <c r="E145" s="18" t="s">
        <v>367</v>
      </c>
      <c r="F145" s="18"/>
      <c r="G145" s="19">
        <v>60.460999999999999</v>
      </c>
      <c r="H145" s="19">
        <v>21.114000000000001</v>
      </c>
      <c r="I145" s="19">
        <v>15.263999999999999</v>
      </c>
      <c r="J145" s="19">
        <v>33.305</v>
      </c>
      <c r="K145" s="19">
        <f t="shared" si="25"/>
        <v>130.14400000000001</v>
      </c>
      <c r="L145" s="3">
        <v>7858.44</v>
      </c>
      <c r="M145" s="3">
        <v>7858.44</v>
      </c>
      <c r="N145" s="3">
        <v>1841.67</v>
      </c>
      <c r="O145" s="3">
        <v>1841.67</v>
      </c>
      <c r="P145" s="20">
        <f t="shared" si="20"/>
        <v>363779.93096999999</v>
      </c>
      <c r="Q145" s="20">
        <f t="shared" si="21"/>
        <v>127038.08177999999</v>
      </c>
      <c r="R145" s="20">
        <f t="shared" si="22"/>
        <v>91839.977279999992</v>
      </c>
      <c r="S145" s="20">
        <f t="shared" si="23"/>
        <v>200388.52484999999</v>
      </c>
      <c r="T145" s="20">
        <f t="shared" si="24"/>
        <v>783046.51487999992</v>
      </c>
      <c r="U145" s="23"/>
      <c r="V145" s="23"/>
      <c r="W145" s="23"/>
      <c r="X145" s="22"/>
      <c r="Y145" s="22"/>
    </row>
    <row r="146" spans="1:25" s="5" customFormat="1" ht="103.5" customHeight="1">
      <c r="A146" s="17" t="s">
        <v>154</v>
      </c>
      <c r="B146" s="18" t="s">
        <v>155</v>
      </c>
      <c r="C146" s="18" t="s">
        <v>359</v>
      </c>
      <c r="D146" s="18" t="s">
        <v>368</v>
      </c>
      <c r="E146" s="18" t="s">
        <v>369</v>
      </c>
      <c r="F146" s="18"/>
      <c r="G146" s="19">
        <f>11394.006+260.897+2.487</f>
        <v>11657.39</v>
      </c>
      <c r="H146" s="19">
        <f>5182.818+61.247+0.631</f>
        <v>5244.6960000000008</v>
      </c>
      <c r="I146" s="19">
        <f>2374.133+29.586+0.236</f>
        <v>2403.9549999999995</v>
      </c>
      <c r="J146" s="19">
        <f>10000.683+170.273+1.711</f>
        <v>10172.666999999999</v>
      </c>
      <c r="K146" s="19">
        <f t="shared" si="25"/>
        <v>29478.707999999999</v>
      </c>
      <c r="L146" s="3">
        <v>3219.46</v>
      </c>
      <c r="M146" s="3">
        <v>3219.46</v>
      </c>
      <c r="N146" s="3">
        <v>2580</v>
      </c>
      <c r="O146" s="3">
        <v>2580</v>
      </c>
      <c r="P146" s="20">
        <f t="shared" si="20"/>
        <v>7454434.6094000004</v>
      </c>
      <c r="Q146" s="20">
        <f t="shared" si="21"/>
        <v>3353773.3041600008</v>
      </c>
      <c r="R146" s="20">
        <f t="shared" si="22"/>
        <v>1537233.0642999997</v>
      </c>
      <c r="S146" s="20">
        <f t="shared" si="23"/>
        <v>6505013.6398200002</v>
      </c>
      <c r="T146" s="20">
        <f t="shared" si="24"/>
        <v>18850454.617679998</v>
      </c>
      <c r="U146" s="23"/>
      <c r="V146" s="23"/>
      <c r="W146" s="23"/>
      <c r="X146" s="22"/>
      <c r="Y146" s="22"/>
    </row>
    <row r="147" spans="1:25" s="5" customFormat="1" ht="51" customHeight="1">
      <c r="A147" s="17" t="s">
        <v>154</v>
      </c>
      <c r="B147" s="18" t="s">
        <v>155</v>
      </c>
      <c r="C147" s="18" t="s">
        <v>359</v>
      </c>
      <c r="D147" s="18" t="s">
        <v>368</v>
      </c>
      <c r="E147" s="18" t="s">
        <v>370</v>
      </c>
      <c r="F147" s="18"/>
      <c r="G147" s="19">
        <v>139.26599999999999</v>
      </c>
      <c r="H147" s="19">
        <v>92.843999999999994</v>
      </c>
      <c r="I147" s="19">
        <v>46.421999999999997</v>
      </c>
      <c r="J147" s="19">
        <v>139.26599999999999</v>
      </c>
      <c r="K147" s="19">
        <f t="shared" si="25"/>
        <v>417.798</v>
      </c>
      <c r="L147" s="3">
        <v>7015.56</v>
      </c>
      <c r="M147" s="3">
        <v>7015.56</v>
      </c>
      <c r="N147" s="3">
        <v>2580</v>
      </c>
      <c r="O147" s="3">
        <v>2580</v>
      </c>
      <c r="P147" s="20">
        <f t="shared" si="20"/>
        <v>617722.69896000007</v>
      </c>
      <c r="Q147" s="20">
        <f t="shared" si="21"/>
        <v>411815.13264000003</v>
      </c>
      <c r="R147" s="20">
        <f t="shared" si="22"/>
        <v>205907.56632000001</v>
      </c>
      <c r="S147" s="20">
        <f t="shared" si="23"/>
        <v>617722.69896000007</v>
      </c>
      <c r="T147" s="20">
        <f t="shared" si="24"/>
        <v>1853168.0968800001</v>
      </c>
      <c r="U147" s="23"/>
      <c r="V147" s="23"/>
      <c r="W147" s="23"/>
      <c r="X147" s="22"/>
      <c r="Y147" s="22"/>
    </row>
    <row r="148" spans="1:25" s="5" customFormat="1" ht="51" customHeight="1">
      <c r="A148" s="17" t="s">
        <v>35</v>
      </c>
      <c r="B148" s="18" t="s">
        <v>36</v>
      </c>
      <c r="C148" s="18" t="s">
        <v>359</v>
      </c>
      <c r="D148" s="18" t="s">
        <v>373</v>
      </c>
      <c r="E148" s="18"/>
      <c r="F148" s="18" t="s">
        <v>372</v>
      </c>
      <c r="G148" s="19">
        <v>680.86200000000008</v>
      </c>
      <c r="H148" s="19">
        <v>428.38</v>
      </c>
      <c r="I148" s="19">
        <v>117.23</v>
      </c>
      <c r="J148" s="19">
        <v>674.1</v>
      </c>
      <c r="K148" s="19">
        <f t="shared" si="25"/>
        <v>1900.5720000000001</v>
      </c>
      <c r="L148" s="3">
        <v>8352.0300000000007</v>
      </c>
      <c r="M148" s="3">
        <v>8352.0300000000007</v>
      </c>
      <c r="N148" s="3">
        <v>2150</v>
      </c>
      <c r="O148" s="3">
        <v>2150</v>
      </c>
      <c r="P148" s="20">
        <f t="shared" si="20"/>
        <v>4222726.5498600006</v>
      </c>
      <c r="Q148" s="20">
        <f t="shared" si="21"/>
        <v>2656825.6114000003</v>
      </c>
      <c r="R148" s="20">
        <f t="shared" si="22"/>
        <v>727063.97690000013</v>
      </c>
      <c r="S148" s="20">
        <f t="shared" si="23"/>
        <v>4180788.4230000004</v>
      </c>
      <c r="T148" s="20">
        <f t="shared" si="24"/>
        <v>11787404.561160002</v>
      </c>
      <c r="U148" s="23"/>
      <c r="V148" s="23"/>
      <c r="W148" s="23"/>
      <c r="X148" s="22"/>
      <c r="Y148" s="22"/>
    </row>
    <row r="149" spans="1:25" s="5" customFormat="1" ht="51" customHeight="1">
      <c r="A149" s="17" t="s">
        <v>35</v>
      </c>
      <c r="B149" s="18" t="s">
        <v>36</v>
      </c>
      <c r="C149" s="18" t="s">
        <v>359</v>
      </c>
      <c r="D149" s="18" t="s">
        <v>374</v>
      </c>
      <c r="E149" s="18"/>
      <c r="F149" s="18" t="s">
        <v>372</v>
      </c>
      <c r="G149" s="19">
        <v>85.055999999999997</v>
      </c>
      <c r="H149" s="19">
        <v>53.804000000000002</v>
      </c>
      <c r="I149" s="19">
        <v>15.06</v>
      </c>
      <c r="J149" s="19">
        <v>86.59</v>
      </c>
      <c r="K149" s="19">
        <f t="shared" si="25"/>
        <v>240.51000000000002</v>
      </c>
      <c r="L149" s="3">
        <v>7260.74</v>
      </c>
      <c r="M149" s="3">
        <v>7260.74</v>
      </c>
      <c r="N149" s="3">
        <v>2150</v>
      </c>
      <c r="O149" s="3">
        <v>2150</v>
      </c>
      <c r="P149" s="20">
        <f t="shared" si="20"/>
        <v>434699.10143999994</v>
      </c>
      <c r="Q149" s="20">
        <f t="shared" si="21"/>
        <v>274978.25495999999</v>
      </c>
      <c r="R149" s="20">
        <f t="shared" si="22"/>
        <v>76967.744399999996</v>
      </c>
      <c r="S149" s="20">
        <f t="shared" si="23"/>
        <v>442538.97659999999</v>
      </c>
      <c r="T149" s="20">
        <f t="shared" si="24"/>
        <v>1229184.0773999998</v>
      </c>
      <c r="U149" s="23"/>
      <c r="V149" s="23"/>
      <c r="W149" s="23"/>
      <c r="X149" s="22"/>
      <c r="Y149" s="22"/>
    </row>
    <row r="150" spans="1:25" s="5" customFormat="1" ht="51" customHeight="1">
      <c r="A150" s="17" t="s">
        <v>154</v>
      </c>
      <c r="B150" s="18" t="s">
        <v>155</v>
      </c>
      <c r="C150" s="18" t="s">
        <v>359</v>
      </c>
      <c r="D150" s="18" t="s">
        <v>229</v>
      </c>
      <c r="E150" s="32"/>
      <c r="F150" s="150" t="s">
        <v>467</v>
      </c>
      <c r="G150" s="19">
        <v>94.668999999999997</v>
      </c>
      <c r="H150" s="19">
        <v>63.765999999999998</v>
      </c>
      <c r="I150" s="19">
        <v>16.02</v>
      </c>
      <c r="J150" s="19">
        <v>98.43</v>
      </c>
      <c r="K150" s="19">
        <f t="shared" si="25"/>
        <v>272.88499999999999</v>
      </c>
      <c r="L150" s="3">
        <v>3219.46</v>
      </c>
      <c r="M150" s="3">
        <v>3219.46</v>
      </c>
      <c r="N150" s="3">
        <v>2580</v>
      </c>
      <c r="O150" s="3">
        <v>2580</v>
      </c>
      <c r="P150" s="20">
        <f t="shared" si="20"/>
        <v>60537.038740000004</v>
      </c>
      <c r="Q150" s="20">
        <f t="shared" si="21"/>
        <v>40775.806360000002</v>
      </c>
      <c r="R150" s="20">
        <f t="shared" si="22"/>
        <v>10244.1492</v>
      </c>
      <c r="S150" s="20">
        <f t="shared" si="23"/>
        <v>62942.047800000008</v>
      </c>
      <c r="T150" s="20">
        <f t="shared" si="24"/>
        <v>174499.04210000002</v>
      </c>
      <c r="U150" s="23"/>
      <c r="V150" s="23"/>
      <c r="W150" s="23"/>
      <c r="X150" s="22"/>
      <c r="Y150" s="22"/>
    </row>
    <row r="151" spans="1:25" s="5" customFormat="1" ht="57" customHeight="1">
      <c r="A151" s="17" t="s">
        <v>50</v>
      </c>
      <c r="B151" s="18" t="s">
        <v>77</v>
      </c>
      <c r="C151" s="18" t="s">
        <v>359</v>
      </c>
      <c r="D151" s="18" t="s">
        <v>363</v>
      </c>
      <c r="E151" s="18" t="s">
        <v>364</v>
      </c>
      <c r="F151" s="18"/>
      <c r="G151" s="19">
        <f>957.341-0.397</f>
        <v>956.94399999999996</v>
      </c>
      <c r="H151" s="19">
        <f>354.371</f>
        <v>354.37099999999998</v>
      </c>
      <c r="I151" s="19">
        <v>225.078</v>
      </c>
      <c r="J151" s="19">
        <v>763.15499999999997</v>
      </c>
      <c r="K151" s="19">
        <f t="shared" si="25"/>
        <v>2299.5479999999998</v>
      </c>
      <c r="L151" s="3">
        <v>3499.53</v>
      </c>
      <c r="M151" s="3">
        <v>3499.53</v>
      </c>
      <c r="N151" s="3">
        <v>2150</v>
      </c>
      <c r="O151" s="3">
        <v>2150</v>
      </c>
      <c r="P151" s="20">
        <f t="shared" si="20"/>
        <v>1291424.63632</v>
      </c>
      <c r="Q151" s="20">
        <f t="shared" si="21"/>
        <v>478234.29563000007</v>
      </c>
      <c r="R151" s="20">
        <f t="shared" si="22"/>
        <v>303749.51334000006</v>
      </c>
      <c r="S151" s="20">
        <f t="shared" si="23"/>
        <v>1029900.5671500001</v>
      </c>
      <c r="T151" s="20">
        <f t="shared" si="24"/>
        <v>3103309.0124400002</v>
      </c>
      <c r="U151" s="23"/>
      <c r="V151" s="23"/>
      <c r="W151" s="23"/>
      <c r="X151" s="22"/>
      <c r="Y151" s="22"/>
    </row>
    <row r="152" spans="1:25" s="5" customFormat="1" ht="101.25" customHeight="1">
      <c r="A152" s="17" t="s">
        <v>124</v>
      </c>
      <c r="B152" s="18" t="s">
        <v>125</v>
      </c>
      <c r="C152" s="18" t="s">
        <v>359</v>
      </c>
      <c r="D152" s="18" t="s">
        <v>360</v>
      </c>
      <c r="E152" s="18"/>
      <c r="F152" s="18"/>
      <c r="G152" s="19">
        <v>1079.4390000000001</v>
      </c>
      <c r="H152" s="19">
        <v>473.589</v>
      </c>
      <c r="I152" s="19">
        <v>303.3</v>
      </c>
      <c r="J152" s="19">
        <v>1057.0709999999999</v>
      </c>
      <c r="K152" s="19">
        <f t="shared" si="25"/>
        <v>2913.3989999999999</v>
      </c>
      <c r="L152" s="3">
        <v>5847.13</v>
      </c>
      <c r="M152" s="3">
        <v>5847.13</v>
      </c>
      <c r="N152" s="3">
        <v>2150</v>
      </c>
      <c r="O152" s="3">
        <v>2150</v>
      </c>
      <c r="P152" s="20">
        <f t="shared" si="20"/>
        <v>3990826.3100700006</v>
      </c>
      <c r="Q152" s="20">
        <f t="shared" si="21"/>
        <v>1750920.0995700001</v>
      </c>
      <c r="R152" s="20">
        <f t="shared" si="22"/>
        <v>1121339.5290000001</v>
      </c>
      <c r="S152" s="20">
        <f t="shared" si="23"/>
        <v>3908128.9062299998</v>
      </c>
      <c r="T152" s="20">
        <f t="shared" si="24"/>
        <v>10771214.844870001</v>
      </c>
      <c r="U152" s="23"/>
      <c r="V152" s="23"/>
      <c r="W152" s="23"/>
      <c r="X152" s="22"/>
      <c r="Y152" s="22"/>
    </row>
    <row r="153" spans="1:25" s="5" customFormat="1" ht="101.25" customHeight="1">
      <c r="A153" s="17" t="s">
        <v>124</v>
      </c>
      <c r="B153" s="18" t="s">
        <v>125</v>
      </c>
      <c r="C153" s="18" t="s">
        <v>359</v>
      </c>
      <c r="D153" s="18" t="s">
        <v>361</v>
      </c>
      <c r="E153" s="18"/>
      <c r="F153" s="18"/>
      <c r="G153" s="19">
        <v>737.91899999999998</v>
      </c>
      <c r="H153" s="19">
        <v>349.12400000000002</v>
      </c>
      <c r="I153" s="19">
        <v>229.57499999999999</v>
      </c>
      <c r="J153" s="19">
        <v>737.91800000000001</v>
      </c>
      <c r="K153" s="19">
        <f t="shared" si="25"/>
        <v>2054.5360000000001</v>
      </c>
      <c r="L153" s="3">
        <v>6620.03</v>
      </c>
      <c r="M153" s="3">
        <v>6620.03</v>
      </c>
      <c r="N153" s="3">
        <v>2150</v>
      </c>
      <c r="O153" s="3">
        <v>2150</v>
      </c>
      <c r="P153" s="20">
        <f t="shared" si="20"/>
        <v>3298520.06757</v>
      </c>
      <c r="Q153" s="20">
        <f t="shared" si="21"/>
        <v>1560594.7537199999</v>
      </c>
      <c r="R153" s="20">
        <f t="shared" si="22"/>
        <v>1026207.1372499999</v>
      </c>
      <c r="S153" s="20">
        <f t="shared" si="23"/>
        <v>3298515.59754</v>
      </c>
      <c r="T153" s="20">
        <f t="shared" si="24"/>
        <v>9183837.5560799986</v>
      </c>
      <c r="U153" s="23"/>
      <c r="V153" s="23"/>
      <c r="W153" s="23"/>
      <c r="X153" s="22"/>
      <c r="Y153" s="22"/>
    </row>
    <row r="154" spans="1:25" s="5" customFormat="1" ht="57" customHeight="1">
      <c r="A154" s="17" t="s">
        <v>124</v>
      </c>
      <c r="B154" s="18" t="s">
        <v>125</v>
      </c>
      <c r="C154" s="18" t="s">
        <v>359</v>
      </c>
      <c r="D154" s="18" t="s">
        <v>362</v>
      </c>
      <c r="E154" s="18"/>
      <c r="F154" s="18"/>
      <c r="G154" s="19">
        <v>8.7780000000000005</v>
      </c>
      <c r="H154" s="19">
        <v>4.1530000000000005</v>
      </c>
      <c r="I154" s="19">
        <v>2.7309999999999999</v>
      </c>
      <c r="J154" s="19">
        <v>8.7780000000000005</v>
      </c>
      <c r="K154" s="19">
        <f t="shared" si="25"/>
        <v>24.44</v>
      </c>
      <c r="L154" s="3">
        <v>6980.97</v>
      </c>
      <c r="M154" s="3">
        <v>6980.97</v>
      </c>
      <c r="N154" s="3">
        <v>2150</v>
      </c>
      <c r="O154" s="3">
        <v>2150</v>
      </c>
      <c r="P154" s="20">
        <f t="shared" si="20"/>
        <v>42406.254660000006</v>
      </c>
      <c r="Q154" s="20">
        <f t="shared" si="21"/>
        <v>20063.018410000004</v>
      </c>
      <c r="R154" s="20">
        <f t="shared" si="22"/>
        <v>13193.379070000001</v>
      </c>
      <c r="S154" s="20">
        <f t="shared" si="23"/>
        <v>42406.254660000006</v>
      </c>
      <c r="T154" s="20">
        <f t="shared" si="24"/>
        <v>118068.90680000001</v>
      </c>
      <c r="U154" s="23"/>
      <c r="V154" s="23"/>
      <c r="W154" s="23"/>
      <c r="X154" s="22"/>
      <c r="Y154" s="22"/>
    </row>
    <row r="155" spans="1:25" s="5" customFormat="1" ht="14.25" customHeight="1">
      <c r="A155" s="17"/>
      <c r="B155" s="18"/>
      <c r="C155" s="18"/>
      <c r="D155" s="18"/>
      <c r="E155" s="18"/>
      <c r="F155" s="18"/>
      <c r="G155" s="19"/>
      <c r="H155" s="19"/>
      <c r="I155" s="19"/>
      <c r="J155" s="19"/>
      <c r="K155" s="19"/>
      <c r="L155" s="144"/>
      <c r="M155" s="144"/>
      <c r="N155" s="144"/>
      <c r="O155" s="144"/>
      <c r="P155" s="20"/>
      <c r="Q155" s="20"/>
      <c r="R155" s="20"/>
      <c r="S155" s="20"/>
      <c r="T155" s="20"/>
      <c r="U155" s="23"/>
      <c r="V155" s="23"/>
      <c r="W155" s="23"/>
      <c r="X155" s="22"/>
      <c r="Y155" s="22"/>
    </row>
    <row r="156" spans="1:25" s="5" customFormat="1" ht="53.25" customHeight="1">
      <c r="A156" s="17" t="s">
        <v>263</v>
      </c>
      <c r="B156" s="18" t="s">
        <v>376</v>
      </c>
      <c r="C156" s="18" t="s">
        <v>156</v>
      </c>
      <c r="D156" s="18" t="s">
        <v>264</v>
      </c>
      <c r="E156" s="18"/>
      <c r="F156" s="18"/>
      <c r="G156" s="19">
        <v>52.177000000000007</v>
      </c>
      <c r="H156" s="19">
        <v>20</v>
      </c>
      <c r="I156" s="19">
        <v>4.7190000000000003</v>
      </c>
      <c r="J156" s="19">
        <v>40.251999999999995</v>
      </c>
      <c r="K156" s="19">
        <f t="shared" ref="K156:K173" si="26">G156+H156+I156+J156</f>
        <v>117.148</v>
      </c>
      <c r="L156" s="19">
        <v>6165.18</v>
      </c>
      <c r="M156" s="19">
        <v>6165.18</v>
      </c>
      <c r="N156" s="19">
        <v>1980</v>
      </c>
      <c r="O156" s="19">
        <v>1980</v>
      </c>
      <c r="P156" s="20">
        <f t="shared" si="20"/>
        <v>218370.13686000006</v>
      </c>
      <c r="Q156" s="20">
        <f t="shared" si="21"/>
        <v>83703.600000000006</v>
      </c>
      <c r="R156" s="20">
        <f t="shared" si="22"/>
        <v>19749.864420000002</v>
      </c>
      <c r="S156" s="20">
        <f t="shared" si="23"/>
        <v>168461.86536</v>
      </c>
      <c r="T156" s="20">
        <f t="shared" si="24"/>
        <v>490285.46664000006</v>
      </c>
      <c r="U156" s="23"/>
      <c r="V156" s="23"/>
      <c r="W156" s="23"/>
      <c r="X156" s="22"/>
      <c r="Y156" s="22"/>
    </row>
    <row r="157" spans="1:25" s="5" customFormat="1" ht="53.25" customHeight="1">
      <c r="A157" s="17" t="s">
        <v>157</v>
      </c>
      <c r="B157" s="18" t="s">
        <v>158</v>
      </c>
      <c r="C157" s="18" t="s">
        <v>156</v>
      </c>
      <c r="D157" s="18" t="s">
        <v>159</v>
      </c>
      <c r="E157" s="18"/>
      <c r="F157" s="18"/>
      <c r="G157" s="19">
        <v>778.12400000000002</v>
      </c>
      <c r="H157" s="19">
        <v>768.52</v>
      </c>
      <c r="I157" s="19">
        <v>195.49700000000001</v>
      </c>
      <c r="J157" s="19">
        <v>713.76700000000005</v>
      </c>
      <c r="K157" s="19">
        <f t="shared" si="26"/>
        <v>2455.9080000000004</v>
      </c>
      <c r="L157" s="3">
        <v>6076.37</v>
      </c>
      <c r="M157" s="3">
        <v>6076.37</v>
      </c>
      <c r="N157" s="3">
        <v>2376</v>
      </c>
      <c r="O157" s="3">
        <v>2376</v>
      </c>
      <c r="P157" s="20">
        <f t="shared" si="20"/>
        <v>2879346.7058799998</v>
      </c>
      <c r="Q157" s="20">
        <f t="shared" si="21"/>
        <v>2843808.3523999997</v>
      </c>
      <c r="R157" s="20">
        <f t="shared" si="22"/>
        <v>723411.23389000003</v>
      </c>
      <c r="S157" s="20">
        <f t="shared" si="23"/>
        <v>2641201.9937900002</v>
      </c>
      <c r="T157" s="20">
        <f t="shared" si="24"/>
        <v>9087768.28596</v>
      </c>
      <c r="U157" s="23"/>
      <c r="V157" s="23"/>
      <c r="W157" s="23"/>
      <c r="X157" s="22"/>
      <c r="Y157" s="22"/>
    </row>
    <row r="158" spans="1:25" s="5" customFormat="1" ht="53.25" customHeight="1">
      <c r="A158" s="17" t="s">
        <v>160</v>
      </c>
      <c r="B158" s="18" t="s">
        <v>161</v>
      </c>
      <c r="C158" s="18" t="s">
        <v>156</v>
      </c>
      <c r="D158" s="18" t="s">
        <v>377</v>
      </c>
      <c r="E158" s="18" t="s">
        <v>378</v>
      </c>
      <c r="F158" s="18"/>
      <c r="G158" s="19">
        <v>880.45100000000002</v>
      </c>
      <c r="H158" s="19">
        <v>584</v>
      </c>
      <c r="I158" s="19">
        <v>293</v>
      </c>
      <c r="J158" s="19">
        <v>877</v>
      </c>
      <c r="K158" s="19">
        <f t="shared" si="26"/>
        <v>2634.451</v>
      </c>
      <c r="L158" s="3">
        <v>8205.83</v>
      </c>
      <c r="M158" s="3">
        <v>8205.83</v>
      </c>
      <c r="N158" s="3">
        <v>1980</v>
      </c>
      <c r="O158" s="3">
        <v>1980</v>
      </c>
      <c r="P158" s="20">
        <f t="shared" si="20"/>
        <v>5481538.24933</v>
      </c>
      <c r="Q158" s="20">
        <f t="shared" si="21"/>
        <v>3635884.7199999997</v>
      </c>
      <c r="R158" s="20">
        <f t="shared" si="22"/>
        <v>1824168.19</v>
      </c>
      <c r="S158" s="20">
        <f t="shared" si="23"/>
        <v>5460052.9100000001</v>
      </c>
      <c r="T158" s="20">
        <f t="shared" si="24"/>
        <v>16401644.069329999</v>
      </c>
      <c r="U158" s="23"/>
      <c r="V158" s="23"/>
      <c r="W158" s="23"/>
      <c r="X158" s="22"/>
      <c r="Y158" s="22"/>
    </row>
    <row r="159" spans="1:25" s="5" customFormat="1" ht="53.25" customHeight="1">
      <c r="A159" s="17" t="s">
        <v>160</v>
      </c>
      <c r="B159" s="18" t="s">
        <v>161</v>
      </c>
      <c r="C159" s="18" t="s">
        <v>156</v>
      </c>
      <c r="D159" s="18" t="s">
        <v>377</v>
      </c>
      <c r="E159" s="18" t="s">
        <v>379</v>
      </c>
      <c r="F159" s="18"/>
      <c r="G159" s="19">
        <v>1198.8810000000001</v>
      </c>
      <c r="H159" s="19">
        <v>799.25400000000002</v>
      </c>
      <c r="I159" s="19">
        <v>399.62700000000001</v>
      </c>
      <c r="J159" s="19">
        <v>1198.8810000000001</v>
      </c>
      <c r="K159" s="19">
        <f t="shared" si="26"/>
        <v>3596.643</v>
      </c>
      <c r="L159" s="3">
        <v>6902.3</v>
      </c>
      <c r="M159" s="3">
        <v>6902.3</v>
      </c>
      <c r="N159" s="3">
        <v>1612.5</v>
      </c>
      <c r="O159" s="3">
        <v>1612.5</v>
      </c>
      <c r="P159" s="20">
        <f t="shared" si="20"/>
        <v>6341840.713800001</v>
      </c>
      <c r="Q159" s="20">
        <f t="shared" si="21"/>
        <v>4227893.8092</v>
      </c>
      <c r="R159" s="20">
        <f t="shared" si="22"/>
        <v>2113946.9046</v>
      </c>
      <c r="S159" s="20">
        <f t="shared" si="23"/>
        <v>6341840.713800001</v>
      </c>
      <c r="T159" s="20">
        <f t="shared" si="24"/>
        <v>19025522.141400002</v>
      </c>
      <c r="U159" s="23"/>
      <c r="V159" s="23"/>
      <c r="W159" s="23"/>
      <c r="X159" s="22"/>
      <c r="Y159" s="22"/>
    </row>
    <row r="160" spans="1:25" s="5" customFormat="1" ht="53.25" customHeight="1">
      <c r="A160" s="17" t="s">
        <v>160</v>
      </c>
      <c r="B160" s="18" t="s">
        <v>161</v>
      </c>
      <c r="C160" s="18" t="s">
        <v>156</v>
      </c>
      <c r="D160" s="18" t="s">
        <v>377</v>
      </c>
      <c r="E160" s="18" t="s">
        <v>380</v>
      </c>
      <c r="F160" s="18"/>
      <c r="G160" s="19">
        <v>374.33100000000002</v>
      </c>
      <c r="H160" s="19">
        <v>249.554</v>
      </c>
      <c r="I160" s="19">
        <v>124.777</v>
      </c>
      <c r="J160" s="19">
        <v>374.33100000000002</v>
      </c>
      <c r="K160" s="19">
        <f t="shared" si="26"/>
        <v>1122.9929999999999</v>
      </c>
      <c r="L160" s="3">
        <v>9188.35</v>
      </c>
      <c r="M160" s="3">
        <v>9188.35</v>
      </c>
      <c r="N160" s="3">
        <v>1980</v>
      </c>
      <c r="O160" s="3">
        <v>1980</v>
      </c>
      <c r="P160" s="20">
        <f t="shared" si="20"/>
        <v>2698308.8638500003</v>
      </c>
      <c r="Q160" s="20">
        <f t="shared" si="21"/>
        <v>1798872.5759000001</v>
      </c>
      <c r="R160" s="20">
        <f t="shared" si="22"/>
        <v>899436.28795000003</v>
      </c>
      <c r="S160" s="20">
        <f t="shared" si="23"/>
        <v>2698308.8638500003</v>
      </c>
      <c r="T160" s="20">
        <f t="shared" si="24"/>
        <v>8094926.5915500009</v>
      </c>
      <c r="U160" s="23"/>
      <c r="V160" s="23"/>
      <c r="W160" s="23"/>
      <c r="X160" s="22"/>
      <c r="Y160" s="22"/>
    </row>
    <row r="161" spans="1:25" s="5" customFormat="1" ht="53.25" customHeight="1">
      <c r="A161" s="17" t="s">
        <v>162</v>
      </c>
      <c r="B161" s="18" t="s">
        <v>381</v>
      </c>
      <c r="C161" s="18" t="s">
        <v>156</v>
      </c>
      <c r="D161" s="18" t="s">
        <v>163</v>
      </c>
      <c r="E161" s="18"/>
      <c r="F161" s="18"/>
      <c r="G161" s="19">
        <v>408.92700000000002</v>
      </c>
      <c r="H161" s="19">
        <v>272.61200000000002</v>
      </c>
      <c r="I161" s="19">
        <v>136.30600000000001</v>
      </c>
      <c r="J161" s="19">
        <v>408.91800000000001</v>
      </c>
      <c r="K161" s="19">
        <f t="shared" si="26"/>
        <v>1226.7629999999999</v>
      </c>
      <c r="L161" s="3">
        <v>6768.27</v>
      </c>
      <c r="M161" s="3">
        <v>6768.27</v>
      </c>
      <c r="N161" s="3">
        <v>2376</v>
      </c>
      <c r="O161" s="3">
        <v>2376</v>
      </c>
      <c r="P161" s="20">
        <f t="shared" si="20"/>
        <v>1796117.7942900003</v>
      </c>
      <c r="Q161" s="20">
        <f t="shared" si="21"/>
        <v>1197385.5092400003</v>
      </c>
      <c r="R161" s="20">
        <f t="shared" si="22"/>
        <v>598692.75462000014</v>
      </c>
      <c r="S161" s="20">
        <f t="shared" si="23"/>
        <v>1796078.2638600003</v>
      </c>
      <c r="T161" s="20">
        <f t="shared" si="24"/>
        <v>5388274.3220100012</v>
      </c>
      <c r="U161" s="23"/>
      <c r="V161" s="23"/>
      <c r="W161" s="23"/>
      <c r="X161" s="22"/>
      <c r="Y161" s="22"/>
    </row>
    <row r="162" spans="1:25" s="5" customFormat="1" ht="53.25" customHeight="1">
      <c r="A162" s="17" t="s">
        <v>162</v>
      </c>
      <c r="B162" s="18" t="s">
        <v>381</v>
      </c>
      <c r="C162" s="18" t="s">
        <v>156</v>
      </c>
      <c r="D162" s="18" t="s">
        <v>164</v>
      </c>
      <c r="E162" s="18"/>
      <c r="F162" s="18"/>
      <c r="G162" s="19">
        <v>252.417</v>
      </c>
      <c r="H162" s="19">
        <v>75.363</v>
      </c>
      <c r="I162" s="19">
        <v>32.423000000000002</v>
      </c>
      <c r="J162" s="19">
        <v>160.06199999999998</v>
      </c>
      <c r="K162" s="19">
        <f t="shared" si="26"/>
        <v>520.26499999999999</v>
      </c>
      <c r="L162" s="3">
        <v>9203.44</v>
      </c>
      <c r="M162" s="3">
        <v>9203.44</v>
      </c>
      <c r="N162" s="3">
        <v>2376</v>
      </c>
      <c r="O162" s="3">
        <v>2376</v>
      </c>
      <c r="P162" s="20">
        <f t="shared" si="20"/>
        <v>1723361.9224800002</v>
      </c>
      <c r="Q162" s="20">
        <f t="shared" si="21"/>
        <v>514536.36072000006</v>
      </c>
      <c r="R162" s="20">
        <f t="shared" si="22"/>
        <v>221366.08712000004</v>
      </c>
      <c r="S162" s="20">
        <f t="shared" si="23"/>
        <v>1092813.7012799999</v>
      </c>
      <c r="T162" s="20">
        <f t="shared" si="24"/>
        <v>3552078.0716000004</v>
      </c>
      <c r="U162" s="23"/>
      <c r="V162" s="23"/>
      <c r="W162" s="23"/>
      <c r="X162" s="22"/>
      <c r="Y162" s="22"/>
    </row>
    <row r="163" spans="1:25" s="5" customFormat="1" ht="53.25" customHeight="1">
      <c r="A163" s="17" t="s">
        <v>150</v>
      </c>
      <c r="B163" s="18" t="s">
        <v>151</v>
      </c>
      <c r="C163" s="18" t="s">
        <v>156</v>
      </c>
      <c r="D163" s="18" t="s">
        <v>163</v>
      </c>
      <c r="E163" s="18"/>
      <c r="F163" s="18"/>
      <c r="G163" s="19">
        <f>7690.601-10.985</f>
        <v>7679.616</v>
      </c>
      <c r="H163" s="19">
        <v>3285.1750000000002</v>
      </c>
      <c r="I163" s="19">
        <v>1794.125</v>
      </c>
      <c r="J163" s="19">
        <v>5831.8869999999997</v>
      </c>
      <c r="K163" s="19">
        <f t="shared" si="26"/>
        <v>18590.803</v>
      </c>
      <c r="L163" s="3">
        <v>2084.5</v>
      </c>
      <c r="M163" s="3">
        <v>2084.5</v>
      </c>
      <c r="N163" s="3">
        <v>1980</v>
      </c>
      <c r="O163" s="3">
        <v>1980</v>
      </c>
      <c r="P163" s="20">
        <f t="shared" si="20"/>
        <v>802519.87199999997</v>
      </c>
      <c r="Q163" s="20">
        <f t="shared" si="21"/>
        <v>343300.78750000003</v>
      </c>
      <c r="R163" s="20">
        <f t="shared" si="22"/>
        <v>187486.0625</v>
      </c>
      <c r="S163" s="20">
        <f t="shared" si="23"/>
        <v>609432.19149999996</v>
      </c>
      <c r="T163" s="20">
        <f t="shared" si="24"/>
        <v>1942738.9135</v>
      </c>
      <c r="U163" s="23"/>
      <c r="V163" s="23"/>
      <c r="W163" s="23"/>
      <c r="X163" s="22"/>
      <c r="Y163" s="22"/>
    </row>
    <row r="164" spans="1:25" s="5" customFormat="1" ht="53.25" customHeight="1">
      <c r="A164" s="17" t="s">
        <v>150</v>
      </c>
      <c r="B164" s="18" t="s">
        <v>151</v>
      </c>
      <c r="C164" s="18" t="s">
        <v>156</v>
      </c>
      <c r="D164" s="18" t="s">
        <v>165</v>
      </c>
      <c r="E164" s="18"/>
      <c r="F164" s="18"/>
      <c r="G164" s="19">
        <f>4385.748-20.074</f>
        <v>4365.674</v>
      </c>
      <c r="H164" s="19">
        <v>1604.848</v>
      </c>
      <c r="I164" s="19">
        <v>733.42499999999995</v>
      </c>
      <c r="J164" s="19">
        <v>2949.7310000000002</v>
      </c>
      <c r="K164" s="19">
        <f t="shared" si="26"/>
        <v>9653.6779999999999</v>
      </c>
      <c r="L164" s="3">
        <v>3030.61</v>
      </c>
      <c r="M164" s="3">
        <v>3030.61</v>
      </c>
      <c r="N164" s="3">
        <v>1980</v>
      </c>
      <c r="O164" s="3">
        <v>1980</v>
      </c>
      <c r="P164" s="20">
        <f t="shared" si="20"/>
        <v>4586620.7611400001</v>
      </c>
      <c r="Q164" s="20">
        <f t="shared" si="21"/>
        <v>1686069.3572800001</v>
      </c>
      <c r="R164" s="20">
        <f t="shared" si="22"/>
        <v>770543.63925000001</v>
      </c>
      <c r="S164" s="20">
        <f t="shared" si="23"/>
        <v>3099016.8859100007</v>
      </c>
      <c r="T164" s="20">
        <f t="shared" si="24"/>
        <v>10142250.643580001</v>
      </c>
      <c r="U164" s="23"/>
      <c r="V164" s="23"/>
      <c r="W164" s="23"/>
      <c r="X164" s="22"/>
      <c r="Y164" s="22"/>
    </row>
    <row r="165" spans="1:25" s="96" customFormat="1" ht="53.25" customHeight="1">
      <c r="A165" s="89" t="s">
        <v>47</v>
      </c>
      <c r="B165" s="90" t="s">
        <v>48</v>
      </c>
      <c r="C165" s="90" t="s">
        <v>156</v>
      </c>
      <c r="D165" s="90"/>
      <c r="E165" s="90"/>
      <c r="F165" s="90"/>
      <c r="G165" s="91">
        <v>4452.1480000000001</v>
      </c>
      <c r="H165" s="91">
        <f>2272.415+9.239</f>
        <v>2281.654</v>
      </c>
      <c r="I165" s="91">
        <v>1122.807</v>
      </c>
      <c r="J165" s="91">
        <v>3874.9610000000002</v>
      </c>
      <c r="K165" s="91">
        <f t="shared" si="26"/>
        <v>11731.57</v>
      </c>
      <c r="L165" s="92">
        <v>2178.13</v>
      </c>
      <c r="M165" s="92">
        <v>2178.13</v>
      </c>
      <c r="N165" s="92">
        <v>1743.33</v>
      </c>
      <c r="O165" s="92">
        <v>1743.33</v>
      </c>
      <c r="P165" s="20">
        <f t="shared" si="20"/>
        <v>1935793.9504000009</v>
      </c>
      <c r="Q165" s="20">
        <f t="shared" si="21"/>
        <v>992063.15920000046</v>
      </c>
      <c r="R165" s="20">
        <f t="shared" si="22"/>
        <v>488196.48360000021</v>
      </c>
      <c r="S165" s="20">
        <f t="shared" si="23"/>
        <v>1684833.0428000009</v>
      </c>
      <c r="T165" s="20">
        <f t="shared" si="24"/>
        <v>5100886.6360000027</v>
      </c>
      <c r="U165" s="94"/>
      <c r="V165" s="94"/>
      <c r="W165" s="94"/>
      <c r="X165" s="95"/>
      <c r="Y165" s="95"/>
    </row>
    <row r="166" spans="1:25" s="5" customFormat="1" ht="53.25" customHeight="1">
      <c r="A166" s="17" t="s">
        <v>166</v>
      </c>
      <c r="B166" s="18" t="s">
        <v>167</v>
      </c>
      <c r="C166" s="18" t="s">
        <v>156</v>
      </c>
      <c r="D166" s="18" t="s">
        <v>159</v>
      </c>
      <c r="E166" s="18"/>
      <c r="F166" s="18"/>
      <c r="G166" s="19">
        <v>9325.8330000000005</v>
      </c>
      <c r="H166" s="19">
        <v>4877.3460000000005</v>
      </c>
      <c r="I166" s="19">
        <v>2261.9639999999999</v>
      </c>
      <c r="J166" s="19">
        <v>7859.246000000001</v>
      </c>
      <c r="K166" s="19">
        <f t="shared" si="26"/>
        <v>24324.389000000003</v>
      </c>
      <c r="L166" s="3">
        <v>5438.03</v>
      </c>
      <c r="M166" s="3">
        <v>5438.03</v>
      </c>
      <c r="N166" s="3">
        <v>1980</v>
      </c>
      <c r="O166" s="3">
        <v>1980</v>
      </c>
      <c r="P166" s="20">
        <f t="shared" si="20"/>
        <v>32249010.288989998</v>
      </c>
      <c r="Q166" s="20">
        <f t="shared" si="21"/>
        <v>16866008.788380001</v>
      </c>
      <c r="R166" s="20">
        <f t="shared" si="22"/>
        <v>7821939.3709199997</v>
      </c>
      <c r="S166" s="20">
        <f t="shared" si="23"/>
        <v>27177508.445380002</v>
      </c>
      <c r="T166" s="20">
        <f t="shared" si="24"/>
        <v>84114466.893670008</v>
      </c>
      <c r="U166" s="23"/>
      <c r="V166" s="23"/>
      <c r="W166" s="23"/>
      <c r="X166" s="22"/>
      <c r="Y166" s="22"/>
    </row>
    <row r="167" spans="1:25" s="5" customFormat="1" ht="53.25" customHeight="1">
      <c r="A167" s="17" t="s">
        <v>166</v>
      </c>
      <c r="B167" s="18" t="s">
        <v>167</v>
      </c>
      <c r="C167" s="18" t="s">
        <v>156</v>
      </c>
      <c r="D167" s="18" t="s">
        <v>168</v>
      </c>
      <c r="E167" s="18"/>
      <c r="F167" s="18"/>
      <c r="G167" s="19">
        <v>4335.0420000000004</v>
      </c>
      <c r="H167" s="19">
        <v>2035.2510000000002</v>
      </c>
      <c r="I167" s="19">
        <v>850.17000000000007</v>
      </c>
      <c r="J167" s="19">
        <v>3715.0209999999997</v>
      </c>
      <c r="K167" s="19">
        <f t="shared" si="26"/>
        <v>10935.484</v>
      </c>
      <c r="L167" s="3">
        <v>6389.7</v>
      </c>
      <c r="M167" s="3">
        <v>6389.7</v>
      </c>
      <c r="N167" s="3">
        <v>1980</v>
      </c>
      <c r="O167" s="3">
        <v>1980</v>
      </c>
      <c r="P167" s="20">
        <f t="shared" si="20"/>
        <v>19116234.707400002</v>
      </c>
      <c r="Q167" s="20">
        <f t="shared" si="21"/>
        <v>8974846.3347000014</v>
      </c>
      <c r="R167" s="20">
        <f t="shared" si="22"/>
        <v>3748994.6490000002</v>
      </c>
      <c r="S167" s="20">
        <f t="shared" si="23"/>
        <v>16382128.103699999</v>
      </c>
      <c r="T167" s="20">
        <f t="shared" si="24"/>
        <v>48222203.794800006</v>
      </c>
      <c r="U167" s="23"/>
      <c r="V167" s="23"/>
      <c r="W167" s="23"/>
      <c r="X167" s="22"/>
      <c r="Y167" s="22"/>
    </row>
    <row r="168" spans="1:25" s="5" customFormat="1" ht="53.25" customHeight="1">
      <c r="A168" s="17" t="s">
        <v>169</v>
      </c>
      <c r="B168" s="18" t="s">
        <v>383</v>
      </c>
      <c r="C168" s="18" t="s">
        <v>156</v>
      </c>
      <c r="D168" s="18" t="s">
        <v>170</v>
      </c>
      <c r="E168" s="18"/>
      <c r="F168" s="18" t="s">
        <v>382</v>
      </c>
      <c r="G168" s="19">
        <f>2045.013+4.232</f>
        <v>2049.2449999999999</v>
      </c>
      <c r="H168" s="19">
        <v>706.21500000000003</v>
      </c>
      <c r="I168" s="19">
        <v>533.28099999999995</v>
      </c>
      <c r="J168" s="19">
        <v>1499.8530000000001</v>
      </c>
      <c r="K168" s="19">
        <f t="shared" si="26"/>
        <v>4788.5940000000001</v>
      </c>
      <c r="L168" s="3">
        <v>8791.75</v>
      </c>
      <c r="M168" s="3">
        <v>8791.75</v>
      </c>
      <c r="N168" s="3">
        <v>2376</v>
      </c>
      <c r="O168" s="3">
        <v>2376</v>
      </c>
      <c r="P168" s="20">
        <f t="shared" si="20"/>
        <v>13147443.608749999</v>
      </c>
      <c r="Q168" s="20">
        <f t="shared" si="21"/>
        <v>4530898.8862500004</v>
      </c>
      <c r="R168" s="20">
        <f t="shared" si="22"/>
        <v>3421397.5757499998</v>
      </c>
      <c r="S168" s="20">
        <f t="shared" si="23"/>
        <v>9622681.8847500011</v>
      </c>
      <c r="T168" s="20">
        <f t="shared" si="24"/>
        <v>30722421.955499999</v>
      </c>
      <c r="U168" s="23"/>
      <c r="V168" s="23"/>
      <c r="W168" s="23"/>
      <c r="X168" s="22"/>
      <c r="Y168" s="22"/>
    </row>
    <row r="169" spans="1:25" s="5" customFormat="1" ht="100.5" customHeight="1">
      <c r="A169" s="17" t="s">
        <v>169</v>
      </c>
      <c r="B169" s="18" t="s">
        <v>383</v>
      </c>
      <c r="C169" s="18" t="s">
        <v>156</v>
      </c>
      <c r="D169" s="18" t="s">
        <v>264</v>
      </c>
      <c r="E169" s="18" t="s">
        <v>384</v>
      </c>
      <c r="F169" s="18" t="s">
        <v>382</v>
      </c>
      <c r="G169" s="19">
        <v>2547.0940000000001</v>
      </c>
      <c r="H169" s="19">
        <v>510.25200000000001</v>
      </c>
      <c r="I169" s="19">
        <f>101.364+453.84</f>
        <v>555.20399999999995</v>
      </c>
      <c r="J169" s="19">
        <v>2356.3879999999999</v>
      </c>
      <c r="K169" s="19">
        <f t="shared" si="26"/>
        <v>5968.9380000000001</v>
      </c>
      <c r="L169" s="3">
        <v>15965.21</v>
      </c>
      <c r="M169" s="3">
        <v>15965.21</v>
      </c>
      <c r="N169" s="3">
        <v>2376</v>
      </c>
      <c r="O169" s="3">
        <v>2376</v>
      </c>
      <c r="P169" s="20">
        <f t="shared" si="20"/>
        <v>34612995.255740002</v>
      </c>
      <c r="Q169" s="20">
        <f t="shared" si="21"/>
        <v>6933921.5809199996</v>
      </c>
      <c r="R169" s="20">
        <f t="shared" si="22"/>
        <v>7544783.7488399986</v>
      </c>
      <c r="S169" s="20">
        <f t="shared" si="23"/>
        <v>32021451.373479996</v>
      </c>
      <c r="T169" s="20">
        <f t="shared" si="24"/>
        <v>81113151.958979994</v>
      </c>
      <c r="U169" s="23"/>
      <c r="V169" s="23"/>
      <c r="W169" s="23"/>
      <c r="X169" s="22"/>
      <c r="Y169" s="22"/>
    </row>
    <row r="170" spans="1:25" s="5" customFormat="1" ht="54" customHeight="1">
      <c r="A170" s="17" t="s">
        <v>169</v>
      </c>
      <c r="B170" s="18" t="s">
        <v>383</v>
      </c>
      <c r="C170" s="18" t="s">
        <v>156</v>
      </c>
      <c r="D170" s="18" t="s">
        <v>164</v>
      </c>
      <c r="E170" s="18" t="s">
        <v>385</v>
      </c>
      <c r="F170" s="18" t="s">
        <v>382</v>
      </c>
      <c r="G170" s="19">
        <f>1489.507+29.58</f>
        <v>1519.087</v>
      </c>
      <c r="H170" s="19">
        <v>651.87300000000005</v>
      </c>
      <c r="I170" s="19">
        <v>391.64800000000002</v>
      </c>
      <c r="J170" s="19">
        <v>1811.3620000000001</v>
      </c>
      <c r="K170" s="19">
        <f t="shared" si="26"/>
        <v>4373.97</v>
      </c>
      <c r="L170" s="3">
        <v>13343.57</v>
      </c>
      <c r="M170" s="3">
        <v>13343.57</v>
      </c>
      <c r="N170" s="3">
        <v>2376</v>
      </c>
      <c r="O170" s="3">
        <v>2376</v>
      </c>
      <c r="P170" s="20">
        <f t="shared" si="20"/>
        <v>16660693.00859</v>
      </c>
      <c r="Q170" s="20">
        <f t="shared" si="21"/>
        <v>7149462.7586099999</v>
      </c>
      <c r="R170" s="20">
        <f t="shared" si="22"/>
        <v>4295426.8553600004</v>
      </c>
      <c r="S170" s="20">
        <f t="shared" si="23"/>
        <v>19866239.530340001</v>
      </c>
      <c r="T170" s="20">
        <f t="shared" si="24"/>
        <v>47971822.152900003</v>
      </c>
      <c r="U170" s="23"/>
      <c r="V170" s="23"/>
      <c r="W170" s="23"/>
      <c r="X170" s="22"/>
      <c r="Y170" s="22"/>
    </row>
    <row r="171" spans="1:25" s="5" customFormat="1" ht="54" customHeight="1">
      <c r="A171" s="17" t="s">
        <v>169</v>
      </c>
      <c r="B171" s="18" t="s">
        <v>383</v>
      </c>
      <c r="C171" s="18" t="s">
        <v>156</v>
      </c>
      <c r="D171" s="18" t="s">
        <v>164</v>
      </c>
      <c r="E171" s="90" t="s">
        <v>468</v>
      </c>
      <c r="F171" s="18" t="s">
        <v>382</v>
      </c>
      <c r="G171" s="19">
        <f>58.063-1.801</f>
        <v>56.262</v>
      </c>
      <c r="H171" s="19">
        <v>11.77</v>
      </c>
      <c r="I171" s="19">
        <v>9.359</v>
      </c>
      <c r="J171" s="19">
        <v>49.28</v>
      </c>
      <c r="K171" s="19">
        <f t="shared" si="26"/>
        <v>126.67099999999999</v>
      </c>
      <c r="L171" s="3">
        <v>13343.57</v>
      </c>
      <c r="M171" s="3">
        <v>13343.57</v>
      </c>
      <c r="N171" s="3">
        <v>2376</v>
      </c>
      <c r="O171" s="3">
        <v>2376</v>
      </c>
      <c r="P171" s="20">
        <f t="shared" si="20"/>
        <v>617057.42333999998</v>
      </c>
      <c r="Q171" s="20">
        <f t="shared" si="21"/>
        <v>129088.29889999999</v>
      </c>
      <c r="R171" s="20">
        <f t="shared" si="22"/>
        <v>102645.48763</v>
      </c>
      <c r="S171" s="20">
        <f t="shared" si="23"/>
        <v>540481.84959999996</v>
      </c>
      <c r="T171" s="20">
        <f t="shared" si="24"/>
        <v>1389273.05947</v>
      </c>
      <c r="U171" s="23"/>
      <c r="V171" s="23"/>
      <c r="W171" s="23"/>
      <c r="X171" s="22"/>
      <c r="Y171" s="22"/>
    </row>
    <row r="172" spans="1:25" s="5" customFormat="1" ht="54" customHeight="1">
      <c r="A172" s="17" t="s">
        <v>88</v>
      </c>
      <c r="B172" s="18" t="s">
        <v>89</v>
      </c>
      <c r="C172" s="18" t="s">
        <v>156</v>
      </c>
      <c r="D172" s="18" t="s">
        <v>171</v>
      </c>
      <c r="E172" s="18"/>
      <c r="F172" s="18"/>
      <c r="G172" s="19">
        <v>1021.0429999999999</v>
      </c>
      <c r="H172" s="19">
        <v>672.51899999999989</v>
      </c>
      <c r="I172" s="19">
        <v>326.697</v>
      </c>
      <c r="J172" s="19">
        <v>983.95600000000002</v>
      </c>
      <c r="K172" s="19">
        <f t="shared" si="26"/>
        <v>3004.2150000000001</v>
      </c>
      <c r="L172" s="19">
        <v>5794.29</v>
      </c>
      <c r="M172" s="19">
        <v>5794.29</v>
      </c>
      <c r="N172" s="19">
        <v>1377</v>
      </c>
      <c r="O172" s="19">
        <v>1377</v>
      </c>
      <c r="P172" s="20">
        <f t="shared" si="20"/>
        <v>4510243.0334699992</v>
      </c>
      <c r="Q172" s="20">
        <f t="shared" si="21"/>
        <v>2970711.4535099994</v>
      </c>
      <c r="R172" s="20">
        <f t="shared" si="22"/>
        <v>1443115.3911299999</v>
      </c>
      <c r="S172" s="20">
        <f t="shared" si="23"/>
        <v>4346418.9992399998</v>
      </c>
      <c r="T172" s="20">
        <f t="shared" si="24"/>
        <v>13270488.877349999</v>
      </c>
      <c r="U172" s="23"/>
      <c r="V172" s="23"/>
      <c r="W172" s="23"/>
      <c r="X172" s="22"/>
      <c r="Y172" s="22"/>
    </row>
    <row r="173" spans="1:25" s="5" customFormat="1" ht="54" customHeight="1">
      <c r="A173" s="17" t="s">
        <v>35</v>
      </c>
      <c r="B173" s="18" t="s">
        <v>36</v>
      </c>
      <c r="C173" s="18" t="s">
        <v>156</v>
      </c>
      <c r="D173" s="18" t="s">
        <v>264</v>
      </c>
      <c r="E173" s="18"/>
      <c r="F173" s="18"/>
      <c r="G173" s="19">
        <v>2011.364</v>
      </c>
      <c r="H173" s="19">
        <v>1232.05</v>
      </c>
      <c r="I173" s="19">
        <v>450.68800000000005</v>
      </c>
      <c r="J173" s="19">
        <v>1754.02</v>
      </c>
      <c r="K173" s="19">
        <f t="shared" si="26"/>
        <v>5448.1219999999994</v>
      </c>
      <c r="L173" s="3">
        <v>6836.63</v>
      </c>
      <c r="M173" s="3">
        <v>6836.63</v>
      </c>
      <c r="N173" s="3">
        <v>1980</v>
      </c>
      <c r="O173" s="3">
        <v>1980</v>
      </c>
      <c r="P173" s="20">
        <f t="shared" si="20"/>
        <v>9768450.7433200013</v>
      </c>
      <c r="Q173" s="20">
        <f t="shared" si="21"/>
        <v>5983610.9914999995</v>
      </c>
      <c r="R173" s="20">
        <f t="shared" si="22"/>
        <v>2188824.8614400001</v>
      </c>
      <c r="S173" s="20">
        <f t="shared" si="23"/>
        <v>8518626.1525999997</v>
      </c>
      <c r="T173" s="20">
        <f t="shared" si="24"/>
        <v>26459512.748860002</v>
      </c>
      <c r="U173" s="23"/>
      <c r="V173" s="23"/>
      <c r="W173" s="23"/>
      <c r="X173" s="22"/>
      <c r="Y173" s="22"/>
    </row>
    <row r="174" spans="1:25" s="5" customFormat="1" ht="14.25" customHeight="1">
      <c r="A174" s="17"/>
      <c r="B174" s="18"/>
      <c r="C174" s="18"/>
      <c r="D174" s="18"/>
      <c r="E174" s="18"/>
      <c r="F174" s="18"/>
      <c r="G174" s="19"/>
      <c r="H174" s="19"/>
      <c r="I174" s="19"/>
      <c r="J174" s="19"/>
      <c r="K174" s="19"/>
      <c r="L174" s="144"/>
      <c r="M174" s="144"/>
      <c r="N174" s="144"/>
      <c r="O174" s="144"/>
      <c r="P174" s="20"/>
      <c r="Q174" s="20"/>
      <c r="R174" s="20"/>
      <c r="S174" s="20"/>
      <c r="T174" s="20"/>
      <c r="U174" s="23"/>
      <c r="V174" s="23"/>
      <c r="W174" s="23"/>
      <c r="X174" s="22"/>
      <c r="Y174" s="22"/>
    </row>
    <row r="175" spans="1:25" s="5" customFormat="1" ht="53.25" customHeight="1">
      <c r="A175" s="17" t="s">
        <v>173</v>
      </c>
      <c r="B175" s="18" t="s">
        <v>174</v>
      </c>
      <c r="C175" s="18" t="s">
        <v>172</v>
      </c>
      <c r="D175" s="18" t="s">
        <v>175</v>
      </c>
      <c r="E175" s="18"/>
      <c r="F175" s="18"/>
      <c r="G175" s="19">
        <v>635.28</v>
      </c>
      <c r="H175" s="19">
        <v>300.56299999999999</v>
      </c>
      <c r="I175" s="19">
        <v>141.17400000000001</v>
      </c>
      <c r="J175" s="19">
        <v>635.28</v>
      </c>
      <c r="K175" s="19">
        <f t="shared" ref="K175:K187" si="27">G175+H175+I175+J175</f>
        <v>1712.297</v>
      </c>
      <c r="L175" s="3">
        <v>4560.0600000000004</v>
      </c>
      <c r="M175" s="3">
        <v>4560.0600000000004</v>
      </c>
      <c r="N175" s="3">
        <v>1929</v>
      </c>
      <c r="O175" s="3">
        <v>1929</v>
      </c>
      <c r="P175" s="20">
        <f t="shared" si="20"/>
        <v>1671459.7968000001</v>
      </c>
      <c r="Q175" s="20">
        <f t="shared" si="21"/>
        <v>790799.28678000008</v>
      </c>
      <c r="R175" s="20">
        <f t="shared" si="22"/>
        <v>371437.26444000006</v>
      </c>
      <c r="S175" s="20">
        <f t="shared" si="23"/>
        <v>1671459.7968000001</v>
      </c>
      <c r="T175" s="20">
        <f t="shared" si="24"/>
        <v>4505156.144820001</v>
      </c>
      <c r="U175" s="23"/>
      <c r="V175" s="23"/>
      <c r="W175" s="23"/>
      <c r="X175" s="22"/>
      <c r="Y175" s="22"/>
    </row>
    <row r="176" spans="1:25" s="5" customFormat="1" ht="53.25" customHeight="1">
      <c r="A176" s="17" t="s">
        <v>176</v>
      </c>
      <c r="B176" s="18" t="s">
        <v>177</v>
      </c>
      <c r="C176" s="18" t="s">
        <v>172</v>
      </c>
      <c r="D176" s="18" t="s">
        <v>178</v>
      </c>
      <c r="E176" s="18"/>
      <c r="F176" s="18"/>
      <c r="G176" s="19">
        <v>2002.4429999999998</v>
      </c>
      <c r="H176" s="19">
        <v>686.34100000000001</v>
      </c>
      <c r="I176" s="19">
        <v>499.74599999999998</v>
      </c>
      <c r="J176" s="19">
        <v>1838.7089999999998</v>
      </c>
      <c r="K176" s="19">
        <f t="shared" si="27"/>
        <v>5027.2389999999996</v>
      </c>
      <c r="L176" s="3">
        <v>4516.49</v>
      </c>
      <c r="M176" s="3">
        <v>4516.49</v>
      </c>
      <c r="N176" s="3">
        <v>1733</v>
      </c>
      <c r="O176" s="3">
        <v>1733</v>
      </c>
      <c r="P176" s="20">
        <f t="shared" si="20"/>
        <v>5573780.0660699988</v>
      </c>
      <c r="Q176" s="20">
        <f t="shared" si="21"/>
        <v>1910423.3100899998</v>
      </c>
      <c r="R176" s="20">
        <f t="shared" si="22"/>
        <v>1391037.9935399999</v>
      </c>
      <c r="S176" s="20">
        <f t="shared" si="23"/>
        <v>5118028.114409999</v>
      </c>
      <c r="T176" s="20">
        <f t="shared" si="24"/>
        <v>13993269.484109998</v>
      </c>
      <c r="U176" s="23"/>
      <c r="V176" s="23"/>
      <c r="W176" s="23"/>
      <c r="X176" s="22"/>
      <c r="Y176" s="22"/>
    </row>
    <row r="177" spans="1:25" s="5" customFormat="1" ht="53.25" customHeight="1">
      <c r="A177" s="17" t="s">
        <v>42</v>
      </c>
      <c r="B177" s="18" t="s">
        <v>43</v>
      </c>
      <c r="C177" s="18" t="s">
        <v>172</v>
      </c>
      <c r="D177" s="18" t="s">
        <v>179</v>
      </c>
      <c r="E177" s="18"/>
      <c r="F177" s="18"/>
      <c r="G177" s="19">
        <v>17910.12</v>
      </c>
      <c r="H177" s="19">
        <v>8234.61</v>
      </c>
      <c r="I177" s="19">
        <v>3928.0199999999995</v>
      </c>
      <c r="J177" s="19">
        <v>15620.82</v>
      </c>
      <c r="K177" s="19">
        <f t="shared" si="27"/>
        <v>45693.57</v>
      </c>
      <c r="L177" s="3">
        <v>4936.83</v>
      </c>
      <c r="M177" s="3">
        <v>4936.83</v>
      </c>
      <c r="N177" s="3">
        <v>1787.5</v>
      </c>
      <c r="O177" s="3">
        <v>1787.5</v>
      </c>
      <c r="P177" s="20">
        <f t="shared" si="20"/>
        <v>56404878.219599992</v>
      </c>
      <c r="Q177" s="20">
        <f t="shared" si="21"/>
        <v>25933504.311300002</v>
      </c>
      <c r="R177" s="20">
        <f t="shared" si="22"/>
        <v>12370631.226599999</v>
      </c>
      <c r="S177" s="20">
        <f t="shared" si="23"/>
        <v>49195117.0506</v>
      </c>
      <c r="T177" s="20">
        <f t="shared" si="24"/>
        <v>143904130.80809999</v>
      </c>
      <c r="U177" s="23"/>
      <c r="V177" s="23"/>
      <c r="W177" s="23"/>
      <c r="X177" s="22"/>
      <c r="Y177" s="22"/>
    </row>
    <row r="178" spans="1:25" s="5" customFormat="1" ht="53.25" customHeight="1">
      <c r="A178" s="17" t="s">
        <v>42</v>
      </c>
      <c r="B178" s="18" t="s">
        <v>43</v>
      </c>
      <c r="C178" s="18" t="s">
        <v>172</v>
      </c>
      <c r="D178" s="18" t="s">
        <v>180</v>
      </c>
      <c r="E178" s="18"/>
      <c r="F178" s="18"/>
      <c r="G178" s="19">
        <v>6.27</v>
      </c>
      <c r="H178" s="19">
        <v>2.78</v>
      </c>
      <c r="I178" s="19">
        <v>1.55</v>
      </c>
      <c r="J178" s="19">
        <v>9.61</v>
      </c>
      <c r="K178" s="19">
        <f t="shared" si="27"/>
        <v>20.21</v>
      </c>
      <c r="L178" s="3">
        <v>7373.2</v>
      </c>
      <c r="M178" s="3">
        <v>7373.2</v>
      </c>
      <c r="N178" s="3">
        <v>1444</v>
      </c>
      <c r="O178" s="3">
        <v>1444</v>
      </c>
      <c r="P178" s="20">
        <f t="shared" si="20"/>
        <v>37176.083999999995</v>
      </c>
      <c r="Q178" s="20">
        <f t="shared" si="21"/>
        <v>16483.175999999999</v>
      </c>
      <c r="R178" s="20">
        <f t="shared" si="22"/>
        <v>9190.26</v>
      </c>
      <c r="S178" s="20">
        <f t="shared" si="23"/>
        <v>56979.611999999994</v>
      </c>
      <c r="T178" s="20">
        <f t="shared" si="24"/>
        <v>119829.13199999998</v>
      </c>
      <c r="U178" s="23"/>
      <c r="V178" s="23"/>
      <c r="W178" s="23"/>
      <c r="X178" s="22"/>
      <c r="Y178" s="22"/>
    </row>
    <row r="179" spans="1:25" s="5" customFormat="1" ht="53.25" customHeight="1">
      <c r="A179" s="17" t="s">
        <v>181</v>
      </c>
      <c r="B179" s="18" t="s">
        <v>182</v>
      </c>
      <c r="C179" s="18" t="s">
        <v>172</v>
      </c>
      <c r="D179" s="18" t="s">
        <v>183</v>
      </c>
      <c r="E179" s="18"/>
      <c r="F179" s="18"/>
      <c r="G179" s="19">
        <v>300.06799999999998</v>
      </c>
      <c r="H179" s="19">
        <v>109.30600000000001</v>
      </c>
      <c r="I179" s="19">
        <v>42.152999999999999</v>
      </c>
      <c r="J179" s="19">
        <v>265.41200000000003</v>
      </c>
      <c r="K179" s="19">
        <f t="shared" si="27"/>
        <v>716.93900000000008</v>
      </c>
      <c r="L179" s="3">
        <v>3501.25</v>
      </c>
      <c r="M179" s="3">
        <v>3501.25</v>
      </c>
      <c r="N179" s="3">
        <v>2027</v>
      </c>
      <c r="O179" s="3">
        <v>2027</v>
      </c>
      <c r="P179" s="20">
        <f t="shared" si="20"/>
        <v>442375.24899999995</v>
      </c>
      <c r="Q179" s="20">
        <f t="shared" si="21"/>
        <v>161144.37050000002</v>
      </c>
      <c r="R179" s="20">
        <f t="shared" si="22"/>
        <v>62144.060249999995</v>
      </c>
      <c r="S179" s="20">
        <f t="shared" si="23"/>
        <v>391283.64100000006</v>
      </c>
      <c r="T179" s="20">
        <f t="shared" si="24"/>
        <v>1056947.32075</v>
      </c>
      <c r="U179" s="23"/>
      <c r="V179" s="23"/>
      <c r="W179" s="23"/>
      <c r="X179" s="22"/>
      <c r="Y179" s="22"/>
    </row>
    <row r="180" spans="1:25" s="5" customFormat="1" ht="53.25" customHeight="1">
      <c r="A180" s="17" t="s">
        <v>184</v>
      </c>
      <c r="B180" s="18" t="s">
        <v>387</v>
      </c>
      <c r="C180" s="18" t="s">
        <v>172</v>
      </c>
      <c r="D180" s="18" t="s">
        <v>185</v>
      </c>
      <c r="E180" s="18"/>
      <c r="F180" s="18"/>
      <c r="G180" s="19">
        <f>2318.944+10.934</f>
        <v>2329.8780000000002</v>
      </c>
      <c r="H180" s="19">
        <v>1158.5940000000001</v>
      </c>
      <c r="I180" s="19">
        <v>396.02300000000002</v>
      </c>
      <c r="J180" s="19">
        <v>2329.5549999999998</v>
      </c>
      <c r="K180" s="19">
        <f t="shared" si="27"/>
        <v>6214.05</v>
      </c>
      <c r="L180" s="3">
        <v>4483.83</v>
      </c>
      <c r="M180" s="3">
        <v>4483.83</v>
      </c>
      <c r="N180" s="3">
        <v>2145</v>
      </c>
      <c r="O180" s="3">
        <v>2145</v>
      </c>
      <c r="P180" s="20">
        <f t="shared" si="20"/>
        <v>5449188.56274</v>
      </c>
      <c r="Q180" s="20">
        <f t="shared" si="21"/>
        <v>2709754.4050199999</v>
      </c>
      <c r="R180" s="20">
        <f t="shared" si="22"/>
        <v>926230.47308999998</v>
      </c>
      <c r="S180" s="20">
        <f t="shared" si="23"/>
        <v>5448433.120649999</v>
      </c>
      <c r="T180" s="20">
        <f t="shared" si="24"/>
        <v>14533606.5615</v>
      </c>
      <c r="U180" s="23"/>
      <c r="V180" s="23"/>
      <c r="W180" s="23"/>
      <c r="X180" s="22"/>
      <c r="Y180" s="22"/>
    </row>
    <row r="181" spans="1:25" s="5" customFormat="1" ht="53.25" customHeight="1">
      <c r="A181" s="17" t="s">
        <v>388</v>
      </c>
      <c r="B181" s="18" t="s">
        <v>389</v>
      </c>
      <c r="C181" s="18" t="s">
        <v>172</v>
      </c>
      <c r="D181" s="18" t="s">
        <v>390</v>
      </c>
      <c r="E181" s="18"/>
      <c r="F181" s="18" t="s">
        <v>408</v>
      </c>
      <c r="G181" s="19">
        <v>16.134</v>
      </c>
      <c r="H181" s="19">
        <v>7.6360000000000001</v>
      </c>
      <c r="I181" s="19">
        <v>2.8679999999999999</v>
      </c>
      <c r="J181" s="19">
        <v>16.134</v>
      </c>
      <c r="K181" s="19">
        <f t="shared" si="27"/>
        <v>42.771999999999998</v>
      </c>
      <c r="L181" s="3">
        <v>3716.37</v>
      </c>
      <c r="M181" s="3">
        <v>3716.37</v>
      </c>
      <c r="N181" s="3">
        <v>1733</v>
      </c>
      <c r="O181" s="3">
        <v>1733</v>
      </c>
      <c r="P181" s="20">
        <f t="shared" si="20"/>
        <v>31999.691579999999</v>
      </c>
      <c r="Q181" s="20">
        <f t="shared" si="21"/>
        <v>15145.01332</v>
      </c>
      <c r="R181" s="20">
        <f t="shared" si="22"/>
        <v>5688.3051599999999</v>
      </c>
      <c r="S181" s="20">
        <f t="shared" si="23"/>
        <v>31999.691579999999</v>
      </c>
      <c r="T181" s="20">
        <f t="shared" si="24"/>
        <v>84832.701639999999</v>
      </c>
      <c r="U181" s="23"/>
      <c r="V181" s="23"/>
      <c r="W181" s="23"/>
      <c r="X181" s="22"/>
      <c r="Y181" s="22"/>
    </row>
    <row r="182" spans="1:25" s="5" customFormat="1" ht="53.25" customHeight="1">
      <c r="A182" s="17" t="s">
        <v>388</v>
      </c>
      <c r="B182" s="18" t="s">
        <v>389</v>
      </c>
      <c r="C182" s="18" t="s">
        <v>172</v>
      </c>
      <c r="D182" s="18" t="s">
        <v>186</v>
      </c>
      <c r="E182" s="18"/>
      <c r="F182" s="18" t="s">
        <v>409</v>
      </c>
      <c r="G182" s="19">
        <v>62.654000000000003</v>
      </c>
      <c r="H182" s="19">
        <v>28.460999999999999</v>
      </c>
      <c r="I182" s="19">
        <v>9.07</v>
      </c>
      <c r="J182" s="19">
        <v>57.792999999999999</v>
      </c>
      <c r="K182" s="19">
        <f t="shared" si="27"/>
        <v>157.97800000000001</v>
      </c>
      <c r="L182" s="3">
        <v>8366.59</v>
      </c>
      <c r="M182" s="3">
        <v>8366.59</v>
      </c>
      <c r="N182" s="3">
        <v>2027</v>
      </c>
      <c r="O182" s="3">
        <v>2027</v>
      </c>
      <c r="P182" s="20">
        <f t="shared" si="20"/>
        <v>397200.67186</v>
      </c>
      <c r="Q182" s="20">
        <f t="shared" si="21"/>
        <v>180431.07099000001</v>
      </c>
      <c r="R182" s="20">
        <f t="shared" si="22"/>
        <v>57500.081300000005</v>
      </c>
      <c r="S182" s="20">
        <f t="shared" si="23"/>
        <v>366383.92486999999</v>
      </c>
      <c r="T182" s="20">
        <f t="shared" si="24"/>
        <v>1001515.74902</v>
      </c>
      <c r="U182" s="23"/>
      <c r="V182" s="23"/>
      <c r="W182" s="23"/>
      <c r="X182" s="22"/>
      <c r="Y182" s="22"/>
    </row>
    <row r="183" spans="1:25" s="5" customFormat="1" ht="53.25" customHeight="1">
      <c r="A183" s="17" t="s">
        <v>388</v>
      </c>
      <c r="B183" s="18" t="s">
        <v>389</v>
      </c>
      <c r="C183" s="18" t="s">
        <v>172</v>
      </c>
      <c r="D183" s="18" t="s">
        <v>187</v>
      </c>
      <c r="E183" s="18"/>
      <c r="F183" s="18" t="s">
        <v>409</v>
      </c>
      <c r="G183" s="19">
        <v>17.234000000000002</v>
      </c>
      <c r="H183" s="19">
        <v>8.1539999999999999</v>
      </c>
      <c r="I183" s="19">
        <v>2.93</v>
      </c>
      <c r="J183" s="19">
        <v>17.147000000000002</v>
      </c>
      <c r="K183" s="19">
        <f t="shared" si="27"/>
        <v>45.465000000000003</v>
      </c>
      <c r="L183" s="3">
        <v>6535.37</v>
      </c>
      <c r="M183" s="3">
        <v>6535.37</v>
      </c>
      <c r="N183" s="3">
        <v>2145</v>
      </c>
      <c r="O183" s="3">
        <v>2145</v>
      </c>
      <c r="P183" s="20">
        <f t="shared" si="20"/>
        <v>75663.636580000006</v>
      </c>
      <c r="Q183" s="20">
        <f t="shared" si="21"/>
        <v>35799.076979999998</v>
      </c>
      <c r="R183" s="20">
        <f t="shared" si="22"/>
        <v>12863.784100000001</v>
      </c>
      <c r="S183" s="20">
        <f t="shared" si="23"/>
        <v>75281.67439</v>
      </c>
      <c r="T183" s="20">
        <f t="shared" si="24"/>
        <v>199608.17204999999</v>
      </c>
      <c r="U183" s="23"/>
      <c r="V183" s="23"/>
      <c r="W183" s="23"/>
      <c r="X183" s="22"/>
      <c r="Y183" s="22"/>
    </row>
    <row r="184" spans="1:25" s="5" customFormat="1" ht="53.25" customHeight="1">
      <c r="A184" s="17" t="s">
        <v>388</v>
      </c>
      <c r="B184" s="18" t="s">
        <v>389</v>
      </c>
      <c r="C184" s="18" t="s">
        <v>172</v>
      </c>
      <c r="D184" s="18" t="s">
        <v>188</v>
      </c>
      <c r="E184" s="18"/>
      <c r="F184" s="18" t="s">
        <v>409</v>
      </c>
      <c r="G184" s="19">
        <v>7.7809999999999988</v>
      </c>
      <c r="H184" s="19">
        <v>3.6819999999999999</v>
      </c>
      <c r="I184" s="19">
        <v>1.383</v>
      </c>
      <c r="J184" s="19">
        <v>7.7410000000000005</v>
      </c>
      <c r="K184" s="19">
        <f t="shared" si="27"/>
        <v>20.587</v>
      </c>
      <c r="L184" s="3">
        <v>4976.2700000000004</v>
      </c>
      <c r="M184" s="3">
        <v>4976.2700000000004</v>
      </c>
      <c r="N184" s="3">
        <v>2201</v>
      </c>
      <c r="O184" s="3">
        <v>2201</v>
      </c>
      <c r="P184" s="20">
        <f t="shared" si="20"/>
        <v>21594.37587</v>
      </c>
      <c r="Q184" s="20">
        <f t="shared" si="21"/>
        <v>10218.544140000002</v>
      </c>
      <c r="R184" s="20">
        <f t="shared" si="22"/>
        <v>3838.1984100000004</v>
      </c>
      <c r="S184" s="20">
        <f t="shared" si="23"/>
        <v>21483.365070000003</v>
      </c>
      <c r="T184" s="20">
        <f t="shared" si="24"/>
        <v>57134.483489999999</v>
      </c>
      <c r="U184" s="23"/>
      <c r="V184" s="23"/>
      <c r="W184" s="23"/>
      <c r="X184" s="22"/>
      <c r="Y184" s="22"/>
    </row>
    <row r="185" spans="1:25" s="5" customFormat="1" ht="53.25" customHeight="1">
      <c r="A185" s="17" t="s">
        <v>388</v>
      </c>
      <c r="B185" s="18" t="s">
        <v>389</v>
      </c>
      <c r="C185" s="18" t="s">
        <v>172</v>
      </c>
      <c r="D185" s="18" t="s">
        <v>189</v>
      </c>
      <c r="E185" s="18"/>
      <c r="F185" s="18" t="s">
        <v>409</v>
      </c>
      <c r="G185" s="19">
        <v>7.6080000000000005</v>
      </c>
      <c r="H185" s="19">
        <v>3.6</v>
      </c>
      <c r="I185" s="19">
        <v>1.353</v>
      </c>
      <c r="J185" s="19">
        <v>7.57</v>
      </c>
      <c r="K185" s="19">
        <f t="shared" si="27"/>
        <v>20.131</v>
      </c>
      <c r="L185" s="3">
        <v>7512.32</v>
      </c>
      <c r="M185" s="3">
        <v>7512.32</v>
      </c>
      <c r="N185" s="3">
        <v>1678</v>
      </c>
      <c r="O185" s="3">
        <v>1678</v>
      </c>
      <c r="P185" s="20">
        <f t="shared" si="20"/>
        <v>44387.506560000002</v>
      </c>
      <c r="Q185" s="20">
        <f t="shared" si="21"/>
        <v>21003.552</v>
      </c>
      <c r="R185" s="20">
        <f t="shared" si="22"/>
        <v>7893.8349599999992</v>
      </c>
      <c r="S185" s="20">
        <f t="shared" si="23"/>
        <v>44165.8024</v>
      </c>
      <c r="T185" s="20">
        <f t="shared" si="24"/>
        <v>117450.69592</v>
      </c>
      <c r="U185" s="23"/>
      <c r="V185" s="23"/>
      <c r="W185" s="23"/>
      <c r="X185" s="22"/>
      <c r="Y185" s="22"/>
    </row>
    <row r="186" spans="1:25" s="5" customFormat="1" ht="53.25" customHeight="1">
      <c r="A186" s="17" t="s">
        <v>388</v>
      </c>
      <c r="B186" s="18" t="s">
        <v>389</v>
      </c>
      <c r="C186" s="18" t="s">
        <v>172</v>
      </c>
      <c r="D186" s="18" t="s">
        <v>190</v>
      </c>
      <c r="E186" s="18"/>
      <c r="F186" s="18" t="s">
        <v>410</v>
      </c>
      <c r="G186" s="19">
        <v>58.768999999999998</v>
      </c>
      <c r="H186" s="19">
        <v>15.960999999999999</v>
      </c>
      <c r="I186" s="19">
        <v>1.75</v>
      </c>
      <c r="J186" s="19">
        <v>36.412999999999997</v>
      </c>
      <c r="K186" s="19">
        <f t="shared" si="27"/>
        <v>112.89299999999999</v>
      </c>
      <c r="L186" s="3">
        <v>6553.72</v>
      </c>
      <c r="M186" s="3">
        <v>6553.72</v>
      </c>
      <c r="N186" s="3">
        <v>2201</v>
      </c>
      <c r="O186" s="3">
        <v>2201</v>
      </c>
      <c r="P186" s="20">
        <f t="shared" si="20"/>
        <v>255805.00168000002</v>
      </c>
      <c r="Q186" s="20">
        <f t="shared" si="21"/>
        <v>69473.763919999998</v>
      </c>
      <c r="R186" s="20">
        <f t="shared" si="22"/>
        <v>7617.26</v>
      </c>
      <c r="S186" s="20">
        <f t="shared" si="23"/>
        <v>158495.59336</v>
      </c>
      <c r="T186" s="20">
        <f t="shared" si="24"/>
        <v>491391.61896000005</v>
      </c>
      <c r="U186" s="23"/>
      <c r="V186" s="23"/>
      <c r="W186" s="23"/>
      <c r="X186" s="22"/>
      <c r="Y186" s="22"/>
    </row>
    <row r="187" spans="1:25" s="5" customFormat="1" ht="53.25" customHeight="1">
      <c r="A187" s="17" t="s">
        <v>388</v>
      </c>
      <c r="B187" s="18" t="s">
        <v>389</v>
      </c>
      <c r="C187" s="18" t="s">
        <v>172</v>
      </c>
      <c r="D187" s="18" t="s">
        <v>391</v>
      </c>
      <c r="E187" s="18"/>
      <c r="F187" s="18" t="s">
        <v>410</v>
      </c>
      <c r="G187" s="19">
        <v>129.92099999999999</v>
      </c>
      <c r="H187" s="19">
        <v>65.382000000000005</v>
      </c>
      <c r="I187" s="19">
        <v>22.14</v>
      </c>
      <c r="J187" s="19">
        <v>129.43100000000001</v>
      </c>
      <c r="K187" s="19">
        <f t="shared" si="27"/>
        <v>346.87400000000002</v>
      </c>
      <c r="L187" s="3">
        <v>6857.08</v>
      </c>
      <c r="M187" s="3">
        <v>6857.08</v>
      </c>
      <c r="N187" s="3">
        <v>2201</v>
      </c>
      <c r="O187" s="3">
        <v>2201</v>
      </c>
      <c r="P187" s="20">
        <f t="shared" si="20"/>
        <v>604922.56967999996</v>
      </c>
      <c r="Q187" s="20">
        <f t="shared" si="21"/>
        <v>304423.82256</v>
      </c>
      <c r="R187" s="20">
        <f t="shared" si="22"/>
        <v>103085.6112</v>
      </c>
      <c r="S187" s="20">
        <f t="shared" si="23"/>
        <v>602641.09048000001</v>
      </c>
      <c r="T187" s="20">
        <f t="shared" si="24"/>
        <v>1615073.0939199999</v>
      </c>
      <c r="U187" s="23"/>
      <c r="V187" s="23"/>
      <c r="W187" s="23"/>
      <c r="X187" s="22"/>
      <c r="Y187" s="22"/>
    </row>
    <row r="188" spans="1:25" s="5" customFormat="1" ht="14.25" customHeight="1">
      <c r="A188" s="17"/>
      <c r="B188" s="18"/>
      <c r="C188" s="18"/>
      <c r="D188" s="18"/>
      <c r="E188" s="18"/>
      <c r="F188" s="18"/>
      <c r="G188" s="19"/>
      <c r="H188" s="19"/>
      <c r="I188" s="19"/>
      <c r="J188" s="19"/>
      <c r="K188" s="19"/>
      <c r="L188" s="144"/>
      <c r="M188" s="144"/>
      <c r="N188" s="144"/>
      <c r="O188" s="144"/>
      <c r="P188" s="20"/>
      <c r="Q188" s="20"/>
      <c r="R188" s="20"/>
      <c r="S188" s="20"/>
      <c r="T188" s="20"/>
      <c r="U188" s="23"/>
      <c r="V188" s="23"/>
      <c r="W188" s="23"/>
      <c r="X188" s="22"/>
      <c r="Y188" s="22"/>
    </row>
    <row r="189" spans="1:25" s="5" customFormat="1" ht="54" customHeight="1">
      <c r="A189" s="17" t="s">
        <v>192</v>
      </c>
      <c r="B189" s="18" t="s">
        <v>193</v>
      </c>
      <c r="C189" s="18" t="s">
        <v>191</v>
      </c>
      <c r="D189" s="18" t="s">
        <v>194</v>
      </c>
      <c r="E189" s="18"/>
      <c r="F189" s="18"/>
      <c r="G189" s="19">
        <v>7067.5209999999988</v>
      </c>
      <c r="H189" s="19">
        <v>3165.748</v>
      </c>
      <c r="I189" s="19">
        <v>1568.826</v>
      </c>
      <c r="J189" s="19">
        <v>6237.5110000000004</v>
      </c>
      <c r="K189" s="19">
        <f t="shared" ref="K189:K205" si="28">G189+H189+I189+J189</f>
        <v>18039.606</v>
      </c>
      <c r="L189" s="3">
        <v>5958.79</v>
      </c>
      <c r="M189" s="3">
        <v>5958.79</v>
      </c>
      <c r="N189" s="3">
        <v>1453.33</v>
      </c>
      <c r="O189" s="3">
        <v>1453.33</v>
      </c>
      <c r="P189" s="20">
        <f t="shared" si="20"/>
        <v>31842433.164659996</v>
      </c>
      <c r="Q189" s="20">
        <f t="shared" si="21"/>
        <v>14263150.98408</v>
      </c>
      <c r="R189" s="20">
        <f t="shared" si="22"/>
        <v>7068282.7899599997</v>
      </c>
      <c r="S189" s="20">
        <f t="shared" si="23"/>
        <v>28102856.310060002</v>
      </c>
      <c r="T189" s="20">
        <f t="shared" si="24"/>
        <v>81276723.248759985</v>
      </c>
      <c r="U189" s="23"/>
      <c r="V189" s="23"/>
      <c r="W189" s="23"/>
      <c r="X189" s="22"/>
      <c r="Y189" s="22"/>
    </row>
    <row r="190" spans="1:25" s="5" customFormat="1" ht="54" customHeight="1">
      <c r="A190" s="17" t="s">
        <v>195</v>
      </c>
      <c r="B190" s="18" t="s">
        <v>196</v>
      </c>
      <c r="C190" s="18" t="s">
        <v>191</v>
      </c>
      <c r="D190" s="18" t="s">
        <v>197</v>
      </c>
      <c r="E190" s="18"/>
      <c r="F190" s="18"/>
      <c r="G190" s="19">
        <v>2865.087</v>
      </c>
      <c r="H190" s="19">
        <v>1910.058</v>
      </c>
      <c r="I190" s="19">
        <v>958.75900000000001</v>
      </c>
      <c r="J190" s="19">
        <v>2876.277</v>
      </c>
      <c r="K190" s="19">
        <f t="shared" si="28"/>
        <v>8610.1810000000005</v>
      </c>
      <c r="L190" s="3">
        <v>5506.51</v>
      </c>
      <c r="M190" s="3">
        <v>5506.51</v>
      </c>
      <c r="N190" s="3">
        <v>1700</v>
      </c>
      <c r="O190" s="3">
        <v>1700</v>
      </c>
      <c r="P190" s="20">
        <f t="shared" si="20"/>
        <v>10905982.316370001</v>
      </c>
      <c r="Q190" s="20">
        <f t="shared" si="21"/>
        <v>7270654.8775800001</v>
      </c>
      <c r="R190" s="20">
        <f t="shared" si="22"/>
        <v>3649525.7210900001</v>
      </c>
      <c r="S190" s="20">
        <f t="shared" si="23"/>
        <v>10948577.16327</v>
      </c>
      <c r="T190" s="20">
        <f t="shared" si="24"/>
        <v>32774740.078310002</v>
      </c>
      <c r="U190" s="23"/>
      <c r="V190" s="23"/>
      <c r="W190" s="23"/>
      <c r="X190" s="22"/>
      <c r="Y190" s="22"/>
    </row>
    <row r="191" spans="1:25" s="5" customFormat="1" ht="54" customHeight="1">
      <c r="A191" s="17" t="s">
        <v>198</v>
      </c>
      <c r="B191" s="18" t="s">
        <v>199</v>
      </c>
      <c r="C191" s="18" t="s">
        <v>191</v>
      </c>
      <c r="D191" s="18" t="s">
        <v>393</v>
      </c>
      <c r="E191" s="18" t="s">
        <v>397</v>
      </c>
      <c r="F191" s="18"/>
      <c r="G191" s="19">
        <v>5468.0129999999999</v>
      </c>
      <c r="H191" s="19">
        <v>1909.8030000000001</v>
      </c>
      <c r="I191" s="19">
        <v>825.13499999999999</v>
      </c>
      <c r="J191" s="19">
        <v>4098.183</v>
      </c>
      <c r="K191" s="19">
        <f t="shared" si="28"/>
        <v>12301.133999999998</v>
      </c>
      <c r="L191" s="3">
        <v>5618.82</v>
      </c>
      <c r="M191" s="3">
        <v>5618.82</v>
      </c>
      <c r="N191" s="3">
        <v>1744</v>
      </c>
      <c r="O191" s="3">
        <v>1744</v>
      </c>
      <c r="P191" s="20">
        <f t="shared" si="20"/>
        <v>21187566.132659998</v>
      </c>
      <c r="Q191" s="20">
        <f t="shared" si="21"/>
        <v>7400142.8604600001</v>
      </c>
      <c r="R191" s="20">
        <f t="shared" si="22"/>
        <v>3197249.6006999998</v>
      </c>
      <c r="S191" s="20">
        <f t="shared" si="23"/>
        <v>15879721.452059999</v>
      </c>
      <c r="T191" s="20">
        <f t="shared" si="24"/>
        <v>47664680.045879997</v>
      </c>
      <c r="U191" s="23"/>
      <c r="V191" s="23"/>
      <c r="W191" s="23"/>
      <c r="X191" s="22"/>
      <c r="Y191" s="22"/>
    </row>
    <row r="192" spans="1:25" s="5" customFormat="1" ht="54" customHeight="1">
      <c r="A192" s="17" t="s">
        <v>200</v>
      </c>
      <c r="B192" s="18" t="s">
        <v>201</v>
      </c>
      <c r="C192" s="18" t="s">
        <v>191</v>
      </c>
      <c r="D192" s="18" t="s">
        <v>393</v>
      </c>
      <c r="E192" s="18" t="s">
        <v>394</v>
      </c>
      <c r="F192" s="18"/>
      <c r="G192" s="19">
        <v>1044.798</v>
      </c>
      <c r="H192" s="19">
        <v>476.565</v>
      </c>
      <c r="I192" s="19">
        <v>200.28700000000001</v>
      </c>
      <c r="J192" s="19">
        <v>882.4369999999999</v>
      </c>
      <c r="K192" s="19">
        <f t="shared" si="28"/>
        <v>2604.087</v>
      </c>
      <c r="L192" s="3">
        <v>5997.75</v>
      </c>
      <c r="M192" s="3">
        <v>5997.75</v>
      </c>
      <c r="N192" s="3">
        <v>1744</v>
      </c>
      <c r="O192" s="3">
        <v>1744</v>
      </c>
      <c r="P192" s="20">
        <f t="shared" si="20"/>
        <v>4444309.4924999997</v>
      </c>
      <c r="Q192" s="20">
        <f t="shared" si="21"/>
        <v>2027188.3687499999</v>
      </c>
      <c r="R192" s="20">
        <f t="shared" si="22"/>
        <v>851970.82625000004</v>
      </c>
      <c r="S192" s="20">
        <f t="shared" si="23"/>
        <v>3753666.3887499995</v>
      </c>
      <c r="T192" s="20">
        <f t="shared" si="24"/>
        <v>11077135.07625</v>
      </c>
      <c r="U192" s="23"/>
      <c r="V192" s="23"/>
      <c r="W192" s="23"/>
      <c r="X192" s="22"/>
      <c r="Y192" s="22"/>
    </row>
    <row r="193" spans="1:25" s="5" customFormat="1" ht="54" customHeight="1">
      <c r="A193" s="17" t="s">
        <v>200</v>
      </c>
      <c r="B193" s="18" t="s">
        <v>201</v>
      </c>
      <c r="C193" s="18" t="s">
        <v>191</v>
      </c>
      <c r="D193" s="18" t="s">
        <v>393</v>
      </c>
      <c r="E193" s="18" t="s">
        <v>395</v>
      </c>
      <c r="F193" s="18"/>
      <c r="G193" s="19">
        <v>565.03300000000002</v>
      </c>
      <c r="H193" s="19">
        <v>156.09300000000002</v>
      </c>
      <c r="I193" s="19">
        <v>47.276000000000003</v>
      </c>
      <c r="J193" s="19">
        <v>408.60500000000002</v>
      </c>
      <c r="K193" s="19">
        <f t="shared" si="28"/>
        <v>1177.0070000000001</v>
      </c>
      <c r="L193" s="3">
        <v>5997.75</v>
      </c>
      <c r="M193" s="3">
        <v>5997.75</v>
      </c>
      <c r="N193" s="3">
        <v>1744</v>
      </c>
      <c r="O193" s="3">
        <v>1744</v>
      </c>
      <c r="P193" s="20">
        <f t="shared" si="20"/>
        <v>2403509.1237500003</v>
      </c>
      <c r="Q193" s="20">
        <f t="shared" si="21"/>
        <v>663980.59875000012</v>
      </c>
      <c r="R193" s="20">
        <f t="shared" si="22"/>
        <v>201100.285</v>
      </c>
      <c r="S193" s="20">
        <f t="shared" si="23"/>
        <v>1738103.51875</v>
      </c>
      <c r="T193" s="20">
        <f t="shared" si="24"/>
        <v>5006693.5262500001</v>
      </c>
      <c r="U193" s="23"/>
      <c r="V193" s="23"/>
      <c r="W193" s="23"/>
      <c r="X193" s="22"/>
      <c r="Y193" s="22"/>
    </row>
    <row r="194" spans="1:25" s="5" customFormat="1" ht="54" customHeight="1">
      <c r="A194" s="17" t="s">
        <v>200</v>
      </c>
      <c r="B194" s="18" t="s">
        <v>201</v>
      </c>
      <c r="C194" s="18" t="s">
        <v>191</v>
      </c>
      <c r="D194" s="18" t="s">
        <v>393</v>
      </c>
      <c r="E194" s="18" t="s">
        <v>396</v>
      </c>
      <c r="F194" s="18"/>
      <c r="G194" s="19">
        <v>425.67500000000001</v>
      </c>
      <c r="H194" s="19">
        <v>283.78399999999999</v>
      </c>
      <c r="I194" s="19">
        <v>138.83099999999999</v>
      </c>
      <c r="J194" s="19">
        <v>428.73700000000002</v>
      </c>
      <c r="K194" s="19">
        <f t="shared" si="28"/>
        <v>1277.027</v>
      </c>
      <c r="L194" s="3">
        <v>5997.75</v>
      </c>
      <c r="M194" s="3">
        <v>5997.75</v>
      </c>
      <c r="N194" s="3">
        <v>1744</v>
      </c>
      <c r="O194" s="3">
        <v>1744</v>
      </c>
      <c r="P194" s="20">
        <f t="shared" si="20"/>
        <v>1810715.03125</v>
      </c>
      <c r="Q194" s="20">
        <f t="shared" si="21"/>
        <v>1207146.19</v>
      </c>
      <c r="R194" s="20">
        <f t="shared" si="22"/>
        <v>590552.36624999996</v>
      </c>
      <c r="S194" s="20">
        <f t="shared" si="23"/>
        <v>1823740.0137500002</v>
      </c>
      <c r="T194" s="20">
        <f t="shared" si="24"/>
        <v>5432153.6012500003</v>
      </c>
      <c r="U194" s="23"/>
      <c r="V194" s="23"/>
      <c r="W194" s="23"/>
      <c r="X194" s="22"/>
      <c r="Y194" s="22"/>
    </row>
    <row r="195" spans="1:25" s="5" customFormat="1" ht="54" customHeight="1">
      <c r="A195" s="17" t="s">
        <v>200</v>
      </c>
      <c r="B195" s="18" t="s">
        <v>201</v>
      </c>
      <c r="C195" s="18" t="s">
        <v>191</v>
      </c>
      <c r="D195" s="18" t="s">
        <v>202</v>
      </c>
      <c r="E195" s="18"/>
      <c r="F195" s="18"/>
      <c r="G195" s="19">
        <v>3210.451</v>
      </c>
      <c r="H195" s="19">
        <v>1403.749</v>
      </c>
      <c r="I195" s="19">
        <v>667.36199999999997</v>
      </c>
      <c r="J195" s="19">
        <v>2615.598</v>
      </c>
      <c r="K195" s="19">
        <f t="shared" si="28"/>
        <v>7897.16</v>
      </c>
      <c r="L195" s="3">
        <v>18167.52</v>
      </c>
      <c r="M195" s="3">
        <v>18167.52</v>
      </c>
      <c r="N195" s="3">
        <v>1384</v>
      </c>
      <c r="O195" s="3">
        <v>1384</v>
      </c>
      <c r="P195" s="20">
        <f t="shared" si="20"/>
        <v>53882668.56752</v>
      </c>
      <c r="Q195" s="20">
        <f t="shared" si="21"/>
        <v>23559849.416480001</v>
      </c>
      <c r="R195" s="20">
        <f t="shared" si="22"/>
        <v>11200683.474239999</v>
      </c>
      <c r="S195" s="20">
        <f t="shared" si="23"/>
        <v>43898941.344960004</v>
      </c>
      <c r="T195" s="20">
        <f t="shared" si="24"/>
        <v>132542142.80320001</v>
      </c>
      <c r="U195" s="23"/>
      <c r="V195" s="23"/>
      <c r="W195" s="23"/>
      <c r="X195" s="22"/>
      <c r="Y195" s="22"/>
    </row>
    <row r="196" spans="1:25" s="5" customFormat="1" ht="54" customHeight="1">
      <c r="A196" s="17" t="s">
        <v>209</v>
      </c>
      <c r="B196" s="18" t="s">
        <v>210</v>
      </c>
      <c r="C196" s="18" t="s">
        <v>191</v>
      </c>
      <c r="D196" s="18" t="s">
        <v>211</v>
      </c>
      <c r="E196" s="18"/>
      <c r="F196" s="18"/>
      <c r="G196" s="19">
        <v>2157.5249999999996</v>
      </c>
      <c r="H196" s="19">
        <v>1438.35</v>
      </c>
      <c r="I196" s="19">
        <v>719.17499999999995</v>
      </c>
      <c r="J196" s="19">
        <v>2157.5249999999996</v>
      </c>
      <c r="K196" s="19">
        <f t="shared" si="28"/>
        <v>6472.5749999999989</v>
      </c>
      <c r="L196" s="3">
        <v>5072.84</v>
      </c>
      <c r="M196" s="3">
        <v>5072.84</v>
      </c>
      <c r="N196" s="3">
        <v>1700</v>
      </c>
      <c r="O196" s="3">
        <v>1700</v>
      </c>
      <c r="P196" s="20">
        <f t="shared" si="20"/>
        <v>7276986.6209999993</v>
      </c>
      <c r="Q196" s="20">
        <f t="shared" si="21"/>
        <v>4851324.4139999999</v>
      </c>
      <c r="R196" s="20">
        <f t="shared" si="22"/>
        <v>2425662.2069999999</v>
      </c>
      <c r="S196" s="20">
        <f t="shared" si="23"/>
        <v>7276986.6209999993</v>
      </c>
      <c r="T196" s="20">
        <f t="shared" si="24"/>
        <v>21830959.862999998</v>
      </c>
      <c r="U196" s="23"/>
      <c r="V196" s="23"/>
      <c r="W196" s="23"/>
      <c r="X196" s="22"/>
      <c r="Y196" s="22"/>
    </row>
    <row r="197" spans="1:25" s="5" customFormat="1" ht="54" customHeight="1">
      <c r="A197" s="17" t="s">
        <v>212</v>
      </c>
      <c r="B197" s="18" t="s">
        <v>213</v>
      </c>
      <c r="C197" s="18" t="s">
        <v>191</v>
      </c>
      <c r="D197" s="18" t="s">
        <v>214</v>
      </c>
      <c r="E197" s="18" t="s">
        <v>392</v>
      </c>
      <c r="F197" s="18"/>
      <c r="G197" s="19">
        <v>199.77600000000001</v>
      </c>
      <c r="H197" s="19">
        <v>133.184</v>
      </c>
      <c r="I197" s="19">
        <v>66.591999999999999</v>
      </c>
      <c r="J197" s="19">
        <v>199.77600000000001</v>
      </c>
      <c r="K197" s="19">
        <f t="shared" si="28"/>
        <v>599.32799999999997</v>
      </c>
      <c r="L197" s="3">
        <v>6421.04</v>
      </c>
      <c r="M197" s="3">
        <v>6421.04</v>
      </c>
      <c r="N197" s="3">
        <v>1744</v>
      </c>
      <c r="O197" s="3">
        <v>1744</v>
      </c>
      <c r="P197" s="20">
        <f t="shared" si="20"/>
        <v>934360.34304000007</v>
      </c>
      <c r="Q197" s="20">
        <f t="shared" si="21"/>
        <v>622906.89535999997</v>
      </c>
      <c r="R197" s="20">
        <f t="shared" si="22"/>
        <v>311453.44767999998</v>
      </c>
      <c r="S197" s="20">
        <f t="shared" si="23"/>
        <v>934360.34304000007</v>
      </c>
      <c r="T197" s="20">
        <f t="shared" si="24"/>
        <v>2803081.0291200001</v>
      </c>
      <c r="U197" s="23"/>
      <c r="V197" s="23"/>
      <c r="W197" s="23"/>
      <c r="X197" s="22"/>
      <c r="Y197" s="22"/>
    </row>
    <row r="198" spans="1:25" s="5" customFormat="1" ht="54" customHeight="1">
      <c r="A198" s="17" t="s">
        <v>212</v>
      </c>
      <c r="B198" s="18" t="s">
        <v>213</v>
      </c>
      <c r="C198" s="18" t="s">
        <v>191</v>
      </c>
      <c r="D198" s="18" t="s">
        <v>214</v>
      </c>
      <c r="E198" s="18" t="s">
        <v>411</v>
      </c>
      <c r="F198" s="18"/>
      <c r="G198" s="19">
        <v>67.700999999999993</v>
      </c>
      <c r="H198" s="19">
        <v>45.134</v>
      </c>
      <c r="I198" s="19">
        <v>22.567</v>
      </c>
      <c r="J198" s="19">
        <v>67.700999999999993</v>
      </c>
      <c r="K198" s="19">
        <f t="shared" si="28"/>
        <v>203.10299999999998</v>
      </c>
      <c r="L198" s="3">
        <v>6421.04</v>
      </c>
      <c r="M198" s="3">
        <v>6421.04</v>
      </c>
      <c r="N198" s="3">
        <v>1700</v>
      </c>
      <c r="O198" s="3">
        <v>1700</v>
      </c>
      <c r="P198" s="20">
        <f t="shared" si="20"/>
        <v>319619.12903999997</v>
      </c>
      <c r="Q198" s="20">
        <f t="shared" si="21"/>
        <v>213079.41936</v>
      </c>
      <c r="R198" s="20">
        <f t="shared" si="22"/>
        <v>106539.70968</v>
      </c>
      <c r="S198" s="20">
        <f t="shared" si="23"/>
        <v>319619.12903999997</v>
      </c>
      <c r="T198" s="20">
        <f t="shared" si="24"/>
        <v>958857.38711999985</v>
      </c>
      <c r="U198" s="23"/>
      <c r="V198" s="23"/>
      <c r="W198" s="23"/>
      <c r="X198" s="22"/>
      <c r="Y198" s="22"/>
    </row>
    <row r="199" spans="1:25" s="5" customFormat="1" ht="54" customHeight="1">
      <c r="A199" s="17" t="s">
        <v>203</v>
      </c>
      <c r="B199" s="18" t="s">
        <v>204</v>
      </c>
      <c r="C199" s="18" t="s">
        <v>191</v>
      </c>
      <c r="D199" s="18" t="s">
        <v>205</v>
      </c>
      <c r="E199" s="18"/>
      <c r="F199" s="18"/>
      <c r="G199" s="19">
        <v>3411.652</v>
      </c>
      <c r="H199" s="19">
        <v>1544.1610000000001</v>
      </c>
      <c r="I199" s="19">
        <v>669.35299999999995</v>
      </c>
      <c r="J199" s="19">
        <v>2820.1669999999999</v>
      </c>
      <c r="K199" s="19">
        <f t="shared" si="28"/>
        <v>8445.3330000000005</v>
      </c>
      <c r="L199" s="3">
        <v>6408.33</v>
      </c>
      <c r="M199" s="3">
        <v>6408.33</v>
      </c>
      <c r="N199" s="3">
        <v>1744</v>
      </c>
      <c r="O199" s="3">
        <v>1744</v>
      </c>
      <c r="P199" s="20">
        <f t="shared" si="20"/>
        <v>15913070.773159999</v>
      </c>
      <c r="Q199" s="20">
        <f t="shared" si="21"/>
        <v>7202476.4771300005</v>
      </c>
      <c r="R199" s="20">
        <f t="shared" si="22"/>
        <v>3122083.2784899999</v>
      </c>
      <c r="S199" s="20">
        <f t="shared" si="23"/>
        <v>13154189.54311</v>
      </c>
      <c r="T199" s="20">
        <f t="shared" si="24"/>
        <v>39391820.071889997</v>
      </c>
      <c r="U199" s="23"/>
      <c r="V199" s="23"/>
      <c r="W199" s="23"/>
      <c r="X199" s="22"/>
      <c r="Y199" s="22"/>
    </row>
    <row r="200" spans="1:25" s="5" customFormat="1" ht="54" customHeight="1">
      <c r="A200" s="17" t="s">
        <v>215</v>
      </c>
      <c r="B200" s="18" t="s">
        <v>216</v>
      </c>
      <c r="C200" s="18" t="s">
        <v>191</v>
      </c>
      <c r="D200" s="18" t="s">
        <v>393</v>
      </c>
      <c r="E200" s="18" t="s">
        <v>398</v>
      </c>
      <c r="F200" s="18"/>
      <c r="G200" s="19">
        <v>3580.3339999999998</v>
      </c>
      <c r="H200" s="19">
        <v>1231.3229999999999</v>
      </c>
      <c r="I200" s="19">
        <v>579.01199999999994</v>
      </c>
      <c r="J200" s="19">
        <v>2543.3029999999999</v>
      </c>
      <c r="K200" s="19">
        <f t="shared" si="28"/>
        <v>7933.9719999999988</v>
      </c>
      <c r="L200" s="3">
        <v>5637.91</v>
      </c>
      <c r="M200" s="3">
        <v>5637.91</v>
      </c>
      <c r="N200" s="3">
        <v>1744</v>
      </c>
      <c r="O200" s="3">
        <v>1744</v>
      </c>
      <c r="P200" s="20">
        <f t="shared" si="20"/>
        <v>13941498.365939999</v>
      </c>
      <c r="Q200" s="20">
        <f t="shared" si="21"/>
        <v>4794660.942929999</v>
      </c>
      <c r="R200" s="20">
        <f t="shared" si="22"/>
        <v>2254620.6169199995</v>
      </c>
      <c r="S200" s="20">
        <f t="shared" si="23"/>
        <v>9903392.9847299997</v>
      </c>
      <c r="T200" s="20">
        <f t="shared" si="24"/>
        <v>30894172.910519995</v>
      </c>
      <c r="U200" s="23"/>
      <c r="V200" s="23"/>
      <c r="W200" s="23"/>
      <c r="X200" s="22"/>
      <c r="Y200" s="22"/>
    </row>
    <row r="201" spans="1:25" s="5" customFormat="1" ht="54" customHeight="1">
      <c r="A201" s="17" t="s">
        <v>217</v>
      </c>
      <c r="B201" s="18" t="s">
        <v>218</v>
      </c>
      <c r="C201" s="18" t="s">
        <v>191</v>
      </c>
      <c r="D201" s="18" t="s">
        <v>37</v>
      </c>
      <c r="E201" s="18" t="s">
        <v>399</v>
      </c>
      <c r="F201" s="18"/>
      <c r="G201" s="19">
        <v>827.15000000000009</v>
      </c>
      <c r="H201" s="19">
        <v>411.65899999999999</v>
      </c>
      <c r="I201" s="19">
        <v>188.98099999999999</v>
      </c>
      <c r="J201" s="19">
        <v>701.601</v>
      </c>
      <c r="K201" s="19">
        <f t="shared" si="28"/>
        <v>2129.3910000000001</v>
      </c>
      <c r="L201" s="3">
        <v>5683.4</v>
      </c>
      <c r="M201" s="3">
        <v>5683.4</v>
      </c>
      <c r="N201" s="3">
        <v>1744</v>
      </c>
      <c r="O201" s="3">
        <v>1744</v>
      </c>
      <c r="P201" s="20">
        <f t="shared" si="20"/>
        <v>3258474.71</v>
      </c>
      <c r="Q201" s="20">
        <f t="shared" si="21"/>
        <v>1621689.4645999998</v>
      </c>
      <c r="R201" s="20">
        <f t="shared" si="22"/>
        <v>744471.75139999995</v>
      </c>
      <c r="S201" s="20">
        <f t="shared" si="23"/>
        <v>2763886.9793999996</v>
      </c>
      <c r="T201" s="20">
        <f t="shared" si="24"/>
        <v>8388522.9053999986</v>
      </c>
      <c r="U201" s="23"/>
      <c r="V201" s="23"/>
      <c r="W201" s="23"/>
      <c r="X201" s="22"/>
      <c r="Y201" s="22"/>
    </row>
    <row r="202" spans="1:25" s="5" customFormat="1" ht="54" customHeight="1">
      <c r="A202" s="17" t="s">
        <v>219</v>
      </c>
      <c r="B202" s="18" t="s">
        <v>220</v>
      </c>
      <c r="C202" s="18" t="s">
        <v>191</v>
      </c>
      <c r="D202" s="18" t="s">
        <v>37</v>
      </c>
      <c r="E202" s="18"/>
      <c r="F202" s="18"/>
      <c r="G202" s="19">
        <v>556.45100000000002</v>
      </c>
      <c r="H202" s="19">
        <v>195.88799999999998</v>
      </c>
      <c r="I202" s="19">
        <v>79.793000000000006</v>
      </c>
      <c r="J202" s="19">
        <v>398.18600000000004</v>
      </c>
      <c r="K202" s="19">
        <f t="shared" si="28"/>
        <v>1230.318</v>
      </c>
      <c r="L202" s="3">
        <v>6211.41</v>
      </c>
      <c r="M202" s="3">
        <v>6211.41</v>
      </c>
      <c r="N202" s="3">
        <v>1744</v>
      </c>
      <c r="O202" s="3">
        <v>1744</v>
      </c>
      <c r="P202" s="20">
        <f t="shared" si="20"/>
        <v>2485894.7619099999</v>
      </c>
      <c r="Q202" s="20">
        <f t="shared" si="21"/>
        <v>875112.01007999992</v>
      </c>
      <c r="R202" s="20">
        <f t="shared" si="22"/>
        <v>356468.04613000003</v>
      </c>
      <c r="S202" s="20">
        <f t="shared" si="23"/>
        <v>1778860.1182600001</v>
      </c>
      <c r="T202" s="20">
        <f t="shared" si="24"/>
        <v>5496334.9363799999</v>
      </c>
      <c r="U202" s="23"/>
      <c r="V202" s="23"/>
      <c r="W202" s="23"/>
      <c r="X202" s="22"/>
      <c r="Y202" s="22"/>
    </row>
    <row r="203" spans="1:25" s="5" customFormat="1" ht="54" customHeight="1">
      <c r="A203" s="17" t="s">
        <v>206</v>
      </c>
      <c r="B203" s="18" t="s">
        <v>207</v>
      </c>
      <c r="C203" s="18" t="s">
        <v>191</v>
      </c>
      <c r="D203" s="18" t="s">
        <v>208</v>
      </c>
      <c r="E203" s="18"/>
      <c r="F203" s="18"/>
      <c r="G203" s="19">
        <v>698.96799999999996</v>
      </c>
      <c r="H203" s="19">
        <v>467.101</v>
      </c>
      <c r="I203" s="19">
        <v>233.55</v>
      </c>
      <c r="J203" s="19">
        <v>700.65000000000009</v>
      </c>
      <c r="K203" s="19">
        <f t="shared" si="28"/>
        <v>2100.2690000000002</v>
      </c>
      <c r="L203" s="3">
        <v>8030.4</v>
      </c>
      <c r="M203" s="3">
        <v>8030.4</v>
      </c>
      <c r="N203" s="3">
        <v>1700</v>
      </c>
      <c r="O203" s="3">
        <v>1700</v>
      </c>
      <c r="P203" s="20">
        <f t="shared" ref="P203:P213" si="29">G203*(L203-N203)</f>
        <v>4424747.0271999994</v>
      </c>
      <c r="Q203" s="20">
        <f t="shared" ref="Q203:Q213" si="30">(L203-N203)*H203</f>
        <v>2956936.1703999997</v>
      </c>
      <c r="R203" s="20">
        <f t="shared" ref="R203:R213" si="31">(M203-O203)*I203</f>
        <v>1478464.92</v>
      </c>
      <c r="S203" s="20">
        <f t="shared" ref="S203:S213" si="32">(M203-O203)*J203</f>
        <v>4435394.7600000007</v>
      </c>
      <c r="T203" s="20">
        <f t="shared" ref="T203:T213" si="33">SUM(P203:S203)</f>
        <v>13295542.877599999</v>
      </c>
      <c r="U203" s="23"/>
      <c r="V203" s="23"/>
      <c r="W203" s="23"/>
      <c r="X203" s="22"/>
      <c r="Y203" s="22"/>
    </row>
    <row r="204" spans="1:25" s="5" customFormat="1" ht="54" customHeight="1">
      <c r="A204" s="17" t="s">
        <v>221</v>
      </c>
      <c r="B204" s="18" t="s">
        <v>222</v>
      </c>
      <c r="C204" s="18" t="s">
        <v>191</v>
      </c>
      <c r="D204" s="18" t="s">
        <v>214</v>
      </c>
      <c r="E204" s="18"/>
      <c r="F204" s="18"/>
      <c r="G204" s="19">
        <v>3675.777</v>
      </c>
      <c r="H204" s="19">
        <v>1444.57</v>
      </c>
      <c r="I204" s="19">
        <v>594.95600000000002</v>
      </c>
      <c r="J204" s="19">
        <v>2734.6409999999996</v>
      </c>
      <c r="K204" s="19">
        <f t="shared" si="28"/>
        <v>8449.9439999999995</v>
      </c>
      <c r="L204" s="3">
        <v>5988.45</v>
      </c>
      <c r="M204" s="3">
        <v>5988.45</v>
      </c>
      <c r="N204" s="3">
        <v>1744</v>
      </c>
      <c r="O204" s="3">
        <v>1744</v>
      </c>
      <c r="P204" s="20">
        <f t="shared" si="29"/>
        <v>15601651.687649999</v>
      </c>
      <c r="Q204" s="20">
        <f t="shared" si="30"/>
        <v>6131405.1364999991</v>
      </c>
      <c r="R204" s="20">
        <f t="shared" si="31"/>
        <v>2525260.9942000001</v>
      </c>
      <c r="S204" s="20">
        <f t="shared" si="32"/>
        <v>11607046.992449997</v>
      </c>
      <c r="T204" s="20">
        <f t="shared" si="33"/>
        <v>35865364.810799994</v>
      </c>
      <c r="U204" s="23"/>
      <c r="V204" s="23"/>
      <c r="W204" s="23"/>
      <c r="X204" s="22"/>
      <c r="Y204" s="22"/>
    </row>
    <row r="205" spans="1:25" s="5" customFormat="1" ht="54" customHeight="1">
      <c r="A205" s="17" t="s">
        <v>221</v>
      </c>
      <c r="B205" s="18" t="s">
        <v>222</v>
      </c>
      <c r="C205" s="18" t="s">
        <v>191</v>
      </c>
      <c r="D205" s="18" t="s">
        <v>223</v>
      </c>
      <c r="E205" s="18"/>
      <c r="F205" s="18"/>
      <c r="G205" s="19">
        <v>1448.8980000000001</v>
      </c>
      <c r="H205" s="19">
        <v>673.702</v>
      </c>
      <c r="I205" s="19">
        <v>269.29000000000002</v>
      </c>
      <c r="J205" s="19">
        <v>1131.9470000000001</v>
      </c>
      <c r="K205" s="19">
        <f t="shared" si="28"/>
        <v>3523.8370000000004</v>
      </c>
      <c r="L205" s="3">
        <v>7228.95</v>
      </c>
      <c r="M205" s="3">
        <v>7228.95</v>
      </c>
      <c r="N205" s="3">
        <v>1744</v>
      </c>
      <c r="O205" s="3">
        <v>1744</v>
      </c>
      <c r="P205" s="20">
        <f t="shared" si="29"/>
        <v>7947133.0851000007</v>
      </c>
      <c r="Q205" s="20">
        <f t="shared" si="30"/>
        <v>3695221.7848999999</v>
      </c>
      <c r="R205" s="20">
        <f t="shared" si="31"/>
        <v>1477042.1855000001</v>
      </c>
      <c r="S205" s="20">
        <f t="shared" si="32"/>
        <v>6208672.6976500005</v>
      </c>
      <c r="T205" s="20">
        <f t="shared" si="33"/>
        <v>19328069.753150001</v>
      </c>
      <c r="U205" s="23"/>
      <c r="V205" s="23"/>
      <c r="W205" s="23"/>
      <c r="X205" s="22"/>
      <c r="Y205" s="22"/>
    </row>
    <row r="206" spans="1:25" s="5" customFormat="1" ht="14.25" customHeight="1">
      <c r="A206" s="17"/>
      <c r="B206" s="18"/>
      <c r="C206" s="18"/>
      <c r="D206" s="18"/>
      <c r="E206" s="18"/>
      <c r="F206" s="18"/>
      <c r="G206" s="19"/>
      <c r="H206" s="19"/>
      <c r="I206" s="19"/>
      <c r="J206" s="19"/>
      <c r="K206" s="19"/>
      <c r="L206" s="144"/>
      <c r="M206" s="144"/>
      <c r="N206" s="144"/>
      <c r="O206" s="144"/>
      <c r="P206" s="20"/>
      <c r="Q206" s="20"/>
      <c r="R206" s="20"/>
      <c r="S206" s="20"/>
      <c r="T206" s="20"/>
      <c r="U206" s="23"/>
      <c r="V206" s="23"/>
      <c r="W206" s="23"/>
      <c r="X206" s="22"/>
      <c r="Y206" s="22"/>
    </row>
    <row r="207" spans="1:25" s="5" customFormat="1" ht="54" customHeight="1">
      <c r="A207" s="17" t="s">
        <v>40</v>
      </c>
      <c r="B207" s="18" t="s">
        <v>41</v>
      </c>
      <c r="C207" s="18" t="s">
        <v>224</v>
      </c>
      <c r="D207" s="18" t="s">
        <v>225</v>
      </c>
      <c r="E207" s="18"/>
      <c r="F207" s="18"/>
      <c r="G207" s="19">
        <v>147.16300000000001</v>
      </c>
      <c r="H207" s="19">
        <v>70.412999999999997</v>
      </c>
      <c r="I207" s="19">
        <v>34.661999999999999</v>
      </c>
      <c r="J207" s="19">
        <v>165.66300000000001</v>
      </c>
      <c r="K207" s="19">
        <f t="shared" ref="K207:K212" si="34">G207+H207+I207+J207</f>
        <v>417.90100000000007</v>
      </c>
      <c r="L207" s="3">
        <v>7558.9</v>
      </c>
      <c r="M207" s="3">
        <v>7558.9</v>
      </c>
      <c r="N207" s="3">
        <v>1989</v>
      </c>
      <c r="O207" s="3">
        <v>1989</v>
      </c>
      <c r="P207" s="20">
        <f t="shared" si="29"/>
        <v>819683.19370000006</v>
      </c>
      <c r="Q207" s="20">
        <f t="shared" si="30"/>
        <v>392193.36869999993</v>
      </c>
      <c r="R207" s="20">
        <f t="shared" si="31"/>
        <v>193063.87379999997</v>
      </c>
      <c r="S207" s="20">
        <f t="shared" si="32"/>
        <v>922726.34369999997</v>
      </c>
      <c r="T207" s="20">
        <f t="shared" si="33"/>
        <v>2327666.7799</v>
      </c>
      <c r="U207" s="23"/>
      <c r="V207" s="23"/>
      <c r="W207" s="23"/>
      <c r="X207" s="22"/>
      <c r="Y207" s="22"/>
    </row>
    <row r="208" spans="1:25" s="5" customFormat="1" ht="54" customHeight="1">
      <c r="A208" s="17" t="s">
        <v>40</v>
      </c>
      <c r="B208" s="18" t="s">
        <v>41</v>
      </c>
      <c r="C208" s="18" t="s">
        <v>224</v>
      </c>
      <c r="D208" s="18" t="s">
        <v>401</v>
      </c>
      <c r="E208" s="18" t="s">
        <v>402</v>
      </c>
      <c r="F208" s="18"/>
      <c r="G208" s="19">
        <v>67.391999999999996</v>
      </c>
      <c r="H208" s="19">
        <v>36.231999999999999</v>
      </c>
      <c r="I208" s="19">
        <v>22.465</v>
      </c>
      <c r="J208" s="19">
        <v>67.394999999999996</v>
      </c>
      <c r="K208" s="19">
        <f t="shared" si="34"/>
        <v>193.48399999999998</v>
      </c>
      <c r="L208" s="3">
        <v>10368.83</v>
      </c>
      <c r="M208" s="3">
        <v>10368.83</v>
      </c>
      <c r="N208" s="3">
        <v>1989</v>
      </c>
      <c r="O208" s="3">
        <v>1989</v>
      </c>
      <c r="P208" s="20">
        <f t="shared" si="29"/>
        <v>564733.50335999997</v>
      </c>
      <c r="Q208" s="20">
        <f t="shared" si="30"/>
        <v>303618.00056000001</v>
      </c>
      <c r="R208" s="20">
        <f t="shared" si="31"/>
        <v>188252.88094999999</v>
      </c>
      <c r="S208" s="20">
        <f t="shared" si="32"/>
        <v>564758.64284999995</v>
      </c>
      <c r="T208" s="20">
        <f t="shared" si="33"/>
        <v>1621363.0277199999</v>
      </c>
      <c r="U208" s="23"/>
      <c r="V208" s="23"/>
      <c r="W208" s="23"/>
      <c r="X208" s="22"/>
      <c r="Y208" s="22"/>
    </row>
    <row r="209" spans="1:25" s="5" customFormat="1" ht="54" customHeight="1">
      <c r="A209" s="17" t="s">
        <v>40</v>
      </c>
      <c r="B209" s="18" t="s">
        <v>41</v>
      </c>
      <c r="C209" s="18" t="s">
        <v>224</v>
      </c>
      <c r="D209" s="18" t="s">
        <v>401</v>
      </c>
      <c r="E209" s="18" t="s">
        <v>463</v>
      </c>
      <c r="F209" s="18"/>
      <c r="G209" s="19">
        <v>121.74300000000001</v>
      </c>
      <c r="H209" s="19">
        <v>61.526000000000003</v>
      </c>
      <c r="I209" s="19">
        <v>21.643999999999998</v>
      </c>
      <c r="J209" s="19">
        <v>121.74600000000001</v>
      </c>
      <c r="K209" s="19">
        <f t="shared" si="34"/>
        <v>326.65899999999999</v>
      </c>
      <c r="L209" s="3">
        <v>23015.17</v>
      </c>
      <c r="M209" s="3">
        <v>23015.17</v>
      </c>
      <c r="N209" s="3">
        <v>1989</v>
      </c>
      <c r="O209" s="3">
        <v>1989</v>
      </c>
      <c r="P209" s="20">
        <f t="shared" si="29"/>
        <v>2559789.01431</v>
      </c>
      <c r="Q209" s="20">
        <f t="shared" si="30"/>
        <v>1293656.1354199999</v>
      </c>
      <c r="R209" s="20">
        <f t="shared" si="31"/>
        <v>455090.42347999994</v>
      </c>
      <c r="S209" s="20">
        <f t="shared" si="32"/>
        <v>2559852.0928199999</v>
      </c>
      <c r="T209" s="20">
        <f t="shared" si="33"/>
        <v>6868387.66603</v>
      </c>
      <c r="U209" s="23"/>
      <c r="V209" s="23"/>
      <c r="W209" s="23"/>
      <c r="X209" s="22"/>
      <c r="Y209" s="22"/>
    </row>
    <row r="210" spans="1:25" s="5" customFormat="1" ht="73.5" customHeight="1">
      <c r="A210" s="17" t="s">
        <v>35</v>
      </c>
      <c r="B210" s="18" t="s">
        <v>36</v>
      </c>
      <c r="C210" s="18" t="s">
        <v>224</v>
      </c>
      <c r="D210" s="18" t="s">
        <v>404</v>
      </c>
      <c r="E210" s="18"/>
      <c r="F210" s="18"/>
      <c r="G210" s="19">
        <f>2303.656+4.78</f>
        <v>2308.4360000000001</v>
      </c>
      <c r="H210" s="19">
        <v>1104.1010000000001</v>
      </c>
      <c r="I210" s="19">
        <v>535.39</v>
      </c>
      <c r="J210" s="19">
        <v>2355.7350000000001</v>
      </c>
      <c r="K210" s="19">
        <f t="shared" si="34"/>
        <v>6303.6620000000003</v>
      </c>
      <c r="L210" s="3">
        <v>6223.97</v>
      </c>
      <c r="M210" s="3">
        <v>6223.97</v>
      </c>
      <c r="N210" s="3">
        <v>1880</v>
      </c>
      <c r="O210" s="3">
        <v>1880</v>
      </c>
      <c r="P210" s="20">
        <f t="shared" si="29"/>
        <v>10027776.730920002</v>
      </c>
      <c r="Q210" s="20">
        <f t="shared" si="30"/>
        <v>4796181.6209700005</v>
      </c>
      <c r="R210" s="20">
        <f t="shared" si="31"/>
        <v>2325718.0983000002</v>
      </c>
      <c r="S210" s="20">
        <f t="shared" si="32"/>
        <v>10233242.167950001</v>
      </c>
      <c r="T210" s="20">
        <f t="shared" si="33"/>
        <v>27382918.618140001</v>
      </c>
      <c r="U210" s="23"/>
      <c r="V210" s="23"/>
      <c r="W210" s="23"/>
      <c r="X210" s="22"/>
      <c r="Y210" s="22"/>
    </row>
    <row r="211" spans="1:25" s="5" customFormat="1" ht="54" customHeight="1">
      <c r="A211" s="17" t="s">
        <v>35</v>
      </c>
      <c r="B211" s="18" t="s">
        <v>36</v>
      </c>
      <c r="C211" s="18" t="s">
        <v>224</v>
      </c>
      <c r="D211" s="18" t="s">
        <v>226</v>
      </c>
      <c r="E211" s="18"/>
      <c r="F211" s="18"/>
      <c r="G211" s="19">
        <v>549.43200000000002</v>
      </c>
      <c r="H211" s="19">
        <v>258.48199999999997</v>
      </c>
      <c r="I211" s="19">
        <v>141.23400000000001</v>
      </c>
      <c r="J211" s="19">
        <v>552.63</v>
      </c>
      <c r="K211" s="19">
        <f t="shared" si="34"/>
        <v>1501.778</v>
      </c>
      <c r="L211" s="3">
        <v>6223.97</v>
      </c>
      <c r="M211" s="3">
        <v>6223.97</v>
      </c>
      <c r="N211" s="3">
        <v>1880</v>
      </c>
      <c r="O211" s="3">
        <v>1880</v>
      </c>
      <c r="P211" s="20">
        <f t="shared" si="29"/>
        <v>2386716.1250400003</v>
      </c>
      <c r="Q211" s="20">
        <f t="shared" si="30"/>
        <v>1122838.05354</v>
      </c>
      <c r="R211" s="20">
        <f t="shared" si="31"/>
        <v>613516.25898000004</v>
      </c>
      <c r="S211" s="20">
        <f t="shared" si="32"/>
        <v>2400608.1411000001</v>
      </c>
      <c r="T211" s="20">
        <f t="shared" si="33"/>
        <v>6523678.5786600001</v>
      </c>
      <c r="U211" s="23"/>
      <c r="V211" s="23"/>
      <c r="W211" s="23"/>
      <c r="X211" s="22"/>
      <c r="Y211" s="22"/>
    </row>
    <row r="212" spans="1:25" s="5" customFormat="1" ht="54" customHeight="1">
      <c r="A212" s="17" t="s">
        <v>35</v>
      </c>
      <c r="B212" s="18" t="s">
        <v>36</v>
      </c>
      <c r="C212" s="18" t="s">
        <v>224</v>
      </c>
      <c r="D212" s="18" t="s">
        <v>227</v>
      </c>
      <c r="E212" s="18"/>
      <c r="F212" s="18"/>
      <c r="G212" s="19">
        <v>79.956999999999994</v>
      </c>
      <c r="H212" s="19">
        <v>35.704000000000001</v>
      </c>
      <c r="I212" s="19">
        <v>22.04</v>
      </c>
      <c r="J212" s="19">
        <v>77.388000000000005</v>
      </c>
      <c r="K212" s="19">
        <f t="shared" si="34"/>
        <v>215.089</v>
      </c>
      <c r="L212" s="3">
        <v>6317.58</v>
      </c>
      <c r="M212" s="3">
        <v>6317.58</v>
      </c>
      <c r="N212" s="3">
        <v>1298.33</v>
      </c>
      <c r="O212" s="3">
        <v>1298.33</v>
      </c>
      <c r="P212" s="20">
        <f t="shared" si="29"/>
        <v>401324.17224999995</v>
      </c>
      <c r="Q212" s="20">
        <f t="shared" si="30"/>
        <v>179207.302</v>
      </c>
      <c r="R212" s="20">
        <f t="shared" si="31"/>
        <v>110624.26999999999</v>
      </c>
      <c r="S212" s="20">
        <f t="shared" si="32"/>
        <v>388429.71900000004</v>
      </c>
      <c r="T212" s="20">
        <f t="shared" si="33"/>
        <v>1079585.46325</v>
      </c>
      <c r="U212" s="23"/>
      <c r="V212" s="23"/>
      <c r="W212" s="23"/>
      <c r="X212" s="22"/>
      <c r="Y212" s="22"/>
    </row>
    <row r="213" spans="1:25" s="5" customFormat="1" ht="82.5" customHeight="1">
      <c r="A213" s="17" t="s">
        <v>35</v>
      </c>
      <c r="B213" s="18" t="s">
        <v>36</v>
      </c>
      <c r="C213" s="18" t="s">
        <v>224</v>
      </c>
      <c r="D213" s="18" t="s">
        <v>405</v>
      </c>
      <c r="E213" s="18"/>
      <c r="F213" s="18" t="s">
        <v>400</v>
      </c>
      <c r="G213" s="19">
        <v>1800.394</v>
      </c>
      <c r="H213" s="19">
        <v>835.803</v>
      </c>
      <c r="I213" s="19">
        <v>441.19099999999997</v>
      </c>
      <c r="J213" s="19">
        <v>1823.212</v>
      </c>
      <c r="K213" s="19">
        <f>G213+H213+I213+J213</f>
        <v>4900.6000000000004</v>
      </c>
      <c r="L213" s="3">
        <v>6502.7</v>
      </c>
      <c r="M213" s="3">
        <v>6502.7</v>
      </c>
      <c r="N213" s="3">
        <v>1880</v>
      </c>
      <c r="O213" s="3">
        <v>1880</v>
      </c>
      <c r="P213" s="20">
        <f t="shared" si="29"/>
        <v>8322681.3437999999</v>
      </c>
      <c r="Q213" s="20">
        <f t="shared" si="30"/>
        <v>3863666.5280999998</v>
      </c>
      <c r="R213" s="20">
        <f t="shared" si="31"/>
        <v>2039493.6356999998</v>
      </c>
      <c r="S213" s="20">
        <f t="shared" si="32"/>
        <v>8428162.1123999991</v>
      </c>
      <c r="T213" s="20">
        <f t="shared" si="33"/>
        <v>22654003.619999997</v>
      </c>
      <c r="U213" s="23"/>
      <c r="V213" s="23"/>
      <c r="W213" s="23"/>
      <c r="X213" s="22"/>
      <c r="Y213" s="22"/>
    </row>
    <row r="214" spans="1:25" s="5" customFormat="1" ht="49.5" customHeight="1">
      <c r="A214" s="155" t="s">
        <v>447</v>
      </c>
      <c r="B214" s="155"/>
      <c r="C214" s="155"/>
      <c r="D214" s="155"/>
      <c r="E214" s="155"/>
      <c r="F214" s="158"/>
      <c r="G214" s="68">
        <f>SUM(G9:G213)</f>
        <v>1969678.6207894597</v>
      </c>
      <c r="H214" s="68">
        <f>SUM(H9:H213)</f>
        <v>898373.13599999959</v>
      </c>
      <c r="I214" s="68">
        <f>SUM(I9:I213)</f>
        <v>404476.09480760025</v>
      </c>
      <c r="J214" s="68">
        <f>SUM(J9:J213)</f>
        <v>1588088.9469518992</v>
      </c>
      <c r="K214" s="68">
        <f>SUM(K9:K213)</f>
        <v>4860616.7985489639</v>
      </c>
      <c r="L214" s="145"/>
      <c r="M214" s="145"/>
      <c r="N214" s="145"/>
      <c r="O214" s="145"/>
      <c r="P214" s="69">
        <f>SUM(P9:P213)</f>
        <v>1886616174.4607756</v>
      </c>
      <c r="Q214" s="69">
        <f t="shared" ref="Q214:T214" si="35">SUM(Q9:Q213)</f>
        <v>867535915.86981225</v>
      </c>
      <c r="R214" s="69">
        <f t="shared" si="35"/>
        <v>397340808.35398591</v>
      </c>
      <c r="S214" s="69">
        <f t="shared" si="35"/>
        <v>1595247333.1700137</v>
      </c>
      <c r="T214" s="69">
        <f t="shared" si="35"/>
        <v>4746740231.8545866</v>
      </c>
      <c r="U214" s="75"/>
      <c r="V214" s="75"/>
      <c r="W214" s="75"/>
      <c r="X214" s="22"/>
      <c r="Y214" s="22"/>
    </row>
    <row r="215" spans="1:25" s="5" customFormat="1" ht="19.5" customHeight="1">
      <c r="A215" s="159"/>
      <c r="B215" s="159"/>
      <c r="C215" s="159"/>
      <c r="D215" s="159"/>
      <c r="E215" s="159"/>
      <c r="F215" s="18"/>
      <c r="G215" s="19"/>
      <c r="H215" s="19"/>
      <c r="I215" s="19"/>
      <c r="J215" s="19"/>
      <c r="K215" s="19"/>
      <c r="L215" s="144"/>
      <c r="M215" s="144"/>
      <c r="N215" s="144"/>
      <c r="O215" s="144"/>
      <c r="P215" s="20"/>
      <c r="Q215" s="20"/>
      <c r="R215" s="20"/>
      <c r="S215" s="20"/>
      <c r="T215" s="20"/>
      <c r="U215" s="23"/>
      <c r="V215" s="23"/>
      <c r="W215" s="23"/>
      <c r="X215" s="22"/>
      <c r="Y215" s="22"/>
    </row>
    <row r="216" spans="1:25" s="5" customFormat="1" ht="49.5" customHeight="1">
      <c r="A216" s="169" t="s">
        <v>435</v>
      </c>
      <c r="B216" s="169"/>
      <c r="C216" s="169"/>
      <c r="D216" s="169"/>
      <c r="E216" s="169"/>
      <c r="F216" s="158"/>
      <c r="G216" s="67"/>
      <c r="H216" s="67"/>
      <c r="I216" s="67"/>
      <c r="J216" s="67"/>
      <c r="K216" s="68"/>
      <c r="L216" s="160"/>
      <c r="M216" s="160"/>
      <c r="N216" s="160"/>
      <c r="O216" s="160"/>
      <c r="P216" s="155"/>
      <c r="Q216" s="155"/>
      <c r="R216" s="155"/>
      <c r="S216" s="155"/>
      <c r="T216" s="155"/>
      <c r="U216" s="155"/>
      <c r="V216" s="155"/>
      <c r="W216" s="155"/>
      <c r="X216" s="22"/>
      <c r="Y216" s="22"/>
    </row>
    <row r="217" spans="1:25" s="5" customFormat="1" ht="54" customHeight="1">
      <c r="A217" s="17" t="s">
        <v>470</v>
      </c>
      <c r="B217" s="18" t="s">
        <v>469</v>
      </c>
      <c r="C217" s="18" t="s">
        <v>138</v>
      </c>
      <c r="D217" s="18"/>
      <c r="E217" s="18" t="s">
        <v>436</v>
      </c>
      <c r="F217" s="32"/>
      <c r="G217" s="19">
        <f>372.65*0.6</f>
        <v>223.58999999999997</v>
      </c>
      <c r="H217" s="19">
        <f>372.65-G217</f>
        <v>149.06</v>
      </c>
      <c r="I217" s="19">
        <f>213.4*0.25</f>
        <v>53.35</v>
      </c>
      <c r="J217" s="19">
        <f>213.4*0.75</f>
        <v>160.05000000000001</v>
      </c>
      <c r="K217" s="19">
        <f>SUM(G217:J217)</f>
        <v>586.04999999999995</v>
      </c>
      <c r="L217" s="3">
        <v>10602.4</v>
      </c>
      <c r="M217" s="3">
        <v>10602.4</v>
      </c>
      <c r="N217" s="3">
        <v>1916</v>
      </c>
      <c r="O217" s="3">
        <v>1916</v>
      </c>
      <c r="P217" s="20">
        <f>G217*(L217-N217)</f>
        <v>1942192.1759999997</v>
      </c>
      <c r="Q217" s="20">
        <f>(L217-N217)*H217</f>
        <v>1294794.784</v>
      </c>
      <c r="R217" s="20">
        <f>(M217-O217)*I217</f>
        <v>463419.44</v>
      </c>
      <c r="S217" s="20">
        <f>(M217-O217)*J217</f>
        <v>1390258.32</v>
      </c>
      <c r="T217" s="20">
        <f>SUM(P217:S217)</f>
        <v>5090664.72</v>
      </c>
      <c r="U217" s="23"/>
      <c r="V217" s="23"/>
      <c r="W217" s="23"/>
      <c r="X217" s="22"/>
      <c r="Y217" s="22"/>
    </row>
    <row r="218" spans="1:25" s="96" customFormat="1" ht="54" customHeight="1">
      <c r="A218" s="17" t="s">
        <v>471</v>
      </c>
      <c r="B218" s="18" t="s">
        <v>469</v>
      </c>
      <c r="C218" s="90" t="s">
        <v>138</v>
      </c>
      <c r="D218" s="90"/>
      <c r="E218" s="90" t="s">
        <v>437</v>
      </c>
      <c r="F218" s="125"/>
      <c r="G218" s="91">
        <f>4149.85/5*3</f>
        <v>2489.91</v>
      </c>
      <c r="H218" s="91">
        <f>4149.85-G218</f>
        <v>1659.9400000000005</v>
      </c>
      <c r="I218" s="91">
        <v>0</v>
      </c>
      <c r="J218" s="91">
        <v>2131.2600000000002</v>
      </c>
      <c r="K218" s="91">
        <f t="shared" ref="K218:K232" si="36">SUM(G218:J218)</f>
        <v>6281.1100000000006</v>
      </c>
      <c r="L218" s="92">
        <v>173</v>
      </c>
      <c r="M218" s="92">
        <v>173</v>
      </c>
      <c r="N218" s="92">
        <v>67.58</v>
      </c>
      <c r="O218" s="92">
        <v>67.58</v>
      </c>
      <c r="P218" s="20">
        <f t="shared" ref="P218:P231" si="37">G218*(L218-N218)</f>
        <v>262486.31219999999</v>
      </c>
      <c r="Q218" s="20">
        <f t="shared" ref="Q218:Q232" si="38">(L218-N218)*H218</f>
        <v>174990.87480000005</v>
      </c>
      <c r="R218" s="20">
        <f t="shared" ref="R218:R232" si="39">(M218-O218)*I218</f>
        <v>0</v>
      </c>
      <c r="S218" s="20">
        <f t="shared" ref="S218:S232" si="40">(M218-O218)*J218</f>
        <v>224677.42920000001</v>
      </c>
      <c r="T218" s="20">
        <f t="shared" ref="T218:T232" si="41">SUM(P218:S218)</f>
        <v>662154.61620000005</v>
      </c>
      <c r="U218" s="94"/>
      <c r="V218" s="94"/>
      <c r="W218" s="94"/>
      <c r="X218" s="95"/>
      <c r="Y218" s="95"/>
    </row>
    <row r="219" spans="1:25" s="96" customFormat="1" ht="54" customHeight="1">
      <c r="A219" s="89">
        <v>2920015308</v>
      </c>
      <c r="B219" s="90" t="s">
        <v>155</v>
      </c>
      <c r="C219" s="90" t="s">
        <v>359</v>
      </c>
      <c r="D219" s="90"/>
      <c r="E219" s="90" t="s">
        <v>436</v>
      </c>
      <c r="F219" s="125"/>
      <c r="G219" s="91">
        <f>650.471+137.449</f>
        <v>787.92000000000007</v>
      </c>
      <c r="H219" s="91">
        <f>610.635+79.349</f>
        <v>689.98400000000004</v>
      </c>
      <c r="I219" s="91">
        <f>599.097+44.396</f>
        <v>643.49299999999994</v>
      </c>
      <c r="J219" s="91">
        <f>612.029+142.911</f>
        <v>754.94</v>
      </c>
      <c r="K219" s="91">
        <f t="shared" si="36"/>
        <v>2876.337</v>
      </c>
      <c r="L219" s="92">
        <v>3219.46</v>
      </c>
      <c r="M219" s="92">
        <v>3219.46</v>
      </c>
      <c r="N219" s="92">
        <v>2580</v>
      </c>
      <c r="O219" s="92">
        <v>2580</v>
      </c>
      <c r="P219" s="20">
        <f t="shared" si="37"/>
        <v>503843.3232000001</v>
      </c>
      <c r="Q219" s="20">
        <f t="shared" si="38"/>
        <v>441217.16864000005</v>
      </c>
      <c r="R219" s="20">
        <f t="shared" si="39"/>
        <v>411488.03378</v>
      </c>
      <c r="S219" s="20">
        <f t="shared" si="40"/>
        <v>482753.93240000005</v>
      </c>
      <c r="T219" s="20">
        <f t="shared" si="41"/>
        <v>1839302.4580200003</v>
      </c>
      <c r="U219" s="94"/>
      <c r="V219" s="94"/>
      <c r="W219" s="94"/>
      <c r="X219" s="95"/>
      <c r="Y219" s="95"/>
    </row>
    <row r="220" spans="1:25" s="96" customFormat="1" ht="54" customHeight="1">
      <c r="A220" s="89">
        <v>2920015308</v>
      </c>
      <c r="B220" s="90" t="s">
        <v>155</v>
      </c>
      <c r="C220" s="90" t="s">
        <v>359</v>
      </c>
      <c r="D220" s="90"/>
      <c r="E220" s="90" t="s">
        <v>437</v>
      </c>
      <c r="F220" s="125"/>
      <c r="G220" s="91">
        <f>29912.082/2</f>
        <v>14956.040999999999</v>
      </c>
      <c r="H220" s="91">
        <f>20912.082/2</f>
        <v>10456.040999999999</v>
      </c>
      <c r="I220" s="91">
        <f>20250.926/2</f>
        <v>10125.463</v>
      </c>
      <c r="J220" s="91">
        <f>20250.926/2</f>
        <v>10125.463</v>
      </c>
      <c r="K220" s="91">
        <f t="shared" si="36"/>
        <v>45663.008000000002</v>
      </c>
      <c r="L220" s="92">
        <v>85.69</v>
      </c>
      <c r="M220" s="92">
        <v>85.69</v>
      </c>
      <c r="N220" s="92">
        <v>54.22</v>
      </c>
      <c r="O220" s="92">
        <v>54.22</v>
      </c>
      <c r="P220" s="20">
        <f t="shared" si="37"/>
        <v>470666.61026999995</v>
      </c>
      <c r="Q220" s="20">
        <f t="shared" si="38"/>
        <v>329051.61026999995</v>
      </c>
      <c r="R220" s="20">
        <f t="shared" si="39"/>
        <v>318648.32061</v>
      </c>
      <c r="S220" s="20">
        <f t="shared" si="40"/>
        <v>318648.32061</v>
      </c>
      <c r="T220" s="20">
        <f t="shared" si="41"/>
        <v>1437014.86176</v>
      </c>
      <c r="U220" s="94"/>
      <c r="V220" s="94"/>
      <c r="W220" s="94"/>
      <c r="X220" s="95"/>
      <c r="Y220" s="95"/>
    </row>
    <row r="221" spans="1:25" s="96" customFormat="1" ht="54" customHeight="1">
      <c r="A221" s="89" t="s">
        <v>122</v>
      </c>
      <c r="B221" s="90" t="s">
        <v>123</v>
      </c>
      <c r="C221" s="90" t="s">
        <v>113</v>
      </c>
      <c r="D221" s="90" t="s">
        <v>116</v>
      </c>
      <c r="E221" s="90" t="s">
        <v>436</v>
      </c>
      <c r="F221" s="125"/>
      <c r="G221" s="91">
        <v>2129.4575999999997</v>
      </c>
      <c r="H221" s="91">
        <v>532.36439999999993</v>
      </c>
      <c r="I221" s="91">
        <v>709.81920000000002</v>
      </c>
      <c r="J221" s="91">
        <v>1064.7287999999999</v>
      </c>
      <c r="K221" s="91">
        <f t="shared" si="36"/>
        <v>4436.369999999999</v>
      </c>
      <c r="L221" s="92">
        <v>5794.29</v>
      </c>
      <c r="M221" s="92">
        <v>5794.29</v>
      </c>
      <c r="N221" s="92">
        <v>1377</v>
      </c>
      <c r="O221" s="92">
        <v>1377</v>
      </c>
      <c r="P221" s="20">
        <f t="shared" si="37"/>
        <v>9406431.7619039994</v>
      </c>
      <c r="Q221" s="20">
        <f t="shared" si="38"/>
        <v>2351607.9404759998</v>
      </c>
      <c r="R221" s="20">
        <f t="shared" si="39"/>
        <v>3135477.2539679999</v>
      </c>
      <c r="S221" s="20">
        <f t="shared" si="40"/>
        <v>4703215.8809519997</v>
      </c>
      <c r="T221" s="20">
        <f t="shared" si="41"/>
        <v>19596732.837299999</v>
      </c>
      <c r="U221" s="94"/>
      <c r="V221" s="94"/>
      <c r="W221" s="94"/>
      <c r="X221" s="95"/>
      <c r="Y221" s="95"/>
    </row>
    <row r="222" spans="1:25" s="96" customFormat="1" ht="54" customHeight="1">
      <c r="A222" s="89" t="s">
        <v>122</v>
      </c>
      <c r="B222" s="90" t="s">
        <v>123</v>
      </c>
      <c r="C222" s="90" t="s">
        <v>113</v>
      </c>
      <c r="D222" s="90" t="s">
        <v>116</v>
      </c>
      <c r="E222" s="90" t="s">
        <v>437</v>
      </c>
      <c r="F222" s="125"/>
      <c r="G222" s="91">
        <f>25538.6*0.6*0.6</f>
        <v>9193.8959999999988</v>
      </c>
      <c r="H222" s="91">
        <f>25538.6*0.6*0.4</f>
        <v>6129.2639999999992</v>
      </c>
      <c r="I222" s="91">
        <f>25538.6*0.4*0.2</f>
        <v>2043.0880000000002</v>
      </c>
      <c r="J222" s="91">
        <f>25538.6*0.4*0.8</f>
        <v>8172.3520000000008</v>
      </c>
      <c r="K222" s="91">
        <f t="shared" si="36"/>
        <v>25538.6</v>
      </c>
      <c r="L222" s="92">
        <v>113.316</v>
      </c>
      <c r="M222" s="92">
        <v>113.316</v>
      </c>
      <c r="N222" s="92">
        <v>47.42</v>
      </c>
      <c r="O222" s="92">
        <v>47.42</v>
      </c>
      <c r="P222" s="20">
        <f t="shared" si="37"/>
        <v>605840.9708159999</v>
      </c>
      <c r="Q222" s="20">
        <f t="shared" si="38"/>
        <v>403893.98054399993</v>
      </c>
      <c r="R222" s="20">
        <f t="shared" si="39"/>
        <v>134631.32684800003</v>
      </c>
      <c r="S222" s="20">
        <f t="shared" si="40"/>
        <v>538525.3073920001</v>
      </c>
      <c r="T222" s="20">
        <f t="shared" si="41"/>
        <v>1682891.5855999999</v>
      </c>
      <c r="U222" s="94"/>
      <c r="V222" s="94"/>
      <c r="W222" s="94"/>
      <c r="X222" s="95"/>
      <c r="Y222" s="95"/>
    </row>
    <row r="223" spans="1:25" s="96" customFormat="1" ht="54" customHeight="1">
      <c r="A223" s="89" t="s">
        <v>35</v>
      </c>
      <c r="B223" s="90" t="s">
        <v>36</v>
      </c>
      <c r="C223" s="90" t="s">
        <v>359</v>
      </c>
      <c r="D223" s="90" t="s">
        <v>375</v>
      </c>
      <c r="E223" s="90" t="s">
        <v>436</v>
      </c>
      <c r="F223" s="125"/>
      <c r="G223" s="91">
        <v>1909.6092000000001</v>
      </c>
      <c r="H223" s="91">
        <v>1273.0728000000001</v>
      </c>
      <c r="I223" s="91">
        <v>424.35760000000005</v>
      </c>
      <c r="J223" s="91">
        <v>1697.4304000000002</v>
      </c>
      <c r="K223" s="91">
        <f t="shared" si="36"/>
        <v>5304.47</v>
      </c>
      <c r="L223" s="92">
        <v>4845.01</v>
      </c>
      <c r="M223" s="92">
        <v>4845.01</v>
      </c>
      <c r="N223" s="92">
        <v>2150</v>
      </c>
      <c r="O223" s="92">
        <v>2150</v>
      </c>
      <c r="P223" s="20">
        <f t="shared" si="37"/>
        <v>5146415.8900920004</v>
      </c>
      <c r="Q223" s="20">
        <f t="shared" si="38"/>
        <v>3430943.9267280009</v>
      </c>
      <c r="R223" s="20">
        <f t="shared" si="39"/>
        <v>1143647.9755760003</v>
      </c>
      <c r="S223" s="20">
        <f t="shared" si="40"/>
        <v>4574591.9023040012</v>
      </c>
      <c r="T223" s="20">
        <f t="shared" si="41"/>
        <v>14295599.694700003</v>
      </c>
      <c r="U223" s="94"/>
      <c r="V223" s="94"/>
      <c r="W223" s="94"/>
      <c r="X223" s="95"/>
      <c r="Y223" s="95"/>
    </row>
    <row r="224" spans="1:25" s="96" customFormat="1" ht="54" customHeight="1">
      <c r="A224" s="89" t="s">
        <v>35</v>
      </c>
      <c r="B224" s="90" t="s">
        <v>36</v>
      </c>
      <c r="C224" s="90" t="s">
        <v>359</v>
      </c>
      <c r="D224" s="90" t="s">
        <v>375</v>
      </c>
      <c r="E224" s="126" t="s">
        <v>437</v>
      </c>
      <c r="F224" s="125"/>
      <c r="G224" s="91">
        <v>38102.077499999999</v>
      </c>
      <c r="H224" s="91">
        <v>38102.077499999999</v>
      </c>
      <c r="I224" s="91">
        <v>38102.077499999999</v>
      </c>
      <c r="J224" s="91">
        <v>38102.077499999999</v>
      </c>
      <c r="K224" s="91">
        <f t="shared" si="36"/>
        <v>152408.31</v>
      </c>
      <c r="L224" s="92">
        <v>22.38</v>
      </c>
      <c r="M224" s="92">
        <v>22.38</v>
      </c>
      <c r="N224" s="92">
        <v>22.38</v>
      </c>
      <c r="O224" s="93">
        <v>22.38</v>
      </c>
      <c r="P224" s="20">
        <f t="shared" si="37"/>
        <v>0</v>
      </c>
      <c r="Q224" s="20">
        <f t="shared" si="38"/>
        <v>0</v>
      </c>
      <c r="R224" s="20">
        <f t="shared" si="39"/>
        <v>0</v>
      </c>
      <c r="S224" s="20">
        <f t="shared" si="40"/>
        <v>0</v>
      </c>
      <c r="T224" s="20">
        <f t="shared" si="41"/>
        <v>0</v>
      </c>
      <c r="U224" s="94"/>
      <c r="V224" s="94"/>
      <c r="W224" s="161"/>
      <c r="X224" s="95"/>
    </row>
    <row r="225" spans="1:16139" s="96" customFormat="1" ht="54" customHeight="1">
      <c r="A225" s="89" t="s">
        <v>57</v>
      </c>
      <c r="B225" s="90" t="s">
        <v>58</v>
      </c>
      <c r="C225" s="90" t="s">
        <v>56</v>
      </c>
      <c r="D225" s="90"/>
      <c r="E225" s="90" t="s">
        <v>436</v>
      </c>
      <c r="F225" s="125"/>
      <c r="G225" s="91">
        <f>2999.109*3</f>
        <v>8997.3269999999993</v>
      </c>
      <c r="H225" s="91">
        <v>8997.3269999999993</v>
      </c>
      <c r="I225" s="91">
        <v>8997.3269999999993</v>
      </c>
      <c r="J225" s="91">
        <v>8997.3269999999993</v>
      </c>
      <c r="K225" s="91">
        <f t="shared" si="36"/>
        <v>35989.307999999997</v>
      </c>
      <c r="L225" s="92">
        <v>2194.06</v>
      </c>
      <c r="M225" s="92">
        <v>2194.06</v>
      </c>
      <c r="N225" s="92">
        <v>1670.83</v>
      </c>
      <c r="O225" s="92">
        <v>1670.83</v>
      </c>
      <c r="P225" s="20">
        <f t="shared" si="37"/>
        <v>4707671.4062099997</v>
      </c>
      <c r="Q225" s="20">
        <f t="shared" si="38"/>
        <v>4707671.4062099997</v>
      </c>
      <c r="R225" s="20">
        <f t="shared" si="39"/>
        <v>4707671.4062099997</v>
      </c>
      <c r="S225" s="20">
        <f t="shared" si="40"/>
        <v>4707671.4062099997</v>
      </c>
      <c r="T225" s="20">
        <f t="shared" si="41"/>
        <v>18830685.624839999</v>
      </c>
      <c r="U225" s="94"/>
      <c r="V225" s="94"/>
      <c r="W225" s="161"/>
      <c r="X225" s="95"/>
    </row>
    <row r="226" spans="1:16139" s="96" customFormat="1" ht="54" customHeight="1">
      <c r="A226" s="89" t="s">
        <v>57</v>
      </c>
      <c r="B226" s="90" t="s">
        <v>58</v>
      </c>
      <c r="C226" s="90" t="s">
        <v>56</v>
      </c>
      <c r="D226" s="90"/>
      <c r="E226" s="126" t="s">
        <v>437</v>
      </c>
      <c r="F226" s="125"/>
      <c r="G226" s="91">
        <f>50200.345*3</f>
        <v>150601.035</v>
      </c>
      <c r="H226" s="91">
        <f t="shared" ref="H226:J226" si="42">50200.345*3</f>
        <v>150601.035</v>
      </c>
      <c r="I226" s="91">
        <f t="shared" si="42"/>
        <v>150601.035</v>
      </c>
      <c r="J226" s="91">
        <f t="shared" si="42"/>
        <v>150601.035</v>
      </c>
      <c r="K226" s="91">
        <f t="shared" si="36"/>
        <v>602404.14</v>
      </c>
      <c r="L226" s="92">
        <v>35</v>
      </c>
      <c r="M226" s="92">
        <v>35</v>
      </c>
      <c r="N226" s="92">
        <v>32.799999999999997</v>
      </c>
      <c r="O226" s="93">
        <v>32.799999999999997</v>
      </c>
      <c r="P226" s="20">
        <f t="shared" si="37"/>
        <v>331322.27700000041</v>
      </c>
      <c r="Q226" s="20">
        <f t="shared" si="38"/>
        <v>331322.27700000041</v>
      </c>
      <c r="R226" s="20">
        <f t="shared" si="39"/>
        <v>331322.27700000041</v>
      </c>
      <c r="S226" s="20">
        <f t="shared" si="40"/>
        <v>331322.27700000041</v>
      </c>
      <c r="T226" s="20">
        <f t="shared" si="41"/>
        <v>1325289.1080000016</v>
      </c>
      <c r="U226" s="94"/>
      <c r="V226" s="94"/>
      <c r="W226" s="161"/>
      <c r="X226" s="95"/>
    </row>
    <row r="227" spans="1:16139" s="96" customFormat="1" ht="54" customHeight="1">
      <c r="A227" s="17" t="s">
        <v>331</v>
      </c>
      <c r="B227" s="18" t="s">
        <v>332</v>
      </c>
      <c r="C227" s="18" t="s">
        <v>68</v>
      </c>
      <c r="D227" s="18" t="s">
        <v>76</v>
      </c>
      <c r="E227" s="90" t="s">
        <v>436</v>
      </c>
      <c r="F227" s="125"/>
      <c r="G227" s="91">
        <f>79.366*3</f>
        <v>238.09800000000001</v>
      </c>
      <c r="H227" s="91">
        <v>238.09800000000001</v>
      </c>
      <c r="I227" s="91">
        <v>238.09800000000001</v>
      </c>
      <c r="J227" s="91">
        <v>238.09800000000001</v>
      </c>
      <c r="K227" s="91">
        <f t="shared" si="36"/>
        <v>952.39200000000005</v>
      </c>
      <c r="L227" s="92">
        <v>6416.33</v>
      </c>
      <c r="M227" s="92">
        <v>6416.33</v>
      </c>
      <c r="N227" s="92">
        <v>1533</v>
      </c>
      <c r="O227" s="93">
        <v>1533</v>
      </c>
      <c r="P227" s="20">
        <f t="shared" si="37"/>
        <v>1162711.1063399999</v>
      </c>
      <c r="Q227" s="20">
        <f t="shared" si="38"/>
        <v>1162711.1063399999</v>
      </c>
      <c r="R227" s="20">
        <f t="shared" si="39"/>
        <v>1162711.1063399999</v>
      </c>
      <c r="S227" s="20">
        <f t="shared" si="40"/>
        <v>1162711.1063399999</v>
      </c>
      <c r="T227" s="20">
        <f t="shared" si="41"/>
        <v>4650844.4253599998</v>
      </c>
      <c r="U227" s="94"/>
      <c r="V227" s="94"/>
      <c r="W227" s="161"/>
      <c r="X227" s="95"/>
    </row>
    <row r="228" spans="1:16139" s="96" customFormat="1" ht="54" customHeight="1">
      <c r="A228" s="17" t="s">
        <v>331</v>
      </c>
      <c r="B228" s="18" t="s">
        <v>332</v>
      </c>
      <c r="C228" s="18" t="s">
        <v>68</v>
      </c>
      <c r="D228" s="18" t="s">
        <v>76</v>
      </c>
      <c r="E228" s="126" t="s">
        <v>437</v>
      </c>
      <c r="F228" s="125"/>
      <c r="G228" s="91">
        <f>1114.264*3</f>
        <v>3342.7919999999995</v>
      </c>
      <c r="H228" s="91">
        <f t="shared" ref="H228:J228" si="43">1114.264*3</f>
        <v>3342.7919999999995</v>
      </c>
      <c r="I228" s="91">
        <f t="shared" si="43"/>
        <v>3342.7919999999995</v>
      </c>
      <c r="J228" s="91">
        <f t="shared" si="43"/>
        <v>3342.7919999999995</v>
      </c>
      <c r="K228" s="91">
        <f t="shared" si="36"/>
        <v>13371.167999999998</v>
      </c>
      <c r="L228" s="92">
        <v>54.16</v>
      </c>
      <c r="M228" s="92">
        <v>54.16</v>
      </c>
      <c r="N228" s="92">
        <v>53.57</v>
      </c>
      <c r="O228" s="92">
        <v>53.57</v>
      </c>
      <c r="P228" s="20">
        <f t="shared" si="37"/>
        <v>1972.2472799999873</v>
      </c>
      <c r="Q228" s="20">
        <f t="shared" si="38"/>
        <v>1972.2472799999873</v>
      </c>
      <c r="R228" s="20">
        <f t="shared" si="39"/>
        <v>1972.2472799999873</v>
      </c>
      <c r="S228" s="20">
        <f t="shared" si="40"/>
        <v>1972.2472799999873</v>
      </c>
      <c r="T228" s="20">
        <f t="shared" si="41"/>
        <v>7888.9891199999493</v>
      </c>
      <c r="U228" s="94"/>
      <c r="V228" s="94"/>
      <c r="W228" s="161"/>
      <c r="X228" s="95"/>
    </row>
    <row r="229" spans="1:16139" s="96" customFormat="1" ht="54" customHeight="1">
      <c r="A229" s="89">
        <v>2903011092</v>
      </c>
      <c r="B229" s="90" t="s">
        <v>413</v>
      </c>
      <c r="C229" s="90" t="s">
        <v>412</v>
      </c>
      <c r="D229" s="18"/>
      <c r="E229" s="90" t="s">
        <v>436</v>
      </c>
      <c r="F229" s="125"/>
      <c r="G229" s="91">
        <f>3653.31*3</f>
        <v>10959.93</v>
      </c>
      <c r="H229" s="91">
        <v>10959.93</v>
      </c>
      <c r="I229" s="91">
        <v>10959.93</v>
      </c>
      <c r="J229" s="91">
        <v>10959.93</v>
      </c>
      <c r="K229" s="91">
        <f t="shared" si="36"/>
        <v>43839.72</v>
      </c>
      <c r="L229" s="92">
        <v>2109.59</v>
      </c>
      <c r="M229" s="92">
        <v>2109.59</v>
      </c>
      <c r="N229" s="92">
        <v>1532.5</v>
      </c>
      <c r="O229" s="93">
        <v>1532.5</v>
      </c>
      <c r="P229" s="20">
        <f t="shared" si="37"/>
        <v>6324866.0037000021</v>
      </c>
      <c r="Q229" s="20">
        <f t="shared" si="38"/>
        <v>6324866.0037000021</v>
      </c>
      <c r="R229" s="20">
        <f t="shared" si="39"/>
        <v>6324866.0037000021</v>
      </c>
      <c r="S229" s="20">
        <f t="shared" si="40"/>
        <v>6324866.0037000021</v>
      </c>
      <c r="T229" s="20">
        <f t="shared" si="41"/>
        <v>25299464.014800008</v>
      </c>
      <c r="U229" s="94"/>
      <c r="V229" s="94"/>
      <c r="W229" s="161"/>
      <c r="X229" s="95"/>
    </row>
    <row r="230" spans="1:16139" s="96" customFormat="1" ht="54" customHeight="1">
      <c r="A230" s="89">
        <v>2903011092</v>
      </c>
      <c r="B230" s="90" t="s">
        <v>413</v>
      </c>
      <c r="C230" s="90" t="s">
        <v>412</v>
      </c>
      <c r="D230" s="18"/>
      <c r="E230" s="126" t="s">
        <v>437</v>
      </c>
      <c r="F230" s="125"/>
      <c r="G230" s="91">
        <f>55382.51*3</f>
        <v>166147.53</v>
      </c>
      <c r="H230" s="91">
        <f t="shared" ref="H230:J230" si="44">55382.51*3</f>
        <v>166147.53</v>
      </c>
      <c r="I230" s="91">
        <f t="shared" si="44"/>
        <v>166147.53</v>
      </c>
      <c r="J230" s="91">
        <f t="shared" si="44"/>
        <v>166147.53</v>
      </c>
      <c r="K230" s="91">
        <f t="shared" si="36"/>
        <v>664590.12</v>
      </c>
      <c r="L230" s="92">
        <v>33.43</v>
      </c>
      <c r="M230" s="92">
        <v>33.43</v>
      </c>
      <c r="N230" s="92">
        <v>26.67</v>
      </c>
      <c r="O230" s="93">
        <v>26.67</v>
      </c>
      <c r="P230" s="20">
        <f t="shared" si="37"/>
        <v>1123157.3027999997</v>
      </c>
      <c r="Q230" s="20">
        <f t="shared" si="38"/>
        <v>1123157.3027999997</v>
      </c>
      <c r="R230" s="20">
        <f t="shared" si="39"/>
        <v>1123157.3027999997</v>
      </c>
      <c r="S230" s="20">
        <f t="shared" si="40"/>
        <v>1123157.3027999997</v>
      </c>
      <c r="T230" s="20">
        <f t="shared" si="41"/>
        <v>4492629.2111999989</v>
      </c>
      <c r="U230" s="94"/>
      <c r="V230" s="94"/>
      <c r="W230" s="161"/>
      <c r="X230" s="95"/>
    </row>
    <row r="231" spans="1:16139" s="96" customFormat="1" ht="54" customHeight="1">
      <c r="A231" s="89" t="s">
        <v>293</v>
      </c>
      <c r="B231" s="90" t="s">
        <v>294</v>
      </c>
      <c r="C231" s="90" t="s">
        <v>320</v>
      </c>
      <c r="D231" s="18"/>
      <c r="E231" s="90" t="s">
        <v>436</v>
      </c>
      <c r="F231" s="125"/>
      <c r="G231" s="91">
        <f>3556*3</f>
        <v>10668</v>
      </c>
      <c r="H231" s="91">
        <v>10668</v>
      </c>
      <c r="I231" s="91">
        <v>10668</v>
      </c>
      <c r="J231" s="91">
        <v>10668</v>
      </c>
      <c r="K231" s="91">
        <f t="shared" si="36"/>
        <v>42672</v>
      </c>
      <c r="L231" s="92">
        <v>1132.0899999999999</v>
      </c>
      <c r="M231" s="92">
        <v>1132.0899999999999</v>
      </c>
      <c r="N231" s="92">
        <v>1064.17</v>
      </c>
      <c r="O231" s="93">
        <v>1064.17</v>
      </c>
      <c r="P231" s="20">
        <f t="shared" si="37"/>
        <v>724570.55999999831</v>
      </c>
      <c r="Q231" s="20">
        <f t="shared" si="38"/>
        <v>724570.55999999831</v>
      </c>
      <c r="R231" s="20">
        <f t="shared" si="39"/>
        <v>724570.55999999831</v>
      </c>
      <c r="S231" s="20">
        <f t="shared" si="40"/>
        <v>724570.55999999831</v>
      </c>
      <c r="T231" s="20">
        <f t="shared" si="41"/>
        <v>2898282.2399999932</v>
      </c>
      <c r="U231" s="94"/>
      <c r="V231" s="94"/>
      <c r="W231" s="161"/>
      <c r="X231" s="95"/>
    </row>
    <row r="232" spans="1:16139" s="96" customFormat="1" ht="54" customHeight="1">
      <c r="A232" s="89" t="s">
        <v>293</v>
      </c>
      <c r="B232" s="90" t="s">
        <v>294</v>
      </c>
      <c r="C232" s="90" t="s">
        <v>320</v>
      </c>
      <c r="D232" s="18"/>
      <c r="E232" s="126" t="s">
        <v>437</v>
      </c>
      <c r="F232" s="125"/>
      <c r="G232" s="91">
        <f>56867*3</f>
        <v>170601</v>
      </c>
      <c r="H232" s="91">
        <v>170601</v>
      </c>
      <c r="I232" s="91">
        <v>170601</v>
      </c>
      <c r="J232" s="91">
        <v>170601</v>
      </c>
      <c r="K232" s="91">
        <f t="shared" si="36"/>
        <v>682404</v>
      </c>
      <c r="L232" s="92">
        <v>10.44</v>
      </c>
      <c r="M232" s="92">
        <v>10.44</v>
      </c>
      <c r="N232" s="92">
        <v>9.83</v>
      </c>
      <c r="O232" s="93">
        <v>9.83</v>
      </c>
      <c r="P232" s="20">
        <f>G232*(L232-N232)</f>
        <v>104066.6099999999</v>
      </c>
      <c r="Q232" s="20">
        <f t="shared" si="38"/>
        <v>104066.6099999999</v>
      </c>
      <c r="R232" s="20">
        <f t="shared" si="39"/>
        <v>104066.6099999999</v>
      </c>
      <c r="S232" s="20">
        <f t="shared" si="40"/>
        <v>104066.6099999999</v>
      </c>
      <c r="T232" s="20">
        <f t="shared" si="41"/>
        <v>416266.43999999959</v>
      </c>
      <c r="U232" s="94"/>
      <c r="V232" s="94"/>
      <c r="W232" s="161"/>
      <c r="X232" s="95"/>
    </row>
    <row r="233" spans="1:16139" s="5" customFormat="1" ht="48.75" customHeight="1">
      <c r="A233" s="169" t="s">
        <v>446</v>
      </c>
      <c r="B233" s="169"/>
      <c r="C233" s="169"/>
      <c r="D233" s="169"/>
      <c r="E233" s="169"/>
      <c r="F233" s="158"/>
      <c r="G233" s="68"/>
      <c r="H233" s="68"/>
      <c r="I233" s="68"/>
      <c r="J233" s="68"/>
      <c r="K233" s="68"/>
      <c r="L233" s="145"/>
      <c r="M233" s="145"/>
      <c r="N233" s="145"/>
      <c r="O233" s="145"/>
      <c r="P233" s="69">
        <f>SUM(P217:P232)</f>
        <v>32818214.557811998</v>
      </c>
      <c r="Q233" s="69">
        <f>SUM(Q217:Q232)</f>
        <v>22906837.798788004</v>
      </c>
      <c r="R233" s="69">
        <f>SUM(R217:R232)</f>
        <v>20087649.864112001</v>
      </c>
      <c r="S233" s="69">
        <f>SUM(S217:S232)</f>
        <v>26713008.606187999</v>
      </c>
      <c r="T233" s="69">
        <f>SUM(T217:T232)</f>
        <v>102525710.82690001</v>
      </c>
      <c r="U233" s="75"/>
      <c r="V233" s="75"/>
      <c r="W233" s="75"/>
      <c r="X233" s="22"/>
      <c r="Y233" s="22"/>
    </row>
    <row r="234" spans="1:16139" s="102" customFormat="1" ht="48.75" customHeight="1">
      <c r="A234" s="164" t="s">
        <v>448</v>
      </c>
      <c r="B234" s="164"/>
      <c r="C234" s="164"/>
      <c r="D234" s="164"/>
      <c r="E234" s="164"/>
      <c r="F234" s="162"/>
      <c r="G234" s="86"/>
      <c r="H234" s="86"/>
      <c r="I234" s="86"/>
      <c r="J234" s="86"/>
      <c r="K234" s="86"/>
      <c r="L234" s="146"/>
      <c r="M234" s="146"/>
      <c r="N234" s="146"/>
      <c r="O234" s="146"/>
      <c r="P234" s="87">
        <f>P214+P233</f>
        <v>1919434389.0185876</v>
      </c>
      <c r="Q234" s="87">
        <f>Q214+Q233</f>
        <v>890442753.6686002</v>
      </c>
      <c r="R234" s="87">
        <f>R214+R233</f>
        <v>417428458.21809793</v>
      </c>
      <c r="S234" s="87">
        <f>S214+S233</f>
        <v>1621960341.7762017</v>
      </c>
      <c r="T234" s="87">
        <f>T214+T233</f>
        <v>4849265942.6814861</v>
      </c>
      <c r="U234" s="101">
        <f>U235+U236</f>
        <v>599743276.59000003</v>
      </c>
      <c r="V234" s="101">
        <f>V235+V236</f>
        <v>583835259.85291827</v>
      </c>
      <c r="W234" s="87">
        <f>T234+U234-V234</f>
        <v>4865173959.4185677</v>
      </c>
      <c r="X234" s="13"/>
      <c r="Y234" s="13"/>
    </row>
    <row r="235" spans="1:16139" s="77" customFormat="1" ht="33.75" customHeight="1">
      <c r="A235" s="163" t="s">
        <v>450</v>
      </c>
      <c r="B235" s="163"/>
      <c r="C235" s="163"/>
      <c r="D235" s="163"/>
      <c r="E235" s="163"/>
      <c r="F235" s="79"/>
      <c r="G235" s="80">
        <f>G214+G217+G219+G221+G223+G225+G227+G229+G231</f>
        <v>2005592.5525894598</v>
      </c>
      <c r="H235" s="80">
        <f t="shared" ref="H235:K235" si="45">H214+H217+H219+H221+H223+H225+H227+H229+H231</f>
        <v>931880.97219999973</v>
      </c>
      <c r="I235" s="80">
        <f t="shared" si="45"/>
        <v>437170.46960760024</v>
      </c>
      <c r="J235" s="80">
        <f t="shared" si="45"/>
        <v>1622629.4511518991</v>
      </c>
      <c r="K235" s="80">
        <f t="shared" si="45"/>
        <v>4997273.4455489637</v>
      </c>
      <c r="L235" s="147"/>
      <c r="M235" s="147"/>
      <c r="N235" s="147"/>
      <c r="O235" s="147"/>
      <c r="P235" s="83">
        <f>P217+P219+P214+P221+P223+P225+P227+P229+P231</f>
        <v>1916534876.6882215</v>
      </c>
      <c r="Q235" s="83">
        <f>Q217+Q219+Q214+Q221+Q223+Q225+Q227+Q229+Q231</f>
        <v>887974298.76590621</v>
      </c>
      <c r="R235" s="83">
        <f>R217+R219+R214+R221+R223+R225+R227+R229+R231</f>
        <v>415414660.13355988</v>
      </c>
      <c r="S235" s="83">
        <f>S217+S219+S214+S221+S223+S225+S227+S229+S231</f>
        <v>1619317972.2819192</v>
      </c>
      <c r="T235" s="83">
        <f>T217+T219+T214+T221+T223+T225+T227+T229+T231</f>
        <v>4839241807.869606</v>
      </c>
      <c r="U235" s="81">
        <f>5898685.23+586674339.32+6370660.66</f>
        <v>598943685.21000004</v>
      </c>
      <c r="V235" s="81">
        <f>S235*0.36</f>
        <v>582954470.02149093</v>
      </c>
      <c r="W235" s="83">
        <f>T235+U235-V235</f>
        <v>4855231023.058115</v>
      </c>
      <c r="X235" s="76"/>
      <c r="Y235" s="76"/>
    </row>
    <row r="236" spans="1:16139" s="77" customFormat="1" ht="33.75" customHeight="1">
      <c r="A236" s="163" t="s">
        <v>437</v>
      </c>
      <c r="B236" s="163"/>
      <c r="C236" s="163"/>
      <c r="D236" s="163"/>
      <c r="E236" s="163"/>
      <c r="F236" s="79"/>
      <c r="G236" s="80">
        <f>G218+G220+G222+G224+G226+G228+G230+G232</f>
        <v>555434.28150000004</v>
      </c>
      <c r="H236" s="80">
        <f t="shared" ref="H236:J236" si="46">H218+H220+H222+H224+H226+H228+H230+H232</f>
        <v>547039.67949999997</v>
      </c>
      <c r="I236" s="80">
        <f t="shared" si="46"/>
        <v>540962.98549999995</v>
      </c>
      <c r="J236" s="80">
        <f t="shared" si="46"/>
        <v>549223.50949999993</v>
      </c>
      <c r="K236" s="80">
        <f>K218+K220+K222+K224+K226+K228+K230+K232</f>
        <v>2192660.4560000002</v>
      </c>
      <c r="L236" s="147"/>
      <c r="M236" s="147"/>
      <c r="N236" s="147"/>
      <c r="O236" s="147"/>
      <c r="P236" s="83">
        <f>P218+P220+P222+P224+P226+P228+P230+P232</f>
        <v>2899512.3303660001</v>
      </c>
      <c r="Q236" s="83">
        <f>Q218+Q220+Q222+Q224+Q226+Q228+Q230+Q232</f>
        <v>2468454.9026939999</v>
      </c>
      <c r="R236" s="83">
        <f>R218+R220+R222+R224+R226+R228+R230+R232</f>
        <v>2013798.0845379999</v>
      </c>
      <c r="S236" s="83">
        <f>S218+S220+S222+S224+S226+S228+S230+S232</f>
        <v>2642369.4942820002</v>
      </c>
      <c r="T236" s="83">
        <f>T218+T220+T222+T224+T226+T228+T230+T232</f>
        <v>10024134.81188</v>
      </c>
      <c r="U236" s="81">
        <v>799591.38</v>
      </c>
      <c r="V236" s="81">
        <f>S236/3</f>
        <v>880789.83142733341</v>
      </c>
      <c r="W236" s="83">
        <f t="shared" ref="W236" si="47">T236+U236-V236</f>
        <v>9942936.3604526669</v>
      </c>
      <c r="X236" s="76"/>
      <c r="Y236" s="76"/>
    </row>
    <row r="237" spans="1:16139" s="34" customFormat="1" ht="20.25" customHeight="1">
      <c r="A237" s="164"/>
      <c r="B237" s="164"/>
      <c r="C237" s="164"/>
      <c r="D237" s="164"/>
      <c r="E237" s="164"/>
      <c r="F237" s="18"/>
      <c r="G237" s="19"/>
      <c r="H237" s="19"/>
      <c r="I237" s="19"/>
      <c r="J237" s="19"/>
      <c r="K237" s="19"/>
      <c r="L237" s="148"/>
      <c r="M237" s="148"/>
      <c r="N237" s="148"/>
      <c r="O237" s="148"/>
      <c r="P237" s="19"/>
      <c r="Q237" s="19"/>
      <c r="R237" s="19"/>
      <c r="S237" s="19"/>
      <c r="T237" s="19"/>
      <c r="U237" s="20"/>
      <c r="V237" s="20"/>
      <c r="W237" s="3"/>
      <c r="X237" s="22"/>
      <c r="Y237" s="22"/>
    </row>
    <row r="238" spans="1:16139" s="34" customFormat="1" ht="68.25" customHeight="1">
      <c r="A238" s="164" t="s">
        <v>291</v>
      </c>
      <c r="B238" s="164"/>
      <c r="C238" s="164"/>
      <c r="D238" s="164"/>
      <c r="E238" s="164"/>
      <c r="F238" s="72"/>
      <c r="G238" s="73"/>
      <c r="H238" s="73"/>
      <c r="I238" s="73"/>
      <c r="J238" s="73"/>
      <c r="K238" s="73"/>
      <c r="L238" s="149"/>
      <c r="M238" s="149"/>
      <c r="N238" s="149"/>
      <c r="O238" s="149"/>
      <c r="P238" s="73"/>
      <c r="Q238" s="73"/>
      <c r="R238" s="73"/>
      <c r="S238" s="73"/>
      <c r="T238" s="73"/>
      <c r="U238" s="73"/>
      <c r="V238" s="73"/>
      <c r="W238" s="73"/>
      <c r="X238" s="22"/>
      <c r="Y238" s="22"/>
    </row>
    <row r="239" spans="1:16139" s="41" customFormat="1" ht="53.25" customHeight="1">
      <c r="A239" s="21">
        <v>2914001089</v>
      </c>
      <c r="B239" s="18" t="s">
        <v>270</v>
      </c>
      <c r="C239" s="18" t="s">
        <v>91</v>
      </c>
      <c r="D239" s="18" t="s">
        <v>271</v>
      </c>
      <c r="E239" s="18"/>
      <c r="F239" s="18"/>
      <c r="G239" s="37">
        <v>77.650000000000006</v>
      </c>
      <c r="H239" s="37">
        <v>20.990000000000002</v>
      </c>
      <c r="I239" s="37">
        <v>9.0500000000000007</v>
      </c>
      <c r="J239" s="37">
        <v>48.45</v>
      </c>
      <c r="K239" s="19">
        <f t="shared" ref="K239:K252" si="48">G239+H239+I239+J239</f>
        <v>156.14000000000001</v>
      </c>
      <c r="L239" s="4">
        <v>11412.97</v>
      </c>
      <c r="M239" s="3">
        <v>11412.97</v>
      </c>
      <c r="N239" s="4">
        <v>2049</v>
      </c>
      <c r="O239" s="3">
        <v>2049</v>
      </c>
      <c r="P239" s="20">
        <f>G239*(L239-N239)</f>
        <v>727112.27049999998</v>
      </c>
      <c r="Q239" s="20">
        <f>(L239-N239)*H239</f>
        <v>196549.7303</v>
      </c>
      <c r="R239" s="20">
        <f>(M239-O239)*I239</f>
        <v>84743.928499999995</v>
      </c>
      <c r="S239" s="20">
        <f>(M239-O239)*J239</f>
        <v>453684.34649999999</v>
      </c>
      <c r="T239" s="20">
        <f>SUM(P239:S239)</f>
        <v>1462090.2757999999</v>
      </c>
      <c r="U239" s="38"/>
      <c r="V239" s="39"/>
      <c r="W239" s="39"/>
      <c r="X239" s="22"/>
      <c r="Y239" s="22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  <c r="CM239" s="40"/>
      <c r="CN239" s="40"/>
      <c r="CO239" s="40"/>
      <c r="CP239" s="40"/>
      <c r="CQ239" s="40"/>
      <c r="CR239" s="40"/>
      <c r="CS239" s="40"/>
      <c r="CT239" s="40"/>
      <c r="CU239" s="40"/>
      <c r="CV239" s="40"/>
      <c r="CW239" s="40"/>
      <c r="CX239" s="40"/>
      <c r="CY239" s="40"/>
      <c r="CZ239" s="40"/>
      <c r="DA239" s="40"/>
      <c r="DB239" s="40"/>
      <c r="DC239" s="40"/>
      <c r="DD239" s="40"/>
      <c r="DE239" s="40"/>
      <c r="DF239" s="40"/>
      <c r="DG239" s="40"/>
      <c r="DH239" s="40"/>
      <c r="DI239" s="40"/>
      <c r="DJ239" s="40"/>
      <c r="DK239" s="40"/>
      <c r="DL239" s="40"/>
      <c r="DM239" s="40"/>
      <c r="DN239" s="40"/>
      <c r="DO239" s="40"/>
      <c r="DP239" s="40"/>
      <c r="DQ239" s="40"/>
      <c r="DR239" s="40"/>
      <c r="DS239" s="40"/>
      <c r="DT239" s="40"/>
      <c r="DU239" s="40"/>
      <c r="DV239" s="40"/>
      <c r="DW239" s="40"/>
      <c r="DX239" s="40"/>
      <c r="DY239" s="40"/>
      <c r="DZ239" s="40"/>
      <c r="EA239" s="40"/>
      <c r="EB239" s="40"/>
      <c r="EC239" s="40"/>
      <c r="ED239" s="40"/>
      <c r="EE239" s="40"/>
      <c r="EF239" s="40"/>
      <c r="EG239" s="40"/>
      <c r="EH239" s="40"/>
      <c r="EI239" s="40"/>
      <c r="EJ239" s="40"/>
      <c r="EK239" s="40"/>
      <c r="EL239" s="40"/>
      <c r="EM239" s="40"/>
      <c r="EN239" s="40"/>
      <c r="EO239" s="40"/>
      <c r="EP239" s="40"/>
      <c r="EQ239" s="40"/>
      <c r="ER239" s="40"/>
      <c r="ES239" s="40"/>
      <c r="ET239" s="40"/>
      <c r="EU239" s="40"/>
      <c r="EV239" s="40"/>
      <c r="EW239" s="40"/>
      <c r="EX239" s="40"/>
      <c r="EY239" s="40"/>
      <c r="EZ239" s="40"/>
      <c r="FA239" s="40"/>
      <c r="FB239" s="40"/>
      <c r="FC239" s="40"/>
      <c r="FD239" s="40"/>
      <c r="FE239" s="40"/>
      <c r="FF239" s="40"/>
      <c r="FG239" s="40"/>
      <c r="FH239" s="40"/>
      <c r="FI239" s="40"/>
      <c r="FJ239" s="40"/>
      <c r="FK239" s="40"/>
      <c r="FL239" s="40"/>
      <c r="FM239" s="40"/>
      <c r="FN239" s="40"/>
      <c r="FO239" s="40"/>
      <c r="FP239" s="40"/>
      <c r="FQ239" s="40"/>
      <c r="FR239" s="40"/>
      <c r="FS239" s="40"/>
      <c r="FT239" s="40"/>
      <c r="FU239" s="40"/>
      <c r="FV239" s="40"/>
      <c r="FW239" s="40"/>
      <c r="FX239" s="40"/>
      <c r="FY239" s="40"/>
      <c r="FZ239" s="40"/>
      <c r="GA239" s="40"/>
      <c r="GB239" s="40"/>
    </row>
    <row r="240" spans="1:16139" s="41" customFormat="1" ht="53.25" customHeight="1">
      <c r="A240" s="21">
        <v>2919003788</v>
      </c>
      <c r="B240" s="18" t="s">
        <v>272</v>
      </c>
      <c r="C240" s="18" t="s">
        <v>138</v>
      </c>
      <c r="D240" s="18" t="s">
        <v>273</v>
      </c>
      <c r="E240" s="18"/>
      <c r="F240" s="18"/>
      <c r="G240" s="42">
        <v>15.561</v>
      </c>
      <c r="H240" s="42">
        <v>8.0310000000000006</v>
      </c>
      <c r="I240" s="43">
        <v>5.1870000000000003</v>
      </c>
      <c r="J240" s="43">
        <v>15.561</v>
      </c>
      <c r="K240" s="19">
        <f t="shared" si="48"/>
        <v>44.34</v>
      </c>
      <c r="L240" s="4">
        <v>5152</v>
      </c>
      <c r="M240" s="3">
        <v>5152</v>
      </c>
      <c r="N240" s="4">
        <v>1916</v>
      </c>
      <c r="O240" s="3">
        <v>1916</v>
      </c>
      <c r="P240" s="20">
        <f t="shared" ref="P240:P252" si="49">G240*(L240-N240)</f>
        <v>50355.396000000001</v>
      </c>
      <c r="Q240" s="20">
        <f t="shared" ref="Q240:Q252" si="50">(L240-N240)*H240</f>
        <v>25988.316000000003</v>
      </c>
      <c r="R240" s="20">
        <f t="shared" ref="R240:R252" si="51">(M240-O240)*I240</f>
        <v>16785.132000000001</v>
      </c>
      <c r="S240" s="20">
        <f t="shared" ref="S240:S252" si="52">(M240-O240)*J240</f>
        <v>50355.396000000001</v>
      </c>
      <c r="T240" s="20">
        <f t="shared" ref="T240:T252" si="53">SUM(P240:S240)</f>
        <v>143484.24</v>
      </c>
      <c r="U240" s="44"/>
      <c r="V240" s="39"/>
      <c r="W240" s="39"/>
      <c r="X240" s="22"/>
      <c r="Y240" s="22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45"/>
      <c r="CV240" s="45"/>
      <c r="CW240" s="45"/>
      <c r="CX240" s="45"/>
      <c r="CY240" s="45"/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45"/>
      <c r="DX240" s="45"/>
      <c r="DY240" s="45"/>
      <c r="DZ240" s="45"/>
      <c r="EA240" s="45"/>
      <c r="EB240" s="45"/>
      <c r="EC240" s="45"/>
      <c r="ED240" s="45"/>
      <c r="EE240" s="45"/>
      <c r="EF240" s="45"/>
      <c r="EG240" s="45"/>
      <c r="EH240" s="45"/>
      <c r="EI240" s="45"/>
      <c r="EJ240" s="45"/>
      <c r="EK240" s="45"/>
      <c r="EL240" s="45"/>
      <c r="EM240" s="45"/>
      <c r="EN240" s="45"/>
      <c r="EO240" s="45"/>
      <c r="EP240" s="45"/>
      <c r="EQ240" s="45"/>
      <c r="ER240" s="45"/>
      <c r="ES240" s="45"/>
      <c r="ET240" s="45"/>
      <c r="EU240" s="45"/>
      <c r="EV240" s="45"/>
      <c r="EW240" s="45"/>
      <c r="EX240" s="45"/>
      <c r="EY240" s="45"/>
      <c r="EZ240" s="45"/>
      <c r="FA240" s="45"/>
      <c r="FB240" s="45"/>
      <c r="FC240" s="45"/>
      <c r="FD240" s="45"/>
      <c r="FE240" s="45"/>
      <c r="FF240" s="45"/>
      <c r="FG240" s="45"/>
      <c r="FH240" s="45"/>
      <c r="FI240" s="45"/>
      <c r="FJ240" s="45"/>
      <c r="FK240" s="45"/>
      <c r="FL240" s="45"/>
      <c r="FM240" s="45"/>
      <c r="FN240" s="45"/>
      <c r="FO240" s="45"/>
      <c r="FP240" s="45"/>
      <c r="FQ240" s="45"/>
      <c r="FR240" s="45"/>
      <c r="FS240" s="45"/>
      <c r="FT240" s="45"/>
      <c r="FU240" s="45"/>
      <c r="FV240" s="45"/>
      <c r="FW240" s="45"/>
      <c r="FX240" s="45"/>
      <c r="FY240" s="45"/>
      <c r="FZ240" s="45"/>
      <c r="GA240" s="45"/>
      <c r="GB240" s="45"/>
      <c r="GC240" s="45"/>
      <c r="GD240" s="45"/>
      <c r="GE240" s="45"/>
      <c r="GF240" s="45"/>
      <c r="GG240" s="45"/>
      <c r="GH240" s="45"/>
      <c r="GI240" s="45"/>
      <c r="GJ240" s="45"/>
      <c r="GK240" s="45"/>
      <c r="GL240" s="45"/>
      <c r="GM240" s="45"/>
      <c r="GN240" s="45"/>
      <c r="GO240" s="45"/>
      <c r="GP240" s="45"/>
      <c r="GQ240" s="45"/>
      <c r="GR240" s="45"/>
      <c r="GS240" s="45"/>
      <c r="GT240" s="45"/>
      <c r="GU240" s="45"/>
      <c r="GV240" s="45"/>
      <c r="GW240" s="45"/>
      <c r="GX240" s="45"/>
      <c r="GY240" s="45"/>
      <c r="GZ240" s="45"/>
      <c r="HA240" s="45"/>
      <c r="HB240" s="45"/>
      <c r="HC240" s="45"/>
      <c r="HD240" s="45"/>
      <c r="HE240" s="45"/>
      <c r="HF240" s="45"/>
      <c r="HG240" s="45"/>
      <c r="HH240" s="45"/>
      <c r="HI240" s="45"/>
      <c r="HJ240" s="45"/>
      <c r="HK240" s="45"/>
      <c r="HL240" s="45"/>
      <c r="HM240" s="45"/>
      <c r="HN240" s="45"/>
      <c r="HO240" s="45"/>
      <c r="HP240" s="45"/>
      <c r="HQ240" s="45"/>
      <c r="HR240" s="45"/>
      <c r="HS240" s="45"/>
      <c r="HT240" s="45"/>
      <c r="HU240" s="45"/>
      <c r="HV240" s="45"/>
      <c r="HW240" s="45"/>
      <c r="HX240" s="45"/>
      <c r="HY240" s="45"/>
      <c r="HZ240" s="45"/>
      <c r="IA240" s="45"/>
      <c r="IB240" s="45"/>
      <c r="IC240" s="45"/>
      <c r="ID240" s="45"/>
      <c r="IE240" s="45"/>
      <c r="IF240" s="45"/>
      <c r="IG240" s="45"/>
      <c r="IH240" s="45"/>
      <c r="II240" s="45"/>
      <c r="IJ240" s="45"/>
      <c r="IK240" s="45"/>
      <c r="IL240" s="45"/>
      <c r="IM240" s="45"/>
      <c r="IN240" s="45"/>
      <c r="IO240" s="45"/>
      <c r="IP240" s="45"/>
      <c r="IQ240" s="45"/>
      <c r="IR240" s="45"/>
      <c r="IS240" s="45"/>
      <c r="IT240" s="45"/>
      <c r="IU240" s="45"/>
      <c r="IV240" s="45"/>
      <c r="IW240" s="45"/>
      <c r="IX240" s="45"/>
      <c r="IY240" s="45"/>
      <c r="IZ240" s="45"/>
      <c r="JA240" s="45"/>
      <c r="JB240" s="45"/>
      <c r="JC240" s="45"/>
      <c r="JD240" s="45"/>
      <c r="JE240" s="45"/>
      <c r="JF240" s="45"/>
      <c r="JG240" s="45"/>
      <c r="JH240" s="45"/>
      <c r="JI240" s="45"/>
      <c r="JJ240" s="45"/>
      <c r="JK240" s="45"/>
      <c r="JL240" s="45"/>
      <c r="JM240" s="45"/>
      <c r="JN240" s="45"/>
      <c r="JO240" s="45"/>
      <c r="JP240" s="45"/>
      <c r="JQ240" s="45"/>
      <c r="JR240" s="45"/>
      <c r="JS240" s="45"/>
      <c r="JT240" s="45"/>
      <c r="JU240" s="45"/>
      <c r="JV240" s="45"/>
      <c r="JW240" s="45"/>
      <c r="JX240" s="45"/>
      <c r="JY240" s="45"/>
      <c r="JZ240" s="45"/>
      <c r="KA240" s="45"/>
      <c r="KB240" s="45"/>
      <c r="KC240" s="45"/>
      <c r="KD240" s="45"/>
      <c r="KE240" s="45"/>
      <c r="KF240" s="45"/>
      <c r="KG240" s="45"/>
      <c r="KH240" s="45"/>
      <c r="KI240" s="45"/>
      <c r="KJ240" s="45"/>
      <c r="KK240" s="45"/>
      <c r="KL240" s="45"/>
      <c r="KM240" s="45"/>
      <c r="KN240" s="45"/>
      <c r="KO240" s="45"/>
      <c r="KP240" s="45"/>
      <c r="KQ240" s="45"/>
      <c r="KR240" s="45"/>
      <c r="KS240" s="45"/>
      <c r="KT240" s="45"/>
      <c r="KU240" s="45"/>
      <c r="KV240" s="45"/>
      <c r="KW240" s="45"/>
      <c r="KX240" s="45"/>
      <c r="KY240" s="45"/>
      <c r="KZ240" s="45"/>
      <c r="LA240" s="45"/>
      <c r="LB240" s="45"/>
      <c r="LC240" s="45"/>
      <c r="LD240" s="45"/>
      <c r="LE240" s="45"/>
      <c r="LF240" s="45"/>
      <c r="LG240" s="45"/>
      <c r="LH240" s="45"/>
      <c r="LI240" s="45"/>
      <c r="LJ240" s="45"/>
      <c r="LK240" s="45"/>
      <c r="LL240" s="45"/>
      <c r="LM240" s="45"/>
      <c r="LN240" s="45"/>
      <c r="LO240" s="45"/>
      <c r="LP240" s="45"/>
      <c r="LQ240" s="45"/>
      <c r="LR240" s="45"/>
      <c r="LS240" s="45"/>
      <c r="LT240" s="45"/>
      <c r="LU240" s="45"/>
      <c r="LV240" s="45"/>
      <c r="LW240" s="45"/>
      <c r="LX240" s="45"/>
      <c r="LY240" s="45"/>
      <c r="LZ240" s="45"/>
      <c r="MA240" s="45"/>
      <c r="MB240" s="45"/>
      <c r="MC240" s="45"/>
      <c r="MD240" s="45"/>
      <c r="ME240" s="45"/>
      <c r="MF240" s="45"/>
      <c r="MG240" s="45"/>
      <c r="MH240" s="45"/>
      <c r="MI240" s="45"/>
      <c r="MJ240" s="45"/>
      <c r="MK240" s="45"/>
      <c r="ML240" s="45"/>
      <c r="MM240" s="45"/>
      <c r="MN240" s="45"/>
      <c r="MO240" s="45"/>
      <c r="MP240" s="45"/>
      <c r="MQ240" s="45"/>
      <c r="MR240" s="45"/>
      <c r="MS240" s="45"/>
      <c r="MT240" s="45"/>
      <c r="MU240" s="45"/>
      <c r="MV240" s="45"/>
      <c r="MW240" s="45"/>
      <c r="MX240" s="45"/>
      <c r="MY240" s="45"/>
      <c r="MZ240" s="45"/>
      <c r="NA240" s="45"/>
      <c r="NB240" s="45"/>
      <c r="NC240" s="45"/>
      <c r="ND240" s="45"/>
      <c r="NE240" s="45"/>
      <c r="NF240" s="45"/>
      <c r="NG240" s="45"/>
      <c r="NH240" s="45"/>
      <c r="NI240" s="45"/>
      <c r="NJ240" s="45"/>
      <c r="NK240" s="45"/>
      <c r="NL240" s="45"/>
      <c r="NM240" s="45"/>
      <c r="NN240" s="45"/>
      <c r="NO240" s="45"/>
      <c r="NP240" s="45"/>
      <c r="NQ240" s="45"/>
      <c r="NR240" s="45"/>
      <c r="NS240" s="45"/>
      <c r="NT240" s="45"/>
      <c r="NU240" s="45"/>
      <c r="NV240" s="45"/>
      <c r="NW240" s="45"/>
      <c r="NX240" s="45"/>
      <c r="NY240" s="45"/>
      <c r="NZ240" s="45"/>
      <c r="OA240" s="45"/>
      <c r="OB240" s="45"/>
      <c r="OC240" s="45"/>
      <c r="OD240" s="45"/>
      <c r="OE240" s="45"/>
      <c r="OF240" s="45"/>
      <c r="OG240" s="45"/>
      <c r="OH240" s="45"/>
      <c r="OI240" s="45"/>
      <c r="OJ240" s="45"/>
      <c r="OK240" s="45"/>
      <c r="OL240" s="45"/>
      <c r="OM240" s="45"/>
      <c r="ON240" s="45"/>
      <c r="OO240" s="45"/>
      <c r="OP240" s="45"/>
      <c r="OQ240" s="45"/>
      <c r="OR240" s="45"/>
      <c r="OS240" s="45"/>
      <c r="OT240" s="45"/>
      <c r="OU240" s="45"/>
      <c r="OV240" s="45"/>
      <c r="OW240" s="45"/>
      <c r="OX240" s="45"/>
      <c r="OY240" s="45"/>
      <c r="OZ240" s="45"/>
      <c r="PA240" s="45"/>
      <c r="PB240" s="45"/>
      <c r="PC240" s="45"/>
      <c r="PD240" s="45"/>
      <c r="PE240" s="45"/>
      <c r="PF240" s="45"/>
      <c r="PG240" s="45"/>
      <c r="PH240" s="45"/>
      <c r="PI240" s="45"/>
      <c r="PJ240" s="45"/>
      <c r="PK240" s="45"/>
      <c r="PL240" s="45"/>
      <c r="PM240" s="45"/>
      <c r="PN240" s="45"/>
      <c r="PO240" s="45"/>
      <c r="PP240" s="45"/>
      <c r="PQ240" s="45"/>
      <c r="PR240" s="45"/>
      <c r="PS240" s="45"/>
      <c r="PT240" s="45"/>
      <c r="PU240" s="45"/>
      <c r="PV240" s="45"/>
      <c r="PW240" s="45"/>
      <c r="PX240" s="45"/>
      <c r="PY240" s="45"/>
      <c r="PZ240" s="45"/>
      <c r="QA240" s="45"/>
      <c r="QB240" s="45"/>
      <c r="QC240" s="45"/>
      <c r="QD240" s="45"/>
      <c r="QE240" s="45"/>
      <c r="QF240" s="45"/>
      <c r="QG240" s="45"/>
      <c r="QH240" s="45"/>
      <c r="QI240" s="45"/>
      <c r="QJ240" s="45"/>
      <c r="QK240" s="45"/>
      <c r="QL240" s="45"/>
      <c r="QM240" s="45"/>
      <c r="QN240" s="45"/>
      <c r="QO240" s="45"/>
      <c r="QP240" s="45"/>
      <c r="QQ240" s="45"/>
      <c r="QR240" s="45"/>
      <c r="QS240" s="45"/>
      <c r="QT240" s="45"/>
      <c r="QU240" s="45"/>
      <c r="QV240" s="45"/>
      <c r="QW240" s="45"/>
      <c r="QX240" s="45"/>
      <c r="QY240" s="45"/>
      <c r="QZ240" s="45"/>
      <c r="RA240" s="45"/>
      <c r="RB240" s="45"/>
      <c r="RC240" s="45"/>
      <c r="RD240" s="45"/>
      <c r="RE240" s="45"/>
      <c r="RF240" s="45"/>
      <c r="RG240" s="45"/>
      <c r="RH240" s="45"/>
      <c r="RI240" s="45"/>
      <c r="RJ240" s="45"/>
      <c r="RK240" s="45"/>
      <c r="RL240" s="45"/>
      <c r="RM240" s="45"/>
      <c r="RN240" s="45"/>
      <c r="RO240" s="45"/>
      <c r="RP240" s="45"/>
      <c r="RQ240" s="45"/>
      <c r="RR240" s="45"/>
      <c r="RS240" s="45"/>
      <c r="RT240" s="45"/>
      <c r="RU240" s="45"/>
      <c r="RV240" s="45"/>
      <c r="RW240" s="45"/>
      <c r="RX240" s="45"/>
      <c r="RY240" s="45"/>
      <c r="RZ240" s="45"/>
      <c r="SA240" s="45"/>
      <c r="SB240" s="45"/>
      <c r="SC240" s="45"/>
      <c r="SD240" s="45"/>
      <c r="SE240" s="45"/>
      <c r="SF240" s="45"/>
      <c r="SG240" s="45"/>
      <c r="SH240" s="45"/>
      <c r="SI240" s="45"/>
      <c r="SJ240" s="45"/>
      <c r="SK240" s="45"/>
      <c r="SL240" s="45"/>
      <c r="SM240" s="45"/>
      <c r="SN240" s="45"/>
      <c r="SO240" s="45"/>
      <c r="SP240" s="45"/>
      <c r="SQ240" s="45"/>
      <c r="SR240" s="45"/>
      <c r="SS240" s="45"/>
      <c r="ST240" s="45"/>
      <c r="SU240" s="45"/>
      <c r="SV240" s="45"/>
      <c r="SW240" s="45"/>
      <c r="SX240" s="45"/>
      <c r="SY240" s="45"/>
      <c r="SZ240" s="45"/>
      <c r="TA240" s="45"/>
      <c r="TB240" s="45"/>
      <c r="TC240" s="45"/>
      <c r="TD240" s="45"/>
      <c r="TE240" s="45"/>
      <c r="TF240" s="45"/>
      <c r="TG240" s="45"/>
      <c r="TH240" s="45"/>
      <c r="TI240" s="45"/>
      <c r="TJ240" s="45"/>
      <c r="TK240" s="45"/>
      <c r="TL240" s="45"/>
      <c r="TM240" s="45"/>
      <c r="TN240" s="45"/>
      <c r="TO240" s="45"/>
      <c r="TP240" s="45"/>
      <c r="TQ240" s="45"/>
      <c r="TR240" s="45"/>
      <c r="TS240" s="45"/>
      <c r="TT240" s="45"/>
      <c r="TU240" s="45"/>
      <c r="TV240" s="45"/>
      <c r="TW240" s="45"/>
      <c r="TX240" s="45"/>
      <c r="TY240" s="45"/>
      <c r="TZ240" s="45"/>
      <c r="UA240" s="45"/>
      <c r="UB240" s="45"/>
      <c r="UC240" s="45"/>
      <c r="UD240" s="45"/>
      <c r="UE240" s="45"/>
      <c r="UF240" s="45"/>
      <c r="UG240" s="45"/>
      <c r="UH240" s="45"/>
      <c r="UI240" s="45"/>
      <c r="UJ240" s="45"/>
      <c r="UK240" s="45"/>
      <c r="UL240" s="45"/>
      <c r="UM240" s="45"/>
      <c r="UN240" s="45"/>
      <c r="UO240" s="45"/>
      <c r="UP240" s="45"/>
      <c r="UQ240" s="45"/>
      <c r="UR240" s="45"/>
      <c r="US240" s="45"/>
      <c r="UT240" s="45"/>
      <c r="UU240" s="45"/>
      <c r="UV240" s="45"/>
      <c r="UW240" s="45"/>
      <c r="UX240" s="45"/>
      <c r="UY240" s="45"/>
      <c r="UZ240" s="45"/>
      <c r="VA240" s="45"/>
      <c r="VB240" s="45"/>
      <c r="VC240" s="45"/>
      <c r="VD240" s="45"/>
      <c r="VE240" s="45"/>
      <c r="VF240" s="45"/>
      <c r="VG240" s="45"/>
      <c r="VH240" s="45"/>
      <c r="VI240" s="45"/>
      <c r="VJ240" s="45"/>
      <c r="VK240" s="45"/>
      <c r="VL240" s="45"/>
      <c r="VM240" s="45"/>
      <c r="VN240" s="45"/>
      <c r="VO240" s="45"/>
      <c r="VP240" s="45"/>
      <c r="VQ240" s="45"/>
      <c r="VR240" s="45"/>
      <c r="VS240" s="45"/>
      <c r="VT240" s="45"/>
      <c r="VU240" s="45"/>
      <c r="VV240" s="45"/>
      <c r="VW240" s="45"/>
      <c r="VX240" s="45"/>
      <c r="VY240" s="45"/>
      <c r="VZ240" s="45"/>
      <c r="WA240" s="45"/>
      <c r="WB240" s="45"/>
      <c r="WC240" s="45"/>
      <c r="WD240" s="45"/>
      <c r="WE240" s="45"/>
      <c r="WF240" s="45"/>
      <c r="WG240" s="45"/>
      <c r="WH240" s="45"/>
      <c r="WI240" s="45"/>
      <c r="WJ240" s="45"/>
      <c r="WK240" s="45"/>
      <c r="WL240" s="45"/>
      <c r="WM240" s="45"/>
      <c r="WN240" s="45"/>
      <c r="WO240" s="45"/>
      <c r="WP240" s="45"/>
      <c r="WQ240" s="45"/>
      <c r="WR240" s="45"/>
      <c r="WS240" s="45"/>
      <c r="WT240" s="45"/>
      <c r="WU240" s="45"/>
      <c r="WV240" s="45"/>
      <c r="WW240" s="45"/>
      <c r="WX240" s="45"/>
      <c r="WY240" s="45"/>
      <c r="WZ240" s="45"/>
      <c r="XA240" s="45"/>
      <c r="XB240" s="45"/>
      <c r="XC240" s="45"/>
      <c r="XD240" s="45"/>
      <c r="XE240" s="45"/>
      <c r="XF240" s="45"/>
      <c r="XG240" s="45"/>
      <c r="XH240" s="45"/>
      <c r="XI240" s="45"/>
      <c r="XJ240" s="45"/>
      <c r="XK240" s="45"/>
      <c r="XL240" s="45"/>
      <c r="XM240" s="45"/>
      <c r="XN240" s="45"/>
      <c r="XO240" s="45"/>
      <c r="XP240" s="45"/>
      <c r="XQ240" s="45"/>
      <c r="XR240" s="45"/>
      <c r="XS240" s="45"/>
      <c r="XT240" s="45"/>
      <c r="XU240" s="45"/>
      <c r="XV240" s="45"/>
      <c r="XW240" s="45"/>
      <c r="XX240" s="45"/>
      <c r="XY240" s="45"/>
      <c r="XZ240" s="45"/>
      <c r="YA240" s="45"/>
      <c r="YB240" s="45"/>
      <c r="YC240" s="45"/>
      <c r="YD240" s="45"/>
      <c r="YE240" s="45"/>
      <c r="YF240" s="45"/>
      <c r="YG240" s="45"/>
      <c r="YH240" s="45"/>
      <c r="YI240" s="45"/>
      <c r="YJ240" s="45"/>
      <c r="YK240" s="45"/>
      <c r="YL240" s="45"/>
      <c r="YM240" s="45"/>
      <c r="YN240" s="45"/>
      <c r="YO240" s="45"/>
      <c r="YP240" s="45"/>
      <c r="YQ240" s="45"/>
      <c r="YR240" s="45"/>
      <c r="YS240" s="45"/>
      <c r="YT240" s="45"/>
      <c r="YU240" s="45"/>
      <c r="YV240" s="45"/>
      <c r="YW240" s="45"/>
      <c r="YX240" s="45"/>
      <c r="YY240" s="45"/>
      <c r="YZ240" s="45"/>
      <c r="ZA240" s="45"/>
      <c r="ZB240" s="45"/>
      <c r="ZC240" s="45"/>
      <c r="ZD240" s="45"/>
      <c r="ZE240" s="45"/>
      <c r="ZF240" s="45"/>
      <c r="ZG240" s="45"/>
      <c r="ZH240" s="45"/>
      <c r="ZI240" s="45"/>
      <c r="ZJ240" s="45"/>
      <c r="ZK240" s="45"/>
      <c r="ZL240" s="45"/>
      <c r="ZM240" s="45"/>
      <c r="ZN240" s="45"/>
      <c r="ZO240" s="45"/>
      <c r="ZP240" s="45"/>
      <c r="ZQ240" s="45"/>
      <c r="ZR240" s="45"/>
      <c r="ZS240" s="45"/>
      <c r="ZT240" s="45"/>
      <c r="ZU240" s="45"/>
      <c r="ZV240" s="45"/>
      <c r="ZW240" s="45"/>
      <c r="ZX240" s="45"/>
      <c r="ZY240" s="45"/>
      <c r="ZZ240" s="45"/>
      <c r="AAA240" s="45"/>
      <c r="AAB240" s="45"/>
      <c r="AAC240" s="45"/>
      <c r="AAD240" s="45"/>
      <c r="AAE240" s="45"/>
      <c r="AAF240" s="45"/>
      <c r="AAG240" s="45"/>
      <c r="AAH240" s="45"/>
      <c r="AAI240" s="45"/>
      <c r="AAJ240" s="45"/>
      <c r="AAK240" s="45"/>
      <c r="AAL240" s="45"/>
      <c r="AAM240" s="45"/>
      <c r="AAN240" s="45"/>
      <c r="AAO240" s="45"/>
      <c r="AAP240" s="45"/>
      <c r="AAQ240" s="45"/>
      <c r="AAR240" s="45"/>
      <c r="AAS240" s="45"/>
      <c r="AAT240" s="45"/>
      <c r="AAU240" s="45"/>
      <c r="AAV240" s="45"/>
      <c r="AAW240" s="45"/>
      <c r="AAX240" s="45"/>
      <c r="AAY240" s="45"/>
      <c r="AAZ240" s="45"/>
      <c r="ABA240" s="45"/>
      <c r="ABB240" s="45"/>
      <c r="ABC240" s="45"/>
      <c r="ABD240" s="45"/>
      <c r="ABE240" s="45"/>
      <c r="ABF240" s="45"/>
      <c r="ABG240" s="45"/>
      <c r="ABH240" s="45"/>
      <c r="ABI240" s="45"/>
      <c r="ABJ240" s="45"/>
      <c r="ABK240" s="45"/>
      <c r="ABL240" s="45"/>
      <c r="ABM240" s="45"/>
      <c r="ABN240" s="45"/>
      <c r="ABO240" s="45"/>
      <c r="ABP240" s="45"/>
      <c r="ABQ240" s="45"/>
      <c r="ABR240" s="45"/>
      <c r="ABS240" s="45"/>
      <c r="ABT240" s="45"/>
      <c r="ABU240" s="45"/>
      <c r="ABV240" s="45"/>
      <c r="ABW240" s="45"/>
      <c r="ABX240" s="45"/>
      <c r="ABY240" s="45"/>
      <c r="ABZ240" s="45"/>
      <c r="ACA240" s="45"/>
      <c r="ACB240" s="45"/>
      <c r="ACC240" s="45"/>
      <c r="ACD240" s="45"/>
      <c r="ACE240" s="45"/>
      <c r="ACF240" s="45"/>
      <c r="ACG240" s="45"/>
      <c r="ACH240" s="45"/>
      <c r="ACI240" s="45"/>
      <c r="ACJ240" s="45"/>
      <c r="ACK240" s="45"/>
      <c r="ACL240" s="45"/>
      <c r="ACM240" s="45"/>
      <c r="ACN240" s="45"/>
      <c r="ACO240" s="45"/>
      <c r="ACP240" s="45"/>
      <c r="ACQ240" s="45"/>
      <c r="ACR240" s="45"/>
      <c r="ACS240" s="45"/>
      <c r="ACT240" s="45"/>
      <c r="ACU240" s="45"/>
      <c r="ACV240" s="45"/>
      <c r="ACW240" s="45"/>
      <c r="ACX240" s="45"/>
      <c r="ACY240" s="45"/>
      <c r="ACZ240" s="45"/>
      <c r="ADA240" s="45"/>
      <c r="ADB240" s="45"/>
      <c r="ADC240" s="45"/>
      <c r="ADD240" s="45"/>
      <c r="ADE240" s="45"/>
      <c r="ADF240" s="45"/>
      <c r="ADG240" s="45"/>
      <c r="ADH240" s="45"/>
      <c r="ADI240" s="45"/>
      <c r="ADJ240" s="45"/>
      <c r="ADK240" s="45"/>
      <c r="ADL240" s="45"/>
      <c r="ADM240" s="45"/>
      <c r="ADN240" s="45"/>
      <c r="ADO240" s="45"/>
      <c r="ADP240" s="45"/>
      <c r="ADQ240" s="45"/>
      <c r="ADR240" s="45"/>
      <c r="ADS240" s="45"/>
      <c r="ADT240" s="45"/>
      <c r="ADU240" s="45"/>
      <c r="ADV240" s="45"/>
      <c r="ADW240" s="45"/>
      <c r="ADX240" s="45"/>
      <c r="ADY240" s="45"/>
      <c r="ADZ240" s="45"/>
      <c r="AEA240" s="45"/>
      <c r="AEB240" s="45"/>
      <c r="AEC240" s="45"/>
      <c r="AED240" s="45"/>
      <c r="AEE240" s="45"/>
      <c r="AEF240" s="45"/>
      <c r="AEG240" s="45"/>
      <c r="AEH240" s="45"/>
      <c r="AEI240" s="45"/>
      <c r="AEJ240" s="45"/>
      <c r="AEK240" s="45"/>
      <c r="AEL240" s="45"/>
      <c r="AEM240" s="45"/>
      <c r="AEN240" s="45"/>
      <c r="AEO240" s="45"/>
      <c r="AEP240" s="45"/>
      <c r="AEQ240" s="45"/>
      <c r="AER240" s="45"/>
      <c r="AES240" s="45"/>
      <c r="AET240" s="45"/>
      <c r="AEU240" s="45"/>
      <c r="AEV240" s="45"/>
      <c r="AEW240" s="45"/>
      <c r="AEX240" s="45"/>
      <c r="AEY240" s="45"/>
      <c r="AEZ240" s="45"/>
      <c r="AFA240" s="45"/>
      <c r="AFB240" s="45"/>
      <c r="AFC240" s="45"/>
      <c r="AFD240" s="45"/>
      <c r="AFE240" s="45"/>
      <c r="AFF240" s="45"/>
      <c r="AFG240" s="45"/>
      <c r="AFH240" s="45"/>
      <c r="AFI240" s="45"/>
      <c r="AFJ240" s="45"/>
      <c r="AFK240" s="45"/>
      <c r="AFL240" s="45"/>
      <c r="AFM240" s="45"/>
      <c r="AFN240" s="45"/>
      <c r="AFO240" s="45"/>
      <c r="AFP240" s="45"/>
      <c r="AFQ240" s="45"/>
      <c r="AFR240" s="45"/>
      <c r="AFS240" s="45"/>
      <c r="AFT240" s="45"/>
      <c r="AFU240" s="45"/>
      <c r="AFV240" s="45"/>
      <c r="AFW240" s="45"/>
      <c r="AFX240" s="45"/>
      <c r="AFY240" s="45"/>
      <c r="AFZ240" s="45"/>
      <c r="AGA240" s="45"/>
      <c r="AGB240" s="45"/>
      <c r="AGC240" s="45"/>
      <c r="AGD240" s="45"/>
      <c r="AGE240" s="45"/>
      <c r="AGF240" s="45"/>
      <c r="AGG240" s="45"/>
      <c r="AGH240" s="45"/>
      <c r="AGI240" s="45"/>
      <c r="AGJ240" s="45"/>
      <c r="AGK240" s="45"/>
      <c r="AGL240" s="45"/>
      <c r="AGM240" s="45"/>
      <c r="AGN240" s="45"/>
      <c r="AGO240" s="45"/>
      <c r="AGP240" s="45"/>
      <c r="AGQ240" s="45"/>
      <c r="AGR240" s="45"/>
      <c r="AGS240" s="45"/>
      <c r="AGT240" s="45"/>
      <c r="AGU240" s="45"/>
      <c r="AGV240" s="45"/>
      <c r="AGW240" s="45"/>
      <c r="AGX240" s="45"/>
      <c r="AGY240" s="45"/>
      <c r="AGZ240" s="45"/>
      <c r="AHA240" s="45"/>
      <c r="AHB240" s="45"/>
      <c r="AHC240" s="45"/>
      <c r="AHD240" s="45"/>
      <c r="AHE240" s="45"/>
      <c r="AHF240" s="45"/>
      <c r="AHG240" s="45"/>
      <c r="AHH240" s="45"/>
      <c r="AHI240" s="45"/>
      <c r="AHJ240" s="45"/>
      <c r="AHK240" s="45"/>
      <c r="AHL240" s="45"/>
      <c r="AHM240" s="45"/>
      <c r="AHN240" s="45"/>
      <c r="AHO240" s="45"/>
      <c r="AHP240" s="45"/>
      <c r="AHQ240" s="45"/>
      <c r="AHR240" s="45"/>
      <c r="AHS240" s="45"/>
      <c r="AHT240" s="45"/>
      <c r="AHU240" s="45"/>
      <c r="AHV240" s="45"/>
      <c r="AHW240" s="45"/>
      <c r="AHX240" s="45"/>
      <c r="AHY240" s="45"/>
      <c r="AHZ240" s="45"/>
      <c r="AIA240" s="45"/>
      <c r="AIB240" s="45"/>
      <c r="AIC240" s="45"/>
      <c r="AID240" s="45"/>
      <c r="AIE240" s="45"/>
      <c r="AIF240" s="45"/>
      <c r="AIG240" s="45"/>
      <c r="AIH240" s="45"/>
      <c r="AII240" s="45"/>
      <c r="AIJ240" s="45"/>
      <c r="AIK240" s="45"/>
      <c r="AIL240" s="45"/>
      <c r="AIM240" s="45"/>
      <c r="AIN240" s="45"/>
      <c r="AIO240" s="45"/>
      <c r="AIP240" s="45"/>
      <c r="AIQ240" s="45"/>
      <c r="AIR240" s="45"/>
      <c r="AIS240" s="45"/>
      <c r="AIT240" s="45"/>
      <c r="AIU240" s="45"/>
      <c r="AIV240" s="45"/>
      <c r="AIW240" s="45"/>
      <c r="AIX240" s="45"/>
      <c r="AIY240" s="45"/>
      <c r="AIZ240" s="45"/>
      <c r="AJA240" s="45"/>
      <c r="AJB240" s="45"/>
      <c r="AJC240" s="45"/>
      <c r="AJD240" s="45"/>
      <c r="AJE240" s="45"/>
      <c r="AJF240" s="45"/>
      <c r="AJG240" s="45"/>
      <c r="AJH240" s="45"/>
      <c r="AJI240" s="45"/>
      <c r="AJJ240" s="45"/>
      <c r="AJK240" s="45"/>
      <c r="AJL240" s="45"/>
      <c r="AJM240" s="45"/>
      <c r="AJN240" s="45"/>
      <c r="AJO240" s="45"/>
      <c r="AJP240" s="45"/>
      <c r="AJQ240" s="45"/>
      <c r="AJR240" s="45"/>
      <c r="AJS240" s="45"/>
      <c r="AJT240" s="45"/>
      <c r="AJU240" s="45"/>
      <c r="AJV240" s="45"/>
      <c r="AJW240" s="45"/>
      <c r="AJX240" s="45"/>
      <c r="AJY240" s="45"/>
      <c r="AJZ240" s="45"/>
      <c r="AKA240" s="45"/>
      <c r="AKB240" s="45"/>
      <c r="AKC240" s="45"/>
      <c r="AKD240" s="45"/>
      <c r="AKE240" s="45"/>
      <c r="AKF240" s="45"/>
      <c r="AKG240" s="45"/>
      <c r="AKH240" s="45"/>
      <c r="AKI240" s="45"/>
      <c r="AKJ240" s="45"/>
      <c r="AKK240" s="45"/>
      <c r="AKL240" s="45"/>
      <c r="AKM240" s="45"/>
      <c r="AKN240" s="45"/>
      <c r="AKO240" s="45"/>
      <c r="AKP240" s="45"/>
      <c r="AKQ240" s="45"/>
      <c r="AKR240" s="45"/>
      <c r="AKS240" s="45"/>
      <c r="AKT240" s="45"/>
      <c r="AKU240" s="45"/>
      <c r="AKV240" s="45"/>
      <c r="AKW240" s="45"/>
      <c r="AKX240" s="45"/>
      <c r="AKY240" s="45"/>
      <c r="AKZ240" s="45"/>
      <c r="ALA240" s="45"/>
      <c r="ALB240" s="45"/>
      <c r="ALC240" s="45"/>
      <c r="ALD240" s="45"/>
      <c r="ALE240" s="45"/>
      <c r="ALF240" s="45"/>
      <c r="ALG240" s="45"/>
      <c r="ALH240" s="45"/>
      <c r="ALI240" s="45"/>
      <c r="ALJ240" s="45"/>
      <c r="ALK240" s="45"/>
      <c r="ALL240" s="45"/>
      <c r="ALM240" s="45"/>
      <c r="ALN240" s="45"/>
      <c r="ALO240" s="45"/>
      <c r="ALP240" s="45"/>
      <c r="ALQ240" s="45"/>
      <c r="ALR240" s="45"/>
      <c r="ALS240" s="45"/>
      <c r="ALT240" s="45"/>
      <c r="ALU240" s="45"/>
      <c r="ALV240" s="45"/>
      <c r="ALW240" s="45"/>
      <c r="ALX240" s="45"/>
      <c r="ALY240" s="45"/>
      <c r="ALZ240" s="45"/>
      <c r="AMA240" s="45"/>
      <c r="AMB240" s="45"/>
      <c r="AMC240" s="45"/>
      <c r="AMD240" s="45"/>
      <c r="AME240" s="45"/>
      <c r="AMF240" s="45"/>
      <c r="AMG240" s="45"/>
      <c r="AMH240" s="45"/>
      <c r="AMI240" s="45"/>
      <c r="AMJ240" s="45"/>
      <c r="AMK240" s="45"/>
      <c r="AML240" s="45"/>
      <c r="AMM240" s="45"/>
      <c r="AMN240" s="45"/>
      <c r="AMO240" s="45"/>
      <c r="AMP240" s="45"/>
      <c r="AMQ240" s="45"/>
      <c r="AMR240" s="45"/>
      <c r="AMS240" s="45"/>
      <c r="AMT240" s="45"/>
      <c r="AMU240" s="45"/>
      <c r="AMV240" s="45"/>
      <c r="AMW240" s="45"/>
      <c r="AMX240" s="45"/>
      <c r="AMY240" s="45"/>
      <c r="AMZ240" s="45"/>
      <c r="ANA240" s="45"/>
      <c r="ANB240" s="45"/>
      <c r="ANC240" s="45"/>
      <c r="AND240" s="45"/>
      <c r="ANE240" s="45"/>
      <c r="ANF240" s="45"/>
      <c r="ANG240" s="45"/>
      <c r="ANH240" s="45"/>
      <c r="ANI240" s="45"/>
      <c r="ANJ240" s="45"/>
      <c r="ANK240" s="45"/>
      <c r="ANL240" s="45"/>
      <c r="ANM240" s="45"/>
      <c r="ANN240" s="45"/>
      <c r="ANO240" s="45"/>
      <c r="ANP240" s="45"/>
      <c r="ANQ240" s="45"/>
      <c r="ANR240" s="45"/>
      <c r="ANS240" s="45"/>
      <c r="ANT240" s="45"/>
      <c r="ANU240" s="45"/>
      <c r="ANV240" s="45"/>
      <c r="ANW240" s="45"/>
      <c r="ANX240" s="45"/>
      <c r="ANY240" s="45"/>
      <c r="ANZ240" s="45"/>
      <c r="AOA240" s="45"/>
      <c r="AOB240" s="45"/>
      <c r="AOC240" s="45"/>
      <c r="AOD240" s="45"/>
      <c r="AOE240" s="45"/>
      <c r="AOF240" s="45"/>
      <c r="AOG240" s="45"/>
      <c r="AOH240" s="45"/>
      <c r="AOI240" s="45"/>
      <c r="AOJ240" s="45"/>
      <c r="AOK240" s="45"/>
      <c r="AOL240" s="45"/>
      <c r="AOM240" s="45"/>
      <c r="AON240" s="45"/>
      <c r="AOO240" s="45"/>
      <c r="AOP240" s="45"/>
      <c r="AOQ240" s="45"/>
      <c r="AOR240" s="45"/>
      <c r="AOS240" s="45"/>
      <c r="AOT240" s="45"/>
      <c r="AOU240" s="45"/>
      <c r="AOV240" s="45"/>
      <c r="AOW240" s="45"/>
      <c r="AOX240" s="45"/>
      <c r="AOY240" s="45"/>
      <c r="AOZ240" s="45"/>
      <c r="APA240" s="45"/>
      <c r="APB240" s="45"/>
      <c r="APC240" s="45"/>
      <c r="APD240" s="45"/>
      <c r="APE240" s="45"/>
      <c r="APF240" s="45"/>
      <c r="APG240" s="45"/>
      <c r="APH240" s="45"/>
      <c r="API240" s="45"/>
      <c r="APJ240" s="45"/>
      <c r="APK240" s="45"/>
      <c r="APL240" s="45"/>
      <c r="APM240" s="45"/>
      <c r="APN240" s="45"/>
      <c r="APO240" s="45"/>
      <c r="APP240" s="45"/>
      <c r="APQ240" s="45"/>
      <c r="APR240" s="45"/>
      <c r="APS240" s="45"/>
      <c r="APT240" s="45"/>
      <c r="APU240" s="45"/>
      <c r="APV240" s="45"/>
      <c r="APW240" s="45"/>
      <c r="APX240" s="45"/>
      <c r="APY240" s="45"/>
      <c r="APZ240" s="45"/>
      <c r="AQA240" s="45"/>
      <c r="AQB240" s="45"/>
      <c r="AQC240" s="45"/>
      <c r="AQD240" s="45"/>
      <c r="AQE240" s="45"/>
      <c r="AQF240" s="45"/>
      <c r="AQG240" s="45"/>
      <c r="AQH240" s="45"/>
      <c r="AQI240" s="45"/>
      <c r="AQJ240" s="45"/>
      <c r="AQK240" s="45"/>
      <c r="AQL240" s="45"/>
      <c r="AQM240" s="45"/>
      <c r="AQN240" s="45"/>
      <c r="AQO240" s="45"/>
      <c r="AQP240" s="45"/>
      <c r="AQQ240" s="45"/>
      <c r="AQR240" s="45"/>
      <c r="AQS240" s="45"/>
      <c r="AQT240" s="45"/>
      <c r="AQU240" s="45"/>
      <c r="AQV240" s="45"/>
      <c r="AQW240" s="45"/>
      <c r="AQX240" s="45"/>
      <c r="AQY240" s="45"/>
      <c r="AQZ240" s="45"/>
      <c r="ARA240" s="45"/>
      <c r="ARB240" s="45"/>
      <c r="ARC240" s="45"/>
      <c r="ARD240" s="45"/>
      <c r="ARE240" s="45"/>
      <c r="ARF240" s="45"/>
      <c r="ARG240" s="45"/>
      <c r="ARH240" s="45"/>
      <c r="ARI240" s="45"/>
      <c r="ARJ240" s="45"/>
      <c r="ARK240" s="45"/>
      <c r="ARL240" s="45"/>
      <c r="ARM240" s="45"/>
      <c r="ARN240" s="45"/>
      <c r="ARO240" s="45"/>
      <c r="ARP240" s="45"/>
      <c r="ARQ240" s="45"/>
      <c r="ARR240" s="45"/>
      <c r="ARS240" s="45"/>
      <c r="ART240" s="45"/>
      <c r="ARU240" s="45"/>
      <c r="ARV240" s="45"/>
      <c r="ARW240" s="45"/>
      <c r="ARX240" s="45"/>
      <c r="ARY240" s="45"/>
      <c r="ARZ240" s="45"/>
      <c r="ASA240" s="45"/>
      <c r="ASB240" s="45"/>
      <c r="ASC240" s="45"/>
      <c r="ASD240" s="45"/>
      <c r="ASE240" s="45"/>
      <c r="ASF240" s="45"/>
      <c r="ASG240" s="45"/>
      <c r="ASH240" s="45"/>
      <c r="ASI240" s="45"/>
      <c r="ASJ240" s="45"/>
      <c r="ASK240" s="45"/>
      <c r="ASL240" s="45"/>
      <c r="ASM240" s="45"/>
      <c r="ASN240" s="45"/>
      <c r="ASO240" s="45"/>
      <c r="ASP240" s="45"/>
      <c r="ASQ240" s="45"/>
      <c r="ASR240" s="45"/>
      <c r="ASS240" s="45"/>
      <c r="AST240" s="45"/>
      <c r="ASU240" s="45"/>
      <c r="ASV240" s="45"/>
      <c r="ASW240" s="45"/>
      <c r="ASX240" s="45"/>
      <c r="ASY240" s="45"/>
      <c r="ASZ240" s="45"/>
      <c r="ATA240" s="45"/>
      <c r="ATB240" s="45"/>
      <c r="ATC240" s="45"/>
      <c r="ATD240" s="45"/>
      <c r="ATE240" s="45"/>
      <c r="ATF240" s="45"/>
      <c r="ATG240" s="45"/>
      <c r="ATH240" s="45"/>
      <c r="ATI240" s="45"/>
      <c r="ATJ240" s="45"/>
      <c r="ATK240" s="45"/>
      <c r="ATL240" s="45"/>
      <c r="ATM240" s="45"/>
      <c r="ATN240" s="45"/>
      <c r="ATO240" s="45"/>
      <c r="ATP240" s="45"/>
      <c r="ATQ240" s="45"/>
      <c r="ATR240" s="45"/>
      <c r="ATS240" s="45"/>
      <c r="ATT240" s="45"/>
      <c r="ATU240" s="45"/>
      <c r="ATV240" s="45"/>
      <c r="ATW240" s="45"/>
      <c r="ATX240" s="45"/>
      <c r="ATY240" s="45"/>
      <c r="ATZ240" s="45"/>
      <c r="AUA240" s="45"/>
      <c r="AUB240" s="45"/>
      <c r="AUC240" s="45"/>
      <c r="AUD240" s="45"/>
      <c r="AUE240" s="45"/>
      <c r="AUF240" s="45"/>
      <c r="AUG240" s="45"/>
      <c r="AUH240" s="45"/>
      <c r="AUI240" s="45"/>
      <c r="AUJ240" s="45"/>
      <c r="AUK240" s="45"/>
      <c r="AUL240" s="45"/>
      <c r="AUM240" s="45"/>
      <c r="AUN240" s="45"/>
      <c r="AUO240" s="45"/>
      <c r="AUP240" s="45"/>
      <c r="AUQ240" s="45"/>
      <c r="AUR240" s="45"/>
      <c r="AUS240" s="45"/>
      <c r="AUT240" s="45"/>
      <c r="AUU240" s="45"/>
      <c r="AUV240" s="45"/>
      <c r="AUW240" s="45"/>
      <c r="AUX240" s="45"/>
      <c r="AUY240" s="45"/>
      <c r="AUZ240" s="45"/>
      <c r="AVA240" s="45"/>
      <c r="AVB240" s="45"/>
      <c r="AVC240" s="45"/>
      <c r="AVD240" s="45"/>
      <c r="AVE240" s="45"/>
      <c r="AVF240" s="45"/>
      <c r="AVG240" s="45"/>
      <c r="AVH240" s="45"/>
      <c r="AVI240" s="45"/>
      <c r="AVJ240" s="45"/>
      <c r="AVK240" s="45"/>
      <c r="AVL240" s="45"/>
      <c r="AVM240" s="45"/>
      <c r="AVN240" s="45"/>
      <c r="AVO240" s="45"/>
      <c r="AVP240" s="45"/>
      <c r="AVQ240" s="45"/>
      <c r="AVR240" s="45"/>
      <c r="AVS240" s="45"/>
      <c r="AVT240" s="45"/>
      <c r="AVU240" s="45"/>
      <c r="AVV240" s="45"/>
      <c r="AVW240" s="45"/>
      <c r="AVX240" s="45"/>
      <c r="AVY240" s="45"/>
      <c r="AVZ240" s="45"/>
      <c r="AWA240" s="45"/>
      <c r="AWB240" s="45"/>
      <c r="AWC240" s="45"/>
      <c r="AWD240" s="45"/>
      <c r="AWE240" s="45"/>
      <c r="AWF240" s="45"/>
      <c r="AWG240" s="45"/>
      <c r="AWH240" s="45"/>
      <c r="AWI240" s="45"/>
      <c r="AWJ240" s="45"/>
      <c r="AWK240" s="45"/>
      <c r="AWL240" s="45"/>
      <c r="AWM240" s="45"/>
      <c r="AWN240" s="45"/>
      <c r="AWO240" s="45"/>
      <c r="AWP240" s="45"/>
      <c r="AWQ240" s="45"/>
      <c r="AWR240" s="45"/>
      <c r="AWS240" s="45"/>
      <c r="AWT240" s="45"/>
      <c r="AWU240" s="45"/>
      <c r="AWV240" s="45"/>
      <c r="AWW240" s="45"/>
      <c r="AWX240" s="45"/>
      <c r="AWY240" s="45"/>
      <c r="AWZ240" s="45"/>
      <c r="AXA240" s="45"/>
      <c r="AXB240" s="45"/>
      <c r="AXC240" s="45"/>
      <c r="AXD240" s="45"/>
      <c r="AXE240" s="45"/>
      <c r="AXF240" s="45"/>
      <c r="AXG240" s="45"/>
      <c r="AXH240" s="45"/>
      <c r="AXI240" s="45"/>
      <c r="AXJ240" s="45"/>
      <c r="AXK240" s="45"/>
      <c r="AXL240" s="45"/>
      <c r="AXM240" s="45"/>
      <c r="AXN240" s="45"/>
      <c r="AXO240" s="45"/>
      <c r="AXP240" s="45"/>
      <c r="AXQ240" s="45"/>
      <c r="AXR240" s="45"/>
      <c r="AXS240" s="45"/>
      <c r="AXT240" s="45"/>
      <c r="AXU240" s="45"/>
      <c r="AXV240" s="45"/>
      <c r="AXW240" s="45"/>
      <c r="AXX240" s="45"/>
      <c r="AXY240" s="45"/>
      <c r="AXZ240" s="45"/>
      <c r="AYA240" s="45"/>
      <c r="AYB240" s="45"/>
      <c r="AYC240" s="45"/>
      <c r="AYD240" s="45"/>
      <c r="AYE240" s="45"/>
      <c r="AYF240" s="45"/>
      <c r="AYG240" s="45"/>
      <c r="AYH240" s="45"/>
      <c r="AYI240" s="45"/>
      <c r="AYJ240" s="45"/>
      <c r="AYK240" s="45"/>
      <c r="AYL240" s="45"/>
      <c r="AYM240" s="45"/>
      <c r="AYN240" s="45"/>
      <c r="AYO240" s="45"/>
      <c r="AYP240" s="45"/>
      <c r="AYQ240" s="45"/>
      <c r="AYR240" s="45"/>
      <c r="AYS240" s="45"/>
      <c r="AYT240" s="45"/>
      <c r="AYU240" s="45"/>
      <c r="AYV240" s="45"/>
      <c r="AYW240" s="45"/>
      <c r="AYX240" s="45"/>
      <c r="AYY240" s="45"/>
      <c r="AYZ240" s="45"/>
      <c r="AZA240" s="45"/>
      <c r="AZB240" s="45"/>
      <c r="AZC240" s="45"/>
      <c r="AZD240" s="45"/>
      <c r="AZE240" s="45"/>
      <c r="AZF240" s="45"/>
      <c r="AZG240" s="45"/>
      <c r="AZH240" s="45"/>
      <c r="AZI240" s="45"/>
      <c r="AZJ240" s="45"/>
      <c r="AZK240" s="45"/>
      <c r="AZL240" s="45"/>
      <c r="AZM240" s="45"/>
      <c r="AZN240" s="45"/>
      <c r="AZO240" s="45"/>
      <c r="AZP240" s="45"/>
      <c r="AZQ240" s="45"/>
      <c r="AZR240" s="45"/>
      <c r="AZS240" s="45"/>
      <c r="AZT240" s="45"/>
      <c r="AZU240" s="45"/>
      <c r="AZV240" s="45"/>
      <c r="AZW240" s="45"/>
      <c r="AZX240" s="45"/>
      <c r="AZY240" s="45"/>
      <c r="AZZ240" s="45"/>
      <c r="BAA240" s="45"/>
      <c r="BAB240" s="45"/>
      <c r="BAC240" s="45"/>
      <c r="BAD240" s="45"/>
      <c r="BAE240" s="45"/>
      <c r="BAF240" s="45"/>
      <c r="BAG240" s="45"/>
      <c r="BAH240" s="45"/>
      <c r="BAI240" s="45"/>
      <c r="BAJ240" s="45"/>
      <c r="BAK240" s="45"/>
      <c r="BAL240" s="45"/>
      <c r="BAM240" s="45"/>
      <c r="BAN240" s="45"/>
      <c r="BAO240" s="45"/>
      <c r="BAP240" s="45"/>
      <c r="BAQ240" s="45"/>
      <c r="BAR240" s="45"/>
      <c r="BAS240" s="45"/>
      <c r="BAT240" s="45"/>
      <c r="BAU240" s="45"/>
      <c r="BAV240" s="45"/>
      <c r="BAW240" s="45"/>
      <c r="BAX240" s="45"/>
      <c r="BAY240" s="45"/>
      <c r="BAZ240" s="45"/>
      <c r="BBA240" s="45"/>
      <c r="BBB240" s="45"/>
      <c r="BBC240" s="45"/>
      <c r="BBD240" s="45"/>
      <c r="BBE240" s="45"/>
      <c r="BBF240" s="45"/>
      <c r="BBG240" s="45"/>
      <c r="BBH240" s="45"/>
      <c r="BBI240" s="45"/>
      <c r="BBJ240" s="45"/>
      <c r="BBK240" s="45"/>
      <c r="BBL240" s="45"/>
      <c r="BBM240" s="45"/>
      <c r="BBN240" s="45"/>
      <c r="BBO240" s="45"/>
      <c r="BBP240" s="45"/>
      <c r="BBQ240" s="45"/>
      <c r="BBR240" s="45"/>
      <c r="BBS240" s="45"/>
      <c r="BBT240" s="45"/>
      <c r="BBU240" s="45"/>
      <c r="BBV240" s="45"/>
      <c r="BBW240" s="45"/>
      <c r="BBX240" s="45"/>
      <c r="BBY240" s="45"/>
      <c r="BBZ240" s="45"/>
      <c r="BCA240" s="45"/>
      <c r="BCB240" s="45"/>
      <c r="BCC240" s="45"/>
      <c r="BCD240" s="45"/>
      <c r="BCE240" s="45"/>
      <c r="BCF240" s="45"/>
      <c r="BCG240" s="45"/>
      <c r="BCH240" s="45"/>
      <c r="BCI240" s="45"/>
      <c r="BCJ240" s="45"/>
      <c r="BCK240" s="45"/>
      <c r="BCL240" s="45"/>
      <c r="BCM240" s="45"/>
      <c r="BCN240" s="45"/>
      <c r="BCO240" s="45"/>
      <c r="BCP240" s="45"/>
      <c r="BCQ240" s="45"/>
      <c r="BCR240" s="45"/>
      <c r="BCS240" s="45"/>
      <c r="BCT240" s="45"/>
      <c r="BCU240" s="45"/>
      <c r="BCV240" s="45"/>
      <c r="BCW240" s="45"/>
      <c r="BCX240" s="45"/>
      <c r="BCY240" s="45"/>
      <c r="BCZ240" s="45"/>
      <c r="BDA240" s="45"/>
      <c r="BDB240" s="45"/>
      <c r="BDC240" s="45"/>
      <c r="BDD240" s="45"/>
      <c r="BDE240" s="45"/>
      <c r="BDF240" s="45"/>
      <c r="BDG240" s="45"/>
      <c r="BDH240" s="45"/>
      <c r="BDI240" s="45"/>
      <c r="BDJ240" s="45"/>
      <c r="BDK240" s="45"/>
      <c r="BDL240" s="45"/>
      <c r="BDM240" s="45"/>
      <c r="BDN240" s="45"/>
      <c r="BDO240" s="45"/>
      <c r="BDP240" s="45"/>
      <c r="BDQ240" s="45"/>
      <c r="BDR240" s="45"/>
      <c r="BDS240" s="45"/>
      <c r="BDT240" s="45"/>
      <c r="BDU240" s="45"/>
      <c r="BDV240" s="45"/>
      <c r="BDW240" s="45"/>
      <c r="BDX240" s="45"/>
      <c r="BDY240" s="45"/>
      <c r="BDZ240" s="45"/>
      <c r="BEA240" s="45"/>
      <c r="BEB240" s="45"/>
      <c r="BEC240" s="45"/>
      <c r="BED240" s="45"/>
      <c r="BEE240" s="45"/>
      <c r="BEF240" s="45"/>
      <c r="BEG240" s="45"/>
      <c r="BEH240" s="45"/>
      <c r="BEI240" s="45"/>
      <c r="BEJ240" s="45"/>
      <c r="BEK240" s="45"/>
      <c r="BEL240" s="45"/>
      <c r="BEM240" s="45"/>
      <c r="BEN240" s="45"/>
      <c r="BEO240" s="45"/>
      <c r="BEP240" s="45"/>
      <c r="BEQ240" s="45"/>
      <c r="BER240" s="45"/>
      <c r="BES240" s="45"/>
      <c r="BET240" s="45"/>
      <c r="BEU240" s="45"/>
      <c r="BEV240" s="45"/>
      <c r="BEW240" s="45"/>
      <c r="BEX240" s="45"/>
      <c r="BEY240" s="45"/>
      <c r="BEZ240" s="45"/>
      <c r="BFA240" s="45"/>
      <c r="BFB240" s="45"/>
      <c r="BFC240" s="45"/>
      <c r="BFD240" s="45"/>
      <c r="BFE240" s="45"/>
      <c r="BFF240" s="45"/>
      <c r="BFG240" s="45"/>
      <c r="BFH240" s="45"/>
      <c r="BFI240" s="45"/>
      <c r="BFJ240" s="45"/>
      <c r="BFK240" s="45"/>
      <c r="BFL240" s="45"/>
      <c r="BFM240" s="45"/>
      <c r="BFN240" s="45"/>
      <c r="BFO240" s="45"/>
      <c r="BFP240" s="45"/>
      <c r="BFQ240" s="45"/>
      <c r="BFR240" s="45"/>
      <c r="BFS240" s="45"/>
      <c r="BFT240" s="45"/>
      <c r="BFU240" s="45"/>
      <c r="BFV240" s="45"/>
      <c r="BFW240" s="45"/>
      <c r="BFX240" s="45"/>
      <c r="BFY240" s="45"/>
      <c r="BFZ240" s="45"/>
      <c r="BGA240" s="45"/>
      <c r="BGB240" s="45"/>
      <c r="BGC240" s="45"/>
      <c r="BGD240" s="45"/>
      <c r="BGE240" s="45"/>
      <c r="BGF240" s="45"/>
      <c r="BGG240" s="45"/>
      <c r="BGH240" s="45"/>
      <c r="BGI240" s="45"/>
      <c r="BGJ240" s="45"/>
      <c r="BGK240" s="45"/>
      <c r="BGL240" s="45"/>
      <c r="BGM240" s="45"/>
      <c r="BGN240" s="45"/>
      <c r="BGO240" s="45"/>
      <c r="BGP240" s="45"/>
      <c r="BGQ240" s="45"/>
      <c r="BGR240" s="45"/>
      <c r="BGS240" s="45"/>
      <c r="BGT240" s="45"/>
      <c r="BGU240" s="45"/>
      <c r="BGV240" s="45"/>
      <c r="BGW240" s="45"/>
      <c r="BGX240" s="45"/>
      <c r="BGY240" s="45"/>
      <c r="BGZ240" s="45"/>
      <c r="BHA240" s="45"/>
      <c r="BHB240" s="45"/>
      <c r="BHC240" s="45"/>
      <c r="BHD240" s="45"/>
      <c r="BHE240" s="45"/>
      <c r="BHF240" s="45"/>
      <c r="BHG240" s="45"/>
      <c r="BHH240" s="45"/>
      <c r="BHI240" s="45"/>
      <c r="BHJ240" s="45"/>
      <c r="BHK240" s="45"/>
      <c r="BHL240" s="45"/>
      <c r="BHM240" s="45"/>
      <c r="BHN240" s="45"/>
      <c r="BHO240" s="45"/>
      <c r="BHP240" s="45"/>
      <c r="BHQ240" s="45"/>
      <c r="BHR240" s="45"/>
      <c r="BHS240" s="45"/>
      <c r="BHT240" s="45"/>
      <c r="BHU240" s="45"/>
      <c r="BHV240" s="45"/>
      <c r="BHW240" s="45"/>
      <c r="BHX240" s="45"/>
      <c r="BHY240" s="45"/>
      <c r="BHZ240" s="45"/>
      <c r="BIA240" s="45"/>
      <c r="BIB240" s="45"/>
      <c r="BIC240" s="45"/>
      <c r="BID240" s="45"/>
      <c r="BIE240" s="45"/>
      <c r="BIF240" s="45"/>
      <c r="BIG240" s="45"/>
      <c r="BIH240" s="45"/>
      <c r="BII240" s="45"/>
      <c r="BIJ240" s="45"/>
      <c r="BIK240" s="45"/>
      <c r="BIL240" s="45"/>
      <c r="BIM240" s="45"/>
      <c r="BIN240" s="45"/>
      <c r="BIO240" s="45"/>
      <c r="BIP240" s="45"/>
      <c r="BIQ240" s="45"/>
      <c r="BIR240" s="45"/>
      <c r="BIS240" s="45"/>
      <c r="BIT240" s="45"/>
      <c r="BIU240" s="45"/>
      <c r="BIV240" s="45"/>
      <c r="BIW240" s="45"/>
      <c r="BIX240" s="45"/>
      <c r="BIY240" s="45"/>
      <c r="BIZ240" s="45"/>
      <c r="BJA240" s="45"/>
      <c r="BJB240" s="45"/>
      <c r="BJC240" s="45"/>
      <c r="BJD240" s="45"/>
      <c r="BJE240" s="45"/>
      <c r="BJF240" s="45"/>
      <c r="BJG240" s="45"/>
      <c r="BJH240" s="45"/>
      <c r="BJI240" s="45"/>
      <c r="BJJ240" s="45"/>
      <c r="BJK240" s="45"/>
      <c r="BJL240" s="45"/>
      <c r="BJM240" s="45"/>
      <c r="BJN240" s="45"/>
      <c r="BJO240" s="45"/>
      <c r="BJP240" s="45"/>
      <c r="BJQ240" s="45"/>
      <c r="BJR240" s="45"/>
      <c r="BJS240" s="45"/>
      <c r="BJT240" s="45"/>
      <c r="BJU240" s="45"/>
      <c r="BJV240" s="45"/>
      <c r="BJW240" s="45"/>
      <c r="BJX240" s="45"/>
      <c r="BJY240" s="45"/>
      <c r="BJZ240" s="45"/>
      <c r="BKA240" s="45"/>
      <c r="BKB240" s="45"/>
      <c r="BKC240" s="45"/>
      <c r="BKD240" s="45"/>
      <c r="BKE240" s="45"/>
      <c r="BKF240" s="45"/>
      <c r="BKG240" s="45"/>
      <c r="BKH240" s="45"/>
      <c r="BKI240" s="45"/>
      <c r="BKJ240" s="45"/>
      <c r="BKK240" s="45"/>
      <c r="BKL240" s="45"/>
      <c r="BKM240" s="45"/>
      <c r="BKN240" s="45"/>
      <c r="BKO240" s="45"/>
      <c r="BKP240" s="45"/>
      <c r="BKQ240" s="45"/>
      <c r="BKR240" s="45"/>
      <c r="BKS240" s="45"/>
      <c r="BKT240" s="45"/>
      <c r="BKU240" s="45"/>
      <c r="BKV240" s="45"/>
      <c r="BKW240" s="45"/>
      <c r="BKX240" s="45"/>
      <c r="BKY240" s="45"/>
      <c r="BKZ240" s="45"/>
      <c r="BLA240" s="45"/>
      <c r="BLB240" s="45"/>
      <c r="BLC240" s="45"/>
      <c r="BLD240" s="45"/>
      <c r="BLE240" s="45"/>
      <c r="BLF240" s="45"/>
      <c r="BLG240" s="45"/>
      <c r="BLH240" s="45"/>
      <c r="BLI240" s="45"/>
      <c r="BLJ240" s="45"/>
      <c r="BLK240" s="45"/>
      <c r="BLL240" s="45"/>
      <c r="BLM240" s="45"/>
      <c r="BLN240" s="45"/>
      <c r="BLO240" s="45"/>
      <c r="BLP240" s="45"/>
      <c r="BLQ240" s="45"/>
      <c r="BLR240" s="45"/>
      <c r="BLS240" s="45"/>
      <c r="BLT240" s="45"/>
      <c r="BLU240" s="45"/>
      <c r="BLV240" s="45"/>
      <c r="BLW240" s="45"/>
      <c r="BLX240" s="45"/>
      <c r="BLY240" s="45"/>
      <c r="BLZ240" s="45"/>
      <c r="BMA240" s="45"/>
      <c r="BMB240" s="45"/>
      <c r="BMC240" s="45"/>
      <c r="BMD240" s="45"/>
      <c r="BME240" s="45"/>
      <c r="BMF240" s="45"/>
      <c r="BMG240" s="45"/>
      <c r="BMH240" s="45"/>
      <c r="BMI240" s="45"/>
      <c r="BMJ240" s="45"/>
      <c r="BMK240" s="45"/>
      <c r="BML240" s="45"/>
      <c r="BMM240" s="45"/>
      <c r="BMN240" s="45"/>
      <c r="BMO240" s="45"/>
      <c r="BMP240" s="45"/>
      <c r="BMQ240" s="45"/>
      <c r="BMR240" s="45"/>
      <c r="BMS240" s="45"/>
      <c r="BMT240" s="45"/>
      <c r="BMU240" s="45"/>
      <c r="BMV240" s="45"/>
      <c r="BMW240" s="45"/>
      <c r="BMX240" s="45"/>
      <c r="BMY240" s="45"/>
      <c r="BMZ240" s="45"/>
      <c r="BNA240" s="45"/>
      <c r="BNB240" s="45"/>
      <c r="BNC240" s="45"/>
      <c r="BND240" s="45"/>
      <c r="BNE240" s="45"/>
      <c r="BNF240" s="45"/>
      <c r="BNG240" s="45"/>
      <c r="BNH240" s="45"/>
      <c r="BNI240" s="45"/>
      <c r="BNJ240" s="45"/>
      <c r="BNK240" s="45"/>
      <c r="BNL240" s="45"/>
      <c r="BNM240" s="45"/>
      <c r="BNN240" s="45"/>
      <c r="BNO240" s="45"/>
      <c r="BNP240" s="45"/>
      <c r="BNQ240" s="45"/>
      <c r="BNR240" s="45"/>
      <c r="BNS240" s="45"/>
      <c r="BNT240" s="45"/>
      <c r="BNU240" s="45"/>
      <c r="BNV240" s="45"/>
      <c r="BNW240" s="45"/>
      <c r="BNX240" s="45"/>
      <c r="BNY240" s="45"/>
      <c r="BNZ240" s="45"/>
      <c r="BOA240" s="45"/>
      <c r="BOB240" s="45"/>
      <c r="BOC240" s="45"/>
      <c r="BOD240" s="45"/>
      <c r="BOE240" s="45"/>
      <c r="BOF240" s="45"/>
      <c r="BOG240" s="45"/>
      <c r="BOH240" s="45"/>
      <c r="BOI240" s="45"/>
      <c r="BOJ240" s="45"/>
      <c r="BOK240" s="45"/>
      <c r="BOL240" s="45"/>
      <c r="BOM240" s="45"/>
      <c r="BON240" s="45"/>
      <c r="BOO240" s="45"/>
      <c r="BOP240" s="45"/>
      <c r="BOQ240" s="45"/>
      <c r="BOR240" s="45"/>
      <c r="BOS240" s="45"/>
      <c r="BOT240" s="45"/>
      <c r="BOU240" s="45"/>
      <c r="BOV240" s="45"/>
      <c r="BOW240" s="45"/>
      <c r="BOX240" s="45"/>
      <c r="BOY240" s="45"/>
      <c r="BOZ240" s="45"/>
      <c r="BPA240" s="45"/>
      <c r="BPB240" s="45"/>
      <c r="BPC240" s="45"/>
      <c r="BPD240" s="45"/>
      <c r="BPE240" s="45"/>
      <c r="BPF240" s="45"/>
      <c r="BPG240" s="45"/>
      <c r="BPH240" s="45"/>
      <c r="BPI240" s="45"/>
      <c r="BPJ240" s="45"/>
      <c r="BPK240" s="45"/>
      <c r="BPL240" s="45"/>
      <c r="BPM240" s="45"/>
      <c r="BPN240" s="45"/>
      <c r="BPO240" s="45"/>
      <c r="BPP240" s="45"/>
      <c r="BPQ240" s="45"/>
      <c r="BPR240" s="45"/>
      <c r="BPS240" s="45"/>
      <c r="BPT240" s="45"/>
      <c r="BPU240" s="45"/>
      <c r="BPV240" s="45"/>
      <c r="BPW240" s="45"/>
      <c r="BPX240" s="45"/>
      <c r="BPY240" s="45"/>
      <c r="BPZ240" s="45"/>
      <c r="BQA240" s="45"/>
      <c r="BQB240" s="45"/>
      <c r="BQC240" s="45"/>
      <c r="BQD240" s="45"/>
      <c r="BQE240" s="45"/>
      <c r="BQF240" s="45"/>
      <c r="BQG240" s="45"/>
      <c r="BQH240" s="45"/>
      <c r="BQI240" s="45"/>
      <c r="BQJ240" s="45"/>
      <c r="BQK240" s="45"/>
      <c r="BQL240" s="45"/>
      <c r="BQM240" s="45"/>
      <c r="BQN240" s="45"/>
      <c r="BQO240" s="45"/>
      <c r="BQP240" s="45"/>
      <c r="BQQ240" s="45"/>
      <c r="BQR240" s="45"/>
      <c r="BQS240" s="45"/>
      <c r="BQT240" s="45"/>
      <c r="BQU240" s="45"/>
      <c r="BQV240" s="45"/>
      <c r="BQW240" s="45"/>
      <c r="BQX240" s="45"/>
      <c r="BQY240" s="45"/>
      <c r="BQZ240" s="45"/>
      <c r="BRA240" s="45"/>
      <c r="BRB240" s="45"/>
      <c r="BRC240" s="45"/>
      <c r="BRD240" s="45"/>
      <c r="BRE240" s="45"/>
      <c r="BRF240" s="45"/>
      <c r="BRG240" s="45"/>
      <c r="BRH240" s="45"/>
      <c r="BRI240" s="45"/>
      <c r="BRJ240" s="45"/>
      <c r="BRK240" s="45"/>
      <c r="BRL240" s="45"/>
      <c r="BRM240" s="45"/>
      <c r="BRN240" s="45"/>
      <c r="BRO240" s="45"/>
      <c r="BRP240" s="45"/>
      <c r="BRQ240" s="45"/>
      <c r="BRR240" s="45"/>
      <c r="BRS240" s="45"/>
      <c r="BRT240" s="45"/>
      <c r="BRU240" s="45"/>
      <c r="BRV240" s="45"/>
      <c r="BRW240" s="45"/>
      <c r="BRX240" s="45"/>
      <c r="BRY240" s="45"/>
      <c r="BRZ240" s="45"/>
      <c r="BSA240" s="45"/>
      <c r="BSB240" s="45"/>
      <c r="BSC240" s="45"/>
      <c r="BSD240" s="45"/>
      <c r="BSE240" s="45"/>
      <c r="BSF240" s="45"/>
      <c r="BSG240" s="45"/>
      <c r="BSH240" s="45"/>
      <c r="BSI240" s="45"/>
      <c r="BSJ240" s="45"/>
      <c r="BSK240" s="45"/>
      <c r="BSL240" s="45"/>
      <c r="BSM240" s="45"/>
      <c r="BSN240" s="45"/>
      <c r="BSO240" s="45"/>
      <c r="BSP240" s="45"/>
      <c r="BSQ240" s="45"/>
      <c r="BSR240" s="45"/>
      <c r="BSS240" s="45"/>
      <c r="BST240" s="45"/>
      <c r="BSU240" s="45"/>
      <c r="BSV240" s="45"/>
      <c r="BSW240" s="45"/>
      <c r="BSX240" s="45"/>
      <c r="BSY240" s="45"/>
      <c r="BSZ240" s="45"/>
      <c r="BTA240" s="45"/>
      <c r="BTB240" s="45"/>
      <c r="BTC240" s="45"/>
      <c r="BTD240" s="45"/>
      <c r="BTE240" s="45"/>
      <c r="BTF240" s="45"/>
      <c r="BTG240" s="45"/>
      <c r="BTH240" s="45"/>
      <c r="BTI240" s="45"/>
      <c r="BTJ240" s="45"/>
      <c r="BTK240" s="45"/>
      <c r="BTL240" s="45"/>
      <c r="BTM240" s="45"/>
      <c r="BTN240" s="45"/>
      <c r="BTO240" s="45"/>
      <c r="BTP240" s="45"/>
      <c r="BTQ240" s="45"/>
      <c r="BTR240" s="45"/>
      <c r="BTS240" s="45"/>
      <c r="BTT240" s="45"/>
      <c r="BTU240" s="45"/>
      <c r="BTV240" s="45"/>
      <c r="BTW240" s="45"/>
      <c r="BTX240" s="45"/>
      <c r="BTY240" s="45"/>
      <c r="BTZ240" s="45"/>
      <c r="BUA240" s="45"/>
      <c r="BUB240" s="45"/>
      <c r="BUC240" s="45"/>
      <c r="BUD240" s="45"/>
      <c r="BUE240" s="45"/>
      <c r="BUF240" s="45"/>
      <c r="BUG240" s="45"/>
      <c r="BUH240" s="45"/>
      <c r="BUI240" s="45"/>
      <c r="BUJ240" s="45"/>
      <c r="BUK240" s="45"/>
      <c r="BUL240" s="45"/>
      <c r="BUM240" s="45"/>
      <c r="BUN240" s="45"/>
      <c r="BUO240" s="45"/>
      <c r="BUP240" s="45"/>
      <c r="BUQ240" s="45"/>
      <c r="BUR240" s="45"/>
      <c r="BUS240" s="45"/>
      <c r="BUT240" s="45"/>
      <c r="BUU240" s="45"/>
      <c r="BUV240" s="45"/>
      <c r="BUW240" s="45"/>
      <c r="BUX240" s="45"/>
      <c r="BUY240" s="45"/>
      <c r="BUZ240" s="45"/>
      <c r="BVA240" s="45"/>
      <c r="BVB240" s="45"/>
      <c r="BVC240" s="45"/>
      <c r="BVD240" s="45"/>
      <c r="BVE240" s="45"/>
      <c r="BVF240" s="45"/>
      <c r="BVG240" s="45"/>
      <c r="BVH240" s="45"/>
      <c r="BVI240" s="45"/>
      <c r="BVJ240" s="45"/>
      <c r="BVK240" s="45"/>
      <c r="BVL240" s="45"/>
      <c r="BVM240" s="45"/>
      <c r="BVN240" s="45"/>
      <c r="BVO240" s="45"/>
      <c r="BVP240" s="45"/>
      <c r="BVQ240" s="45"/>
      <c r="BVR240" s="45"/>
      <c r="BVS240" s="45"/>
      <c r="BVT240" s="45"/>
      <c r="BVU240" s="45"/>
      <c r="BVV240" s="45"/>
      <c r="BVW240" s="45"/>
      <c r="BVX240" s="45"/>
      <c r="BVY240" s="45"/>
      <c r="BVZ240" s="45"/>
      <c r="BWA240" s="45"/>
      <c r="BWB240" s="45"/>
      <c r="BWC240" s="45"/>
      <c r="BWD240" s="45"/>
      <c r="BWE240" s="45"/>
      <c r="BWF240" s="45"/>
      <c r="BWG240" s="45"/>
      <c r="BWH240" s="45"/>
      <c r="BWI240" s="45"/>
      <c r="BWJ240" s="45"/>
      <c r="BWK240" s="45"/>
      <c r="BWL240" s="45"/>
      <c r="BWM240" s="45"/>
      <c r="BWN240" s="45"/>
      <c r="BWO240" s="45"/>
      <c r="BWP240" s="45"/>
      <c r="BWQ240" s="45"/>
      <c r="BWR240" s="45"/>
      <c r="BWS240" s="45"/>
      <c r="BWT240" s="45"/>
      <c r="BWU240" s="45"/>
      <c r="BWV240" s="45"/>
      <c r="BWW240" s="45"/>
      <c r="BWX240" s="45"/>
      <c r="BWY240" s="45"/>
      <c r="BWZ240" s="45"/>
      <c r="BXA240" s="45"/>
      <c r="BXB240" s="45"/>
      <c r="BXC240" s="45"/>
      <c r="BXD240" s="45"/>
      <c r="BXE240" s="45"/>
      <c r="BXF240" s="45"/>
      <c r="BXG240" s="45"/>
      <c r="BXH240" s="45"/>
      <c r="BXI240" s="45"/>
      <c r="BXJ240" s="45"/>
      <c r="BXK240" s="45"/>
      <c r="BXL240" s="45"/>
      <c r="BXM240" s="45"/>
      <c r="BXN240" s="45"/>
      <c r="BXO240" s="45"/>
      <c r="BXP240" s="45"/>
      <c r="BXQ240" s="45"/>
      <c r="BXR240" s="45"/>
      <c r="BXS240" s="45"/>
      <c r="BXT240" s="45"/>
      <c r="BXU240" s="45"/>
      <c r="BXV240" s="45"/>
      <c r="BXW240" s="45"/>
      <c r="BXX240" s="45"/>
      <c r="BXY240" s="45"/>
      <c r="BXZ240" s="45"/>
      <c r="BYA240" s="45"/>
      <c r="BYB240" s="45"/>
      <c r="BYC240" s="45"/>
      <c r="BYD240" s="45"/>
      <c r="BYE240" s="45"/>
      <c r="BYF240" s="45"/>
      <c r="BYG240" s="45"/>
      <c r="BYH240" s="45"/>
      <c r="BYI240" s="45"/>
      <c r="BYJ240" s="45"/>
      <c r="BYK240" s="45"/>
      <c r="BYL240" s="45"/>
      <c r="BYM240" s="45"/>
      <c r="BYN240" s="45"/>
      <c r="BYO240" s="45"/>
      <c r="BYP240" s="45"/>
      <c r="BYQ240" s="45"/>
      <c r="BYR240" s="45"/>
      <c r="BYS240" s="45"/>
      <c r="BYT240" s="45"/>
      <c r="BYU240" s="45"/>
      <c r="BYV240" s="45"/>
      <c r="BYW240" s="45"/>
      <c r="BYX240" s="45"/>
      <c r="BYY240" s="45"/>
      <c r="BYZ240" s="45"/>
      <c r="BZA240" s="45"/>
      <c r="BZB240" s="45"/>
      <c r="BZC240" s="45"/>
      <c r="BZD240" s="45"/>
      <c r="BZE240" s="45"/>
      <c r="BZF240" s="45"/>
      <c r="BZG240" s="45"/>
      <c r="BZH240" s="45"/>
      <c r="BZI240" s="45"/>
      <c r="BZJ240" s="45"/>
      <c r="BZK240" s="45"/>
      <c r="BZL240" s="45"/>
      <c r="BZM240" s="45"/>
      <c r="BZN240" s="45"/>
      <c r="BZO240" s="45"/>
      <c r="BZP240" s="45"/>
      <c r="BZQ240" s="45"/>
      <c r="BZR240" s="45"/>
      <c r="BZS240" s="45"/>
      <c r="BZT240" s="45"/>
      <c r="BZU240" s="45"/>
      <c r="BZV240" s="45"/>
      <c r="BZW240" s="45"/>
      <c r="BZX240" s="45"/>
      <c r="BZY240" s="45"/>
      <c r="BZZ240" s="45"/>
      <c r="CAA240" s="45"/>
      <c r="CAB240" s="45"/>
      <c r="CAC240" s="45"/>
      <c r="CAD240" s="45"/>
      <c r="CAE240" s="45"/>
      <c r="CAF240" s="45"/>
      <c r="CAG240" s="45"/>
      <c r="CAH240" s="45"/>
      <c r="CAI240" s="45"/>
      <c r="CAJ240" s="45"/>
      <c r="CAK240" s="45"/>
      <c r="CAL240" s="45"/>
      <c r="CAM240" s="45"/>
      <c r="CAN240" s="45"/>
      <c r="CAO240" s="45"/>
      <c r="CAP240" s="45"/>
      <c r="CAQ240" s="45"/>
      <c r="CAR240" s="45"/>
      <c r="CAS240" s="45"/>
      <c r="CAT240" s="45"/>
      <c r="CAU240" s="45"/>
      <c r="CAV240" s="45"/>
      <c r="CAW240" s="45"/>
      <c r="CAX240" s="45"/>
      <c r="CAY240" s="45"/>
      <c r="CAZ240" s="45"/>
      <c r="CBA240" s="45"/>
      <c r="CBB240" s="45"/>
      <c r="CBC240" s="45"/>
      <c r="CBD240" s="45"/>
      <c r="CBE240" s="45"/>
      <c r="CBF240" s="45"/>
      <c r="CBG240" s="45"/>
      <c r="CBH240" s="45"/>
      <c r="CBI240" s="45"/>
      <c r="CBJ240" s="45"/>
      <c r="CBK240" s="45"/>
      <c r="CBL240" s="45"/>
      <c r="CBM240" s="45"/>
      <c r="CBN240" s="45"/>
      <c r="CBO240" s="45"/>
      <c r="CBP240" s="45"/>
      <c r="CBQ240" s="45"/>
      <c r="CBR240" s="45"/>
      <c r="CBS240" s="45"/>
      <c r="CBT240" s="45"/>
      <c r="CBU240" s="45"/>
      <c r="CBV240" s="45"/>
      <c r="CBW240" s="45"/>
      <c r="CBX240" s="45"/>
      <c r="CBY240" s="45"/>
      <c r="CBZ240" s="45"/>
      <c r="CCA240" s="45"/>
      <c r="CCB240" s="45"/>
      <c r="CCC240" s="45"/>
      <c r="CCD240" s="45"/>
      <c r="CCE240" s="45"/>
      <c r="CCF240" s="45"/>
      <c r="CCG240" s="45"/>
      <c r="CCH240" s="45"/>
      <c r="CCI240" s="45"/>
      <c r="CCJ240" s="45"/>
      <c r="CCK240" s="45"/>
      <c r="CCL240" s="45"/>
      <c r="CCM240" s="45"/>
      <c r="CCN240" s="45"/>
      <c r="CCO240" s="45"/>
      <c r="CCP240" s="45"/>
      <c r="CCQ240" s="45"/>
      <c r="CCR240" s="45"/>
      <c r="CCS240" s="45"/>
      <c r="CCT240" s="45"/>
      <c r="CCU240" s="45"/>
      <c r="CCV240" s="45"/>
      <c r="CCW240" s="45"/>
      <c r="CCX240" s="45"/>
      <c r="CCY240" s="45"/>
      <c r="CCZ240" s="45"/>
      <c r="CDA240" s="45"/>
      <c r="CDB240" s="45"/>
      <c r="CDC240" s="45"/>
      <c r="CDD240" s="45"/>
      <c r="CDE240" s="45"/>
      <c r="CDF240" s="45"/>
      <c r="CDG240" s="45"/>
      <c r="CDH240" s="45"/>
      <c r="CDI240" s="45"/>
      <c r="CDJ240" s="45"/>
      <c r="CDK240" s="45"/>
      <c r="CDL240" s="45"/>
      <c r="CDM240" s="45"/>
      <c r="CDN240" s="45"/>
      <c r="CDO240" s="45"/>
      <c r="CDP240" s="45"/>
      <c r="CDQ240" s="45"/>
      <c r="CDR240" s="45"/>
      <c r="CDS240" s="45"/>
      <c r="CDT240" s="45"/>
      <c r="CDU240" s="45"/>
      <c r="CDV240" s="45"/>
      <c r="CDW240" s="45"/>
      <c r="CDX240" s="45"/>
      <c r="CDY240" s="45"/>
      <c r="CDZ240" s="45"/>
      <c r="CEA240" s="45"/>
      <c r="CEB240" s="45"/>
      <c r="CEC240" s="45"/>
      <c r="CED240" s="45"/>
      <c r="CEE240" s="45"/>
      <c r="CEF240" s="45"/>
      <c r="CEG240" s="45"/>
      <c r="CEH240" s="45"/>
      <c r="CEI240" s="45"/>
      <c r="CEJ240" s="45"/>
      <c r="CEK240" s="45"/>
      <c r="CEL240" s="45"/>
      <c r="CEM240" s="45"/>
      <c r="CEN240" s="45"/>
      <c r="CEO240" s="45"/>
      <c r="CEP240" s="45"/>
      <c r="CEQ240" s="45"/>
      <c r="CER240" s="45"/>
      <c r="CES240" s="45"/>
      <c r="CET240" s="45"/>
      <c r="CEU240" s="45"/>
      <c r="CEV240" s="45"/>
      <c r="CEW240" s="45"/>
      <c r="CEX240" s="45"/>
      <c r="CEY240" s="45"/>
      <c r="CEZ240" s="45"/>
      <c r="CFA240" s="45"/>
      <c r="CFB240" s="45"/>
      <c r="CFC240" s="45"/>
      <c r="CFD240" s="45"/>
      <c r="CFE240" s="45"/>
      <c r="CFF240" s="45"/>
      <c r="CFG240" s="45"/>
      <c r="CFH240" s="45"/>
      <c r="CFI240" s="45"/>
      <c r="CFJ240" s="45"/>
      <c r="CFK240" s="45"/>
      <c r="CFL240" s="45"/>
      <c r="CFM240" s="45"/>
      <c r="CFN240" s="45"/>
      <c r="CFO240" s="45"/>
      <c r="CFP240" s="45"/>
      <c r="CFQ240" s="45"/>
      <c r="CFR240" s="45"/>
      <c r="CFS240" s="45"/>
      <c r="CFT240" s="45"/>
      <c r="CFU240" s="45"/>
      <c r="CFV240" s="45"/>
      <c r="CFW240" s="45"/>
      <c r="CFX240" s="45"/>
      <c r="CFY240" s="45"/>
      <c r="CFZ240" s="45"/>
      <c r="CGA240" s="45"/>
      <c r="CGB240" s="45"/>
      <c r="CGC240" s="45"/>
      <c r="CGD240" s="45"/>
      <c r="CGE240" s="45"/>
      <c r="CGF240" s="45"/>
      <c r="CGG240" s="45"/>
      <c r="CGH240" s="45"/>
      <c r="CGI240" s="45"/>
      <c r="CGJ240" s="45"/>
      <c r="CGK240" s="45"/>
      <c r="CGL240" s="45"/>
      <c r="CGM240" s="45"/>
      <c r="CGN240" s="45"/>
      <c r="CGO240" s="45"/>
      <c r="CGP240" s="45"/>
      <c r="CGQ240" s="45"/>
      <c r="CGR240" s="45"/>
      <c r="CGS240" s="45"/>
      <c r="CGT240" s="45"/>
      <c r="CGU240" s="45"/>
      <c r="CGV240" s="45"/>
      <c r="CGW240" s="45"/>
      <c r="CGX240" s="45"/>
      <c r="CGY240" s="45"/>
      <c r="CGZ240" s="45"/>
      <c r="CHA240" s="45"/>
      <c r="CHB240" s="45"/>
      <c r="CHC240" s="45"/>
      <c r="CHD240" s="45"/>
      <c r="CHE240" s="45"/>
      <c r="CHF240" s="45"/>
      <c r="CHG240" s="45"/>
      <c r="CHH240" s="45"/>
      <c r="CHI240" s="45"/>
      <c r="CHJ240" s="45"/>
      <c r="CHK240" s="45"/>
      <c r="CHL240" s="45"/>
      <c r="CHM240" s="45"/>
      <c r="CHN240" s="45"/>
      <c r="CHO240" s="45"/>
      <c r="CHP240" s="45"/>
      <c r="CHQ240" s="45"/>
      <c r="CHR240" s="45"/>
      <c r="CHS240" s="45"/>
      <c r="CHT240" s="45"/>
      <c r="CHU240" s="45"/>
      <c r="CHV240" s="45"/>
      <c r="CHW240" s="45"/>
      <c r="CHX240" s="45"/>
      <c r="CHY240" s="45"/>
      <c r="CHZ240" s="45"/>
      <c r="CIA240" s="45"/>
      <c r="CIB240" s="45"/>
      <c r="CIC240" s="45"/>
      <c r="CID240" s="45"/>
      <c r="CIE240" s="45"/>
      <c r="CIF240" s="45"/>
      <c r="CIG240" s="45"/>
      <c r="CIH240" s="45"/>
      <c r="CII240" s="45"/>
      <c r="CIJ240" s="45"/>
      <c r="CIK240" s="45"/>
      <c r="CIL240" s="45"/>
      <c r="CIM240" s="45"/>
      <c r="CIN240" s="45"/>
      <c r="CIO240" s="45"/>
      <c r="CIP240" s="45"/>
      <c r="CIQ240" s="45"/>
      <c r="CIR240" s="45"/>
      <c r="CIS240" s="45"/>
      <c r="CIT240" s="45"/>
      <c r="CIU240" s="45"/>
      <c r="CIV240" s="45"/>
      <c r="CIW240" s="45"/>
      <c r="CIX240" s="45"/>
      <c r="CIY240" s="45"/>
      <c r="CIZ240" s="45"/>
      <c r="CJA240" s="45"/>
      <c r="CJB240" s="45"/>
      <c r="CJC240" s="45"/>
      <c r="CJD240" s="45"/>
      <c r="CJE240" s="45"/>
      <c r="CJF240" s="45"/>
      <c r="CJG240" s="45"/>
      <c r="CJH240" s="45"/>
      <c r="CJI240" s="45"/>
      <c r="CJJ240" s="45"/>
      <c r="CJK240" s="45"/>
      <c r="CJL240" s="45"/>
      <c r="CJM240" s="45"/>
      <c r="CJN240" s="45"/>
      <c r="CJO240" s="45"/>
      <c r="CJP240" s="45"/>
      <c r="CJQ240" s="45"/>
      <c r="CJR240" s="45"/>
      <c r="CJS240" s="45"/>
      <c r="CJT240" s="45"/>
      <c r="CJU240" s="45"/>
      <c r="CJV240" s="45"/>
      <c r="CJW240" s="45"/>
      <c r="CJX240" s="45"/>
      <c r="CJY240" s="45"/>
      <c r="CJZ240" s="45"/>
      <c r="CKA240" s="45"/>
      <c r="CKB240" s="45"/>
      <c r="CKC240" s="45"/>
      <c r="CKD240" s="45"/>
      <c r="CKE240" s="45"/>
      <c r="CKF240" s="45"/>
      <c r="CKG240" s="45"/>
      <c r="CKH240" s="45"/>
      <c r="CKI240" s="45"/>
      <c r="CKJ240" s="45"/>
      <c r="CKK240" s="45"/>
      <c r="CKL240" s="45"/>
      <c r="CKM240" s="45"/>
      <c r="CKN240" s="45"/>
      <c r="CKO240" s="45"/>
      <c r="CKP240" s="45"/>
      <c r="CKQ240" s="45"/>
      <c r="CKR240" s="45"/>
      <c r="CKS240" s="45"/>
      <c r="CKT240" s="45"/>
      <c r="CKU240" s="45"/>
      <c r="CKV240" s="45"/>
      <c r="CKW240" s="45"/>
      <c r="CKX240" s="45"/>
      <c r="CKY240" s="45"/>
      <c r="CKZ240" s="45"/>
      <c r="CLA240" s="45"/>
      <c r="CLB240" s="45"/>
      <c r="CLC240" s="45"/>
      <c r="CLD240" s="45"/>
      <c r="CLE240" s="45"/>
      <c r="CLF240" s="45"/>
      <c r="CLG240" s="45"/>
      <c r="CLH240" s="45"/>
      <c r="CLI240" s="45"/>
      <c r="CLJ240" s="45"/>
      <c r="CLK240" s="45"/>
      <c r="CLL240" s="45"/>
      <c r="CLM240" s="45"/>
      <c r="CLN240" s="45"/>
      <c r="CLO240" s="45"/>
      <c r="CLP240" s="45"/>
      <c r="CLQ240" s="45"/>
      <c r="CLR240" s="45"/>
      <c r="CLS240" s="45"/>
      <c r="CLT240" s="45"/>
      <c r="CLU240" s="45"/>
      <c r="CLV240" s="45"/>
      <c r="CLW240" s="45"/>
      <c r="CLX240" s="45"/>
      <c r="CLY240" s="45"/>
      <c r="CLZ240" s="45"/>
      <c r="CMA240" s="45"/>
      <c r="CMB240" s="45"/>
      <c r="CMC240" s="45"/>
      <c r="CMD240" s="45"/>
      <c r="CME240" s="45"/>
      <c r="CMF240" s="45"/>
      <c r="CMG240" s="45"/>
      <c r="CMH240" s="45"/>
      <c r="CMI240" s="45"/>
      <c r="CMJ240" s="45"/>
      <c r="CMK240" s="45"/>
      <c r="CML240" s="45"/>
      <c r="CMM240" s="45"/>
      <c r="CMN240" s="45"/>
      <c r="CMO240" s="45"/>
      <c r="CMP240" s="45"/>
      <c r="CMQ240" s="45"/>
      <c r="CMR240" s="45"/>
      <c r="CMS240" s="45"/>
      <c r="CMT240" s="45"/>
      <c r="CMU240" s="45"/>
      <c r="CMV240" s="45"/>
      <c r="CMW240" s="45"/>
      <c r="CMX240" s="45"/>
      <c r="CMY240" s="45"/>
      <c r="CMZ240" s="45"/>
      <c r="CNA240" s="45"/>
      <c r="CNB240" s="45"/>
      <c r="CNC240" s="45"/>
      <c r="CND240" s="45"/>
      <c r="CNE240" s="45"/>
      <c r="CNF240" s="45"/>
      <c r="CNG240" s="45"/>
      <c r="CNH240" s="45"/>
      <c r="CNI240" s="45"/>
      <c r="CNJ240" s="45"/>
      <c r="CNK240" s="45"/>
      <c r="CNL240" s="45"/>
      <c r="CNM240" s="45"/>
      <c r="CNN240" s="45"/>
      <c r="CNO240" s="45"/>
      <c r="CNP240" s="45"/>
      <c r="CNQ240" s="45"/>
      <c r="CNR240" s="45"/>
      <c r="CNS240" s="45"/>
      <c r="CNT240" s="45"/>
      <c r="CNU240" s="45"/>
      <c r="CNV240" s="45"/>
      <c r="CNW240" s="45"/>
      <c r="CNX240" s="45"/>
      <c r="CNY240" s="45"/>
      <c r="CNZ240" s="45"/>
      <c r="COA240" s="45"/>
      <c r="COB240" s="45"/>
      <c r="COC240" s="45"/>
      <c r="COD240" s="45"/>
      <c r="COE240" s="45"/>
      <c r="COF240" s="45"/>
      <c r="COG240" s="45"/>
      <c r="COH240" s="45"/>
      <c r="COI240" s="45"/>
      <c r="COJ240" s="45"/>
      <c r="COK240" s="45"/>
      <c r="COL240" s="45"/>
      <c r="COM240" s="45"/>
      <c r="CON240" s="45"/>
      <c r="COO240" s="45"/>
      <c r="COP240" s="45"/>
      <c r="COQ240" s="45"/>
      <c r="COR240" s="45"/>
      <c r="COS240" s="45"/>
      <c r="COT240" s="45"/>
      <c r="COU240" s="45"/>
      <c r="COV240" s="45"/>
      <c r="COW240" s="45"/>
      <c r="COX240" s="45"/>
      <c r="COY240" s="45"/>
      <c r="COZ240" s="45"/>
      <c r="CPA240" s="45"/>
      <c r="CPB240" s="45"/>
      <c r="CPC240" s="45"/>
      <c r="CPD240" s="45"/>
      <c r="CPE240" s="45"/>
      <c r="CPF240" s="45"/>
      <c r="CPG240" s="45"/>
      <c r="CPH240" s="45"/>
      <c r="CPI240" s="45"/>
      <c r="CPJ240" s="45"/>
      <c r="CPK240" s="45"/>
      <c r="CPL240" s="45"/>
      <c r="CPM240" s="45"/>
      <c r="CPN240" s="45"/>
      <c r="CPO240" s="45"/>
      <c r="CPP240" s="45"/>
      <c r="CPQ240" s="45"/>
      <c r="CPR240" s="45"/>
      <c r="CPS240" s="45"/>
      <c r="CPT240" s="45"/>
      <c r="CPU240" s="45"/>
      <c r="CPV240" s="45"/>
      <c r="CPW240" s="45"/>
      <c r="CPX240" s="45"/>
      <c r="CPY240" s="45"/>
      <c r="CPZ240" s="45"/>
      <c r="CQA240" s="45"/>
      <c r="CQB240" s="45"/>
      <c r="CQC240" s="45"/>
      <c r="CQD240" s="45"/>
      <c r="CQE240" s="45"/>
      <c r="CQF240" s="45"/>
      <c r="CQG240" s="45"/>
      <c r="CQH240" s="45"/>
      <c r="CQI240" s="45"/>
      <c r="CQJ240" s="45"/>
      <c r="CQK240" s="45"/>
      <c r="CQL240" s="45"/>
      <c r="CQM240" s="45"/>
      <c r="CQN240" s="45"/>
      <c r="CQO240" s="45"/>
      <c r="CQP240" s="45"/>
      <c r="CQQ240" s="45"/>
      <c r="CQR240" s="45"/>
      <c r="CQS240" s="45"/>
      <c r="CQT240" s="45"/>
      <c r="CQU240" s="45"/>
      <c r="CQV240" s="45"/>
      <c r="CQW240" s="45"/>
      <c r="CQX240" s="45"/>
      <c r="CQY240" s="45"/>
      <c r="CQZ240" s="45"/>
      <c r="CRA240" s="45"/>
      <c r="CRB240" s="45"/>
      <c r="CRC240" s="45"/>
      <c r="CRD240" s="45"/>
      <c r="CRE240" s="45"/>
      <c r="CRF240" s="45"/>
      <c r="CRG240" s="45"/>
      <c r="CRH240" s="45"/>
      <c r="CRI240" s="45"/>
      <c r="CRJ240" s="45"/>
      <c r="CRK240" s="45"/>
      <c r="CRL240" s="45"/>
      <c r="CRM240" s="45"/>
      <c r="CRN240" s="45"/>
      <c r="CRO240" s="45"/>
      <c r="CRP240" s="45"/>
      <c r="CRQ240" s="45"/>
      <c r="CRR240" s="45"/>
      <c r="CRS240" s="45"/>
      <c r="CRT240" s="45"/>
      <c r="CRU240" s="45"/>
      <c r="CRV240" s="45"/>
      <c r="CRW240" s="45"/>
      <c r="CRX240" s="45"/>
      <c r="CRY240" s="45"/>
      <c r="CRZ240" s="45"/>
      <c r="CSA240" s="45"/>
      <c r="CSB240" s="45"/>
      <c r="CSC240" s="45"/>
      <c r="CSD240" s="45"/>
      <c r="CSE240" s="45"/>
      <c r="CSF240" s="45"/>
      <c r="CSG240" s="45"/>
      <c r="CSH240" s="45"/>
      <c r="CSI240" s="45"/>
      <c r="CSJ240" s="45"/>
      <c r="CSK240" s="45"/>
      <c r="CSL240" s="45"/>
      <c r="CSM240" s="45"/>
      <c r="CSN240" s="45"/>
      <c r="CSO240" s="45"/>
      <c r="CSP240" s="45"/>
      <c r="CSQ240" s="45"/>
      <c r="CSR240" s="45"/>
      <c r="CSS240" s="45"/>
      <c r="CST240" s="45"/>
      <c r="CSU240" s="45"/>
      <c r="CSV240" s="45"/>
      <c r="CSW240" s="45"/>
      <c r="CSX240" s="45"/>
      <c r="CSY240" s="45"/>
      <c r="CSZ240" s="45"/>
      <c r="CTA240" s="45"/>
      <c r="CTB240" s="45"/>
      <c r="CTC240" s="45"/>
      <c r="CTD240" s="45"/>
      <c r="CTE240" s="45"/>
      <c r="CTF240" s="45"/>
      <c r="CTG240" s="45"/>
      <c r="CTH240" s="45"/>
      <c r="CTI240" s="45"/>
      <c r="CTJ240" s="45"/>
      <c r="CTK240" s="45"/>
      <c r="CTL240" s="45"/>
      <c r="CTM240" s="45"/>
      <c r="CTN240" s="45"/>
      <c r="CTO240" s="45"/>
      <c r="CTP240" s="45"/>
      <c r="CTQ240" s="45"/>
      <c r="CTR240" s="45"/>
      <c r="CTS240" s="45"/>
      <c r="CTT240" s="45"/>
      <c r="CTU240" s="45"/>
      <c r="CTV240" s="45"/>
      <c r="CTW240" s="45"/>
      <c r="CTX240" s="45"/>
      <c r="CTY240" s="45"/>
      <c r="CTZ240" s="45"/>
      <c r="CUA240" s="45"/>
      <c r="CUB240" s="45"/>
      <c r="CUC240" s="45"/>
      <c r="CUD240" s="45"/>
      <c r="CUE240" s="45"/>
      <c r="CUF240" s="45"/>
      <c r="CUG240" s="45"/>
      <c r="CUH240" s="45"/>
      <c r="CUI240" s="45"/>
      <c r="CUJ240" s="45"/>
      <c r="CUK240" s="45"/>
      <c r="CUL240" s="45"/>
      <c r="CUM240" s="45"/>
      <c r="CUN240" s="45"/>
      <c r="CUO240" s="45"/>
      <c r="CUP240" s="45"/>
      <c r="CUQ240" s="45"/>
      <c r="CUR240" s="45"/>
      <c r="CUS240" s="45"/>
      <c r="CUT240" s="45"/>
      <c r="CUU240" s="45"/>
      <c r="CUV240" s="45"/>
      <c r="CUW240" s="45"/>
      <c r="CUX240" s="45"/>
      <c r="CUY240" s="45"/>
      <c r="CUZ240" s="45"/>
      <c r="CVA240" s="45"/>
      <c r="CVB240" s="45"/>
      <c r="CVC240" s="45"/>
      <c r="CVD240" s="45"/>
      <c r="CVE240" s="45"/>
      <c r="CVF240" s="45"/>
      <c r="CVG240" s="45"/>
      <c r="CVH240" s="45"/>
      <c r="CVI240" s="45"/>
      <c r="CVJ240" s="45"/>
      <c r="CVK240" s="45"/>
      <c r="CVL240" s="45"/>
      <c r="CVM240" s="45"/>
      <c r="CVN240" s="45"/>
      <c r="CVO240" s="45"/>
      <c r="CVP240" s="45"/>
      <c r="CVQ240" s="45"/>
      <c r="CVR240" s="45"/>
      <c r="CVS240" s="45"/>
      <c r="CVT240" s="45"/>
      <c r="CVU240" s="45"/>
      <c r="CVV240" s="45"/>
      <c r="CVW240" s="45"/>
      <c r="CVX240" s="45"/>
      <c r="CVY240" s="45"/>
      <c r="CVZ240" s="45"/>
      <c r="CWA240" s="45"/>
      <c r="CWB240" s="45"/>
      <c r="CWC240" s="45"/>
      <c r="CWD240" s="45"/>
      <c r="CWE240" s="45"/>
      <c r="CWF240" s="45"/>
      <c r="CWG240" s="45"/>
      <c r="CWH240" s="45"/>
      <c r="CWI240" s="45"/>
      <c r="CWJ240" s="45"/>
      <c r="CWK240" s="45"/>
      <c r="CWL240" s="45"/>
      <c r="CWM240" s="45"/>
      <c r="CWN240" s="45"/>
      <c r="CWO240" s="45"/>
      <c r="CWP240" s="45"/>
      <c r="CWQ240" s="45"/>
      <c r="CWR240" s="45"/>
      <c r="CWS240" s="45"/>
      <c r="CWT240" s="45"/>
      <c r="CWU240" s="45"/>
      <c r="CWV240" s="45"/>
      <c r="CWW240" s="45"/>
      <c r="CWX240" s="45"/>
      <c r="CWY240" s="45"/>
      <c r="CWZ240" s="45"/>
      <c r="CXA240" s="45"/>
      <c r="CXB240" s="45"/>
      <c r="CXC240" s="45"/>
      <c r="CXD240" s="45"/>
      <c r="CXE240" s="45"/>
      <c r="CXF240" s="45"/>
      <c r="CXG240" s="45"/>
      <c r="CXH240" s="45"/>
      <c r="CXI240" s="45"/>
      <c r="CXJ240" s="45"/>
      <c r="CXK240" s="45"/>
      <c r="CXL240" s="45"/>
      <c r="CXM240" s="45"/>
      <c r="CXN240" s="45"/>
      <c r="CXO240" s="45"/>
      <c r="CXP240" s="45"/>
      <c r="CXQ240" s="45"/>
      <c r="CXR240" s="45"/>
      <c r="CXS240" s="45"/>
      <c r="CXT240" s="45"/>
      <c r="CXU240" s="45"/>
      <c r="CXV240" s="45"/>
      <c r="CXW240" s="45"/>
      <c r="CXX240" s="45"/>
      <c r="CXY240" s="45"/>
      <c r="CXZ240" s="45"/>
      <c r="CYA240" s="45"/>
      <c r="CYB240" s="45"/>
      <c r="CYC240" s="45"/>
      <c r="CYD240" s="45"/>
      <c r="CYE240" s="45"/>
      <c r="CYF240" s="45"/>
      <c r="CYG240" s="45"/>
      <c r="CYH240" s="45"/>
      <c r="CYI240" s="45"/>
      <c r="CYJ240" s="45"/>
      <c r="CYK240" s="45"/>
      <c r="CYL240" s="45"/>
      <c r="CYM240" s="45"/>
      <c r="CYN240" s="45"/>
      <c r="CYO240" s="45"/>
      <c r="CYP240" s="45"/>
      <c r="CYQ240" s="45"/>
      <c r="CYR240" s="45"/>
      <c r="CYS240" s="45"/>
      <c r="CYT240" s="45"/>
      <c r="CYU240" s="45"/>
      <c r="CYV240" s="45"/>
      <c r="CYW240" s="45"/>
      <c r="CYX240" s="45"/>
      <c r="CYY240" s="45"/>
      <c r="CYZ240" s="45"/>
      <c r="CZA240" s="45"/>
      <c r="CZB240" s="45"/>
      <c r="CZC240" s="45"/>
      <c r="CZD240" s="45"/>
      <c r="CZE240" s="45"/>
      <c r="CZF240" s="45"/>
      <c r="CZG240" s="45"/>
      <c r="CZH240" s="45"/>
      <c r="CZI240" s="45"/>
      <c r="CZJ240" s="45"/>
      <c r="CZK240" s="45"/>
      <c r="CZL240" s="45"/>
      <c r="CZM240" s="45"/>
      <c r="CZN240" s="45"/>
      <c r="CZO240" s="45"/>
      <c r="CZP240" s="45"/>
      <c r="CZQ240" s="45"/>
      <c r="CZR240" s="45"/>
      <c r="CZS240" s="45"/>
      <c r="CZT240" s="45"/>
      <c r="CZU240" s="45"/>
      <c r="CZV240" s="45"/>
      <c r="CZW240" s="45"/>
      <c r="CZX240" s="45"/>
      <c r="CZY240" s="45"/>
      <c r="CZZ240" s="45"/>
      <c r="DAA240" s="45"/>
      <c r="DAB240" s="45"/>
      <c r="DAC240" s="45"/>
      <c r="DAD240" s="45"/>
      <c r="DAE240" s="45"/>
      <c r="DAF240" s="45"/>
      <c r="DAG240" s="45"/>
      <c r="DAH240" s="45"/>
      <c r="DAI240" s="45"/>
      <c r="DAJ240" s="45"/>
      <c r="DAK240" s="45"/>
      <c r="DAL240" s="45"/>
      <c r="DAM240" s="45"/>
      <c r="DAN240" s="45"/>
      <c r="DAO240" s="45"/>
      <c r="DAP240" s="45"/>
      <c r="DAQ240" s="45"/>
      <c r="DAR240" s="45"/>
      <c r="DAS240" s="45"/>
      <c r="DAT240" s="45"/>
      <c r="DAU240" s="45"/>
      <c r="DAV240" s="45"/>
      <c r="DAW240" s="45"/>
      <c r="DAX240" s="45"/>
      <c r="DAY240" s="45"/>
      <c r="DAZ240" s="45"/>
      <c r="DBA240" s="45"/>
      <c r="DBB240" s="45"/>
      <c r="DBC240" s="45"/>
      <c r="DBD240" s="45"/>
      <c r="DBE240" s="45"/>
      <c r="DBF240" s="45"/>
      <c r="DBG240" s="45"/>
      <c r="DBH240" s="45"/>
      <c r="DBI240" s="45"/>
      <c r="DBJ240" s="45"/>
      <c r="DBK240" s="45"/>
      <c r="DBL240" s="45"/>
      <c r="DBM240" s="45"/>
      <c r="DBN240" s="45"/>
      <c r="DBO240" s="45"/>
      <c r="DBP240" s="45"/>
      <c r="DBQ240" s="45"/>
      <c r="DBR240" s="45"/>
      <c r="DBS240" s="45"/>
      <c r="DBT240" s="45"/>
      <c r="DBU240" s="45"/>
      <c r="DBV240" s="45"/>
      <c r="DBW240" s="45"/>
      <c r="DBX240" s="45"/>
      <c r="DBY240" s="45"/>
      <c r="DBZ240" s="45"/>
      <c r="DCA240" s="45"/>
      <c r="DCB240" s="45"/>
      <c r="DCC240" s="45"/>
      <c r="DCD240" s="45"/>
      <c r="DCE240" s="45"/>
      <c r="DCF240" s="45"/>
      <c r="DCG240" s="45"/>
      <c r="DCH240" s="45"/>
      <c r="DCI240" s="45"/>
      <c r="DCJ240" s="45"/>
      <c r="DCK240" s="45"/>
      <c r="DCL240" s="45"/>
      <c r="DCM240" s="45"/>
      <c r="DCN240" s="45"/>
      <c r="DCO240" s="45"/>
      <c r="DCP240" s="45"/>
      <c r="DCQ240" s="45"/>
      <c r="DCR240" s="45"/>
      <c r="DCS240" s="45"/>
      <c r="DCT240" s="45"/>
      <c r="DCU240" s="45"/>
      <c r="DCV240" s="45"/>
      <c r="DCW240" s="45"/>
      <c r="DCX240" s="45"/>
      <c r="DCY240" s="45"/>
      <c r="DCZ240" s="45"/>
      <c r="DDA240" s="45"/>
      <c r="DDB240" s="45"/>
      <c r="DDC240" s="45"/>
      <c r="DDD240" s="45"/>
      <c r="DDE240" s="45"/>
      <c r="DDF240" s="45"/>
      <c r="DDG240" s="45"/>
      <c r="DDH240" s="45"/>
      <c r="DDI240" s="45"/>
      <c r="DDJ240" s="45"/>
      <c r="DDK240" s="45"/>
      <c r="DDL240" s="45"/>
      <c r="DDM240" s="45"/>
      <c r="DDN240" s="45"/>
      <c r="DDO240" s="45"/>
      <c r="DDP240" s="45"/>
      <c r="DDQ240" s="45"/>
      <c r="DDR240" s="45"/>
      <c r="DDS240" s="45"/>
      <c r="DDT240" s="45"/>
      <c r="DDU240" s="45"/>
      <c r="DDV240" s="45"/>
      <c r="DDW240" s="45"/>
      <c r="DDX240" s="45"/>
      <c r="DDY240" s="45"/>
      <c r="DDZ240" s="45"/>
      <c r="DEA240" s="45"/>
      <c r="DEB240" s="45"/>
      <c r="DEC240" s="45"/>
      <c r="DED240" s="45"/>
      <c r="DEE240" s="45"/>
      <c r="DEF240" s="45"/>
      <c r="DEG240" s="45"/>
      <c r="DEH240" s="45"/>
      <c r="DEI240" s="45"/>
      <c r="DEJ240" s="45"/>
      <c r="DEK240" s="45"/>
      <c r="DEL240" s="45"/>
      <c r="DEM240" s="45"/>
      <c r="DEN240" s="45"/>
      <c r="DEO240" s="45"/>
      <c r="DEP240" s="45"/>
      <c r="DEQ240" s="45"/>
      <c r="DER240" s="45"/>
      <c r="DES240" s="45"/>
      <c r="DET240" s="45"/>
      <c r="DEU240" s="45"/>
      <c r="DEV240" s="45"/>
      <c r="DEW240" s="45"/>
      <c r="DEX240" s="45"/>
      <c r="DEY240" s="45"/>
      <c r="DEZ240" s="45"/>
      <c r="DFA240" s="45"/>
      <c r="DFB240" s="45"/>
      <c r="DFC240" s="45"/>
      <c r="DFD240" s="45"/>
      <c r="DFE240" s="45"/>
      <c r="DFF240" s="45"/>
      <c r="DFG240" s="45"/>
      <c r="DFH240" s="45"/>
      <c r="DFI240" s="45"/>
      <c r="DFJ240" s="45"/>
      <c r="DFK240" s="45"/>
      <c r="DFL240" s="45"/>
      <c r="DFM240" s="45"/>
      <c r="DFN240" s="45"/>
      <c r="DFO240" s="45"/>
      <c r="DFP240" s="45"/>
      <c r="DFQ240" s="45"/>
      <c r="DFR240" s="45"/>
      <c r="DFS240" s="45"/>
      <c r="DFT240" s="45"/>
      <c r="DFU240" s="45"/>
      <c r="DFV240" s="45"/>
      <c r="DFW240" s="45"/>
      <c r="DFX240" s="45"/>
      <c r="DFY240" s="45"/>
      <c r="DFZ240" s="45"/>
      <c r="DGA240" s="45"/>
      <c r="DGB240" s="45"/>
      <c r="DGC240" s="45"/>
      <c r="DGD240" s="45"/>
      <c r="DGE240" s="45"/>
      <c r="DGF240" s="45"/>
      <c r="DGG240" s="45"/>
      <c r="DGH240" s="45"/>
      <c r="DGI240" s="45"/>
      <c r="DGJ240" s="45"/>
      <c r="DGK240" s="45"/>
      <c r="DGL240" s="45"/>
      <c r="DGM240" s="45"/>
      <c r="DGN240" s="45"/>
      <c r="DGO240" s="45"/>
      <c r="DGP240" s="45"/>
      <c r="DGQ240" s="45"/>
      <c r="DGR240" s="45"/>
      <c r="DGS240" s="45"/>
      <c r="DGT240" s="45"/>
      <c r="DGU240" s="45"/>
      <c r="DGV240" s="45"/>
      <c r="DGW240" s="45"/>
      <c r="DGX240" s="45"/>
      <c r="DGY240" s="45"/>
      <c r="DGZ240" s="45"/>
      <c r="DHA240" s="45"/>
      <c r="DHB240" s="45"/>
      <c r="DHC240" s="45"/>
      <c r="DHD240" s="45"/>
      <c r="DHE240" s="45"/>
      <c r="DHF240" s="45"/>
      <c r="DHG240" s="45"/>
      <c r="DHH240" s="45"/>
      <c r="DHI240" s="45"/>
      <c r="DHJ240" s="45"/>
      <c r="DHK240" s="45"/>
      <c r="DHL240" s="45"/>
      <c r="DHM240" s="45"/>
      <c r="DHN240" s="45"/>
      <c r="DHO240" s="45"/>
      <c r="DHP240" s="45"/>
      <c r="DHQ240" s="45"/>
      <c r="DHR240" s="45"/>
      <c r="DHS240" s="45"/>
      <c r="DHT240" s="45"/>
      <c r="DHU240" s="45"/>
      <c r="DHV240" s="45"/>
      <c r="DHW240" s="45"/>
      <c r="DHX240" s="45"/>
      <c r="DHY240" s="45"/>
      <c r="DHZ240" s="45"/>
      <c r="DIA240" s="45"/>
      <c r="DIB240" s="45"/>
      <c r="DIC240" s="45"/>
      <c r="DID240" s="45"/>
      <c r="DIE240" s="45"/>
      <c r="DIF240" s="45"/>
      <c r="DIG240" s="45"/>
      <c r="DIH240" s="45"/>
      <c r="DII240" s="45"/>
      <c r="DIJ240" s="45"/>
      <c r="DIK240" s="45"/>
      <c r="DIL240" s="45"/>
      <c r="DIM240" s="45"/>
      <c r="DIN240" s="45"/>
      <c r="DIO240" s="45"/>
      <c r="DIP240" s="45"/>
      <c r="DIQ240" s="45"/>
      <c r="DIR240" s="45"/>
      <c r="DIS240" s="45"/>
      <c r="DIT240" s="45"/>
      <c r="DIU240" s="45"/>
      <c r="DIV240" s="45"/>
      <c r="DIW240" s="45"/>
      <c r="DIX240" s="45"/>
      <c r="DIY240" s="45"/>
      <c r="DIZ240" s="45"/>
      <c r="DJA240" s="45"/>
      <c r="DJB240" s="45"/>
      <c r="DJC240" s="45"/>
      <c r="DJD240" s="45"/>
      <c r="DJE240" s="45"/>
      <c r="DJF240" s="45"/>
      <c r="DJG240" s="45"/>
      <c r="DJH240" s="45"/>
      <c r="DJI240" s="45"/>
      <c r="DJJ240" s="45"/>
      <c r="DJK240" s="45"/>
      <c r="DJL240" s="45"/>
      <c r="DJM240" s="45"/>
      <c r="DJN240" s="45"/>
      <c r="DJO240" s="45"/>
      <c r="DJP240" s="45"/>
      <c r="DJQ240" s="45"/>
      <c r="DJR240" s="45"/>
      <c r="DJS240" s="45"/>
      <c r="DJT240" s="45"/>
      <c r="DJU240" s="45"/>
      <c r="DJV240" s="45"/>
      <c r="DJW240" s="45"/>
      <c r="DJX240" s="45"/>
      <c r="DJY240" s="45"/>
      <c r="DJZ240" s="45"/>
      <c r="DKA240" s="45"/>
      <c r="DKB240" s="45"/>
      <c r="DKC240" s="45"/>
      <c r="DKD240" s="45"/>
      <c r="DKE240" s="45"/>
      <c r="DKF240" s="45"/>
      <c r="DKG240" s="45"/>
      <c r="DKH240" s="45"/>
      <c r="DKI240" s="45"/>
      <c r="DKJ240" s="45"/>
      <c r="DKK240" s="45"/>
      <c r="DKL240" s="45"/>
      <c r="DKM240" s="45"/>
      <c r="DKN240" s="45"/>
      <c r="DKO240" s="45"/>
      <c r="DKP240" s="45"/>
      <c r="DKQ240" s="45"/>
      <c r="DKR240" s="45"/>
      <c r="DKS240" s="45"/>
      <c r="DKT240" s="45"/>
      <c r="DKU240" s="45"/>
      <c r="DKV240" s="45"/>
      <c r="DKW240" s="45"/>
      <c r="DKX240" s="45"/>
      <c r="DKY240" s="45"/>
      <c r="DKZ240" s="45"/>
      <c r="DLA240" s="45"/>
      <c r="DLB240" s="45"/>
      <c r="DLC240" s="45"/>
      <c r="DLD240" s="45"/>
      <c r="DLE240" s="45"/>
      <c r="DLF240" s="45"/>
      <c r="DLG240" s="45"/>
      <c r="DLH240" s="45"/>
      <c r="DLI240" s="45"/>
      <c r="DLJ240" s="45"/>
      <c r="DLK240" s="45"/>
      <c r="DLL240" s="45"/>
      <c r="DLM240" s="45"/>
      <c r="DLN240" s="45"/>
      <c r="DLO240" s="45"/>
      <c r="DLP240" s="45"/>
      <c r="DLQ240" s="45"/>
      <c r="DLR240" s="45"/>
      <c r="DLS240" s="45"/>
      <c r="DLT240" s="45"/>
      <c r="DLU240" s="45"/>
      <c r="DLV240" s="45"/>
      <c r="DLW240" s="45"/>
      <c r="DLX240" s="45"/>
      <c r="DLY240" s="45"/>
      <c r="DLZ240" s="45"/>
      <c r="DMA240" s="45"/>
      <c r="DMB240" s="45"/>
      <c r="DMC240" s="45"/>
      <c r="DMD240" s="45"/>
      <c r="DME240" s="45"/>
      <c r="DMF240" s="45"/>
      <c r="DMG240" s="45"/>
      <c r="DMH240" s="45"/>
      <c r="DMI240" s="45"/>
      <c r="DMJ240" s="45"/>
      <c r="DMK240" s="45"/>
      <c r="DML240" s="45"/>
      <c r="DMM240" s="45"/>
      <c r="DMN240" s="45"/>
      <c r="DMO240" s="45"/>
      <c r="DMP240" s="45"/>
      <c r="DMQ240" s="45"/>
      <c r="DMR240" s="45"/>
      <c r="DMS240" s="45"/>
      <c r="DMT240" s="45"/>
      <c r="DMU240" s="45"/>
      <c r="DMV240" s="45"/>
      <c r="DMW240" s="45"/>
      <c r="DMX240" s="45"/>
      <c r="DMY240" s="45"/>
      <c r="DMZ240" s="45"/>
      <c r="DNA240" s="45"/>
      <c r="DNB240" s="45"/>
      <c r="DNC240" s="45"/>
      <c r="DND240" s="45"/>
      <c r="DNE240" s="45"/>
      <c r="DNF240" s="45"/>
      <c r="DNG240" s="45"/>
      <c r="DNH240" s="45"/>
      <c r="DNI240" s="45"/>
      <c r="DNJ240" s="45"/>
      <c r="DNK240" s="45"/>
      <c r="DNL240" s="45"/>
      <c r="DNM240" s="45"/>
      <c r="DNN240" s="45"/>
      <c r="DNO240" s="45"/>
      <c r="DNP240" s="45"/>
      <c r="DNQ240" s="45"/>
      <c r="DNR240" s="45"/>
      <c r="DNS240" s="45"/>
      <c r="DNT240" s="45"/>
      <c r="DNU240" s="45"/>
      <c r="DNV240" s="45"/>
      <c r="DNW240" s="45"/>
      <c r="DNX240" s="45"/>
      <c r="DNY240" s="45"/>
      <c r="DNZ240" s="45"/>
      <c r="DOA240" s="45"/>
      <c r="DOB240" s="45"/>
      <c r="DOC240" s="45"/>
      <c r="DOD240" s="45"/>
      <c r="DOE240" s="45"/>
      <c r="DOF240" s="45"/>
      <c r="DOG240" s="45"/>
      <c r="DOH240" s="45"/>
      <c r="DOI240" s="45"/>
      <c r="DOJ240" s="45"/>
      <c r="DOK240" s="45"/>
      <c r="DOL240" s="45"/>
      <c r="DOM240" s="45"/>
      <c r="DON240" s="45"/>
      <c r="DOO240" s="45"/>
      <c r="DOP240" s="45"/>
      <c r="DOQ240" s="45"/>
      <c r="DOR240" s="45"/>
      <c r="DOS240" s="45"/>
      <c r="DOT240" s="45"/>
      <c r="DOU240" s="45"/>
      <c r="DOV240" s="45"/>
      <c r="DOW240" s="45"/>
      <c r="DOX240" s="45"/>
      <c r="DOY240" s="45"/>
      <c r="DOZ240" s="45"/>
      <c r="DPA240" s="45"/>
      <c r="DPB240" s="45"/>
      <c r="DPC240" s="45"/>
      <c r="DPD240" s="45"/>
      <c r="DPE240" s="45"/>
      <c r="DPF240" s="45"/>
      <c r="DPG240" s="45"/>
      <c r="DPH240" s="45"/>
      <c r="DPI240" s="45"/>
      <c r="DPJ240" s="45"/>
      <c r="DPK240" s="45"/>
      <c r="DPL240" s="45"/>
      <c r="DPM240" s="45"/>
      <c r="DPN240" s="45"/>
      <c r="DPO240" s="45"/>
      <c r="DPP240" s="45"/>
      <c r="DPQ240" s="45"/>
      <c r="DPR240" s="45"/>
      <c r="DPS240" s="45"/>
      <c r="DPT240" s="45"/>
      <c r="DPU240" s="45"/>
      <c r="DPV240" s="45"/>
      <c r="DPW240" s="45"/>
      <c r="DPX240" s="45"/>
      <c r="DPY240" s="45"/>
      <c r="DPZ240" s="45"/>
      <c r="DQA240" s="45"/>
      <c r="DQB240" s="45"/>
      <c r="DQC240" s="45"/>
      <c r="DQD240" s="45"/>
      <c r="DQE240" s="45"/>
      <c r="DQF240" s="45"/>
      <c r="DQG240" s="45"/>
      <c r="DQH240" s="45"/>
      <c r="DQI240" s="45"/>
      <c r="DQJ240" s="45"/>
      <c r="DQK240" s="45"/>
      <c r="DQL240" s="45"/>
      <c r="DQM240" s="45"/>
      <c r="DQN240" s="45"/>
      <c r="DQO240" s="45"/>
      <c r="DQP240" s="45"/>
      <c r="DQQ240" s="45"/>
      <c r="DQR240" s="45"/>
      <c r="DQS240" s="45"/>
      <c r="DQT240" s="45"/>
      <c r="DQU240" s="45"/>
      <c r="DQV240" s="45"/>
      <c r="DQW240" s="45"/>
      <c r="DQX240" s="45"/>
      <c r="DQY240" s="45"/>
      <c r="DQZ240" s="45"/>
      <c r="DRA240" s="45"/>
      <c r="DRB240" s="45"/>
      <c r="DRC240" s="45"/>
      <c r="DRD240" s="45"/>
      <c r="DRE240" s="45"/>
      <c r="DRF240" s="45"/>
      <c r="DRG240" s="45"/>
      <c r="DRH240" s="45"/>
      <c r="DRI240" s="45"/>
      <c r="DRJ240" s="45"/>
      <c r="DRK240" s="45"/>
      <c r="DRL240" s="45"/>
      <c r="DRM240" s="45"/>
      <c r="DRN240" s="45"/>
      <c r="DRO240" s="45"/>
      <c r="DRP240" s="45"/>
      <c r="DRQ240" s="45"/>
      <c r="DRR240" s="45"/>
      <c r="DRS240" s="45"/>
      <c r="DRT240" s="45"/>
      <c r="DRU240" s="45"/>
      <c r="DRV240" s="45"/>
      <c r="DRW240" s="45"/>
      <c r="DRX240" s="45"/>
      <c r="DRY240" s="45"/>
      <c r="DRZ240" s="45"/>
      <c r="DSA240" s="45"/>
      <c r="DSB240" s="45"/>
      <c r="DSC240" s="45"/>
      <c r="DSD240" s="45"/>
      <c r="DSE240" s="45"/>
      <c r="DSF240" s="45"/>
      <c r="DSG240" s="45"/>
      <c r="DSH240" s="45"/>
      <c r="DSI240" s="45"/>
      <c r="DSJ240" s="45"/>
      <c r="DSK240" s="45"/>
      <c r="DSL240" s="45"/>
      <c r="DSM240" s="45"/>
      <c r="DSN240" s="45"/>
      <c r="DSO240" s="45"/>
      <c r="DSP240" s="45"/>
      <c r="DSQ240" s="45"/>
      <c r="DSR240" s="45"/>
      <c r="DSS240" s="45"/>
      <c r="DST240" s="45"/>
      <c r="DSU240" s="45"/>
      <c r="DSV240" s="45"/>
      <c r="DSW240" s="45"/>
      <c r="DSX240" s="45"/>
      <c r="DSY240" s="45"/>
      <c r="DSZ240" s="45"/>
      <c r="DTA240" s="45"/>
      <c r="DTB240" s="45"/>
      <c r="DTC240" s="45"/>
      <c r="DTD240" s="45"/>
      <c r="DTE240" s="45"/>
      <c r="DTF240" s="45"/>
      <c r="DTG240" s="45"/>
      <c r="DTH240" s="45"/>
      <c r="DTI240" s="45"/>
      <c r="DTJ240" s="45"/>
      <c r="DTK240" s="45"/>
      <c r="DTL240" s="45"/>
      <c r="DTM240" s="45"/>
      <c r="DTN240" s="45"/>
      <c r="DTO240" s="45"/>
      <c r="DTP240" s="45"/>
      <c r="DTQ240" s="45"/>
      <c r="DTR240" s="45"/>
      <c r="DTS240" s="45"/>
      <c r="DTT240" s="45"/>
      <c r="DTU240" s="45"/>
      <c r="DTV240" s="45"/>
      <c r="DTW240" s="45"/>
      <c r="DTX240" s="45"/>
      <c r="DTY240" s="45"/>
      <c r="DTZ240" s="45"/>
      <c r="DUA240" s="45"/>
      <c r="DUB240" s="45"/>
      <c r="DUC240" s="45"/>
      <c r="DUD240" s="45"/>
      <c r="DUE240" s="45"/>
      <c r="DUF240" s="45"/>
      <c r="DUG240" s="45"/>
      <c r="DUH240" s="45"/>
      <c r="DUI240" s="45"/>
      <c r="DUJ240" s="45"/>
      <c r="DUK240" s="45"/>
      <c r="DUL240" s="45"/>
      <c r="DUM240" s="45"/>
      <c r="DUN240" s="45"/>
      <c r="DUO240" s="45"/>
      <c r="DUP240" s="45"/>
      <c r="DUQ240" s="45"/>
      <c r="DUR240" s="45"/>
      <c r="DUS240" s="45"/>
      <c r="DUT240" s="45"/>
      <c r="DUU240" s="45"/>
      <c r="DUV240" s="45"/>
      <c r="DUW240" s="45"/>
      <c r="DUX240" s="45"/>
      <c r="DUY240" s="45"/>
      <c r="DUZ240" s="45"/>
      <c r="DVA240" s="45"/>
      <c r="DVB240" s="45"/>
      <c r="DVC240" s="45"/>
      <c r="DVD240" s="45"/>
      <c r="DVE240" s="45"/>
      <c r="DVF240" s="45"/>
      <c r="DVG240" s="45"/>
      <c r="DVH240" s="45"/>
      <c r="DVI240" s="45"/>
      <c r="DVJ240" s="45"/>
      <c r="DVK240" s="45"/>
      <c r="DVL240" s="45"/>
      <c r="DVM240" s="45"/>
      <c r="DVN240" s="45"/>
      <c r="DVO240" s="45"/>
      <c r="DVP240" s="45"/>
      <c r="DVQ240" s="45"/>
      <c r="DVR240" s="45"/>
      <c r="DVS240" s="45"/>
      <c r="DVT240" s="45"/>
      <c r="DVU240" s="45"/>
      <c r="DVV240" s="45"/>
      <c r="DVW240" s="45"/>
      <c r="DVX240" s="45"/>
      <c r="DVY240" s="45"/>
      <c r="DVZ240" s="45"/>
      <c r="DWA240" s="45"/>
      <c r="DWB240" s="45"/>
      <c r="DWC240" s="45"/>
      <c r="DWD240" s="45"/>
      <c r="DWE240" s="45"/>
      <c r="DWF240" s="45"/>
      <c r="DWG240" s="45"/>
      <c r="DWH240" s="45"/>
      <c r="DWI240" s="45"/>
      <c r="DWJ240" s="45"/>
      <c r="DWK240" s="45"/>
      <c r="DWL240" s="45"/>
      <c r="DWM240" s="45"/>
      <c r="DWN240" s="45"/>
      <c r="DWO240" s="45"/>
      <c r="DWP240" s="45"/>
      <c r="DWQ240" s="45"/>
      <c r="DWR240" s="45"/>
      <c r="DWS240" s="45"/>
      <c r="DWT240" s="45"/>
      <c r="DWU240" s="45"/>
      <c r="DWV240" s="45"/>
      <c r="DWW240" s="45"/>
      <c r="DWX240" s="45"/>
      <c r="DWY240" s="45"/>
      <c r="DWZ240" s="45"/>
      <c r="DXA240" s="45"/>
      <c r="DXB240" s="45"/>
      <c r="DXC240" s="45"/>
      <c r="DXD240" s="45"/>
      <c r="DXE240" s="45"/>
      <c r="DXF240" s="45"/>
      <c r="DXG240" s="45"/>
      <c r="DXH240" s="45"/>
      <c r="DXI240" s="45"/>
      <c r="DXJ240" s="45"/>
      <c r="DXK240" s="45"/>
      <c r="DXL240" s="45"/>
      <c r="DXM240" s="45"/>
      <c r="DXN240" s="45"/>
      <c r="DXO240" s="45"/>
      <c r="DXP240" s="45"/>
      <c r="DXQ240" s="45"/>
      <c r="DXR240" s="45"/>
      <c r="DXS240" s="45"/>
      <c r="DXT240" s="45"/>
      <c r="DXU240" s="45"/>
      <c r="DXV240" s="45"/>
      <c r="DXW240" s="45"/>
      <c r="DXX240" s="45"/>
      <c r="DXY240" s="45"/>
      <c r="DXZ240" s="45"/>
      <c r="DYA240" s="45"/>
      <c r="DYB240" s="45"/>
      <c r="DYC240" s="45"/>
      <c r="DYD240" s="45"/>
      <c r="DYE240" s="45"/>
      <c r="DYF240" s="45"/>
      <c r="DYG240" s="45"/>
      <c r="DYH240" s="45"/>
      <c r="DYI240" s="45"/>
      <c r="DYJ240" s="45"/>
      <c r="DYK240" s="45"/>
      <c r="DYL240" s="45"/>
      <c r="DYM240" s="45"/>
      <c r="DYN240" s="45"/>
      <c r="DYO240" s="45"/>
      <c r="DYP240" s="45"/>
      <c r="DYQ240" s="45"/>
      <c r="DYR240" s="45"/>
      <c r="DYS240" s="45"/>
      <c r="DYT240" s="45"/>
      <c r="DYU240" s="45"/>
      <c r="DYV240" s="45"/>
      <c r="DYW240" s="45"/>
      <c r="DYX240" s="45"/>
      <c r="DYY240" s="45"/>
      <c r="DYZ240" s="45"/>
      <c r="DZA240" s="45"/>
      <c r="DZB240" s="45"/>
      <c r="DZC240" s="45"/>
      <c r="DZD240" s="45"/>
      <c r="DZE240" s="45"/>
      <c r="DZF240" s="45"/>
      <c r="DZG240" s="45"/>
      <c r="DZH240" s="45"/>
      <c r="DZI240" s="45"/>
      <c r="DZJ240" s="45"/>
      <c r="DZK240" s="45"/>
      <c r="DZL240" s="45"/>
      <c r="DZM240" s="45"/>
      <c r="DZN240" s="45"/>
      <c r="DZO240" s="45"/>
      <c r="DZP240" s="45"/>
      <c r="DZQ240" s="45"/>
      <c r="DZR240" s="45"/>
      <c r="DZS240" s="45"/>
      <c r="DZT240" s="45"/>
      <c r="DZU240" s="45"/>
      <c r="DZV240" s="45"/>
      <c r="DZW240" s="45"/>
      <c r="DZX240" s="45"/>
      <c r="DZY240" s="45"/>
      <c r="DZZ240" s="45"/>
      <c r="EAA240" s="45"/>
      <c r="EAB240" s="45"/>
      <c r="EAC240" s="45"/>
      <c r="EAD240" s="45"/>
      <c r="EAE240" s="45"/>
      <c r="EAF240" s="45"/>
      <c r="EAG240" s="45"/>
      <c r="EAH240" s="45"/>
      <c r="EAI240" s="45"/>
      <c r="EAJ240" s="45"/>
      <c r="EAK240" s="45"/>
      <c r="EAL240" s="45"/>
      <c r="EAM240" s="45"/>
      <c r="EAN240" s="45"/>
      <c r="EAO240" s="45"/>
      <c r="EAP240" s="45"/>
      <c r="EAQ240" s="45"/>
      <c r="EAR240" s="45"/>
      <c r="EAS240" s="45"/>
      <c r="EAT240" s="45"/>
      <c r="EAU240" s="45"/>
      <c r="EAV240" s="45"/>
      <c r="EAW240" s="45"/>
      <c r="EAX240" s="45"/>
      <c r="EAY240" s="45"/>
      <c r="EAZ240" s="45"/>
      <c r="EBA240" s="45"/>
      <c r="EBB240" s="45"/>
      <c r="EBC240" s="45"/>
      <c r="EBD240" s="45"/>
      <c r="EBE240" s="45"/>
      <c r="EBF240" s="45"/>
      <c r="EBG240" s="45"/>
      <c r="EBH240" s="45"/>
      <c r="EBI240" s="45"/>
      <c r="EBJ240" s="45"/>
      <c r="EBK240" s="45"/>
      <c r="EBL240" s="45"/>
      <c r="EBM240" s="45"/>
      <c r="EBN240" s="45"/>
      <c r="EBO240" s="45"/>
      <c r="EBP240" s="45"/>
      <c r="EBQ240" s="45"/>
      <c r="EBR240" s="45"/>
      <c r="EBS240" s="45"/>
      <c r="EBT240" s="45"/>
      <c r="EBU240" s="45"/>
      <c r="EBV240" s="45"/>
      <c r="EBW240" s="45"/>
      <c r="EBX240" s="45"/>
      <c r="EBY240" s="45"/>
      <c r="EBZ240" s="45"/>
      <c r="ECA240" s="45"/>
      <c r="ECB240" s="45"/>
      <c r="ECC240" s="45"/>
      <c r="ECD240" s="45"/>
      <c r="ECE240" s="45"/>
      <c r="ECF240" s="45"/>
      <c r="ECG240" s="45"/>
      <c r="ECH240" s="45"/>
      <c r="ECI240" s="45"/>
      <c r="ECJ240" s="45"/>
      <c r="ECK240" s="45"/>
      <c r="ECL240" s="45"/>
      <c r="ECM240" s="45"/>
      <c r="ECN240" s="45"/>
      <c r="ECO240" s="45"/>
      <c r="ECP240" s="45"/>
      <c r="ECQ240" s="45"/>
      <c r="ECR240" s="45"/>
      <c r="ECS240" s="45"/>
      <c r="ECT240" s="45"/>
      <c r="ECU240" s="45"/>
      <c r="ECV240" s="45"/>
      <c r="ECW240" s="45"/>
      <c r="ECX240" s="45"/>
      <c r="ECY240" s="45"/>
      <c r="ECZ240" s="45"/>
      <c r="EDA240" s="45"/>
      <c r="EDB240" s="45"/>
      <c r="EDC240" s="45"/>
      <c r="EDD240" s="45"/>
      <c r="EDE240" s="45"/>
      <c r="EDF240" s="45"/>
      <c r="EDG240" s="45"/>
      <c r="EDH240" s="45"/>
      <c r="EDI240" s="45"/>
      <c r="EDJ240" s="45"/>
      <c r="EDK240" s="45"/>
      <c r="EDL240" s="45"/>
      <c r="EDM240" s="45"/>
      <c r="EDN240" s="45"/>
      <c r="EDO240" s="45"/>
      <c r="EDP240" s="45"/>
      <c r="EDQ240" s="45"/>
      <c r="EDR240" s="45"/>
      <c r="EDS240" s="45"/>
      <c r="EDT240" s="45"/>
      <c r="EDU240" s="45"/>
      <c r="EDV240" s="45"/>
      <c r="EDW240" s="45"/>
      <c r="EDX240" s="45"/>
      <c r="EDY240" s="45"/>
      <c r="EDZ240" s="45"/>
      <c r="EEA240" s="45"/>
      <c r="EEB240" s="45"/>
      <c r="EEC240" s="45"/>
      <c r="EED240" s="45"/>
      <c r="EEE240" s="45"/>
      <c r="EEF240" s="45"/>
      <c r="EEG240" s="45"/>
      <c r="EEH240" s="45"/>
      <c r="EEI240" s="45"/>
      <c r="EEJ240" s="45"/>
      <c r="EEK240" s="45"/>
      <c r="EEL240" s="45"/>
      <c r="EEM240" s="45"/>
      <c r="EEN240" s="45"/>
      <c r="EEO240" s="45"/>
      <c r="EEP240" s="45"/>
      <c r="EEQ240" s="45"/>
      <c r="EER240" s="45"/>
      <c r="EES240" s="45"/>
      <c r="EET240" s="45"/>
      <c r="EEU240" s="45"/>
      <c r="EEV240" s="45"/>
      <c r="EEW240" s="45"/>
      <c r="EEX240" s="45"/>
      <c r="EEY240" s="45"/>
      <c r="EEZ240" s="45"/>
      <c r="EFA240" s="45"/>
      <c r="EFB240" s="45"/>
      <c r="EFC240" s="45"/>
      <c r="EFD240" s="45"/>
      <c r="EFE240" s="45"/>
      <c r="EFF240" s="45"/>
      <c r="EFG240" s="45"/>
      <c r="EFH240" s="45"/>
      <c r="EFI240" s="45"/>
      <c r="EFJ240" s="45"/>
      <c r="EFK240" s="45"/>
      <c r="EFL240" s="45"/>
      <c r="EFM240" s="45"/>
      <c r="EFN240" s="45"/>
      <c r="EFO240" s="45"/>
      <c r="EFP240" s="45"/>
      <c r="EFQ240" s="45"/>
      <c r="EFR240" s="45"/>
      <c r="EFS240" s="45"/>
      <c r="EFT240" s="45"/>
      <c r="EFU240" s="45"/>
      <c r="EFV240" s="45"/>
      <c r="EFW240" s="45"/>
      <c r="EFX240" s="45"/>
      <c r="EFY240" s="45"/>
      <c r="EFZ240" s="45"/>
      <c r="EGA240" s="45"/>
      <c r="EGB240" s="45"/>
      <c r="EGC240" s="45"/>
      <c r="EGD240" s="45"/>
      <c r="EGE240" s="45"/>
      <c r="EGF240" s="45"/>
      <c r="EGG240" s="45"/>
      <c r="EGH240" s="45"/>
      <c r="EGI240" s="45"/>
      <c r="EGJ240" s="45"/>
      <c r="EGK240" s="45"/>
      <c r="EGL240" s="45"/>
      <c r="EGM240" s="45"/>
      <c r="EGN240" s="45"/>
      <c r="EGO240" s="45"/>
      <c r="EGP240" s="45"/>
      <c r="EGQ240" s="45"/>
      <c r="EGR240" s="45"/>
      <c r="EGS240" s="45"/>
      <c r="EGT240" s="45"/>
      <c r="EGU240" s="45"/>
      <c r="EGV240" s="45"/>
      <c r="EGW240" s="45"/>
      <c r="EGX240" s="45"/>
      <c r="EGY240" s="45"/>
      <c r="EGZ240" s="45"/>
      <c r="EHA240" s="45"/>
      <c r="EHB240" s="45"/>
      <c r="EHC240" s="45"/>
      <c r="EHD240" s="45"/>
      <c r="EHE240" s="45"/>
      <c r="EHF240" s="45"/>
      <c r="EHG240" s="45"/>
      <c r="EHH240" s="45"/>
      <c r="EHI240" s="45"/>
      <c r="EHJ240" s="45"/>
      <c r="EHK240" s="45"/>
      <c r="EHL240" s="45"/>
      <c r="EHM240" s="45"/>
      <c r="EHN240" s="45"/>
      <c r="EHO240" s="45"/>
      <c r="EHP240" s="45"/>
      <c r="EHQ240" s="45"/>
      <c r="EHR240" s="45"/>
      <c r="EHS240" s="45"/>
      <c r="EHT240" s="45"/>
      <c r="EHU240" s="45"/>
      <c r="EHV240" s="45"/>
      <c r="EHW240" s="45"/>
      <c r="EHX240" s="45"/>
      <c r="EHY240" s="45"/>
      <c r="EHZ240" s="45"/>
      <c r="EIA240" s="45"/>
      <c r="EIB240" s="45"/>
      <c r="EIC240" s="45"/>
      <c r="EID240" s="45"/>
      <c r="EIE240" s="45"/>
      <c r="EIF240" s="45"/>
      <c r="EIG240" s="45"/>
      <c r="EIH240" s="45"/>
      <c r="EII240" s="45"/>
      <c r="EIJ240" s="45"/>
      <c r="EIK240" s="45"/>
      <c r="EIL240" s="45"/>
      <c r="EIM240" s="45"/>
      <c r="EIN240" s="45"/>
      <c r="EIO240" s="45"/>
      <c r="EIP240" s="45"/>
      <c r="EIQ240" s="45"/>
      <c r="EIR240" s="45"/>
      <c r="EIS240" s="45"/>
      <c r="EIT240" s="45"/>
      <c r="EIU240" s="45"/>
      <c r="EIV240" s="45"/>
      <c r="EIW240" s="45"/>
      <c r="EIX240" s="45"/>
      <c r="EIY240" s="45"/>
      <c r="EIZ240" s="45"/>
      <c r="EJA240" s="45"/>
      <c r="EJB240" s="45"/>
      <c r="EJC240" s="45"/>
      <c r="EJD240" s="45"/>
      <c r="EJE240" s="45"/>
      <c r="EJF240" s="45"/>
      <c r="EJG240" s="45"/>
      <c r="EJH240" s="45"/>
      <c r="EJI240" s="45"/>
      <c r="EJJ240" s="45"/>
      <c r="EJK240" s="45"/>
      <c r="EJL240" s="45"/>
      <c r="EJM240" s="45"/>
      <c r="EJN240" s="45"/>
      <c r="EJO240" s="45"/>
      <c r="EJP240" s="45"/>
      <c r="EJQ240" s="45"/>
      <c r="EJR240" s="45"/>
      <c r="EJS240" s="45"/>
      <c r="EJT240" s="45"/>
      <c r="EJU240" s="45"/>
      <c r="EJV240" s="45"/>
      <c r="EJW240" s="45"/>
      <c r="EJX240" s="45"/>
      <c r="EJY240" s="45"/>
      <c r="EJZ240" s="45"/>
      <c r="EKA240" s="45"/>
      <c r="EKB240" s="45"/>
      <c r="EKC240" s="45"/>
      <c r="EKD240" s="45"/>
      <c r="EKE240" s="45"/>
      <c r="EKF240" s="45"/>
      <c r="EKG240" s="45"/>
      <c r="EKH240" s="45"/>
      <c r="EKI240" s="45"/>
      <c r="EKJ240" s="45"/>
      <c r="EKK240" s="45"/>
      <c r="EKL240" s="45"/>
      <c r="EKM240" s="45"/>
      <c r="EKN240" s="45"/>
      <c r="EKO240" s="45"/>
      <c r="EKP240" s="45"/>
      <c r="EKQ240" s="45"/>
      <c r="EKR240" s="45"/>
      <c r="EKS240" s="45"/>
      <c r="EKT240" s="45"/>
      <c r="EKU240" s="45"/>
      <c r="EKV240" s="45"/>
      <c r="EKW240" s="45"/>
      <c r="EKX240" s="45"/>
      <c r="EKY240" s="45"/>
      <c r="EKZ240" s="45"/>
      <c r="ELA240" s="45"/>
      <c r="ELB240" s="45"/>
      <c r="ELC240" s="45"/>
      <c r="ELD240" s="45"/>
      <c r="ELE240" s="45"/>
      <c r="ELF240" s="45"/>
      <c r="ELG240" s="45"/>
      <c r="ELH240" s="45"/>
      <c r="ELI240" s="45"/>
      <c r="ELJ240" s="45"/>
      <c r="ELK240" s="45"/>
      <c r="ELL240" s="45"/>
      <c r="ELM240" s="45"/>
      <c r="ELN240" s="45"/>
      <c r="ELO240" s="45"/>
      <c r="ELP240" s="45"/>
      <c r="ELQ240" s="45"/>
      <c r="ELR240" s="45"/>
      <c r="ELS240" s="45"/>
      <c r="ELT240" s="45"/>
      <c r="ELU240" s="45"/>
      <c r="ELV240" s="45"/>
      <c r="ELW240" s="45"/>
      <c r="ELX240" s="45"/>
      <c r="ELY240" s="45"/>
      <c r="ELZ240" s="45"/>
      <c r="EMA240" s="45"/>
      <c r="EMB240" s="45"/>
      <c r="EMC240" s="45"/>
      <c r="EMD240" s="45"/>
      <c r="EME240" s="45"/>
      <c r="EMF240" s="45"/>
      <c r="EMG240" s="45"/>
      <c r="EMH240" s="45"/>
      <c r="EMI240" s="45"/>
      <c r="EMJ240" s="45"/>
      <c r="EMK240" s="45"/>
      <c r="EML240" s="45"/>
      <c r="EMM240" s="45"/>
      <c r="EMN240" s="45"/>
      <c r="EMO240" s="45"/>
      <c r="EMP240" s="45"/>
      <c r="EMQ240" s="45"/>
      <c r="EMR240" s="45"/>
      <c r="EMS240" s="45"/>
      <c r="EMT240" s="45"/>
      <c r="EMU240" s="45"/>
      <c r="EMV240" s="45"/>
      <c r="EMW240" s="45"/>
      <c r="EMX240" s="45"/>
      <c r="EMY240" s="45"/>
      <c r="EMZ240" s="45"/>
      <c r="ENA240" s="45"/>
      <c r="ENB240" s="45"/>
      <c r="ENC240" s="45"/>
      <c r="END240" s="45"/>
      <c r="ENE240" s="45"/>
      <c r="ENF240" s="45"/>
      <c r="ENG240" s="45"/>
      <c r="ENH240" s="45"/>
      <c r="ENI240" s="45"/>
      <c r="ENJ240" s="45"/>
      <c r="ENK240" s="45"/>
      <c r="ENL240" s="45"/>
      <c r="ENM240" s="45"/>
      <c r="ENN240" s="45"/>
      <c r="ENO240" s="45"/>
      <c r="ENP240" s="45"/>
      <c r="ENQ240" s="45"/>
      <c r="ENR240" s="45"/>
      <c r="ENS240" s="45"/>
      <c r="ENT240" s="45"/>
      <c r="ENU240" s="45"/>
      <c r="ENV240" s="45"/>
      <c r="ENW240" s="45"/>
      <c r="ENX240" s="45"/>
      <c r="ENY240" s="45"/>
      <c r="ENZ240" s="45"/>
      <c r="EOA240" s="45"/>
      <c r="EOB240" s="45"/>
      <c r="EOC240" s="45"/>
      <c r="EOD240" s="45"/>
      <c r="EOE240" s="45"/>
      <c r="EOF240" s="45"/>
      <c r="EOG240" s="45"/>
      <c r="EOH240" s="45"/>
      <c r="EOI240" s="45"/>
      <c r="EOJ240" s="45"/>
      <c r="EOK240" s="45"/>
      <c r="EOL240" s="45"/>
      <c r="EOM240" s="45"/>
      <c r="EON240" s="45"/>
      <c r="EOO240" s="45"/>
      <c r="EOP240" s="45"/>
      <c r="EOQ240" s="45"/>
      <c r="EOR240" s="45"/>
      <c r="EOS240" s="45"/>
      <c r="EOT240" s="45"/>
      <c r="EOU240" s="45"/>
      <c r="EOV240" s="45"/>
      <c r="EOW240" s="45"/>
      <c r="EOX240" s="45"/>
      <c r="EOY240" s="45"/>
      <c r="EOZ240" s="45"/>
      <c r="EPA240" s="45"/>
      <c r="EPB240" s="45"/>
      <c r="EPC240" s="45"/>
      <c r="EPD240" s="45"/>
      <c r="EPE240" s="45"/>
      <c r="EPF240" s="45"/>
      <c r="EPG240" s="45"/>
      <c r="EPH240" s="45"/>
      <c r="EPI240" s="45"/>
      <c r="EPJ240" s="45"/>
      <c r="EPK240" s="45"/>
      <c r="EPL240" s="45"/>
      <c r="EPM240" s="45"/>
      <c r="EPN240" s="45"/>
      <c r="EPO240" s="45"/>
      <c r="EPP240" s="45"/>
      <c r="EPQ240" s="45"/>
      <c r="EPR240" s="45"/>
      <c r="EPS240" s="45"/>
      <c r="EPT240" s="45"/>
      <c r="EPU240" s="45"/>
      <c r="EPV240" s="45"/>
      <c r="EPW240" s="45"/>
      <c r="EPX240" s="45"/>
      <c r="EPY240" s="45"/>
      <c r="EPZ240" s="45"/>
      <c r="EQA240" s="45"/>
      <c r="EQB240" s="45"/>
      <c r="EQC240" s="45"/>
      <c r="EQD240" s="45"/>
      <c r="EQE240" s="45"/>
      <c r="EQF240" s="45"/>
      <c r="EQG240" s="45"/>
      <c r="EQH240" s="45"/>
      <c r="EQI240" s="45"/>
      <c r="EQJ240" s="45"/>
      <c r="EQK240" s="45"/>
      <c r="EQL240" s="45"/>
      <c r="EQM240" s="45"/>
      <c r="EQN240" s="45"/>
      <c r="EQO240" s="45"/>
      <c r="EQP240" s="45"/>
      <c r="EQQ240" s="45"/>
      <c r="EQR240" s="45"/>
      <c r="EQS240" s="45"/>
      <c r="EQT240" s="45"/>
      <c r="EQU240" s="45"/>
      <c r="EQV240" s="45"/>
      <c r="EQW240" s="45"/>
      <c r="EQX240" s="45"/>
      <c r="EQY240" s="45"/>
      <c r="EQZ240" s="45"/>
      <c r="ERA240" s="45"/>
      <c r="ERB240" s="45"/>
      <c r="ERC240" s="45"/>
      <c r="ERD240" s="45"/>
      <c r="ERE240" s="45"/>
      <c r="ERF240" s="45"/>
      <c r="ERG240" s="45"/>
      <c r="ERH240" s="45"/>
      <c r="ERI240" s="45"/>
      <c r="ERJ240" s="45"/>
      <c r="ERK240" s="45"/>
      <c r="ERL240" s="45"/>
      <c r="ERM240" s="45"/>
      <c r="ERN240" s="45"/>
      <c r="ERO240" s="45"/>
      <c r="ERP240" s="45"/>
      <c r="ERQ240" s="45"/>
      <c r="ERR240" s="45"/>
      <c r="ERS240" s="45"/>
      <c r="ERT240" s="45"/>
      <c r="ERU240" s="45"/>
      <c r="ERV240" s="45"/>
      <c r="ERW240" s="45"/>
      <c r="ERX240" s="45"/>
      <c r="ERY240" s="45"/>
      <c r="ERZ240" s="45"/>
      <c r="ESA240" s="45"/>
      <c r="ESB240" s="45"/>
      <c r="ESC240" s="45"/>
      <c r="ESD240" s="45"/>
      <c r="ESE240" s="45"/>
      <c r="ESF240" s="45"/>
      <c r="ESG240" s="45"/>
      <c r="ESH240" s="45"/>
      <c r="ESI240" s="45"/>
      <c r="ESJ240" s="45"/>
      <c r="ESK240" s="45"/>
      <c r="ESL240" s="45"/>
      <c r="ESM240" s="45"/>
      <c r="ESN240" s="45"/>
      <c r="ESO240" s="45"/>
      <c r="ESP240" s="45"/>
      <c r="ESQ240" s="45"/>
      <c r="ESR240" s="45"/>
      <c r="ESS240" s="45"/>
      <c r="EST240" s="45"/>
      <c r="ESU240" s="45"/>
      <c r="ESV240" s="45"/>
      <c r="ESW240" s="45"/>
      <c r="ESX240" s="45"/>
      <c r="ESY240" s="45"/>
      <c r="ESZ240" s="45"/>
      <c r="ETA240" s="45"/>
      <c r="ETB240" s="45"/>
      <c r="ETC240" s="45"/>
      <c r="ETD240" s="45"/>
      <c r="ETE240" s="45"/>
      <c r="ETF240" s="45"/>
      <c r="ETG240" s="45"/>
      <c r="ETH240" s="45"/>
      <c r="ETI240" s="45"/>
      <c r="ETJ240" s="45"/>
      <c r="ETK240" s="45"/>
      <c r="ETL240" s="45"/>
      <c r="ETM240" s="45"/>
      <c r="ETN240" s="45"/>
      <c r="ETO240" s="45"/>
      <c r="ETP240" s="45"/>
      <c r="ETQ240" s="45"/>
      <c r="ETR240" s="45"/>
      <c r="ETS240" s="45"/>
      <c r="ETT240" s="45"/>
      <c r="ETU240" s="45"/>
      <c r="ETV240" s="45"/>
      <c r="ETW240" s="45"/>
      <c r="ETX240" s="45"/>
      <c r="ETY240" s="45"/>
      <c r="ETZ240" s="45"/>
      <c r="EUA240" s="45"/>
      <c r="EUB240" s="45"/>
      <c r="EUC240" s="45"/>
      <c r="EUD240" s="45"/>
      <c r="EUE240" s="45"/>
      <c r="EUF240" s="45"/>
      <c r="EUG240" s="45"/>
      <c r="EUH240" s="45"/>
      <c r="EUI240" s="45"/>
      <c r="EUJ240" s="45"/>
      <c r="EUK240" s="45"/>
      <c r="EUL240" s="45"/>
      <c r="EUM240" s="45"/>
      <c r="EUN240" s="45"/>
      <c r="EUO240" s="45"/>
      <c r="EUP240" s="45"/>
      <c r="EUQ240" s="45"/>
      <c r="EUR240" s="45"/>
      <c r="EUS240" s="45"/>
      <c r="EUT240" s="45"/>
      <c r="EUU240" s="45"/>
      <c r="EUV240" s="45"/>
      <c r="EUW240" s="45"/>
      <c r="EUX240" s="45"/>
      <c r="EUY240" s="45"/>
      <c r="EUZ240" s="45"/>
      <c r="EVA240" s="45"/>
      <c r="EVB240" s="45"/>
      <c r="EVC240" s="45"/>
      <c r="EVD240" s="45"/>
      <c r="EVE240" s="45"/>
      <c r="EVF240" s="45"/>
      <c r="EVG240" s="45"/>
      <c r="EVH240" s="45"/>
      <c r="EVI240" s="45"/>
      <c r="EVJ240" s="45"/>
      <c r="EVK240" s="45"/>
      <c r="EVL240" s="45"/>
      <c r="EVM240" s="45"/>
      <c r="EVN240" s="45"/>
      <c r="EVO240" s="45"/>
      <c r="EVP240" s="45"/>
      <c r="EVQ240" s="45"/>
      <c r="EVR240" s="45"/>
      <c r="EVS240" s="45"/>
      <c r="EVT240" s="45"/>
      <c r="EVU240" s="45"/>
      <c r="EVV240" s="45"/>
      <c r="EVW240" s="45"/>
      <c r="EVX240" s="45"/>
      <c r="EVY240" s="45"/>
      <c r="EVZ240" s="45"/>
      <c r="EWA240" s="45"/>
      <c r="EWB240" s="45"/>
      <c r="EWC240" s="45"/>
      <c r="EWD240" s="45"/>
      <c r="EWE240" s="45"/>
      <c r="EWF240" s="45"/>
      <c r="EWG240" s="45"/>
      <c r="EWH240" s="45"/>
      <c r="EWI240" s="45"/>
      <c r="EWJ240" s="45"/>
      <c r="EWK240" s="45"/>
      <c r="EWL240" s="45"/>
      <c r="EWM240" s="45"/>
      <c r="EWN240" s="45"/>
      <c r="EWO240" s="45"/>
      <c r="EWP240" s="45"/>
      <c r="EWQ240" s="45"/>
      <c r="EWR240" s="45"/>
      <c r="EWS240" s="45"/>
      <c r="EWT240" s="45"/>
      <c r="EWU240" s="45"/>
      <c r="EWV240" s="45"/>
      <c r="EWW240" s="45"/>
      <c r="EWX240" s="45"/>
      <c r="EWY240" s="45"/>
      <c r="EWZ240" s="45"/>
      <c r="EXA240" s="45"/>
      <c r="EXB240" s="45"/>
      <c r="EXC240" s="45"/>
      <c r="EXD240" s="45"/>
      <c r="EXE240" s="45"/>
      <c r="EXF240" s="45"/>
      <c r="EXG240" s="45"/>
      <c r="EXH240" s="45"/>
      <c r="EXI240" s="45"/>
      <c r="EXJ240" s="45"/>
      <c r="EXK240" s="45"/>
      <c r="EXL240" s="45"/>
      <c r="EXM240" s="45"/>
      <c r="EXN240" s="45"/>
      <c r="EXO240" s="45"/>
      <c r="EXP240" s="45"/>
      <c r="EXQ240" s="45"/>
      <c r="EXR240" s="45"/>
      <c r="EXS240" s="45"/>
      <c r="EXT240" s="45"/>
      <c r="EXU240" s="45"/>
      <c r="EXV240" s="45"/>
      <c r="EXW240" s="45"/>
      <c r="EXX240" s="45"/>
      <c r="EXY240" s="45"/>
      <c r="EXZ240" s="45"/>
      <c r="EYA240" s="45"/>
      <c r="EYB240" s="45"/>
      <c r="EYC240" s="45"/>
      <c r="EYD240" s="45"/>
      <c r="EYE240" s="45"/>
      <c r="EYF240" s="45"/>
      <c r="EYG240" s="45"/>
      <c r="EYH240" s="45"/>
      <c r="EYI240" s="45"/>
      <c r="EYJ240" s="45"/>
      <c r="EYK240" s="45"/>
      <c r="EYL240" s="45"/>
      <c r="EYM240" s="45"/>
      <c r="EYN240" s="45"/>
      <c r="EYO240" s="45"/>
      <c r="EYP240" s="45"/>
      <c r="EYQ240" s="45"/>
      <c r="EYR240" s="45"/>
      <c r="EYS240" s="45"/>
      <c r="EYT240" s="45"/>
      <c r="EYU240" s="45"/>
      <c r="EYV240" s="45"/>
      <c r="EYW240" s="45"/>
      <c r="EYX240" s="45"/>
      <c r="EYY240" s="45"/>
      <c r="EYZ240" s="45"/>
      <c r="EZA240" s="45"/>
      <c r="EZB240" s="45"/>
      <c r="EZC240" s="45"/>
      <c r="EZD240" s="45"/>
      <c r="EZE240" s="45"/>
      <c r="EZF240" s="45"/>
      <c r="EZG240" s="45"/>
      <c r="EZH240" s="45"/>
      <c r="EZI240" s="45"/>
      <c r="EZJ240" s="45"/>
      <c r="EZK240" s="45"/>
      <c r="EZL240" s="45"/>
      <c r="EZM240" s="45"/>
      <c r="EZN240" s="45"/>
      <c r="EZO240" s="45"/>
      <c r="EZP240" s="45"/>
      <c r="EZQ240" s="45"/>
      <c r="EZR240" s="45"/>
      <c r="EZS240" s="45"/>
      <c r="EZT240" s="45"/>
      <c r="EZU240" s="45"/>
      <c r="EZV240" s="45"/>
      <c r="EZW240" s="45"/>
      <c r="EZX240" s="45"/>
      <c r="EZY240" s="45"/>
      <c r="EZZ240" s="45"/>
      <c r="FAA240" s="45"/>
      <c r="FAB240" s="45"/>
      <c r="FAC240" s="45"/>
      <c r="FAD240" s="45"/>
      <c r="FAE240" s="45"/>
      <c r="FAF240" s="45"/>
      <c r="FAG240" s="45"/>
      <c r="FAH240" s="45"/>
      <c r="FAI240" s="45"/>
      <c r="FAJ240" s="45"/>
      <c r="FAK240" s="45"/>
      <c r="FAL240" s="45"/>
      <c r="FAM240" s="45"/>
      <c r="FAN240" s="45"/>
      <c r="FAO240" s="45"/>
      <c r="FAP240" s="45"/>
      <c r="FAQ240" s="45"/>
      <c r="FAR240" s="45"/>
      <c r="FAS240" s="45"/>
      <c r="FAT240" s="45"/>
      <c r="FAU240" s="45"/>
      <c r="FAV240" s="45"/>
      <c r="FAW240" s="45"/>
      <c r="FAX240" s="45"/>
      <c r="FAY240" s="45"/>
      <c r="FAZ240" s="45"/>
      <c r="FBA240" s="45"/>
      <c r="FBB240" s="45"/>
      <c r="FBC240" s="45"/>
      <c r="FBD240" s="45"/>
      <c r="FBE240" s="45"/>
      <c r="FBF240" s="45"/>
      <c r="FBG240" s="45"/>
      <c r="FBH240" s="45"/>
      <c r="FBI240" s="45"/>
      <c r="FBJ240" s="45"/>
      <c r="FBK240" s="45"/>
      <c r="FBL240" s="45"/>
      <c r="FBM240" s="45"/>
      <c r="FBN240" s="45"/>
      <c r="FBO240" s="45"/>
      <c r="FBP240" s="45"/>
      <c r="FBQ240" s="45"/>
      <c r="FBR240" s="45"/>
      <c r="FBS240" s="45"/>
      <c r="FBT240" s="45"/>
      <c r="FBU240" s="45"/>
      <c r="FBV240" s="45"/>
      <c r="FBW240" s="45"/>
      <c r="FBX240" s="45"/>
      <c r="FBY240" s="45"/>
      <c r="FBZ240" s="45"/>
      <c r="FCA240" s="45"/>
      <c r="FCB240" s="45"/>
      <c r="FCC240" s="45"/>
      <c r="FCD240" s="45"/>
      <c r="FCE240" s="45"/>
      <c r="FCF240" s="45"/>
      <c r="FCG240" s="45"/>
      <c r="FCH240" s="45"/>
      <c r="FCI240" s="45"/>
      <c r="FCJ240" s="45"/>
      <c r="FCK240" s="45"/>
      <c r="FCL240" s="45"/>
      <c r="FCM240" s="45"/>
      <c r="FCN240" s="45"/>
      <c r="FCO240" s="45"/>
      <c r="FCP240" s="45"/>
      <c r="FCQ240" s="45"/>
      <c r="FCR240" s="45"/>
      <c r="FCS240" s="45"/>
      <c r="FCT240" s="45"/>
      <c r="FCU240" s="45"/>
      <c r="FCV240" s="45"/>
      <c r="FCW240" s="45"/>
      <c r="FCX240" s="45"/>
      <c r="FCY240" s="45"/>
      <c r="FCZ240" s="45"/>
      <c r="FDA240" s="45"/>
      <c r="FDB240" s="45"/>
      <c r="FDC240" s="45"/>
      <c r="FDD240" s="45"/>
      <c r="FDE240" s="45"/>
      <c r="FDF240" s="45"/>
      <c r="FDG240" s="45"/>
      <c r="FDH240" s="45"/>
      <c r="FDI240" s="45"/>
      <c r="FDJ240" s="45"/>
      <c r="FDK240" s="45"/>
      <c r="FDL240" s="45"/>
      <c r="FDM240" s="45"/>
      <c r="FDN240" s="45"/>
      <c r="FDO240" s="45"/>
      <c r="FDP240" s="45"/>
      <c r="FDQ240" s="45"/>
      <c r="FDR240" s="45"/>
      <c r="FDS240" s="45"/>
      <c r="FDT240" s="45"/>
      <c r="FDU240" s="45"/>
      <c r="FDV240" s="45"/>
      <c r="FDW240" s="45"/>
      <c r="FDX240" s="45"/>
      <c r="FDY240" s="45"/>
      <c r="FDZ240" s="45"/>
      <c r="FEA240" s="45"/>
      <c r="FEB240" s="45"/>
      <c r="FEC240" s="45"/>
      <c r="FED240" s="45"/>
      <c r="FEE240" s="45"/>
      <c r="FEF240" s="45"/>
      <c r="FEG240" s="45"/>
      <c r="FEH240" s="45"/>
      <c r="FEI240" s="45"/>
      <c r="FEJ240" s="45"/>
      <c r="FEK240" s="45"/>
      <c r="FEL240" s="45"/>
      <c r="FEM240" s="45"/>
      <c r="FEN240" s="45"/>
      <c r="FEO240" s="45"/>
      <c r="FEP240" s="45"/>
      <c r="FEQ240" s="45"/>
      <c r="FER240" s="45"/>
      <c r="FES240" s="45"/>
      <c r="FET240" s="45"/>
      <c r="FEU240" s="45"/>
      <c r="FEV240" s="45"/>
      <c r="FEW240" s="45"/>
      <c r="FEX240" s="45"/>
      <c r="FEY240" s="45"/>
      <c r="FEZ240" s="45"/>
      <c r="FFA240" s="45"/>
      <c r="FFB240" s="45"/>
      <c r="FFC240" s="45"/>
      <c r="FFD240" s="45"/>
      <c r="FFE240" s="45"/>
      <c r="FFF240" s="45"/>
      <c r="FFG240" s="45"/>
      <c r="FFH240" s="45"/>
      <c r="FFI240" s="45"/>
      <c r="FFJ240" s="45"/>
      <c r="FFK240" s="45"/>
      <c r="FFL240" s="45"/>
      <c r="FFM240" s="45"/>
      <c r="FFN240" s="45"/>
      <c r="FFO240" s="45"/>
      <c r="FFP240" s="45"/>
      <c r="FFQ240" s="45"/>
      <c r="FFR240" s="45"/>
      <c r="FFS240" s="45"/>
      <c r="FFT240" s="45"/>
      <c r="FFU240" s="45"/>
      <c r="FFV240" s="45"/>
      <c r="FFW240" s="45"/>
      <c r="FFX240" s="45"/>
      <c r="FFY240" s="45"/>
      <c r="FFZ240" s="45"/>
      <c r="FGA240" s="45"/>
      <c r="FGB240" s="45"/>
      <c r="FGC240" s="45"/>
      <c r="FGD240" s="45"/>
      <c r="FGE240" s="45"/>
      <c r="FGF240" s="45"/>
      <c r="FGG240" s="45"/>
      <c r="FGH240" s="45"/>
      <c r="FGI240" s="45"/>
      <c r="FGJ240" s="45"/>
      <c r="FGK240" s="45"/>
      <c r="FGL240" s="45"/>
      <c r="FGM240" s="45"/>
      <c r="FGN240" s="45"/>
      <c r="FGO240" s="45"/>
      <c r="FGP240" s="45"/>
      <c r="FGQ240" s="45"/>
      <c r="FGR240" s="45"/>
      <c r="FGS240" s="45"/>
      <c r="FGT240" s="45"/>
      <c r="FGU240" s="45"/>
      <c r="FGV240" s="45"/>
      <c r="FGW240" s="45"/>
      <c r="FGX240" s="45"/>
      <c r="FGY240" s="45"/>
      <c r="FGZ240" s="45"/>
      <c r="FHA240" s="45"/>
      <c r="FHB240" s="45"/>
      <c r="FHC240" s="45"/>
      <c r="FHD240" s="45"/>
      <c r="FHE240" s="45"/>
      <c r="FHF240" s="45"/>
      <c r="FHG240" s="45"/>
      <c r="FHH240" s="45"/>
      <c r="FHI240" s="45"/>
      <c r="FHJ240" s="45"/>
      <c r="FHK240" s="45"/>
      <c r="FHL240" s="45"/>
      <c r="FHM240" s="45"/>
      <c r="FHN240" s="45"/>
      <c r="FHO240" s="45"/>
      <c r="FHP240" s="45"/>
      <c r="FHQ240" s="45"/>
      <c r="FHR240" s="45"/>
      <c r="FHS240" s="45"/>
      <c r="FHT240" s="45"/>
      <c r="FHU240" s="45"/>
      <c r="FHV240" s="45"/>
      <c r="FHW240" s="45"/>
      <c r="FHX240" s="45"/>
      <c r="FHY240" s="45"/>
      <c r="FHZ240" s="45"/>
      <c r="FIA240" s="45"/>
      <c r="FIB240" s="45"/>
      <c r="FIC240" s="45"/>
      <c r="FID240" s="45"/>
      <c r="FIE240" s="45"/>
      <c r="FIF240" s="45"/>
      <c r="FIG240" s="45"/>
      <c r="FIH240" s="45"/>
      <c r="FII240" s="45"/>
      <c r="FIJ240" s="45"/>
      <c r="FIK240" s="45"/>
      <c r="FIL240" s="45"/>
      <c r="FIM240" s="45"/>
      <c r="FIN240" s="45"/>
      <c r="FIO240" s="45"/>
      <c r="FIP240" s="45"/>
      <c r="FIQ240" s="45"/>
      <c r="FIR240" s="45"/>
      <c r="FIS240" s="45"/>
      <c r="FIT240" s="45"/>
      <c r="FIU240" s="45"/>
      <c r="FIV240" s="45"/>
      <c r="FIW240" s="45"/>
      <c r="FIX240" s="45"/>
      <c r="FIY240" s="45"/>
      <c r="FIZ240" s="45"/>
      <c r="FJA240" s="45"/>
      <c r="FJB240" s="45"/>
      <c r="FJC240" s="45"/>
      <c r="FJD240" s="45"/>
      <c r="FJE240" s="45"/>
      <c r="FJF240" s="45"/>
      <c r="FJG240" s="45"/>
      <c r="FJH240" s="45"/>
      <c r="FJI240" s="45"/>
      <c r="FJJ240" s="45"/>
      <c r="FJK240" s="45"/>
      <c r="FJL240" s="45"/>
      <c r="FJM240" s="45"/>
      <c r="FJN240" s="45"/>
      <c r="FJO240" s="45"/>
      <c r="FJP240" s="45"/>
      <c r="FJQ240" s="45"/>
      <c r="FJR240" s="45"/>
      <c r="FJS240" s="45"/>
      <c r="FJT240" s="45"/>
      <c r="FJU240" s="45"/>
      <c r="FJV240" s="45"/>
      <c r="FJW240" s="45"/>
      <c r="FJX240" s="45"/>
      <c r="FJY240" s="45"/>
      <c r="FJZ240" s="45"/>
      <c r="FKA240" s="45"/>
      <c r="FKB240" s="45"/>
      <c r="FKC240" s="45"/>
      <c r="FKD240" s="45"/>
      <c r="FKE240" s="45"/>
      <c r="FKF240" s="45"/>
      <c r="FKG240" s="45"/>
      <c r="FKH240" s="45"/>
      <c r="FKI240" s="45"/>
      <c r="FKJ240" s="45"/>
      <c r="FKK240" s="45"/>
      <c r="FKL240" s="45"/>
      <c r="FKM240" s="45"/>
      <c r="FKN240" s="45"/>
      <c r="FKO240" s="45"/>
      <c r="FKP240" s="45"/>
      <c r="FKQ240" s="45"/>
      <c r="FKR240" s="45"/>
      <c r="FKS240" s="45"/>
      <c r="FKT240" s="45"/>
      <c r="FKU240" s="45"/>
      <c r="FKV240" s="45"/>
      <c r="FKW240" s="45"/>
      <c r="FKX240" s="45"/>
      <c r="FKY240" s="45"/>
      <c r="FKZ240" s="45"/>
      <c r="FLA240" s="45"/>
      <c r="FLB240" s="45"/>
      <c r="FLC240" s="45"/>
      <c r="FLD240" s="45"/>
      <c r="FLE240" s="45"/>
      <c r="FLF240" s="45"/>
      <c r="FLG240" s="45"/>
      <c r="FLH240" s="45"/>
      <c r="FLI240" s="45"/>
      <c r="FLJ240" s="45"/>
      <c r="FLK240" s="45"/>
      <c r="FLL240" s="45"/>
      <c r="FLM240" s="45"/>
      <c r="FLN240" s="45"/>
      <c r="FLO240" s="45"/>
      <c r="FLP240" s="45"/>
      <c r="FLQ240" s="45"/>
      <c r="FLR240" s="45"/>
      <c r="FLS240" s="45"/>
      <c r="FLT240" s="45"/>
      <c r="FLU240" s="45"/>
      <c r="FLV240" s="45"/>
      <c r="FLW240" s="45"/>
      <c r="FLX240" s="45"/>
      <c r="FLY240" s="45"/>
      <c r="FLZ240" s="45"/>
      <c r="FMA240" s="45"/>
      <c r="FMB240" s="45"/>
      <c r="FMC240" s="45"/>
      <c r="FMD240" s="45"/>
      <c r="FME240" s="45"/>
      <c r="FMF240" s="45"/>
      <c r="FMG240" s="45"/>
      <c r="FMH240" s="45"/>
      <c r="FMI240" s="45"/>
      <c r="FMJ240" s="45"/>
      <c r="FMK240" s="45"/>
      <c r="FML240" s="45"/>
      <c r="FMM240" s="45"/>
      <c r="FMN240" s="45"/>
      <c r="FMO240" s="45"/>
      <c r="FMP240" s="45"/>
      <c r="FMQ240" s="45"/>
      <c r="FMR240" s="45"/>
      <c r="FMS240" s="45"/>
      <c r="FMT240" s="45"/>
      <c r="FMU240" s="45"/>
      <c r="FMV240" s="45"/>
      <c r="FMW240" s="45"/>
      <c r="FMX240" s="45"/>
      <c r="FMY240" s="45"/>
      <c r="FMZ240" s="45"/>
      <c r="FNA240" s="45"/>
      <c r="FNB240" s="45"/>
      <c r="FNC240" s="45"/>
      <c r="FND240" s="45"/>
      <c r="FNE240" s="45"/>
      <c r="FNF240" s="45"/>
      <c r="FNG240" s="45"/>
      <c r="FNH240" s="45"/>
      <c r="FNI240" s="45"/>
      <c r="FNJ240" s="45"/>
      <c r="FNK240" s="45"/>
      <c r="FNL240" s="45"/>
      <c r="FNM240" s="45"/>
      <c r="FNN240" s="45"/>
      <c r="FNO240" s="45"/>
      <c r="FNP240" s="45"/>
      <c r="FNQ240" s="45"/>
      <c r="FNR240" s="45"/>
      <c r="FNS240" s="45"/>
      <c r="FNT240" s="45"/>
      <c r="FNU240" s="45"/>
      <c r="FNV240" s="45"/>
      <c r="FNW240" s="45"/>
      <c r="FNX240" s="45"/>
      <c r="FNY240" s="45"/>
      <c r="FNZ240" s="45"/>
      <c r="FOA240" s="45"/>
      <c r="FOB240" s="45"/>
      <c r="FOC240" s="45"/>
      <c r="FOD240" s="45"/>
      <c r="FOE240" s="45"/>
      <c r="FOF240" s="45"/>
      <c r="FOG240" s="45"/>
      <c r="FOH240" s="45"/>
      <c r="FOI240" s="45"/>
      <c r="FOJ240" s="45"/>
      <c r="FOK240" s="45"/>
      <c r="FOL240" s="45"/>
      <c r="FOM240" s="45"/>
      <c r="FON240" s="45"/>
      <c r="FOO240" s="45"/>
      <c r="FOP240" s="45"/>
      <c r="FOQ240" s="45"/>
      <c r="FOR240" s="45"/>
      <c r="FOS240" s="45"/>
      <c r="FOT240" s="45"/>
      <c r="FOU240" s="45"/>
      <c r="FOV240" s="45"/>
      <c r="FOW240" s="45"/>
      <c r="FOX240" s="45"/>
      <c r="FOY240" s="45"/>
      <c r="FOZ240" s="45"/>
      <c r="FPA240" s="45"/>
      <c r="FPB240" s="45"/>
      <c r="FPC240" s="45"/>
      <c r="FPD240" s="45"/>
      <c r="FPE240" s="45"/>
      <c r="FPF240" s="45"/>
      <c r="FPG240" s="45"/>
      <c r="FPH240" s="45"/>
      <c r="FPI240" s="45"/>
      <c r="FPJ240" s="45"/>
      <c r="FPK240" s="45"/>
      <c r="FPL240" s="45"/>
      <c r="FPM240" s="45"/>
      <c r="FPN240" s="45"/>
      <c r="FPO240" s="45"/>
      <c r="FPP240" s="45"/>
      <c r="FPQ240" s="45"/>
      <c r="FPR240" s="45"/>
      <c r="FPS240" s="45"/>
      <c r="FPT240" s="45"/>
      <c r="FPU240" s="45"/>
      <c r="FPV240" s="45"/>
      <c r="FPW240" s="45"/>
      <c r="FPX240" s="45"/>
      <c r="FPY240" s="45"/>
      <c r="FPZ240" s="45"/>
      <c r="FQA240" s="45"/>
      <c r="FQB240" s="45"/>
      <c r="FQC240" s="45"/>
      <c r="FQD240" s="45"/>
      <c r="FQE240" s="45"/>
      <c r="FQF240" s="45"/>
      <c r="FQG240" s="45"/>
      <c r="FQH240" s="45"/>
      <c r="FQI240" s="45"/>
      <c r="FQJ240" s="45"/>
      <c r="FQK240" s="45"/>
      <c r="FQL240" s="45"/>
      <c r="FQM240" s="45"/>
      <c r="FQN240" s="45"/>
      <c r="FQO240" s="45"/>
      <c r="FQP240" s="45"/>
      <c r="FQQ240" s="45"/>
      <c r="FQR240" s="45"/>
      <c r="FQS240" s="45"/>
      <c r="FQT240" s="45"/>
      <c r="FQU240" s="45"/>
      <c r="FQV240" s="45"/>
      <c r="FQW240" s="45"/>
      <c r="FQX240" s="45"/>
      <c r="FQY240" s="45"/>
      <c r="FQZ240" s="45"/>
      <c r="FRA240" s="45"/>
      <c r="FRB240" s="45"/>
      <c r="FRC240" s="45"/>
      <c r="FRD240" s="45"/>
      <c r="FRE240" s="45"/>
      <c r="FRF240" s="45"/>
      <c r="FRG240" s="45"/>
      <c r="FRH240" s="45"/>
      <c r="FRI240" s="45"/>
      <c r="FRJ240" s="45"/>
      <c r="FRK240" s="45"/>
      <c r="FRL240" s="45"/>
      <c r="FRM240" s="45"/>
      <c r="FRN240" s="45"/>
      <c r="FRO240" s="45"/>
      <c r="FRP240" s="45"/>
      <c r="FRQ240" s="45"/>
      <c r="FRR240" s="45"/>
      <c r="FRS240" s="45"/>
      <c r="FRT240" s="45"/>
      <c r="FRU240" s="45"/>
      <c r="FRV240" s="45"/>
      <c r="FRW240" s="45"/>
      <c r="FRX240" s="45"/>
      <c r="FRY240" s="45"/>
      <c r="FRZ240" s="45"/>
      <c r="FSA240" s="45"/>
      <c r="FSB240" s="45"/>
      <c r="FSC240" s="45"/>
      <c r="FSD240" s="45"/>
      <c r="FSE240" s="45"/>
      <c r="FSF240" s="45"/>
      <c r="FSG240" s="45"/>
      <c r="FSH240" s="45"/>
      <c r="FSI240" s="45"/>
      <c r="FSJ240" s="45"/>
      <c r="FSK240" s="45"/>
      <c r="FSL240" s="45"/>
      <c r="FSM240" s="45"/>
      <c r="FSN240" s="45"/>
      <c r="FSO240" s="45"/>
      <c r="FSP240" s="45"/>
      <c r="FSQ240" s="45"/>
      <c r="FSR240" s="45"/>
      <c r="FSS240" s="45"/>
      <c r="FST240" s="45"/>
      <c r="FSU240" s="45"/>
      <c r="FSV240" s="45"/>
      <c r="FSW240" s="45"/>
      <c r="FSX240" s="45"/>
      <c r="FSY240" s="45"/>
      <c r="FSZ240" s="45"/>
      <c r="FTA240" s="45"/>
      <c r="FTB240" s="45"/>
      <c r="FTC240" s="45"/>
      <c r="FTD240" s="45"/>
      <c r="FTE240" s="45"/>
      <c r="FTF240" s="45"/>
      <c r="FTG240" s="45"/>
      <c r="FTH240" s="45"/>
      <c r="FTI240" s="45"/>
      <c r="FTJ240" s="45"/>
      <c r="FTK240" s="45"/>
      <c r="FTL240" s="45"/>
      <c r="FTM240" s="45"/>
      <c r="FTN240" s="45"/>
      <c r="FTO240" s="45"/>
      <c r="FTP240" s="45"/>
      <c r="FTQ240" s="45"/>
      <c r="FTR240" s="45"/>
      <c r="FTS240" s="45"/>
      <c r="FTT240" s="45"/>
      <c r="FTU240" s="45"/>
      <c r="FTV240" s="45"/>
      <c r="FTW240" s="45"/>
      <c r="FTX240" s="45"/>
      <c r="FTY240" s="45"/>
      <c r="FTZ240" s="45"/>
      <c r="FUA240" s="45"/>
      <c r="FUB240" s="45"/>
      <c r="FUC240" s="45"/>
      <c r="FUD240" s="45"/>
      <c r="FUE240" s="45"/>
      <c r="FUF240" s="45"/>
      <c r="FUG240" s="45"/>
      <c r="FUH240" s="45"/>
      <c r="FUI240" s="45"/>
      <c r="FUJ240" s="45"/>
      <c r="FUK240" s="45"/>
      <c r="FUL240" s="45"/>
      <c r="FUM240" s="45"/>
      <c r="FUN240" s="45"/>
      <c r="FUO240" s="45"/>
      <c r="FUP240" s="45"/>
      <c r="FUQ240" s="45"/>
      <c r="FUR240" s="45"/>
      <c r="FUS240" s="45"/>
      <c r="FUT240" s="45"/>
      <c r="FUU240" s="45"/>
      <c r="FUV240" s="45"/>
      <c r="FUW240" s="45"/>
      <c r="FUX240" s="45"/>
      <c r="FUY240" s="45"/>
      <c r="FUZ240" s="45"/>
      <c r="FVA240" s="45"/>
      <c r="FVB240" s="45"/>
      <c r="FVC240" s="45"/>
      <c r="FVD240" s="45"/>
      <c r="FVE240" s="45"/>
      <c r="FVF240" s="45"/>
      <c r="FVG240" s="45"/>
      <c r="FVH240" s="45"/>
      <c r="FVI240" s="45"/>
      <c r="FVJ240" s="45"/>
      <c r="FVK240" s="45"/>
      <c r="FVL240" s="45"/>
      <c r="FVM240" s="45"/>
      <c r="FVN240" s="45"/>
      <c r="FVO240" s="45"/>
      <c r="FVP240" s="45"/>
      <c r="FVQ240" s="45"/>
      <c r="FVR240" s="45"/>
      <c r="FVS240" s="45"/>
      <c r="FVT240" s="45"/>
      <c r="FVU240" s="45"/>
      <c r="FVV240" s="45"/>
      <c r="FVW240" s="45"/>
      <c r="FVX240" s="45"/>
      <c r="FVY240" s="45"/>
      <c r="FVZ240" s="45"/>
      <c r="FWA240" s="45"/>
      <c r="FWB240" s="45"/>
      <c r="FWC240" s="45"/>
      <c r="FWD240" s="45"/>
      <c r="FWE240" s="45"/>
      <c r="FWF240" s="45"/>
      <c r="FWG240" s="45"/>
      <c r="FWH240" s="45"/>
      <c r="FWI240" s="45"/>
      <c r="FWJ240" s="45"/>
      <c r="FWK240" s="45"/>
      <c r="FWL240" s="45"/>
      <c r="FWM240" s="45"/>
      <c r="FWN240" s="45"/>
      <c r="FWO240" s="45"/>
      <c r="FWP240" s="45"/>
      <c r="FWQ240" s="45"/>
      <c r="FWR240" s="45"/>
      <c r="FWS240" s="45"/>
      <c r="FWT240" s="45"/>
      <c r="FWU240" s="45"/>
      <c r="FWV240" s="45"/>
      <c r="FWW240" s="45"/>
      <c r="FWX240" s="45"/>
      <c r="FWY240" s="45"/>
      <c r="FWZ240" s="45"/>
      <c r="FXA240" s="45"/>
      <c r="FXB240" s="45"/>
      <c r="FXC240" s="45"/>
      <c r="FXD240" s="45"/>
      <c r="FXE240" s="45"/>
      <c r="FXF240" s="45"/>
      <c r="FXG240" s="45"/>
      <c r="FXH240" s="45"/>
      <c r="FXI240" s="45"/>
      <c r="FXJ240" s="45"/>
      <c r="FXK240" s="45"/>
      <c r="FXL240" s="45"/>
      <c r="FXM240" s="45"/>
      <c r="FXN240" s="45"/>
      <c r="FXO240" s="45"/>
      <c r="FXP240" s="45"/>
      <c r="FXQ240" s="45"/>
      <c r="FXR240" s="45"/>
      <c r="FXS240" s="45"/>
      <c r="FXT240" s="45"/>
      <c r="FXU240" s="45"/>
      <c r="FXV240" s="45"/>
      <c r="FXW240" s="45"/>
      <c r="FXX240" s="45"/>
      <c r="FXY240" s="45"/>
      <c r="FXZ240" s="45"/>
      <c r="FYA240" s="45"/>
      <c r="FYB240" s="45"/>
      <c r="FYC240" s="45"/>
      <c r="FYD240" s="45"/>
      <c r="FYE240" s="45"/>
      <c r="FYF240" s="45"/>
      <c r="FYG240" s="45"/>
      <c r="FYH240" s="45"/>
      <c r="FYI240" s="45"/>
      <c r="FYJ240" s="45"/>
      <c r="FYK240" s="45"/>
      <c r="FYL240" s="45"/>
      <c r="FYM240" s="45"/>
      <c r="FYN240" s="45"/>
      <c r="FYO240" s="45"/>
      <c r="FYP240" s="45"/>
      <c r="FYQ240" s="45"/>
      <c r="FYR240" s="45"/>
      <c r="FYS240" s="45"/>
      <c r="FYT240" s="45"/>
      <c r="FYU240" s="45"/>
      <c r="FYV240" s="45"/>
      <c r="FYW240" s="45"/>
      <c r="FYX240" s="45"/>
      <c r="FYY240" s="45"/>
      <c r="FYZ240" s="45"/>
      <c r="FZA240" s="45"/>
      <c r="FZB240" s="45"/>
      <c r="FZC240" s="45"/>
      <c r="FZD240" s="45"/>
      <c r="FZE240" s="45"/>
      <c r="FZF240" s="45"/>
      <c r="FZG240" s="45"/>
      <c r="FZH240" s="45"/>
      <c r="FZI240" s="45"/>
      <c r="FZJ240" s="45"/>
      <c r="FZK240" s="45"/>
      <c r="FZL240" s="45"/>
      <c r="FZM240" s="45"/>
      <c r="FZN240" s="45"/>
      <c r="FZO240" s="45"/>
      <c r="FZP240" s="45"/>
      <c r="FZQ240" s="45"/>
      <c r="FZR240" s="45"/>
      <c r="FZS240" s="45"/>
      <c r="FZT240" s="45"/>
      <c r="FZU240" s="45"/>
      <c r="FZV240" s="45"/>
      <c r="FZW240" s="45"/>
      <c r="FZX240" s="45"/>
      <c r="FZY240" s="45"/>
      <c r="FZZ240" s="45"/>
      <c r="GAA240" s="45"/>
      <c r="GAB240" s="45"/>
      <c r="GAC240" s="45"/>
      <c r="GAD240" s="45"/>
      <c r="GAE240" s="45"/>
      <c r="GAF240" s="45"/>
      <c r="GAG240" s="45"/>
      <c r="GAH240" s="45"/>
      <c r="GAI240" s="45"/>
      <c r="GAJ240" s="45"/>
      <c r="GAK240" s="45"/>
      <c r="GAL240" s="45"/>
      <c r="GAM240" s="45"/>
      <c r="GAN240" s="45"/>
      <c r="GAO240" s="45"/>
      <c r="GAP240" s="45"/>
      <c r="GAQ240" s="45"/>
      <c r="GAR240" s="45"/>
      <c r="GAS240" s="45"/>
      <c r="GAT240" s="45"/>
      <c r="GAU240" s="45"/>
      <c r="GAV240" s="45"/>
      <c r="GAW240" s="45"/>
      <c r="GAX240" s="45"/>
      <c r="GAY240" s="45"/>
      <c r="GAZ240" s="45"/>
      <c r="GBA240" s="45"/>
      <c r="GBB240" s="45"/>
      <c r="GBC240" s="45"/>
      <c r="GBD240" s="45"/>
      <c r="GBE240" s="45"/>
      <c r="GBF240" s="45"/>
      <c r="GBG240" s="45"/>
      <c r="GBH240" s="45"/>
      <c r="GBI240" s="45"/>
      <c r="GBJ240" s="45"/>
      <c r="GBK240" s="45"/>
      <c r="GBL240" s="45"/>
      <c r="GBM240" s="45"/>
      <c r="GBN240" s="45"/>
      <c r="GBO240" s="45"/>
      <c r="GBP240" s="45"/>
      <c r="GBQ240" s="45"/>
      <c r="GBR240" s="45"/>
      <c r="GBS240" s="45"/>
      <c r="GBT240" s="45"/>
      <c r="GBU240" s="45"/>
      <c r="GBV240" s="45"/>
      <c r="GBW240" s="45"/>
      <c r="GBX240" s="45"/>
      <c r="GBY240" s="45"/>
      <c r="GBZ240" s="45"/>
      <c r="GCA240" s="45"/>
      <c r="GCB240" s="45"/>
      <c r="GCC240" s="45"/>
      <c r="GCD240" s="45"/>
      <c r="GCE240" s="45"/>
      <c r="GCF240" s="45"/>
      <c r="GCG240" s="45"/>
      <c r="GCH240" s="45"/>
      <c r="GCI240" s="45"/>
      <c r="GCJ240" s="45"/>
      <c r="GCK240" s="45"/>
      <c r="GCL240" s="45"/>
      <c r="GCM240" s="45"/>
      <c r="GCN240" s="45"/>
      <c r="GCO240" s="45"/>
      <c r="GCP240" s="45"/>
      <c r="GCQ240" s="45"/>
      <c r="GCR240" s="45"/>
      <c r="GCS240" s="45"/>
      <c r="GCT240" s="45"/>
      <c r="GCU240" s="45"/>
      <c r="GCV240" s="45"/>
      <c r="GCW240" s="45"/>
      <c r="GCX240" s="45"/>
      <c r="GCY240" s="45"/>
      <c r="GCZ240" s="45"/>
      <c r="GDA240" s="45"/>
      <c r="GDB240" s="45"/>
      <c r="GDC240" s="45"/>
      <c r="GDD240" s="45"/>
      <c r="GDE240" s="45"/>
      <c r="GDF240" s="45"/>
      <c r="GDG240" s="45"/>
      <c r="GDH240" s="45"/>
      <c r="GDI240" s="45"/>
      <c r="GDJ240" s="45"/>
      <c r="GDK240" s="45"/>
      <c r="GDL240" s="45"/>
      <c r="GDM240" s="45"/>
      <c r="GDN240" s="45"/>
      <c r="GDO240" s="45"/>
      <c r="GDP240" s="45"/>
      <c r="GDQ240" s="45"/>
      <c r="GDR240" s="45"/>
      <c r="GDS240" s="45"/>
      <c r="GDT240" s="45"/>
      <c r="GDU240" s="45"/>
      <c r="GDV240" s="45"/>
      <c r="GDW240" s="45"/>
      <c r="GDX240" s="45"/>
      <c r="GDY240" s="45"/>
      <c r="GDZ240" s="45"/>
      <c r="GEA240" s="45"/>
      <c r="GEB240" s="45"/>
      <c r="GEC240" s="45"/>
      <c r="GED240" s="45"/>
      <c r="GEE240" s="45"/>
      <c r="GEF240" s="45"/>
      <c r="GEG240" s="45"/>
      <c r="GEH240" s="45"/>
      <c r="GEI240" s="45"/>
      <c r="GEJ240" s="45"/>
      <c r="GEK240" s="45"/>
      <c r="GEL240" s="45"/>
      <c r="GEM240" s="45"/>
      <c r="GEN240" s="45"/>
      <c r="GEO240" s="45"/>
      <c r="GEP240" s="45"/>
      <c r="GEQ240" s="45"/>
      <c r="GER240" s="45"/>
      <c r="GES240" s="45"/>
      <c r="GET240" s="45"/>
      <c r="GEU240" s="45"/>
      <c r="GEV240" s="45"/>
      <c r="GEW240" s="45"/>
      <c r="GEX240" s="45"/>
      <c r="GEY240" s="45"/>
      <c r="GEZ240" s="45"/>
      <c r="GFA240" s="45"/>
      <c r="GFB240" s="45"/>
      <c r="GFC240" s="45"/>
      <c r="GFD240" s="45"/>
      <c r="GFE240" s="45"/>
      <c r="GFF240" s="45"/>
      <c r="GFG240" s="45"/>
      <c r="GFH240" s="45"/>
      <c r="GFI240" s="45"/>
      <c r="GFJ240" s="45"/>
      <c r="GFK240" s="45"/>
      <c r="GFL240" s="45"/>
      <c r="GFM240" s="45"/>
      <c r="GFN240" s="45"/>
      <c r="GFO240" s="45"/>
      <c r="GFP240" s="45"/>
      <c r="GFQ240" s="45"/>
      <c r="GFR240" s="45"/>
      <c r="GFS240" s="45"/>
      <c r="GFT240" s="45"/>
      <c r="GFU240" s="45"/>
      <c r="GFV240" s="45"/>
      <c r="GFW240" s="45"/>
      <c r="GFX240" s="45"/>
      <c r="GFY240" s="45"/>
      <c r="GFZ240" s="45"/>
      <c r="GGA240" s="45"/>
      <c r="GGB240" s="45"/>
      <c r="GGC240" s="45"/>
      <c r="GGD240" s="45"/>
      <c r="GGE240" s="45"/>
      <c r="GGF240" s="45"/>
      <c r="GGG240" s="45"/>
      <c r="GGH240" s="45"/>
      <c r="GGI240" s="45"/>
      <c r="GGJ240" s="45"/>
      <c r="GGK240" s="45"/>
      <c r="GGL240" s="45"/>
      <c r="GGM240" s="45"/>
      <c r="GGN240" s="45"/>
      <c r="GGO240" s="45"/>
      <c r="GGP240" s="45"/>
      <c r="GGQ240" s="45"/>
      <c r="GGR240" s="45"/>
      <c r="GGS240" s="45"/>
      <c r="GGT240" s="45"/>
      <c r="GGU240" s="45"/>
      <c r="GGV240" s="45"/>
      <c r="GGW240" s="45"/>
      <c r="GGX240" s="45"/>
      <c r="GGY240" s="45"/>
      <c r="GGZ240" s="45"/>
      <c r="GHA240" s="45"/>
      <c r="GHB240" s="45"/>
      <c r="GHC240" s="45"/>
      <c r="GHD240" s="45"/>
      <c r="GHE240" s="45"/>
      <c r="GHF240" s="45"/>
      <c r="GHG240" s="45"/>
      <c r="GHH240" s="45"/>
      <c r="GHI240" s="45"/>
      <c r="GHJ240" s="45"/>
      <c r="GHK240" s="45"/>
      <c r="GHL240" s="45"/>
      <c r="GHM240" s="45"/>
      <c r="GHN240" s="45"/>
      <c r="GHO240" s="45"/>
      <c r="GHP240" s="45"/>
      <c r="GHQ240" s="45"/>
      <c r="GHR240" s="45"/>
      <c r="GHS240" s="45"/>
      <c r="GHT240" s="45"/>
      <c r="GHU240" s="45"/>
      <c r="GHV240" s="45"/>
      <c r="GHW240" s="45"/>
      <c r="GHX240" s="45"/>
      <c r="GHY240" s="45"/>
      <c r="GHZ240" s="45"/>
      <c r="GIA240" s="45"/>
      <c r="GIB240" s="45"/>
      <c r="GIC240" s="45"/>
      <c r="GID240" s="45"/>
      <c r="GIE240" s="45"/>
      <c r="GIF240" s="45"/>
      <c r="GIG240" s="45"/>
      <c r="GIH240" s="45"/>
      <c r="GII240" s="45"/>
      <c r="GIJ240" s="45"/>
      <c r="GIK240" s="45"/>
      <c r="GIL240" s="45"/>
      <c r="GIM240" s="45"/>
      <c r="GIN240" s="45"/>
      <c r="GIO240" s="45"/>
      <c r="GIP240" s="45"/>
      <c r="GIQ240" s="45"/>
      <c r="GIR240" s="45"/>
      <c r="GIS240" s="45"/>
      <c r="GIT240" s="45"/>
      <c r="GIU240" s="45"/>
      <c r="GIV240" s="45"/>
      <c r="GIW240" s="45"/>
      <c r="GIX240" s="45"/>
      <c r="GIY240" s="45"/>
      <c r="GIZ240" s="45"/>
      <c r="GJA240" s="45"/>
      <c r="GJB240" s="45"/>
      <c r="GJC240" s="45"/>
      <c r="GJD240" s="45"/>
      <c r="GJE240" s="45"/>
      <c r="GJF240" s="45"/>
      <c r="GJG240" s="45"/>
      <c r="GJH240" s="45"/>
      <c r="GJI240" s="45"/>
      <c r="GJJ240" s="45"/>
      <c r="GJK240" s="45"/>
      <c r="GJL240" s="45"/>
      <c r="GJM240" s="45"/>
      <c r="GJN240" s="45"/>
      <c r="GJO240" s="45"/>
      <c r="GJP240" s="45"/>
      <c r="GJQ240" s="45"/>
      <c r="GJR240" s="45"/>
      <c r="GJS240" s="45"/>
      <c r="GJT240" s="45"/>
      <c r="GJU240" s="45"/>
      <c r="GJV240" s="45"/>
      <c r="GJW240" s="45"/>
      <c r="GJX240" s="45"/>
      <c r="GJY240" s="45"/>
      <c r="GJZ240" s="45"/>
      <c r="GKA240" s="45"/>
      <c r="GKB240" s="45"/>
      <c r="GKC240" s="45"/>
      <c r="GKD240" s="45"/>
      <c r="GKE240" s="45"/>
      <c r="GKF240" s="45"/>
      <c r="GKG240" s="45"/>
      <c r="GKH240" s="45"/>
      <c r="GKI240" s="45"/>
      <c r="GKJ240" s="45"/>
      <c r="GKK240" s="45"/>
      <c r="GKL240" s="45"/>
      <c r="GKM240" s="45"/>
      <c r="GKN240" s="45"/>
      <c r="GKO240" s="45"/>
      <c r="GKP240" s="45"/>
      <c r="GKQ240" s="45"/>
      <c r="GKR240" s="45"/>
      <c r="GKS240" s="45"/>
      <c r="GKT240" s="45"/>
      <c r="GKU240" s="45"/>
      <c r="GKV240" s="45"/>
      <c r="GKW240" s="45"/>
      <c r="GKX240" s="45"/>
      <c r="GKY240" s="45"/>
      <c r="GKZ240" s="45"/>
      <c r="GLA240" s="45"/>
      <c r="GLB240" s="45"/>
      <c r="GLC240" s="45"/>
      <c r="GLD240" s="45"/>
      <c r="GLE240" s="45"/>
      <c r="GLF240" s="45"/>
      <c r="GLG240" s="45"/>
      <c r="GLH240" s="45"/>
      <c r="GLI240" s="45"/>
      <c r="GLJ240" s="45"/>
      <c r="GLK240" s="45"/>
      <c r="GLL240" s="45"/>
      <c r="GLM240" s="45"/>
      <c r="GLN240" s="45"/>
      <c r="GLO240" s="45"/>
      <c r="GLP240" s="45"/>
      <c r="GLQ240" s="45"/>
      <c r="GLR240" s="45"/>
      <c r="GLS240" s="45"/>
      <c r="GLT240" s="45"/>
      <c r="GLU240" s="45"/>
      <c r="GLV240" s="45"/>
      <c r="GLW240" s="45"/>
      <c r="GLX240" s="45"/>
      <c r="GLY240" s="45"/>
      <c r="GLZ240" s="45"/>
      <c r="GMA240" s="45"/>
      <c r="GMB240" s="45"/>
      <c r="GMC240" s="45"/>
      <c r="GMD240" s="45"/>
      <c r="GME240" s="45"/>
      <c r="GMF240" s="45"/>
      <c r="GMG240" s="45"/>
      <c r="GMH240" s="45"/>
      <c r="GMI240" s="45"/>
      <c r="GMJ240" s="45"/>
      <c r="GMK240" s="45"/>
      <c r="GML240" s="45"/>
      <c r="GMM240" s="45"/>
      <c r="GMN240" s="45"/>
      <c r="GMO240" s="45"/>
      <c r="GMP240" s="45"/>
      <c r="GMQ240" s="45"/>
      <c r="GMR240" s="45"/>
      <c r="GMS240" s="45"/>
      <c r="GMT240" s="45"/>
      <c r="GMU240" s="45"/>
      <c r="GMV240" s="45"/>
      <c r="GMW240" s="45"/>
      <c r="GMX240" s="45"/>
      <c r="GMY240" s="45"/>
      <c r="GMZ240" s="45"/>
      <c r="GNA240" s="45"/>
      <c r="GNB240" s="45"/>
      <c r="GNC240" s="45"/>
      <c r="GND240" s="45"/>
      <c r="GNE240" s="45"/>
      <c r="GNF240" s="45"/>
      <c r="GNG240" s="45"/>
      <c r="GNH240" s="45"/>
      <c r="GNI240" s="45"/>
      <c r="GNJ240" s="45"/>
      <c r="GNK240" s="45"/>
      <c r="GNL240" s="45"/>
      <c r="GNM240" s="45"/>
      <c r="GNN240" s="45"/>
      <c r="GNO240" s="45"/>
      <c r="GNP240" s="45"/>
      <c r="GNQ240" s="45"/>
      <c r="GNR240" s="45"/>
      <c r="GNS240" s="45"/>
      <c r="GNT240" s="45"/>
      <c r="GNU240" s="45"/>
      <c r="GNV240" s="45"/>
      <c r="GNW240" s="45"/>
      <c r="GNX240" s="45"/>
      <c r="GNY240" s="45"/>
      <c r="GNZ240" s="45"/>
      <c r="GOA240" s="45"/>
      <c r="GOB240" s="45"/>
      <c r="GOC240" s="45"/>
      <c r="GOD240" s="45"/>
      <c r="GOE240" s="45"/>
      <c r="GOF240" s="45"/>
      <c r="GOG240" s="45"/>
      <c r="GOH240" s="45"/>
      <c r="GOI240" s="45"/>
      <c r="GOJ240" s="45"/>
      <c r="GOK240" s="45"/>
      <c r="GOL240" s="45"/>
      <c r="GOM240" s="45"/>
      <c r="GON240" s="45"/>
      <c r="GOO240" s="45"/>
      <c r="GOP240" s="45"/>
      <c r="GOQ240" s="45"/>
      <c r="GOR240" s="45"/>
      <c r="GOS240" s="45"/>
      <c r="GOT240" s="45"/>
      <c r="GOU240" s="45"/>
      <c r="GOV240" s="45"/>
      <c r="GOW240" s="45"/>
      <c r="GOX240" s="45"/>
      <c r="GOY240" s="45"/>
      <c r="GOZ240" s="45"/>
      <c r="GPA240" s="45"/>
      <c r="GPB240" s="45"/>
      <c r="GPC240" s="45"/>
      <c r="GPD240" s="45"/>
      <c r="GPE240" s="45"/>
      <c r="GPF240" s="45"/>
      <c r="GPG240" s="45"/>
      <c r="GPH240" s="45"/>
      <c r="GPI240" s="45"/>
      <c r="GPJ240" s="45"/>
      <c r="GPK240" s="45"/>
      <c r="GPL240" s="45"/>
      <c r="GPM240" s="45"/>
      <c r="GPN240" s="45"/>
      <c r="GPO240" s="45"/>
      <c r="GPP240" s="45"/>
      <c r="GPQ240" s="45"/>
      <c r="GPR240" s="45"/>
      <c r="GPS240" s="45"/>
      <c r="GPT240" s="45"/>
      <c r="GPU240" s="45"/>
      <c r="GPV240" s="45"/>
      <c r="GPW240" s="45"/>
      <c r="GPX240" s="45"/>
      <c r="GPY240" s="45"/>
      <c r="GPZ240" s="45"/>
      <c r="GQA240" s="45"/>
      <c r="GQB240" s="45"/>
      <c r="GQC240" s="45"/>
      <c r="GQD240" s="45"/>
      <c r="GQE240" s="45"/>
      <c r="GQF240" s="45"/>
      <c r="GQG240" s="45"/>
      <c r="GQH240" s="45"/>
      <c r="GQI240" s="45"/>
      <c r="GQJ240" s="45"/>
      <c r="GQK240" s="45"/>
      <c r="GQL240" s="45"/>
      <c r="GQM240" s="45"/>
      <c r="GQN240" s="45"/>
      <c r="GQO240" s="45"/>
      <c r="GQP240" s="45"/>
      <c r="GQQ240" s="45"/>
      <c r="GQR240" s="45"/>
      <c r="GQS240" s="45"/>
      <c r="GQT240" s="45"/>
      <c r="GQU240" s="45"/>
      <c r="GQV240" s="45"/>
      <c r="GQW240" s="45"/>
      <c r="GQX240" s="45"/>
      <c r="GQY240" s="45"/>
      <c r="GQZ240" s="45"/>
      <c r="GRA240" s="45"/>
      <c r="GRB240" s="45"/>
      <c r="GRC240" s="45"/>
      <c r="GRD240" s="45"/>
      <c r="GRE240" s="45"/>
      <c r="GRF240" s="45"/>
      <c r="GRG240" s="45"/>
      <c r="GRH240" s="45"/>
      <c r="GRI240" s="45"/>
      <c r="GRJ240" s="45"/>
      <c r="GRK240" s="45"/>
      <c r="GRL240" s="45"/>
      <c r="GRM240" s="45"/>
      <c r="GRN240" s="45"/>
      <c r="GRO240" s="45"/>
      <c r="GRP240" s="45"/>
      <c r="GRQ240" s="45"/>
      <c r="GRR240" s="45"/>
      <c r="GRS240" s="45"/>
      <c r="GRT240" s="45"/>
      <c r="GRU240" s="45"/>
      <c r="GRV240" s="45"/>
      <c r="GRW240" s="45"/>
      <c r="GRX240" s="45"/>
      <c r="GRY240" s="45"/>
      <c r="GRZ240" s="45"/>
      <c r="GSA240" s="45"/>
      <c r="GSB240" s="45"/>
      <c r="GSC240" s="45"/>
      <c r="GSD240" s="45"/>
      <c r="GSE240" s="45"/>
      <c r="GSF240" s="45"/>
      <c r="GSG240" s="45"/>
      <c r="GSH240" s="45"/>
      <c r="GSI240" s="45"/>
      <c r="GSJ240" s="45"/>
      <c r="GSK240" s="45"/>
      <c r="GSL240" s="45"/>
      <c r="GSM240" s="45"/>
      <c r="GSN240" s="45"/>
      <c r="GSO240" s="45"/>
      <c r="GSP240" s="45"/>
      <c r="GSQ240" s="45"/>
      <c r="GSR240" s="45"/>
      <c r="GSS240" s="45"/>
      <c r="GST240" s="45"/>
      <c r="GSU240" s="45"/>
      <c r="GSV240" s="45"/>
      <c r="GSW240" s="45"/>
      <c r="GSX240" s="45"/>
      <c r="GSY240" s="45"/>
      <c r="GSZ240" s="45"/>
      <c r="GTA240" s="45"/>
      <c r="GTB240" s="45"/>
      <c r="GTC240" s="45"/>
      <c r="GTD240" s="45"/>
      <c r="GTE240" s="45"/>
      <c r="GTF240" s="45"/>
      <c r="GTG240" s="45"/>
      <c r="GTH240" s="45"/>
      <c r="GTI240" s="45"/>
      <c r="GTJ240" s="45"/>
      <c r="GTK240" s="45"/>
      <c r="GTL240" s="45"/>
      <c r="GTM240" s="45"/>
      <c r="GTN240" s="45"/>
      <c r="GTO240" s="45"/>
      <c r="GTP240" s="45"/>
      <c r="GTQ240" s="45"/>
      <c r="GTR240" s="45"/>
      <c r="GTS240" s="45"/>
      <c r="GTT240" s="45"/>
      <c r="GTU240" s="45"/>
      <c r="GTV240" s="45"/>
      <c r="GTW240" s="45"/>
      <c r="GTX240" s="45"/>
      <c r="GTY240" s="45"/>
      <c r="GTZ240" s="45"/>
      <c r="GUA240" s="45"/>
      <c r="GUB240" s="45"/>
      <c r="GUC240" s="45"/>
      <c r="GUD240" s="45"/>
      <c r="GUE240" s="45"/>
      <c r="GUF240" s="45"/>
      <c r="GUG240" s="45"/>
      <c r="GUH240" s="45"/>
      <c r="GUI240" s="45"/>
      <c r="GUJ240" s="45"/>
      <c r="GUK240" s="45"/>
      <c r="GUL240" s="45"/>
      <c r="GUM240" s="45"/>
      <c r="GUN240" s="45"/>
      <c r="GUO240" s="45"/>
      <c r="GUP240" s="45"/>
      <c r="GUQ240" s="45"/>
      <c r="GUR240" s="45"/>
      <c r="GUS240" s="45"/>
      <c r="GUT240" s="45"/>
      <c r="GUU240" s="45"/>
      <c r="GUV240" s="45"/>
      <c r="GUW240" s="45"/>
      <c r="GUX240" s="45"/>
      <c r="GUY240" s="45"/>
      <c r="GUZ240" s="45"/>
      <c r="GVA240" s="45"/>
      <c r="GVB240" s="45"/>
      <c r="GVC240" s="45"/>
      <c r="GVD240" s="45"/>
      <c r="GVE240" s="45"/>
      <c r="GVF240" s="45"/>
      <c r="GVG240" s="45"/>
      <c r="GVH240" s="45"/>
      <c r="GVI240" s="45"/>
      <c r="GVJ240" s="45"/>
      <c r="GVK240" s="45"/>
      <c r="GVL240" s="45"/>
      <c r="GVM240" s="45"/>
      <c r="GVN240" s="45"/>
      <c r="GVO240" s="45"/>
      <c r="GVP240" s="45"/>
      <c r="GVQ240" s="45"/>
      <c r="GVR240" s="45"/>
      <c r="GVS240" s="45"/>
      <c r="GVT240" s="45"/>
      <c r="GVU240" s="45"/>
      <c r="GVV240" s="45"/>
      <c r="GVW240" s="45"/>
      <c r="GVX240" s="45"/>
      <c r="GVY240" s="45"/>
      <c r="GVZ240" s="45"/>
      <c r="GWA240" s="45"/>
      <c r="GWB240" s="45"/>
      <c r="GWC240" s="45"/>
      <c r="GWD240" s="45"/>
      <c r="GWE240" s="45"/>
      <c r="GWF240" s="45"/>
      <c r="GWG240" s="45"/>
      <c r="GWH240" s="45"/>
      <c r="GWI240" s="45"/>
      <c r="GWJ240" s="45"/>
      <c r="GWK240" s="45"/>
      <c r="GWL240" s="45"/>
      <c r="GWM240" s="45"/>
      <c r="GWN240" s="45"/>
      <c r="GWO240" s="45"/>
      <c r="GWP240" s="45"/>
      <c r="GWQ240" s="45"/>
      <c r="GWR240" s="45"/>
      <c r="GWS240" s="45"/>
      <c r="GWT240" s="45"/>
      <c r="GWU240" s="45"/>
      <c r="GWV240" s="45"/>
      <c r="GWW240" s="45"/>
      <c r="GWX240" s="45"/>
      <c r="GWY240" s="45"/>
      <c r="GWZ240" s="45"/>
      <c r="GXA240" s="45"/>
      <c r="GXB240" s="45"/>
      <c r="GXC240" s="45"/>
      <c r="GXD240" s="45"/>
      <c r="GXE240" s="45"/>
      <c r="GXF240" s="45"/>
      <c r="GXG240" s="45"/>
      <c r="GXH240" s="45"/>
      <c r="GXI240" s="45"/>
      <c r="GXJ240" s="45"/>
      <c r="GXK240" s="45"/>
      <c r="GXL240" s="45"/>
      <c r="GXM240" s="45"/>
      <c r="GXN240" s="45"/>
      <c r="GXO240" s="45"/>
      <c r="GXP240" s="45"/>
      <c r="GXQ240" s="45"/>
      <c r="GXR240" s="45"/>
      <c r="GXS240" s="45"/>
      <c r="GXT240" s="45"/>
      <c r="GXU240" s="45"/>
      <c r="GXV240" s="45"/>
      <c r="GXW240" s="45"/>
      <c r="GXX240" s="45"/>
      <c r="GXY240" s="45"/>
      <c r="GXZ240" s="45"/>
      <c r="GYA240" s="45"/>
      <c r="GYB240" s="45"/>
      <c r="GYC240" s="45"/>
      <c r="GYD240" s="45"/>
      <c r="GYE240" s="45"/>
      <c r="GYF240" s="45"/>
      <c r="GYG240" s="45"/>
      <c r="GYH240" s="45"/>
      <c r="GYI240" s="45"/>
      <c r="GYJ240" s="45"/>
      <c r="GYK240" s="45"/>
      <c r="GYL240" s="45"/>
      <c r="GYM240" s="45"/>
      <c r="GYN240" s="45"/>
      <c r="GYO240" s="45"/>
      <c r="GYP240" s="45"/>
      <c r="GYQ240" s="45"/>
      <c r="GYR240" s="45"/>
      <c r="GYS240" s="45"/>
      <c r="GYT240" s="45"/>
      <c r="GYU240" s="45"/>
      <c r="GYV240" s="45"/>
      <c r="GYW240" s="45"/>
      <c r="GYX240" s="45"/>
      <c r="GYY240" s="45"/>
      <c r="GYZ240" s="45"/>
      <c r="GZA240" s="45"/>
      <c r="GZB240" s="45"/>
      <c r="GZC240" s="45"/>
      <c r="GZD240" s="45"/>
      <c r="GZE240" s="45"/>
      <c r="GZF240" s="45"/>
      <c r="GZG240" s="45"/>
      <c r="GZH240" s="45"/>
      <c r="GZI240" s="45"/>
      <c r="GZJ240" s="45"/>
      <c r="GZK240" s="45"/>
      <c r="GZL240" s="45"/>
      <c r="GZM240" s="45"/>
      <c r="GZN240" s="45"/>
      <c r="GZO240" s="45"/>
      <c r="GZP240" s="45"/>
      <c r="GZQ240" s="45"/>
      <c r="GZR240" s="45"/>
      <c r="GZS240" s="45"/>
      <c r="GZT240" s="45"/>
      <c r="GZU240" s="45"/>
      <c r="GZV240" s="45"/>
      <c r="GZW240" s="45"/>
      <c r="GZX240" s="45"/>
      <c r="GZY240" s="45"/>
      <c r="GZZ240" s="45"/>
      <c r="HAA240" s="45"/>
      <c r="HAB240" s="45"/>
      <c r="HAC240" s="45"/>
      <c r="HAD240" s="45"/>
      <c r="HAE240" s="45"/>
      <c r="HAF240" s="45"/>
      <c r="HAG240" s="45"/>
      <c r="HAH240" s="45"/>
      <c r="HAI240" s="45"/>
      <c r="HAJ240" s="45"/>
      <c r="HAK240" s="45"/>
      <c r="HAL240" s="45"/>
      <c r="HAM240" s="45"/>
      <c r="HAN240" s="45"/>
      <c r="HAO240" s="45"/>
      <c r="HAP240" s="45"/>
      <c r="HAQ240" s="45"/>
      <c r="HAR240" s="45"/>
      <c r="HAS240" s="45"/>
      <c r="HAT240" s="45"/>
      <c r="HAU240" s="45"/>
      <c r="HAV240" s="45"/>
      <c r="HAW240" s="45"/>
      <c r="HAX240" s="45"/>
      <c r="HAY240" s="45"/>
      <c r="HAZ240" s="45"/>
      <c r="HBA240" s="45"/>
      <c r="HBB240" s="45"/>
      <c r="HBC240" s="45"/>
      <c r="HBD240" s="45"/>
      <c r="HBE240" s="45"/>
      <c r="HBF240" s="45"/>
      <c r="HBG240" s="45"/>
      <c r="HBH240" s="45"/>
      <c r="HBI240" s="45"/>
      <c r="HBJ240" s="45"/>
      <c r="HBK240" s="45"/>
      <c r="HBL240" s="45"/>
      <c r="HBM240" s="45"/>
      <c r="HBN240" s="45"/>
      <c r="HBO240" s="45"/>
      <c r="HBP240" s="45"/>
      <c r="HBQ240" s="45"/>
      <c r="HBR240" s="45"/>
      <c r="HBS240" s="45"/>
      <c r="HBT240" s="45"/>
      <c r="HBU240" s="45"/>
      <c r="HBV240" s="45"/>
      <c r="HBW240" s="45"/>
      <c r="HBX240" s="45"/>
      <c r="HBY240" s="45"/>
      <c r="HBZ240" s="45"/>
      <c r="HCA240" s="45"/>
      <c r="HCB240" s="45"/>
      <c r="HCC240" s="45"/>
      <c r="HCD240" s="45"/>
      <c r="HCE240" s="45"/>
      <c r="HCF240" s="45"/>
      <c r="HCG240" s="45"/>
      <c r="HCH240" s="45"/>
      <c r="HCI240" s="45"/>
      <c r="HCJ240" s="45"/>
      <c r="HCK240" s="45"/>
      <c r="HCL240" s="45"/>
      <c r="HCM240" s="45"/>
      <c r="HCN240" s="45"/>
      <c r="HCO240" s="45"/>
      <c r="HCP240" s="45"/>
      <c r="HCQ240" s="45"/>
      <c r="HCR240" s="45"/>
      <c r="HCS240" s="45"/>
      <c r="HCT240" s="45"/>
      <c r="HCU240" s="45"/>
      <c r="HCV240" s="45"/>
      <c r="HCW240" s="45"/>
      <c r="HCX240" s="45"/>
      <c r="HCY240" s="45"/>
      <c r="HCZ240" s="45"/>
      <c r="HDA240" s="45"/>
      <c r="HDB240" s="45"/>
      <c r="HDC240" s="45"/>
      <c r="HDD240" s="45"/>
      <c r="HDE240" s="45"/>
      <c r="HDF240" s="45"/>
      <c r="HDG240" s="45"/>
      <c r="HDH240" s="45"/>
      <c r="HDI240" s="45"/>
      <c r="HDJ240" s="45"/>
      <c r="HDK240" s="45"/>
      <c r="HDL240" s="45"/>
      <c r="HDM240" s="45"/>
      <c r="HDN240" s="45"/>
      <c r="HDO240" s="45"/>
      <c r="HDP240" s="45"/>
      <c r="HDQ240" s="45"/>
      <c r="HDR240" s="45"/>
      <c r="HDS240" s="45"/>
      <c r="HDT240" s="45"/>
      <c r="HDU240" s="45"/>
      <c r="HDV240" s="45"/>
      <c r="HDW240" s="45"/>
      <c r="HDX240" s="45"/>
      <c r="HDY240" s="45"/>
      <c r="HDZ240" s="45"/>
      <c r="HEA240" s="45"/>
      <c r="HEB240" s="45"/>
      <c r="HEC240" s="45"/>
      <c r="HED240" s="45"/>
      <c r="HEE240" s="45"/>
      <c r="HEF240" s="45"/>
      <c r="HEG240" s="45"/>
      <c r="HEH240" s="45"/>
      <c r="HEI240" s="45"/>
      <c r="HEJ240" s="45"/>
      <c r="HEK240" s="45"/>
      <c r="HEL240" s="45"/>
      <c r="HEM240" s="45"/>
      <c r="HEN240" s="45"/>
      <c r="HEO240" s="45"/>
      <c r="HEP240" s="45"/>
      <c r="HEQ240" s="45"/>
      <c r="HER240" s="45"/>
      <c r="HES240" s="45"/>
      <c r="HET240" s="45"/>
      <c r="HEU240" s="45"/>
      <c r="HEV240" s="45"/>
      <c r="HEW240" s="45"/>
      <c r="HEX240" s="45"/>
      <c r="HEY240" s="45"/>
      <c r="HEZ240" s="45"/>
      <c r="HFA240" s="45"/>
      <c r="HFB240" s="45"/>
      <c r="HFC240" s="45"/>
      <c r="HFD240" s="45"/>
      <c r="HFE240" s="45"/>
      <c r="HFF240" s="45"/>
      <c r="HFG240" s="45"/>
      <c r="HFH240" s="45"/>
      <c r="HFI240" s="45"/>
      <c r="HFJ240" s="45"/>
      <c r="HFK240" s="45"/>
      <c r="HFL240" s="45"/>
      <c r="HFM240" s="45"/>
      <c r="HFN240" s="45"/>
      <c r="HFO240" s="45"/>
      <c r="HFP240" s="45"/>
      <c r="HFQ240" s="45"/>
      <c r="HFR240" s="45"/>
      <c r="HFS240" s="45"/>
      <c r="HFT240" s="45"/>
      <c r="HFU240" s="45"/>
      <c r="HFV240" s="45"/>
      <c r="HFW240" s="45"/>
      <c r="HFX240" s="45"/>
      <c r="HFY240" s="45"/>
      <c r="HFZ240" s="45"/>
      <c r="HGA240" s="45"/>
      <c r="HGB240" s="45"/>
      <c r="HGC240" s="45"/>
      <c r="HGD240" s="45"/>
      <c r="HGE240" s="45"/>
      <c r="HGF240" s="45"/>
      <c r="HGG240" s="45"/>
      <c r="HGH240" s="45"/>
      <c r="HGI240" s="45"/>
      <c r="HGJ240" s="45"/>
      <c r="HGK240" s="45"/>
      <c r="HGL240" s="45"/>
      <c r="HGM240" s="45"/>
      <c r="HGN240" s="45"/>
      <c r="HGO240" s="45"/>
      <c r="HGP240" s="45"/>
      <c r="HGQ240" s="45"/>
      <c r="HGR240" s="45"/>
      <c r="HGS240" s="45"/>
      <c r="HGT240" s="45"/>
      <c r="HGU240" s="45"/>
      <c r="HGV240" s="45"/>
      <c r="HGW240" s="45"/>
      <c r="HGX240" s="45"/>
      <c r="HGY240" s="45"/>
      <c r="HGZ240" s="45"/>
      <c r="HHA240" s="45"/>
      <c r="HHB240" s="45"/>
      <c r="HHC240" s="45"/>
      <c r="HHD240" s="45"/>
      <c r="HHE240" s="45"/>
      <c r="HHF240" s="45"/>
      <c r="HHG240" s="45"/>
      <c r="HHH240" s="45"/>
      <c r="HHI240" s="45"/>
      <c r="HHJ240" s="45"/>
      <c r="HHK240" s="45"/>
      <c r="HHL240" s="45"/>
      <c r="HHM240" s="45"/>
      <c r="HHN240" s="45"/>
      <c r="HHO240" s="45"/>
      <c r="HHP240" s="45"/>
      <c r="HHQ240" s="45"/>
      <c r="HHR240" s="45"/>
      <c r="HHS240" s="45"/>
      <c r="HHT240" s="45"/>
      <c r="HHU240" s="45"/>
      <c r="HHV240" s="45"/>
      <c r="HHW240" s="45"/>
      <c r="HHX240" s="45"/>
      <c r="HHY240" s="45"/>
      <c r="HHZ240" s="45"/>
      <c r="HIA240" s="45"/>
      <c r="HIB240" s="45"/>
      <c r="HIC240" s="45"/>
      <c r="HID240" s="45"/>
      <c r="HIE240" s="45"/>
      <c r="HIF240" s="45"/>
      <c r="HIG240" s="45"/>
      <c r="HIH240" s="45"/>
      <c r="HII240" s="45"/>
      <c r="HIJ240" s="45"/>
      <c r="HIK240" s="45"/>
      <c r="HIL240" s="45"/>
      <c r="HIM240" s="45"/>
      <c r="HIN240" s="45"/>
      <c r="HIO240" s="45"/>
      <c r="HIP240" s="45"/>
      <c r="HIQ240" s="45"/>
      <c r="HIR240" s="45"/>
      <c r="HIS240" s="45"/>
      <c r="HIT240" s="45"/>
      <c r="HIU240" s="45"/>
      <c r="HIV240" s="45"/>
      <c r="HIW240" s="45"/>
      <c r="HIX240" s="45"/>
      <c r="HIY240" s="45"/>
      <c r="HIZ240" s="45"/>
      <c r="HJA240" s="45"/>
      <c r="HJB240" s="45"/>
      <c r="HJC240" s="45"/>
      <c r="HJD240" s="45"/>
      <c r="HJE240" s="45"/>
      <c r="HJF240" s="45"/>
      <c r="HJG240" s="45"/>
      <c r="HJH240" s="45"/>
      <c r="HJI240" s="45"/>
      <c r="HJJ240" s="45"/>
      <c r="HJK240" s="45"/>
      <c r="HJL240" s="45"/>
      <c r="HJM240" s="45"/>
      <c r="HJN240" s="45"/>
      <c r="HJO240" s="45"/>
      <c r="HJP240" s="45"/>
      <c r="HJQ240" s="45"/>
      <c r="HJR240" s="45"/>
      <c r="HJS240" s="45"/>
      <c r="HJT240" s="45"/>
      <c r="HJU240" s="45"/>
      <c r="HJV240" s="45"/>
      <c r="HJW240" s="45"/>
      <c r="HJX240" s="45"/>
      <c r="HJY240" s="45"/>
      <c r="HJZ240" s="45"/>
      <c r="HKA240" s="45"/>
      <c r="HKB240" s="45"/>
      <c r="HKC240" s="45"/>
      <c r="HKD240" s="45"/>
      <c r="HKE240" s="45"/>
      <c r="HKF240" s="45"/>
      <c r="HKG240" s="45"/>
      <c r="HKH240" s="45"/>
      <c r="HKI240" s="45"/>
      <c r="HKJ240" s="45"/>
      <c r="HKK240" s="45"/>
      <c r="HKL240" s="45"/>
      <c r="HKM240" s="45"/>
      <c r="HKN240" s="45"/>
      <c r="HKO240" s="45"/>
      <c r="HKP240" s="45"/>
      <c r="HKQ240" s="45"/>
      <c r="HKR240" s="45"/>
      <c r="HKS240" s="45"/>
      <c r="HKT240" s="45"/>
      <c r="HKU240" s="45"/>
      <c r="HKV240" s="45"/>
      <c r="HKW240" s="45"/>
      <c r="HKX240" s="45"/>
      <c r="HKY240" s="45"/>
      <c r="HKZ240" s="45"/>
      <c r="HLA240" s="45"/>
      <c r="HLB240" s="45"/>
      <c r="HLC240" s="45"/>
      <c r="HLD240" s="45"/>
      <c r="HLE240" s="45"/>
      <c r="HLF240" s="45"/>
      <c r="HLG240" s="45"/>
      <c r="HLH240" s="45"/>
      <c r="HLI240" s="45"/>
      <c r="HLJ240" s="45"/>
      <c r="HLK240" s="45"/>
      <c r="HLL240" s="45"/>
      <c r="HLM240" s="45"/>
      <c r="HLN240" s="45"/>
      <c r="HLO240" s="45"/>
      <c r="HLP240" s="45"/>
      <c r="HLQ240" s="45"/>
      <c r="HLR240" s="45"/>
      <c r="HLS240" s="45"/>
      <c r="HLT240" s="45"/>
      <c r="HLU240" s="45"/>
      <c r="HLV240" s="45"/>
      <c r="HLW240" s="45"/>
      <c r="HLX240" s="45"/>
      <c r="HLY240" s="45"/>
      <c r="HLZ240" s="45"/>
      <c r="HMA240" s="45"/>
      <c r="HMB240" s="45"/>
      <c r="HMC240" s="45"/>
      <c r="HMD240" s="45"/>
      <c r="HME240" s="45"/>
      <c r="HMF240" s="45"/>
      <c r="HMG240" s="45"/>
      <c r="HMH240" s="45"/>
      <c r="HMI240" s="45"/>
      <c r="HMJ240" s="45"/>
      <c r="HMK240" s="45"/>
      <c r="HML240" s="45"/>
      <c r="HMM240" s="45"/>
      <c r="HMN240" s="45"/>
      <c r="HMO240" s="45"/>
      <c r="HMP240" s="45"/>
      <c r="HMQ240" s="45"/>
      <c r="HMR240" s="45"/>
      <c r="HMS240" s="45"/>
      <c r="HMT240" s="45"/>
      <c r="HMU240" s="45"/>
      <c r="HMV240" s="45"/>
      <c r="HMW240" s="45"/>
      <c r="HMX240" s="45"/>
      <c r="HMY240" s="45"/>
      <c r="HMZ240" s="45"/>
      <c r="HNA240" s="45"/>
      <c r="HNB240" s="45"/>
      <c r="HNC240" s="45"/>
      <c r="HND240" s="45"/>
      <c r="HNE240" s="45"/>
      <c r="HNF240" s="45"/>
      <c r="HNG240" s="45"/>
      <c r="HNH240" s="45"/>
      <c r="HNI240" s="45"/>
      <c r="HNJ240" s="45"/>
      <c r="HNK240" s="45"/>
      <c r="HNL240" s="45"/>
      <c r="HNM240" s="45"/>
      <c r="HNN240" s="45"/>
      <c r="HNO240" s="45"/>
      <c r="HNP240" s="45"/>
      <c r="HNQ240" s="45"/>
      <c r="HNR240" s="45"/>
      <c r="HNS240" s="45"/>
      <c r="HNT240" s="45"/>
      <c r="HNU240" s="45"/>
      <c r="HNV240" s="45"/>
      <c r="HNW240" s="45"/>
      <c r="HNX240" s="45"/>
      <c r="HNY240" s="45"/>
      <c r="HNZ240" s="45"/>
      <c r="HOA240" s="45"/>
      <c r="HOB240" s="45"/>
      <c r="HOC240" s="45"/>
      <c r="HOD240" s="45"/>
      <c r="HOE240" s="45"/>
      <c r="HOF240" s="45"/>
      <c r="HOG240" s="45"/>
      <c r="HOH240" s="45"/>
      <c r="HOI240" s="45"/>
      <c r="HOJ240" s="45"/>
      <c r="HOK240" s="45"/>
      <c r="HOL240" s="45"/>
      <c r="HOM240" s="45"/>
      <c r="HON240" s="45"/>
      <c r="HOO240" s="45"/>
      <c r="HOP240" s="45"/>
      <c r="HOQ240" s="45"/>
      <c r="HOR240" s="45"/>
      <c r="HOS240" s="45"/>
      <c r="HOT240" s="45"/>
      <c r="HOU240" s="45"/>
      <c r="HOV240" s="45"/>
      <c r="HOW240" s="45"/>
      <c r="HOX240" s="45"/>
      <c r="HOY240" s="45"/>
      <c r="HOZ240" s="45"/>
      <c r="HPA240" s="45"/>
      <c r="HPB240" s="45"/>
      <c r="HPC240" s="45"/>
      <c r="HPD240" s="45"/>
      <c r="HPE240" s="45"/>
      <c r="HPF240" s="45"/>
      <c r="HPG240" s="45"/>
      <c r="HPH240" s="45"/>
      <c r="HPI240" s="45"/>
      <c r="HPJ240" s="45"/>
      <c r="HPK240" s="45"/>
      <c r="HPL240" s="45"/>
      <c r="HPM240" s="45"/>
      <c r="HPN240" s="45"/>
      <c r="HPO240" s="45"/>
      <c r="HPP240" s="45"/>
      <c r="HPQ240" s="45"/>
      <c r="HPR240" s="45"/>
      <c r="HPS240" s="45"/>
      <c r="HPT240" s="45"/>
      <c r="HPU240" s="45"/>
      <c r="HPV240" s="45"/>
      <c r="HPW240" s="45"/>
      <c r="HPX240" s="45"/>
      <c r="HPY240" s="45"/>
      <c r="HPZ240" s="45"/>
      <c r="HQA240" s="45"/>
      <c r="HQB240" s="45"/>
      <c r="HQC240" s="45"/>
      <c r="HQD240" s="45"/>
      <c r="HQE240" s="45"/>
      <c r="HQF240" s="45"/>
      <c r="HQG240" s="45"/>
      <c r="HQH240" s="45"/>
      <c r="HQI240" s="45"/>
      <c r="HQJ240" s="45"/>
      <c r="HQK240" s="45"/>
      <c r="HQL240" s="45"/>
      <c r="HQM240" s="45"/>
      <c r="HQN240" s="45"/>
      <c r="HQO240" s="45"/>
      <c r="HQP240" s="45"/>
      <c r="HQQ240" s="45"/>
      <c r="HQR240" s="45"/>
      <c r="HQS240" s="45"/>
      <c r="HQT240" s="45"/>
      <c r="HQU240" s="45"/>
      <c r="HQV240" s="45"/>
      <c r="HQW240" s="45"/>
      <c r="HQX240" s="45"/>
      <c r="HQY240" s="45"/>
      <c r="HQZ240" s="45"/>
      <c r="HRA240" s="45"/>
      <c r="HRB240" s="45"/>
      <c r="HRC240" s="45"/>
      <c r="HRD240" s="45"/>
      <c r="HRE240" s="45"/>
      <c r="HRF240" s="45"/>
      <c r="HRG240" s="45"/>
      <c r="HRH240" s="45"/>
      <c r="HRI240" s="45"/>
      <c r="HRJ240" s="45"/>
      <c r="HRK240" s="45"/>
      <c r="HRL240" s="45"/>
      <c r="HRM240" s="45"/>
      <c r="HRN240" s="45"/>
      <c r="HRO240" s="45"/>
      <c r="HRP240" s="45"/>
      <c r="HRQ240" s="45"/>
      <c r="HRR240" s="45"/>
      <c r="HRS240" s="45"/>
      <c r="HRT240" s="45"/>
      <c r="HRU240" s="45"/>
      <c r="HRV240" s="45"/>
      <c r="HRW240" s="45"/>
      <c r="HRX240" s="45"/>
      <c r="HRY240" s="45"/>
      <c r="HRZ240" s="45"/>
      <c r="HSA240" s="45"/>
      <c r="HSB240" s="45"/>
      <c r="HSC240" s="45"/>
      <c r="HSD240" s="45"/>
      <c r="HSE240" s="45"/>
      <c r="HSF240" s="45"/>
      <c r="HSG240" s="45"/>
      <c r="HSH240" s="45"/>
      <c r="HSI240" s="45"/>
      <c r="HSJ240" s="45"/>
      <c r="HSK240" s="45"/>
      <c r="HSL240" s="45"/>
      <c r="HSM240" s="45"/>
      <c r="HSN240" s="45"/>
      <c r="HSO240" s="45"/>
      <c r="HSP240" s="45"/>
      <c r="HSQ240" s="45"/>
      <c r="HSR240" s="45"/>
      <c r="HSS240" s="45"/>
      <c r="HST240" s="45"/>
      <c r="HSU240" s="45"/>
      <c r="HSV240" s="45"/>
      <c r="HSW240" s="45"/>
      <c r="HSX240" s="45"/>
      <c r="HSY240" s="45"/>
      <c r="HSZ240" s="45"/>
      <c r="HTA240" s="45"/>
      <c r="HTB240" s="45"/>
      <c r="HTC240" s="45"/>
      <c r="HTD240" s="45"/>
      <c r="HTE240" s="45"/>
      <c r="HTF240" s="45"/>
      <c r="HTG240" s="45"/>
      <c r="HTH240" s="45"/>
      <c r="HTI240" s="45"/>
      <c r="HTJ240" s="45"/>
      <c r="HTK240" s="45"/>
      <c r="HTL240" s="45"/>
      <c r="HTM240" s="45"/>
      <c r="HTN240" s="45"/>
      <c r="HTO240" s="45"/>
      <c r="HTP240" s="45"/>
      <c r="HTQ240" s="45"/>
      <c r="HTR240" s="45"/>
      <c r="HTS240" s="45"/>
      <c r="HTT240" s="45"/>
      <c r="HTU240" s="45"/>
      <c r="HTV240" s="45"/>
      <c r="HTW240" s="45"/>
      <c r="HTX240" s="45"/>
      <c r="HTY240" s="45"/>
      <c r="HTZ240" s="45"/>
      <c r="HUA240" s="45"/>
      <c r="HUB240" s="45"/>
      <c r="HUC240" s="45"/>
      <c r="HUD240" s="45"/>
      <c r="HUE240" s="45"/>
      <c r="HUF240" s="45"/>
      <c r="HUG240" s="45"/>
      <c r="HUH240" s="45"/>
      <c r="HUI240" s="45"/>
      <c r="HUJ240" s="45"/>
      <c r="HUK240" s="45"/>
      <c r="HUL240" s="45"/>
      <c r="HUM240" s="45"/>
      <c r="HUN240" s="45"/>
      <c r="HUO240" s="45"/>
      <c r="HUP240" s="45"/>
      <c r="HUQ240" s="45"/>
      <c r="HUR240" s="45"/>
      <c r="HUS240" s="45"/>
      <c r="HUT240" s="45"/>
      <c r="HUU240" s="45"/>
      <c r="HUV240" s="45"/>
      <c r="HUW240" s="45"/>
      <c r="HUX240" s="45"/>
      <c r="HUY240" s="45"/>
      <c r="HUZ240" s="45"/>
      <c r="HVA240" s="45"/>
      <c r="HVB240" s="45"/>
      <c r="HVC240" s="45"/>
      <c r="HVD240" s="45"/>
      <c r="HVE240" s="45"/>
      <c r="HVF240" s="45"/>
      <c r="HVG240" s="45"/>
      <c r="HVH240" s="45"/>
      <c r="HVI240" s="45"/>
      <c r="HVJ240" s="45"/>
      <c r="HVK240" s="45"/>
      <c r="HVL240" s="45"/>
      <c r="HVM240" s="45"/>
      <c r="HVN240" s="45"/>
      <c r="HVO240" s="45"/>
      <c r="HVP240" s="45"/>
      <c r="HVQ240" s="45"/>
      <c r="HVR240" s="45"/>
      <c r="HVS240" s="45"/>
      <c r="HVT240" s="45"/>
      <c r="HVU240" s="45"/>
      <c r="HVV240" s="45"/>
      <c r="HVW240" s="45"/>
      <c r="HVX240" s="45"/>
      <c r="HVY240" s="45"/>
      <c r="HVZ240" s="45"/>
      <c r="HWA240" s="45"/>
      <c r="HWB240" s="45"/>
      <c r="HWC240" s="45"/>
      <c r="HWD240" s="45"/>
      <c r="HWE240" s="45"/>
      <c r="HWF240" s="45"/>
      <c r="HWG240" s="45"/>
      <c r="HWH240" s="45"/>
      <c r="HWI240" s="45"/>
      <c r="HWJ240" s="45"/>
      <c r="HWK240" s="45"/>
      <c r="HWL240" s="45"/>
      <c r="HWM240" s="45"/>
      <c r="HWN240" s="45"/>
      <c r="HWO240" s="45"/>
      <c r="HWP240" s="45"/>
      <c r="HWQ240" s="45"/>
      <c r="HWR240" s="45"/>
      <c r="HWS240" s="45"/>
      <c r="HWT240" s="45"/>
      <c r="HWU240" s="45"/>
      <c r="HWV240" s="45"/>
      <c r="HWW240" s="45"/>
      <c r="HWX240" s="45"/>
      <c r="HWY240" s="45"/>
      <c r="HWZ240" s="45"/>
      <c r="HXA240" s="45"/>
      <c r="HXB240" s="45"/>
      <c r="HXC240" s="45"/>
      <c r="HXD240" s="45"/>
      <c r="HXE240" s="45"/>
      <c r="HXF240" s="45"/>
      <c r="HXG240" s="45"/>
      <c r="HXH240" s="45"/>
      <c r="HXI240" s="45"/>
      <c r="HXJ240" s="45"/>
      <c r="HXK240" s="45"/>
      <c r="HXL240" s="45"/>
      <c r="HXM240" s="45"/>
      <c r="HXN240" s="45"/>
      <c r="HXO240" s="45"/>
      <c r="HXP240" s="45"/>
      <c r="HXQ240" s="45"/>
      <c r="HXR240" s="45"/>
      <c r="HXS240" s="45"/>
      <c r="HXT240" s="45"/>
      <c r="HXU240" s="45"/>
      <c r="HXV240" s="45"/>
      <c r="HXW240" s="45"/>
      <c r="HXX240" s="45"/>
      <c r="HXY240" s="45"/>
      <c r="HXZ240" s="45"/>
      <c r="HYA240" s="45"/>
      <c r="HYB240" s="45"/>
      <c r="HYC240" s="45"/>
      <c r="HYD240" s="45"/>
      <c r="HYE240" s="45"/>
      <c r="HYF240" s="45"/>
      <c r="HYG240" s="45"/>
      <c r="HYH240" s="45"/>
      <c r="HYI240" s="45"/>
      <c r="HYJ240" s="45"/>
      <c r="HYK240" s="45"/>
      <c r="HYL240" s="45"/>
      <c r="HYM240" s="45"/>
      <c r="HYN240" s="45"/>
      <c r="HYO240" s="45"/>
      <c r="HYP240" s="45"/>
      <c r="HYQ240" s="45"/>
      <c r="HYR240" s="45"/>
      <c r="HYS240" s="45"/>
      <c r="HYT240" s="45"/>
      <c r="HYU240" s="45"/>
      <c r="HYV240" s="45"/>
      <c r="HYW240" s="45"/>
      <c r="HYX240" s="45"/>
      <c r="HYY240" s="45"/>
      <c r="HYZ240" s="45"/>
      <c r="HZA240" s="45"/>
      <c r="HZB240" s="45"/>
      <c r="HZC240" s="45"/>
      <c r="HZD240" s="45"/>
      <c r="HZE240" s="45"/>
      <c r="HZF240" s="45"/>
      <c r="HZG240" s="45"/>
      <c r="HZH240" s="45"/>
      <c r="HZI240" s="45"/>
      <c r="HZJ240" s="45"/>
      <c r="HZK240" s="45"/>
      <c r="HZL240" s="45"/>
      <c r="HZM240" s="45"/>
      <c r="HZN240" s="45"/>
      <c r="HZO240" s="45"/>
      <c r="HZP240" s="45"/>
      <c r="HZQ240" s="45"/>
      <c r="HZR240" s="45"/>
      <c r="HZS240" s="45"/>
      <c r="HZT240" s="45"/>
      <c r="HZU240" s="45"/>
      <c r="HZV240" s="45"/>
      <c r="HZW240" s="45"/>
      <c r="HZX240" s="45"/>
      <c r="HZY240" s="45"/>
      <c r="HZZ240" s="45"/>
      <c r="IAA240" s="45"/>
      <c r="IAB240" s="45"/>
      <c r="IAC240" s="45"/>
      <c r="IAD240" s="45"/>
      <c r="IAE240" s="45"/>
      <c r="IAF240" s="45"/>
      <c r="IAG240" s="45"/>
      <c r="IAH240" s="45"/>
      <c r="IAI240" s="45"/>
      <c r="IAJ240" s="45"/>
      <c r="IAK240" s="45"/>
      <c r="IAL240" s="45"/>
      <c r="IAM240" s="45"/>
      <c r="IAN240" s="45"/>
      <c r="IAO240" s="45"/>
      <c r="IAP240" s="45"/>
      <c r="IAQ240" s="45"/>
      <c r="IAR240" s="45"/>
      <c r="IAS240" s="45"/>
      <c r="IAT240" s="45"/>
      <c r="IAU240" s="45"/>
      <c r="IAV240" s="45"/>
      <c r="IAW240" s="45"/>
      <c r="IAX240" s="45"/>
      <c r="IAY240" s="45"/>
      <c r="IAZ240" s="45"/>
      <c r="IBA240" s="45"/>
      <c r="IBB240" s="45"/>
      <c r="IBC240" s="45"/>
      <c r="IBD240" s="45"/>
      <c r="IBE240" s="45"/>
      <c r="IBF240" s="45"/>
      <c r="IBG240" s="45"/>
      <c r="IBH240" s="45"/>
      <c r="IBI240" s="45"/>
      <c r="IBJ240" s="45"/>
      <c r="IBK240" s="45"/>
      <c r="IBL240" s="45"/>
      <c r="IBM240" s="45"/>
      <c r="IBN240" s="45"/>
      <c r="IBO240" s="45"/>
      <c r="IBP240" s="45"/>
      <c r="IBQ240" s="45"/>
      <c r="IBR240" s="45"/>
      <c r="IBS240" s="45"/>
      <c r="IBT240" s="45"/>
      <c r="IBU240" s="45"/>
      <c r="IBV240" s="45"/>
      <c r="IBW240" s="45"/>
      <c r="IBX240" s="45"/>
      <c r="IBY240" s="45"/>
      <c r="IBZ240" s="45"/>
      <c r="ICA240" s="45"/>
      <c r="ICB240" s="45"/>
      <c r="ICC240" s="45"/>
      <c r="ICD240" s="45"/>
      <c r="ICE240" s="45"/>
      <c r="ICF240" s="45"/>
      <c r="ICG240" s="45"/>
      <c r="ICH240" s="45"/>
      <c r="ICI240" s="45"/>
      <c r="ICJ240" s="45"/>
      <c r="ICK240" s="45"/>
      <c r="ICL240" s="45"/>
      <c r="ICM240" s="45"/>
      <c r="ICN240" s="45"/>
      <c r="ICO240" s="45"/>
      <c r="ICP240" s="45"/>
      <c r="ICQ240" s="45"/>
      <c r="ICR240" s="45"/>
      <c r="ICS240" s="45"/>
      <c r="ICT240" s="45"/>
      <c r="ICU240" s="45"/>
      <c r="ICV240" s="45"/>
      <c r="ICW240" s="45"/>
      <c r="ICX240" s="45"/>
      <c r="ICY240" s="45"/>
      <c r="ICZ240" s="45"/>
      <c r="IDA240" s="45"/>
      <c r="IDB240" s="45"/>
      <c r="IDC240" s="45"/>
      <c r="IDD240" s="45"/>
      <c r="IDE240" s="45"/>
      <c r="IDF240" s="45"/>
      <c r="IDG240" s="45"/>
      <c r="IDH240" s="45"/>
      <c r="IDI240" s="45"/>
      <c r="IDJ240" s="45"/>
      <c r="IDK240" s="45"/>
      <c r="IDL240" s="45"/>
      <c r="IDM240" s="45"/>
      <c r="IDN240" s="45"/>
      <c r="IDO240" s="45"/>
      <c r="IDP240" s="45"/>
      <c r="IDQ240" s="45"/>
      <c r="IDR240" s="45"/>
      <c r="IDS240" s="45"/>
      <c r="IDT240" s="45"/>
      <c r="IDU240" s="45"/>
      <c r="IDV240" s="45"/>
      <c r="IDW240" s="45"/>
      <c r="IDX240" s="45"/>
      <c r="IDY240" s="45"/>
      <c r="IDZ240" s="45"/>
      <c r="IEA240" s="45"/>
      <c r="IEB240" s="45"/>
      <c r="IEC240" s="45"/>
      <c r="IED240" s="45"/>
      <c r="IEE240" s="45"/>
      <c r="IEF240" s="45"/>
      <c r="IEG240" s="45"/>
      <c r="IEH240" s="45"/>
      <c r="IEI240" s="45"/>
      <c r="IEJ240" s="45"/>
      <c r="IEK240" s="45"/>
      <c r="IEL240" s="45"/>
      <c r="IEM240" s="45"/>
      <c r="IEN240" s="45"/>
      <c r="IEO240" s="45"/>
      <c r="IEP240" s="45"/>
      <c r="IEQ240" s="45"/>
      <c r="IER240" s="45"/>
      <c r="IES240" s="45"/>
      <c r="IET240" s="45"/>
      <c r="IEU240" s="45"/>
      <c r="IEV240" s="45"/>
      <c r="IEW240" s="45"/>
      <c r="IEX240" s="45"/>
      <c r="IEY240" s="45"/>
      <c r="IEZ240" s="45"/>
      <c r="IFA240" s="45"/>
      <c r="IFB240" s="45"/>
      <c r="IFC240" s="45"/>
      <c r="IFD240" s="45"/>
      <c r="IFE240" s="45"/>
      <c r="IFF240" s="45"/>
      <c r="IFG240" s="45"/>
      <c r="IFH240" s="45"/>
      <c r="IFI240" s="45"/>
      <c r="IFJ240" s="45"/>
      <c r="IFK240" s="45"/>
      <c r="IFL240" s="45"/>
      <c r="IFM240" s="45"/>
      <c r="IFN240" s="45"/>
      <c r="IFO240" s="45"/>
      <c r="IFP240" s="45"/>
      <c r="IFQ240" s="45"/>
      <c r="IFR240" s="45"/>
      <c r="IFS240" s="45"/>
      <c r="IFT240" s="45"/>
      <c r="IFU240" s="45"/>
      <c r="IFV240" s="45"/>
      <c r="IFW240" s="45"/>
      <c r="IFX240" s="45"/>
      <c r="IFY240" s="45"/>
      <c r="IFZ240" s="45"/>
      <c r="IGA240" s="45"/>
      <c r="IGB240" s="45"/>
      <c r="IGC240" s="45"/>
      <c r="IGD240" s="45"/>
      <c r="IGE240" s="45"/>
      <c r="IGF240" s="45"/>
      <c r="IGG240" s="45"/>
      <c r="IGH240" s="45"/>
      <c r="IGI240" s="45"/>
      <c r="IGJ240" s="45"/>
      <c r="IGK240" s="45"/>
      <c r="IGL240" s="45"/>
      <c r="IGM240" s="45"/>
      <c r="IGN240" s="45"/>
      <c r="IGO240" s="45"/>
      <c r="IGP240" s="45"/>
      <c r="IGQ240" s="45"/>
      <c r="IGR240" s="45"/>
      <c r="IGS240" s="45"/>
      <c r="IGT240" s="45"/>
      <c r="IGU240" s="45"/>
      <c r="IGV240" s="45"/>
      <c r="IGW240" s="45"/>
      <c r="IGX240" s="45"/>
      <c r="IGY240" s="45"/>
      <c r="IGZ240" s="45"/>
      <c r="IHA240" s="45"/>
      <c r="IHB240" s="45"/>
      <c r="IHC240" s="45"/>
      <c r="IHD240" s="45"/>
      <c r="IHE240" s="45"/>
      <c r="IHF240" s="45"/>
      <c r="IHG240" s="45"/>
      <c r="IHH240" s="45"/>
      <c r="IHI240" s="45"/>
      <c r="IHJ240" s="45"/>
      <c r="IHK240" s="45"/>
      <c r="IHL240" s="45"/>
      <c r="IHM240" s="45"/>
      <c r="IHN240" s="45"/>
      <c r="IHO240" s="45"/>
      <c r="IHP240" s="45"/>
      <c r="IHQ240" s="45"/>
      <c r="IHR240" s="45"/>
      <c r="IHS240" s="45"/>
      <c r="IHT240" s="45"/>
      <c r="IHU240" s="45"/>
      <c r="IHV240" s="45"/>
      <c r="IHW240" s="45"/>
      <c r="IHX240" s="45"/>
      <c r="IHY240" s="45"/>
      <c r="IHZ240" s="45"/>
      <c r="IIA240" s="45"/>
      <c r="IIB240" s="45"/>
      <c r="IIC240" s="45"/>
      <c r="IID240" s="45"/>
      <c r="IIE240" s="45"/>
      <c r="IIF240" s="45"/>
      <c r="IIG240" s="45"/>
      <c r="IIH240" s="45"/>
      <c r="III240" s="45"/>
      <c r="IIJ240" s="45"/>
      <c r="IIK240" s="45"/>
      <c r="IIL240" s="45"/>
      <c r="IIM240" s="45"/>
      <c r="IIN240" s="45"/>
      <c r="IIO240" s="45"/>
      <c r="IIP240" s="45"/>
      <c r="IIQ240" s="45"/>
      <c r="IIR240" s="45"/>
      <c r="IIS240" s="45"/>
      <c r="IIT240" s="45"/>
      <c r="IIU240" s="45"/>
      <c r="IIV240" s="45"/>
      <c r="IIW240" s="45"/>
      <c r="IIX240" s="45"/>
      <c r="IIY240" s="45"/>
      <c r="IIZ240" s="45"/>
      <c r="IJA240" s="45"/>
      <c r="IJB240" s="45"/>
      <c r="IJC240" s="45"/>
      <c r="IJD240" s="45"/>
      <c r="IJE240" s="45"/>
      <c r="IJF240" s="45"/>
      <c r="IJG240" s="45"/>
      <c r="IJH240" s="45"/>
      <c r="IJI240" s="45"/>
      <c r="IJJ240" s="45"/>
      <c r="IJK240" s="45"/>
      <c r="IJL240" s="45"/>
      <c r="IJM240" s="45"/>
      <c r="IJN240" s="45"/>
      <c r="IJO240" s="45"/>
      <c r="IJP240" s="45"/>
      <c r="IJQ240" s="45"/>
      <c r="IJR240" s="45"/>
      <c r="IJS240" s="45"/>
      <c r="IJT240" s="45"/>
      <c r="IJU240" s="45"/>
      <c r="IJV240" s="45"/>
      <c r="IJW240" s="45"/>
      <c r="IJX240" s="45"/>
      <c r="IJY240" s="45"/>
      <c r="IJZ240" s="45"/>
      <c r="IKA240" s="45"/>
      <c r="IKB240" s="45"/>
      <c r="IKC240" s="45"/>
      <c r="IKD240" s="45"/>
      <c r="IKE240" s="45"/>
      <c r="IKF240" s="45"/>
      <c r="IKG240" s="45"/>
      <c r="IKH240" s="45"/>
      <c r="IKI240" s="45"/>
      <c r="IKJ240" s="45"/>
      <c r="IKK240" s="45"/>
      <c r="IKL240" s="45"/>
      <c r="IKM240" s="45"/>
      <c r="IKN240" s="45"/>
      <c r="IKO240" s="45"/>
      <c r="IKP240" s="45"/>
      <c r="IKQ240" s="45"/>
      <c r="IKR240" s="45"/>
      <c r="IKS240" s="45"/>
      <c r="IKT240" s="45"/>
      <c r="IKU240" s="45"/>
      <c r="IKV240" s="45"/>
      <c r="IKW240" s="45"/>
      <c r="IKX240" s="45"/>
      <c r="IKY240" s="45"/>
      <c r="IKZ240" s="45"/>
      <c r="ILA240" s="45"/>
      <c r="ILB240" s="45"/>
      <c r="ILC240" s="45"/>
      <c r="ILD240" s="45"/>
      <c r="ILE240" s="45"/>
      <c r="ILF240" s="45"/>
      <c r="ILG240" s="45"/>
      <c r="ILH240" s="45"/>
      <c r="ILI240" s="45"/>
      <c r="ILJ240" s="45"/>
      <c r="ILK240" s="45"/>
      <c r="ILL240" s="45"/>
      <c r="ILM240" s="45"/>
      <c r="ILN240" s="45"/>
      <c r="ILO240" s="45"/>
      <c r="ILP240" s="45"/>
      <c r="ILQ240" s="45"/>
      <c r="ILR240" s="45"/>
      <c r="ILS240" s="45"/>
      <c r="ILT240" s="45"/>
      <c r="ILU240" s="45"/>
      <c r="ILV240" s="45"/>
      <c r="ILW240" s="45"/>
      <c r="ILX240" s="45"/>
      <c r="ILY240" s="45"/>
      <c r="ILZ240" s="45"/>
      <c r="IMA240" s="45"/>
      <c r="IMB240" s="45"/>
      <c r="IMC240" s="45"/>
      <c r="IMD240" s="45"/>
      <c r="IME240" s="45"/>
      <c r="IMF240" s="45"/>
      <c r="IMG240" s="45"/>
      <c r="IMH240" s="45"/>
      <c r="IMI240" s="45"/>
      <c r="IMJ240" s="45"/>
      <c r="IMK240" s="45"/>
      <c r="IML240" s="45"/>
      <c r="IMM240" s="45"/>
      <c r="IMN240" s="45"/>
      <c r="IMO240" s="45"/>
      <c r="IMP240" s="45"/>
      <c r="IMQ240" s="45"/>
      <c r="IMR240" s="45"/>
      <c r="IMS240" s="45"/>
      <c r="IMT240" s="45"/>
      <c r="IMU240" s="45"/>
      <c r="IMV240" s="45"/>
      <c r="IMW240" s="45"/>
      <c r="IMX240" s="45"/>
      <c r="IMY240" s="45"/>
      <c r="IMZ240" s="45"/>
      <c r="INA240" s="45"/>
      <c r="INB240" s="45"/>
      <c r="INC240" s="45"/>
      <c r="IND240" s="45"/>
      <c r="INE240" s="45"/>
      <c r="INF240" s="45"/>
      <c r="ING240" s="45"/>
      <c r="INH240" s="45"/>
      <c r="INI240" s="45"/>
      <c r="INJ240" s="45"/>
      <c r="INK240" s="45"/>
      <c r="INL240" s="45"/>
      <c r="INM240" s="45"/>
      <c r="INN240" s="45"/>
      <c r="INO240" s="45"/>
      <c r="INP240" s="45"/>
      <c r="INQ240" s="45"/>
      <c r="INR240" s="45"/>
      <c r="INS240" s="45"/>
      <c r="INT240" s="45"/>
      <c r="INU240" s="45"/>
      <c r="INV240" s="45"/>
      <c r="INW240" s="45"/>
      <c r="INX240" s="45"/>
      <c r="INY240" s="45"/>
      <c r="INZ240" s="45"/>
      <c r="IOA240" s="45"/>
      <c r="IOB240" s="45"/>
      <c r="IOC240" s="45"/>
      <c r="IOD240" s="45"/>
      <c r="IOE240" s="45"/>
      <c r="IOF240" s="45"/>
      <c r="IOG240" s="45"/>
      <c r="IOH240" s="45"/>
      <c r="IOI240" s="45"/>
      <c r="IOJ240" s="45"/>
      <c r="IOK240" s="45"/>
      <c r="IOL240" s="45"/>
      <c r="IOM240" s="45"/>
      <c r="ION240" s="45"/>
      <c r="IOO240" s="45"/>
      <c r="IOP240" s="45"/>
      <c r="IOQ240" s="45"/>
      <c r="IOR240" s="45"/>
      <c r="IOS240" s="45"/>
      <c r="IOT240" s="45"/>
      <c r="IOU240" s="45"/>
      <c r="IOV240" s="45"/>
      <c r="IOW240" s="45"/>
      <c r="IOX240" s="45"/>
      <c r="IOY240" s="45"/>
      <c r="IOZ240" s="45"/>
      <c r="IPA240" s="45"/>
      <c r="IPB240" s="45"/>
      <c r="IPC240" s="45"/>
      <c r="IPD240" s="45"/>
      <c r="IPE240" s="45"/>
      <c r="IPF240" s="45"/>
      <c r="IPG240" s="45"/>
      <c r="IPH240" s="45"/>
      <c r="IPI240" s="45"/>
      <c r="IPJ240" s="45"/>
      <c r="IPK240" s="45"/>
      <c r="IPL240" s="45"/>
      <c r="IPM240" s="45"/>
      <c r="IPN240" s="45"/>
      <c r="IPO240" s="45"/>
      <c r="IPP240" s="45"/>
      <c r="IPQ240" s="45"/>
      <c r="IPR240" s="45"/>
      <c r="IPS240" s="45"/>
      <c r="IPT240" s="45"/>
      <c r="IPU240" s="45"/>
      <c r="IPV240" s="45"/>
      <c r="IPW240" s="45"/>
      <c r="IPX240" s="45"/>
      <c r="IPY240" s="45"/>
      <c r="IPZ240" s="45"/>
      <c r="IQA240" s="45"/>
      <c r="IQB240" s="45"/>
      <c r="IQC240" s="45"/>
      <c r="IQD240" s="45"/>
      <c r="IQE240" s="45"/>
      <c r="IQF240" s="45"/>
      <c r="IQG240" s="45"/>
      <c r="IQH240" s="45"/>
      <c r="IQI240" s="45"/>
      <c r="IQJ240" s="45"/>
      <c r="IQK240" s="45"/>
      <c r="IQL240" s="45"/>
      <c r="IQM240" s="45"/>
      <c r="IQN240" s="45"/>
      <c r="IQO240" s="45"/>
      <c r="IQP240" s="45"/>
      <c r="IQQ240" s="45"/>
      <c r="IQR240" s="45"/>
      <c r="IQS240" s="45"/>
      <c r="IQT240" s="45"/>
      <c r="IQU240" s="45"/>
      <c r="IQV240" s="45"/>
      <c r="IQW240" s="45"/>
      <c r="IQX240" s="45"/>
      <c r="IQY240" s="45"/>
      <c r="IQZ240" s="45"/>
      <c r="IRA240" s="45"/>
      <c r="IRB240" s="45"/>
      <c r="IRC240" s="45"/>
      <c r="IRD240" s="45"/>
      <c r="IRE240" s="45"/>
      <c r="IRF240" s="45"/>
      <c r="IRG240" s="45"/>
      <c r="IRH240" s="45"/>
      <c r="IRI240" s="45"/>
      <c r="IRJ240" s="45"/>
      <c r="IRK240" s="45"/>
      <c r="IRL240" s="45"/>
      <c r="IRM240" s="45"/>
      <c r="IRN240" s="45"/>
      <c r="IRO240" s="45"/>
      <c r="IRP240" s="45"/>
      <c r="IRQ240" s="45"/>
      <c r="IRR240" s="45"/>
      <c r="IRS240" s="45"/>
      <c r="IRT240" s="45"/>
      <c r="IRU240" s="45"/>
      <c r="IRV240" s="45"/>
      <c r="IRW240" s="45"/>
      <c r="IRX240" s="45"/>
      <c r="IRY240" s="45"/>
      <c r="IRZ240" s="45"/>
      <c r="ISA240" s="45"/>
      <c r="ISB240" s="45"/>
      <c r="ISC240" s="45"/>
      <c r="ISD240" s="45"/>
      <c r="ISE240" s="45"/>
      <c r="ISF240" s="45"/>
      <c r="ISG240" s="45"/>
      <c r="ISH240" s="45"/>
      <c r="ISI240" s="45"/>
      <c r="ISJ240" s="45"/>
      <c r="ISK240" s="45"/>
      <c r="ISL240" s="45"/>
      <c r="ISM240" s="45"/>
      <c r="ISN240" s="45"/>
      <c r="ISO240" s="45"/>
      <c r="ISP240" s="45"/>
      <c r="ISQ240" s="45"/>
      <c r="ISR240" s="45"/>
      <c r="ISS240" s="45"/>
      <c r="IST240" s="45"/>
      <c r="ISU240" s="45"/>
      <c r="ISV240" s="45"/>
      <c r="ISW240" s="45"/>
      <c r="ISX240" s="45"/>
      <c r="ISY240" s="45"/>
      <c r="ISZ240" s="45"/>
      <c r="ITA240" s="45"/>
      <c r="ITB240" s="45"/>
      <c r="ITC240" s="45"/>
      <c r="ITD240" s="45"/>
      <c r="ITE240" s="45"/>
      <c r="ITF240" s="45"/>
      <c r="ITG240" s="45"/>
      <c r="ITH240" s="45"/>
      <c r="ITI240" s="45"/>
      <c r="ITJ240" s="45"/>
      <c r="ITK240" s="45"/>
      <c r="ITL240" s="45"/>
      <c r="ITM240" s="45"/>
      <c r="ITN240" s="45"/>
      <c r="ITO240" s="45"/>
      <c r="ITP240" s="45"/>
      <c r="ITQ240" s="45"/>
      <c r="ITR240" s="45"/>
      <c r="ITS240" s="45"/>
      <c r="ITT240" s="45"/>
      <c r="ITU240" s="45"/>
      <c r="ITV240" s="45"/>
      <c r="ITW240" s="45"/>
      <c r="ITX240" s="45"/>
      <c r="ITY240" s="45"/>
      <c r="ITZ240" s="45"/>
      <c r="IUA240" s="45"/>
      <c r="IUB240" s="45"/>
      <c r="IUC240" s="45"/>
      <c r="IUD240" s="45"/>
      <c r="IUE240" s="45"/>
      <c r="IUF240" s="45"/>
      <c r="IUG240" s="45"/>
      <c r="IUH240" s="45"/>
      <c r="IUI240" s="45"/>
      <c r="IUJ240" s="45"/>
      <c r="IUK240" s="45"/>
      <c r="IUL240" s="45"/>
      <c r="IUM240" s="45"/>
      <c r="IUN240" s="45"/>
      <c r="IUO240" s="45"/>
      <c r="IUP240" s="45"/>
      <c r="IUQ240" s="45"/>
      <c r="IUR240" s="45"/>
      <c r="IUS240" s="45"/>
      <c r="IUT240" s="45"/>
      <c r="IUU240" s="45"/>
      <c r="IUV240" s="45"/>
      <c r="IUW240" s="45"/>
      <c r="IUX240" s="45"/>
      <c r="IUY240" s="45"/>
      <c r="IUZ240" s="45"/>
      <c r="IVA240" s="45"/>
      <c r="IVB240" s="45"/>
      <c r="IVC240" s="45"/>
      <c r="IVD240" s="45"/>
      <c r="IVE240" s="45"/>
      <c r="IVF240" s="45"/>
      <c r="IVG240" s="45"/>
      <c r="IVH240" s="45"/>
      <c r="IVI240" s="45"/>
      <c r="IVJ240" s="45"/>
      <c r="IVK240" s="45"/>
      <c r="IVL240" s="45"/>
      <c r="IVM240" s="45"/>
      <c r="IVN240" s="45"/>
      <c r="IVO240" s="45"/>
      <c r="IVP240" s="45"/>
      <c r="IVQ240" s="45"/>
      <c r="IVR240" s="45"/>
      <c r="IVS240" s="45"/>
      <c r="IVT240" s="45"/>
      <c r="IVU240" s="45"/>
      <c r="IVV240" s="45"/>
      <c r="IVW240" s="45"/>
      <c r="IVX240" s="45"/>
      <c r="IVY240" s="45"/>
      <c r="IVZ240" s="45"/>
      <c r="IWA240" s="45"/>
      <c r="IWB240" s="45"/>
      <c r="IWC240" s="45"/>
      <c r="IWD240" s="45"/>
      <c r="IWE240" s="45"/>
      <c r="IWF240" s="45"/>
      <c r="IWG240" s="45"/>
      <c r="IWH240" s="45"/>
      <c r="IWI240" s="45"/>
      <c r="IWJ240" s="45"/>
      <c r="IWK240" s="45"/>
      <c r="IWL240" s="45"/>
      <c r="IWM240" s="45"/>
      <c r="IWN240" s="45"/>
      <c r="IWO240" s="45"/>
      <c r="IWP240" s="45"/>
      <c r="IWQ240" s="45"/>
      <c r="IWR240" s="45"/>
      <c r="IWS240" s="45"/>
      <c r="IWT240" s="45"/>
      <c r="IWU240" s="45"/>
      <c r="IWV240" s="45"/>
      <c r="IWW240" s="45"/>
      <c r="IWX240" s="45"/>
      <c r="IWY240" s="45"/>
      <c r="IWZ240" s="45"/>
      <c r="IXA240" s="45"/>
      <c r="IXB240" s="45"/>
      <c r="IXC240" s="45"/>
      <c r="IXD240" s="45"/>
      <c r="IXE240" s="45"/>
      <c r="IXF240" s="45"/>
      <c r="IXG240" s="45"/>
      <c r="IXH240" s="45"/>
      <c r="IXI240" s="45"/>
      <c r="IXJ240" s="45"/>
      <c r="IXK240" s="45"/>
      <c r="IXL240" s="45"/>
      <c r="IXM240" s="45"/>
      <c r="IXN240" s="45"/>
      <c r="IXO240" s="45"/>
      <c r="IXP240" s="45"/>
      <c r="IXQ240" s="45"/>
      <c r="IXR240" s="45"/>
      <c r="IXS240" s="45"/>
      <c r="IXT240" s="45"/>
      <c r="IXU240" s="45"/>
      <c r="IXV240" s="45"/>
      <c r="IXW240" s="45"/>
      <c r="IXX240" s="45"/>
      <c r="IXY240" s="45"/>
      <c r="IXZ240" s="45"/>
      <c r="IYA240" s="45"/>
      <c r="IYB240" s="45"/>
      <c r="IYC240" s="45"/>
      <c r="IYD240" s="45"/>
      <c r="IYE240" s="45"/>
      <c r="IYF240" s="45"/>
      <c r="IYG240" s="45"/>
      <c r="IYH240" s="45"/>
      <c r="IYI240" s="45"/>
      <c r="IYJ240" s="45"/>
      <c r="IYK240" s="45"/>
      <c r="IYL240" s="45"/>
      <c r="IYM240" s="45"/>
      <c r="IYN240" s="45"/>
      <c r="IYO240" s="45"/>
      <c r="IYP240" s="45"/>
      <c r="IYQ240" s="45"/>
      <c r="IYR240" s="45"/>
      <c r="IYS240" s="45"/>
      <c r="IYT240" s="45"/>
      <c r="IYU240" s="45"/>
      <c r="IYV240" s="45"/>
      <c r="IYW240" s="45"/>
      <c r="IYX240" s="45"/>
      <c r="IYY240" s="45"/>
      <c r="IYZ240" s="45"/>
      <c r="IZA240" s="45"/>
      <c r="IZB240" s="45"/>
      <c r="IZC240" s="45"/>
      <c r="IZD240" s="45"/>
      <c r="IZE240" s="45"/>
      <c r="IZF240" s="45"/>
      <c r="IZG240" s="45"/>
      <c r="IZH240" s="45"/>
      <c r="IZI240" s="45"/>
      <c r="IZJ240" s="45"/>
      <c r="IZK240" s="45"/>
      <c r="IZL240" s="45"/>
      <c r="IZM240" s="45"/>
      <c r="IZN240" s="45"/>
      <c r="IZO240" s="45"/>
      <c r="IZP240" s="45"/>
      <c r="IZQ240" s="45"/>
      <c r="IZR240" s="45"/>
      <c r="IZS240" s="45"/>
      <c r="IZT240" s="45"/>
      <c r="IZU240" s="45"/>
      <c r="IZV240" s="45"/>
      <c r="IZW240" s="45"/>
      <c r="IZX240" s="45"/>
      <c r="IZY240" s="45"/>
      <c r="IZZ240" s="45"/>
      <c r="JAA240" s="45"/>
      <c r="JAB240" s="45"/>
      <c r="JAC240" s="45"/>
      <c r="JAD240" s="45"/>
      <c r="JAE240" s="45"/>
      <c r="JAF240" s="45"/>
      <c r="JAG240" s="45"/>
      <c r="JAH240" s="45"/>
      <c r="JAI240" s="45"/>
      <c r="JAJ240" s="45"/>
      <c r="JAK240" s="45"/>
      <c r="JAL240" s="45"/>
      <c r="JAM240" s="45"/>
      <c r="JAN240" s="45"/>
      <c r="JAO240" s="45"/>
      <c r="JAP240" s="45"/>
      <c r="JAQ240" s="45"/>
      <c r="JAR240" s="45"/>
      <c r="JAS240" s="45"/>
      <c r="JAT240" s="45"/>
      <c r="JAU240" s="45"/>
      <c r="JAV240" s="45"/>
      <c r="JAW240" s="45"/>
      <c r="JAX240" s="45"/>
      <c r="JAY240" s="45"/>
      <c r="JAZ240" s="45"/>
      <c r="JBA240" s="45"/>
      <c r="JBB240" s="45"/>
      <c r="JBC240" s="45"/>
      <c r="JBD240" s="45"/>
      <c r="JBE240" s="45"/>
      <c r="JBF240" s="45"/>
      <c r="JBG240" s="45"/>
      <c r="JBH240" s="45"/>
      <c r="JBI240" s="45"/>
      <c r="JBJ240" s="45"/>
      <c r="JBK240" s="45"/>
      <c r="JBL240" s="45"/>
      <c r="JBM240" s="45"/>
      <c r="JBN240" s="45"/>
      <c r="JBO240" s="45"/>
      <c r="JBP240" s="45"/>
      <c r="JBQ240" s="45"/>
      <c r="JBR240" s="45"/>
      <c r="JBS240" s="45"/>
      <c r="JBT240" s="45"/>
      <c r="JBU240" s="45"/>
      <c r="JBV240" s="45"/>
      <c r="JBW240" s="45"/>
      <c r="JBX240" s="45"/>
      <c r="JBY240" s="45"/>
      <c r="JBZ240" s="45"/>
      <c r="JCA240" s="45"/>
      <c r="JCB240" s="45"/>
      <c r="JCC240" s="45"/>
      <c r="JCD240" s="45"/>
      <c r="JCE240" s="45"/>
      <c r="JCF240" s="45"/>
      <c r="JCG240" s="45"/>
      <c r="JCH240" s="45"/>
      <c r="JCI240" s="45"/>
      <c r="JCJ240" s="45"/>
      <c r="JCK240" s="45"/>
      <c r="JCL240" s="45"/>
      <c r="JCM240" s="45"/>
      <c r="JCN240" s="45"/>
      <c r="JCO240" s="45"/>
      <c r="JCP240" s="45"/>
      <c r="JCQ240" s="45"/>
      <c r="JCR240" s="45"/>
      <c r="JCS240" s="45"/>
      <c r="JCT240" s="45"/>
      <c r="JCU240" s="45"/>
      <c r="JCV240" s="45"/>
      <c r="JCW240" s="45"/>
      <c r="JCX240" s="45"/>
      <c r="JCY240" s="45"/>
      <c r="JCZ240" s="45"/>
      <c r="JDA240" s="45"/>
      <c r="JDB240" s="45"/>
      <c r="JDC240" s="45"/>
      <c r="JDD240" s="45"/>
      <c r="JDE240" s="45"/>
      <c r="JDF240" s="45"/>
      <c r="JDG240" s="45"/>
      <c r="JDH240" s="45"/>
      <c r="JDI240" s="45"/>
      <c r="JDJ240" s="45"/>
      <c r="JDK240" s="45"/>
      <c r="JDL240" s="45"/>
      <c r="JDM240" s="45"/>
      <c r="JDN240" s="45"/>
      <c r="JDO240" s="45"/>
      <c r="JDP240" s="45"/>
      <c r="JDQ240" s="45"/>
      <c r="JDR240" s="45"/>
      <c r="JDS240" s="45"/>
      <c r="JDT240" s="45"/>
      <c r="JDU240" s="45"/>
      <c r="JDV240" s="45"/>
      <c r="JDW240" s="45"/>
      <c r="JDX240" s="45"/>
      <c r="JDY240" s="45"/>
      <c r="JDZ240" s="45"/>
      <c r="JEA240" s="45"/>
      <c r="JEB240" s="45"/>
      <c r="JEC240" s="45"/>
      <c r="JED240" s="45"/>
      <c r="JEE240" s="45"/>
      <c r="JEF240" s="45"/>
      <c r="JEG240" s="45"/>
      <c r="JEH240" s="45"/>
      <c r="JEI240" s="45"/>
      <c r="JEJ240" s="45"/>
      <c r="JEK240" s="45"/>
      <c r="JEL240" s="45"/>
      <c r="JEM240" s="45"/>
      <c r="JEN240" s="45"/>
      <c r="JEO240" s="45"/>
      <c r="JEP240" s="45"/>
      <c r="JEQ240" s="45"/>
      <c r="JER240" s="45"/>
      <c r="JES240" s="45"/>
      <c r="JET240" s="45"/>
      <c r="JEU240" s="45"/>
      <c r="JEV240" s="45"/>
      <c r="JEW240" s="45"/>
      <c r="JEX240" s="45"/>
      <c r="JEY240" s="45"/>
      <c r="JEZ240" s="45"/>
      <c r="JFA240" s="45"/>
      <c r="JFB240" s="45"/>
      <c r="JFC240" s="45"/>
      <c r="JFD240" s="45"/>
      <c r="JFE240" s="45"/>
      <c r="JFF240" s="45"/>
      <c r="JFG240" s="45"/>
      <c r="JFH240" s="45"/>
      <c r="JFI240" s="45"/>
      <c r="JFJ240" s="45"/>
      <c r="JFK240" s="45"/>
      <c r="JFL240" s="45"/>
      <c r="JFM240" s="45"/>
      <c r="JFN240" s="45"/>
      <c r="JFO240" s="45"/>
      <c r="JFP240" s="45"/>
      <c r="JFQ240" s="45"/>
      <c r="JFR240" s="45"/>
      <c r="JFS240" s="45"/>
      <c r="JFT240" s="45"/>
      <c r="JFU240" s="45"/>
      <c r="JFV240" s="45"/>
      <c r="JFW240" s="45"/>
      <c r="JFX240" s="45"/>
      <c r="JFY240" s="45"/>
      <c r="JFZ240" s="45"/>
      <c r="JGA240" s="45"/>
      <c r="JGB240" s="45"/>
      <c r="JGC240" s="45"/>
      <c r="JGD240" s="45"/>
      <c r="JGE240" s="45"/>
      <c r="JGF240" s="45"/>
      <c r="JGG240" s="45"/>
      <c r="JGH240" s="45"/>
      <c r="JGI240" s="45"/>
      <c r="JGJ240" s="45"/>
      <c r="JGK240" s="45"/>
      <c r="JGL240" s="45"/>
      <c r="JGM240" s="45"/>
      <c r="JGN240" s="45"/>
      <c r="JGO240" s="45"/>
      <c r="JGP240" s="45"/>
      <c r="JGQ240" s="45"/>
      <c r="JGR240" s="45"/>
      <c r="JGS240" s="45"/>
      <c r="JGT240" s="45"/>
      <c r="JGU240" s="45"/>
      <c r="JGV240" s="45"/>
      <c r="JGW240" s="45"/>
      <c r="JGX240" s="45"/>
      <c r="JGY240" s="45"/>
      <c r="JGZ240" s="45"/>
      <c r="JHA240" s="45"/>
      <c r="JHB240" s="45"/>
      <c r="JHC240" s="45"/>
      <c r="JHD240" s="45"/>
      <c r="JHE240" s="45"/>
      <c r="JHF240" s="45"/>
      <c r="JHG240" s="45"/>
      <c r="JHH240" s="45"/>
      <c r="JHI240" s="45"/>
      <c r="JHJ240" s="45"/>
      <c r="JHK240" s="45"/>
      <c r="JHL240" s="45"/>
      <c r="JHM240" s="45"/>
      <c r="JHN240" s="45"/>
      <c r="JHO240" s="45"/>
      <c r="JHP240" s="45"/>
      <c r="JHQ240" s="45"/>
      <c r="JHR240" s="45"/>
      <c r="JHS240" s="45"/>
      <c r="JHT240" s="45"/>
      <c r="JHU240" s="45"/>
      <c r="JHV240" s="45"/>
      <c r="JHW240" s="45"/>
      <c r="JHX240" s="45"/>
      <c r="JHY240" s="45"/>
      <c r="JHZ240" s="45"/>
      <c r="JIA240" s="45"/>
      <c r="JIB240" s="45"/>
      <c r="JIC240" s="45"/>
      <c r="JID240" s="45"/>
      <c r="JIE240" s="45"/>
      <c r="JIF240" s="45"/>
      <c r="JIG240" s="45"/>
      <c r="JIH240" s="45"/>
      <c r="JII240" s="45"/>
      <c r="JIJ240" s="45"/>
      <c r="JIK240" s="45"/>
      <c r="JIL240" s="45"/>
      <c r="JIM240" s="45"/>
      <c r="JIN240" s="45"/>
      <c r="JIO240" s="45"/>
      <c r="JIP240" s="45"/>
      <c r="JIQ240" s="45"/>
      <c r="JIR240" s="45"/>
      <c r="JIS240" s="45"/>
      <c r="JIT240" s="45"/>
      <c r="JIU240" s="45"/>
      <c r="JIV240" s="45"/>
      <c r="JIW240" s="45"/>
      <c r="JIX240" s="45"/>
      <c r="JIY240" s="45"/>
      <c r="JIZ240" s="45"/>
      <c r="JJA240" s="45"/>
      <c r="JJB240" s="45"/>
      <c r="JJC240" s="45"/>
      <c r="JJD240" s="45"/>
      <c r="JJE240" s="45"/>
      <c r="JJF240" s="45"/>
      <c r="JJG240" s="45"/>
      <c r="JJH240" s="45"/>
      <c r="JJI240" s="45"/>
      <c r="JJJ240" s="45"/>
      <c r="JJK240" s="45"/>
      <c r="JJL240" s="45"/>
      <c r="JJM240" s="45"/>
      <c r="JJN240" s="45"/>
      <c r="JJO240" s="45"/>
      <c r="JJP240" s="45"/>
      <c r="JJQ240" s="45"/>
      <c r="JJR240" s="45"/>
      <c r="JJS240" s="45"/>
      <c r="JJT240" s="45"/>
      <c r="JJU240" s="45"/>
      <c r="JJV240" s="45"/>
      <c r="JJW240" s="45"/>
      <c r="JJX240" s="45"/>
      <c r="JJY240" s="45"/>
      <c r="JJZ240" s="45"/>
      <c r="JKA240" s="45"/>
      <c r="JKB240" s="45"/>
      <c r="JKC240" s="45"/>
      <c r="JKD240" s="45"/>
      <c r="JKE240" s="45"/>
      <c r="JKF240" s="45"/>
      <c r="JKG240" s="45"/>
      <c r="JKH240" s="45"/>
      <c r="JKI240" s="45"/>
      <c r="JKJ240" s="45"/>
      <c r="JKK240" s="45"/>
      <c r="JKL240" s="45"/>
      <c r="JKM240" s="45"/>
      <c r="JKN240" s="45"/>
      <c r="JKO240" s="45"/>
      <c r="JKP240" s="45"/>
      <c r="JKQ240" s="45"/>
      <c r="JKR240" s="45"/>
      <c r="JKS240" s="45"/>
      <c r="JKT240" s="45"/>
      <c r="JKU240" s="45"/>
      <c r="JKV240" s="45"/>
      <c r="JKW240" s="45"/>
      <c r="JKX240" s="45"/>
      <c r="JKY240" s="45"/>
      <c r="JKZ240" s="45"/>
      <c r="JLA240" s="45"/>
      <c r="JLB240" s="45"/>
      <c r="JLC240" s="45"/>
      <c r="JLD240" s="45"/>
      <c r="JLE240" s="45"/>
      <c r="JLF240" s="45"/>
      <c r="JLG240" s="45"/>
      <c r="JLH240" s="45"/>
      <c r="JLI240" s="45"/>
      <c r="JLJ240" s="45"/>
      <c r="JLK240" s="45"/>
      <c r="JLL240" s="45"/>
      <c r="JLM240" s="45"/>
      <c r="JLN240" s="45"/>
      <c r="JLO240" s="45"/>
      <c r="JLP240" s="45"/>
      <c r="JLQ240" s="45"/>
      <c r="JLR240" s="45"/>
      <c r="JLS240" s="45"/>
      <c r="JLT240" s="45"/>
      <c r="JLU240" s="45"/>
      <c r="JLV240" s="45"/>
      <c r="JLW240" s="45"/>
      <c r="JLX240" s="45"/>
      <c r="JLY240" s="45"/>
      <c r="JLZ240" s="45"/>
      <c r="JMA240" s="45"/>
      <c r="JMB240" s="45"/>
      <c r="JMC240" s="45"/>
      <c r="JMD240" s="45"/>
      <c r="JME240" s="45"/>
      <c r="JMF240" s="45"/>
      <c r="JMG240" s="45"/>
      <c r="JMH240" s="45"/>
      <c r="JMI240" s="45"/>
      <c r="JMJ240" s="45"/>
      <c r="JMK240" s="45"/>
      <c r="JML240" s="45"/>
      <c r="JMM240" s="45"/>
      <c r="JMN240" s="45"/>
      <c r="JMO240" s="45"/>
      <c r="JMP240" s="45"/>
      <c r="JMQ240" s="45"/>
      <c r="JMR240" s="45"/>
      <c r="JMS240" s="45"/>
      <c r="JMT240" s="45"/>
      <c r="JMU240" s="45"/>
      <c r="JMV240" s="45"/>
      <c r="JMW240" s="45"/>
      <c r="JMX240" s="45"/>
      <c r="JMY240" s="45"/>
      <c r="JMZ240" s="45"/>
      <c r="JNA240" s="45"/>
      <c r="JNB240" s="45"/>
      <c r="JNC240" s="45"/>
      <c r="JND240" s="45"/>
      <c r="JNE240" s="45"/>
      <c r="JNF240" s="45"/>
      <c r="JNG240" s="45"/>
      <c r="JNH240" s="45"/>
      <c r="JNI240" s="45"/>
      <c r="JNJ240" s="45"/>
      <c r="JNK240" s="45"/>
      <c r="JNL240" s="45"/>
      <c r="JNM240" s="45"/>
      <c r="JNN240" s="45"/>
      <c r="JNO240" s="45"/>
      <c r="JNP240" s="45"/>
      <c r="JNQ240" s="45"/>
      <c r="JNR240" s="45"/>
      <c r="JNS240" s="45"/>
      <c r="JNT240" s="45"/>
      <c r="JNU240" s="45"/>
      <c r="JNV240" s="45"/>
      <c r="JNW240" s="45"/>
      <c r="JNX240" s="45"/>
      <c r="JNY240" s="45"/>
      <c r="JNZ240" s="45"/>
      <c r="JOA240" s="45"/>
      <c r="JOB240" s="45"/>
      <c r="JOC240" s="45"/>
      <c r="JOD240" s="45"/>
      <c r="JOE240" s="45"/>
      <c r="JOF240" s="45"/>
      <c r="JOG240" s="45"/>
      <c r="JOH240" s="45"/>
      <c r="JOI240" s="45"/>
      <c r="JOJ240" s="45"/>
      <c r="JOK240" s="45"/>
      <c r="JOL240" s="45"/>
      <c r="JOM240" s="45"/>
      <c r="JON240" s="45"/>
      <c r="JOO240" s="45"/>
      <c r="JOP240" s="45"/>
      <c r="JOQ240" s="45"/>
      <c r="JOR240" s="45"/>
      <c r="JOS240" s="45"/>
      <c r="JOT240" s="45"/>
      <c r="JOU240" s="45"/>
      <c r="JOV240" s="45"/>
      <c r="JOW240" s="45"/>
      <c r="JOX240" s="45"/>
      <c r="JOY240" s="45"/>
      <c r="JOZ240" s="45"/>
      <c r="JPA240" s="45"/>
      <c r="JPB240" s="45"/>
      <c r="JPC240" s="45"/>
      <c r="JPD240" s="45"/>
      <c r="JPE240" s="45"/>
      <c r="JPF240" s="45"/>
      <c r="JPG240" s="45"/>
      <c r="JPH240" s="45"/>
      <c r="JPI240" s="45"/>
      <c r="JPJ240" s="45"/>
      <c r="JPK240" s="45"/>
      <c r="JPL240" s="45"/>
      <c r="JPM240" s="45"/>
      <c r="JPN240" s="45"/>
      <c r="JPO240" s="45"/>
      <c r="JPP240" s="45"/>
      <c r="JPQ240" s="45"/>
      <c r="JPR240" s="45"/>
      <c r="JPS240" s="45"/>
      <c r="JPT240" s="45"/>
      <c r="JPU240" s="45"/>
      <c r="JPV240" s="45"/>
      <c r="JPW240" s="45"/>
      <c r="JPX240" s="45"/>
      <c r="JPY240" s="45"/>
      <c r="JPZ240" s="45"/>
      <c r="JQA240" s="45"/>
      <c r="JQB240" s="45"/>
      <c r="JQC240" s="45"/>
      <c r="JQD240" s="45"/>
      <c r="JQE240" s="45"/>
      <c r="JQF240" s="45"/>
      <c r="JQG240" s="45"/>
      <c r="JQH240" s="45"/>
      <c r="JQI240" s="45"/>
      <c r="JQJ240" s="45"/>
      <c r="JQK240" s="45"/>
      <c r="JQL240" s="45"/>
      <c r="JQM240" s="45"/>
      <c r="JQN240" s="45"/>
      <c r="JQO240" s="45"/>
      <c r="JQP240" s="45"/>
      <c r="JQQ240" s="45"/>
      <c r="JQR240" s="45"/>
      <c r="JQS240" s="45"/>
      <c r="JQT240" s="45"/>
      <c r="JQU240" s="45"/>
      <c r="JQV240" s="45"/>
      <c r="JQW240" s="45"/>
      <c r="JQX240" s="45"/>
      <c r="JQY240" s="45"/>
      <c r="JQZ240" s="45"/>
      <c r="JRA240" s="45"/>
      <c r="JRB240" s="45"/>
      <c r="JRC240" s="45"/>
      <c r="JRD240" s="45"/>
      <c r="JRE240" s="45"/>
      <c r="JRF240" s="45"/>
      <c r="JRG240" s="45"/>
      <c r="JRH240" s="45"/>
      <c r="JRI240" s="45"/>
      <c r="JRJ240" s="45"/>
      <c r="JRK240" s="45"/>
      <c r="JRL240" s="45"/>
      <c r="JRM240" s="45"/>
      <c r="JRN240" s="45"/>
      <c r="JRO240" s="45"/>
      <c r="JRP240" s="45"/>
      <c r="JRQ240" s="45"/>
      <c r="JRR240" s="45"/>
      <c r="JRS240" s="45"/>
      <c r="JRT240" s="45"/>
      <c r="JRU240" s="45"/>
      <c r="JRV240" s="45"/>
      <c r="JRW240" s="45"/>
      <c r="JRX240" s="45"/>
      <c r="JRY240" s="45"/>
      <c r="JRZ240" s="45"/>
      <c r="JSA240" s="45"/>
      <c r="JSB240" s="45"/>
      <c r="JSC240" s="45"/>
      <c r="JSD240" s="45"/>
      <c r="JSE240" s="45"/>
      <c r="JSF240" s="45"/>
      <c r="JSG240" s="45"/>
      <c r="JSH240" s="45"/>
      <c r="JSI240" s="45"/>
      <c r="JSJ240" s="45"/>
      <c r="JSK240" s="45"/>
      <c r="JSL240" s="45"/>
      <c r="JSM240" s="45"/>
      <c r="JSN240" s="45"/>
      <c r="JSO240" s="45"/>
      <c r="JSP240" s="45"/>
      <c r="JSQ240" s="45"/>
      <c r="JSR240" s="45"/>
      <c r="JSS240" s="45"/>
      <c r="JST240" s="45"/>
      <c r="JSU240" s="45"/>
      <c r="JSV240" s="45"/>
      <c r="JSW240" s="45"/>
      <c r="JSX240" s="45"/>
      <c r="JSY240" s="45"/>
      <c r="JSZ240" s="45"/>
      <c r="JTA240" s="45"/>
      <c r="JTB240" s="45"/>
      <c r="JTC240" s="45"/>
      <c r="JTD240" s="45"/>
      <c r="JTE240" s="45"/>
      <c r="JTF240" s="45"/>
      <c r="JTG240" s="45"/>
      <c r="JTH240" s="45"/>
      <c r="JTI240" s="45"/>
      <c r="JTJ240" s="45"/>
      <c r="JTK240" s="45"/>
      <c r="JTL240" s="45"/>
      <c r="JTM240" s="45"/>
      <c r="JTN240" s="45"/>
      <c r="JTO240" s="45"/>
      <c r="JTP240" s="45"/>
      <c r="JTQ240" s="45"/>
      <c r="JTR240" s="45"/>
      <c r="JTS240" s="45"/>
      <c r="JTT240" s="45"/>
      <c r="JTU240" s="45"/>
      <c r="JTV240" s="45"/>
      <c r="JTW240" s="45"/>
      <c r="JTX240" s="45"/>
      <c r="JTY240" s="45"/>
      <c r="JTZ240" s="45"/>
      <c r="JUA240" s="45"/>
      <c r="JUB240" s="45"/>
      <c r="JUC240" s="45"/>
      <c r="JUD240" s="45"/>
      <c r="JUE240" s="45"/>
      <c r="JUF240" s="45"/>
      <c r="JUG240" s="45"/>
      <c r="JUH240" s="45"/>
      <c r="JUI240" s="45"/>
      <c r="JUJ240" s="45"/>
      <c r="JUK240" s="45"/>
      <c r="JUL240" s="45"/>
      <c r="JUM240" s="45"/>
      <c r="JUN240" s="45"/>
      <c r="JUO240" s="45"/>
      <c r="JUP240" s="45"/>
      <c r="JUQ240" s="45"/>
      <c r="JUR240" s="45"/>
      <c r="JUS240" s="45"/>
      <c r="JUT240" s="45"/>
      <c r="JUU240" s="45"/>
      <c r="JUV240" s="45"/>
      <c r="JUW240" s="45"/>
      <c r="JUX240" s="45"/>
      <c r="JUY240" s="45"/>
      <c r="JUZ240" s="45"/>
      <c r="JVA240" s="45"/>
      <c r="JVB240" s="45"/>
      <c r="JVC240" s="45"/>
      <c r="JVD240" s="45"/>
      <c r="JVE240" s="45"/>
      <c r="JVF240" s="45"/>
      <c r="JVG240" s="45"/>
      <c r="JVH240" s="45"/>
      <c r="JVI240" s="45"/>
      <c r="JVJ240" s="45"/>
      <c r="JVK240" s="45"/>
      <c r="JVL240" s="45"/>
      <c r="JVM240" s="45"/>
      <c r="JVN240" s="45"/>
      <c r="JVO240" s="45"/>
      <c r="JVP240" s="45"/>
      <c r="JVQ240" s="45"/>
      <c r="JVR240" s="45"/>
      <c r="JVS240" s="45"/>
      <c r="JVT240" s="45"/>
      <c r="JVU240" s="45"/>
      <c r="JVV240" s="45"/>
      <c r="JVW240" s="45"/>
      <c r="JVX240" s="45"/>
      <c r="JVY240" s="45"/>
      <c r="JVZ240" s="45"/>
      <c r="JWA240" s="45"/>
      <c r="JWB240" s="45"/>
      <c r="JWC240" s="45"/>
      <c r="JWD240" s="45"/>
      <c r="JWE240" s="45"/>
      <c r="JWF240" s="45"/>
      <c r="JWG240" s="45"/>
      <c r="JWH240" s="45"/>
      <c r="JWI240" s="45"/>
      <c r="JWJ240" s="45"/>
      <c r="JWK240" s="45"/>
      <c r="JWL240" s="45"/>
      <c r="JWM240" s="45"/>
      <c r="JWN240" s="45"/>
      <c r="JWO240" s="45"/>
      <c r="JWP240" s="45"/>
      <c r="JWQ240" s="45"/>
      <c r="JWR240" s="45"/>
      <c r="JWS240" s="45"/>
      <c r="JWT240" s="45"/>
      <c r="JWU240" s="45"/>
      <c r="JWV240" s="45"/>
      <c r="JWW240" s="45"/>
      <c r="JWX240" s="45"/>
      <c r="JWY240" s="45"/>
      <c r="JWZ240" s="45"/>
      <c r="JXA240" s="45"/>
      <c r="JXB240" s="45"/>
      <c r="JXC240" s="45"/>
      <c r="JXD240" s="45"/>
      <c r="JXE240" s="45"/>
      <c r="JXF240" s="45"/>
      <c r="JXG240" s="45"/>
      <c r="JXH240" s="45"/>
      <c r="JXI240" s="45"/>
      <c r="JXJ240" s="45"/>
      <c r="JXK240" s="45"/>
      <c r="JXL240" s="45"/>
      <c r="JXM240" s="45"/>
      <c r="JXN240" s="45"/>
      <c r="JXO240" s="45"/>
      <c r="JXP240" s="45"/>
      <c r="JXQ240" s="45"/>
      <c r="JXR240" s="45"/>
      <c r="JXS240" s="45"/>
      <c r="JXT240" s="45"/>
      <c r="JXU240" s="45"/>
      <c r="JXV240" s="45"/>
      <c r="JXW240" s="45"/>
      <c r="JXX240" s="45"/>
      <c r="JXY240" s="45"/>
      <c r="JXZ240" s="45"/>
      <c r="JYA240" s="45"/>
      <c r="JYB240" s="45"/>
      <c r="JYC240" s="45"/>
      <c r="JYD240" s="45"/>
      <c r="JYE240" s="45"/>
      <c r="JYF240" s="45"/>
      <c r="JYG240" s="45"/>
      <c r="JYH240" s="45"/>
      <c r="JYI240" s="45"/>
      <c r="JYJ240" s="45"/>
      <c r="JYK240" s="45"/>
      <c r="JYL240" s="45"/>
      <c r="JYM240" s="45"/>
      <c r="JYN240" s="45"/>
      <c r="JYO240" s="45"/>
      <c r="JYP240" s="45"/>
      <c r="JYQ240" s="45"/>
      <c r="JYR240" s="45"/>
      <c r="JYS240" s="45"/>
      <c r="JYT240" s="45"/>
      <c r="JYU240" s="45"/>
      <c r="JYV240" s="45"/>
      <c r="JYW240" s="45"/>
      <c r="JYX240" s="45"/>
      <c r="JYY240" s="45"/>
      <c r="JYZ240" s="45"/>
      <c r="JZA240" s="45"/>
      <c r="JZB240" s="45"/>
      <c r="JZC240" s="45"/>
      <c r="JZD240" s="45"/>
      <c r="JZE240" s="45"/>
      <c r="JZF240" s="45"/>
      <c r="JZG240" s="45"/>
      <c r="JZH240" s="45"/>
      <c r="JZI240" s="45"/>
      <c r="JZJ240" s="45"/>
      <c r="JZK240" s="45"/>
      <c r="JZL240" s="45"/>
      <c r="JZM240" s="45"/>
      <c r="JZN240" s="45"/>
      <c r="JZO240" s="45"/>
      <c r="JZP240" s="45"/>
      <c r="JZQ240" s="45"/>
      <c r="JZR240" s="45"/>
      <c r="JZS240" s="45"/>
      <c r="JZT240" s="45"/>
      <c r="JZU240" s="45"/>
      <c r="JZV240" s="45"/>
      <c r="JZW240" s="45"/>
      <c r="JZX240" s="45"/>
      <c r="JZY240" s="45"/>
      <c r="JZZ240" s="45"/>
      <c r="KAA240" s="45"/>
      <c r="KAB240" s="45"/>
      <c r="KAC240" s="45"/>
      <c r="KAD240" s="45"/>
      <c r="KAE240" s="45"/>
      <c r="KAF240" s="45"/>
      <c r="KAG240" s="45"/>
      <c r="KAH240" s="45"/>
      <c r="KAI240" s="45"/>
      <c r="KAJ240" s="45"/>
      <c r="KAK240" s="45"/>
      <c r="KAL240" s="45"/>
      <c r="KAM240" s="45"/>
      <c r="KAN240" s="45"/>
      <c r="KAO240" s="45"/>
      <c r="KAP240" s="45"/>
      <c r="KAQ240" s="45"/>
      <c r="KAR240" s="45"/>
      <c r="KAS240" s="45"/>
      <c r="KAT240" s="45"/>
      <c r="KAU240" s="45"/>
      <c r="KAV240" s="45"/>
      <c r="KAW240" s="45"/>
      <c r="KAX240" s="45"/>
      <c r="KAY240" s="45"/>
      <c r="KAZ240" s="45"/>
      <c r="KBA240" s="45"/>
      <c r="KBB240" s="45"/>
      <c r="KBC240" s="45"/>
      <c r="KBD240" s="45"/>
      <c r="KBE240" s="45"/>
      <c r="KBF240" s="45"/>
      <c r="KBG240" s="45"/>
      <c r="KBH240" s="45"/>
      <c r="KBI240" s="45"/>
      <c r="KBJ240" s="45"/>
      <c r="KBK240" s="45"/>
      <c r="KBL240" s="45"/>
      <c r="KBM240" s="45"/>
      <c r="KBN240" s="45"/>
      <c r="KBO240" s="45"/>
      <c r="KBP240" s="45"/>
      <c r="KBQ240" s="45"/>
      <c r="KBR240" s="45"/>
      <c r="KBS240" s="45"/>
      <c r="KBT240" s="45"/>
      <c r="KBU240" s="45"/>
      <c r="KBV240" s="45"/>
      <c r="KBW240" s="45"/>
      <c r="KBX240" s="45"/>
      <c r="KBY240" s="45"/>
      <c r="KBZ240" s="45"/>
      <c r="KCA240" s="45"/>
      <c r="KCB240" s="45"/>
      <c r="KCC240" s="45"/>
      <c r="KCD240" s="45"/>
      <c r="KCE240" s="45"/>
      <c r="KCF240" s="45"/>
      <c r="KCG240" s="45"/>
      <c r="KCH240" s="45"/>
      <c r="KCI240" s="45"/>
      <c r="KCJ240" s="45"/>
      <c r="KCK240" s="45"/>
      <c r="KCL240" s="45"/>
      <c r="KCM240" s="45"/>
      <c r="KCN240" s="45"/>
      <c r="KCO240" s="45"/>
      <c r="KCP240" s="45"/>
      <c r="KCQ240" s="45"/>
      <c r="KCR240" s="45"/>
      <c r="KCS240" s="45"/>
      <c r="KCT240" s="45"/>
      <c r="KCU240" s="45"/>
      <c r="KCV240" s="45"/>
      <c r="KCW240" s="45"/>
      <c r="KCX240" s="45"/>
      <c r="KCY240" s="45"/>
      <c r="KCZ240" s="45"/>
      <c r="KDA240" s="45"/>
      <c r="KDB240" s="45"/>
      <c r="KDC240" s="45"/>
      <c r="KDD240" s="45"/>
      <c r="KDE240" s="45"/>
      <c r="KDF240" s="45"/>
      <c r="KDG240" s="45"/>
      <c r="KDH240" s="45"/>
      <c r="KDI240" s="45"/>
      <c r="KDJ240" s="45"/>
      <c r="KDK240" s="45"/>
      <c r="KDL240" s="45"/>
      <c r="KDM240" s="45"/>
      <c r="KDN240" s="45"/>
      <c r="KDO240" s="45"/>
      <c r="KDP240" s="45"/>
      <c r="KDQ240" s="45"/>
      <c r="KDR240" s="45"/>
      <c r="KDS240" s="45"/>
      <c r="KDT240" s="45"/>
      <c r="KDU240" s="45"/>
      <c r="KDV240" s="45"/>
      <c r="KDW240" s="45"/>
      <c r="KDX240" s="45"/>
      <c r="KDY240" s="45"/>
      <c r="KDZ240" s="45"/>
      <c r="KEA240" s="45"/>
      <c r="KEB240" s="45"/>
      <c r="KEC240" s="45"/>
      <c r="KED240" s="45"/>
      <c r="KEE240" s="45"/>
      <c r="KEF240" s="45"/>
      <c r="KEG240" s="45"/>
      <c r="KEH240" s="45"/>
      <c r="KEI240" s="45"/>
      <c r="KEJ240" s="45"/>
      <c r="KEK240" s="45"/>
      <c r="KEL240" s="45"/>
      <c r="KEM240" s="45"/>
      <c r="KEN240" s="45"/>
      <c r="KEO240" s="45"/>
      <c r="KEP240" s="45"/>
      <c r="KEQ240" s="45"/>
      <c r="KER240" s="45"/>
      <c r="KES240" s="45"/>
      <c r="KET240" s="45"/>
      <c r="KEU240" s="45"/>
      <c r="KEV240" s="45"/>
      <c r="KEW240" s="45"/>
      <c r="KEX240" s="45"/>
      <c r="KEY240" s="45"/>
      <c r="KEZ240" s="45"/>
      <c r="KFA240" s="45"/>
      <c r="KFB240" s="45"/>
      <c r="KFC240" s="45"/>
      <c r="KFD240" s="45"/>
      <c r="KFE240" s="45"/>
      <c r="KFF240" s="45"/>
      <c r="KFG240" s="45"/>
      <c r="KFH240" s="45"/>
      <c r="KFI240" s="45"/>
      <c r="KFJ240" s="45"/>
      <c r="KFK240" s="45"/>
      <c r="KFL240" s="45"/>
      <c r="KFM240" s="45"/>
      <c r="KFN240" s="45"/>
      <c r="KFO240" s="45"/>
      <c r="KFP240" s="45"/>
      <c r="KFQ240" s="45"/>
      <c r="KFR240" s="45"/>
      <c r="KFS240" s="45"/>
      <c r="KFT240" s="45"/>
      <c r="KFU240" s="45"/>
      <c r="KFV240" s="45"/>
      <c r="KFW240" s="45"/>
      <c r="KFX240" s="45"/>
      <c r="KFY240" s="45"/>
      <c r="KFZ240" s="45"/>
      <c r="KGA240" s="45"/>
      <c r="KGB240" s="45"/>
      <c r="KGC240" s="45"/>
      <c r="KGD240" s="45"/>
      <c r="KGE240" s="45"/>
      <c r="KGF240" s="45"/>
      <c r="KGG240" s="45"/>
      <c r="KGH240" s="45"/>
      <c r="KGI240" s="45"/>
      <c r="KGJ240" s="45"/>
      <c r="KGK240" s="45"/>
      <c r="KGL240" s="45"/>
      <c r="KGM240" s="45"/>
      <c r="KGN240" s="45"/>
      <c r="KGO240" s="45"/>
      <c r="KGP240" s="45"/>
      <c r="KGQ240" s="45"/>
      <c r="KGR240" s="45"/>
      <c r="KGS240" s="45"/>
      <c r="KGT240" s="45"/>
      <c r="KGU240" s="45"/>
      <c r="KGV240" s="45"/>
      <c r="KGW240" s="45"/>
      <c r="KGX240" s="45"/>
      <c r="KGY240" s="45"/>
      <c r="KGZ240" s="45"/>
      <c r="KHA240" s="45"/>
      <c r="KHB240" s="45"/>
      <c r="KHC240" s="45"/>
      <c r="KHD240" s="45"/>
      <c r="KHE240" s="45"/>
      <c r="KHF240" s="45"/>
      <c r="KHG240" s="45"/>
      <c r="KHH240" s="45"/>
      <c r="KHI240" s="45"/>
      <c r="KHJ240" s="45"/>
      <c r="KHK240" s="45"/>
      <c r="KHL240" s="45"/>
      <c r="KHM240" s="45"/>
      <c r="KHN240" s="45"/>
      <c r="KHO240" s="45"/>
      <c r="KHP240" s="45"/>
      <c r="KHQ240" s="45"/>
      <c r="KHR240" s="45"/>
      <c r="KHS240" s="45"/>
      <c r="KHT240" s="45"/>
      <c r="KHU240" s="45"/>
      <c r="KHV240" s="45"/>
      <c r="KHW240" s="45"/>
      <c r="KHX240" s="45"/>
      <c r="KHY240" s="45"/>
      <c r="KHZ240" s="45"/>
      <c r="KIA240" s="45"/>
      <c r="KIB240" s="45"/>
      <c r="KIC240" s="45"/>
      <c r="KID240" s="45"/>
      <c r="KIE240" s="45"/>
      <c r="KIF240" s="45"/>
      <c r="KIG240" s="45"/>
      <c r="KIH240" s="45"/>
      <c r="KII240" s="45"/>
      <c r="KIJ240" s="45"/>
      <c r="KIK240" s="45"/>
      <c r="KIL240" s="45"/>
      <c r="KIM240" s="45"/>
      <c r="KIN240" s="45"/>
      <c r="KIO240" s="45"/>
      <c r="KIP240" s="45"/>
      <c r="KIQ240" s="45"/>
      <c r="KIR240" s="45"/>
      <c r="KIS240" s="45"/>
      <c r="KIT240" s="45"/>
      <c r="KIU240" s="45"/>
      <c r="KIV240" s="45"/>
      <c r="KIW240" s="45"/>
      <c r="KIX240" s="45"/>
      <c r="KIY240" s="45"/>
      <c r="KIZ240" s="45"/>
      <c r="KJA240" s="45"/>
      <c r="KJB240" s="45"/>
      <c r="KJC240" s="45"/>
      <c r="KJD240" s="45"/>
      <c r="KJE240" s="45"/>
      <c r="KJF240" s="45"/>
      <c r="KJG240" s="45"/>
      <c r="KJH240" s="45"/>
      <c r="KJI240" s="45"/>
      <c r="KJJ240" s="45"/>
      <c r="KJK240" s="45"/>
      <c r="KJL240" s="45"/>
      <c r="KJM240" s="45"/>
      <c r="KJN240" s="45"/>
      <c r="KJO240" s="45"/>
      <c r="KJP240" s="45"/>
      <c r="KJQ240" s="45"/>
      <c r="KJR240" s="45"/>
      <c r="KJS240" s="45"/>
      <c r="KJT240" s="45"/>
      <c r="KJU240" s="45"/>
      <c r="KJV240" s="45"/>
      <c r="KJW240" s="45"/>
      <c r="KJX240" s="45"/>
      <c r="KJY240" s="45"/>
      <c r="KJZ240" s="45"/>
      <c r="KKA240" s="45"/>
      <c r="KKB240" s="45"/>
      <c r="KKC240" s="45"/>
      <c r="KKD240" s="45"/>
      <c r="KKE240" s="45"/>
      <c r="KKF240" s="45"/>
      <c r="KKG240" s="45"/>
      <c r="KKH240" s="45"/>
      <c r="KKI240" s="45"/>
      <c r="KKJ240" s="45"/>
      <c r="KKK240" s="45"/>
      <c r="KKL240" s="45"/>
      <c r="KKM240" s="45"/>
      <c r="KKN240" s="45"/>
      <c r="KKO240" s="45"/>
      <c r="KKP240" s="45"/>
      <c r="KKQ240" s="45"/>
      <c r="KKR240" s="45"/>
      <c r="KKS240" s="45"/>
      <c r="KKT240" s="45"/>
      <c r="KKU240" s="45"/>
      <c r="KKV240" s="45"/>
      <c r="KKW240" s="45"/>
      <c r="KKX240" s="45"/>
      <c r="KKY240" s="45"/>
      <c r="KKZ240" s="45"/>
      <c r="KLA240" s="45"/>
      <c r="KLB240" s="45"/>
      <c r="KLC240" s="45"/>
      <c r="KLD240" s="45"/>
      <c r="KLE240" s="45"/>
      <c r="KLF240" s="45"/>
      <c r="KLG240" s="45"/>
      <c r="KLH240" s="45"/>
      <c r="KLI240" s="45"/>
      <c r="KLJ240" s="45"/>
      <c r="KLK240" s="45"/>
      <c r="KLL240" s="45"/>
      <c r="KLM240" s="45"/>
      <c r="KLN240" s="45"/>
      <c r="KLO240" s="45"/>
      <c r="KLP240" s="45"/>
      <c r="KLQ240" s="45"/>
      <c r="KLR240" s="45"/>
      <c r="KLS240" s="45"/>
      <c r="KLT240" s="45"/>
      <c r="KLU240" s="45"/>
      <c r="KLV240" s="45"/>
      <c r="KLW240" s="45"/>
      <c r="KLX240" s="45"/>
      <c r="KLY240" s="45"/>
      <c r="KLZ240" s="45"/>
      <c r="KMA240" s="45"/>
      <c r="KMB240" s="45"/>
      <c r="KMC240" s="45"/>
      <c r="KMD240" s="45"/>
      <c r="KME240" s="45"/>
      <c r="KMF240" s="45"/>
      <c r="KMG240" s="45"/>
      <c r="KMH240" s="45"/>
      <c r="KMI240" s="45"/>
      <c r="KMJ240" s="45"/>
      <c r="KMK240" s="45"/>
      <c r="KML240" s="45"/>
      <c r="KMM240" s="45"/>
      <c r="KMN240" s="45"/>
      <c r="KMO240" s="45"/>
      <c r="KMP240" s="45"/>
      <c r="KMQ240" s="45"/>
      <c r="KMR240" s="45"/>
      <c r="KMS240" s="45"/>
      <c r="KMT240" s="45"/>
      <c r="KMU240" s="45"/>
      <c r="KMV240" s="45"/>
      <c r="KMW240" s="45"/>
      <c r="KMX240" s="45"/>
      <c r="KMY240" s="45"/>
      <c r="KMZ240" s="45"/>
      <c r="KNA240" s="45"/>
      <c r="KNB240" s="45"/>
      <c r="KNC240" s="45"/>
      <c r="KND240" s="45"/>
      <c r="KNE240" s="45"/>
      <c r="KNF240" s="45"/>
      <c r="KNG240" s="45"/>
      <c r="KNH240" s="45"/>
      <c r="KNI240" s="45"/>
      <c r="KNJ240" s="45"/>
      <c r="KNK240" s="45"/>
      <c r="KNL240" s="45"/>
      <c r="KNM240" s="45"/>
      <c r="KNN240" s="45"/>
      <c r="KNO240" s="45"/>
      <c r="KNP240" s="45"/>
      <c r="KNQ240" s="45"/>
      <c r="KNR240" s="45"/>
      <c r="KNS240" s="45"/>
      <c r="KNT240" s="45"/>
      <c r="KNU240" s="45"/>
      <c r="KNV240" s="45"/>
      <c r="KNW240" s="45"/>
      <c r="KNX240" s="45"/>
      <c r="KNY240" s="45"/>
      <c r="KNZ240" s="45"/>
      <c r="KOA240" s="45"/>
      <c r="KOB240" s="45"/>
      <c r="KOC240" s="45"/>
      <c r="KOD240" s="45"/>
      <c r="KOE240" s="45"/>
      <c r="KOF240" s="45"/>
      <c r="KOG240" s="45"/>
      <c r="KOH240" s="45"/>
      <c r="KOI240" s="45"/>
      <c r="KOJ240" s="45"/>
      <c r="KOK240" s="45"/>
      <c r="KOL240" s="45"/>
      <c r="KOM240" s="45"/>
      <c r="KON240" s="45"/>
      <c r="KOO240" s="45"/>
      <c r="KOP240" s="45"/>
      <c r="KOQ240" s="45"/>
      <c r="KOR240" s="45"/>
      <c r="KOS240" s="45"/>
      <c r="KOT240" s="45"/>
      <c r="KOU240" s="45"/>
      <c r="KOV240" s="45"/>
      <c r="KOW240" s="45"/>
      <c r="KOX240" s="45"/>
      <c r="KOY240" s="45"/>
      <c r="KOZ240" s="45"/>
      <c r="KPA240" s="45"/>
      <c r="KPB240" s="45"/>
      <c r="KPC240" s="45"/>
      <c r="KPD240" s="45"/>
      <c r="KPE240" s="45"/>
      <c r="KPF240" s="45"/>
      <c r="KPG240" s="45"/>
      <c r="KPH240" s="45"/>
      <c r="KPI240" s="45"/>
      <c r="KPJ240" s="45"/>
      <c r="KPK240" s="45"/>
      <c r="KPL240" s="45"/>
      <c r="KPM240" s="45"/>
      <c r="KPN240" s="45"/>
      <c r="KPO240" s="45"/>
      <c r="KPP240" s="45"/>
      <c r="KPQ240" s="45"/>
      <c r="KPR240" s="45"/>
      <c r="KPS240" s="45"/>
      <c r="KPT240" s="45"/>
      <c r="KPU240" s="45"/>
      <c r="KPV240" s="45"/>
      <c r="KPW240" s="45"/>
      <c r="KPX240" s="45"/>
      <c r="KPY240" s="45"/>
      <c r="KPZ240" s="45"/>
      <c r="KQA240" s="45"/>
      <c r="KQB240" s="45"/>
      <c r="KQC240" s="45"/>
      <c r="KQD240" s="45"/>
      <c r="KQE240" s="45"/>
      <c r="KQF240" s="45"/>
      <c r="KQG240" s="45"/>
      <c r="KQH240" s="45"/>
      <c r="KQI240" s="45"/>
      <c r="KQJ240" s="45"/>
      <c r="KQK240" s="45"/>
      <c r="KQL240" s="45"/>
      <c r="KQM240" s="45"/>
      <c r="KQN240" s="45"/>
      <c r="KQO240" s="45"/>
      <c r="KQP240" s="45"/>
      <c r="KQQ240" s="45"/>
      <c r="KQR240" s="45"/>
      <c r="KQS240" s="45"/>
      <c r="KQT240" s="45"/>
      <c r="KQU240" s="45"/>
      <c r="KQV240" s="45"/>
      <c r="KQW240" s="45"/>
      <c r="KQX240" s="45"/>
      <c r="KQY240" s="45"/>
      <c r="KQZ240" s="45"/>
      <c r="KRA240" s="45"/>
      <c r="KRB240" s="45"/>
      <c r="KRC240" s="45"/>
      <c r="KRD240" s="45"/>
      <c r="KRE240" s="45"/>
      <c r="KRF240" s="45"/>
      <c r="KRG240" s="45"/>
      <c r="KRH240" s="45"/>
      <c r="KRI240" s="45"/>
      <c r="KRJ240" s="45"/>
      <c r="KRK240" s="45"/>
      <c r="KRL240" s="45"/>
      <c r="KRM240" s="45"/>
      <c r="KRN240" s="45"/>
      <c r="KRO240" s="45"/>
      <c r="KRP240" s="45"/>
      <c r="KRQ240" s="45"/>
      <c r="KRR240" s="45"/>
      <c r="KRS240" s="45"/>
      <c r="KRT240" s="45"/>
      <c r="KRU240" s="45"/>
      <c r="KRV240" s="45"/>
      <c r="KRW240" s="45"/>
      <c r="KRX240" s="45"/>
      <c r="KRY240" s="45"/>
      <c r="KRZ240" s="45"/>
      <c r="KSA240" s="45"/>
      <c r="KSB240" s="45"/>
      <c r="KSC240" s="45"/>
      <c r="KSD240" s="45"/>
      <c r="KSE240" s="45"/>
      <c r="KSF240" s="45"/>
      <c r="KSG240" s="45"/>
      <c r="KSH240" s="45"/>
      <c r="KSI240" s="45"/>
      <c r="KSJ240" s="45"/>
      <c r="KSK240" s="45"/>
      <c r="KSL240" s="45"/>
      <c r="KSM240" s="45"/>
      <c r="KSN240" s="45"/>
      <c r="KSO240" s="45"/>
      <c r="KSP240" s="45"/>
      <c r="KSQ240" s="45"/>
      <c r="KSR240" s="45"/>
      <c r="KSS240" s="45"/>
      <c r="KST240" s="45"/>
      <c r="KSU240" s="45"/>
      <c r="KSV240" s="45"/>
      <c r="KSW240" s="45"/>
      <c r="KSX240" s="45"/>
      <c r="KSY240" s="45"/>
      <c r="KSZ240" s="45"/>
      <c r="KTA240" s="45"/>
      <c r="KTB240" s="45"/>
      <c r="KTC240" s="45"/>
      <c r="KTD240" s="45"/>
      <c r="KTE240" s="45"/>
      <c r="KTF240" s="45"/>
      <c r="KTG240" s="45"/>
      <c r="KTH240" s="45"/>
      <c r="KTI240" s="45"/>
      <c r="KTJ240" s="45"/>
      <c r="KTK240" s="45"/>
      <c r="KTL240" s="45"/>
      <c r="KTM240" s="45"/>
      <c r="KTN240" s="45"/>
      <c r="KTO240" s="45"/>
      <c r="KTP240" s="45"/>
      <c r="KTQ240" s="45"/>
      <c r="KTR240" s="45"/>
      <c r="KTS240" s="45"/>
      <c r="KTT240" s="45"/>
      <c r="KTU240" s="45"/>
      <c r="KTV240" s="45"/>
      <c r="KTW240" s="45"/>
      <c r="KTX240" s="45"/>
      <c r="KTY240" s="45"/>
      <c r="KTZ240" s="45"/>
      <c r="KUA240" s="45"/>
      <c r="KUB240" s="45"/>
      <c r="KUC240" s="45"/>
      <c r="KUD240" s="45"/>
      <c r="KUE240" s="45"/>
      <c r="KUF240" s="45"/>
      <c r="KUG240" s="45"/>
      <c r="KUH240" s="45"/>
      <c r="KUI240" s="45"/>
      <c r="KUJ240" s="45"/>
      <c r="KUK240" s="45"/>
      <c r="KUL240" s="45"/>
      <c r="KUM240" s="45"/>
      <c r="KUN240" s="45"/>
      <c r="KUO240" s="45"/>
      <c r="KUP240" s="45"/>
      <c r="KUQ240" s="45"/>
      <c r="KUR240" s="45"/>
      <c r="KUS240" s="45"/>
      <c r="KUT240" s="45"/>
      <c r="KUU240" s="45"/>
      <c r="KUV240" s="45"/>
      <c r="KUW240" s="45"/>
      <c r="KUX240" s="45"/>
      <c r="KUY240" s="45"/>
      <c r="KUZ240" s="45"/>
      <c r="KVA240" s="45"/>
      <c r="KVB240" s="45"/>
      <c r="KVC240" s="45"/>
      <c r="KVD240" s="45"/>
      <c r="KVE240" s="45"/>
      <c r="KVF240" s="45"/>
      <c r="KVG240" s="45"/>
      <c r="KVH240" s="45"/>
      <c r="KVI240" s="45"/>
      <c r="KVJ240" s="45"/>
      <c r="KVK240" s="45"/>
      <c r="KVL240" s="45"/>
      <c r="KVM240" s="45"/>
      <c r="KVN240" s="45"/>
      <c r="KVO240" s="45"/>
      <c r="KVP240" s="45"/>
      <c r="KVQ240" s="45"/>
      <c r="KVR240" s="45"/>
      <c r="KVS240" s="45"/>
      <c r="KVT240" s="45"/>
      <c r="KVU240" s="45"/>
      <c r="KVV240" s="45"/>
      <c r="KVW240" s="45"/>
      <c r="KVX240" s="45"/>
      <c r="KVY240" s="45"/>
      <c r="KVZ240" s="45"/>
      <c r="KWA240" s="45"/>
      <c r="KWB240" s="45"/>
      <c r="KWC240" s="45"/>
      <c r="KWD240" s="45"/>
      <c r="KWE240" s="45"/>
      <c r="KWF240" s="45"/>
      <c r="KWG240" s="45"/>
      <c r="KWH240" s="45"/>
      <c r="KWI240" s="45"/>
      <c r="KWJ240" s="45"/>
      <c r="KWK240" s="45"/>
      <c r="KWL240" s="45"/>
      <c r="KWM240" s="45"/>
      <c r="KWN240" s="45"/>
      <c r="KWO240" s="45"/>
      <c r="KWP240" s="45"/>
      <c r="KWQ240" s="45"/>
      <c r="KWR240" s="45"/>
      <c r="KWS240" s="45"/>
      <c r="KWT240" s="45"/>
      <c r="KWU240" s="45"/>
      <c r="KWV240" s="45"/>
      <c r="KWW240" s="45"/>
      <c r="KWX240" s="45"/>
      <c r="KWY240" s="45"/>
      <c r="KWZ240" s="45"/>
      <c r="KXA240" s="45"/>
      <c r="KXB240" s="45"/>
      <c r="KXC240" s="45"/>
      <c r="KXD240" s="45"/>
      <c r="KXE240" s="45"/>
      <c r="KXF240" s="45"/>
      <c r="KXG240" s="45"/>
      <c r="KXH240" s="45"/>
      <c r="KXI240" s="45"/>
      <c r="KXJ240" s="45"/>
      <c r="KXK240" s="45"/>
      <c r="KXL240" s="45"/>
      <c r="KXM240" s="45"/>
      <c r="KXN240" s="45"/>
      <c r="KXO240" s="45"/>
      <c r="KXP240" s="45"/>
      <c r="KXQ240" s="45"/>
      <c r="KXR240" s="45"/>
      <c r="KXS240" s="45"/>
      <c r="KXT240" s="45"/>
      <c r="KXU240" s="45"/>
      <c r="KXV240" s="45"/>
      <c r="KXW240" s="45"/>
      <c r="KXX240" s="45"/>
      <c r="KXY240" s="45"/>
      <c r="KXZ240" s="45"/>
      <c r="KYA240" s="45"/>
      <c r="KYB240" s="45"/>
      <c r="KYC240" s="45"/>
      <c r="KYD240" s="45"/>
      <c r="KYE240" s="45"/>
      <c r="KYF240" s="45"/>
      <c r="KYG240" s="45"/>
      <c r="KYH240" s="45"/>
      <c r="KYI240" s="45"/>
      <c r="KYJ240" s="45"/>
      <c r="KYK240" s="45"/>
      <c r="KYL240" s="45"/>
      <c r="KYM240" s="45"/>
      <c r="KYN240" s="45"/>
      <c r="KYO240" s="45"/>
      <c r="KYP240" s="45"/>
      <c r="KYQ240" s="45"/>
      <c r="KYR240" s="45"/>
      <c r="KYS240" s="45"/>
      <c r="KYT240" s="45"/>
      <c r="KYU240" s="45"/>
      <c r="KYV240" s="45"/>
      <c r="KYW240" s="45"/>
      <c r="KYX240" s="45"/>
      <c r="KYY240" s="45"/>
      <c r="KYZ240" s="45"/>
      <c r="KZA240" s="45"/>
      <c r="KZB240" s="45"/>
      <c r="KZC240" s="45"/>
      <c r="KZD240" s="45"/>
      <c r="KZE240" s="45"/>
      <c r="KZF240" s="45"/>
      <c r="KZG240" s="45"/>
      <c r="KZH240" s="45"/>
      <c r="KZI240" s="45"/>
      <c r="KZJ240" s="45"/>
      <c r="KZK240" s="45"/>
      <c r="KZL240" s="45"/>
      <c r="KZM240" s="45"/>
      <c r="KZN240" s="45"/>
      <c r="KZO240" s="45"/>
      <c r="KZP240" s="45"/>
      <c r="KZQ240" s="45"/>
      <c r="KZR240" s="45"/>
      <c r="KZS240" s="45"/>
      <c r="KZT240" s="45"/>
      <c r="KZU240" s="45"/>
      <c r="KZV240" s="45"/>
      <c r="KZW240" s="45"/>
      <c r="KZX240" s="45"/>
      <c r="KZY240" s="45"/>
      <c r="KZZ240" s="45"/>
      <c r="LAA240" s="45"/>
      <c r="LAB240" s="45"/>
      <c r="LAC240" s="45"/>
      <c r="LAD240" s="45"/>
      <c r="LAE240" s="45"/>
      <c r="LAF240" s="45"/>
      <c r="LAG240" s="45"/>
      <c r="LAH240" s="45"/>
      <c r="LAI240" s="45"/>
      <c r="LAJ240" s="45"/>
      <c r="LAK240" s="45"/>
      <c r="LAL240" s="45"/>
      <c r="LAM240" s="45"/>
      <c r="LAN240" s="45"/>
      <c r="LAO240" s="45"/>
      <c r="LAP240" s="45"/>
      <c r="LAQ240" s="45"/>
      <c r="LAR240" s="45"/>
      <c r="LAS240" s="45"/>
      <c r="LAT240" s="45"/>
      <c r="LAU240" s="45"/>
      <c r="LAV240" s="45"/>
      <c r="LAW240" s="45"/>
      <c r="LAX240" s="45"/>
      <c r="LAY240" s="45"/>
      <c r="LAZ240" s="45"/>
      <c r="LBA240" s="45"/>
      <c r="LBB240" s="45"/>
      <c r="LBC240" s="45"/>
      <c r="LBD240" s="45"/>
      <c r="LBE240" s="45"/>
      <c r="LBF240" s="45"/>
      <c r="LBG240" s="45"/>
      <c r="LBH240" s="45"/>
      <c r="LBI240" s="45"/>
      <c r="LBJ240" s="45"/>
      <c r="LBK240" s="45"/>
      <c r="LBL240" s="45"/>
      <c r="LBM240" s="45"/>
      <c r="LBN240" s="45"/>
      <c r="LBO240" s="45"/>
      <c r="LBP240" s="45"/>
      <c r="LBQ240" s="45"/>
      <c r="LBR240" s="45"/>
      <c r="LBS240" s="45"/>
      <c r="LBT240" s="45"/>
      <c r="LBU240" s="45"/>
      <c r="LBV240" s="45"/>
      <c r="LBW240" s="45"/>
      <c r="LBX240" s="45"/>
      <c r="LBY240" s="45"/>
      <c r="LBZ240" s="45"/>
      <c r="LCA240" s="45"/>
      <c r="LCB240" s="45"/>
      <c r="LCC240" s="45"/>
      <c r="LCD240" s="45"/>
      <c r="LCE240" s="45"/>
      <c r="LCF240" s="45"/>
      <c r="LCG240" s="45"/>
      <c r="LCH240" s="45"/>
      <c r="LCI240" s="45"/>
      <c r="LCJ240" s="45"/>
      <c r="LCK240" s="45"/>
      <c r="LCL240" s="45"/>
      <c r="LCM240" s="45"/>
      <c r="LCN240" s="45"/>
      <c r="LCO240" s="45"/>
      <c r="LCP240" s="45"/>
      <c r="LCQ240" s="45"/>
      <c r="LCR240" s="45"/>
      <c r="LCS240" s="45"/>
      <c r="LCT240" s="45"/>
      <c r="LCU240" s="45"/>
      <c r="LCV240" s="45"/>
      <c r="LCW240" s="45"/>
      <c r="LCX240" s="45"/>
      <c r="LCY240" s="45"/>
      <c r="LCZ240" s="45"/>
      <c r="LDA240" s="45"/>
      <c r="LDB240" s="45"/>
      <c r="LDC240" s="45"/>
      <c r="LDD240" s="45"/>
      <c r="LDE240" s="45"/>
      <c r="LDF240" s="45"/>
      <c r="LDG240" s="45"/>
      <c r="LDH240" s="45"/>
      <c r="LDI240" s="45"/>
      <c r="LDJ240" s="45"/>
      <c r="LDK240" s="45"/>
      <c r="LDL240" s="45"/>
      <c r="LDM240" s="45"/>
      <c r="LDN240" s="45"/>
      <c r="LDO240" s="45"/>
      <c r="LDP240" s="45"/>
      <c r="LDQ240" s="45"/>
      <c r="LDR240" s="45"/>
      <c r="LDS240" s="45"/>
      <c r="LDT240" s="45"/>
      <c r="LDU240" s="45"/>
      <c r="LDV240" s="45"/>
      <c r="LDW240" s="45"/>
      <c r="LDX240" s="45"/>
      <c r="LDY240" s="45"/>
      <c r="LDZ240" s="45"/>
      <c r="LEA240" s="45"/>
      <c r="LEB240" s="45"/>
      <c r="LEC240" s="45"/>
      <c r="LED240" s="45"/>
      <c r="LEE240" s="45"/>
      <c r="LEF240" s="45"/>
      <c r="LEG240" s="45"/>
      <c r="LEH240" s="45"/>
      <c r="LEI240" s="45"/>
      <c r="LEJ240" s="45"/>
      <c r="LEK240" s="45"/>
      <c r="LEL240" s="45"/>
      <c r="LEM240" s="45"/>
      <c r="LEN240" s="45"/>
      <c r="LEO240" s="45"/>
      <c r="LEP240" s="45"/>
      <c r="LEQ240" s="45"/>
      <c r="LER240" s="45"/>
      <c r="LES240" s="45"/>
      <c r="LET240" s="45"/>
      <c r="LEU240" s="45"/>
      <c r="LEV240" s="45"/>
      <c r="LEW240" s="45"/>
      <c r="LEX240" s="45"/>
      <c r="LEY240" s="45"/>
      <c r="LEZ240" s="45"/>
      <c r="LFA240" s="45"/>
      <c r="LFB240" s="45"/>
      <c r="LFC240" s="45"/>
      <c r="LFD240" s="45"/>
      <c r="LFE240" s="45"/>
      <c r="LFF240" s="45"/>
      <c r="LFG240" s="45"/>
      <c r="LFH240" s="45"/>
      <c r="LFI240" s="45"/>
      <c r="LFJ240" s="45"/>
      <c r="LFK240" s="45"/>
      <c r="LFL240" s="45"/>
      <c r="LFM240" s="45"/>
      <c r="LFN240" s="45"/>
      <c r="LFO240" s="45"/>
      <c r="LFP240" s="45"/>
      <c r="LFQ240" s="45"/>
      <c r="LFR240" s="45"/>
      <c r="LFS240" s="45"/>
      <c r="LFT240" s="45"/>
      <c r="LFU240" s="45"/>
      <c r="LFV240" s="45"/>
      <c r="LFW240" s="45"/>
      <c r="LFX240" s="45"/>
      <c r="LFY240" s="45"/>
      <c r="LFZ240" s="45"/>
      <c r="LGA240" s="45"/>
      <c r="LGB240" s="45"/>
      <c r="LGC240" s="45"/>
      <c r="LGD240" s="45"/>
      <c r="LGE240" s="45"/>
      <c r="LGF240" s="45"/>
      <c r="LGG240" s="45"/>
      <c r="LGH240" s="45"/>
      <c r="LGI240" s="45"/>
      <c r="LGJ240" s="45"/>
      <c r="LGK240" s="45"/>
      <c r="LGL240" s="45"/>
      <c r="LGM240" s="45"/>
      <c r="LGN240" s="45"/>
      <c r="LGO240" s="45"/>
      <c r="LGP240" s="45"/>
      <c r="LGQ240" s="45"/>
      <c r="LGR240" s="45"/>
      <c r="LGS240" s="45"/>
      <c r="LGT240" s="45"/>
      <c r="LGU240" s="45"/>
      <c r="LGV240" s="45"/>
      <c r="LGW240" s="45"/>
      <c r="LGX240" s="45"/>
      <c r="LGY240" s="45"/>
      <c r="LGZ240" s="45"/>
      <c r="LHA240" s="45"/>
      <c r="LHB240" s="45"/>
      <c r="LHC240" s="45"/>
      <c r="LHD240" s="45"/>
      <c r="LHE240" s="45"/>
      <c r="LHF240" s="45"/>
      <c r="LHG240" s="45"/>
      <c r="LHH240" s="45"/>
      <c r="LHI240" s="45"/>
      <c r="LHJ240" s="45"/>
      <c r="LHK240" s="45"/>
      <c r="LHL240" s="45"/>
      <c r="LHM240" s="45"/>
      <c r="LHN240" s="45"/>
      <c r="LHO240" s="45"/>
      <c r="LHP240" s="45"/>
      <c r="LHQ240" s="45"/>
      <c r="LHR240" s="45"/>
      <c r="LHS240" s="45"/>
      <c r="LHT240" s="45"/>
      <c r="LHU240" s="45"/>
      <c r="LHV240" s="45"/>
      <c r="LHW240" s="45"/>
      <c r="LHX240" s="45"/>
      <c r="LHY240" s="45"/>
      <c r="LHZ240" s="45"/>
      <c r="LIA240" s="45"/>
      <c r="LIB240" s="45"/>
      <c r="LIC240" s="45"/>
      <c r="LID240" s="45"/>
      <c r="LIE240" s="45"/>
      <c r="LIF240" s="45"/>
      <c r="LIG240" s="45"/>
      <c r="LIH240" s="45"/>
      <c r="LII240" s="45"/>
      <c r="LIJ240" s="45"/>
      <c r="LIK240" s="45"/>
      <c r="LIL240" s="45"/>
      <c r="LIM240" s="45"/>
      <c r="LIN240" s="45"/>
      <c r="LIO240" s="45"/>
      <c r="LIP240" s="45"/>
      <c r="LIQ240" s="45"/>
      <c r="LIR240" s="45"/>
      <c r="LIS240" s="45"/>
      <c r="LIT240" s="45"/>
      <c r="LIU240" s="45"/>
      <c r="LIV240" s="45"/>
      <c r="LIW240" s="45"/>
      <c r="LIX240" s="45"/>
      <c r="LIY240" s="45"/>
      <c r="LIZ240" s="45"/>
      <c r="LJA240" s="45"/>
      <c r="LJB240" s="45"/>
      <c r="LJC240" s="45"/>
      <c r="LJD240" s="45"/>
      <c r="LJE240" s="45"/>
      <c r="LJF240" s="45"/>
      <c r="LJG240" s="45"/>
      <c r="LJH240" s="45"/>
      <c r="LJI240" s="45"/>
      <c r="LJJ240" s="45"/>
      <c r="LJK240" s="45"/>
      <c r="LJL240" s="45"/>
      <c r="LJM240" s="45"/>
      <c r="LJN240" s="45"/>
      <c r="LJO240" s="45"/>
      <c r="LJP240" s="45"/>
      <c r="LJQ240" s="45"/>
      <c r="LJR240" s="45"/>
      <c r="LJS240" s="45"/>
      <c r="LJT240" s="45"/>
      <c r="LJU240" s="45"/>
      <c r="LJV240" s="45"/>
      <c r="LJW240" s="45"/>
      <c r="LJX240" s="45"/>
      <c r="LJY240" s="45"/>
      <c r="LJZ240" s="45"/>
      <c r="LKA240" s="45"/>
      <c r="LKB240" s="45"/>
      <c r="LKC240" s="45"/>
      <c r="LKD240" s="45"/>
      <c r="LKE240" s="45"/>
      <c r="LKF240" s="45"/>
      <c r="LKG240" s="45"/>
      <c r="LKH240" s="45"/>
      <c r="LKI240" s="45"/>
      <c r="LKJ240" s="45"/>
      <c r="LKK240" s="45"/>
      <c r="LKL240" s="45"/>
      <c r="LKM240" s="45"/>
      <c r="LKN240" s="45"/>
      <c r="LKO240" s="45"/>
      <c r="LKP240" s="45"/>
      <c r="LKQ240" s="45"/>
      <c r="LKR240" s="45"/>
      <c r="LKS240" s="45"/>
      <c r="LKT240" s="45"/>
      <c r="LKU240" s="45"/>
      <c r="LKV240" s="45"/>
      <c r="LKW240" s="45"/>
      <c r="LKX240" s="45"/>
      <c r="LKY240" s="45"/>
      <c r="LKZ240" s="45"/>
      <c r="LLA240" s="45"/>
      <c r="LLB240" s="45"/>
      <c r="LLC240" s="45"/>
      <c r="LLD240" s="45"/>
      <c r="LLE240" s="45"/>
      <c r="LLF240" s="45"/>
      <c r="LLG240" s="45"/>
      <c r="LLH240" s="45"/>
      <c r="LLI240" s="45"/>
      <c r="LLJ240" s="45"/>
      <c r="LLK240" s="45"/>
      <c r="LLL240" s="45"/>
      <c r="LLM240" s="45"/>
      <c r="LLN240" s="45"/>
      <c r="LLO240" s="45"/>
      <c r="LLP240" s="45"/>
      <c r="LLQ240" s="45"/>
      <c r="LLR240" s="45"/>
      <c r="LLS240" s="45"/>
      <c r="LLT240" s="45"/>
      <c r="LLU240" s="45"/>
      <c r="LLV240" s="45"/>
      <c r="LLW240" s="45"/>
      <c r="LLX240" s="45"/>
      <c r="LLY240" s="45"/>
      <c r="LLZ240" s="45"/>
      <c r="LMA240" s="45"/>
      <c r="LMB240" s="45"/>
      <c r="LMC240" s="45"/>
      <c r="LMD240" s="45"/>
      <c r="LME240" s="45"/>
      <c r="LMF240" s="45"/>
      <c r="LMG240" s="45"/>
      <c r="LMH240" s="45"/>
      <c r="LMI240" s="45"/>
      <c r="LMJ240" s="45"/>
      <c r="LMK240" s="45"/>
      <c r="LML240" s="45"/>
      <c r="LMM240" s="45"/>
      <c r="LMN240" s="45"/>
      <c r="LMO240" s="45"/>
      <c r="LMP240" s="45"/>
      <c r="LMQ240" s="45"/>
      <c r="LMR240" s="45"/>
      <c r="LMS240" s="45"/>
      <c r="LMT240" s="45"/>
      <c r="LMU240" s="45"/>
      <c r="LMV240" s="45"/>
      <c r="LMW240" s="45"/>
      <c r="LMX240" s="45"/>
      <c r="LMY240" s="45"/>
      <c r="LMZ240" s="45"/>
      <c r="LNA240" s="45"/>
      <c r="LNB240" s="45"/>
      <c r="LNC240" s="45"/>
      <c r="LND240" s="45"/>
      <c r="LNE240" s="45"/>
      <c r="LNF240" s="45"/>
      <c r="LNG240" s="45"/>
      <c r="LNH240" s="45"/>
      <c r="LNI240" s="45"/>
      <c r="LNJ240" s="45"/>
      <c r="LNK240" s="45"/>
      <c r="LNL240" s="45"/>
      <c r="LNM240" s="45"/>
      <c r="LNN240" s="45"/>
      <c r="LNO240" s="45"/>
      <c r="LNP240" s="45"/>
      <c r="LNQ240" s="45"/>
      <c r="LNR240" s="45"/>
      <c r="LNS240" s="45"/>
      <c r="LNT240" s="45"/>
      <c r="LNU240" s="45"/>
      <c r="LNV240" s="45"/>
      <c r="LNW240" s="45"/>
      <c r="LNX240" s="45"/>
      <c r="LNY240" s="45"/>
      <c r="LNZ240" s="45"/>
      <c r="LOA240" s="45"/>
      <c r="LOB240" s="45"/>
      <c r="LOC240" s="45"/>
      <c r="LOD240" s="45"/>
      <c r="LOE240" s="45"/>
      <c r="LOF240" s="45"/>
      <c r="LOG240" s="45"/>
      <c r="LOH240" s="45"/>
      <c r="LOI240" s="45"/>
      <c r="LOJ240" s="45"/>
      <c r="LOK240" s="45"/>
      <c r="LOL240" s="45"/>
      <c r="LOM240" s="45"/>
      <c r="LON240" s="45"/>
      <c r="LOO240" s="45"/>
      <c r="LOP240" s="45"/>
      <c r="LOQ240" s="45"/>
      <c r="LOR240" s="45"/>
      <c r="LOS240" s="45"/>
      <c r="LOT240" s="45"/>
      <c r="LOU240" s="45"/>
      <c r="LOV240" s="45"/>
      <c r="LOW240" s="45"/>
      <c r="LOX240" s="45"/>
      <c r="LOY240" s="45"/>
      <c r="LOZ240" s="45"/>
      <c r="LPA240" s="45"/>
      <c r="LPB240" s="45"/>
      <c r="LPC240" s="45"/>
      <c r="LPD240" s="45"/>
      <c r="LPE240" s="45"/>
      <c r="LPF240" s="45"/>
      <c r="LPG240" s="45"/>
      <c r="LPH240" s="45"/>
      <c r="LPI240" s="45"/>
      <c r="LPJ240" s="45"/>
      <c r="LPK240" s="45"/>
      <c r="LPL240" s="45"/>
      <c r="LPM240" s="45"/>
      <c r="LPN240" s="45"/>
      <c r="LPO240" s="45"/>
      <c r="LPP240" s="45"/>
      <c r="LPQ240" s="45"/>
      <c r="LPR240" s="45"/>
      <c r="LPS240" s="45"/>
      <c r="LPT240" s="45"/>
      <c r="LPU240" s="45"/>
      <c r="LPV240" s="45"/>
      <c r="LPW240" s="45"/>
      <c r="LPX240" s="45"/>
      <c r="LPY240" s="45"/>
      <c r="LPZ240" s="45"/>
      <c r="LQA240" s="45"/>
      <c r="LQB240" s="45"/>
      <c r="LQC240" s="45"/>
      <c r="LQD240" s="45"/>
      <c r="LQE240" s="45"/>
      <c r="LQF240" s="45"/>
      <c r="LQG240" s="45"/>
      <c r="LQH240" s="45"/>
      <c r="LQI240" s="45"/>
      <c r="LQJ240" s="45"/>
      <c r="LQK240" s="45"/>
      <c r="LQL240" s="45"/>
      <c r="LQM240" s="45"/>
      <c r="LQN240" s="45"/>
      <c r="LQO240" s="45"/>
      <c r="LQP240" s="45"/>
      <c r="LQQ240" s="45"/>
      <c r="LQR240" s="45"/>
      <c r="LQS240" s="45"/>
      <c r="LQT240" s="45"/>
      <c r="LQU240" s="45"/>
      <c r="LQV240" s="45"/>
      <c r="LQW240" s="45"/>
      <c r="LQX240" s="45"/>
      <c r="LQY240" s="45"/>
      <c r="LQZ240" s="45"/>
      <c r="LRA240" s="45"/>
      <c r="LRB240" s="45"/>
      <c r="LRC240" s="45"/>
      <c r="LRD240" s="45"/>
      <c r="LRE240" s="45"/>
      <c r="LRF240" s="45"/>
      <c r="LRG240" s="45"/>
      <c r="LRH240" s="45"/>
      <c r="LRI240" s="45"/>
      <c r="LRJ240" s="45"/>
      <c r="LRK240" s="45"/>
      <c r="LRL240" s="45"/>
      <c r="LRM240" s="45"/>
      <c r="LRN240" s="45"/>
      <c r="LRO240" s="45"/>
      <c r="LRP240" s="45"/>
      <c r="LRQ240" s="45"/>
      <c r="LRR240" s="45"/>
      <c r="LRS240" s="45"/>
      <c r="LRT240" s="45"/>
      <c r="LRU240" s="45"/>
      <c r="LRV240" s="45"/>
      <c r="LRW240" s="45"/>
      <c r="LRX240" s="45"/>
      <c r="LRY240" s="45"/>
      <c r="LRZ240" s="45"/>
      <c r="LSA240" s="45"/>
      <c r="LSB240" s="45"/>
      <c r="LSC240" s="45"/>
      <c r="LSD240" s="45"/>
      <c r="LSE240" s="45"/>
      <c r="LSF240" s="45"/>
      <c r="LSG240" s="45"/>
      <c r="LSH240" s="45"/>
      <c r="LSI240" s="45"/>
      <c r="LSJ240" s="45"/>
      <c r="LSK240" s="45"/>
      <c r="LSL240" s="45"/>
      <c r="LSM240" s="45"/>
      <c r="LSN240" s="45"/>
      <c r="LSO240" s="45"/>
      <c r="LSP240" s="45"/>
      <c r="LSQ240" s="45"/>
      <c r="LSR240" s="45"/>
      <c r="LSS240" s="45"/>
      <c r="LST240" s="45"/>
      <c r="LSU240" s="45"/>
      <c r="LSV240" s="45"/>
      <c r="LSW240" s="45"/>
      <c r="LSX240" s="45"/>
      <c r="LSY240" s="45"/>
      <c r="LSZ240" s="45"/>
      <c r="LTA240" s="45"/>
      <c r="LTB240" s="45"/>
      <c r="LTC240" s="45"/>
      <c r="LTD240" s="45"/>
      <c r="LTE240" s="45"/>
      <c r="LTF240" s="45"/>
      <c r="LTG240" s="45"/>
      <c r="LTH240" s="45"/>
      <c r="LTI240" s="45"/>
      <c r="LTJ240" s="45"/>
      <c r="LTK240" s="45"/>
      <c r="LTL240" s="45"/>
      <c r="LTM240" s="45"/>
      <c r="LTN240" s="45"/>
      <c r="LTO240" s="45"/>
      <c r="LTP240" s="45"/>
      <c r="LTQ240" s="45"/>
      <c r="LTR240" s="45"/>
      <c r="LTS240" s="45"/>
      <c r="LTT240" s="45"/>
      <c r="LTU240" s="45"/>
      <c r="LTV240" s="45"/>
      <c r="LTW240" s="45"/>
      <c r="LTX240" s="45"/>
      <c r="LTY240" s="45"/>
      <c r="LTZ240" s="45"/>
      <c r="LUA240" s="45"/>
      <c r="LUB240" s="45"/>
      <c r="LUC240" s="45"/>
      <c r="LUD240" s="45"/>
      <c r="LUE240" s="45"/>
      <c r="LUF240" s="45"/>
      <c r="LUG240" s="45"/>
      <c r="LUH240" s="45"/>
      <c r="LUI240" s="45"/>
      <c r="LUJ240" s="45"/>
      <c r="LUK240" s="45"/>
      <c r="LUL240" s="45"/>
      <c r="LUM240" s="45"/>
      <c r="LUN240" s="45"/>
      <c r="LUO240" s="45"/>
      <c r="LUP240" s="45"/>
      <c r="LUQ240" s="45"/>
      <c r="LUR240" s="45"/>
      <c r="LUS240" s="45"/>
      <c r="LUT240" s="45"/>
      <c r="LUU240" s="45"/>
      <c r="LUV240" s="45"/>
      <c r="LUW240" s="45"/>
      <c r="LUX240" s="45"/>
      <c r="LUY240" s="45"/>
      <c r="LUZ240" s="45"/>
      <c r="LVA240" s="45"/>
      <c r="LVB240" s="45"/>
      <c r="LVC240" s="45"/>
      <c r="LVD240" s="45"/>
      <c r="LVE240" s="45"/>
      <c r="LVF240" s="45"/>
      <c r="LVG240" s="45"/>
      <c r="LVH240" s="45"/>
      <c r="LVI240" s="45"/>
      <c r="LVJ240" s="45"/>
      <c r="LVK240" s="45"/>
      <c r="LVL240" s="45"/>
      <c r="LVM240" s="45"/>
      <c r="LVN240" s="45"/>
      <c r="LVO240" s="45"/>
      <c r="LVP240" s="45"/>
      <c r="LVQ240" s="45"/>
      <c r="LVR240" s="45"/>
      <c r="LVS240" s="45"/>
      <c r="LVT240" s="45"/>
      <c r="LVU240" s="45"/>
      <c r="LVV240" s="45"/>
      <c r="LVW240" s="45"/>
      <c r="LVX240" s="45"/>
      <c r="LVY240" s="45"/>
      <c r="LVZ240" s="45"/>
      <c r="LWA240" s="45"/>
      <c r="LWB240" s="45"/>
      <c r="LWC240" s="45"/>
      <c r="LWD240" s="45"/>
      <c r="LWE240" s="45"/>
      <c r="LWF240" s="45"/>
      <c r="LWG240" s="45"/>
      <c r="LWH240" s="45"/>
      <c r="LWI240" s="45"/>
      <c r="LWJ240" s="45"/>
      <c r="LWK240" s="45"/>
      <c r="LWL240" s="45"/>
      <c r="LWM240" s="45"/>
      <c r="LWN240" s="45"/>
      <c r="LWO240" s="45"/>
      <c r="LWP240" s="45"/>
      <c r="LWQ240" s="45"/>
      <c r="LWR240" s="45"/>
      <c r="LWS240" s="45"/>
      <c r="LWT240" s="45"/>
      <c r="LWU240" s="45"/>
      <c r="LWV240" s="45"/>
      <c r="LWW240" s="45"/>
      <c r="LWX240" s="45"/>
      <c r="LWY240" s="45"/>
      <c r="LWZ240" s="45"/>
      <c r="LXA240" s="45"/>
      <c r="LXB240" s="45"/>
      <c r="LXC240" s="45"/>
      <c r="LXD240" s="45"/>
      <c r="LXE240" s="45"/>
      <c r="LXF240" s="45"/>
      <c r="LXG240" s="45"/>
      <c r="LXH240" s="45"/>
      <c r="LXI240" s="45"/>
      <c r="LXJ240" s="45"/>
      <c r="LXK240" s="45"/>
      <c r="LXL240" s="45"/>
      <c r="LXM240" s="45"/>
      <c r="LXN240" s="45"/>
      <c r="LXO240" s="45"/>
      <c r="LXP240" s="45"/>
      <c r="LXQ240" s="45"/>
      <c r="LXR240" s="45"/>
      <c r="LXS240" s="45"/>
      <c r="LXT240" s="45"/>
      <c r="LXU240" s="45"/>
      <c r="LXV240" s="45"/>
      <c r="LXW240" s="45"/>
      <c r="LXX240" s="45"/>
      <c r="LXY240" s="45"/>
      <c r="LXZ240" s="45"/>
      <c r="LYA240" s="45"/>
      <c r="LYB240" s="45"/>
      <c r="LYC240" s="45"/>
      <c r="LYD240" s="45"/>
      <c r="LYE240" s="45"/>
      <c r="LYF240" s="45"/>
      <c r="LYG240" s="45"/>
      <c r="LYH240" s="45"/>
      <c r="LYI240" s="45"/>
      <c r="LYJ240" s="45"/>
      <c r="LYK240" s="45"/>
      <c r="LYL240" s="45"/>
      <c r="LYM240" s="45"/>
      <c r="LYN240" s="45"/>
      <c r="LYO240" s="45"/>
      <c r="LYP240" s="45"/>
      <c r="LYQ240" s="45"/>
      <c r="LYR240" s="45"/>
      <c r="LYS240" s="45"/>
      <c r="LYT240" s="45"/>
      <c r="LYU240" s="45"/>
      <c r="LYV240" s="45"/>
      <c r="LYW240" s="45"/>
      <c r="LYX240" s="45"/>
      <c r="LYY240" s="45"/>
      <c r="LYZ240" s="45"/>
      <c r="LZA240" s="45"/>
      <c r="LZB240" s="45"/>
      <c r="LZC240" s="45"/>
      <c r="LZD240" s="45"/>
      <c r="LZE240" s="45"/>
      <c r="LZF240" s="45"/>
      <c r="LZG240" s="45"/>
      <c r="LZH240" s="45"/>
      <c r="LZI240" s="45"/>
      <c r="LZJ240" s="45"/>
      <c r="LZK240" s="45"/>
      <c r="LZL240" s="45"/>
      <c r="LZM240" s="45"/>
      <c r="LZN240" s="45"/>
      <c r="LZO240" s="45"/>
      <c r="LZP240" s="45"/>
      <c r="LZQ240" s="45"/>
      <c r="LZR240" s="45"/>
      <c r="LZS240" s="45"/>
      <c r="LZT240" s="45"/>
      <c r="LZU240" s="45"/>
      <c r="LZV240" s="45"/>
      <c r="LZW240" s="45"/>
      <c r="LZX240" s="45"/>
      <c r="LZY240" s="45"/>
      <c r="LZZ240" s="45"/>
      <c r="MAA240" s="45"/>
      <c r="MAB240" s="45"/>
      <c r="MAC240" s="45"/>
      <c r="MAD240" s="45"/>
      <c r="MAE240" s="45"/>
      <c r="MAF240" s="45"/>
      <c r="MAG240" s="45"/>
      <c r="MAH240" s="45"/>
      <c r="MAI240" s="45"/>
      <c r="MAJ240" s="45"/>
      <c r="MAK240" s="45"/>
      <c r="MAL240" s="45"/>
      <c r="MAM240" s="45"/>
      <c r="MAN240" s="45"/>
      <c r="MAO240" s="45"/>
      <c r="MAP240" s="45"/>
      <c r="MAQ240" s="45"/>
      <c r="MAR240" s="45"/>
      <c r="MAS240" s="45"/>
      <c r="MAT240" s="45"/>
      <c r="MAU240" s="45"/>
      <c r="MAV240" s="45"/>
      <c r="MAW240" s="45"/>
      <c r="MAX240" s="45"/>
      <c r="MAY240" s="45"/>
      <c r="MAZ240" s="45"/>
      <c r="MBA240" s="45"/>
      <c r="MBB240" s="45"/>
      <c r="MBC240" s="45"/>
      <c r="MBD240" s="45"/>
      <c r="MBE240" s="45"/>
      <c r="MBF240" s="45"/>
      <c r="MBG240" s="45"/>
      <c r="MBH240" s="45"/>
      <c r="MBI240" s="45"/>
      <c r="MBJ240" s="45"/>
      <c r="MBK240" s="45"/>
      <c r="MBL240" s="45"/>
      <c r="MBM240" s="45"/>
      <c r="MBN240" s="45"/>
      <c r="MBO240" s="45"/>
      <c r="MBP240" s="45"/>
      <c r="MBQ240" s="45"/>
      <c r="MBR240" s="45"/>
      <c r="MBS240" s="45"/>
      <c r="MBT240" s="45"/>
      <c r="MBU240" s="45"/>
      <c r="MBV240" s="45"/>
      <c r="MBW240" s="45"/>
      <c r="MBX240" s="45"/>
      <c r="MBY240" s="45"/>
      <c r="MBZ240" s="45"/>
      <c r="MCA240" s="45"/>
      <c r="MCB240" s="45"/>
      <c r="MCC240" s="45"/>
      <c r="MCD240" s="45"/>
      <c r="MCE240" s="45"/>
      <c r="MCF240" s="45"/>
      <c r="MCG240" s="45"/>
      <c r="MCH240" s="45"/>
      <c r="MCI240" s="45"/>
      <c r="MCJ240" s="45"/>
      <c r="MCK240" s="45"/>
      <c r="MCL240" s="45"/>
      <c r="MCM240" s="45"/>
      <c r="MCN240" s="45"/>
      <c r="MCO240" s="45"/>
      <c r="MCP240" s="45"/>
      <c r="MCQ240" s="45"/>
      <c r="MCR240" s="45"/>
      <c r="MCS240" s="45"/>
      <c r="MCT240" s="45"/>
      <c r="MCU240" s="45"/>
      <c r="MCV240" s="45"/>
      <c r="MCW240" s="45"/>
      <c r="MCX240" s="45"/>
      <c r="MCY240" s="45"/>
      <c r="MCZ240" s="45"/>
      <c r="MDA240" s="45"/>
      <c r="MDB240" s="45"/>
      <c r="MDC240" s="45"/>
      <c r="MDD240" s="45"/>
      <c r="MDE240" s="45"/>
      <c r="MDF240" s="45"/>
      <c r="MDG240" s="45"/>
      <c r="MDH240" s="45"/>
      <c r="MDI240" s="45"/>
      <c r="MDJ240" s="45"/>
      <c r="MDK240" s="45"/>
      <c r="MDL240" s="45"/>
      <c r="MDM240" s="45"/>
      <c r="MDN240" s="45"/>
      <c r="MDO240" s="45"/>
      <c r="MDP240" s="45"/>
      <c r="MDQ240" s="45"/>
      <c r="MDR240" s="45"/>
      <c r="MDS240" s="45"/>
      <c r="MDT240" s="45"/>
      <c r="MDU240" s="45"/>
      <c r="MDV240" s="45"/>
      <c r="MDW240" s="45"/>
      <c r="MDX240" s="45"/>
      <c r="MDY240" s="45"/>
      <c r="MDZ240" s="45"/>
      <c r="MEA240" s="45"/>
      <c r="MEB240" s="45"/>
      <c r="MEC240" s="45"/>
      <c r="MED240" s="45"/>
      <c r="MEE240" s="45"/>
      <c r="MEF240" s="45"/>
      <c r="MEG240" s="45"/>
      <c r="MEH240" s="45"/>
      <c r="MEI240" s="45"/>
      <c r="MEJ240" s="45"/>
      <c r="MEK240" s="45"/>
      <c r="MEL240" s="45"/>
      <c r="MEM240" s="45"/>
      <c r="MEN240" s="45"/>
      <c r="MEO240" s="45"/>
      <c r="MEP240" s="45"/>
      <c r="MEQ240" s="45"/>
      <c r="MER240" s="45"/>
      <c r="MES240" s="45"/>
      <c r="MET240" s="45"/>
      <c r="MEU240" s="45"/>
      <c r="MEV240" s="45"/>
      <c r="MEW240" s="45"/>
      <c r="MEX240" s="45"/>
      <c r="MEY240" s="45"/>
      <c r="MEZ240" s="45"/>
      <c r="MFA240" s="45"/>
      <c r="MFB240" s="45"/>
      <c r="MFC240" s="45"/>
      <c r="MFD240" s="45"/>
      <c r="MFE240" s="45"/>
      <c r="MFF240" s="45"/>
      <c r="MFG240" s="45"/>
      <c r="MFH240" s="45"/>
      <c r="MFI240" s="45"/>
      <c r="MFJ240" s="45"/>
      <c r="MFK240" s="45"/>
      <c r="MFL240" s="45"/>
      <c r="MFM240" s="45"/>
      <c r="MFN240" s="45"/>
      <c r="MFO240" s="45"/>
      <c r="MFP240" s="45"/>
      <c r="MFQ240" s="45"/>
      <c r="MFR240" s="45"/>
      <c r="MFS240" s="45"/>
      <c r="MFT240" s="45"/>
      <c r="MFU240" s="45"/>
      <c r="MFV240" s="45"/>
      <c r="MFW240" s="45"/>
      <c r="MFX240" s="45"/>
      <c r="MFY240" s="45"/>
      <c r="MFZ240" s="45"/>
      <c r="MGA240" s="45"/>
      <c r="MGB240" s="45"/>
      <c r="MGC240" s="45"/>
      <c r="MGD240" s="45"/>
      <c r="MGE240" s="45"/>
      <c r="MGF240" s="45"/>
      <c r="MGG240" s="45"/>
      <c r="MGH240" s="45"/>
      <c r="MGI240" s="45"/>
      <c r="MGJ240" s="45"/>
      <c r="MGK240" s="45"/>
      <c r="MGL240" s="45"/>
      <c r="MGM240" s="45"/>
      <c r="MGN240" s="45"/>
      <c r="MGO240" s="45"/>
      <c r="MGP240" s="45"/>
      <c r="MGQ240" s="45"/>
      <c r="MGR240" s="45"/>
      <c r="MGS240" s="45"/>
      <c r="MGT240" s="45"/>
      <c r="MGU240" s="45"/>
      <c r="MGV240" s="45"/>
      <c r="MGW240" s="45"/>
      <c r="MGX240" s="45"/>
      <c r="MGY240" s="45"/>
      <c r="MGZ240" s="45"/>
      <c r="MHA240" s="45"/>
      <c r="MHB240" s="45"/>
      <c r="MHC240" s="45"/>
      <c r="MHD240" s="45"/>
      <c r="MHE240" s="45"/>
      <c r="MHF240" s="45"/>
      <c r="MHG240" s="45"/>
      <c r="MHH240" s="45"/>
      <c r="MHI240" s="45"/>
      <c r="MHJ240" s="45"/>
      <c r="MHK240" s="45"/>
      <c r="MHL240" s="45"/>
      <c r="MHM240" s="45"/>
      <c r="MHN240" s="45"/>
      <c r="MHO240" s="45"/>
      <c r="MHP240" s="45"/>
      <c r="MHQ240" s="45"/>
      <c r="MHR240" s="45"/>
      <c r="MHS240" s="45"/>
      <c r="MHT240" s="45"/>
      <c r="MHU240" s="45"/>
      <c r="MHV240" s="45"/>
      <c r="MHW240" s="45"/>
      <c r="MHX240" s="45"/>
      <c r="MHY240" s="45"/>
      <c r="MHZ240" s="45"/>
      <c r="MIA240" s="45"/>
      <c r="MIB240" s="45"/>
      <c r="MIC240" s="45"/>
      <c r="MID240" s="45"/>
      <c r="MIE240" s="45"/>
      <c r="MIF240" s="45"/>
      <c r="MIG240" s="45"/>
      <c r="MIH240" s="45"/>
      <c r="MII240" s="45"/>
      <c r="MIJ240" s="45"/>
      <c r="MIK240" s="45"/>
      <c r="MIL240" s="45"/>
      <c r="MIM240" s="45"/>
      <c r="MIN240" s="45"/>
      <c r="MIO240" s="45"/>
      <c r="MIP240" s="45"/>
      <c r="MIQ240" s="45"/>
      <c r="MIR240" s="45"/>
      <c r="MIS240" s="45"/>
      <c r="MIT240" s="45"/>
      <c r="MIU240" s="45"/>
      <c r="MIV240" s="45"/>
      <c r="MIW240" s="45"/>
      <c r="MIX240" s="45"/>
      <c r="MIY240" s="45"/>
      <c r="MIZ240" s="45"/>
      <c r="MJA240" s="45"/>
      <c r="MJB240" s="45"/>
      <c r="MJC240" s="45"/>
      <c r="MJD240" s="45"/>
      <c r="MJE240" s="45"/>
      <c r="MJF240" s="45"/>
      <c r="MJG240" s="45"/>
      <c r="MJH240" s="45"/>
      <c r="MJI240" s="45"/>
      <c r="MJJ240" s="45"/>
      <c r="MJK240" s="45"/>
      <c r="MJL240" s="45"/>
      <c r="MJM240" s="45"/>
      <c r="MJN240" s="45"/>
      <c r="MJO240" s="45"/>
      <c r="MJP240" s="45"/>
      <c r="MJQ240" s="45"/>
      <c r="MJR240" s="45"/>
      <c r="MJS240" s="45"/>
      <c r="MJT240" s="45"/>
      <c r="MJU240" s="45"/>
      <c r="MJV240" s="45"/>
      <c r="MJW240" s="45"/>
      <c r="MJX240" s="45"/>
      <c r="MJY240" s="45"/>
      <c r="MJZ240" s="45"/>
      <c r="MKA240" s="45"/>
      <c r="MKB240" s="45"/>
      <c r="MKC240" s="45"/>
      <c r="MKD240" s="45"/>
      <c r="MKE240" s="45"/>
      <c r="MKF240" s="45"/>
      <c r="MKG240" s="45"/>
      <c r="MKH240" s="45"/>
      <c r="MKI240" s="45"/>
      <c r="MKJ240" s="45"/>
      <c r="MKK240" s="45"/>
      <c r="MKL240" s="45"/>
      <c r="MKM240" s="45"/>
      <c r="MKN240" s="45"/>
      <c r="MKO240" s="45"/>
      <c r="MKP240" s="45"/>
      <c r="MKQ240" s="45"/>
      <c r="MKR240" s="45"/>
      <c r="MKS240" s="45"/>
      <c r="MKT240" s="45"/>
      <c r="MKU240" s="45"/>
      <c r="MKV240" s="45"/>
      <c r="MKW240" s="45"/>
      <c r="MKX240" s="45"/>
      <c r="MKY240" s="45"/>
      <c r="MKZ240" s="45"/>
      <c r="MLA240" s="45"/>
      <c r="MLB240" s="45"/>
      <c r="MLC240" s="45"/>
      <c r="MLD240" s="45"/>
      <c r="MLE240" s="45"/>
      <c r="MLF240" s="45"/>
      <c r="MLG240" s="45"/>
      <c r="MLH240" s="45"/>
      <c r="MLI240" s="45"/>
      <c r="MLJ240" s="45"/>
      <c r="MLK240" s="45"/>
      <c r="MLL240" s="45"/>
      <c r="MLM240" s="45"/>
      <c r="MLN240" s="45"/>
      <c r="MLO240" s="45"/>
      <c r="MLP240" s="45"/>
      <c r="MLQ240" s="45"/>
      <c r="MLR240" s="45"/>
      <c r="MLS240" s="45"/>
      <c r="MLT240" s="45"/>
      <c r="MLU240" s="45"/>
      <c r="MLV240" s="45"/>
      <c r="MLW240" s="45"/>
      <c r="MLX240" s="45"/>
      <c r="MLY240" s="45"/>
      <c r="MLZ240" s="45"/>
      <c r="MMA240" s="45"/>
      <c r="MMB240" s="45"/>
      <c r="MMC240" s="45"/>
      <c r="MMD240" s="45"/>
      <c r="MME240" s="45"/>
      <c r="MMF240" s="45"/>
      <c r="MMG240" s="45"/>
      <c r="MMH240" s="45"/>
      <c r="MMI240" s="45"/>
      <c r="MMJ240" s="45"/>
      <c r="MMK240" s="45"/>
      <c r="MML240" s="45"/>
      <c r="MMM240" s="45"/>
      <c r="MMN240" s="45"/>
      <c r="MMO240" s="45"/>
      <c r="MMP240" s="45"/>
      <c r="MMQ240" s="45"/>
      <c r="MMR240" s="45"/>
      <c r="MMS240" s="45"/>
      <c r="MMT240" s="45"/>
      <c r="MMU240" s="45"/>
      <c r="MMV240" s="45"/>
      <c r="MMW240" s="45"/>
      <c r="MMX240" s="45"/>
      <c r="MMY240" s="45"/>
      <c r="MMZ240" s="45"/>
      <c r="MNA240" s="45"/>
      <c r="MNB240" s="45"/>
      <c r="MNC240" s="45"/>
      <c r="MND240" s="45"/>
      <c r="MNE240" s="45"/>
      <c r="MNF240" s="45"/>
      <c r="MNG240" s="45"/>
      <c r="MNH240" s="45"/>
      <c r="MNI240" s="45"/>
      <c r="MNJ240" s="45"/>
      <c r="MNK240" s="45"/>
      <c r="MNL240" s="45"/>
      <c r="MNM240" s="45"/>
      <c r="MNN240" s="45"/>
      <c r="MNO240" s="45"/>
      <c r="MNP240" s="45"/>
      <c r="MNQ240" s="45"/>
      <c r="MNR240" s="45"/>
      <c r="MNS240" s="45"/>
      <c r="MNT240" s="45"/>
      <c r="MNU240" s="45"/>
      <c r="MNV240" s="45"/>
      <c r="MNW240" s="45"/>
      <c r="MNX240" s="45"/>
      <c r="MNY240" s="45"/>
      <c r="MNZ240" s="45"/>
      <c r="MOA240" s="45"/>
      <c r="MOB240" s="45"/>
      <c r="MOC240" s="45"/>
      <c r="MOD240" s="45"/>
      <c r="MOE240" s="45"/>
      <c r="MOF240" s="45"/>
      <c r="MOG240" s="45"/>
      <c r="MOH240" s="45"/>
      <c r="MOI240" s="45"/>
      <c r="MOJ240" s="45"/>
      <c r="MOK240" s="45"/>
      <c r="MOL240" s="45"/>
      <c r="MOM240" s="45"/>
      <c r="MON240" s="45"/>
      <c r="MOO240" s="45"/>
      <c r="MOP240" s="45"/>
      <c r="MOQ240" s="45"/>
      <c r="MOR240" s="45"/>
      <c r="MOS240" s="45"/>
      <c r="MOT240" s="45"/>
      <c r="MOU240" s="45"/>
      <c r="MOV240" s="45"/>
      <c r="MOW240" s="45"/>
      <c r="MOX240" s="45"/>
      <c r="MOY240" s="45"/>
      <c r="MOZ240" s="45"/>
      <c r="MPA240" s="45"/>
      <c r="MPB240" s="45"/>
      <c r="MPC240" s="45"/>
      <c r="MPD240" s="45"/>
      <c r="MPE240" s="45"/>
      <c r="MPF240" s="45"/>
      <c r="MPG240" s="45"/>
      <c r="MPH240" s="45"/>
      <c r="MPI240" s="45"/>
      <c r="MPJ240" s="45"/>
      <c r="MPK240" s="45"/>
      <c r="MPL240" s="45"/>
      <c r="MPM240" s="45"/>
      <c r="MPN240" s="45"/>
      <c r="MPO240" s="45"/>
      <c r="MPP240" s="45"/>
      <c r="MPQ240" s="45"/>
      <c r="MPR240" s="45"/>
      <c r="MPS240" s="45"/>
      <c r="MPT240" s="45"/>
      <c r="MPU240" s="45"/>
      <c r="MPV240" s="45"/>
      <c r="MPW240" s="45"/>
      <c r="MPX240" s="45"/>
      <c r="MPY240" s="45"/>
      <c r="MPZ240" s="45"/>
      <c r="MQA240" s="45"/>
      <c r="MQB240" s="45"/>
      <c r="MQC240" s="45"/>
      <c r="MQD240" s="45"/>
      <c r="MQE240" s="45"/>
      <c r="MQF240" s="45"/>
      <c r="MQG240" s="45"/>
      <c r="MQH240" s="45"/>
      <c r="MQI240" s="45"/>
      <c r="MQJ240" s="45"/>
      <c r="MQK240" s="45"/>
      <c r="MQL240" s="45"/>
      <c r="MQM240" s="45"/>
      <c r="MQN240" s="45"/>
      <c r="MQO240" s="45"/>
      <c r="MQP240" s="45"/>
      <c r="MQQ240" s="45"/>
      <c r="MQR240" s="45"/>
      <c r="MQS240" s="45"/>
      <c r="MQT240" s="45"/>
      <c r="MQU240" s="45"/>
      <c r="MQV240" s="45"/>
      <c r="MQW240" s="45"/>
      <c r="MQX240" s="45"/>
      <c r="MQY240" s="45"/>
      <c r="MQZ240" s="45"/>
      <c r="MRA240" s="45"/>
      <c r="MRB240" s="45"/>
      <c r="MRC240" s="45"/>
      <c r="MRD240" s="45"/>
      <c r="MRE240" s="45"/>
      <c r="MRF240" s="45"/>
      <c r="MRG240" s="45"/>
      <c r="MRH240" s="45"/>
      <c r="MRI240" s="45"/>
      <c r="MRJ240" s="45"/>
      <c r="MRK240" s="45"/>
      <c r="MRL240" s="45"/>
      <c r="MRM240" s="45"/>
      <c r="MRN240" s="45"/>
      <c r="MRO240" s="45"/>
      <c r="MRP240" s="45"/>
      <c r="MRQ240" s="45"/>
      <c r="MRR240" s="45"/>
      <c r="MRS240" s="45"/>
      <c r="MRT240" s="45"/>
      <c r="MRU240" s="45"/>
      <c r="MRV240" s="45"/>
      <c r="MRW240" s="45"/>
      <c r="MRX240" s="45"/>
      <c r="MRY240" s="45"/>
      <c r="MRZ240" s="45"/>
      <c r="MSA240" s="45"/>
      <c r="MSB240" s="45"/>
      <c r="MSC240" s="45"/>
      <c r="MSD240" s="45"/>
      <c r="MSE240" s="45"/>
      <c r="MSF240" s="45"/>
      <c r="MSG240" s="45"/>
      <c r="MSH240" s="45"/>
      <c r="MSI240" s="45"/>
      <c r="MSJ240" s="45"/>
      <c r="MSK240" s="45"/>
      <c r="MSL240" s="45"/>
      <c r="MSM240" s="45"/>
      <c r="MSN240" s="45"/>
      <c r="MSO240" s="45"/>
      <c r="MSP240" s="45"/>
      <c r="MSQ240" s="45"/>
      <c r="MSR240" s="45"/>
      <c r="MSS240" s="45"/>
      <c r="MST240" s="45"/>
      <c r="MSU240" s="45"/>
      <c r="MSV240" s="45"/>
      <c r="MSW240" s="45"/>
      <c r="MSX240" s="45"/>
      <c r="MSY240" s="45"/>
      <c r="MSZ240" s="45"/>
      <c r="MTA240" s="45"/>
      <c r="MTB240" s="45"/>
      <c r="MTC240" s="45"/>
      <c r="MTD240" s="45"/>
      <c r="MTE240" s="45"/>
      <c r="MTF240" s="45"/>
      <c r="MTG240" s="45"/>
      <c r="MTH240" s="45"/>
      <c r="MTI240" s="45"/>
      <c r="MTJ240" s="45"/>
      <c r="MTK240" s="45"/>
      <c r="MTL240" s="45"/>
      <c r="MTM240" s="45"/>
      <c r="MTN240" s="45"/>
      <c r="MTO240" s="45"/>
      <c r="MTP240" s="45"/>
      <c r="MTQ240" s="45"/>
      <c r="MTR240" s="45"/>
      <c r="MTS240" s="45"/>
      <c r="MTT240" s="45"/>
      <c r="MTU240" s="45"/>
      <c r="MTV240" s="45"/>
      <c r="MTW240" s="45"/>
      <c r="MTX240" s="45"/>
      <c r="MTY240" s="45"/>
      <c r="MTZ240" s="45"/>
      <c r="MUA240" s="45"/>
      <c r="MUB240" s="45"/>
      <c r="MUC240" s="45"/>
      <c r="MUD240" s="45"/>
      <c r="MUE240" s="45"/>
      <c r="MUF240" s="45"/>
      <c r="MUG240" s="45"/>
      <c r="MUH240" s="45"/>
      <c r="MUI240" s="45"/>
      <c r="MUJ240" s="45"/>
      <c r="MUK240" s="45"/>
      <c r="MUL240" s="45"/>
      <c r="MUM240" s="45"/>
      <c r="MUN240" s="45"/>
      <c r="MUO240" s="45"/>
      <c r="MUP240" s="45"/>
      <c r="MUQ240" s="45"/>
      <c r="MUR240" s="45"/>
      <c r="MUS240" s="45"/>
      <c r="MUT240" s="45"/>
      <c r="MUU240" s="45"/>
      <c r="MUV240" s="45"/>
      <c r="MUW240" s="45"/>
      <c r="MUX240" s="45"/>
      <c r="MUY240" s="45"/>
      <c r="MUZ240" s="45"/>
      <c r="MVA240" s="45"/>
      <c r="MVB240" s="45"/>
      <c r="MVC240" s="45"/>
      <c r="MVD240" s="45"/>
      <c r="MVE240" s="45"/>
      <c r="MVF240" s="45"/>
      <c r="MVG240" s="45"/>
      <c r="MVH240" s="45"/>
      <c r="MVI240" s="45"/>
      <c r="MVJ240" s="45"/>
      <c r="MVK240" s="45"/>
      <c r="MVL240" s="45"/>
      <c r="MVM240" s="45"/>
      <c r="MVN240" s="45"/>
      <c r="MVO240" s="45"/>
      <c r="MVP240" s="45"/>
      <c r="MVQ240" s="45"/>
      <c r="MVR240" s="45"/>
      <c r="MVS240" s="45"/>
      <c r="MVT240" s="45"/>
      <c r="MVU240" s="45"/>
      <c r="MVV240" s="45"/>
      <c r="MVW240" s="45"/>
      <c r="MVX240" s="45"/>
      <c r="MVY240" s="45"/>
      <c r="MVZ240" s="45"/>
      <c r="MWA240" s="45"/>
      <c r="MWB240" s="45"/>
      <c r="MWC240" s="45"/>
      <c r="MWD240" s="45"/>
      <c r="MWE240" s="45"/>
      <c r="MWF240" s="45"/>
      <c r="MWG240" s="45"/>
      <c r="MWH240" s="45"/>
      <c r="MWI240" s="45"/>
      <c r="MWJ240" s="45"/>
      <c r="MWK240" s="45"/>
      <c r="MWL240" s="45"/>
      <c r="MWM240" s="45"/>
      <c r="MWN240" s="45"/>
      <c r="MWO240" s="45"/>
      <c r="MWP240" s="45"/>
      <c r="MWQ240" s="45"/>
      <c r="MWR240" s="45"/>
      <c r="MWS240" s="45"/>
      <c r="MWT240" s="45"/>
      <c r="MWU240" s="45"/>
      <c r="MWV240" s="45"/>
      <c r="MWW240" s="45"/>
      <c r="MWX240" s="45"/>
      <c r="MWY240" s="45"/>
      <c r="MWZ240" s="45"/>
      <c r="MXA240" s="45"/>
      <c r="MXB240" s="45"/>
      <c r="MXC240" s="45"/>
      <c r="MXD240" s="45"/>
      <c r="MXE240" s="45"/>
      <c r="MXF240" s="45"/>
      <c r="MXG240" s="45"/>
      <c r="MXH240" s="45"/>
      <c r="MXI240" s="45"/>
      <c r="MXJ240" s="45"/>
      <c r="MXK240" s="45"/>
      <c r="MXL240" s="45"/>
      <c r="MXM240" s="45"/>
      <c r="MXN240" s="45"/>
      <c r="MXO240" s="45"/>
      <c r="MXP240" s="45"/>
      <c r="MXQ240" s="45"/>
      <c r="MXR240" s="45"/>
      <c r="MXS240" s="45"/>
      <c r="MXT240" s="45"/>
      <c r="MXU240" s="45"/>
      <c r="MXV240" s="45"/>
      <c r="MXW240" s="45"/>
      <c r="MXX240" s="45"/>
      <c r="MXY240" s="45"/>
      <c r="MXZ240" s="45"/>
      <c r="MYA240" s="45"/>
      <c r="MYB240" s="45"/>
      <c r="MYC240" s="45"/>
      <c r="MYD240" s="45"/>
      <c r="MYE240" s="45"/>
      <c r="MYF240" s="45"/>
      <c r="MYG240" s="45"/>
      <c r="MYH240" s="45"/>
      <c r="MYI240" s="45"/>
      <c r="MYJ240" s="45"/>
      <c r="MYK240" s="45"/>
      <c r="MYL240" s="45"/>
      <c r="MYM240" s="45"/>
      <c r="MYN240" s="45"/>
      <c r="MYO240" s="45"/>
      <c r="MYP240" s="45"/>
      <c r="MYQ240" s="45"/>
      <c r="MYR240" s="45"/>
      <c r="MYS240" s="45"/>
      <c r="MYT240" s="45"/>
      <c r="MYU240" s="45"/>
      <c r="MYV240" s="45"/>
      <c r="MYW240" s="45"/>
      <c r="MYX240" s="45"/>
      <c r="MYY240" s="45"/>
      <c r="MYZ240" s="45"/>
      <c r="MZA240" s="45"/>
      <c r="MZB240" s="45"/>
      <c r="MZC240" s="45"/>
      <c r="MZD240" s="45"/>
      <c r="MZE240" s="45"/>
      <c r="MZF240" s="45"/>
      <c r="MZG240" s="45"/>
      <c r="MZH240" s="45"/>
      <c r="MZI240" s="45"/>
      <c r="MZJ240" s="45"/>
      <c r="MZK240" s="45"/>
      <c r="MZL240" s="45"/>
      <c r="MZM240" s="45"/>
      <c r="MZN240" s="45"/>
      <c r="MZO240" s="45"/>
      <c r="MZP240" s="45"/>
      <c r="MZQ240" s="45"/>
      <c r="MZR240" s="45"/>
      <c r="MZS240" s="45"/>
      <c r="MZT240" s="45"/>
      <c r="MZU240" s="45"/>
      <c r="MZV240" s="45"/>
      <c r="MZW240" s="45"/>
      <c r="MZX240" s="45"/>
      <c r="MZY240" s="45"/>
      <c r="MZZ240" s="45"/>
      <c r="NAA240" s="45"/>
      <c r="NAB240" s="45"/>
      <c r="NAC240" s="45"/>
      <c r="NAD240" s="45"/>
      <c r="NAE240" s="45"/>
      <c r="NAF240" s="45"/>
      <c r="NAG240" s="45"/>
      <c r="NAH240" s="45"/>
      <c r="NAI240" s="45"/>
      <c r="NAJ240" s="45"/>
      <c r="NAK240" s="45"/>
      <c r="NAL240" s="45"/>
      <c r="NAM240" s="45"/>
      <c r="NAN240" s="45"/>
      <c r="NAO240" s="45"/>
      <c r="NAP240" s="45"/>
      <c r="NAQ240" s="45"/>
      <c r="NAR240" s="45"/>
      <c r="NAS240" s="45"/>
      <c r="NAT240" s="45"/>
      <c r="NAU240" s="45"/>
      <c r="NAV240" s="45"/>
      <c r="NAW240" s="45"/>
      <c r="NAX240" s="45"/>
      <c r="NAY240" s="45"/>
      <c r="NAZ240" s="45"/>
      <c r="NBA240" s="45"/>
      <c r="NBB240" s="45"/>
      <c r="NBC240" s="45"/>
      <c r="NBD240" s="45"/>
      <c r="NBE240" s="45"/>
      <c r="NBF240" s="45"/>
      <c r="NBG240" s="45"/>
      <c r="NBH240" s="45"/>
      <c r="NBI240" s="45"/>
      <c r="NBJ240" s="45"/>
      <c r="NBK240" s="45"/>
      <c r="NBL240" s="45"/>
      <c r="NBM240" s="45"/>
      <c r="NBN240" s="45"/>
      <c r="NBO240" s="45"/>
      <c r="NBP240" s="45"/>
      <c r="NBQ240" s="45"/>
      <c r="NBR240" s="45"/>
      <c r="NBS240" s="45"/>
      <c r="NBT240" s="45"/>
      <c r="NBU240" s="45"/>
      <c r="NBV240" s="45"/>
      <c r="NBW240" s="45"/>
      <c r="NBX240" s="45"/>
      <c r="NBY240" s="45"/>
      <c r="NBZ240" s="45"/>
      <c r="NCA240" s="45"/>
      <c r="NCB240" s="45"/>
      <c r="NCC240" s="45"/>
      <c r="NCD240" s="45"/>
      <c r="NCE240" s="45"/>
      <c r="NCF240" s="45"/>
      <c r="NCG240" s="45"/>
      <c r="NCH240" s="45"/>
      <c r="NCI240" s="45"/>
      <c r="NCJ240" s="45"/>
      <c r="NCK240" s="45"/>
      <c r="NCL240" s="45"/>
      <c r="NCM240" s="45"/>
      <c r="NCN240" s="45"/>
      <c r="NCO240" s="45"/>
      <c r="NCP240" s="45"/>
      <c r="NCQ240" s="45"/>
      <c r="NCR240" s="45"/>
      <c r="NCS240" s="45"/>
      <c r="NCT240" s="45"/>
      <c r="NCU240" s="45"/>
      <c r="NCV240" s="45"/>
      <c r="NCW240" s="45"/>
      <c r="NCX240" s="45"/>
      <c r="NCY240" s="45"/>
      <c r="NCZ240" s="45"/>
      <c r="NDA240" s="45"/>
      <c r="NDB240" s="45"/>
      <c r="NDC240" s="45"/>
      <c r="NDD240" s="45"/>
      <c r="NDE240" s="45"/>
      <c r="NDF240" s="45"/>
      <c r="NDG240" s="45"/>
      <c r="NDH240" s="45"/>
      <c r="NDI240" s="45"/>
      <c r="NDJ240" s="45"/>
      <c r="NDK240" s="45"/>
      <c r="NDL240" s="45"/>
      <c r="NDM240" s="45"/>
      <c r="NDN240" s="45"/>
      <c r="NDO240" s="45"/>
      <c r="NDP240" s="45"/>
      <c r="NDQ240" s="45"/>
      <c r="NDR240" s="45"/>
      <c r="NDS240" s="45"/>
      <c r="NDT240" s="45"/>
      <c r="NDU240" s="45"/>
      <c r="NDV240" s="45"/>
      <c r="NDW240" s="45"/>
      <c r="NDX240" s="45"/>
      <c r="NDY240" s="45"/>
      <c r="NDZ240" s="45"/>
      <c r="NEA240" s="45"/>
      <c r="NEB240" s="45"/>
      <c r="NEC240" s="45"/>
      <c r="NED240" s="45"/>
      <c r="NEE240" s="45"/>
      <c r="NEF240" s="45"/>
      <c r="NEG240" s="45"/>
      <c r="NEH240" s="45"/>
      <c r="NEI240" s="45"/>
      <c r="NEJ240" s="45"/>
      <c r="NEK240" s="45"/>
      <c r="NEL240" s="45"/>
      <c r="NEM240" s="45"/>
      <c r="NEN240" s="45"/>
      <c r="NEO240" s="45"/>
      <c r="NEP240" s="45"/>
      <c r="NEQ240" s="45"/>
      <c r="NER240" s="45"/>
      <c r="NES240" s="45"/>
      <c r="NET240" s="45"/>
      <c r="NEU240" s="45"/>
      <c r="NEV240" s="45"/>
      <c r="NEW240" s="45"/>
      <c r="NEX240" s="45"/>
      <c r="NEY240" s="45"/>
      <c r="NEZ240" s="45"/>
      <c r="NFA240" s="45"/>
      <c r="NFB240" s="45"/>
      <c r="NFC240" s="45"/>
      <c r="NFD240" s="45"/>
      <c r="NFE240" s="45"/>
      <c r="NFF240" s="45"/>
      <c r="NFG240" s="45"/>
      <c r="NFH240" s="45"/>
      <c r="NFI240" s="45"/>
      <c r="NFJ240" s="45"/>
      <c r="NFK240" s="45"/>
      <c r="NFL240" s="45"/>
      <c r="NFM240" s="45"/>
      <c r="NFN240" s="45"/>
      <c r="NFO240" s="45"/>
      <c r="NFP240" s="45"/>
      <c r="NFQ240" s="45"/>
      <c r="NFR240" s="45"/>
      <c r="NFS240" s="45"/>
      <c r="NFT240" s="45"/>
      <c r="NFU240" s="45"/>
      <c r="NFV240" s="45"/>
      <c r="NFW240" s="45"/>
      <c r="NFX240" s="45"/>
      <c r="NFY240" s="45"/>
      <c r="NFZ240" s="45"/>
      <c r="NGA240" s="45"/>
      <c r="NGB240" s="45"/>
      <c r="NGC240" s="45"/>
      <c r="NGD240" s="45"/>
      <c r="NGE240" s="45"/>
      <c r="NGF240" s="45"/>
      <c r="NGG240" s="45"/>
      <c r="NGH240" s="45"/>
      <c r="NGI240" s="45"/>
      <c r="NGJ240" s="45"/>
      <c r="NGK240" s="45"/>
      <c r="NGL240" s="45"/>
      <c r="NGM240" s="45"/>
      <c r="NGN240" s="45"/>
      <c r="NGO240" s="45"/>
      <c r="NGP240" s="45"/>
      <c r="NGQ240" s="45"/>
      <c r="NGR240" s="45"/>
      <c r="NGS240" s="45"/>
      <c r="NGT240" s="45"/>
      <c r="NGU240" s="45"/>
      <c r="NGV240" s="45"/>
      <c r="NGW240" s="45"/>
      <c r="NGX240" s="45"/>
      <c r="NGY240" s="45"/>
      <c r="NGZ240" s="45"/>
      <c r="NHA240" s="45"/>
      <c r="NHB240" s="45"/>
      <c r="NHC240" s="45"/>
      <c r="NHD240" s="45"/>
      <c r="NHE240" s="45"/>
      <c r="NHF240" s="45"/>
      <c r="NHG240" s="45"/>
      <c r="NHH240" s="45"/>
      <c r="NHI240" s="45"/>
      <c r="NHJ240" s="45"/>
      <c r="NHK240" s="45"/>
      <c r="NHL240" s="45"/>
      <c r="NHM240" s="45"/>
      <c r="NHN240" s="45"/>
      <c r="NHO240" s="45"/>
      <c r="NHP240" s="45"/>
      <c r="NHQ240" s="45"/>
      <c r="NHR240" s="45"/>
      <c r="NHS240" s="45"/>
      <c r="NHT240" s="45"/>
      <c r="NHU240" s="45"/>
      <c r="NHV240" s="45"/>
      <c r="NHW240" s="45"/>
      <c r="NHX240" s="45"/>
      <c r="NHY240" s="45"/>
      <c r="NHZ240" s="45"/>
      <c r="NIA240" s="45"/>
      <c r="NIB240" s="45"/>
      <c r="NIC240" s="45"/>
      <c r="NID240" s="45"/>
      <c r="NIE240" s="45"/>
      <c r="NIF240" s="45"/>
      <c r="NIG240" s="45"/>
      <c r="NIH240" s="45"/>
      <c r="NII240" s="45"/>
      <c r="NIJ240" s="45"/>
      <c r="NIK240" s="45"/>
      <c r="NIL240" s="45"/>
      <c r="NIM240" s="45"/>
      <c r="NIN240" s="45"/>
      <c r="NIO240" s="45"/>
      <c r="NIP240" s="45"/>
      <c r="NIQ240" s="45"/>
      <c r="NIR240" s="45"/>
      <c r="NIS240" s="45"/>
      <c r="NIT240" s="45"/>
      <c r="NIU240" s="45"/>
      <c r="NIV240" s="45"/>
      <c r="NIW240" s="45"/>
      <c r="NIX240" s="45"/>
      <c r="NIY240" s="45"/>
      <c r="NIZ240" s="45"/>
      <c r="NJA240" s="45"/>
      <c r="NJB240" s="45"/>
      <c r="NJC240" s="45"/>
      <c r="NJD240" s="45"/>
      <c r="NJE240" s="45"/>
      <c r="NJF240" s="45"/>
      <c r="NJG240" s="45"/>
      <c r="NJH240" s="45"/>
      <c r="NJI240" s="45"/>
      <c r="NJJ240" s="45"/>
      <c r="NJK240" s="45"/>
      <c r="NJL240" s="45"/>
      <c r="NJM240" s="45"/>
      <c r="NJN240" s="45"/>
      <c r="NJO240" s="45"/>
      <c r="NJP240" s="45"/>
      <c r="NJQ240" s="45"/>
      <c r="NJR240" s="45"/>
      <c r="NJS240" s="45"/>
      <c r="NJT240" s="45"/>
      <c r="NJU240" s="45"/>
      <c r="NJV240" s="45"/>
      <c r="NJW240" s="45"/>
      <c r="NJX240" s="45"/>
      <c r="NJY240" s="45"/>
      <c r="NJZ240" s="45"/>
      <c r="NKA240" s="45"/>
      <c r="NKB240" s="45"/>
      <c r="NKC240" s="45"/>
      <c r="NKD240" s="45"/>
      <c r="NKE240" s="45"/>
      <c r="NKF240" s="45"/>
      <c r="NKG240" s="45"/>
      <c r="NKH240" s="45"/>
      <c r="NKI240" s="45"/>
      <c r="NKJ240" s="45"/>
      <c r="NKK240" s="45"/>
      <c r="NKL240" s="45"/>
      <c r="NKM240" s="45"/>
      <c r="NKN240" s="45"/>
      <c r="NKO240" s="45"/>
      <c r="NKP240" s="45"/>
      <c r="NKQ240" s="45"/>
      <c r="NKR240" s="45"/>
      <c r="NKS240" s="45"/>
      <c r="NKT240" s="45"/>
      <c r="NKU240" s="45"/>
      <c r="NKV240" s="45"/>
      <c r="NKW240" s="45"/>
      <c r="NKX240" s="45"/>
      <c r="NKY240" s="45"/>
      <c r="NKZ240" s="45"/>
      <c r="NLA240" s="45"/>
      <c r="NLB240" s="45"/>
      <c r="NLC240" s="45"/>
      <c r="NLD240" s="45"/>
      <c r="NLE240" s="45"/>
      <c r="NLF240" s="45"/>
      <c r="NLG240" s="45"/>
      <c r="NLH240" s="45"/>
      <c r="NLI240" s="45"/>
      <c r="NLJ240" s="45"/>
      <c r="NLK240" s="45"/>
      <c r="NLL240" s="45"/>
      <c r="NLM240" s="45"/>
      <c r="NLN240" s="45"/>
      <c r="NLO240" s="45"/>
      <c r="NLP240" s="45"/>
      <c r="NLQ240" s="45"/>
      <c r="NLR240" s="45"/>
      <c r="NLS240" s="45"/>
      <c r="NLT240" s="45"/>
      <c r="NLU240" s="45"/>
      <c r="NLV240" s="45"/>
      <c r="NLW240" s="45"/>
      <c r="NLX240" s="45"/>
      <c r="NLY240" s="45"/>
      <c r="NLZ240" s="45"/>
      <c r="NMA240" s="45"/>
      <c r="NMB240" s="45"/>
      <c r="NMC240" s="45"/>
      <c r="NMD240" s="45"/>
      <c r="NME240" s="45"/>
      <c r="NMF240" s="45"/>
      <c r="NMG240" s="45"/>
      <c r="NMH240" s="45"/>
      <c r="NMI240" s="45"/>
      <c r="NMJ240" s="45"/>
      <c r="NMK240" s="45"/>
      <c r="NML240" s="45"/>
      <c r="NMM240" s="45"/>
      <c r="NMN240" s="45"/>
      <c r="NMO240" s="45"/>
      <c r="NMP240" s="45"/>
      <c r="NMQ240" s="45"/>
      <c r="NMR240" s="45"/>
      <c r="NMS240" s="45"/>
      <c r="NMT240" s="45"/>
      <c r="NMU240" s="45"/>
      <c r="NMV240" s="45"/>
      <c r="NMW240" s="45"/>
      <c r="NMX240" s="45"/>
      <c r="NMY240" s="45"/>
      <c r="NMZ240" s="45"/>
      <c r="NNA240" s="45"/>
      <c r="NNB240" s="45"/>
      <c r="NNC240" s="45"/>
      <c r="NND240" s="45"/>
      <c r="NNE240" s="45"/>
      <c r="NNF240" s="45"/>
      <c r="NNG240" s="45"/>
      <c r="NNH240" s="45"/>
      <c r="NNI240" s="45"/>
      <c r="NNJ240" s="45"/>
      <c r="NNK240" s="45"/>
      <c r="NNL240" s="45"/>
      <c r="NNM240" s="45"/>
      <c r="NNN240" s="45"/>
      <c r="NNO240" s="45"/>
      <c r="NNP240" s="45"/>
      <c r="NNQ240" s="45"/>
      <c r="NNR240" s="45"/>
      <c r="NNS240" s="45"/>
      <c r="NNT240" s="45"/>
      <c r="NNU240" s="45"/>
      <c r="NNV240" s="45"/>
      <c r="NNW240" s="45"/>
      <c r="NNX240" s="45"/>
      <c r="NNY240" s="45"/>
      <c r="NNZ240" s="45"/>
      <c r="NOA240" s="45"/>
      <c r="NOB240" s="45"/>
      <c r="NOC240" s="45"/>
      <c r="NOD240" s="45"/>
      <c r="NOE240" s="45"/>
      <c r="NOF240" s="45"/>
      <c r="NOG240" s="45"/>
      <c r="NOH240" s="45"/>
      <c r="NOI240" s="45"/>
      <c r="NOJ240" s="45"/>
      <c r="NOK240" s="45"/>
      <c r="NOL240" s="45"/>
      <c r="NOM240" s="45"/>
      <c r="NON240" s="45"/>
      <c r="NOO240" s="45"/>
      <c r="NOP240" s="45"/>
      <c r="NOQ240" s="45"/>
      <c r="NOR240" s="45"/>
      <c r="NOS240" s="45"/>
      <c r="NOT240" s="45"/>
      <c r="NOU240" s="45"/>
      <c r="NOV240" s="45"/>
      <c r="NOW240" s="45"/>
      <c r="NOX240" s="45"/>
      <c r="NOY240" s="45"/>
      <c r="NOZ240" s="45"/>
      <c r="NPA240" s="45"/>
      <c r="NPB240" s="45"/>
      <c r="NPC240" s="45"/>
      <c r="NPD240" s="45"/>
      <c r="NPE240" s="45"/>
      <c r="NPF240" s="45"/>
      <c r="NPG240" s="45"/>
      <c r="NPH240" s="45"/>
      <c r="NPI240" s="45"/>
      <c r="NPJ240" s="45"/>
      <c r="NPK240" s="45"/>
      <c r="NPL240" s="45"/>
      <c r="NPM240" s="45"/>
      <c r="NPN240" s="45"/>
      <c r="NPO240" s="45"/>
      <c r="NPP240" s="45"/>
      <c r="NPQ240" s="45"/>
      <c r="NPR240" s="45"/>
      <c r="NPS240" s="45"/>
      <c r="NPT240" s="45"/>
      <c r="NPU240" s="45"/>
      <c r="NPV240" s="45"/>
      <c r="NPW240" s="45"/>
      <c r="NPX240" s="45"/>
      <c r="NPY240" s="45"/>
      <c r="NPZ240" s="45"/>
      <c r="NQA240" s="45"/>
      <c r="NQB240" s="45"/>
      <c r="NQC240" s="45"/>
      <c r="NQD240" s="45"/>
      <c r="NQE240" s="45"/>
      <c r="NQF240" s="45"/>
      <c r="NQG240" s="45"/>
      <c r="NQH240" s="45"/>
      <c r="NQI240" s="45"/>
      <c r="NQJ240" s="45"/>
      <c r="NQK240" s="45"/>
      <c r="NQL240" s="45"/>
      <c r="NQM240" s="45"/>
      <c r="NQN240" s="45"/>
      <c r="NQO240" s="45"/>
      <c r="NQP240" s="45"/>
      <c r="NQQ240" s="45"/>
      <c r="NQR240" s="45"/>
      <c r="NQS240" s="45"/>
      <c r="NQT240" s="45"/>
      <c r="NQU240" s="45"/>
      <c r="NQV240" s="45"/>
      <c r="NQW240" s="45"/>
      <c r="NQX240" s="45"/>
      <c r="NQY240" s="45"/>
      <c r="NQZ240" s="45"/>
      <c r="NRA240" s="45"/>
      <c r="NRB240" s="45"/>
      <c r="NRC240" s="45"/>
      <c r="NRD240" s="45"/>
      <c r="NRE240" s="45"/>
      <c r="NRF240" s="45"/>
      <c r="NRG240" s="45"/>
      <c r="NRH240" s="45"/>
      <c r="NRI240" s="45"/>
      <c r="NRJ240" s="45"/>
      <c r="NRK240" s="45"/>
      <c r="NRL240" s="45"/>
      <c r="NRM240" s="45"/>
      <c r="NRN240" s="45"/>
      <c r="NRO240" s="45"/>
      <c r="NRP240" s="45"/>
      <c r="NRQ240" s="45"/>
      <c r="NRR240" s="45"/>
      <c r="NRS240" s="45"/>
      <c r="NRT240" s="45"/>
      <c r="NRU240" s="45"/>
      <c r="NRV240" s="45"/>
      <c r="NRW240" s="45"/>
      <c r="NRX240" s="45"/>
      <c r="NRY240" s="45"/>
      <c r="NRZ240" s="45"/>
      <c r="NSA240" s="45"/>
      <c r="NSB240" s="45"/>
      <c r="NSC240" s="45"/>
      <c r="NSD240" s="45"/>
      <c r="NSE240" s="45"/>
      <c r="NSF240" s="45"/>
      <c r="NSG240" s="45"/>
      <c r="NSH240" s="45"/>
      <c r="NSI240" s="45"/>
      <c r="NSJ240" s="45"/>
      <c r="NSK240" s="45"/>
      <c r="NSL240" s="45"/>
      <c r="NSM240" s="45"/>
      <c r="NSN240" s="45"/>
      <c r="NSO240" s="45"/>
      <c r="NSP240" s="45"/>
      <c r="NSQ240" s="45"/>
      <c r="NSR240" s="45"/>
      <c r="NSS240" s="45"/>
      <c r="NST240" s="45"/>
      <c r="NSU240" s="45"/>
      <c r="NSV240" s="45"/>
      <c r="NSW240" s="45"/>
      <c r="NSX240" s="45"/>
      <c r="NSY240" s="45"/>
      <c r="NSZ240" s="45"/>
      <c r="NTA240" s="45"/>
      <c r="NTB240" s="45"/>
      <c r="NTC240" s="45"/>
      <c r="NTD240" s="45"/>
      <c r="NTE240" s="45"/>
      <c r="NTF240" s="45"/>
      <c r="NTG240" s="45"/>
      <c r="NTH240" s="45"/>
      <c r="NTI240" s="45"/>
      <c r="NTJ240" s="45"/>
      <c r="NTK240" s="45"/>
      <c r="NTL240" s="45"/>
      <c r="NTM240" s="45"/>
      <c r="NTN240" s="45"/>
      <c r="NTO240" s="45"/>
      <c r="NTP240" s="45"/>
      <c r="NTQ240" s="45"/>
      <c r="NTR240" s="45"/>
      <c r="NTS240" s="45"/>
      <c r="NTT240" s="45"/>
      <c r="NTU240" s="45"/>
      <c r="NTV240" s="45"/>
      <c r="NTW240" s="45"/>
      <c r="NTX240" s="45"/>
      <c r="NTY240" s="45"/>
      <c r="NTZ240" s="45"/>
      <c r="NUA240" s="45"/>
      <c r="NUB240" s="45"/>
      <c r="NUC240" s="45"/>
      <c r="NUD240" s="45"/>
      <c r="NUE240" s="45"/>
      <c r="NUF240" s="45"/>
      <c r="NUG240" s="45"/>
      <c r="NUH240" s="45"/>
      <c r="NUI240" s="45"/>
      <c r="NUJ240" s="45"/>
      <c r="NUK240" s="45"/>
      <c r="NUL240" s="45"/>
      <c r="NUM240" s="45"/>
      <c r="NUN240" s="45"/>
      <c r="NUO240" s="45"/>
      <c r="NUP240" s="45"/>
      <c r="NUQ240" s="45"/>
      <c r="NUR240" s="45"/>
      <c r="NUS240" s="45"/>
      <c r="NUT240" s="45"/>
      <c r="NUU240" s="45"/>
      <c r="NUV240" s="45"/>
      <c r="NUW240" s="45"/>
      <c r="NUX240" s="45"/>
      <c r="NUY240" s="45"/>
      <c r="NUZ240" s="45"/>
      <c r="NVA240" s="45"/>
      <c r="NVB240" s="45"/>
      <c r="NVC240" s="45"/>
      <c r="NVD240" s="45"/>
      <c r="NVE240" s="45"/>
      <c r="NVF240" s="45"/>
      <c r="NVG240" s="45"/>
      <c r="NVH240" s="45"/>
      <c r="NVI240" s="45"/>
      <c r="NVJ240" s="45"/>
      <c r="NVK240" s="45"/>
      <c r="NVL240" s="45"/>
      <c r="NVM240" s="45"/>
      <c r="NVN240" s="45"/>
      <c r="NVO240" s="45"/>
      <c r="NVP240" s="45"/>
      <c r="NVQ240" s="45"/>
      <c r="NVR240" s="45"/>
      <c r="NVS240" s="45"/>
      <c r="NVT240" s="45"/>
      <c r="NVU240" s="45"/>
      <c r="NVV240" s="45"/>
      <c r="NVW240" s="45"/>
      <c r="NVX240" s="45"/>
      <c r="NVY240" s="45"/>
      <c r="NVZ240" s="45"/>
      <c r="NWA240" s="45"/>
      <c r="NWB240" s="45"/>
      <c r="NWC240" s="45"/>
      <c r="NWD240" s="45"/>
      <c r="NWE240" s="45"/>
      <c r="NWF240" s="45"/>
      <c r="NWG240" s="45"/>
      <c r="NWH240" s="45"/>
      <c r="NWI240" s="45"/>
      <c r="NWJ240" s="45"/>
      <c r="NWK240" s="45"/>
      <c r="NWL240" s="45"/>
      <c r="NWM240" s="45"/>
      <c r="NWN240" s="45"/>
      <c r="NWO240" s="45"/>
      <c r="NWP240" s="45"/>
      <c r="NWQ240" s="45"/>
      <c r="NWR240" s="45"/>
      <c r="NWS240" s="45"/>
      <c r="NWT240" s="45"/>
      <c r="NWU240" s="45"/>
      <c r="NWV240" s="45"/>
      <c r="NWW240" s="45"/>
      <c r="NWX240" s="45"/>
      <c r="NWY240" s="45"/>
      <c r="NWZ240" s="45"/>
      <c r="NXA240" s="45"/>
      <c r="NXB240" s="45"/>
      <c r="NXC240" s="45"/>
      <c r="NXD240" s="45"/>
      <c r="NXE240" s="45"/>
      <c r="NXF240" s="45"/>
      <c r="NXG240" s="45"/>
      <c r="NXH240" s="45"/>
      <c r="NXI240" s="45"/>
      <c r="NXJ240" s="45"/>
      <c r="NXK240" s="45"/>
      <c r="NXL240" s="45"/>
      <c r="NXM240" s="45"/>
      <c r="NXN240" s="45"/>
      <c r="NXO240" s="45"/>
      <c r="NXP240" s="45"/>
      <c r="NXQ240" s="45"/>
      <c r="NXR240" s="45"/>
      <c r="NXS240" s="45"/>
      <c r="NXT240" s="45"/>
      <c r="NXU240" s="45"/>
      <c r="NXV240" s="45"/>
      <c r="NXW240" s="45"/>
      <c r="NXX240" s="45"/>
      <c r="NXY240" s="45"/>
      <c r="NXZ240" s="45"/>
      <c r="NYA240" s="45"/>
      <c r="NYB240" s="45"/>
      <c r="NYC240" s="45"/>
      <c r="NYD240" s="45"/>
      <c r="NYE240" s="45"/>
      <c r="NYF240" s="45"/>
      <c r="NYG240" s="45"/>
      <c r="NYH240" s="45"/>
      <c r="NYI240" s="45"/>
      <c r="NYJ240" s="45"/>
      <c r="NYK240" s="45"/>
      <c r="NYL240" s="45"/>
      <c r="NYM240" s="45"/>
      <c r="NYN240" s="45"/>
      <c r="NYO240" s="45"/>
      <c r="NYP240" s="45"/>
      <c r="NYQ240" s="45"/>
      <c r="NYR240" s="45"/>
      <c r="NYS240" s="45"/>
      <c r="NYT240" s="45"/>
      <c r="NYU240" s="45"/>
      <c r="NYV240" s="45"/>
      <c r="NYW240" s="45"/>
      <c r="NYX240" s="45"/>
      <c r="NYY240" s="45"/>
      <c r="NYZ240" s="45"/>
      <c r="NZA240" s="45"/>
      <c r="NZB240" s="45"/>
      <c r="NZC240" s="45"/>
      <c r="NZD240" s="45"/>
      <c r="NZE240" s="45"/>
      <c r="NZF240" s="45"/>
      <c r="NZG240" s="45"/>
      <c r="NZH240" s="45"/>
      <c r="NZI240" s="45"/>
      <c r="NZJ240" s="45"/>
      <c r="NZK240" s="45"/>
      <c r="NZL240" s="45"/>
      <c r="NZM240" s="45"/>
      <c r="NZN240" s="45"/>
      <c r="NZO240" s="45"/>
      <c r="NZP240" s="45"/>
      <c r="NZQ240" s="45"/>
      <c r="NZR240" s="45"/>
      <c r="NZS240" s="45"/>
      <c r="NZT240" s="45"/>
      <c r="NZU240" s="45"/>
      <c r="NZV240" s="45"/>
      <c r="NZW240" s="45"/>
      <c r="NZX240" s="45"/>
      <c r="NZY240" s="45"/>
      <c r="NZZ240" s="45"/>
      <c r="OAA240" s="45"/>
      <c r="OAB240" s="45"/>
      <c r="OAC240" s="45"/>
      <c r="OAD240" s="45"/>
      <c r="OAE240" s="45"/>
      <c r="OAF240" s="45"/>
      <c r="OAG240" s="45"/>
      <c r="OAH240" s="45"/>
      <c r="OAI240" s="45"/>
      <c r="OAJ240" s="45"/>
      <c r="OAK240" s="45"/>
      <c r="OAL240" s="45"/>
      <c r="OAM240" s="45"/>
      <c r="OAN240" s="45"/>
      <c r="OAO240" s="45"/>
      <c r="OAP240" s="45"/>
      <c r="OAQ240" s="45"/>
      <c r="OAR240" s="45"/>
      <c r="OAS240" s="45"/>
      <c r="OAT240" s="45"/>
      <c r="OAU240" s="45"/>
      <c r="OAV240" s="45"/>
      <c r="OAW240" s="45"/>
      <c r="OAX240" s="45"/>
      <c r="OAY240" s="45"/>
      <c r="OAZ240" s="45"/>
      <c r="OBA240" s="45"/>
      <c r="OBB240" s="45"/>
      <c r="OBC240" s="45"/>
      <c r="OBD240" s="45"/>
      <c r="OBE240" s="45"/>
      <c r="OBF240" s="45"/>
      <c r="OBG240" s="45"/>
      <c r="OBH240" s="45"/>
      <c r="OBI240" s="45"/>
      <c r="OBJ240" s="45"/>
      <c r="OBK240" s="45"/>
      <c r="OBL240" s="45"/>
      <c r="OBM240" s="45"/>
      <c r="OBN240" s="45"/>
      <c r="OBO240" s="45"/>
      <c r="OBP240" s="45"/>
      <c r="OBQ240" s="45"/>
      <c r="OBR240" s="45"/>
      <c r="OBS240" s="45"/>
      <c r="OBT240" s="45"/>
      <c r="OBU240" s="45"/>
      <c r="OBV240" s="45"/>
      <c r="OBW240" s="45"/>
      <c r="OBX240" s="45"/>
      <c r="OBY240" s="45"/>
      <c r="OBZ240" s="45"/>
      <c r="OCA240" s="45"/>
      <c r="OCB240" s="45"/>
      <c r="OCC240" s="45"/>
      <c r="OCD240" s="45"/>
      <c r="OCE240" s="45"/>
      <c r="OCF240" s="45"/>
      <c r="OCG240" s="45"/>
      <c r="OCH240" s="45"/>
      <c r="OCI240" s="45"/>
      <c r="OCJ240" s="45"/>
      <c r="OCK240" s="45"/>
      <c r="OCL240" s="45"/>
      <c r="OCM240" s="45"/>
      <c r="OCN240" s="45"/>
      <c r="OCO240" s="45"/>
      <c r="OCP240" s="45"/>
      <c r="OCQ240" s="45"/>
      <c r="OCR240" s="45"/>
      <c r="OCS240" s="45"/>
      <c r="OCT240" s="45"/>
      <c r="OCU240" s="45"/>
      <c r="OCV240" s="45"/>
      <c r="OCW240" s="45"/>
      <c r="OCX240" s="45"/>
      <c r="OCY240" s="45"/>
      <c r="OCZ240" s="45"/>
      <c r="ODA240" s="45"/>
      <c r="ODB240" s="45"/>
      <c r="ODC240" s="45"/>
      <c r="ODD240" s="45"/>
      <c r="ODE240" s="45"/>
      <c r="ODF240" s="45"/>
      <c r="ODG240" s="45"/>
      <c r="ODH240" s="45"/>
      <c r="ODI240" s="45"/>
      <c r="ODJ240" s="45"/>
      <c r="ODK240" s="45"/>
      <c r="ODL240" s="45"/>
      <c r="ODM240" s="45"/>
      <c r="ODN240" s="45"/>
      <c r="ODO240" s="45"/>
      <c r="ODP240" s="45"/>
      <c r="ODQ240" s="45"/>
      <c r="ODR240" s="45"/>
      <c r="ODS240" s="45"/>
      <c r="ODT240" s="45"/>
      <c r="ODU240" s="45"/>
      <c r="ODV240" s="45"/>
      <c r="ODW240" s="45"/>
      <c r="ODX240" s="45"/>
      <c r="ODY240" s="45"/>
      <c r="ODZ240" s="45"/>
      <c r="OEA240" s="45"/>
      <c r="OEB240" s="45"/>
      <c r="OEC240" s="45"/>
      <c r="OED240" s="45"/>
      <c r="OEE240" s="45"/>
      <c r="OEF240" s="45"/>
      <c r="OEG240" s="45"/>
      <c r="OEH240" s="45"/>
      <c r="OEI240" s="45"/>
      <c r="OEJ240" s="45"/>
      <c r="OEK240" s="45"/>
      <c r="OEL240" s="45"/>
      <c r="OEM240" s="45"/>
      <c r="OEN240" s="45"/>
      <c r="OEO240" s="45"/>
      <c r="OEP240" s="45"/>
      <c r="OEQ240" s="45"/>
      <c r="OER240" s="45"/>
      <c r="OES240" s="45"/>
      <c r="OET240" s="45"/>
      <c r="OEU240" s="45"/>
      <c r="OEV240" s="45"/>
      <c r="OEW240" s="45"/>
      <c r="OEX240" s="45"/>
      <c r="OEY240" s="45"/>
      <c r="OEZ240" s="45"/>
      <c r="OFA240" s="45"/>
      <c r="OFB240" s="45"/>
      <c r="OFC240" s="45"/>
      <c r="OFD240" s="45"/>
      <c r="OFE240" s="45"/>
      <c r="OFF240" s="45"/>
      <c r="OFG240" s="45"/>
      <c r="OFH240" s="45"/>
      <c r="OFI240" s="45"/>
      <c r="OFJ240" s="45"/>
      <c r="OFK240" s="45"/>
      <c r="OFL240" s="45"/>
      <c r="OFM240" s="45"/>
      <c r="OFN240" s="45"/>
      <c r="OFO240" s="45"/>
      <c r="OFP240" s="45"/>
      <c r="OFQ240" s="45"/>
      <c r="OFR240" s="45"/>
      <c r="OFS240" s="45"/>
      <c r="OFT240" s="45"/>
      <c r="OFU240" s="45"/>
      <c r="OFV240" s="45"/>
      <c r="OFW240" s="45"/>
      <c r="OFX240" s="45"/>
      <c r="OFY240" s="45"/>
      <c r="OFZ240" s="45"/>
      <c r="OGA240" s="45"/>
      <c r="OGB240" s="45"/>
      <c r="OGC240" s="45"/>
      <c r="OGD240" s="45"/>
      <c r="OGE240" s="45"/>
      <c r="OGF240" s="45"/>
      <c r="OGG240" s="45"/>
      <c r="OGH240" s="45"/>
      <c r="OGI240" s="45"/>
      <c r="OGJ240" s="45"/>
      <c r="OGK240" s="45"/>
      <c r="OGL240" s="45"/>
      <c r="OGM240" s="45"/>
      <c r="OGN240" s="45"/>
      <c r="OGO240" s="45"/>
      <c r="OGP240" s="45"/>
      <c r="OGQ240" s="45"/>
      <c r="OGR240" s="45"/>
      <c r="OGS240" s="45"/>
      <c r="OGT240" s="45"/>
      <c r="OGU240" s="45"/>
      <c r="OGV240" s="45"/>
      <c r="OGW240" s="45"/>
      <c r="OGX240" s="45"/>
      <c r="OGY240" s="45"/>
      <c r="OGZ240" s="45"/>
      <c r="OHA240" s="45"/>
      <c r="OHB240" s="45"/>
      <c r="OHC240" s="45"/>
      <c r="OHD240" s="45"/>
      <c r="OHE240" s="45"/>
      <c r="OHF240" s="45"/>
      <c r="OHG240" s="45"/>
      <c r="OHH240" s="45"/>
      <c r="OHI240" s="45"/>
      <c r="OHJ240" s="45"/>
      <c r="OHK240" s="45"/>
      <c r="OHL240" s="45"/>
      <c r="OHM240" s="45"/>
      <c r="OHN240" s="45"/>
      <c r="OHO240" s="45"/>
      <c r="OHP240" s="45"/>
      <c r="OHQ240" s="45"/>
      <c r="OHR240" s="45"/>
      <c r="OHS240" s="45"/>
      <c r="OHT240" s="45"/>
      <c r="OHU240" s="45"/>
      <c r="OHV240" s="45"/>
      <c r="OHW240" s="45"/>
      <c r="OHX240" s="45"/>
      <c r="OHY240" s="45"/>
      <c r="OHZ240" s="45"/>
      <c r="OIA240" s="45"/>
      <c r="OIB240" s="45"/>
      <c r="OIC240" s="45"/>
      <c r="OID240" s="45"/>
      <c r="OIE240" s="45"/>
      <c r="OIF240" s="45"/>
      <c r="OIG240" s="45"/>
      <c r="OIH240" s="45"/>
      <c r="OII240" s="45"/>
      <c r="OIJ240" s="45"/>
      <c r="OIK240" s="45"/>
      <c r="OIL240" s="45"/>
      <c r="OIM240" s="45"/>
      <c r="OIN240" s="45"/>
      <c r="OIO240" s="45"/>
      <c r="OIP240" s="45"/>
      <c r="OIQ240" s="45"/>
      <c r="OIR240" s="45"/>
      <c r="OIS240" s="45"/>
      <c r="OIT240" s="45"/>
      <c r="OIU240" s="45"/>
      <c r="OIV240" s="45"/>
      <c r="OIW240" s="45"/>
      <c r="OIX240" s="45"/>
      <c r="OIY240" s="45"/>
      <c r="OIZ240" s="45"/>
      <c r="OJA240" s="45"/>
      <c r="OJB240" s="45"/>
      <c r="OJC240" s="45"/>
      <c r="OJD240" s="45"/>
      <c r="OJE240" s="45"/>
      <c r="OJF240" s="45"/>
      <c r="OJG240" s="45"/>
      <c r="OJH240" s="45"/>
      <c r="OJI240" s="45"/>
      <c r="OJJ240" s="45"/>
      <c r="OJK240" s="45"/>
      <c r="OJL240" s="45"/>
      <c r="OJM240" s="45"/>
      <c r="OJN240" s="45"/>
      <c r="OJO240" s="45"/>
      <c r="OJP240" s="45"/>
      <c r="OJQ240" s="45"/>
      <c r="OJR240" s="45"/>
      <c r="OJS240" s="45"/>
      <c r="OJT240" s="45"/>
      <c r="OJU240" s="45"/>
      <c r="OJV240" s="45"/>
      <c r="OJW240" s="45"/>
      <c r="OJX240" s="45"/>
      <c r="OJY240" s="45"/>
      <c r="OJZ240" s="45"/>
      <c r="OKA240" s="45"/>
      <c r="OKB240" s="45"/>
      <c r="OKC240" s="45"/>
      <c r="OKD240" s="45"/>
      <c r="OKE240" s="45"/>
      <c r="OKF240" s="45"/>
      <c r="OKG240" s="45"/>
      <c r="OKH240" s="45"/>
      <c r="OKI240" s="45"/>
      <c r="OKJ240" s="45"/>
      <c r="OKK240" s="45"/>
      <c r="OKL240" s="45"/>
      <c r="OKM240" s="45"/>
      <c r="OKN240" s="45"/>
      <c r="OKO240" s="45"/>
      <c r="OKP240" s="45"/>
      <c r="OKQ240" s="45"/>
      <c r="OKR240" s="45"/>
      <c r="OKS240" s="45"/>
      <c r="OKT240" s="45"/>
      <c r="OKU240" s="45"/>
      <c r="OKV240" s="45"/>
      <c r="OKW240" s="45"/>
      <c r="OKX240" s="45"/>
      <c r="OKY240" s="45"/>
      <c r="OKZ240" s="45"/>
      <c r="OLA240" s="45"/>
      <c r="OLB240" s="45"/>
      <c r="OLC240" s="45"/>
      <c r="OLD240" s="45"/>
      <c r="OLE240" s="45"/>
      <c r="OLF240" s="45"/>
      <c r="OLG240" s="45"/>
      <c r="OLH240" s="45"/>
      <c r="OLI240" s="45"/>
      <c r="OLJ240" s="45"/>
      <c r="OLK240" s="45"/>
      <c r="OLL240" s="45"/>
      <c r="OLM240" s="45"/>
      <c r="OLN240" s="45"/>
      <c r="OLO240" s="45"/>
      <c r="OLP240" s="45"/>
      <c r="OLQ240" s="45"/>
      <c r="OLR240" s="45"/>
      <c r="OLS240" s="45"/>
      <c r="OLT240" s="45"/>
      <c r="OLU240" s="45"/>
      <c r="OLV240" s="45"/>
      <c r="OLW240" s="45"/>
      <c r="OLX240" s="45"/>
      <c r="OLY240" s="45"/>
      <c r="OLZ240" s="45"/>
      <c r="OMA240" s="45"/>
      <c r="OMB240" s="45"/>
      <c r="OMC240" s="45"/>
      <c r="OMD240" s="45"/>
      <c r="OME240" s="45"/>
      <c r="OMF240" s="45"/>
      <c r="OMG240" s="45"/>
      <c r="OMH240" s="45"/>
      <c r="OMI240" s="45"/>
      <c r="OMJ240" s="45"/>
      <c r="OMK240" s="45"/>
      <c r="OML240" s="45"/>
      <c r="OMM240" s="45"/>
      <c r="OMN240" s="45"/>
      <c r="OMO240" s="45"/>
      <c r="OMP240" s="45"/>
      <c r="OMQ240" s="45"/>
      <c r="OMR240" s="45"/>
      <c r="OMS240" s="45"/>
      <c r="OMT240" s="45"/>
      <c r="OMU240" s="45"/>
      <c r="OMV240" s="45"/>
      <c r="OMW240" s="45"/>
      <c r="OMX240" s="45"/>
      <c r="OMY240" s="45"/>
      <c r="OMZ240" s="45"/>
      <c r="ONA240" s="45"/>
      <c r="ONB240" s="45"/>
      <c r="ONC240" s="45"/>
      <c r="OND240" s="45"/>
      <c r="ONE240" s="45"/>
      <c r="ONF240" s="45"/>
      <c r="ONG240" s="45"/>
      <c r="ONH240" s="45"/>
      <c r="ONI240" s="45"/>
      <c r="ONJ240" s="45"/>
      <c r="ONK240" s="45"/>
      <c r="ONL240" s="45"/>
      <c r="ONM240" s="45"/>
      <c r="ONN240" s="45"/>
      <c r="ONO240" s="45"/>
      <c r="ONP240" s="45"/>
      <c r="ONQ240" s="45"/>
      <c r="ONR240" s="45"/>
      <c r="ONS240" s="45"/>
      <c r="ONT240" s="45"/>
      <c r="ONU240" s="45"/>
      <c r="ONV240" s="45"/>
      <c r="ONW240" s="45"/>
      <c r="ONX240" s="45"/>
      <c r="ONY240" s="45"/>
      <c r="ONZ240" s="45"/>
      <c r="OOA240" s="45"/>
      <c r="OOB240" s="45"/>
      <c r="OOC240" s="45"/>
      <c r="OOD240" s="45"/>
      <c r="OOE240" s="45"/>
      <c r="OOF240" s="45"/>
      <c r="OOG240" s="45"/>
      <c r="OOH240" s="45"/>
      <c r="OOI240" s="45"/>
      <c r="OOJ240" s="45"/>
      <c r="OOK240" s="45"/>
      <c r="OOL240" s="45"/>
      <c r="OOM240" s="45"/>
      <c r="OON240" s="45"/>
      <c r="OOO240" s="45"/>
      <c r="OOP240" s="45"/>
      <c r="OOQ240" s="45"/>
      <c r="OOR240" s="45"/>
      <c r="OOS240" s="45"/>
      <c r="OOT240" s="45"/>
      <c r="OOU240" s="45"/>
      <c r="OOV240" s="45"/>
      <c r="OOW240" s="45"/>
      <c r="OOX240" s="45"/>
      <c r="OOY240" s="45"/>
      <c r="OOZ240" s="45"/>
      <c r="OPA240" s="45"/>
      <c r="OPB240" s="45"/>
      <c r="OPC240" s="45"/>
      <c r="OPD240" s="45"/>
      <c r="OPE240" s="45"/>
      <c r="OPF240" s="45"/>
      <c r="OPG240" s="45"/>
      <c r="OPH240" s="45"/>
      <c r="OPI240" s="45"/>
      <c r="OPJ240" s="45"/>
      <c r="OPK240" s="45"/>
      <c r="OPL240" s="45"/>
      <c r="OPM240" s="45"/>
      <c r="OPN240" s="45"/>
      <c r="OPO240" s="45"/>
      <c r="OPP240" s="45"/>
      <c r="OPQ240" s="45"/>
      <c r="OPR240" s="45"/>
      <c r="OPS240" s="45"/>
      <c r="OPT240" s="45"/>
      <c r="OPU240" s="45"/>
      <c r="OPV240" s="45"/>
      <c r="OPW240" s="45"/>
      <c r="OPX240" s="45"/>
      <c r="OPY240" s="45"/>
      <c r="OPZ240" s="45"/>
      <c r="OQA240" s="45"/>
      <c r="OQB240" s="45"/>
      <c r="OQC240" s="45"/>
      <c r="OQD240" s="45"/>
      <c r="OQE240" s="45"/>
      <c r="OQF240" s="45"/>
      <c r="OQG240" s="45"/>
      <c r="OQH240" s="45"/>
      <c r="OQI240" s="45"/>
      <c r="OQJ240" s="45"/>
      <c r="OQK240" s="45"/>
      <c r="OQL240" s="45"/>
      <c r="OQM240" s="45"/>
      <c r="OQN240" s="45"/>
      <c r="OQO240" s="45"/>
      <c r="OQP240" s="45"/>
      <c r="OQQ240" s="45"/>
      <c r="OQR240" s="45"/>
      <c r="OQS240" s="45"/>
      <c r="OQT240" s="45"/>
      <c r="OQU240" s="45"/>
      <c r="OQV240" s="45"/>
      <c r="OQW240" s="45"/>
      <c r="OQX240" s="45"/>
      <c r="OQY240" s="45"/>
      <c r="OQZ240" s="45"/>
      <c r="ORA240" s="45"/>
      <c r="ORB240" s="45"/>
      <c r="ORC240" s="45"/>
      <c r="ORD240" s="45"/>
      <c r="ORE240" s="45"/>
      <c r="ORF240" s="45"/>
      <c r="ORG240" s="45"/>
      <c r="ORH240" s="45"/>
      <c r="ORI240" s="45"/>
      <c r="ORJ240" s="45"/>
      <c r="ORK240" s="45"/>
      <c r="ORL240" s="45"/>
      <c r="ORM240" s="45"/>
      <c r="ORN240" s="45"/>
      <c r="ORO240" s="45"/>
      <c r="ORP240" s="45"/>
      <c r="ORQ240" s="45"/>
      <c r="ORR240" s="45"/>
      <c r="ORS240" s="45"/>
      <c r="ORT240" s="45"/>
      <c r="ORU240" s="45"/>
      <c r="ORV240" s="45"/>
      <c r="ORW240" s="45"/>
      <c r="ORX240" s="45"/>
      <c r="ORY240" s="45"/>
      <c r="ORZ240" s="45"/>
      <c r="OSA240" s="45"/>
      <c r="OSB240" s="45"/>
      <c r="OSC240" s="45"/>
      <c r="OSD240" s="45"/>
      <c r="OSE240" s="45"/>
      <c r="OSF240" s="45"/>
      <c r="OSG240" s="45"/>
      <c r="OSH240" s="45"/>
      <c r="OSI240" s="45"/>
      <c r="OSJ240" s="45"/>
      <c r="OSK240" s="45"/>
      <c r="OSL240" s="45"/>
      <c r="OSM240" s="45"/>
      <c r="OSN240" s="45"/>
      <c r="OSO240" s="45"/>
      <c r="OSP240" s="45"/>
      <c r="OSQ240" s="45"/>
      <c r="OSR240" s="45"/>
      <c r="OSS240" s="45"/>
      <c r="OST240" s="45"/>
      <c r="OSU240" s="45"/>
      <c r="OSV240" s="45"/>
      <c r="OSW240" s="45"/>
      <c r="OSX240" s="45"/>
      <c r="OSY240" s="45"/>
      <c r="OSZ240" s="45"/>
      <c r="OTA240" s="45"/>
      <c r="OTB240" s="45"/>
      <c r="OTC240" s="45"/>
      <c r="OTD240" s="45"/>
      <c r="OTE240" s="45"/>
      <c r="OTF240" s="45"/>
      <c r="OTG240" s="45"/>
      <c r="OTH240" s="45"/>
      <c r="OTI240" s="45"/>
      <c r="OTJ240" s="45"/>
      <c r="OTK240" s="45"/>
      <c r="OTL240" s="45"/>
      <c r="OTM240" s="45"/>
      <c r="OTN240" s="45"/>
      <c r="OTO240" s="45"/>
      <c r="OTP240" s="45"/>
      <c r="OTQ240" s="45"/>
      <c r="OTR240" s="45"/>
      <c r="OTS240" s="45"/>
      <c r="OTT240" s="45"/>
      <c r="OTU240" s="45"/>
      <c r="OTV240" s="45"/>
      <c r="OTW240" s="45"/>
      <c r="OTX240" s="45"/>
      <c r="OTY240" s="45"/>
      <c r="OTZ240" s="45"/>
      <c r="OUA240" s="45"/>
      <c r="OUB240" s="45"/>
      <c r="OUC240" s="45"/>
      <c r="OUD240" s="45"/>
      <c r="OUE240" s="45"/>
      <c r="OUF240" s="45"/>
      <c r="OUG240" s="45"/>
      <c r="OUH240" s="45"/>
      <c r="OUI240" s="45"/>
      <c r="OUJ240" s="45"/>
      <c r="OUK240" s="45"/>
      <c r="OUL240" s="45"/>
      <c r="OUM240" s="45"/>
      <c r="OUN240" s="45"/>
      <c r="OUO240" s="45"/>
      <c r="OUP240" s="45"/>
      <c r="OUQ240" s="45"/>
      <c r="OUR240" s="45"/>
      <c r="OUS240" s="45"/>
      <c r="OUT240" s="45"/>
      <c r="OUU240" s="45"/>
      <c r="OUV240" s="45"/>
      <c r="OUW240" s="45"/>
      <c r="OUX240" s="45"/>
      <c r="OUY240" s="45"/>
      <c r="OUZ240" s="45"/>
      <c r="OVA240" s="45"/>
      <c r="OVB240" s="45"/>
      <c r="OVC240" s="45"/>
      <c r="OVD240" s="45"/>
      <c r="OVE240" s="45"/>
      <c r="OVF240" s="45"/>
      <c r="OVG240" s="45"/>
      <c r="OVH240" s="45"/>
      <c r="OVI240" s="45"/>
      <c r="OVJ240" s="45"/>
      <c r="OVK240" s="45"/>
      <c r="OVL240" s="45"/>
      <c r="OVM240" s="45"/>
      <c r="OVN240" s="45"/>
      <c r="OVO240" s="45"/>
      <c r="OVP240" s="45"/>
      <c r="OVQ240" s="45"/>
      <c r="OVR240" s="45"/>
      <c r="OVS240" s="45"/>
      <c r="OVT240" s="45"/>
      <c r="OVU240" s="45"/>
      <c r="OVV240" s="45"/>
      <c r="OVW240" s="45"/>
      <c r="OVX240" s="45"/>
      <c r="OVY240" s="45"/>
      <c r="OVZ240" s="45"/>
      <c r="OWA240" s="45"/>
      <c r="OWB240" s="45"/>
      <c r="OWC240" s="45"/>
      <c r="OWD240" s="45"/>
      <c r="OWE240" s="45"/>
      <c r="OWF240" s="45"/>
      <c r="OWG240" s="45"/>
      <c r="OWH240" s="45"/>
      <c r="OWI240" s="45"/>
      <c r="OWJ240" s="45"/>
      <c r="OWK240" s="45"/>
      <c r="OWL240" s="45"/>
      <c r="OWM240" s="45"/>
      <c r="OWN240" s="45"/>
      <c r="OWO240" s="45"/>
      <c r="OWP240" s="45"/>
      <c r="OWQ240" s="45"/>
      <c r="OWR240" s="45"/>
      <c r="OWS240" s="45"/>
      <c r="OWT240" s="45"/>
      <c r="OWU240" s="45"/>
      <c r="OWV240" s="45"/>
      <c r="OWW240" s="45"/>
      <c r="OWX240" s="45"/>
      <c r="OWY240" s="45"/>
      <c r="OWZ240" s="45"/>
      <c r="OXA240" s="45"/>
      <c r="OXB240" s="45"/>
      <c r="OXC240" s="45"/>
      <c r="OXD240" s="45"/>
      <c r="OXE240" s="45"/>
      <c r="OXF240" s="45"/>
      <c r="OXG240" s="45"/>
      <c r="OXH240" s="45"/>
      <c r="OXI240" s="45"/>
      <c r="OXJ240" s="45"/>
      <c r="OXK240" s="45"/>
      <c r="OXL240" s="45"/>
      <c r="OXM240" s="45"/>
      <c r="OXN240" s="45"/>
      <c r="OXO240" s="45"/>
      <c r="OXP240" s="45"/>
      <c r="OXQ240" s="45"/>
      <c r="OXR240" s="45"/>
      <c r="OXS240" s="45"/>
      <c r="OXT240" s="45"/>
      <c r="OXU240" s="45"/>
      <c r="OXV240" s="45"/>
      <c r="OXW240" s="45"/>
      <c r="OXX240" s="45"/>
      <c r="OXY240" s="45"/>
      <c r="OXZ240" s="45"/>
      <c r="OYA240" s="45"/>
      <c r="OYB240" s="45"/>
      <c r="OYC240" s="45"/>
      <c r="OYD240" s="45"/>
      <c r="OYE240" s="45"/>
      <c r="OYF240" s="45"/>
      <c r="OYG240" s="45"/>
      <c r="OYH240" s="45"/>
      <c r="OYI240" s="45"/>
      <c r="OYJ240" s="45"/>
      <c r="OYK240" s="45"/>
      <c r="OYL240" s="45"/>
      <c r="OYM240" s="45"/>
      <c r="OYN240" s="45"/>
      <c r="OYO240" s="45"/>
      <c r="OYP240" s="45"/>
      <c r="OYQ240" s="45"/>
      <c r="OYR240" s="45"/>
      <c r="OYS240" s="45"/>
      <c r="OYT240" s="45"/>
      <c r="OYU240" s="45"/>
      <c r="OYV240" s="45"/>
      <c r="OYW240" s="45"/>
      <c r="OYX240" s="45"/>
      <c r="OYY240" s="45"/>
      <c r="OYZ240" s="45"/>
      <c r="OZA240" s="45"/>
      <c r="OZB240" s="45"/>
      <c r="OZC240" s="45"/>
      <c r="OZD240" s="45"/>
      <c r="OZE240" s="45"/>
      <c r="OZF240" s="45"/>
      <c r="OZG240" s="45"/>
      <c r="OZH240" s="45"/>
      <c r="OZI240" s="45"/>
      <c r="OZJ240" s="45"/>
      <c r="OZK240" s="45"/>
      <c r="OZL240" s="45"/>
      <c r="OZM240" s="45"/>
      <c r="OZN240" s="45"/>
      <c r="OZO240" s="45"/>
      <c r="OZP240" s="45"/>
      <c r="OZQ240" s="45"/>
      <c r="OZR240" s="45"/>
      <c r="OZS240" s="45"/>
      <c r="OZT240" s="45"/>
      <c r="OZU240" s="45"/>
      <c r="OZV240" s="45"/>
      <c r="OZW240" s="45"/>
      <c r="OZX240" s="45"/>
      <c r="OZY240" s="45"/>
      <c r="OZZ240" s="45"/>
      <c r="PAA240" s="45"/>
      <c r="PAB240" s="45"/>
      <c r="PAC240" s="45"/>
      <c r="PAD240" s="45"/>
      <c r="PAE240" s="45"/>
      <c r="PAF240" s="45"/>
      <c r="PAG240" s="45"/>
      <c r="PAH240" s="45"/>
      <c r="PAI240" s="45"/>
      <c r="PAJ240" s="45"/>
      <c r="PAK240" s="45"/>
      <c r="PAL240" s="45"/>
      <c r="PAM240" s="45"/>
      <c r="PAN240" s="45"/>
      <c r="PAO240" s="45"/>
      <c r="PAP240" s="45"/>
      <c r="PAQ240" s="45"/>
      <c r="PAR240" s="45"/>
      <c r="PAS240" s="45"/>
      <c r="PAT240" s="45"/>
      <c r="PAU240" s="45"/>
      <c r="PAV240" s="45"/>
      <c r="PAW240" s="45"/>
      <c r="PAX240" s="45"/>
      <c r="PAY240" s="45"/>
      <c r="PAZ240" s="45"/>
      <c r="PBA240" s="45"/>
      <c r="PBB240" s="45"/>
      <c r="PBC240" s="45"/>
      <c r="PBD240" s="45"/>
      <c r="PBE240" s="45"/>
      <c r="PBF240" s="45"/>
      <c r="PBG240" s="45"/>
      <c r="PBH240" s="45"/>
      <c r="PBI240" s="45"/>
      <c r="PBJ240" s="45"/>
      <c r="PBK240" s="45"/>
      <c r="PBL240" s="45"/>
      <c r="PBM240" s="45"/>
      <c r="PBN240" s="45"/>
      <c r="PBO240" s="45"/>
      <c r="PBP240" s="45"/>
      <c r="PBQ240" s="45"/>
      <c r="PBR240" s="45"/>
      <c r="PBS240" s="45"/>
      <c r="PBT240" s="45"/>
      <c r="PBU240" s="45"/>
      <c r="PBV240" s="45"/>
      <c r="PBW240" s="45"/>
      <c r="PBX240" s="45"/>
      <c r="PBY240" s="45"/>
      <c r="PBZ240" s="45"/>
      <c r="PCA240" s="45"/>
      <c r="PCB240" s="45"/>
      <c r="PCC240" s="45"/>
      <c r="PCD240" s="45"/>
      <c r="PCE240" s="45"/>
      <c r="PCF240" s="45"/>
      <c r="PCG240" s="45"/>
      <c r="PCH240" s="45"/>
      <c r="PCI240" s="45"/>
      <c r="PCJ240" s="45"/>
      <c r="PCK240" s="45"/>
      <c r="PCL240" s="45"/>
      <c r="PCM240" s="45"/>
      <c r="PCN240" s="45"/>
      <c r="PCO240" s="45"/>
      <c r="PCP240" s="45"/>
      <c r="PCQ240" s="45"/>
      <c r="PCR240" s="45"/>
      <c r="PCS240" s="45"/>
      <c r="PCT240" s="45"/>
      <c r="PCU240" s="45"/>
      <c r="PCV240" s="45"/>
      <c r="PCW240" s="45"/>
      <c r="PCX240" s="45"/>
      <c r="PCY240" s="45"/>
      <c r="PCZ240" s="45"/>
      <c r="PDA240" s="45"/>
      <c r="PDB240" s="45"/>
      <c r="PDC240" s="45"/>
      <c r="PDD240" s="45"/>
      <c r="PDE240" s="45"/>
      <c r="PDF240" s="45"/>
      <c r="PDG240" s="45"/>
      <c r="PDH240" s="45"/>
      <c r="PDI240" s="45"/>
      <c r="PDJ240" s="45"/>
      <c r="PDK240" s="45"/>
      <c r="PDL240" s="45"/>
      <c r="PDM240" s="45"/>
      <c r="PDN240" s="45"/>
      <c r="PDO240" s="45"/>
      <c r="PDP240" s="45"/>
      <c r="PDQ240" s="45"/>
      <c r="PDR240" s="45"/>
      <c r="PDS240" s="45"/>
      <c r="PDT240" s="45"/>
      <c r="PDU240" s="45"/>
      <c r="PDV240" s="45"/>
      <c r="PDW240" s="45"/>
      <c r="PDX240" s="45"/>
      <c r="PDY240" s="45"/>
      <c r="PDZ240" s="45"/>
      <c r="PEA240" s="45"/>
      <c r="PEB240" s="45"/>
      <c r="PEC240" s="45"/>
      <c r="PED240" s="45"/>
      <c r="PEE240" s="45"/>
      <c r="PEF240" s="45"/>
      <c r="PEG240" s="45"/>
      <c r="PEH240" s="45"/>
      <c r="PEI240" s="45"/>
      <c r="PEJ240" s="45"/>
      <c r="PEK240" s="45"/>
      <c r="PEL240" s="45"/>
      <c r="PEM240" s="45"/>
      <c r="PEN240" s="45"/>
      <c r="PEO240" s="45"/>
      <c r="PEP240" s="45"/>
      <c r="PEQ240" s="45"/>
      <c r="PER240" s="45"/>
      <c r="PES240" s="45"/>
      <c r="PET240" s="45"/>
      <c r="PEU240" s="45"/>
      <c r="PEV240" s="45"/>
      <c r="PEW240" s="45"/>
      <c r="PEX240" s="45"/>
      <c r="PEY240" s="45"/>
      <c r="PEZ240" s="45"/>
      <c r="PFA240" s="45"/>
      <c r="PFB240" s="45"/>
      <c r="PFC240" s="45"/>
      <c r="PFD240" s="45"/>
      <c r="PFE240" s="45"/>
      <c r="PFF240" s="45"/>
      <c r="PFG240" s="45"/>
      <c r="PFH240" s="45"/>
      <c r="PFI240" s="45"/>
      <c r="PFJ240" s="45"/>
      <c r="PFK240" s="45"/>
      <c r="PFL240" s="45"/>
      <c r="PFM240" s="45"/>
      <c r="PFN240" s="45"/>
      <c r="PFO240" s="45"/>
      <c r="PFP240" s="45"/>
      <c r="PFQ240" s="45"/>
      <c r="PFR240" s="45"/>
      <c r="PFS240" s="45"/>
      <c r="PFT240" s="45"/>
      <c r="PFU240" s="45"/>
      <c r="PFV240" s="45"/>
      <c r="PFW240" s="45"/>
      <c r="PFX240" s="45"/>
      <c r="PFY240" s="45"/>
      <c r="PFZ240" s="45"/>
      <c r="PGA240" s="45"/>
      <c r="PGB240" s="45"/>
      <c r="PGC240" s="45"/>
      <c r="PGD240" s="45"/>
      <c r="PGE240" s="45"/>
      <c r="PGF240" s="45"/>
      <c r="PGG240" s="45"/>
      <c r="PGH240" s="45"/>
      <c r="PGI240" s="45"/>
      <c r="PGJ240" s="45"/>
      <c r="PGK240" s="45"/>
      <c r="PGL240" s="45"/>
      <c r="PGM240" s="45"/>
      <c r="PGN240" s="45"/>
      <c r="PGO240" s="45"/>
      <c r="PGP240" s="45"/>
      <c r="PGQ240" s="45"/>
      <c r="PGR240" s="45"/>
      <c r="PGS240" s="45"/>
      <c r="PGT240" s="45"/>
      <c r="PGU240" s="45"/>
      <c r="PGV240" s="45"/>
      <c r="PGW240" s="45"/>
      <c r="PGX240" s="45"/>
      <c r="PGY240" s="45"/>
      <c r="PGZ240" s="45"/>
      <c r="PHA240" s="45"/>
      <c r="PHB240" s="45"/>
      <c r="PHC240" s="45"/>
      <c r="PHD240" s="45"/>
      <c r="PHE240" s="45"/>
      <c r="PHF240" s="45"/>
      <c r="PHG240" s="45"/>
      <c r="PHH240" s="45"/>
      <c r="PHI240" s="45"/>
      <c r="PHJ240" s="45"/>
      <c r="PHK240" s="45"/>
      <c r="PHL240" s="45"/>
      <c r="PHM240" s="45"/>
      <c r="PHN240" s="45"/>
      <c r="PHO240" s="45"/>
      <c r="PHP240" s="45"/>
      <c r="PHQ240" s="45"/>
      <c r="PHR240" s="45"/>
      <c r="PHS240" s="45"/>
      <c r="PHT240" s="45"/>
      <c r="PHU240" s="45"/>
      <c r="PHV240" s="45"/>
      <c r="PHW240" s="45"/>
      <c r="PHX240" s="45"/>
      <c r="PHY240" s="45"/>
      <c r="PHZ240" s="45"/>
      <c r="PIA240" s="45"/>
      <c r="PIB240" s="45"/>
      <c r="PIC240" s="45"/>
      <c r="PID240" s="45"/>
      <c r="PIE240" s="45"/>
      <c r="PIF240" s="45"/>
      <c r="PIG240" s="45"/>
      <c r="PIH240" s="45"/>
      <c r="PII240" s="45"/>
      <c r="PIJ240" s="45"/>
      <c r="PIK240" s="45"/>
      <c r="PIL240" s="45"/>
      <c r="PIM240" s="45"/>
      <c r="PIN240" s="45"/>
      <c r="PIO240" s="45"/>
      <c r="PIP240" s="45"/>
      <c r="PIQ240" s="45"/>
      <c r="PIR240" s="45"/>
      <c r="PIS240" s="45"/>
      <c r="PIT240" s="45"/>
      <c r="PIU240" s="45"/>
      <c r="PIV240" s="45"/>
      <c r="PIW240" s="45"/>
      <c r="PIX240" s="45"/>
      <c r="PIY240" s="45"/>
      <c r="PIZ240" s="45"/>
      <c r="PJA240" s="45"/>
      <c r="PJB240" s="45"/>
      <c r="PJC240" s="45"/>
      <c r="PJD240" s="45"/>
      <c r="PJE240" s="45"/>
      <c r="PJF240" s="45"/>
      <c r="PJG240" s="45"/>
      <c r="PJH240" s="45"/>
      <c r="PJI240" s="45"/>
      <c r="PJJ240" s="45"/>
      <c r="PJK240" s="45"/>
      <c r="PJL240" s="45"/>
      <c r="PJM240" s="45"/>
      <c r="PJN240" s="45"/>
      <c r="PJO240" s="45"/>
      <c r="PJP240" s="45"/>
      <c r="PJQ240" s="45"/>
      <c r="PJR240" s="45"/>
      <c r="PJS240" s="45"/>
      <c r="PJT240" s="45"/>
      <c r="PJU240" s="45"/>
      <c r="PJV240" s="45"/>
      <c r="PJW240" s="45"/>
      <c r="PJX240" s="45"/>
      <c r="PJY240" s="45"/>
      <c r="PJZ240" s="45"/>
      <c r="PKA240" s="45"/>
      <c r="PKB240" s="45"/>
      <c r="PKC240" s="45"/>
      <c r="PKD240" s="45"/>
      <c r="PKE240" s="45"/>
      <c r="PKF240" s="45"/>
      <c r="PKG240" s="45"/>
      <c r="PKH240" s="45"/>
      <c r="PKI240" s="45"/>
      <c r="PKJ240" s="45"/>
      <c r="PKK240" s="45"/>
      <c r="PKL240" s="45"/>
      <c r="PKM240" s="45"/>
      <c r="PKN240" s="45"/>
      <c r="PKO240" s="45"/>
      <c r="PKP240" s="45"/>
      <c r="PKQ240" s="45"/>
      <c r="PKR240" s="45"/>
      <c r="PKS240" s="45"/>
      <c r="PKT240" s="45"/>
      <c r="PKU240" s="45"/>
      <c r="PKV240" s="45"/>
      <c r="PKW240" s="45"/>
      <c r="PKX240" s="45"/>
      <c r="PKY240" s="45"/>
      <c r="PKZ240" s="45"/>
      <c r="PLA240" s="45"/>
      <c r="PLB240" s="45"/>
      <c r="PLC240" s="45"/>
      <c r="PLD240" s="45"/>
      <c r="PLE240" s="45"/>
      <c r="PLF240" s="45"/>
      <c r="PLG240" s="45"/>
      <c r="PLH240" s="45"/>
      <c r="PLI240" s="45"/>
      <c r="PLJ240" s="45"/>
      <c r="PLK240" s="45"/>
      <c r="PLL240" s="45"/>
      <c r="PLM240" s="45"/>
      <c r="PLN240" s="45"/>
      <c r="PLO240" s="45"/>
      <c r="PLP240" s="45"/>
      <c r="PLQ240" s="45"/>
      <c r="PLR240" s="45"/>
      <c r="PLS240" s="45"/>
      <c r="PLT240" s="45"/>
      <c r="PLU240" s="45"/>
      <c r="PLV240" s="45"/>
      <c r="PLW240" s="45"/>
      <c r="PLX240" s="45"/>
      <c r="PLY240" s="45"/>
      <c r="PLZ240" s="45"/>
      <c r="PMA240" s="45"/>
      <c r="PMB240" s="45"/>
      <c r="PMC240" s="45"/>
      <c r="PMD240" s="45"/>
      <c r="PME240" s="45"/>
      <c r="PMF240" s="45"/>
      <c r="PMG240" s="45"/>
      <c r="PMH240" s="45"/>
      <c r="PMI240" s="45"/>
      <c r="PMJ240" s="45"/>
      <c r="PMK240" s="45"/>
      <c r="PML240" s="45"/>
      <c r="PMM240" s="45"/>
      <c r="PMN240" s="45"/>
      <c r="PMO240" s="45"/>
      <c r="PMP240" s="45"/>
      <c r="PMQ240" s="45"/>
      <c r="PMR240" s="45"/>
      <c r="PMS240" s="45"/>
      <c r="PMT240" s="45"/>
      <c r="PMU240" s="45"/>
      <c r="PMV240" s="45"/>
      <c r="PMW240" s="45"/>
      <c r="PMX240" s="45"/>
      <c r="PMY240" s="45"/>
      <c r="PMZ240" s="45"/>
      <c r="PNA240" s="45"/>
      <c r="PNB240" s="45"/>
      <c r="PNC240" s="45"/>
      <c r="PND240" s="45"/>
      <c r="PNE240" s="45"/>
      <c r="PNF240" s="45"/>
      <c r="PNG240" s="45"/>
      <c r="PNH240" s="45"/>
      <c r="PNI240" s="45"/>
      <c r="PNJ240" s="45"/>
      <c r="PNK240" s="45"/>
      <c r="PNL240" s="45"/>
      <c r="PNM240" s="45"/>
      <c r="PNN240" s="45"/>
      <c r="PNO240" s="45"/>
      <c r="PNP240" s="45"/>
      <c r="PNQ240" s="45"/>
      <c r="PNR240" s="45"/>
      <c r="PNS240" s="45"/>
      <c r="PNT240" s="45"/>
      <c r="PNU240" s="45"/>
      <c r="PNV240" s="45"/>
      <c r="PNW240" s="45"/>
      <c r="PNX240" s="45"/>
      <c r="PNY240" s="45"/>
      <c r="PNZ240" s="45"/>
      <c r="POA240" s="45"/>
      <c r="POB240" s="45"/>
      <c r="POC240" s="45"/>
      <c r="POD240" s="45"/>
      <c r="POE240" s="45"/>
      <c r="POF240" s="45"/>
      <c r="POG240" s="45"/>
      <c r="POH240" s="45"/>
      <c r="POI240" s="45"/>
      <c r="POJ240" s="45"/>
      <c r="POK240" s="45"/>
      <c r="POL240" s="45"/>
      <c r="POM240" s="45"/>
      <c r="PON240" s="45"/>
      <c r="POO240" s="45"/>
      <c r="POP240" s="45"/>
      <c r="POQ240" s="45"/>
      <c r="POR240" s="45"/>
      <c r="POS240" s="45"/>
      <c r="POT240" s="45"/>
      <c r="POU240" s="45"/>
      <c r="POV240" s="45"/>
      <c r="POW240" s="45"/>
      <c r="POX240" s="45"/>
      <c r="POY240" s="45"/>
      <c r="POZ240" s="45"/>
      <c r="PPA240" s="45"/>
      <c r="PPB240" s="45"/>
      <c r="PPC240" s="45"/>
      <c r="PPD240" s="45"/>
      <c r="PPE240" s="45"/>
      <c r="PPF240" s="45"/>
      <c r="PPG240" s="45"/>
      <c r="PPH240" s="45"/>
      <c r="PPI240" s="45"/>
      <c r="PPJ240" s="45"/>
      <c r="PPK240" s="45"/>
      <c r="PPL240" s="45"/>
      <c r="PPM240" s="45"/>
      <c r="PPN240" s="45"/>
      <c r="PPO240" s="45"/>
      <c r="PPP240" s="45"/>
      <c r="PPQ240" s="45"/>
      <c r="PPR240" s="45"/>
      <c r="PPS240" s="45"/>
      <c r="PPT240" s="45"/>
      <c r="PPU240" s="45"/>
      <c r="PPV240" s="45"/>
      <c r="PPW240" s="45"/>
      <c r="PPX240" s="45"/>
      <c r="PPY240" s="45"/>
      <c r="PPZ240" s="45"/>
      <c r="PQA240" s="45"/>
      <c r="PQB240" s="45"/>
      <c r="PQC240" s="45"/>
      <c r="PQD240" s="45"/>
      <c r="PQE240" s="45"/>
      <c r="PQF240" s="45"/>
      <c r="PQG240" s="45"/>
      <c r="PQH240" s="45"/>
      <c r="PQI240" s="45"/>
      <c r="PQJ240" s="45"/>
      <c r="PQK240" s="45"/>
      <c r="PQL240" s="45"/>
      <c r="PQM240" s="45"/>
      <c r="PQN240" s="45"/>
      <c r="PQO240" s="45"/>
      <c r="PQP240" s="45"/>
      <c r="PQQ240" s="45"/>
      <c r="PQR240" s="45"/>
      <c r="PQS240" s="45"/>
      <c r="PQT240" s="45"/>
      <c r="PQU240" s="45"/>
      <c r="PQV240" s="45"/>
      <c r="PQW240" s="45"/>
      <c r="PQX240" s="45"/>
      <c r="PQY240" s="45"/>
      <c r="PQZ240" s="45"/>
      <c r="PRA240" s="45"/>
      <c r="PRB240" s="45"/>
      <c r="PRC240" s="45"/>
      <c r="PRD240" s="45"/>
      <c r="PRE240" s="45"/>
      <c r="PRF240" s="45"/>
      <c r="PRG240" s="45"/>
      <c r="PRH240" s="45"/>
      <c r="PRI240" s="45"/>
      <c r="PRJ240" s="45"/>
      <c r="PRK240" s="45"/>
      <c r="PRL240" s="45"/>
      <c r="PRM240" s="45"/>
      <c r="PRN240" s="45"/>
      <c r="PRO240" s="45"/>
      <c r="PRP240" s="45"/>
      <c r="PRQ240" s="45"/>
      <c r="PRR240" s="45"/>
      <c r="PRS240" s="45"/>
      <c r="PRT240" s="45"/>
      <c r="PRU240" s="45"/>
      <c r="PRV240" s="45"/>
      <c r="PRW240" s="45"/>
      <c r="PRX240" s="45"/>
      <c r="PRY240" s="45"/>
      <c r="PRZ240" s="45"/>
      <c r="PSA240" s="45"/>
      <c r="PSB240" s="45"/>
      <c r="PSC240" s="45"/>
      <c r="PSD240" s="45"/>
      <c r="PSE240" s="45"/>
      <c r="PSF240" s="45"/>
      <c r="PSG240" s="45"/>
      <c r="PSH240" s="45"/>
      <c r="PSI240" s="45"/>
      <c r="PSJ240" s="45"/>
      <c r="PSK240" s="45"/>
      <c r="PSL240" s="45"/>
      <c r="PSM240" s="45"/>
      <c r="PSN240" s="45"/>
      <c r="PSO240" s="45"/>
      <c r="PSP240" s="45"/>
      <c r="PSQ240" s="45"/>
      <c r="PSR240" s="45"/>
      <c r="PSS240" s="45"/>
      <c r="PST240" s="45"/>
      <c r="PSU240" s="45"/>
      <c r="PSV240" s="45"/>
      <c r="PSW240" s="45"/>
      <c r="PSX240" s="45"/>
      <c r="PSY240" s="45"/>
      <c r="PSZ240" s="45"/>
      <c r="PTA240" s="45"/>
      <c r="PTB240" s="45"/>
      <c r="PTC240" s="45"/>
      <c r="PTD240" s="45"/>
      <c r="PTE240" s="45"/>
      <c r="PTF240" s="45"/>
      <c r="PTG240" s="45"/>
      <c r="PTH240" s="45"/>
      <c r="PTI240" s="45"/>
      <c r="PTJ240" s="45"/>
      <c r="PTK240" s="45"/>
      <c r="PTL240" s="45"/>
      <c r="PTM240" s="45"/>
      <c r="PTN240" s="45"/>
      <c r="PTO240" s="45"/>
      <c r="PTP240" s="45"/>
      <c r="PTQ240" s="45"/>
      <c r="PTR240" s="45"/>
      <c r="PTS240" s="45"/>
      <c r="PTT240" s="45"/>
      <c r="PTU240" s="45"/>
      <c r="PTV240" s="45"/>
      <c r="PTW240" s="45"/>
      <c r="PTX240" s="45"/>
      <c r="PTY240" s="45"/>
      <c r="PTZ240" s="45"/>
      <c r="PUA240" s="45"/>
      <c r="PUB240" s="45"/>
      <c r="PUC240" s="45"/>
      <c r="PUD240" s="45"/>
      <c r="PUE240" s="45"/>
      <c r="PUF240" s="45"/>
      <c r="PUG240" s="45"/>
      <c r="PUH240" s="45"/>
      <c r="PUI240" s="45"/>
      <c r="PUJ240" s="45"/>
      <c r="PUK240" s="45"/>
      <c r="PUL240" s="45"/>
      <c r="PUM240" s="45"/>
      <c r="PUN240" s="45"/>
      <c r="PUO240" s="45"/>
      <c r="PUP240" s="45"/>
      <c r="PUQ240" s="45"/>
      <c r="PUR240" s="45"/>
      <c r="PUS240" s="45"/>
      <c r="PUT240" s="45"/>
      <c r="PUU240" s="45"/>
      <c r="PUV240" s="45"/>
      <c r="PUW240" s="45"/>
      <c r="PUX240" s="45"/>
      <c r="PUY240" s="45"/>
      <c r="PUZ240" s="45"/>
      <c r="PVA240" s="45"/>
      <c r="PVB240" s="45"/>
      <c r="PVC240" s="45"/>
      <c r="PVD240" s="45"/>
      <c r="PVE240" s="45"/>
      <c r="PVF240" s="45"/>
      <c r="PVG240" s="45"/>
      <c r="PVH240" s="45"/>
      <c r="PVI240" s="45"/>
      <c r="PVJ240" s="45"/>
      <c r="PVK240" s="45"/>
      <c r="PVL240" s="45"/>
      <c r="PVM240" s="45"/>
      <c r="PVN240" s="45"/>
      <c r="PVO240" s="45"/>
      <c r="PVP240" s="45"/>
      <c r="PVQ240" s="45"/>
      <c r="PVR240" s="45"/>
      <c r="PVS240" s="45"/>
      <c r="PVT240" s="45"/>
      <c r="PVU240" s="45"/>
      <c r="PVV240" s="45"/>
      <c r="PVW240" s="45"/>
      <c r="PVX240" s="45"/>
      <c r="PVY240" s="45"/>
      <c r="PVZ240" s="45"/>
      <c r="PWA240" s="45"/>
      <c r="PWB240" s="45"/>
      <c r="PWC240" s="45"/>
      <c r="PWD240" s="45"/>
      <c r="PWE240" s="45"/>
      <c r="PWF240" s="45"/>
      <c r="PWG240" s="45"/>
      <c r="PWH240" s="45"/>
      <c r="PWI240" s="45"/>
      <c r="PWJ240" s="45"/>
      <c r="PWK240" s="45"/>
      <c r="PWL240" s="45"/>
      <c r="PWM240" s="45"/>
      <c r="PWN240" s="45"/>
      <c r="PWO240" s="45"/>
      <c r="PWP240" s="45"/>
      <c r="PWQ240" s="45"/>
      <c r="PWR240" s="45"/>
      <c r="PWS240" s="45"/>
      <c r="PWT240" s="45"/>
      <c r="PWU240" s="45"/>
      <c r="PWV240" s="45"/>
      <c r="PWW240" s="45"/>
      <c r="PWX240" s="45"/>
      <c r="PWY240" s="45"/>
      <c r="PWZ240" s="45"/>
      <c r="PXA240" s="45"/>
      <c r="PXB240" s="45"/>
      <c r="PXC240" s="45"/>
      <c r="PXD240" s="45"/>
      <c r="PXE240" s="45"/>
      <c r="PXF240" s="45"/>
      <c r="PXG240" s="45"/>
      <c r="PXH240" s="45"/>
      <c r="PXI240" s="45"/>
      <c r="PXJ240" s="45"/>
      <c r="PXK240" s="45"/>
      <c r="PXL240" s="45"/>
      <c r="PXM240" s="45"/>
      <c r="PXN240" s="45"/>
      <c r="PXO240" s="45"/>
      <c r="PXP240" s="45"/>
      <c r="PXQ240" s="45"/>
      <c r="PXR240" s="45"/>
      <c r="PXS240" s="45"/>
      <c r="PXT240" s="45"/>
      <c r="PXU240" s="45"/>
      <c r="PXV240" s="45"/>
      <c r="PXW240" s="45"/>
      <c r="PXX240" s="45"/>
      <c r="PXY240" s="45"/>
      <c r="PXZ240" s="45"/>
      <c r="PYA240" s="45"/>
      <c r="PYB240" s="45"/>
      <c r="PYC240" s="45"/>
      <c r="PYD240" s="45"/>
      <c r="PYE240" s="45"/>
      <c r="PYF240" s="45"/>
      <c r="PYG240" s="45"/>
      <c r="PYH240" s="45"/>
      <c r="PYI240" s="45"/>
      <c r="PYJ240" s="45"/>
      <c r="PYK240" s="45"/>
      <c r="PYL240" s="45"/>
      <c r="PYM240" s="45"/>
      <c r="PYN240" s="45"/>
      <c r="PYO240" s="45"/>
      <c r="PYP240" s="45"/>
      <c r="PYQ240" s="45"/>
      <c r="PYR240" s="45"/>
      <c r="PYS240" s="45"/>
      <c r="PYT240" s="45"/>
      <c r="PYU240" s="45"/>
      <c r="PYV240" s="45"/>
      <c r="PYW240" s="45"/>
      <c r="PYX240" s="45"/>
      <c r="PYY240" s="45"/>
      <c r="PYZ240" s="45"/>
      <c r="PZA240" s="45"/>
      <c r="PZB240" s="45"/>
      <c r="PZC240" s="45"/>
      <c r="PZD240" s="45"/>
      <c r="PZE240" s="45"/>
      <c r="PZF240" s="45"/>
      <c r="PZG240" s="45"/>
      <c r="PZH240" s="45"/>
      <c r="PZI240" s="45"/>
      <c r="PZJ240" s="45"/>
      <c r="PZK240" s="45"/>
      <c r="PZL240" s="45"/>
      <c r="PZM240" s="45"/>
      <c r="PZN240" s="45"/>
      <c r="PZO240" s="45"/>
      <c r="PZP240" s="45"/>
      <c r="PZQ240" s="45"/>
      <c r="PZR240" s="45"/>
      <c r="PZS240" s="45"/>
      <c r="PZT240" s="45"/>
      <c r="PZU240" s="45"/>
      <c r="PZV240" s="45"/>
      <c r="PZW240" s="45"/>
      <c r="PZX240" s="45"/>
      <c r="PZY240" s="45"/>
      <c r="PZZ240" s="45"/>
      <c r="QAA240" s="45"/>
      <c r="QAB240" s="45"/>
      <c r="QAC240" s="45"/>
      <c r="QAD240" s="45"/>
      <c r="QAE240" s="45"/>
      <c r="QAF240" s="45"/>
      <c r="QAG240" s="45"/>
      <c r="QAH240" s="45"/>
      <c r="QAI240" s="45"/>
      <c r="QAJ240" s="45"/>
      <c r="QAK240" s="45"/>
      <c r="QAL240" s="45"/>
      <c r="QAM240" s="45"/>
      <c r="QAN240" s="45"/>
      <c r="QAO240" s="45"/>
      <c r="QAP240" s="45"/>
      <c r="QAQ240" s="45"/>
      <c r="QAR240" s="45"/>
      <c r="QAS240" s="45"/>
      <c r="QAT240" s="45"/>
      <c r="QAU240" s="45"/>
      <c r="QAV240" s="45"/>
      <c r="QAW240" s="45"/>
      <c r="QAX240" s="45"/>
      <c r="QAY240" s="45"/>
      <c r="QAZ240" s="45"/>
      <c r="QBA240" s="45"/>
      <c r="QBB240" s="45"/>
      <c r="QBC240" s="45"/>
      <c r="QBD240" s="45"/>
      <c r="QBE240" s="45"/>
      <c r="QBF240" s="45"/>
      <c r="QBG240" s="45"/>
      <c r="QBH240" s="45"/>
      <c r="QBI240" s="45"/>
      <c r="QBJ240" s="45"/>
      <c r="QBK240" s="45"/>
      <c r="QBL240" s="45"/>
      <c r="QBM240" s="45"/>
      <c r="QBN240" s="45"/>
      <c r="QBO240" s="45"/>
      <c r="QBP240" s="45"/>
      <c r="QBQ240" s="45"/>
      <c r="QBR240" s="45"/>
      <c r="QBS240" s="45"/>
      <c r="QBT240" s="45"/>
      <c r="QBU240" s="45"/>
      <c r="QBV240" s="45"/>
      <c r="QBW240" s="45"/>
      <c r="QBX240" s="45"/>
      <c r="QBY240" s="45"/>
      <c r="QBZ240" s="45"/>
      <c r="QCA240" s="45"/>
      <c r="QCB240" s="45"/>
      <c r="QCC240" s="45"/>
      <c r="QCD240" s="45"/>
      <c r="QCE240" s="45"/>
      <c r="QCF240" s="45"/>
      <c r="QCG240" s="45"/>
      <c r="QCH240" s="45"/>
      <c r="QCI240" s="45"/>
      <c r="QCJ240" s="45"/>
      <c r="QCK240" s="45"/>
      <c r="QCL240" s="45"/>
      <c r="QCM240" s="45"/>
      <c r="QCN240" s="45"/>
      <c r="QCO240" s="45"/>
      <c r="QCP240" s="45"/>
      <c r="QCQ240" s="45"/>
      <c r="QCR240" s="45"/>
      <c r="QCS240" s="45"/>
      <c r="QCT240" s="45"/>
      <c r="QCU240" s="45"/>
      <c r="QCV240" s="45"/>
      <c r="QCW240" s="45"/>
      <c r="QCX240" s="45"/>
      <c r="QCY240" s="45"/>
      <c r="QCZ240" s="45"/>
      <c r="QDA240" s="45"/>
      <c r="QDB240" s="45"/>
      <c r="QDC240" s="45"/>
      <c r="QDD240" s="45"/>
      <c r="QDE240" s="45"/>
      <c r="QDF240" s="45"/>
      <c r="QDG240" s="45"/>
      <c r="QDH240" s="45"/>
      <c r="QDI240" s="45"/>
      <c r="QDJ240" s="45"/>
      <c r="QDK240" s="45"/>
      <c r="QDL240" s="45"/>
      <c r="QDM240" s="45"/>
      <c r="QDN240" s="45"/>
      <c r="QDO240" s="45"/>
      <c r="QDP240" s="45"/>
      <c r="QDQ240" s="45"/>
      <c r="QDR240" s="45"/>
      <c r="QDS240" s="45"/>
      <c r="QDT240" s="45"/>
      <c r="QDU240" s="45"/>
      <c r="QDV240" s="45"/>
      <c r="QDW240" s="45"/>
      <c r="QDX240" s="45"/>
      <c r="QDY240" s="45"/>
      <c r="QDZ240" s="45"/>
      <c r="QEA240" s="45"/>
      <c r="QEB240" s="45"/>
      <c r="QEC240" s="45"/>
      <c r="QED240" s="45"/>
      <c r="QEE240" s="45"/>
      <c r="QEF240" s="45"/>
      <c r="QEG240" s="45"/>
      <c r="QEH240" s="45"/>
      <c r="QEI240" s="45"/>
      <c r="QEJ240" s="45"/>
      <c r="QEK240" s="45"/>
      <c r="QEL240" s="45"/>
      <c r="QEM240" s="45"/>
      <c r="QEN240" s="45"/>
      <c r="QEO240" s="45"/>
      <c r="QEP240" s="45"/>
      <c r="QEQ240" s="45"/>
      <c r="QER240" s="45"/>
      <c r="QES240" s="45"/>
      <c r="QET240" s="45"/>
      <c r="QEU240" s="45"/>
      <c r="QEV240" s="45"/>
      <c r="QEW240" s="45"/>
      <c r="QEX240" s="45"/>
      <c r="QEY240" s="45"/>
      <c r="QEZ240" s="45"/>
      <c r="QFA240" s="45"/>
      <c r="QFB240" s="45"/>
      <c r="QFC240" s="45"/>
      <c r="QFD240" s="45"/>
      <c r="QFE240" s="45"/>
      <c r="QFF240" s="45"/>
      <c r="QFG240" s="45"/>
      <c r="QFH240" s="45"/>
      <c r="QFI240" s="45"/>
      <c r="QFJ240" s="45"/>
      <c r="QFK240" s="45"/>
      <c r="QFL240" s="45"/>
      <c r="QFM240" s="45"/>
      <c r="QFN240" s="45"/>
      <c r="QFO240" s="45"/>
      <c r="QFP240" s="45"/>
      <c r="QFQ240" s="45"/>
      <c r="QFR240" s="45"/>
      <c r="QFS240" s="45"/>
      <c r="QFT240" s="45"/>
      <c r="QFU240" s="45"/>
      <c r="QFV240" s="45"/>
      <c r="QFW240" s="45"/>
      <c r="QFX240" s="45"/>
      <c r="QFY240" s="45"/>
      <c r="QFZ240" s="45"/>
      <c r="QGA240" s="45"/>
      <c r="QGB240" s="45"/>
      <c r="QGC240" s="45"/>
      <c r="QGD240" s="45"/>
      <c r="QGE240" s="45"/>
      <c r="QGF240" s="45"/>
      <c r="QGG240" s="45"/>
      <c r="QGH240" s="45"/>
      <c r="QGI240" s="45"/>
      <c r="QGJ240" s="45"/>
      <c r="QGK240" s="45"/>
      <c r="QGL240" s="45"/>
      <c r="QGM240" s="45"/>
      <c r="QGN240" s="45"/>
      <c r="QGO240" s="45"/>
      <c r="QGP240" s="45"/>
      <c r="QGQ240" s="45"/>
      <c r="QGR240" s="45"/>
      <c r="QGS240" s="45"/>
      <c r="QGT240" s="45"/>
      <c r="QGU240" s="45"/>
      <c r="QGV240" s="45"/>
      <c r="QGW240" s="45"/>
      <c r="QGX240" s="45"/>
      <c r="QGY240" s="45"/>
      <c r="QGZ240" s="45"/>
      <c r="QHA240" s="45"/>
      <c r="QHB240" s="45"/>
      <c r="QHC240" s="45"/>
      <c r="QHD240" s="45"/>
      <c r="QHE240" s="45"/>
      <c r="QHF240" s="45"/>
      <c r="QHG240" s="45"/>
      <c r="QHH240" s="45"/>
      <c r="QHI240" s="45"/>
      <c r="QHJ240" s="45"/>
      <c r="QHK240" s="45"/>
      <c r="QHL240" s="45"/>
      <c r="QHM240" s="45"/>
      <c r="QHN240" s="45"/>
      <c r="QHO240" s="45"/>
      <c r="QHP240" s="45"/>
      <c r="QHQ240" s="45"/>
      <c r="QHR240" s="45"/>
      <c r="QHS240" s="45"/>
      <c r="QHT240" s="45"/>
      <c r="QHU240" s="45"/>
      <c r="QHV240" s="45"/>
      <c r="QHW240" s="45"/>
      <c r="QHX240" s="45"/>
      <c r="QHY240" s="45"/>
      <c r="QHZ240" s="45"/>
      <c r="QIA240" s="45"/>
      <c r="QIB240" s="45"/>
      <c r="QIC240" s="45"/>
      <c r="QID240" s="45"/>
      <c r="QIE240" s="45"/>
      <c r="QIF240" s="45"/>
      <c r="QIG240" s="45"/>
      <c r="QIH240" s="45"/>
      <c r="QII240" s="45"/>
      <c r="QIJ240" s="45"/>
      <c r="QIK240" s="45"/>
      <c r="QIL240" s="45"/>
      <c r="QIM240" s="45"/>
      <c r="QIN240" s="45"/>
      <c r="QIO240" s="45"/>
      <c r="QIP240" s="45"/>
      <c r="QIQ240" s="45"/>
      <c r="QIR240" s="45"/>
      <c r="QIS240" s="45"/>
      <c r="QIT240" s="45"/>
      <c r="QIU240" s="45"/>
      <c r="QIV240" s="45"/>
      <c r="QIW240" s="45"/>
      <c r="QIX240" s="45"/>
      <c r="QIY240" s="45"/>
      <c r="QIZ240" s="45"/>
      <c r="QJA240" s="45"/>
      <c r="QJB240" s="45"/>
      <c r="QJC240" s="45"/>
      <c r="QJD240" s="45"/>
      <c r="QJE240" s="45"/>
      <c r="QJF240" s="45"/>
      <c r="QJG240" s="45"/>
      <c r="QJH240" s="45"/>
      <c r="QJI240" s="45"/>
      <c r="QJJ240" s="45"/>
      <c r="QJK240" s="45"/>
      <c r="QJL240" s="45"/>
      <c r="QJM240" s="45"/>
      <c r="QJN240" s="45"/>
      <c r="QJO240" s="45"/>
      <c r="QJP240" s="45"/>
      <c r="QJQ240" s="45"/>
      <c r="QJR240" s="45"/>
      <c r="QJS240" s="45"/>
      <c r="QJT240" s="45"/>
      <c r="QJU240" s="45"/>
      <c r="QJV240" s="45"/>
      <c r="QJW240" s="45"/>
      <c r="QJX240" s="45"/>
      <c r="QJY240" s="45"/>
      <c r="QJZ240" s="45"/>
      <c r="QKA240" s="45"/>
      <c r="QKB240" s="45"/>
      <c r="QKC240" s="45"/>
      <c r="QKD240" s="45"/>
      <c r="QKE240" s="45"/>
      <c r="QKF240" s="45"/>
      <c r="QKG240" s="45"/>
      <c r="QKH240" s="45"/>
      <c r="QKI240" s="45"/>
      <c r="QKJ240" s="45"/>
      <c r="QKK240" s="45"/>
      <c r="QKL240" s="45"/>
      <c r="QKM240" s="45"/>
      <c r="QKN240" s="45"/>
      <c r="QKO240" s="45"/>
      <c r="QKP240" s="45"/>
      <c r="QKQ240" s="45"/>
      <c r="QKR240" s="45"/>
      <c r="QKS240" s="45"/>
      <c r="QKT240" s="45"/>
      <c r="QKU240" s="45"/>
      <c r="QKV240" s="45"/>
      <c r="QKW240" s="45"/>
      <c r="QKX240" s="45"/>
      <c r="QKY240" s="45"/>
      <c r="QKZ240" s="45"/>
      <c r="QLA240" s="45"/>
      <c r="QLB240" s="45"/>
      <c r="QLC240" s="45"/>
      <c r="QLD240" s="45"/>
      <c r="QLE240" s="45"/>
      <c r="QLF240" s="45"/>
      <c r="QLG240" s="45"/>
      <c r="QLH240" s="45"/>
      <c r="QLI240" s="45"/>
      <c r="QLJ240" s="45"/>
      <c r="QLK240" s="45"/>
      <c r="QLL240" s="45"/>
      <c r="QLM240" s="45"/>
      <c r="QLN240" s="45"/>
      <c r="QLO240" s="45"/>
      <c r="QLP240" s="45"/>
      <c r="QLQ240" s="45"/>
      <c r="QLR240" s="45"/>
      <c r="QLS240" s="45"/>
      <c r="QLT240" s="45"/>
      <c r="QLU240" s="45"/>
      <c r="QLV240" s="45"/>
      <c r="QLW240" s="45"/>
      <c r="QLX240" s="45"/>
      <c r="QLY240" s="45"/>
      <c r="QLZ240" s="45"/>
      <c r="QMA240" s="45"/>
      <c r="QMB240" s="45"/>
      <c r="QMC240" s="45"/>
      <c r="QMD240" s="45"/>
      <c r="QME240" s="45"/>
      <c r="QMF240" s="45"/>
      <c r="QMG240" s="45"/>
      <c r="QMH240" s="45"/>
      <c r="QMI240" s="45"/>
      <c r="QMJ240" s="45"/>
      <c r="QMK240" s="45"/>
      <c r="QML240" s="45"/>
      <c r="QMM240" s="45"/>
      <c r="QMN240" s="45"/>
      <c r="QMO240" s="45"/>
      <c r="QMP240" s="45"/>
      <c r="QMQ240" s="45"/>
      <c r="QMR240" s="45"/>
      <c r="QMS240" s="45"/>
      <c r="QMT240" s="45"/>
      <c r="QMU240" s="45"/>
      <c r="QMV240" s="45"/>
      <c r="QMW240" s="45"/>
      <c r="QMX240" s="45"/>
      <c r="QMY240" s="45"/>
      <c r="QMZ240" s="45"/>
      <c r="QNA240" s="45"/>
      <c r="QNB240" s="45"/>
      <c r="QNC240" s="45"/>
      <c r="QND240" s="45"/>
      <c r="QNE240" s="45"/>
      <c r="QNF240" s="45"/>
      <c r="QNG240" s="45"/>
      <c r="QNH240" s="45"/>
      <c r="QNI240" s="45"/>
      <c r="QNJ240" s="45"/>
      <c r="QNK240" s="45"/>
      <c r="QNL240" s="45"/>
      <c r="QNM240" s="45"/>
      <c r="QNN240" s="45"/>
      <c r="QNO240" s="45"/>
      <c r="QNP240" s="45"/>
      <c r="QNQ240" s="45"/>
      <c r="QNR240" s="45"/>
      <c r="QNS240" s="45"/>
      <c r="QNT240" s="45"/>
      <c r="QNU240" s="45"/>
      <c r="QNV240" s="45"/>
      <c r="QNW240" s="45"/>
      <c r="QNX240" s="45"/>
      <c r="QNY240" s="45"/>
      <c r="QNZ240" s="45"/>
      <c r="QOA240" s="45"/>
      <c r="QOB240" s="45"/>
      <c r="QOC240" s="45"/>
      <c r="QOD240" s="45"/>
      <c r="QOE240" s="45"/>
      <c r="QOF240" s="45"/>
      <c r="QOG240" s="45"/>
      <c r="QOH240" s="45"/>
      <c r="QOI240" s="45"/>
      <c r="QOJ240" s="45"/>
      <c r="QOK240" s="45"/>
      <c r="QOL240" s="45"/>
      <c r="QOM240" s="45"/>
      <c r="QON240" s="45"/>
      <c r="QOO240" s="45"/>
      <c r="QOP240" s="45"/>
      <c r="QOQ240" s="45"/>
      <c r="QOR240" s="45"/>
      <c r="QOS240" s="45"/>
      <c r="QOT240" s="45"/>
      <c r="QOU240" s="45"/>
      <c r="QOV240" s="45"/>
      <c r="QOW240" s="45"/>
      <c r="QOX240" s="45"/>
      <c r="QOY240" s="45"/>
      <c r="QOZ240" s="45"/>
      <c r="QPA240" s="45"/>
      <c r="QPB240" s="45"/>
      <c r="QPC240" s="45"/>
      <c r="QPD240" s="45"/>
      <c r="QPE240" s="45"/>
      <c r="QPF240" s="45"/>
      <c r="QPG240" s="45"/>
      <c r="QPH240" s="45"/>
      <c r="QPI240" s="45"/>
      <c r="QPJ240" s="45"/>
      <c r="QPK240" s="45"/>
      <c r="QPL240" s="45"/>
      <c r="QPM240" s="45"/>
      <c r="QPN240" s="45"/>
      <c r="QPO240" s="45"/>
      <c r="QPP240" s="45"/>
      <c r="QPQ240" s="45"/>
      <c r="QPR240" s="45"/>
      <c r="QPS240" s="45"/>
      <c r="QPT240" s="45"/>
      <c r="QPU240" s="45"/>
      <c r="QPV240" s="45"/>
      <c r="QPW240" s="45"/>
      <c r="QPX240" s="45"/>
      <c r="QPY240" s="45"/>
      <c r="QPZ240" s="45"/>
      <c r="QQA240" s="45"/>
      <c r="QQB240" s="45"/>
      <c r="QQC240" s="45"/>
      <c r="QQD240" s="45"/>
      <c r="QQE240" s="45"/>
      <c r="QQF240" s="45"/>
      <c r="QQG240" s="45"/>
      <c r="QQH240" s="45"/>
      <c r="QQI240" s="45"/>
      <c r="QQJ240" s="45"/>
      <c r="QQK240" s="45"/>
      <c r="QQL240" s="45"/>
      <c r="QQM240" s="45"/>
      <c r="QQN240" s="45"/>
      <c r="QQO240" s="45"/>
      <c r="QQP240" s="45"/>
      <c r="QQQ240" s="45"/>
      <c r="QQR240" s="45"/>
      <c r="QQS240" s="45"/>
      <c r="QQT240" s="45"/>
      <c r="QQU240" s="45"/>
      <c r="QQV240" s="45"/>
      <c r="QQW240" s="45"/>
      <c r="QQX240" s="45"/>
      <c r="QQY240" s="45"/>
      <c r="QQZ240" s="45"/>
      <c r="QRA240" s="45"/>
      <c r="QRB240" s="45"/>
      <c r="QRC240" s="45"/>
      <c r="QRD240" s="45"/>
      <c r="QRE240" s="45"/>
      <c r="QRF240" s="45"/>
      <c r="QRG240" s="45"/>
      <c r="QRH240" s="45"/>
      <c r="QRI240" s="45"/>
      <c r="QRJ240" s="45"/>
      <c r="QRK240" s="45"/>
      <c r="QRL240" s="45"/>
      <c r="QRM240" s="45"/>
      <c r="QRN240" s="45"/>
      <c r="QRO240" s="45"/>
      <c r="QRP240" s="45"/>
      <c r="QRQ240" s="45"/>
      <c r="QRR240" s="45"/>
      <c r="QRS240" s="45"/>
      <c r="QRT240" s="45"/>
      <c r="QRU240" s="45"/>
      <c r="QRV240" s="45"/>
      <c r="QRW240" s="45"/>
      <c r="QRX240" s="45"/>
      <c r="QRY240" s="45"/>
      <c r="QRZ240" s="45"/>
      <c r="QSA240" s="45"/>
      <c r="QSB240" s="45"/>
      <c r="QSC240" s="45"/>
      <c r="QSD240" s="45"/>
      <c r="QSE240" s="45"/>
      <c r="QSF240" s="45"/>
      <c r="QSG240" s="45"/>
      <c r="QSH240" s="45"/>
      <c r="QSI240" s="45"/>
      <c r="QSJ240" s="45"/>
      <c r="QSK240" s="45"/>
      <c r="QSL240" s="45"/>
      <c r="QSM240" s="45"/>
      <c r="QSN240" s="45"/>
      <c r="QSO240" s="45"/>
      <c r="QSP240" s="45"/>
      <c r="QSQ240" s="45"/>
      <c r="QSR240" s="45"/>
      <c r="QSS240" s="45"/>
      <c r="QST240" s="45"/>
      <c r="QSU240" s="45"/>
      <c r="QSV240" s="45"/>
      <c r="QSW240" s="45"/>
      <c r="QSX240" s="45"/>
      <c r="QSY240" s="45"/>
      <c r="QSZ240" s="45"/>
      <c r="QTA240" s="45"/>
      <c r="QTB240" s="45"/>
      <c r="QTC240" s="45"/>
      <c r="QTD240" s="45"/>
      <c r="QTE240" s="45"/>
      <c r="QTF240" s="45"/>
      <c r="QTG240" s="45"/>
      <c r="QTH240" s="45"/>
      <c r="QTI240" s="45"/>
      <c r="QTJ240" s="45"/>
      <c r="QTK240" s="45"/>
      <c r="QTL240" s="45"/>
      <c r="QTM240" s="45"/>
      <c r="QTN240" s="45"/>
      <c r="QTO240" s="45"/>
      <c r="QTP240" s="45"/>
      <c r="QTQ240" s="45"/>
      <c r="QTR240" s="45"/>
      <c r="QTS240" s="45"/>
      <c r="QTT240" s="45"/>
      <c r="QTU240" s="45"/>
      <c r="QTV240" s="45"/>
      <c r="QTW240" s="45"/>
      <c r="QTX240" s="45"/>
      <c r="QTY240" s="45"/>
      <c r="QTZ240" s="45"/>
      <c r="QUA240" s="45"/>
      <c r="QUB240" s="45"/>
      <c r="QUC240" s="45"/>
      <c r="QUD240" s="45"/>
      <c r="QUE240" s="45"/>
      <c r="QUF240" s="45"/>
      <c r="QUG240" s="45"/>
      <c r="QUH240" s="45"/>
      <c r="QUI240" s="45"/>
      <c r="QUJ240" s="45"/>
      <c r="QUK240" s="45"/>
      <c r="QUL240" s="45"/>
      <c r="QUM240" s="45"/>
      <c r="QUN240" s="45"/>
      <c r="QUO240" s="45"/>
      <c r="QUP240" s="45"/>
      <c r="QUQ240" s="45"/>
      <c r="QUR240" s="45"/>
      <c r="QUS240" s="45"/>
      <c r="QUT240" s="45"/>
      <c r="QUU240" s="45"/>
      <c r="QUV240" s="45"/>
      <c r="QUW240" s="45"/>
      <c r="QUX240" s="45"/>
      <c r="QUY240" s="45"/>
      <c r="QUZ240" s="45"/>
      <c r="QVA240" s="45"/>
      <c r="QVB240" s="45"/>
      <c r="QVC240" s="45"/>
      <c r="QVD240" s="45"/>
      <c r="QVE240" s="45"/>
      <c r="QVF240" s="45"/>
      <c r="QVG240" s="45"/>
      <c r="QVH240" s="45"/>
      <c r="QVI240" s="45"/>
      <c r="QVJ240" s="45"/>
      <c r="QVK240" s="45"/>
      <c r="QVL240" s="45"/>
      <c r="QVM240" s="45"/>
      <c r="QVN240" s="45"/>
      <c r="QVO240" s="45"/>
      <c r="QVP240" s="45"/>
      <c r="QVQ240" s="45"/>
      <c r="QVR240" s="45"/>
      <c r="QVS240" s="45"/>
      <c r="QVT240" s="45"/>
      <c r="QVU240" s="45"/>
      <c r="QVV240" s="45"/>
      <c r="QVW240" s="45"/>
      <c r="QVX240" s="45"/>
      <c r="QVY240" s="45"/>
      <c r="QVZ240" s="45"/>
      <c r="QWA240" s="45"/>
      <c r="QWB240" s="45"/>
      <c r="QWC240" s="45"/>
      <c r="QWD240" s="45"/>
      <c r="QWE240" s="45"/>
      <c r="QWF240" s="45"/>
      <c r="QWG240" s="45"/>
      <c r="QWH240" s="45"/>
      <c r="QWI240" s="45"/>
      <c r="QWJ240" s="45"/>
      <c r="QWK240" s="45"/>
      <c r="QWL240" s="45"/>
      <c r="QWM240" s="45"/>
      <c r="QWN240" s="45"/>
      <c r="QWO240" s="45"/>
      <c r="QWP240" s="45"/>
      <c r="QWQ240" s="45"/>
      <c r="QWR240" s="45"/>
      <c r="QWS240" s="45"/>
      <c r="QWT240" s="45"/>
      <c r="QWU240" s="45"/>
      <c r="QWV240" s="45"/>
      <c r="QWW240" s="45"/>
      <c r="QWX240" s="45"/>
      <c r="QWY240" s="45"/>
      <c r="QWZ240" s="45"/>
      <c r="QXA240" s="45"/>
      <c r="QXB240" s="45"/>
      <c r="QXC240" s="45"/>
      <c r="QXD240" s="45"/>
      <c r="QXE240" s="45"/>
      <c r="QXF240" s="45"/>
      <c r="QXG240" s="45"/>
      <c r="QXH240" s="45"/>
      <c r="QXI240" s="45"/>
      <c r="QXJ240" s="45"/>
      <c r="QXK240" s="45"/>
      <c r="QXL240" s="45"/>
      <c r="QXM240" s="45"/>
      <c r="QXN240" s="45"/>
      <c r="QXO240" s="45"/>
      <c r="QXP240" s="45"/>
      <c r="QXQ240" s="45"/>
      <c r="QXR240" s="45"/>
      <c r="QXS240" s="45"/>
      <c r="QXT240" s="45"/>
      <c r="QXU240" s="45"/>
      <c r="QXV240" s="45"/>
      <c r="QXW240" s="45"/>
      <c r="QXX240" s="45"/>
      <c r="QXY240" s="45"/>
      <c r="QXZ240" s="45"/>
      <c r="QYA240" s="45"/>
      <c r="QYB240" s="45"/>
      <c r="QYC240" s="45"/>
      <c r="QYD240" s="45"/>
      <c r="QYE240" s="45"/>
      <c r="QYF240" s="45"/>
      <c r="QYG240" s="45"/>
      <c r="QYH240" s="45"/>
      <c r="QYI240" s="45"/>
      <c r="QYJ240" s="45"/>
      <c r="QYK240" s="45"/>
      <c r="QYL240" s="45"/>
      <c r="QYM240" s="45"/>
      <c r="QYN240" s="45"/>
      <c r="QYO240" s="45"/>
      <c r="QYP240" s="45"/>
      <c r="QYQ240" s="45"/>
      <c r="QYR240" s="45"/>
      <c r="QYS240" s="45"/>
      <c r="QYT240" s="45"/>
      <c r="QYU240" s="45"/>
      <c r="QYV240" s="45"/>
      <c r="QYW240" s="45"/>
      <c r="QYX240" s="45"/>
      <c r="QYY240" s="45"/>
      <c r="QYZ240" s="45"/>
      <c r="QZA240" s="45"/>
      <c r="QZB240" s="45"/>
      <c r="QZC240" s="45"/>
      <c r="QZD240" s="45"/>
      <c r="QZE240" s="45"/>
      <c r="QZF240" s="45"/>
      <c r="QZG240" s="45"/>
      <c r="QZH240" s="45"/>
      <c r="QZI240" s="45"/>
      <c r="QZJ240" s="45"/>
      <c r="QZK240" s="45"/>
      <c r="QZL240" s="45"/>
      <c r="QZM240" s="45"/>
      <c r="QZN240" s="45"/>
      <c r="QZO240" s="45"/>
      <c r="QZP240" s="45"/>
      <c r="QZQ240" s="45"/>
      <c r="QZR240" s="45"/>
      <c r="QZS240" s="45"/>
      <c r="QZT240" s="45"/>
      <c r="QZU240" s="45"/>
      <c r="QZV240" s="45"/>
      <c r="QZW240" s="45"/>
      <c r="QZX240" s="45"/>
      <c r="QZY240" s="45"/>
      <c r="QZZ240" s="45"/>
      <c r="RAA240" s="45"/>
      <c r="RAB240" s="45"/>
      <c r="RAC240" s="45"/>
      <c r="RAD240" s="45"/>
      <c r="RAE240" s="45"/>
      <c r="RAF240" s="45"/>
      <c r="RAG240" s="45"/>
      <c r="RAH240" s="45"/>
      <c r="RAI240" s="45"/>
      <c r="RAJ240" s="45"/>
      <c r="RAK240" s="45"/>
      <c r="RAL240" s="45"/>
      <c r="RAM240" s="45"/>
      <c r="RAN240" s="45"/>
      <c r="RAO240" s="45"/>
      <c r="RAP240" s="45"/>
      <c r="RAQ240" s="45"/>
      <c r="RAR240" s="45"/>
      <c r="RAS240" s="45"/>
      <c r="RAT240" s="45"/>
      <c r="RAU240" s="45"/>
      <c r="RAV240" s="45"/>
      <c r="RAW240" s="45"/>
      <c r="RAX240" s="45"/>
      <c r="RAY240" s="45"/>
      <c r="RAZ240" s="45"/>
      <c r="RBA240" s="45"/>
      <c r="RBB240" s="45"/>
      <c r="RBC240" s="45"/>
      <c r="RBD240" s="45"/>
      <c r="RBE240" s="45"/>
      <c r="RBF240" s="45"/>
      <c r="RBG240" s="45"/>
      <c r="RBH240" s="45"/>
      <c r="RBI240" s="45"/>
      <c r="RBJ240" s="45"/>
      <c r="RBK240" s="45"/>
      <c r="RBL240" s="45"/>
      <c r="RBM240" s="45"/>
      <c r="RBN240" s="45"/>
      <c r="RBO240" s="45"/>
      <c r="RBP240" s="45"/>
      <c r="RBQ240" s="45"/>
      <c r="RBR240" s="45"/>
      <c r="RBS240" s="45"/>
      <c r="RBT240" s="45"/>
      <c r="RBU240" s="45"/>
      <c r="RBV240" s="45"/>
      <c r="RBW240" s="45"/>
      <c r="RBX240" s="45"/>
      <c r="RBY240" s="45"/>
      <c r="RBZ240" s="45"/>
      <c r="RCA240" s="45"/>
      <c r="RCB240" s="45"/>
      <c r="RCC240" s="45"/>
      <c r="RCD240" s="45"/>
      <c r="RCE240" s="45"/>
      <c r="RCF240" s="45"/>
      <c r="RCG240" s="45"/>
      <c r="RCH240" s="45"/>
      <c r="RCI240" s="45"/>
      <c r="RCJ240" s="45"/>
      <c r="RCK240" s="45"/>
      <c r="RCL240" s="45"/>
      <c r="RCM240" s="45"/>
      <c r="RCN240" s="45"/>
      <c r="RCO240" s="45"/>
      <c r="RCP240" s="45"/>
      <c r="RCQ240" s="45"/>
      <c r="RCR240" s="45"/>
      <c r="RCS240" s="45"/>
      <c r="RCT240" s="45"/>
      <c r="RCU240" s="45"/>
      <c r="RCV240" s="45"/>
      <c r="RCW240" s="45"/>
      <c r="RCX240" s="45"/>
      <c r="RCY240" s="45"/>
      <c r="RCZ240" s="45"/>
      <c r="RDA240" s="45"/>
      <c r="RDB240" s="45"/>
      <c r="RDC240" s="45"/>
      <c r="RDD240" s="45"/>
      <c r="RDE240" s="45"/>
      <c r="RDF240" s="45"/>
      <c r="RDG240" s="45"/>
      <c r="RDH240" s="45"/>
      <c r="RDI240" s="45"/>
      <c r="RDJ240" s="45"/>
      <c r="RDK240" s="45"/>
      <c r="RDL240" s="45"/>
      <c r="RDM240" s="45"/>
      <c r="RDN240" s="45"/>
      <c r="RDO240" s="45"/>
      <c r="RDP240" s="45"/>
      <c r="RDQ240" s="45"/>
      <c r="RDR240" s="45"/>
      <c r="RDS240" s="45"/>
      <c r="RDT240" s="45"/>
      <c r="RDU240" s="45"/>
      <c r="RDV240" s="45"/>
      <c r="RDW240" s="45"/>
      <c r="RDX240" s="45"/>
      <c r="RDY240" s="45"/>
      <c r="RDZ240" s="45"/>
      <c r="REA240" s="45"/>
      <c r="REB240" s="45"/>
      <c r="REC240" s="45"/>
      <c r="RED240" s="45"/>
      <c r="REE240" s="45"/>
      <c r="REF240" s="45"/>
      <c r="REG240" s="45"/>
      <c r="REH240" s="45"/>
      <c r="REI240" s="45"/>
      <c r="REJ240" s="45"/>
      <c r="REK240" s="45"/>
      <c r="REL240" s="45"/>
      <c r="REM240" s="45"/>
      <c r="REN240" s="45"/>
      <c r="REO240" s="45"/>
      <c r="REP240" s="45"/>
      <c r="REQ240" s="45"/>
      <c r="RER240" s="45"/>
      <c r="RES240" s="45"/>
      <c r="RET240" s="45"/>
      <c r="REU240" s="45"/>
      <c r="REV240" s="45"/>
      <c r="REW240" s="45"/>
      <c r="REX240" s="45"/>
      <c r="REY240" s="45"/>
      <c r="REZ240" s="45"/>
      <c r="RFA240" s="45"/>
      <c r="RFB240" s="45"/>
      <c r="RFC240" s="45"/>
      <c r="RFD240" s="45"/>
      <c r="RFE240" s="45"/>
      <c r="RFF240" s="45"/>
      <c r="RFG240" s="45"/>
      <c r="RFH240" s="45"/>
      <c r="RFI240" s="45"/>
      <c r="RFJ240" s="45"/>
      <c r="RFK240" s="45"/>
      <c r="RFL240" s="45"/>
      <c r="RFM240" s="45"/>
      <c r="RFN240" s="45"/>
      <c r="RFO240" s="45"/>
      <c r="RFP240" s="45"/>
      <c r="RFQ240" s="45"/>
      <c r="RFR240" s="45"/>
      <c r="RFS240" s="45"/>
      <c r="RFT240" s="45"/>
      <c r="RFU240" s="45"/>
      <c r="RFV240" s="45"/>
      <c r="RFW240" s="45"/>
      <c r="RFX240" s="45"/>
      <c r="RFY240" s="45"/>
      <c r="RFZ240" s="45"/>
      <c r="RGA240" s="45"/>
      <c r="RGB240" s="45"/>
      <c r="RGC240" s="45"/>
      <c r="RGD240" s="45"/>
      <c r="RGE240" s="45"/>
      <c r="RGF240" s="45"/>
      <c r="RGG240" s="45"/>
      <c r="RGH240" s="45"/>
      <c r="RGI240" s="45"/>
      <c r="RGJ240" s="45"/>
      <c r="RGK240" s="45"/>
      <c r="RGL240" s="45"/>
      <c r="RGM240" s="45"/>
      <c r="RGN240" s="45"/>
      <c r="RGO240" s="45"/>
      <c r="RGP240" s="45"/>
      <c r="RGQ240" s="45"/>
      <c r="RGR240" s="45"/>
      <c r="RGS240" s="45"/>
      <c r="RGT240" s="45"/>
      <c r="RGU240" s="45"/>
      <c r="RGV240" s="45"/>
      <c r="RGW240" s="45"/>
      <c r="RGX240" s="45"/>
      <c r="RGY240" s="45"/>
      <c r="RGZ240" s="45"/>
      <c r="RHA240" s="45"/>
      <c r="RHB240" s="45"/>
      <c r="RHC240" s="45"/>
      <c r="RHD240" s="45"/>
      <c r="RHE240" s="45"/>
      <c r="RHF240" s="45"/>
      <c r="RHG240" s="45"/>
      <c r="RHH240" s="45"/>
      <c r="RHI240" s="45"/>
      <c r="RHJ240" s="45"/>
      <c r="RHK240" s="45"/>
      <c r="RHL240" s="45"/>
      <c r="RHM240" s="45"/>
      <c r="RHN240" s="45"/>
      <c r="RHO240" s="45"/>
      <c r="RHP240" s="45"/>
      <c r="RHQ240" s="45"/>
      <c r="RHR240" s="45"/>
      <c r="RHS240" s="45"/>
      <c r="RHT240" s="45"/>
      <c r="RHU240" s="45"/>
      <c r="RHV240" s="45"/>
      <c r="RHW240" s="45"/>
      <c r="RHX240" s="45"/>
      <c r="RHY240" s="45"/>
      <c r="RHZ240" s="45"/>
      <c r="RIA240" s="45"/>
      <c r="RIB240" s="45"/>
      <c r="RIC240" s="45"/>
      <c r="RID240" s="45"/>
      <c r="RIE240" s="45"/>
      <c r="RIF240" s="45"/>
      <c r="RIG240" s="45"/>
      <c r="RIH240" s="45"/>
      <c r="RII240" s="45"/>
      <c r="RIJ240" s="45"/>
      <c r="RIK240" s="45"/>
      <c r="RIL240" s="45"/>
      <c r="RIM240" s="45"/>
      <c r="RIN240" s="45"/>
      <c r="RIO240" s="45"/>
      <c r="RIP240" s="45"/>
      <c r="RIQ240" s="45"/>
      <c r="RIR240" s="45"/>
      <c r="RIS240" s="45"/>
      <c r="RIT240" s="45"/>
      <c r="RIU240" s="45"/>
      <c r="RIV240" s="45"/>
      <c r="RIW240" s="45"/>
      <c r="RIX240" s="45"/>
      <c r="RIY240" s="45"/>
      <c r="RIZ240" s="45"/>
      <c r="RJA240" s="45"/>
      <c r="RJB240" s="45"/>
      <c r="RJC240" s="45"/>
      <c r="RJD240" s="45"/>
      <c r="RJE240" s="45"/>
      <c r="RJF240" s="45"/>
      <c r="RJG240" s="45"/>
      <c r="RJH240" s="45"/>
      <c r="RJI240" s="45"/>
      <c r="RJJ240" s="45"/>
      <c r="RJK240" s="45"/>
      <c r="RJL240" s="45"/>
      <c r="RJM240" s="45"/>
      <c r="RJN240" s="45"/>
      <c r="RJO240" s="45"/>
      <c r="RJP240" s="45"/>
      <c r="RJQ240" s="45"/>
      <c r="RJR240" s="45"/>
      <c r="RJS240" s="45"/>
      <c r="RJT240" s="45"/>
      <c r="RJU240" s="45"/>
      <c r="RJV240" s="45"/>
      <c r="RJW240" s="45"/>
      <c r="RJX240" s="45"/>
      <c r="RJY240" s="45"/>
      <c r="RJZ240" s="45"/>
      <c r="RKA240" s="45"/>
      <c r="RKB240" s="45"/>
      <c r="RKC240" s="45"/>
      <c r="RKD240" s="45"/>
      <c r="RKE240" s="45"/>
      <c r="RKF240" s="45"/>
      <c r="RKG240" s="45"/>
      <c r="RKH240" s="45"/>
      <c r="RKI240" s="45"/>
      <c r="RKJ240" s="45"/>
      <c r="RKK240" s="45"/>
      <c r="RKL240" s="45"/>
      <c r="RKM240" s="45"/>
      <c r="RKN240" s="45"/>
      <c r="RKO240" s="45"/>
      <c r="RKP240" s="45"/>
      <c r="RKQ240" s="45"/>
      <c r="RKR240" s="45"/>
      <c r="RKS240" s="45"/>
      <c r="RKT240" s="45"/>
      <c r="RKU240" s="45"/>
      <c r="RKV240" s="45"/>
      <c r="RKW240" s="45"/>
      <c r="RKX240" s="45"/>
      <c r="RKY240" s="45"/>
      <c r="RKZ240" s="45"/>
      <c r="RLA240" s="45"/>
      <c r="RLB240" s="45"/>
      <c r="RLC240" s="45"/>
      <c r="RLD240" s="45"/>
      <c r="RLE240" s="45"/>
      <c r="RLF240" s="45"/>
      <c r="RLG240" s="45"/>
      <c r="RLH240" s="45"/>
      <c r="RLI240" s="45"/>
      <c r="RLJ240" s="45"/>
      <c r="RLK240" s="45"/>
      <c r="RLL240" s="45"/>
      <c r="RLM240" s="45"/>
      <c r="RLN240" s="45"/>
      <c r="RLO240" s="45"/>
      <c r="RLP240" s="45"/>
      <c r="RLQ240" s="45"/>
      <c r="RLR240" s="45"/>
      <c r="RLS240" s="45"/>
      <c r="RLT240" s="45"/>
      <c r="RLU240" s="45"/>
      <c r="RLV240" s="45"/>
      <c r="RLW240" s="45"/>
      <c r="RLX240" s="45"/>
      <c r="RLY240" s="45"/>
      <c r="RLZ240" s="45"/>
      <c r="RMA240" s="45"/>
      <c r="RMB240" s="45"/>
      <c r="RMC240" s="45"/>
      <c r="RMD240" s="45"/>
      <c r="RME240" s="45"/>
      <c r="RMF240" s="45"/>
      <c r="RMG240" s="45"/>
      <c r="RMH240" s="45"/>
      <c r="RMI240" s="45"/>
      <c r="RMJ240" s="45"/>
      <c r="RMK240" s="45"/>
      <c r="RML240" s="45"/>
      <c r="RMM240" s="45"/>
      <c r="RMN240" s="45"/>
      <c r="RMO240" s="45"/>
      <c r="RMP240" s="45"/>
      <c r="RMQ240" s="45"/>
      <c r="RMR240" s="45"/>
      <c r="RMS240" s="45"/>
      <c r="RMT240" s="45"/>
      <c r="RMU240" s="45"/>
      <c r="RMV240" s="45"/>
      <c r="RMW240" s="45"/>
      <c r="RMX240" s="45"/>
      <c r="RMY240" s="45"/>
      <c r="RMZ240" s="45"/>
      <c r="RNA240" s="45"/>
      <c r="RNB240" s="45"/>
      <c r="RNC240" s="45"/>
      <c r="RND240" s="45"/>
      <c r="RNE240" s="45"/>
      <c r="RNF240" s="45"/>
      <c r="RNG240" s="45"/>
      <c r="RNH240" s="45"/>
      <c r="RNI240" s="45"/>
      <c r="RNJ240" s="45"/>
      <c r="RNK240" s="45"/>
      <c r="RNL240" s="45"/>
      <c r="RNM240" s="45"/>
      <c r="RNN240" s="45"/>
      <c r="RNO240" s="45"/>
      <c r="RNP240" s="45"/>
      <c r="RNQ240" s="45"/>
      <c r="RNR240" s="45"/>
      <c r="RNS240" s="45"/>
      <c r="RNT240" s="45"/>
      <c r="RNU240" s="45"/>
      <c r="RNV240" s="45"/>
      <c r="RNW240" s="45"/>
      <c r="RNX240" s="45"/>
      <c r="RNY240" s="45"/>
      <c r="RNZ240" s="45"/>
      <c r="ROA240" s="45"/>
      <c r="ROB240" s="45"/>
      <c r="ROC240" s="45"/>
      <c r="ROD240" s="45"/>
      <c r="ROE240" s="45"/>
      <c r="ROF240" s="45"/>
      <c r="ROG240" s="45"/>
      <c r="ROH240" s="45"/>
      <c r="ROI240" s="45"/>
      <c r="ROJ240" s="45"/>
      <c r="ROK240" s="45"/>
      <c r="ROL240" s="45"/>
      <c r="ROM240" s="45"/>
      <c r="RON240" s="45"/>
      <c r="ROO240" s="45"/>
      <c r="ROP240" s="45"/>
      <c r="ROQ240" s="45"/>
      <c r="ROR240" s="45"/>
      <c r="ROS240" s="45"/>
      <c r="ROT240" s="45"/>
      <c r="ROU240" s="45"/>
      <c r="ROV240" s="45"/>
      <c r="ROW240" s="45"/>
      <c r="ROX240" s="45"/>
      <c r="ROY240" s="45"/>
      <c r="ROZ240" s="45"/>
      <c r="RPA240" s="45"/>
      <c r="RPB240" s="45"/>
      <c r="RPC240" s="45"/>
      <c r="RPD240" s="45"/>
      <c r="RPE240" s="45"/>
      <c r="RPF240" s="45"/>
      <c r="RPG240" s="45"/>
      <c r="RPH240" s="45"/>
      <c r="RPI240" s="45"/>
      <c r="RPJ240" s="45"/>
      <c r="RPK240" s="45"/>
      <c r="RPL240" s="45"/>
      <c r="RPM240" s="45"/>
      <c r="RPN240" s="45"/>
      <c r="RPO240" s="45"/>
      <c r="RPP240" s="45"/>
      <c r="RPQ240" s="45"/>
      <c r="RPR240" s="45"/>
      <c r="RPS240" s="45"/>
      <c r="RPT240" s="45"/>
      <c r="RPU240" s="45"/>
      <c r="RPV240" s="45"/>
      <c r="RPW240" s="45"/>
      <c r="RPX240" s="45"/>
      <c r="RPY240" s="45"/>
      <c r="RPZ240" s="45"/>
      <c r="RQA240" s="45"/>
      <c r="RQB240" s="45"/>
      <c r="RQC240" s="45"/>
      <c r="RQD240" s="45"/>
      <c r="RQE240" s="45"/>
      <c r="RQF240" s="45"/>
      <c r="RQG240" s="45"/>
      <c r="RQH240" s="45"/>
      <c r="RQI240" s="45"/>
      <c r="RQJ240" s="45"/>
      <c r="RQK240" s="45"/>
      <c r="RQL240" s="45"/>
      <c r="RQM240" s="45"/>
      <c r="RQN240" s="45"/>
      <c r="RQO240" s="45"/>
      <c r="RQP240" s="45"/>
      <c r="RQQ240" s="45"/>
      <c r="RQR240" s="45"/>
      <c r="RQS240" s="45"/>
      <c r="RQT240" s="45"/>
      <c r="RQU240" s="45"/>
      <c r="RQV240" s="45"/>
      <c r="RQW240" s="45"/>
      <c r="RQX240" s="45"/>
      <c r="RQY240" s="45"/>
      <c r="RQZ240" s="45"/>
      <c r="RRA240" s="45"/>
      <c r="RRB240" s="45"/>
      <c r="RRC240" s="45"/>
      <c r="RRD240" s="45"/>
      <c r="RRE240" s="45"/>
      <c r="RRF240" s="45"/>
      <c r="RRG240" s="45"/>
      <c r="RRH240" s="45"/>
      <c r="RRI240" s="45"/>
      <c r="RRJ240" s="45"/>
      <c r="RRK240" s="45"/>
      <c r="RRL240" s="45"/>
      <c r="RRM240" s="45"/>
      <c r="RRN240" s="45"/>
      <c r="RRO240" s="45"/>
      <c r="RRP240" s="45"/>
      <c r="RRQ240" s="45"/>
      <c r="RRR240" s="45"/>
      <c r="RRS240" s="45"/>
      <c r="RRT240" s="45"/>
      <c r="RRU240" s="45"/>
      <c r="RRV240" s="45"/>
      <c r="RRW240" s="45"/>
      <c r="RRX240" s="45"/>
      <c r="RRY240" s="45"/>
      <c r="RRZ240" s="45"/>
      <c r="RSA240" s="45"/>
      <c r="RSB240" s="45"/>
      <c r="RSC240" s="45"/>
      <c r="RSD240" s="45"/>
      <c r="RSE240" s="45"/>
      <c r="RSF240" s="45"/>
      <c r="RSG240" s="45"/>
      <c r="RSH240" s="45"/>
      <c r="RSI240" s="45"/>
      <c r="RSJ240" s="45"/>
      <c r="RSK240" s="45"/>
      <c r="RSL240" s="45"/>
      <c r="RSM240" s="45"/>
      <c r="RSN240" s="45"/>
      <c r="RSO240" s="45"/>
      <c r="RSP240" s="45"/>
      <c r="RSQ240" s="45"/>
      <c r="RSR240" s="45"/>
      <c r="RSS240" s="45"/>
      <c r="RST240" s="45"/>
      <c r="RSU240" s="45"/>
      <c r="RSV240" s="45"/>
      <c r="RSW240" s="45"/>
      <c r="RSX240" s="45"/>
      <c r="RSY240" s="45"/>
      <c r="RSZ240" s="45"/>
      <c r="RTA240" s="45"/>
      <c r="RTB240" s="45"/>
      <c r="RTC240" s="45"/>
      <c r="RTD240" s="45"/>
      <c r="RTE240" s="45"/>
      <c r="RTF240" s="45"/>
      <c r="RTG240" s="45"/>
      <c r="RTH240" s="45"/>
      <c r="RTI240" s="45"/>
      <c r="RTJ240" s="45"/>
      <c r="RTK240" s="45"/>
      <c r="RTL240" s="45"/>
      <c r="RTM240" s="45"/>
      <c r="RTN240" s="45"/>
      <c r="RTO240" s="45"/>
      <c r="RTP240" s="45"/>
      <c r="RTQ240" s="45"/>
      <c r="RTR240" s="45"/>
      <c r="RTS240" s="45"/>
      <c r="RTT240" s="45"/>
      <c r="RTU240" s="45"/>
      <c r="RTV240" s="45"/>
      <c r="RTW240" s="45"/>
      <c r="RTX240" s="45"/>
      <c r="RTY240" s="45"/>
      <c r="RTZ240" s="45"/>
      <c r="RUA240" s="45"/>
      <c r="RUB240" s="45"/>
      <c r="RUC240" s="45"/>
      <c r="RUD240" s="45"/>
      <c r="RUE240" s="45"/>
      <c r="RUF240" s="45"/>
      <c r="RUG240" s="45"/>
      <c r="RUH240" s="45"/>
      <c r="RUI240" s="45"/>
      <c r="RUJ240" s="45"/>
      <c r="RUK240" s="45"/>
      <c r="RUL240" s="45"/>
      <c r="RUM240" s="45"/>
      <c r="RUN240" s="45"/>
      <c r="RUO240" s="45"/>
      <c r="RUP240" s="45"/>
      <c r="RUQ240" s="45"/>
      <c r="RUR240" s="45"/>
      <c r="RUS240" s="45"/>
      <c r="RUT240" s="45"/>
      <c r="RUU240" s="45"/>
      <c r="RUV240" s="45"/>
      <c r="RUW240" s="45"/>
      <c r="RUX240" s="45"/>
      <c r="RUY240" s="45"/>
      <c r="RUZ240" s="45"/>
      <c r="RVA240" s="45"/>
      <c r="RVB240" s="45"/>
      <c r="RVC240" s="45"/>
      <c r="RVD240" s="45"/>
      <c r="RVE240" s="45"/>
      <c r="RVF240" s="45"/>
      <c r="RVG240" s="45"/>
      <c r="RVH240" s="45"/>
      <c r="RVI240" s="45"/>
      <c r="RVJ240" s="45"/>
      <c r="RVK240" s="45"/>
      <c r="RVL240" s="45"/>
      <c r="RVM240" s="45"/>
      <c r="RVN240" s="45"/>
      <c r="RVO240" s="45"/>
      <c r="RVP240" s="45"/>
      <c r="RVQ240" s="45"/>
      <c r="RVR240" s="45"/>
      <c r="RVS240" s="45"/>
      <c r="RVT240" s="45"/>
      <c r="RVU240" s="45"/>
      <c r="RVV240" s="45"/>
      <c r="RVW240" s="45"/>
      <c r="RVX240" s="45"/>
      <c r="RVY240" s="45"/>
      <c r="RVZ240" s="45"/>
      <c r="RWA240" s="45"/>
      <c r="RWB240" s="45"/>
      <c r="RWC240" s="45"/>
      <c r="RWD240" s="45"/>
      <c r="RWE240" s="45"/>
      <c r="RWF240" s="45"/>
      <c r="RWG240" s="45"/>
      <c r="RWH240" s="45"/>
      <c r="RWI240" s="45"/>
      <c r="RWJ240" s="45"/>
      <c r="RWK240" s="45"/>
      <c r="RWL240" s="45"/>
      <c r="RWM240" s="45"/>
      <c r="RWN240" s="45"/>
      <c r="RWO240" s="45"/>
      <c r="RWP240" s="45"/>
      <c r="RWQ240" s="45"/>
      <c r="RWR240" s="45"/>
      <c r="RWS240" s="45"/>
      <c r="RWT240" s="45"/>
      <c r="RWU240" s="45"/>
      <c r="RWV240" s="45"/>
      <c r="RWW240" s="45"/>
      <c r="RWX240" s="45"/>
      <c r="RWY240" s="45"/>
      <c r="RWZ240" s="45"/>
      <c r="RXA240" s="45"/>
      <c r="RXB240" s="45"/>
      <c r="RXC240" s="45"/>
      <c r="RXD240" s="45"/>
      <c r="RXE240" s="45"/>
      <c r="RXF240" s="45"/>
      <c r="RXG240" s="45"/>
      <c r="RXH240" s="45"/>
      <c r="RXI240" s="45"/>
      <c r="RXJ240" s="45"/>
      <c r="RXK240" s="45"/>
      <c r="RXL240" s="45"/>
      <c r="RXM240" s="45"/>
      <c r="RXN240" s="45"/>
      <c r="RXO240" s="45"/>
      <c r="RXP240" s="45"/>
      <c r="RXQ240" s="45"/>
      <c r="RXR240" s="45"/>
      <c r="RXS240" s="45"/>
      <c r="RXT240" s="45"/>
      <c r="RXU240" s="45"/>
      <c r="RXV240" s="45"/>
      <c r="RXW240" s="45"/>
      <c r="RXX240" s="45"/>
      <c r="RXY240" s="45"/>
      <c r="RXZ240" s="45"/>
      <c r="RYA240" s="45"/>
      <c r="RYB240" s="45"/>
      <c r="RYC240" s="45"/>
      <c r="RYD240" s="45"/>
      <c r="RYE240" s="45"/>
      <c r="RYF240" s="45"/>
      <c r="RYG240" s="45"/>
      <c r="RYH240" s="45"/>
      <c r="RYI240" s="45"/>
      <c r="RYJ240" s="45"/>
      <c r="RYK240" s="45"/>
      <c r="RYL240" s="45"/>
      <c r="RYM240" s="45"/>
      <c r="RYN240" s="45"/>
      <c r="RYO240" s="45"/>
      <c r="RYP240" s="45"/>
      <c r="RYQ240" s="45"/>
      <c r="RYR240" s="45"/>
      <c r="RYS240" s="45"/>
      <c r="RYT240" s="45"/>
      <c r="RYU240" s="45"/>
      <c r="RYV240" s="45"/>
      <c r="RYW240" s="45"/>
      <c r="RYX240" s="45"/>
      <c r="RYY240" s="45"/>
      <c r="RYZ240" s="45"/>
      <c r="RZA240" s="45"/>
      <c r="RZB240" s="45"/>
      <c r="RZC240" s="45"/>
      <c r="RZD240" s="45"/>
      <c r="RZE240" s="45"/>
      <c r="RZF240" s="45"/>
      <c r="RZG240" s="45"/>
      <c r="RZH240" s="45"/>
      <c r="RZI240" s="45"/>
      <c r="RZJ240" s="45"/>
      <c r="RZK240" s="45"/>
      <c r="RZL240" s="45"/>
      <c r="RZM240" s="45"/>
      <c r="RZN240" s="45"/>
      <c r="RZO240" s="45"/>
      <c r="RZP240" s="45"/>
      <c r="RZQ240" s="45"/>
      <c r="RZR240" s="45"/>
      <c r="RZS240" s="45"/>
      <c r="RZT240" s="45"/>
      <c r="RZU240" s="45"/>
      <c r="RZV240" s="45"/>
      <c r="RZW240" s="45"/>
      <c r="RZX240" s="45"/>
      <c r="RZY240" s="45"/>
      <c r="RZZ240" s="45"/>
      <c r="SAA240" s="45"/>
      <c r="SAB240" s="45"/>
      <c r="SAC240" s="45"/>
      <c r="SAD240" s="45"/>
      <c r="SAE240" s="45"/>
      <c r="SAF240" s="45"/>
      <c r="SAG240" s="45"/>
      <c r="SAH240" s="45"/>
      <c r="SAI240" s="45"/>
      <c r="SAJ240" s="45"/>
      <c r="SAK240" s="45"/>
      <c r="SAL240" s="45"/>
      <c r="SAM240" s="45"/>
      <c r="SAN240" s="45"/>
      <c r="SAO240" s="45"/>
      <c r="SAP240" s="45"/>
      <c r="SAQ240" s="45"/>
      <c r="SAR240" s="45"/>
      <c r="SAS240" s="45"/>
      <c r="SAT240" s="45"/>
      <c r="SAU240" s="45"/>
      <c r="SAV240" s="45"/>
      <c r="SAW240" s="45"/>
      <c r="SAX240" s="45"/>
      <c r="SAY240" s="45"/>
      <c r="SAZ240" s="45"/>
      <c r="SBA240" s="45"/>
      <c r="SBB240" s="45"/>
      <c r="SBC240" s="45"/>
      <c r="SBD240" s="45"/>
      <c r="SBE240" s="45"/>
      <c r="SBF240" s="45"/>
      <c r="SBG240" s="45"/>
      <c r="SBH240" s="45"/>
      <c r="SBI240" s="45"/>
      <c r="SBJ240" s="45"/>
      <c r="SBK240" s="45"/>
      <c r="SBL240" s="45"/>
      <c r="SBM240" s="45"/>
      <c r="SBN240" s="45"/>
      <c r="SBO240" s="45"/>
      <c r="SBP240" s="45"/>
      <c r="SBQ240" s="45"/>
      <c r="SBR240" s="45"/>
      <c r="SBS240" s="45"/>
      <c r="SBT240" s="45"/>
      <c r="SBU240" s="45"/>
      <c r="SBV240" s="45"/>
      <c r="SBW240" s="45"/>
      <c r="SBX240" s="45"/>
      <c r="SBY240" s="45"/>
      <c r="SBZ240" s="45"/>
      <c r="SCA240" s="45"/>
      <c r="SCB240" s="45"/>
      <c r="SCC240" s="45"/>
      <c r="SCD240" s="45"/>
      <c r="SCE240" s="45"/>
      <c r="SCF240" s="45"/>
      <c r="SCG240" s="45"/>
      <c r="SCH240" s="45"/>
      <c r="SCI240" s="45"/>
      <c r="SCJ240" s="45"/>
      <c r="SCK240" s="45"/>
      <c r="SCL240" s="45"/>
      <c r="SCM240" s="45"/>
      <c r="SCN240" s="45"/>
      <c r="SCO240" s="45"/>
      <c r="SCP240" s="45"/>
      <c r="SCQ240" s="45"/>
      <c r="SCR240" s="45"/>
      <c r="SCS240" s="45"/>
      <c r="SCT240" s="45"/>
      <c r="SCU240" s="45"/>
      <c r="SCV240" s="45"/>
      <c r="SCW240" s="45"/>
      <c r="SCX240" s="45"/>
      <c r="SCY240" s="45"/>
      <c r="SCZ240" s="45"/>
      <c r="SDA240" s="45"/>
      <c r="SDB240" s="45"/>
      <c r="SDC240" s="45"/>
      <c r="SDD240" s="45"/>
      <c r="SDE240" s="45"/>
      <c r="SDF240" s="45"/>
      <c r="SDG240" s="45"/>
      <c r="SDH240" s="45"/>
      <c r="SDI240" s="45"/>
      <c r="SDJ240" s="45"/>
      <c r="SDK240" s="45"/>
      <c r="SDL240" s="45"/>
      <c r="SDM240" s="45"/>
      <c r="SDN240" s="45"/>
      <c r="SDO240" s="45"/>
      <c r="SDP240" s="45"/>
      <c r="SDQ240" s="45"/>
      <c r="SDR240" s="45"/>
      <c r="SDS240" s="45"/>
      <c r="SDT240" s="45"/>
      <c r="SDU240" s="45"/>
      <c r="SDV240" s="45"/>
      <c r="SDW240" s="45"/>
      <c r="SDX240" s="45"/>
      <c r="SDY240" s="45"/>
      <c r="SDZ240" s="45"/>
      <c r="SEA240" s="45"/>
      <c r="SEB240" s="45"/>
      <c r="SEC240" s="45"/>
      <c r="SED240" s="45"/>
      <c r="SEE240" s="45"/>
      <c r="SEF240" s="45"/>
      <c r="SEG240" s="45"/>
      <c r="SEH240" s="45"/>
      <c r="SEI240" s="45"/>
      <c r="SEJ240" s="45"/>
      <c r="SEK240" s="45"/>
      <c r="SEL240" s="45"/>
      <c r="SEM240" s="45"/>
      <c r="SEN240" s="45"/>
      <c r="SEO240" s="45"/>
      <c r="SEP240" s="45"/>
      <c r="SEQ240" s="45"/>
      <c r="SER240" s="45"/>
      <c r="SES240" s="45"/>
      <c r="SET240" s="45"/>
      <c r="SEU240" s="45"/>
      <c r="SEV240" s="45"/>
      <c r="SEW240" s="45"/>
      <c r="SEX240" s="45"/>
      <c r="SEY240" s="45"/>
      <c r="SEZ240" s="45"/>
      <c r="SFA240" s="45"/>
      <c r="SFB240" s="45"/>
      <c r="SFC240" s="45"/>
      <c r="SFD240" s="45"/>
      <c r="SFE240" s="45"/>
      <c r="SFF240" s="45"/>
      <c r="SFG240" s="45"/>
      <c r="SFH240" s="45"/>
      <c r="SFI240" s="45"/>
      <c r="SFJ240" s="45"/>
      <c r="SFK240" s="45"/>
      <c r="SFL240" s="45"/>
      <c r="SFM240" s="45"/>
      <c r="SFN240" s="45"/>
      <c r="SFO240" s="45"/>
      <c r="SFP240" s="45"/>
      <c r="SFQ240" s="45"/>
      <c r="SFR240" s="45"/>
      <c r="SFS240" s="45"/>
      <c r="SFT240" s="45"/>
      <c r="SFU240" s="45"/>
      <c r="SFV240" s="45"/>
      <c r="SFW240" s="45"/>
      <c r="SFX240" s="45"/>
      <c r="SFY240" s="45"/>
      <c r="SFZ240" s="45"/>
      <c r="SGA240" s="45"/>
      <c r="SGB240" s="45"/>
      <c r="SGC240" s="45"/>
      <c r="SGD240" s="45"/>
      <c r="SGE240" s="45"/>
      <c r="SGF240" s="45"/>
      <c r="SGG240" s="45"/>
      <c r="SGH240" s="45"/>
      <c r="SGI240" s="45"/>
      <c r="SGJ240" s="45"/>
      <c r="SGK240" s="45"/>
      <c r="SGL240" s="45"/>
      <c r="SGM240" s="45"/>
      <c r="SGN240" s="45"/>
      <c r="SGO240" s="45"/>
      <c r="SGP240" s="45"/>
      <c r="SGQ240" s="45"/>
      <c r="SGR240" s="45"/>
      <c r="SGS240" s="45"/>
      <c r="SGT240" s="45"/>
      <c r="SGU240" s="45"/>
      <c r="SGV240" s="45"/>
      <c r="SGW240" s="45"/>
      <c r="SGX240" s="45"/>
      <c r="SGY240" s="45"/>
      <c r="SGZ240" s="45"/>
      <c r="SHA240" s="45"/>
      <c r="SHB240" s="45"/>
      <c r="SHC240" s="45"/>
      <c r="SHD240" s="45"/>
      <c r="SHE240" s="45"/>
      <c r="SHF240" s="45"/>
      <c r="SHG240" s="45"/>
      <c r="SHH240" s="45"/>
      <c r="SHI240" s="45"/>
      <c r="SHJ240" s="45"/>
      <c r="SHK240" s="45"/>
      <c r="SHL240" s="45"/>
      <c r="SHM240" s="45"/>
      <c r="SHN240" s="45"/>
      <c r="SHO240" s="45"/>
      <c r="SHP240" s="45"/>
      <c r="SHQ240" s="45"/>
      <c r="SHR240" s="45"/>
      <c r="SHS240" s="45"/>
      <c r="SHT240" s="45"/>
      <c r="SHU240" s="45"/>
      <c r="SHV240" s="45"/>
      <c r="SHW240" s="45"/>
      <c r="SHX240" s="45"/>
      <c r="SHY240" s="45"/>
      <c r="SHZ240" s="45"/>
      <c r="SIA240" s="45"/>
      <c r="SIB240" s="45"/>
      <c r="SIC240" s="45"/>
      <c r="SID240" s="45"/>
      <c r="SIE240" s="45"/>
      <c r="SIF240" s="45"/>
      <c r="SIG240" s="45"/>
      <c r="SIH240" s="45"/>
      <c r="SII240" s="45"/>
      <c r="SIJ240" s="45"/>
      <c r="SIK240" s="45"/>
      <c r="SIL240" s="45"/>
      <c r="SIM240" s="45"/>
      <c r="SIN240" s="45"/>
      <c r="SIO240" s="45"/>
      <c r="SIP240" s="45"/>
      <c r="SIQ240" s="45"/>
      <c r="SIR240" s="45"/>
      <c r="SIS240" s="45"/>
      <c r="SIT240" s="45"/>
      <c r="SIU240" s="45"/>
      <c r="SIV240" s="45"/>
      <c r="SIW240" s="45"/>
      <c r="SIX240" s="45"/>
      <c r="SIY240" s="45"/>
      <c r="SIZ240" s="45"/>
      <c r="SJA240" s="45"/>
      <c r="SJB240" s="45"/>
      <c r="SJC240" s="45"/>
      <c r="SJD240" s="45"/>
      <c r="SJE240" s="45"/>
      <c r="SJF240" s="45"/>
      <c r="SJG240" s="45"/>
      <c r="SJH240" s="45"/>
      <c r="SJI240" s="45"/>
      <c r="SJJ240" s="45"/>
      <c r="SJK240" s="45"/>
      <c r="SJL240" s="45"/>
      <c r="SJM240" s="45"/>
      <c r="SJN240" s="45"/>
      <c r="SJO240" s="45"/>
      <c r="SJP240" s="45"/>
      <c r="SJQ240" s="45"/>
      <c r="SJR240" s="45"/>
      <c r="SJS240" s="45"/>
      <c r="SJT240" s="45"/>
      <c r="SJU240" s="45"/>
      <c r="SJV240" s="45"/>
      <c r="SJW240" s="45"/>
      <c r="SJX240" s="45"/>
      <c r="SJY240" s="45"/>
      <c r="SJZ240" s="45"/>
      <c r="SKA240" s="45"/>
      <c r="SKB240" s="45"/>
      <c r="SKC240" s="45"/>
      <c r="SKD240" s="45"/>
      <c r="SKE240" s="45"/>
      <c r="SKF240" s="45"/>
      <c r="SKG240" s="45"/>
      <c r="SKH240" s="45"/>
      <c r="SKI240" s="45"/>
      <c r="SKJ240" s="45"/>
      <c r="SKK240" s="45"/>
      <c r="SKL240" s="45"/>
      <c r="SKM240" s="45"/>
      <c r="SKN240" s="45"/>
      <c r="SKO240" s="45"/>
      <c r="SKP240" s="45"/>
      <c r="SKQ240" s="45"/>
      <c r="SKR240" s="45"/>
      <c r="SKS240" s="45"/>
      <c r="SKT240" s="45"/>
      <c r="SKU240" s="45"/>
      <c r="SKV240" s="45"/>
      <c r="SKW240" s="45"/>
      <c r="SKX240" s="45"/>
      <c r="SKY240" s="45"/>
      <c r="SKZ240" s="45"/>
      <c r="SLA240" s="45"/>
      <c r="SLB240" s="45"/>
      <c r="SLC240" s="45"/>
      <c r="SLD240" s="45"/>
      <c r="SLE240" s="45"/>
      <c r="SLF240" s="45"/>
      <c r="SLG240" s="45"/>
      <c r="SLH240" s="45"/>
      <c r="SLI240" s="45"/>
      <c r="SLJ240" s="45"/>
      <c r="SLK240" s="45"/>
      <c r="SLL240" s="45"/>
      <c r="SLM240" s="45"/>
      <c r="SLN240" s="45"/>
      <c r="SLO240" s="45"/>
      <c r="SLP240" s="45"/>
      <c r="SLQ240" s="45"/>
      <c r="SLR240" s="45"/>
      <c r="SLS240" s="45"/>
      <c r="SLT240" s="45"/>
      <c r="SLU240" s="45"/>
      <c r="SLV240" s="45"/>
      <c r="SLW240" s="45"/>
      <c r="SLX240" s="45"/>
      <c r="SLY240" s="45"/>
      <c r="SLZ240" s="45"/>
      <c r="SMA240" s="45"/>
      <c r="SMB240" s="45"/>
      <c r="SMC240" s="45"/>
      <c r="SMD240" s="45"/>
      <c r="SME240" s="45"/>
      <c r="SMF240" s="45"/>
      <c r="SMG240" s="45"/>
      <c r="SMH240" s="45"/>
      <c r="SMI240" s="45"/>
      <c r="SMJ240" s="45"/>
      <c r="SMK240" s="45"/>
      <c r="SML240" s="45"/>
      <c r="SMM240" s="45"/>
      <c r="SMN240" s="45"/>
      <c r="SMO240" s="45"/>
      <c r="SMP240" s="45"/>
      <c r="SMQ240" s="45"/>
      <c r="SMR240" s="45"/>
      <c r="SMS240" s="45"/>
      <c r="SMT240" s="45"/>
      <c r="SMU240" s="45"/>
      <c r="SMV240" s="45"/>
      <c r="SMW240" s="45"/>
      <c r="SMX240" s="45"/>
      <c r="SMY240" s="45"/>
      <c r="SMZ240" s="45"/>
      <c r="SNA240" s="45"/>
      <c r="SNB240" s="45"/>
      <c r="SNC240" s="45"/>
      <c r="SND240" s="45"/>
      <c r="SNE240" s="45"/>
      <c r="SNF240" s="45"/>
      <c r="SNG240" s="45"/>
      <c r="SNH240" s="45"/>
      <c r="SNI240" s="45"/>
      <c r="SNJ240" s="45"/>
      <c r="SNK240" s="45"/>
      <c r="SNL240" s="45"/>
      <c r="SNM240" s="45"/>
      <c r="SNN240" s="45"/>
      <c r="SNO240" s="45"/>
      <c r="SNP240" s="45"/>
      <c r="SNQ240" s="45"/>
      <c r="SNR240" s="45"/>
      <c r="SNS240" s="45"/>
      <c r="SNT240" s="45"/>
      <c r="SNU240" s="45"/>
      <c r="SNV240" s="45"/>
      <c r="SNW240" s="45"/>
      <c r="SNX240" s="45"/>
      <c r="SNY240" s="45"/>
      <c r="SNZ240" s="45"/>
      <c r="SOA240" s="45"/>
      <c r="SOB240" s="45"/>
      <c r="SOC240" s="45"/>
      <c r="SOD240" s="45"/>
      <c r="SOE240" s="45"/>
      <c r="SOF240" s="45"/>
      <c r="SOG240" s="45"/>
      <c r="SOH240" s="45"/>
      <c r="SOI240" s="45"/>
      <c r="SOJ240" s="45"/>
      <c r="SOK240" s="45"/>
      <c r="SOL240" s="45"/>
      <c r="SOM240" s="45"/>
      <c r="SON240" s="45"/>
      <c r="SOO240" s="45"/>
      <c r="SOP240" s="45"/>
      <c r="SOQ240" s="45"/>
      <c r="SOR240" s="45"/>
      <c r="SOS240" s="45"/>
      <c r="SOT240" s="45"/>
      <c r="SOU240" s="45"/>
      <c r="SOV240" s="45"/>
      <c r="SOW240" s="45"/>
      <c r="SOX240" s="45"/>
      <c r="SOY240" s="45"/>
      <c r="SOZ240" s="45"/>
      <c r="SPA240" s="45"/>
      <c r="SPB240" s="45"/>
      <c r="SPC240" s="45"/>
      <c r="SPD240" s="45"/>
      <c r="SPE240" s="45"/>
      <c r="SPF240" s="45"/>
      <c r="SPG240" s="45"/>
      <c r="SPH240" s="45"/>
      <c r="SPI240" s="45"/>
      <c r="SPJ240" s="45"/>
      <c r="SPK240" s="45"/>
      <c r="SPL240" s="45"/>
      <c r="SPM240" s="45"/>
      <c r="SPN240" s="45"/>
      <c r="SPO240" s="45"/>
      <c r="SPP240" s="45"/>
      <c r="SPQ240" s="45"/>
      <c r="SPR240" s="45"/>
      <c r="SPS240" s="45"/>
      <c r="SPT240" s="45"/>
      <c r="SPU240" s="45"/>
      <c r="SPV240" s="45"/>
      <c r="SPW240" s="45"/>
      <c r="SPX240" s="45"/>
      <c r="SPY240" s="45"/>
      <c r="SPZ240" s="45"/>
      <c r="SQA240" s="45"/>
      <c r="SQB240" s="45"/>
      <c r="SQC240" s="45"/>
      <c r="SQD240" s="45"/>
      <c r="SQE240" s="45"/>
      <c r="SQF240" s="45"/>
      <c r="SQG240" s="45"/>
      <c r="SQH240" s="45"/>
      <c r="SQI240" s="45"/>
      <c r="SQJ240" s="45"/>
      <c r="SQK240" s="45"/>
      <c r="SQL240" s="45"/>
      <c r="SQM240" s="45"/>
      <c r="SQN240" s="45"/>
      <c r="SQO240" s="45"/>
      <c r="SQP240" s="45"/>
      <c r="SQQ240" s="45"/>
      <c r="SQR240" s="45"/>
      <c r="SQS240" s="45"/>
      <c r="SQT240" s="45"/>
      <c r="SQU240" s="45"/>
      <c r="SQV240" s="45"/>
      <c r="SQW240" s="45"/>
      <c r="SQX240" s="45"/>
      <c r="SQY240" s="45"/>
      <c r="SQZ240" s="45"/>
      <c r="SRA240" s="45"/>
      <c r="SRB240" s="45"/>
      <c r="SRC240" s="45"/>
      <c r="SRD240" s="45"/>
      <c r="SRE240" s="45"/>
      <c r="SRF240" s="45"/>
      <c r="SRG240" s="45"/>
      <c r="SRH240" s="45"/>
      <c r="SRI240" s="45"/>
      <c r="SRJ240" s="45"/>
      <c r="SRK240" s="45"/>
      <c r="SRL240" s="45"/>
      <c r="SRM240" s="45"/>
      <c r="SRN240" s="45"/>
      <c r="SRO240" s="45"/>
      <c r="SRP240" s="45"/>
      <c r="SRQ240" s="45"/>
      <c r="SRR240" s="45"/>
      <c r="SRS240" s="45"/>
      <c r="SRT240" s="45"/>
      <c r="SRU240" s="45"/>
      <c r="SRV240" s="45"/>
      <c r="SRW240" s="45"/>
      <c r="SRX240" s="45"/>
      <c r="SRY240" s="45"/>
      <c r="SRZ240" s="45"/>
      <c r="SSA240" s="45"/>
      <c r="SSB240" s="45"/>
      <c r="SSC240" s="45"/>
      <c r="SSD240" s="45"/>
      <c r="SSE240" s="45"/>
      <c r="SSF240" s="45"/>
      <c r="SSG240" s="45"/>
      <c r="SSH240" s="45"/>
      <c r="SSI240" s="45"/>
      <c r="SSJ240" s="45"/>
      <c r="SSK240" s="45"/>
      <c r="SSL240" s="45"/>
      <c r="SSM240" s="45"/>
      <c r="SSN240" s="45"/>
      <c r="SSO240" s="45"/>
      <c r="SSP240" s="45"/>
      <c r="SSQ240" s="45"/>
      <c r="SSR240" s="45"/>
      <c r="SSS240" s="45"/>
      <c r="SST240" s="45"/>
      <c r="SSU240" s="45"/>
      <c r="SSV240" s="45"/>
      <c r="SSW240" s="45"/>
      <c r="SSX240" s="45"/>
      <c r="SSY240" s="45"/>
      <c r="SSZ240" s="45"/>
      <c r="STA240" s="45"/>
      <c r="STB240" s="45"/>
      <c r="STC240" s="45"/>
      <c r="STD240" s="45"/>
      <c r="STE240" s="45"/>
      <c r="STF240" s="45"/>
      <c r="STG240" s="45"/>
      <c r="STH240" s="45"/>
      <c r="STI240" s="45"/>
      <c r="STJ240" s="45"/>
      <c r="STK240" s="45"/>
      <c r="STL240" s="45"/>
      <c r="STM240" s="45"/>
      <c r="STN240" s="45"/>
      <c r="STO240" s="45"/>
      <c r="STP240" s="45"/>
      <c r="STQ240" s="45"/>
      <c r="STR240" s="45"/>
      <c r="STS240" s="45"/>
      <c r="STT240" s="45"/>
      <c r="STU240" s="45"/>
      <c r="STV240" s="45"/>
      <c r="STW240" s="45"/>
      <c r="STX240" s="45"/>
      <c r="STY240" s="45"/>
      <c r="STZ240" s="45"/>
      <c r="SUA240" s="45"/>
      <c r="SUB240" s="45"/>
      <c r="SUC240" s="45"/>
      <c r="SUD240" s="45"/>
      <c r="SUE240" s="45"/>
      <c r="SUF240" s="45"/>
      <c r="SUG240" s="45"/>
      <c r="SUH240" s="45"/>
      <c r="SUI240" s="45"/>
      <c r="SUJ240" s="45"/>
      <c r="SUK240" s="45"/>
      <c r="SUL240" s="45"/>
      <c r="SUM240" s="45"/>
      <c r="SUN240" s="45"/>
      <c r="SUO240" s="45"/>
      <c r="SUP240" s="45"/>
      <c r="SUQ240" s="45"/>
      <c r="SUR240" s="45"/>
      <c r="SUS240" s="45"/>
      <c r="SUT240" s="45"/>
      <c r="SUU240" s="45"/>
      <c r="SUV240" s="45"/>
      <c r="SUW240" s="45"/>
      <c r="SUX240" s="45"/>
      <c r="SUY240" s="45"/>
      <c r="SUZ240" s="45"/>
      <c r="SVA240" s="45"/>
      <c r="SVB240" s="45"/>
      <c r="SVC240" s="45"/>
      <c r="SVD240" s="45"/>
      <c r="SVE240" s="45"/>
      <c r="SVF240" s="45"/>
      <c r="SVG240" s="45"/>
      <c r="SVH240" s="45"/>
      <c r="SVI240" s="45"/>
      <c r="SVJ240" s="45"/>
      <c r="SVK240" s="45"/>
      <c r="SVL240" s="45"/>
      <c r="SVM240" s="45"/>
      <c r="SVN240" s="45"/>
      <c r="SVO240" s="45"/>
      <c r="SVP240" s="45"/>
      <c r="SVQ240" s="45"/>
      <c r="SVR240" s="45"/>
      <c r="SVS240" s="45"/>
      <c r="SVT240" s="45"/>
      <c r="SVU240" s="45"/>
      <c r="SVV240" s="45"/>
      <c r="SVW240" s="45"/>
      <c r="SVX240" s="45"/>
      <c r="SVY240" s="45"/>
      <c r="SVZ240" s="45"/>
      <c r="SWA240" s="45"/>
      <c r="SWB240" s="45"/>
      <c r="SWC240" s="45"/>
      <c r="SWD240" s="45"/>
      <c r="SWE240" s="45"/>
      <c r="SWF240" s="45"/>
      <c r="SWG240" s="45"/>
      <c r="SWH240" s="45"/>
      <c r="SWI240" s="45"/>
      <c r="SWJ240" s="45"/>
      <c r="SWK240" s="45"/>
      <c r="SWL240" s="45"/>
      <c r="SWM240" s="45"/>
      <c r="SWN240" s="45"/>
      <c r="SWO240" s="45"/>
      <c r="SWP240" s="45"/>
      <c r="SWQ240" s="45"/>
      <c r="SWR240" s="45"/>
      <c r="SWS240" s="45"/>
      <c r="SWT240" s="45"/>
      <c r="SWU240" s="45"/>
      <c r="SWV240" s="45"/>
      <c r="SWW240" s="45"/>
      <c r="SWX240" s="45"/>
      <c r="SWY240" s="45"/>
      <c r="SWZ240" s="45"/>
      <c r="SXA240" s="45"/>
      <c r="SXB240" s="45"/>
      <c r="SXC240" s="45"/>
      <c r="SXD240" s="45"/>
      <c r="SXE240" s="45"/>
      <c r="SXF240" s="45"/>
      <c r="SXG240" s="45"/>
      <c r="SXH240" s="45"/>
      <c r="SXI240" s="45"/>
      <c r="SXJ240" s="45"/>
      <c r="SXK240" s="45"/>
      <c r="SXL240" s="45"/>
      <c r="SXM240" s="45"/>
      <c r="SXN240" s="45"/>
      <c r="SXO240" s="45"/>
      <c r="SXP240" s="45"/>
      <c r="SXQ240" s="45"/>
      <c r="SXR240" s="45"/>
      <c r="SXS240" s="45"/>
      <c r="SXT240" s="45"/>
      <c r="SXU240" s="45"/>
      <c r="SXV240" s="45"/>
      <c r="SXW240" s="45"/>
      <c r="SXX240" s="45"/>
      <c r="SXY240" s="45"/>
      <c r="SXZ240" s="45"/>
      <c r="SYA240" s="45"/>
      <c r="SYB240" s="45"/>
      <c r="SYC240" s="45"/>
      <c r="SYD240" s="45"/>
      <c r="SYE240" s="45"/>
      <c r="SYF240" s="45"/>
      <c r="SYG240" s="45"/>
      <c r="SYH240" s="45"/>
      <c r="SYI240" s="45"/>
      <c r="SYJ240" s="45"/>
      <c r="SYK240" s="45"/>
      <c r="SYL240" s="45"/>
      <c r="SYM240" s="45"/>
      <c r="SYN240" s="45"/>
      <c r="SYO240" s="45"/>
      <c r="SYP240" s="45"/>
      <c r="SYQ240" s="45"/>
      <c r="SYR240" s="45"/>
      <c r="SYS240" s="45"/>
      <c r="SYT240" s="45"/>
      <c r="SYU240" s="45"/>
      <c r="SYV240" s="45"/>
      <c r="SYW240" s="45"/>
      <c r="SYX240" s="45"/>
      <c r="SYY240" s="45"/>
      <c r="SYZ240" s="45"/>
      <c r="SZA240" s="45"/>
      <c r="SZB240" s="45"/>
      <c r="SZC240" s="45"/>
      <c r="SZD240" s="45"/>
      <c r="SZE240" s="45"/>
      <c r="SZF240" s="45"/>
      <c r="SZG240" s="45"/>
      <c r="SZH240" s="45"/>
      <c r="SZI240" s="45"/>
      <c r="SZJ240" s="45"/>
      <c r="SZK240" s="45"/>
      <c r="SZL240" s="45"/>
      <c r="SZM240" s="45"/>
      <c r="SZN240" s="45"/>
      <c r="SZO240" s="45"/>
      <c r="SZP240" s="45"/>
      <c r="SZQ240" s="45"/>
      <c r="SZR240" s="45"/>
      <c r="SZS240" s="45"/>
      <c r="SZT240" s="45"/>
      <c r="SZU240" s="45"/>
      <c r="SZV240" s="45"/>
      <c r="SZW240" s="45"/>
      <c r="SZX240" s="45"/>
      <c r="SZY240" s="45"/>
      <c r="SZZ240" s="45"/>
      <c r="TAA240" s="45"/>
      <c r="TAB240" s="45"/>
      <c r="TAC240" s="45"/>
      <c r="TAD240" s="45"/>
      <c r="TAE240" s="45"/>
      <c r="TAF240" s="45"/>
      <c r="TAG240" s="45"/>
      <c r="TAH240" s="45"/>
      <c r="TAI240" s="45"/>
      <c r="TAJ240" s="45"/>
      <c r="TAK240" s="45"/>
      <c r="TAL240" s="45"/>
      <c r="TAM240" s="45"/>
      <c r="TAN240" s="45"/>
      <c r="TAO240" s="45"/>
      <c r="TAP240" s="45"/>
      <c r="TAQ240" s="45"/>
      <c r="TAR240" s="45"/>
      <c r="TAS240" s="45"/>
      <c r="TAT240" s="45"/>
      <c r="TAU240" s="45"/>
      <c r="TAV240" s="45"/>
      <c r="TAW240" s="45"/>
      <c r="TAX240" s="45"/>
      <c r="TAY240" s="45"/>
      <c r="TAZ240" s="45"/>
      <c r="TBA240" s="45"/>
      <c r="TBB240" s="45"/>
      <c r="TBC240" s="45"/>
      <c r="TBD240" s="45"/>
      <c r="TBE240" s="45"/>
      <c r="TBF240" s="45"/>
      <c r="TBG240" s="45"/>
      <c r="TBH240" s="45"/>
      <c r="TBI240" s="45"/>
      <c r="TBJ240" s="45"/>
      <c r="TBK240" s="45"/>
      <c r="TBL240" s="45"/>
      <c r="TBM240" s="45"/>
      <c r="TBN240" s="45"/>
      <c r="TBO240" s="45"/>
      <c r="TBP240" s="45"/>
      <c r="TBQ240" s="45"/>
      <c r="TBR240" s="45"/>
      <c r="TBS240" s="45"/>
      <c r="TBT240" s="45"/>
      <c r="TBU240" s="45"/>
      <c r="TBV240" s="45"/>
      <c r="TBW240" s="45"/>
      <c r="TBX240" s="45"/>
      <c r="TBY240" s="45"/>
      <c r="TBZ240" s="45"/>
      <c r="TCA240" s="45"/>
      <c r="TCB240" s="45"/>
      <c r="TCC240" s="45"/>
      <c r="TCD240" s="45"/>
      <c r="TCE240" s="45"/>
      <c r="TCF240" s="45"/>
      <c r="TCG240" s="45"/>
      <c r="TCH240" s="45"/>
      <c r="TCI240" s="45"/>
      <c r="TCJ240" s="45"/>
      <c r="TCK240" s="45"/>
      <c r="TCL240" s="45"/>
      <c r="TCM240" s="45"/>
      <c r="TCN240" s="45"/>
      <c r="TCO240" s="45"/>
      <c r="TCP240" s="45"/>
      <c r="TCQ240" s="45"/>
      <c r="TCR240" s="45"/>
      <c r="TCS240" s="45"/>
      <c r="TCT240" s="45"/>
      <c r="TCU240" s="45"/>
      <c r="TCV240" s="45"/>
      <c r="TCW240" s="45"/>
      <c r="TCX240" s="45"/>
      <c r="TCY240" s="45"/>
      <c r="TCZ240" s="45"/>
      <c r="TDA240" s="45"/>
      <c r="TDB240" s="45"/>
      <c r="TDC240" s="45"/>
      <c r="TDD240" s="45"/>
      <c r="TDE240" s="45"/>
      <c r="TDF240" s="45"/>
      <c r="TDG240" s="45"/>
      <c r="TDH240" s="45"/>
      <c r="TDI240" s="45"/>
      <c r="TDJ240" s="45"/>
      <c r="TDK240" s="45"/>
      <c r="TDL240" s="45"/>
      <c r="TDM240" s="45"/>
      <c r="TDN240" s="45"/>
      <c r="TDO240" s="45"/>
      <c r="TDP240" s="45"/>
      <c r="TDQ240" s="45"/>
      <c r="TDR240" s="45"/>
      <c r="TDS240" s="45"/>
      <c r="TDT240" s="45"/>
      <c r="TDU240" s="45"/>
      <c r="TDV240" s="45"/>
      <c r="TDW240" s="45"/>
      <c r="TDX240" s="45"/>
      <c r="TDY240" s="45"/>
      <c r="TDZ240" s="45"/>
      <c r="TEA240" s="45"/>
      <c r="TEB240" s="45"/>
      <c r="TEC240" s="45"/>
      <c r="TED240" s="45"/>
      <c r="TEE240" s="45"/>
      <c r="TEF240" s="45"/>
      <c r="TEG240" s="45"/>
      <c r="TEH240" s="45"/>
      <c r="TEI240" s="45"/>
      <c r="TEJ240" s="45"/>
      <c r="TEK240" s="45"/>
      <c r="TEL240" s="45"/>
      <c r="TEM240" s="45"/>
      <c r="TEN240" s="45"/>
      <c r="TEO240" s="45"/>
      <c r="TEP240" s="45"/>
      <c r="TEQ240" s="45"/>
      <c r="TER240" s="45"/>
      <c r="TES240" s="45"/>
      <c r="TET240" s="45"/>
      <c r="TEU240" s="45"/>
      <c r="TEV240" s="45"/>
      <c r="TEW240" s="45"/>
      <c r="TEX240" s="45"/>
      <c r="TEY240" s="45"/>
      <c r="TEZ240" s="45"/>
      <c r="TFA240" s="45"/>
      <c r="TFB240" s="45"/>
      <c r="TFC240" s="45"/>
      <c r="TFD240" s="45"/>
      <c r="TFE240" s="45"/>
      <c r="TFF240" s="45"/>
      <c r="TFG240" s="45"/>
      <c r="TFH240" s="45"/>
      <c r="TFI240" s="45"/>
      <c r="TFJ240" s="45"/>
      <c r="TFK240" s="45"/>
      <c r="TFL240" s="45"/>
      <c r="TFM240" s="45"/>
      <c r="TFN240" s="45"/>
      <c r="TFO240" s="45"/>
      <c r="TFP240" s="45"/>
      <c r="TFQ240" s="45"/>
      <c r="TFR240" s="45"/>
      <c r="TFS240" s="45"/>
      <c r="TFT240" s="45"/>
      <c r="TFU240" s="45"/>
      <c r="TFV240" s="45"/>
      <c r="TFW240" s="45"/>
      <c r="TFX240" s="45"/>
      <c r="TFY240" s="45"/>
      <c r="TFZ240" s="45"/>
      <c r="TGA240" s="45"/>
      <c r="TGB240" s="45"/>
      <c r="TGC240" s="45"/>
      <c r="TGD240" s="45"/>
      <c r="TGE240" s="45"/>
      <c r="TGF240" s="45"/>
      <c r="TGG240" s="45"/>
      <c r="TGH240" s="45"/>
      <c r="TGI240" s="45"/>
      <c r="TGJ240" s="45"/>
      <c r="TGK240" s="45"/>
      <c r="TGL240" s="45"/>
      <c r="TGM240" s="45"/>
      <c r="TGN240" s="45"/>
      <c r="TGO240" s="45"/>
      <c r="TGP240" s="45"/>
      <c r="TGQ240" s="45"/>
      <c r="TGR240" s="45"/>
      <c r="TGS240" s="45"/>
      <c r="TGT240" s="45"/>
      <c r="TGU240" s="45"/>
      <c r="TGV240" s="45"/>
      <c r="TGW240" s="45"/>
      <c r="TGX240" s="45"/>
      <c r="TGY240" s="45"/>
      <c r="TGZ240" s="45"/>
      <c r="THA240" s="45"/>
      <c r="THB240" s="45"/>
      <c r="THC240" s="45"/>
      <c r="THD240" s="45"/>
      <c r="THE240" s="45"/>
      <c r="THF240" s="45"/>
      <c r="THG240" s="45"/>
      <c r="THH240" s="45"/>
      <c r="THI240" s="45"/>
      <c r="THJ240" s="45"/>
      <c r="THK240" s="45"/>
      <c r="THL240" s="45"/>
      <c r="THM240" s="45"/>
      <c r="THN240" s="45"/>
      <c r="THO240" s="45"/>
      <c r="THP240" s="45"/>
      <c r="THQ240" s="45"/>
      <c r="THR240" s="45"/>
      <c r="THS240" s="45"/>
      <c r="THT240" s="45"/>
      <c r="THU240" s="45"/>
      <c r="THV240" s="45"/>
      <c r="THW240" s="45"/>
      <c r="THX240" s="45"/>
      <c r="THY240" s="45"/>
      <c r="THZ240" s="45"/>
      <c r="TIA240" s="45"/>
      <c r="TIB240" s="45"/>
      <c r="TIC240" s="45"/>
      <c r="TID240" s="45"/>
      <c r="TIE240" s="45"/>
      <c r="TIF240" s="45"/>
      <c r="TIG240" s="45"/>
      <c r="TIH240" s="45"/>
      <c r="TII240" s="45"/>
      <c r="TIJ240" s="45"/>
      <c r="TIK240" s="45"/>
      <c r="TIL240" s="45"/>
      <c r="TIM240" s="45"/>
      <c r="TIN240" s="45"/>
      <c r="TIO240" s="45"/>
      <c r="TIP240" s="45"/>
      <c r="TIQ240" s="45"/>
      <c r="TIR240" s="45"/>
      <c r="TIS240" s="45"/>
      <c r="TIT240" s="45"/>
      <c r="TIU240" s="45"/>
      <c r="TIV240" s="45"/>
      <c r="TIW240" s="45"/>
      <c r="TIX240" s="45"/>
      <c r="TIY240" s="45"/>
      <c r="TIZ240" s="45"/>
      <c r="TJA240" s="45"/>
      <c r="TJB240" s="45"/>
      <c r="TJC240" s="45"/>
      <c r="TJD240" s="45"/>
      <c r="TJE240" s="45"/>
      <c r="TJF240" s="45"/>
      <c r="TJG240" s="45"/>
      <c r="TJH240" s="45"/>
      <c r="TJI240" s="45"/>
      <c r="TJJ240" s="45"/>
      <c r="TJK240" s="45"/>
      <c r="TJL240" s="45"/>
      <c r="TJM240" s="45"/>
      <c r="TJN240" s="45"/>
      <c r="TJO240" s="45"/>
      <c r="TJP240" s="45"/>
      <c r="TJQ240" s="45"/>
      <c r="TJR240" s="45"/>
      <c r="TJS240" s="45"/>
      <c r="TJT240" s="45"/>
      <c r="TJU240" s="45"/>
      <c r="TJV240" s="45"/>
      <c r="TJW240" s="45"/>
      <c r="TJX240" s="45"/>
      <c r="TJY240" s="45"/>
      <c r="TJZ240" s="45"/>
      <c r="TKA240" s="45"/>
      <c r="TKB240" s="45"/>
      <c r="TKC240" s="45"/>
      <c r="TKD240" s="45"/>
      <c r="TKE240" s="45"/>
      <c r="TKF240" s="45"/>
      <c r="TKG240" s="45"/>
      <c r="TKH240" s="45"/>
      <c r="TKI240" s="45"/>
      <c r="TKJ240" s="45"/>
      <c r="TKK240" s="45"/>
      <c r="TKL240" s="45"/>
      <c r="TKM240" s="45"/>
      <c r="TKN240" s="45"/>
      <c r="TKO240" s="45"/>
      <c r="TKP240" s="45"/>
      <c r="TKQ240" s="45"/>
      <c r="TKR240" s="45"/>
      <c r="TKS240" s="45"/>
      <c r="TKT240" s="45"/>
      <c r="TKU240" s="45"/>
      <c r="TKV240" s="45"/>
      <c r="TKW240" s="45"/>
      <c r="TKX240" s="45"/>
      <c r="TKY240" s="45"/>
      <c r="TKZ240" s="45"/>
      <c r="TLA240" s="45"/>
      <c r="TLB240" s="45"/>
      <c r="TLC240" s="45"/>
      <c r="TLD240" s="45"/>
      <c r="TLE240" s="45"/>
      <c r="TLF240" s="45"/>
      <c r="TLG240" s="45"/>
      <c r="TLH240" s="45"/>
      <c r="TLI240" s="45"/>
      <c r="TLJ240" s="45"/>
      <c r="TLK240" s="45"/>
      <c r="TLL240" s="45"/>
      <c r="TLM240" s="45"/>
      <c r="TLN240" s="45"/>
      <c r="TLO240" s="45"/>
      <c r="TLP240" s="45"/>
      <c r="TLQ240" s="45"/>
      <c r="TLR240" s="45"/>
      <c r="TLS240" s="45"/>
      <c r="TLT240" s="45"/>
      <c r="TLU240" s="45"/>
      <c r="TLV240" s="45"/>
      <c r="TLW240" s="45"/>
      <c r="TLX240" s="45"/>
      <c r="TLY240" s="45"/>
      <c r="TLZ240" s="45"/>
      <c r="TMA240" s="45"/>
      <c r="TMB240" s="45"/>
      <c r="TMC240" s="45"/>
      <c r="TMD240" s="45"/>
      <c r="TME240" s="45"/>
      <c r="TMF240" s="45"/>
      <c r="TMG240" s="45"/>
      <c r="TMH240" s="45"/>
      <c r="TMI240" s="45"/>
      <c r="TMJ240" s="45"/>
      <c r="TMK240" s="45"/>
      <c r="TML240" s="45"/>
      <c r="TMM240" s="45"/>
      <c r="TMN240" s="45"/>
      <c r="TMO240" s="45"/>
      <c r="TMP240" s="45"/>
      <c r="TMQ240" s="45"/>
      <c r="TMR240" s="45"/>
      <c r="TMS240" s="45"/>
      <c r="TMT240" s="45"/>
      <c r="TMU240" s="45"/>
      <c r="TMV240" s="45"/>
      <c r="TMW240" s="45"/>
      <c r="TMX240" s="45"/>
      <c r="TMY240" s="45"/>
      <c r="TMZ240" s="45"/>
      <c r="TNA240" s="45"/>
      <c r="TNB240" s="45"/>
      <c r="TNC240" s="45"/>
      <c r="TND240" s="45"/>
      <c r="TNE240" s="45"/>
      <c r="TNF240" s="45"/>
      <c r="TNG240" s="45"/>
      <c r="TNH240" s="45"/>
      <c r="TNI240" s="45"/>
      <c r="TNJ240" s="45"/>
      <c r="TNK240" s="45"/>
      <c r="TNL240" s="45"/>
      <c r="TNM240" s="45"/>
      <c r="TNN240" s="45"/>
      <c r="TNO240" s="45"/>
      <c r="TNP240" s="45"/>
      <c r="TNQ240" s="45"/>
      <c r="TNR240" s="45"/>
      <c r="TNS240" s="45"/>
      <c r="TNT240" s="45"/>
      <c r="TNU240" s="45"/>
      <c r="TNV240" s="45"/>
      <c r="TNW240" s="45"/>
      <c r="TNX240" s="45"/>
      <c r="TNY240" s="45"/>
      <c r="TNZ240" s="45"/>
      <c r="TOA240" s="45"/>
      <c r="TOB240" s="45"/>
      <c r="TOC240" s="45"/>
      <c r="TOD240" s="45"/>
      <c r="TOE240" s="45"/>
      <c r="TOF240" s="45"/>
      <c r="TOG240" s="45"/>
      <c r="TOH240" s="45"/>
      <c r="TOI240" s="45"/>
      <c r="TOJ240" s="45"/>
      <c r="TOK240" s="45"/>
      <c r="TOL240" s="45"/>
      <c r="TOM240" s="45"/>
      <c r="TON240" s="45"/>
      <c r="TOO240" s="45"/>
      <c r="TOP240" s="45"/>
      <c r="TOQ240" s="45"/>
      <c r="TOR240" s="45"/>
      <c r="TOS240" s="45"/>
      <c r="TOT240" s="45"/>
      <c r="TOU240" s="45"/>
      <c r="TOV240" s="45"/>
      <c r="TOW240" s="45"/>
      <c r="TOX240" s="45"/>
      <c r="TOY240" s="45"/>
      <c r="TOZ240" s="45"/>
      <c r="TPA240" s="45"/>
      <c r="TPB240" s="45"/>
      <c r="TPC240" s="45"/>
      <c r="TPD240" s="45"/>
      <c r="TPE240" s="45"/>
      <c r="TPF240" s="45"/>
      <c r="TPG240" s="45"/>
      <c r="TPH240" s="45"/>
      <c r="TPI240" s="45"/>
      <c r="TPJ240" s="45"/>
      <c r="TPK240" s="45"/>
      <c r="TPL240" s="45"/>
      <c r="TPM240" s="45"/>
      <c r="TPN240" s="45"/>
      <c r="TPO240" s="45"/>
      <c r="TPP240" s="45"/>
      <c r="TPQ240" s="45"/>
      <c r="TPR240" s="45"/>
      <c r="TPS240" s="45"/>
      <c r="TPT240" s="45"/>
      <c r="TPU240" s="45"/>
      <c r="TPV240" s="45"/>
      <c r="TPW240" s="45"/>
      <c r="TPX240" s="45"/>
      <c r="TPY240" s="45"/>
      <c r="TPZ240" s="45"/>
      <c r="TQA240" s="45"/>
      <c r="TQB240" s="45"/>
      <c r="TQC240" s="45"/>
      <c r="TQD240" s="45"/>
      <c r="TQE240" s="45"/>
      <c r="TQF240" s="45"/>
      <c r="TQG240" s="45"/>
      <c r="TQH240" s="45"/>
      <c r="TQI240" s="45"/>
      <c r="TQJ240" s="45"/>
      <c r="TQK240" s="45"/>
      <c r="TQL240" s="45"/>
      <c r="TQM240" s="45"/>
      <c r="TQN240" s="45"/>
      <c r="TQO240" s="45"/>
      <c r="TQP240" s="45"/>
      <c r="TQQ240" s="45"/>
      <c r="TQR240" s="45"/>
      <c r="TQS240" s="45"/>
      <c r="TQT240" s="45"/>
      <c r="TQU240" s="45"/>
      <c r="TQV240" s="45"/>
      <c r="TQW240" s="45"/>
      <c r="TQX240" s="45"/>
      <c r="TQY240" s="45"/>
      <c r="TQZ240" s="45"/>
      <c r="TRA240" s="45"/>
      <c r="TRB240" s="45"/>
      <c r="TRC240" s="45"/>
      <c r="TRD240" s="45"/>
      <c r="TRE240" s="45"/>
      <c r="TRF240" s="45"/>
      <c r="TRG240" s="45"/>
      <c r="TRH240" s="45"/>
      <c r="TRI240" s="45"/>
      <c r="TRJ240" s="45"/>
      <c r="TRK240" s="45"/>
      <c r="TRL240" s="45"/>
      <c r="TRM240" s="45"/>
      <c r="TRN240" s="45"/>
      <c r="TRO240" s="45"/>
      <c r="TRP240" s="45"/>
      <c r="TRQ240" s="45"/>
      <c r="TRR240" s="45"/>
      <c r="TRS240" s="45"/>
      <c r="TRT240" s="45"/>
      <c r="TRU240" s="45"/>
      <c r="TRV240" s="45"/>
      <c r="TRW240" s="45"/>
      <c r="TRX240" s="45"/>
      <c r="TRY240" s="45"/>
      <c r="TRZ240" s="45"/>
      <c r="TSA240" s="45"/>
      <c r="TSB240" s="45"/>
      <c r="TSC240" s="45"/>
      <c r="TSD240" s="45"/>
      <c r="TSE240" s="45"/>
      <c r="TSF240" s="45"/>
      <c r="TSG240" s="45"/>
      <c r="TSH240" s="45"/>
      <c r="TSI240" s="45"/>
      <c r="TSJ240" s="45"/>
      <c r="TSK240" s="45"/>
      <c r="TSL240" s="45"/>
      <c r="TSM240" s="45"/>
      <c r="TSN240" s="45"/>
      <c r="TSO240" s="45"/>
      <c r="TSP240" s="45"/>
      <c r="TSQ240" s="45"/>
      <c r="TSR240" s="45"/>
      <c r="TSS240" s="45"/>
      <c r="TST240" s="45"/>
      <c r="TSU240" s="45"/>
      <c r="TSV240" s="45"/>
      <c r="TSW240" s="45"/>
      <c r="TSX240" s="45"/>
      <c r="TSY240" s="45"/>
      <c r="TSZ240" s="45"/>
      <c r="TTA240" s="45"/>
      <c r="TTB240" s="45"/>
      <c r="TTC240" s="45"/>
      <c r="TTD240" s="45"/>
      <c r="TTE240" s="45"/>
      <c r="TTF240" s="45"/>
      <c r="TTG240" s="45"/>
      <c r="TTH240" s="45"/>
      <c r="TTI240" s="45"/>
      <c r="TTJ240" s="45"/>
      <c r="TTK240" s="45"/>
      <c r="TTL240" s="45"/>
      <c r="TTM240" s="45"/>
      <c r="TTN240" s="45"/>
      <c r="TTO240" s="45"/>
      <c r="TTP240" s="45"/>
      <c r="TTQ240" s="45"/>
      <c r="TTR240" s="45"/>
      <c r="TTS240" s="45"/>
      <c r="TTT240" s="45"/>
      <c r="TTU240" s="45"/>
      <c r="TTV240" s="45"/>
      <c r="TTW240" s="45"/>
      <c r="TTX240" s="45"/>
      <c r="TTY240" s="45"/>
      <c r="TTZ240" s="45"/>
      <c r="TUA240" s="45"/>
      <c r="TUB240" s="45"/>
      <c r="TUC240" s="45"/>
      <c r="TUD240" s="45"/>
      <c r="TUE240" s="45"/>
      <c r="TUF240" s="45"/>
      <c r="TUG240" s="45"/>
      <c r="TUH240" s="45"/>
      <c r="TUI240" s="45"/>
      <c r="TUJ240" s="45"/>
      <c r="TUK240" s="45"/>
      <c r="TUL240" s="45"/>
      <c r="TUM240" s="45"/>
      <c r="TUN240" s="45"/>
      <c r="TUO240" s="45"/>
      <c r="TUP240" s="45"/>
      <c r="TUQ240" s="45"/>
      <c r="TUR240" s="45"/>
      <c r="TUS240" s="45"/>
      <c r="TUT240" s="45"/>
      <c r="TUU240" s="45"/>
      <c r="TUV240" s="45"/>
      <c r="TUW240" s="45"/>
      <c r="TUX240" s="45"/>
      <c r="TUY240" s="45"/>
      <c r="TUZ240" s="45"/>
      <c r="TVA240" s="45"/>
      <c r="TVB240" s="45"/>
      <c r="TVC240" s="45"/>
      <c r="TVD240" s="45"/>
      <c r="TVE240" s="45"/>
      <c r="TVF240" s="45"/>
      <c r="TVG240" s="45"/>
      <c r="TVH240" s="45"/>
      <c r="TVI240" s="45"/>
      <c r="TVJ240" s="45"/>
      <c r="TVK240" s="45"/>
      <c r="TVL240" s="45"/>
      <c r="TVM240" s="45"/>
      <c r="TVN240" s="45"/>
      <c r="TVO240" s="45"/>
      <c r="TVP240" s="45"/>
      <c r="TVQ240" s="45"/>
      <c r="TVR240" s="45"/>
      <c r="TVS240" s="45"/>
      <c r="TVT240" s="45"/>
      <c r="TVU240" s="45"/>
      <c r="TVV240" s="45"/>
      <c r="TVW240" s="45"/>
      <c r="TVX240" s="45"/>
      <c r="TVY240" s="45"/>
      <c r="TVZ240" s="45"/>
      <c r="TWA240" s="45"/>
      <c r="TWB240" s="45"/>
      <c r="TWC240" s="45"/>
      <c r="TWD240" s="45"/>
      <c r="TWE240" s="45"/>
      <c r="TWF240" s="45"/>
      <c r="TWG240" s="45"/>
      <c r="TWH240" s="45"/>
      <c r="TWI240" s="45"/>
      <c r="TWJ240" s="45"/>
      <c r="TWK240" s="45"/>
      <c r="TWL240" s="45"/>
      <c r="TWM240" s="45"/>
      <c r="TWN240" s="45"/>
      <c r="TWO240" s="45"/>
      <c r="TWP240" s="45"/>
      <c r="TWQ240" s="45"/>
      <c r="TWR240" s="45"/>
      <c r="TWS240" s="45"/>
      <c r="TWT240" s="45"/>
      <c r="TWU240" s="45"/>
      <c r="TWV240" s="45"/>
      <c r="TWW240" s="45"/>
      <c r="TWX240" s="45"/>
      <c r="TWY240" s="45"/>
      <c r="TWZ240" s="45"/>
      <c r="TXA240" s="45"/>
      <c r="TXB240" s="45"/>
      <c r="TXC240" s="45"/>
      <c r="TXD240" s="45"/>
      <c r="TXE240" s="45"/>
      <c r="TXF240" s="45"/>
      <c r="TXG240" s="45"/>
      <c r="TXH240" s="45"/>
      <c r="TXI240" s="45"/>
      <c r="TXJ240" s="45"/>
      <c r="TXK240" s="45"/>
      <c r="TXL240" s="45"/>
      <c r="TXM240" s="45"/>
      <c r="TXN240" s="45"/>
      <c r="TXO240" s="45"/>
      <c r="TXP240" s="45"/>
      <c r="TXQ240" s="45"/>
      <c r="TXR240" s="45"/>
      <c r="TXS240" s="45"/>
      <c r="TXT240" s="45"/>
      <c r="TXU240" s="45"/>
      <c r="TXV240" s="45"/>
      <c r="TXW240" s="45"/>
      <c r="TXX240" s="45"/>
      <c r="TXY240" s="45"/>
      <c r="TXZ240" s="45"/>
      <c r="TYA240" s="45"/>
      <c r="TYB240" s="45"/>
      <c r="TYC240" s="45"/>
      <c r="TYD240" s="45"/>
      <c r="TYE240" s="45"/>
      <c r="TYF240" s="45"/>
      <c r="TYG240" s="45"/>
      <c r="TYH240" s="45"/>
      <c r="TYI240" s="45"/>
      <c r="TYJ240" s="45"/>
      <c r="TYK240" s="45"/>
      <c r="TYL240" s="45"/>
      <c r="TYM240" s="45"/>
      <c r="TYN240" s="45"/>
      <c r="TYO240" s="45"/>
      <c r="TYP240" s="45"/>
      <c r="TYQ240" s="45"/>
      <c r="TYR240" s="45"/>
      <c r="TYS240" s="45"/>
      <c r="TYT240" s="45"/>
      <c r="TYU240" s="45"/>
      <c r="TYV240" s="45"/>
      <c r="TYW240" s="45"/>
      <c r="TYX240" s="45"/>
      <c r="TYY240" s="45"/>
      <c r="TYZ240" s="45"/>
      <c r="TZA240" s="45"/>
      <c r="TZB240" s="45"/>
      <c r="TZC240" s="45"/>
      <c r="TZD240" s="45"/>
      <c r="TZE240" s="45"/>
      <c r="TZF240" s="45"/>
      <c r="TZG240" s="45"/>
      <c r="TZH240" s="45"/>
      <c r="TZI240" s="45"/>
      <c r="TZJ240" s="45"/>
      <c r="TZK240" s="45"/>
      <c r="TZL240" s="45"/>
      <c r="TZM240" s="45"/>
      <c r="TZN240" s="45"/>
      <c r="TZO240" s="45"/>
      <c r="TZP240" s="45"/>
      <c r="TZQ240" s="45"/>
      <c r="TZR240" s="45"/>
      <c r="TZS240" s="45"/>
      <c r="TZT240" s="45"/>
      <c r="TZU240" s="45"/>
      <c r="TZV240" s="45"/>
      <c r="TZW240" s="45"/>
      <c r="TZX240" s="45"/>
      <c r="TZY240" s="45"/>
      <c r="TZZ240" s="45"/>
      <c r="UAA240" s="45"/>
      <c r="UAB240" s="45"/>
      <c r="UAC240" s="45"/>
      <c r="UAD240" s="45"/>
      <c r="UAE240" s="45"/>
      <c r="UAF240" s="45"/>
      <c r="UAG240" s="45"/>
      <c r="UAH240" s="45"/>
      <c r="UAI240" s="45"/>
      <c r="UAJ240" s="45"/>
      <c r="UAK240" s="45"/>
      <c r="UAL240" s="45"/>
      <c r="UAM240" s="45"/>
      <c r="UAN240" s="45"/>
      <c r="UAO240" s="45"/>
      <c r="UAP240" s="45"/>
      <c r="UAQ240" s="45"/>
      <c r="UAR240" s="45"/>
      <c r="UAS240" s="45"/>
      <c r="UAT240" s="45"/>
      <c r="UAU240" s="45"/>
      <c r="UAV240" s="45"/>
      <c r="UAW240" s="45"/>
      <c r="UAX240" s="45"/>
      <c r="UAY240" s="45"/>
      <c r="UAZ240" s="45"/>
      <c r="UBA240" s="45"/>
      <c r="UBB240" s="45"/>
      <c r="UBC240" s="45"/>
      <c r="UBD240" s="45"/>
      <c r="UBE240" s="45"/>
      <c r="UBF240" s="45"/>
      <c r="UBG240" s="45"/>
      <c r="UBH240" s="45"/>
      <c r="UBI240" s="45"/>
      <c r="UBJ240" s="45"/>
      <c r="UBK240" s="45"/>
      <c r="UBL240" s="45"/>
      <c r="UBM240" s="45"/>
      <c r="UBN240" s="45"/>
      <c r="UBO240" s="45"/>
      <c r="UBP240" s="45"/>
      <c r="UBQ240" s="45"/>
      <c r="UBR240" s="45"/>
      <c r="UBS240" s="45"/>
      <c r="UBT240" s="45"/>
      <c r="UBU240" s="45"/>
      <c r="UBV240" s="45"/>
      <c r="UBW240" s="45"/>
      <c r="UBX240" s="45"/>
      <c r="UBY240" s="45"/>
      <c r="UBZ240" s="45"/>
      <c r="UCA240" s="45"/>
      <c r="UCB240" s="45"/>
      <c r="UCC240" s="45"/>
      <c r="UCD240" s="45"/>
      <c r="UCE240" s="45"/>
      <c r="UCF240" s="45"/>
      <c r="UCG240" s="45"/>
      <c r="UCH240" s="45"/>
      <c r="UCI240" s="45"/>
      <c r="UCJ240" s="45"/>
      <c r="UCK240" s="45"/>
      <c r="UCL240" s="45"/>
      <c r="UCM240" s="45"/>
      <c r="UCN240" s="45"/>
      <c r="UCO240" s="45"/>
      <c r="UCP240" s="45"/>
      <c r="UCQ240" s="45"/>
      <c r="UCR240" s="45"/>
      <c r="UCS240" s="45"/>
      <c r="UCT240" s="45"/>
      <c r="UCU240" s="45"/>
      <c r="UCV240" s="45"/>
      <c r="UCW240" s="45"/>
      <c r="UCX240" s="45"/>
      <c r="UCY240" s="45"/>
      <c r="UCZ240" s="45"/>
      <c r="UDA240" s="45"/>
      <c r="UDB240" s="45"/>
      <c r="UDC240" s="45"/>
      <c r="UDD240" s="45"/>
      <c r="UDE240" s="45"/>
      <c r="UDF240" s="45"/>
      <c r="UDG240" s="45"/>
      <c r="UDH240" s="45"/>
      <c r="UDI240" s="45"/>
      <c r="UDJ240" s="45"/>
      <c r="UDK240" s="45"/>
      <c r="UDL240" s="45"/>
      <c r="UDM240" s="45"/>
      <c r="UDN240" s="45"/>
      <c r="UDO240" s="45"/>
      <c r="UDP240" s="45"/>
      <c r="UDQ240" s="45"/>
      <c r="UDR240" s="45"/>
      <c r="UDS240" s="45"/>
      <c r="UDT240" s="45"/>
      <c r="UDU240" s="45"/>
      <c r="UDV240" s="45"/>
      <c r="UDW240" s="45"/>
      <c r="UDX240" s="45"/>
      <c r="UDY240" s="45"/>
      <c r="UDZ240" s="45"/>
      <c r="UEA240" s="45"/>
      <c r="UEB240" s="45"/>
      <c r="UEC240" s="45"/>
      <c r="UED240" s="45"/>
      <c r="UEE240" s="45"/>
      <c r="UEF240" s="45"/>
      <c r="UEG240" s="45"/>
      <c r="UEH240" s="45"/>
      <c r="UEI240" s="45"/>
      <c r="UEJ240" s="45"/>
      <c r="UEK240" s="45"/>
      <c r="UEL240" s="45"/>
      <c r="UEM240" s="45"/>
      <c r="UEN240" s="45"/>
      <c r="UEO240" s="45"/>
      <c r="UEP240" s="45"/>
      <c r="UEQ240" s="45"/>
      <c r="UER240" s="45"/>
      <c r="UES240" s="45"/>
      <c r="UET240" s="45"/>
      <c r="UEU240" s="45"/>
      <c r="UEV240" s="45"/>
      <c r="UEW240" s="45"/>
      <c r="UEX240" s="45"/>
      <c r="UEY240" s="45"/>
      <c r="UEZ240" s="45"/>
      <c r="UFA240" s="45"/>
      <c r="UFB240" s="45"/>
      <c r="UFC240" s="45"/>
      <c r="UFD240" s="45"/>
      <c r="UFE240" s="45"/>
      <c r="UFF240" s="45"/>
      <c r="UFG240" s="45"/>
      <c r="UFH240" s="45"/>
      <c r="UFI240" s="45"/>
      <c r="UFJ240" s="45"/>
      <c r="UFK240" s="45"/>
      <c r="UFL240" s="45"/>
      <c r="UFM240" s="45"/>
      <c r="UFN240" s="45"/>
      <c r="UFO240" s="45"/>
      <c r="UFP240" s="45"/>
      <c r="UFQ240" s="45"/>
      <c r="UFR240" s="45"/>
      <c r="UFS240" s="45"/>
      <c r="UFT240" s="45"/>
      <c r="UFU240" s="45"/>
      <c r="UFV240" s="45"/>
      <c r="UFW240" s="45"/>
      <c r="UFX240" s="45"/>
      <c r="UFY240" s="45"/>
      <c r="UFZ240" s="45"/>
      <c r="UGA240" s="45"/>
      <c r="UGB240" s="45"/>
      <c r="UGC240" s="45"/>
      <c r="UGD240" s="45"/>
      <c r="UGE240" s="45"/>
      <c r="UGF240" s="45"/>
      <c r="UGG240" s="45"/>
      <c r="UGH240" s="45"/>
      <c r="UGI240" s="45"/>
      <c r="UGJ240" s="45"/>
      <c r="UGK240" s="45"/>
      <c r="UGL240" s="45"/>
      <c r="UGM240" s="45"/>
      <c r="UGN240" s="45"/>
      <c r="UGO240" s="45"/>
      <c r="UGP240" s="45"/>
      <c r="UGQ240" s="45"/>
      <c r="UGR240" s="45"/>
      <c r="UGS240" s="45"/>
      <c r="UGT240" s="45"/>
      <c r="UGU240" s="45"/>
      <c r="UGV240" s="45"/>
      <c r="UGW240" s="45"/>
      <c r="UGX240" s="45"/>
      <c r="UGY240" s="45"/>
      <c r="UGZ240" s="45"/>
      <c r="UHA240" s="45"/>
      <c r="UHB240" s="45"/>
      <c r="UHC240" s="45"/>
      <c r="UHD240" s="45"/>
      <c r="UHE240" s="45"/>
      <c r="UHF240" s="45"/>
      <c r="UHG240" s="45"/>
      <c r="UHH240" s="45"/>
      <c r="UHI240" s="45"/>
      <c r="UHJ240" s="45"/>
      <c r="UHK240" s="45"/>
      <c r="UHL240" s="45"/>
      <c r="UHM240" s="45"/>
      <c r="UHN240" s="45"/>
      <c r="UHO240" s="45"/>
      <c r="UHP240" s="45"/>
      <c r="UHQ240" s="45"/>
      <c r="UHR240" s="45"/>
      <c r="UHS240" s="45"/>
      <c r="UHT240" s="45"/>
      <c r="UHU240" s="45"/>
      <c r="UHV240" s="45"/>
      <c r="UHW240" s="45"/>
      <c r="UHX240" s="45"/>
      <c r="UHY240" s="45"/>
      <c r="UHZ240" s="45"/>
      <c r="UIA240" s="45"/>
      <c r="UIB240" s="45"/>
      <c r="UIC240" s="45"/>
      <c r="UID240" s="45"/>
      <c r="UIE240" s="45"/>
      <c r="UIF240" s="45"/>
      <c r="UIG240" s="45"/>
      <c r="UIH240" s="45"/>
      <c r="UII240" s="45"/>
      <c r="UIJ240" s="45"/>
      <c r="UIK240" s="45"/>
      <c r="UIL240" s="45"/>
      <c r="UIM240" s="45"/>
      <c r="UIN240" s="45"/>
      <c r="UIO240" s="45"/>
      <c r="UIP240" s="45"/>
      <c r="UIQ240" s="45"/>
      <c r="UIR240" s="45"/>
      <c r="UIS240" s="45"/>
      <c r="UIT240" s="45"/>
      <c r="UIU240" s="45"/>
      <c r="UIV240" s="45"/>
      <c r="UIW240" s="45"/>
      <c r="UIX240" s="45"/>
      <c r="UIY240" s="45"/>
      <c r="UIZ240" s="45"/>
      <c r="UJA240" s="45"/>
      <c r="UJB240" s="45"/>
      <c r="UJC240" s="45"/>
      <c r="UJD240" s="45"/>
      <c r="UJE240" s="45"/>
      <c r="UJF240" s="45"/>
      <c r="UJG240" s="45"/>
      <c r="UJH240" s="45"/>
      <c r="UJI240" s="45"/>
      <c r="UJJ240" s="45"/>
      <c r="UJK240" s="45"/>
      <c r="UJL240" s="45"/>
      <c r="UJM240" s="45"/>
      <c r="UJN240" s="45"/>
      <c r="UJO240" s="45"/>
      <c r="UJP240" s="45"/>
      <c r="UJQ240" s="45"/>
      <c r="UJR240" s="45"/>
      <c r="UJS240" s="45"/>
      <c r="UJT240" s="45"/>
      <c r="UJU240" s="45"/>
      <c r="UJV240" s="45"/>
      <c r="UJW240" s="45"/>
      <c r="UJX240" s="45"/>
      <c r="UJY240" s="45"/>
      <c r="UJZ240" s="45"/>
      <c r="UKA240" s="45"/>
      <c r="UKB240" s="45"/>
      <c r="UKC240" s="45"/>
      <c r="UKD240" s="45"/>
      <c r="UKE240" s="45"/>
      <c r="UKF240" s="45"/>
      <c r="UKG240" s="45"/>
      <c r="UKH240" s="45"/>
      <c r="UKI240" s="45"/>
      <c r="UKJ240" s="45"/>
      <c r="UKK240" s="45"/>
      <c r="UKL240" s="45"/>
      <c r="UKM240" s="45"/>
      <c r="UKN240" s="45"/>
      <c r="UKO240" s="45"/>
      <c r="UKP240" s="45"/>
      <c r="UKQ240" s="45"/>
      <c r="UKR240" s="45"/>
      <c r="UKS240" s="45"/>
      <c r="UKT240" s="45"/>
      <c r="UKU240" s="45"/>
      <c r="UKV240" s="45"/>
      <c r="UKW240" s="45"/>
      <c r="UKX240" s="45"/>
      <c r="UKY240" s="45"/>
      <c r="UKZ240" s="45"/>
      <c r="ULA240" s="45"/>
      <c r="ULB240" s="45"/>
      <c r="ULC240" s="45"/>
      <c r="ULD240" s="45"/>
      <c r="ULE240" s="45"/>
      <c r="ULF240" s="45"/>
      <c r="ULG240" s="45"/>
      <c r="ULH240" s="45"/>
      <c r="ULI240" s="45"/>
      <c r="ULJ240" s="45"/>
      <c r="ULK240" s="45"/>
      <c r="ULL240" s="45"/>
      <c r="ULM240" s="45"/>
      <c r="ULN240" s="45"/>
      <c r="ULO240" s="45"/>
      <c r="ULP240" s="45"/>
      <c r="ULQ240" s="45"/>
      <c r="ULR240" s="45"/>
      <c r="ULS240" s="45"/>
      <c r="ULT240" s="45"/>
      <c r="ULU240" s="45"/>
      <c r="ULV240" s="45"/>
      <c r="ULW240" s="45"/>
      <c r="ULX240" s="45"/>
      <c r="ULY240" s="45"/>
      <c r="ULZ240" s="45"/>
      <c r="UMA240" s="45"/>
      <c r="UMB240" s="45"/>
      <c r="UMC240" s="45"/>
      <c r="UMD240" s="45"/>
      <c r="UME240" s="45"/>
      <c r="UMF240" s="45"/>
      <c r="UMG240" s="45"/>
      <c r="UMH240" s="45"/>
      <c r="UMI240" s="45"/>
      <c r="UMJ240" s="45"/>
      <c r="UMK240" s="45"/>
      <c r="UML240" s="45"/>
      <c r="UMM240" s="45"/>
      <c r="UMN240" s="45"/>
      <c r="UMO240" s="45"/>
      <c r="UMP240" s="45"/>
      <c r="UMQ240" s="45"/>
      <c r="UMR240" s="45"/>
      <c r="UMS240" s="45"/>
      <c r="UMT240" s="45"/>
      <c r="UMU240" s="45"/>
      <c r="UMV240" s="45"/>
      <c r="UMW240" s="45"/>
      <c r="UMX240" s="45"/>
      <c r="UMY240" s="45"/>
      <c r="UMZ240" s="45"/>
      <c r="UNA240" s="45"/>
      <c r="UNB240" s="45"/>
      <c r="UNC240" s="45"/>
      <c r="UND240" s="45"/>
      <c r="UNE240" s="45"/>
      <c r="UNF240" s="45"/>
      <c r="UNG240" s="45"/>
      <c r="UNH240" s="45"/>
      <c r="UNI240" s="45"/>
      <c r="UNJ240" s="45"/>
      <c r="UNK240" s="45"/>
      <c r="UNL240" s="45"/>
      <c r="UNM240" s="45"/>
      <c r="UNN240" s="45"/>
      <c r="UNO240" s="45"/>
      <c r="UNP240" s="45"/>
      <c r="UNQ240" s="45"/>
      <c r="UNR240" s="45"/>
      <c r="UNS240" s="45"/>
      <c r="UNT240" s="45"/>
      <c r="UNU240" s="45"/>
      <c r="UNV240" s="45"/>
      <c r="UNW240" s="45"/>
      <c r="UNX240" s="45"/>
      <c r="UNY240" s="45"/>
      <c r="UNZ240" s="45"/>
      <c r="UOA240" s="45"/>
      <c r="UOB240" s="45"/>
      <c r="UOC240" s="45"/>
      <c r="UOD240" s="45"/>
      <c r="UOE240" s="45"/>
      <c r="UOF240" s="45"/>
      <c r="UOG240" s="45"/>
      <c r="UOH240" s="45"/>
      <c r="UOI240" s="45"/>
      <c r="UOJ240" s="45"/>
      <c r="UOK240" s="45"/>
      <c r="UOL240" s="45"/>
      <c r="UOM240" s="45"/>
      <c r="UON240" s="45"/>
      <c r="UOO240" s="45"/>
      <c r="UOP240" s="45"/>
      <c r="UOQ240" s="45"/>
      <c r="UOR240" s="45"/>
      <c r="UOS240" s="45"/>
      <c r="UOT240" s="45"/>
      <c r="UOU240" s="45"/>
      <c r="UOV240" s="45"/>
      <c r="UOW240" s="45"/>
      <c r="UOX240" s="45"/>
      <c r="UOY240" s="45"/>
      <c r="UOZ240" s="45"/>
      <c r="UPA240" s="45"/>
      <c r="UPB240" s="45"/>
      <c r="UPC240" s="45"/>
      <c r="UPD240" s="45"/>
      <c r="UPE240" s="45"/>
      <c r="UPF240" s="45"/>
      <c r="UPG240" s="45"/>
      <c r="UPH240" s="45"/>
      <c r="UPI240" s="45"/>
      <c r="UPJ240" s="45"/>
      <c r="UPK240" s="45"/>
      <c r="UPL240" s="45"/>
      <c r="UPM240" s="45"/>
      <c r="UPN240" s="45"/>
      <c r="UPO240" s="45"/>
      <c r="UPP240" s="45"/>
      <c r="UPQ240" s="45"/>
      <c r="UPR240" s="45"/>
      <c r="UPS240" s="45"/>
      <c r="UPT240" s="45"/>
      <c r="UPU240" s="45"/>
      <c r="UPV240" s="45"/>
      <c r="UPW240" s="45"/>
      <c r="UPX240" s="45"/>
      <c r="UPY240" s="45"/>
      <c r="UPZ240" s="45"/>
      <c r="UQA240" s="45"/>
      <c r="UQB240" s="45"/>
      <c r="UQC240" s="45"/>
      <c r="UQD240" s="45"/>
      <c r="UQE240" s="45"/>
      <c r="UQF240" s="45"/>
      <c r="UQG240" s="45"/>
      <c r="UQH240" s="45"/>
      <c r="UQI240" s="45"/>
      <c r="UQJ240" s="45"/>
      <c r="UQK240" s="45"/>
      <c r="UQL240" s="45"/>
      <c r="UQM240" s="45"/>
      <c r="UQN240" s="45"/>
      <c r="UQO240" s="45"/>
      <c r="UQP240" s="45"/>
      <c r="UQQ240" s="45"/>
      <c r="UQR240" s="45"/>
      <c r="UQS240" s="45"/>
      <c r="UQT240" s="45"/>
      <c r="UQU240" s="45"/>
      <c r="UQV240" s="45"/>
      <c r="UQW240" s="45"/>
      <c r="UQX240" s="45"/>
      <c r="UQY240" s="45"/>
      <c r="UQZ240" s="45"/>
      <c r="URA240" s="45"/>
      <c r="URB240" s="45"/>
      <c r="URC240" s="45"/>
      <c r="URD240" s="45"/>
      <c r="URE240" s="45"/>
      <c r="URF240" s="45"/>
      <c r="URG240" s="45"/>
      <c r="URH240" s="45"/>
      <c r="URI240" s="45"/>
      <c r="URJ240" s="45"/>
      <c r="URK240" s="45"/>
      <c r="URL240" s="45"/>
      <c r="URM240" s="45"/>
      <c r="URN240" s="45"/>
      <c r="URO240" s="45"/>
      <c r="URP240" s="45"/>
      <c r="URQ240" s="45"/>
      <c r="URR240" s="45"/>
      <c r="URS240" s="45"/>
      <c r="URT240" s="45"/>
      <c r="URU240" s="45"/>
      <c r="URV240" s="45"/>
      <c r="URW240" s="45"/>
      <c r="URX240" s="45"/>
      <c r="URY240" s="45"/>
      <c r="URZ240" s="45"/>
      <c r="USA240" s="45"/>
      <c r="USB240" s="45"/>
      <c r="USC240" s="45"/>
      <c r="USD240" s="45"/>
      <c r="USE240" s="45"/>
      <c r="USF240" s="45"/>
      <c r="USG240" s="45"/>
      <c r="USH240" s="45"/>
      <c r="USI240" s="45"/>
      <c r="USJ240" s="45"/>
      <c r="USK240" s="45"/>
      <c r="USL240" s="45"/>
      <c r="USM240" s="45"/>
      <c r="USN240" s="45"/>
      <c r="USO240" s="45"/>
      <c r="USP240" s="45"/>
      <c r="USQ240" s="45"/>
      <c r="USR240" s="45"/>
      <c r="USS240" s="45"/>
      <c r="UST240" s="45"/>
      <c r="USU240" s="45"/>
      <c r="USV240" s="45"/>
      <c r="USW240" s="45"/>
      <c r="USX240" s="45"/>
      <c r="USY240" s="45"/>
      <c r="USZ240" s="45"/>
      <c r="UTA240" s="45"/>
      <c r="UTB240" s="45"/>
      <c r="UTC240" s="45"/>
      <c r="UTD240" s="45"/>
      <c r="UTE240" s="45"/>
      <c r="UTF240" s="45"/>
      <c r="UTG240" s="45"/>
      <c r="UTH240" s="45"/>
      <c r="UTI240" s="45"/>
      <c r="UTJ240" s="45"/>
      <c r="UTK240" s="45"/>
      <c r="UTL240" s="45"/>
      <c r="UTM240" s="45"/>
      <c r="UTN240" s="45"/>
      <c r="UTO240" s="45"/>
      <c r="UTP240" s="45"/>
      <c r="UTQ240" s="45"/>
      <c r="UTR240" s="45"/>
      <c r="UTS240" s="45"/>
      <c r="UTT240" s="45"/>
      <c r="UTU240" s="45"/>
      <c r="UTV240" s="45"/>
      <c r="UTW240" s="45"/>
      <c r="UTX240" s="45"/>
      <c r="UTY240" s="45"/>
      <c r="UTZ240" s="45"/>
      <c r="UUA240" s="45"/>
      <c r="UUB240" s="45"/>
      <c r="UUC240" s="45"/>
      <c r="UUD240" s="45"/>
      <c r="UUE240" s="45"/>
      <c r="UUF240" s="45"/>
      <c r="UUG240" s="45"/>
      <c r="UUH240" s="45"/>
      <c r="UUI240" s="45"/>
      <c r="UUJ240" s="45"/>
      <c r="UUK240" s="45"/>
      <c r="UUL240" s="45"/>
      <c r="UUM240" s="45"/>
      <c r="UUN240" s="45"/>
      <c r="UUO240" s="45"/>
      <c r="UUP240" s="45"/>
      <c r="UUQ240" s="45"/>
      <c r="UUR240" s="45"/>
      <c r="UUS240" s="45"/>
      <c r="UUT240" s="45"/>
      <c r="UUU240" s="45"/>
      <c r="UUV240" s="45"/>
      <c r="UUW240" s="45"/>
      <c r="UUX240" s="45"/>
      <c r="UUY240" s="45"/>
      <c r="UUZ240" s="45"/>
      <c r="UVA240" s="45"/>
      <c r="UVB240" s="45"/>
      <c r="UVC240" s="45"/>
      <c r="UVD240" s="45"/>
      <c r="UVE240" s="45"/>
      <c r="UVF240" s="45"/>
      <c r="UVG240" s="45"/>
      <c r="UVH240" s="45"/>
      <c r="UVI240" s="45"/>
      <c r="UVJ240" s="45"/>
      <c r="UVK240" s="45"/>
      <c r="UVL240" s="45"/>
      <c r="UVM240" s="45"/>
      <c r="UVN240" s="45"/>
      <c r="UVO240" s="45"/>
      <c r="UVP240" s="45"/>
      <c r="UVQ240" s="45"/>
      <c r="UVR240" s="45"/>
      <c r="UVS240" s="45"/>
      <c r="UVT240" s="45"/>
      <c r="UVU240" s="45"/>
      <c r="UVV240" s="45"/>
      <c r="UVW240" s="45"/>
      <c r="UVX240" s="45"/>
      <c r="UVY240" s="45"/>
      <c r="UVZ240" s="45"/>
      <c r="UWA240" s="45"/>
      <c r="UWB240" s="45"/>
      <c r="UWC240" s="45"/>
      <c r="UWD240" s="45"/>
      <c r="UWE240" s="45"/>
      <c r="UWF240" s="45"/>
      <c r="UWG240" s="45"/>
      <c r="UWH240" s="45"/>
      <c r="UWI240" s="45"/>
      <c r="UWJ240" s="45"/>
      <c r="UWK240" s="45"/>
      <c r="UWL240" s="45"/>
      <c r="UWM240" s="45"/>
      <c r="UWN240" s="45"/>
      <c r="UWO240" s="45"/>
      <c r="UWP240" s="45"/>
      <c r="UWQ240" s="45"/>
      <c r="UWR240" s="45"/>
      <c r="UWS240" s="45"/>
      <c r="UWT240" s="45"/>
      <c r="UWU240" s="45"/>
      <c r="UWV240" s="45"/>
      <c r="UWW240" s="45"/>
      <c r="UWX240" s="45"/>
      <c r="UWY240" s="45"/>
      <c r="UWZ240" s="45"/>
      <c r="UXA240" s="45"/>
      <c r="UXB240" s="45"/>
      <c r="UXC240" s="45"/>
      <c r="UXD240" s="45"/>
      <c r="UXE240" s="45"/>
      <c r="UXF240" s="45"/>
      <c r="UXG240" s="45"/>
      <c r="UXH240" s="45"/>
      <c r="UXI240" s="45"/>
      <c r="UXJ240" s="45"/>
      <c r="UXK240" s="45"/>
      <c r="UXL240" s="45"/>
      <c r="UXM240" s="45"/>
      <c r="UXN240" s="45"/>
      <c r="UXO240" s="45"/>
      <c r="UXP240" s="45"/>
      <c r="UXQ240" s="45"/>
      <c r="UXR240" s="45"/>
      <c r="UXS240" s="45"/>
      <c r="UXT240" s="45"/>
      <c r="UXU240" s="45"/>
      <c r="UXV240" s="45"/>
      <c r="UXW240" s="45"/>
      <c r="UXX240" s="45"/>
      <c r="UXY240" s="45"/>
      <c r="UXZ240" s="45"/>
      <c r="UYA240" s="45"/>
      <c r="UYB240" s="45"/>
      <c r="UYC240" s="45"/>
      <c r="UYD240" s="45"/>
      <c r="UYE240" s="45"/>
      <c r="UYF240" s="45"/>
      <c r="UYG240" s="45"/>
      <c r="UYH240" s="45"/>
      <c r="UYI240" s="45"/>
      <c r="UYJ240" s="45"/>
      <c r="UYK240" s="45"/>
      <c r="UYL240" s="45"/>
      <c r="UYM240" s="45"/>
      <c r="UYN240" s="45"/>
      <c r="UYO240" s="45"/>
      <c r="UYP240" s="45"/>
      <c r="UYQ240" s="45"/>
      <c r="UYR240" s="45"/>
      <c r="UYS240" s="45"/>
      <c r="UYT240" s="45"/>
      <c r="UYU240" s="45"/>
      <c r="UYV240" s="45"/>
      <c r="UYW240" s="45"/>
      <c r="UYX240" s="45"/>
      <c r="UYY240" s="45"/>
      <c r="UYZ240" s="45"/>
      <c r="UZA240" s="45"/>
      <c r="UZB240" s="45"/>
      <c r="UZC240" s="45"/>
      <c r="UZD240" s="45"/>
      <c r="UZE240" s="45"/>
      <c r="UZF240" s="45"/>
      <c r="UZG240" s="45"/>
      <c r="UZH240" s="45"/>
      <c r="UZI240" s="45"/>
      <c r="UZJ240" s="45"/>
      <c r="UZK240" s="45"/>
      <c r="UZL240" s="45"/>
      <c r="UZM240" s="45"/>
      <c r="UZN240" s="45"/>
      <c r="UZO240" s="45"/>
      <c r="UZP240" s="45"/>
      <c r="UZQ240" s="45"/>
      <c r="UZR240" s="45"/>
      <c r="UZS240" s="45"/>
      <c r="UZT240" s="45"/>
      <c r="UZU240" s="45"/>
      <c r="UZV240" s="45"/>
      <c r="UZW240" s="45"/>
      <c r="UZX240" s="45"/>
      <c r="UZY240" s="45"/>
      <c r="UZZ240" s="45"/>
      <c r="VAA240" s="45"/>
      <c r="VAB240" s="45"/>
      <c r="VAC240" s="45"/>
      <c r="VAD240" s="45"/>
      <c r="VAE240" s="45"/>
      <c r="VAF240" s="45"/>
      <c r="VAG240" s="45"/>
      <c r="VAH240" s="45"/>
      <c r="VAI240" s="45"/>
      <c r="VAJ240" s="45"/>
      <c r="VAK240" s="45"/>
      <c r="VAL240" s="45"/>
      <c r="VAM240" s="45"/>
      <c r="VAN240" s="45"/>
      <c r="VAO240" s="45"/>
      <c r="VAP240" s="45"/>
      <c r="VAQ240" s="45"/>
      <c r="VAR240" s="45"/>
      <c r="VAS240" s="45"/>
      <c r="VAT240" s="45"/>
      <c r="VAU240" s="45"/>
      <c r="VAV240" s="45"/>
      <c r="VAW240" s="45"/>
      <c r="VAX240" s="45"/>
      <c r="VAY240" s="45"/>
      <c r="VAZ240" s="45"/>
      <c r="VBA240" s="45"/>
      <c r="VBB240" s="45"/>
      <c r="VBC240" s="45"/>
      <c r="VBD240" s="45"/>
      <c r="VBE240" s="45"/>
      <c r="VBF240" s="45"/>
      <c r="VBG240" s="45"/>
      <c r="VBH240" s="45"/>
      <c r="VBI240" s="45"/>
      <c r="VBJ240" s="45"/>
      <c r="VBK240" s="45"/>
      <c r="VBL240" s="45"/>
      <c r="VBM240" s="45"/>
      <c r="VBN240" s="45"/>
      <c r="VBO240" s="45"/>
      <c r="VBP240" s="45"/>
      <c r="VBQ240" s="45"/>
      <c r="VBR240" s="45"/>
      <c r="VBS240" s="45"/>
      <c r="VBT240" s="45"/>
      <c r="VBU240" s="45"/>
      <c r="VBV240" s="45"/>
      <c r="VBW240" s="45"/>
      <c r="VBX240" s="45"/>
      <c r="VBY240" s="45"/>
      <c r="VBZ240" s="45"/>
      <c r="VCA240" s="45"/>
      <c r="VCB240" s="45"/>
      <c r="VCC240" s="45"/>
      <c r="VCD240" s="45"/>
      <c r="VCE240" s="45"/>
      <c r="VCF240" s="45"/>
      <c r="VCG240" s="45"/>
      <c r="VCH240" s="45"/>
      <c r="VCI240" s="45"/>
      <c r="VCJ240" s="45"/>
      <c r="VCK240" s="45"/>
      <c r="VCL240" s="45"/>
      <c r="VCM240" s="45"/>
      <c r="VCN240" s="45"/>
      <c r="VCO240" s="45"/>
      <c r="VCP240" s="45"/>
      <c r="VCQ240" s="45"/>
      <c r="VCR240" s="45"/>
      <c r="VCS240" s="45"/>
      <c r="VCT240" s="45"/>
      <c r="VCU240" s="45"/>
      <c r="VCV240" s="45"/>
      <c r="VCW240" s="45"/>
      <c r="VCX240" s="45"/>
      <c r="VCY240" s="45"/>
      <c r="VCZ240" s="45"/>
      <c r="VDA240" s="45"/>
      <c r="VDB240" s="45"/>
      <c r="VDC240" s="45"/>
      <c r="VDD240" s="45"/>
      <c r="VDE240" s="45"/>
      <c r="VDF240" s="45"/>
      <c r="VDG240" s="45"/>
      <c r="VDH240" s="45"/>
      <c r="VDI240" s="45"/>
      <c r="VDJ240" s="45"/>
      <c r="VDK240" s="45"/>
      <c r="VDL240" s="45"/>
      <c r="VDM240" s="45"/>
      <c r="VDN240" s="45"/>
      <c r="VDO240" s="45"/>
      <c r="VDP240" s="45"/>
      <c r="VDQ240" s="45"/>
      <c r="VDR240" s="45"/>
      <c r="VDS240" s="45"/>
      <c r="VDT240" s="45"/>
      <c r="VDU240" s="45"/>
      <c r="VDV240" s="45"/>
      <c r="VDW240" s="45"/>
      <c r="VDX240" s="45"/>
      <c r="VDY240" s="45"/>
      <c r="VDZ240" s="45"/>
      <c r="VEA240" s="45"/>
      <c r="VEB240" s="45"/>
      <c r="VEC240" s="45"/>
      <c r="VED240" s="45"/>
      <c r="VEE240" s="45"/>
      <c r="VEF240" s="45"/>
      <c r="VEG240" s="45"/>
      <c r="VEH240" s="45"/>
      <c r="VEI240" s="45"/>
      <c r="VEJ240" s="45"/>
      <c r="VEK240" s="45"/>
      <c r="VEL240" s="45"/>
      <c r="VEM240" s="45"/>
      <c r="VEN240" s="45"/>
      <c r="VEO240" s="45"/>
      <c r="VEP240" s="45"/>
      <c r="VEQ240" s="45"/>
      <c r="VER240" s="45"/>
      <c r="VES240" s="45"/>
      <c r="VET240" s="45"/>
      <c r="VEU240" s="45"/>
      <c r="VEV240" s="45"/>
      <c r="VEW240" s="45"/>
      <c r="VEX240" s="45"/>
      <c r="VEY240" s="45"/>
      <c r="VEZ240" s="45"/>
      <c r="VFA240" s="45"/>
      <c r="VFB240" s="45"/>
      <c r="VFC240" s="45"/>
      <c r="VFD240" s="45"/>
      <c r="VFE240" s="45"/>
      <c r="VFF240" s="45"/>
      <c r="VFG240" s="45"/>
      <c r="VFH240" s="45"/>
      <c r="VFI240" s="45"/>
      <c r="VFJ240" s="45"/>
      <c r="VFK240" s="45"/>
      <c r="VFL240" s="45"/>
      <c r="VFM240" s="45"/>
      <c r="VFN240" s="45"/>
      <c r="VFO240" s="45"/>
      <c r="VFP240" s="45"/>
      <c r="VFQ240" s="45"/>
      <c r="VFR240" s="45"/>
      <c r="VFS240" s="45"/>
      <c r="VFT240" s="45"/>
      <c r="VFU240" s="45"/>
      <c r="VFV240" s="45"/>
      <c r="VFW240" s="45"/>
      <c r="VFX240" s="45"/>
      <c r="VFY240" s="45"/>
      <c r="VFZ240" s="45"/>
      <c r="VGA240" s="45"/>
      <c r="VGB240" s="45"/>
      <c r="VGC240" s="45"/>
      <c r="VGD240" s="45"/>
      <c r="VGE240" s="45"/>
      <c r="VGF240" s="45"/>
      <c r="VGG240" s="45"/>
      <c r="VGH240" s="45"/>
      <c r="VGI240" s="45"/>
      <c r="VGJ240" s="45"/>
      <c r="VGK240" s="45"/>
      <c r="VGL240" s="45"/>
      <c r="VGM240" s="45"/>
      <c r="VGN240" s="45"/>
      <c r="VGO240" s="45"/>
      <c r="VGP240" s="45"/>
      <c r="VGQ240" s="45"/>
      <c r="VGR240" s="45"/>
      <c r="VGS240" s="45"/>
      <c r="VGT240" s="45"/>
      <c r="VGU240" s="45"/>
      <c r="VGV240" s="45"/>
      <c r="VGW240" s="45"/>
      <c r="VGX240" s="45"/>
      <c r="VGY240" s="45"/>
      <c r="VGZ240" s="45"/>
      <c r="VHA240" s="45"/>
      <c r="VHB240" s="45"/>
      <c r="VHC240" s="45"/>
      <c r="VHD240" s="45"/>
      <c r="VHE240" s="45"/>
      <c r="VHF240" s="45"/>
      <c r="VHG240" s="45"/>
      <c r="VHH240" s="45"/>
      <c r="VHI240" s="45"/>
      <c r="VHJ240" s="45"/>
      <c r="VHK240" s="45"/>
      <c r="VHL240" s="45"/>
      <c r="VHM240" s="45"/>
      <c r="VHN240" s="45"/>
      <c r="VHO240" s="45"/>
      <c r="VHP240" s="45"/>
      <c r="VHQ240" s="45"/>
      <c r="VHR240" s="45"/>
      <c r="VHS240" s="45"/>
      <c r="VHT240" s="45"/>
      <c r="VHU240" s="45"/>
      <c r="VHV240" s="45"/>
      <c r="VHW240" s="45"/>
      <c r="VHX240" s="45"/>
      <c r="VHY240" s="45"/>
      <c r="VHZ240" s="45"/>
      <c r="VIA240" s="45"/>
      <c r="VIB240" s="45"/>
      <c r="VIC240" s="45"/>
      <c r="VID240" s="45"/>
      <c r="VIE240" s="45"/>
      <c r="VIF240" s="45"/>
      <c r="VIG240" s="45"/>
      <c r="VIH240" s="45"/>
      <c r="VII240" s="45"/>
      <c r="VIJ240" s="45"/>
      <c r="VIK240" s="45"/>
      <c r="VIL240" s="45"/>
      <c r="VIM240" s="45"/>
      <c r="VIN240" s="45"/>
      <c r="VIO240" s="45"/>
      <c r="VIP240" s="45"/>
      <c r="VIQ240" s="45"/>
      <c r="VIR240" s="45"/>
      <c r="VIS240" s="45"/>
      <c r="VIT240" s="45"/>
      <c r="VIU240" s="45"/>
      <c r="VIV240" s="45"/>
      <c r="VIW240" s="45"/>
      <c r="VIX240" s="45"/>
      <c r="VIY240" s="45"/>
      <c r="VIZ240" s="45"/>
      <c r="VJA240" s="45"/>
      <c r="VJB240" s="45"/>
      <c r="VJC240" s="45"/>
      <c r="VJD240" s="45"/>
      <c r="VJE240" s="45"/>
      <c r="VJF240" s="45"/>
      <c r="VJG240" s="45"/>
      <c r="VJH240" s="45"/>
      <c r="VJI240" s="45"/>
      <c r="VJJ240" s="45"/>
      <c r="VJK240" s="45"/>
      <c r="VJL240" s="45"/>
      <c r="VJM240" s="45"/>
      <c r="VJN240" s="45"/>
      <c r="VJO240" s="45"/>
      <c r="VJP240" s="45"/>
      <c r="VJQ240" s="45"/>
      <c r="VJR240" s="45"/>
      <c r="VJS240" s="45"/>
      <c r="VJT240" s="45"/>
      <c r="VJU240" s="45"/>
      <c r="VJV240" s="45"/>
      <c r="VJW240" s="45"/>
      <c r="VJX240" s="45"/>
      <c r="VJY240" s="45"/>
      <c r="VJZ240" s="45"/>
      <c r="VKA240" s="45"/>
      <c r="VKB240" s="45"/>
      <c r="VKC240" s="45"/>
      <c r="VKD240" s="45"/>
      <c r="VKE240" s="45"/>
      <c r="VKF240" s="45"/>
      <c r="VKG240" s="45"/>
      <c r="VKH240" s="45"/>
      <c r="VKI240" s="45"/>
      <c r="VKJ240" s="45"/>
      <c r="VKK240" s="45"/>
      <c r="VKL240" s="45"/>
      <c r="VKM240" s="45"/>
      <c r="VKN240" s="45"/>
      <c r="VKO240" s="45"/>
      <c r="VKP240" s="45"/>
      <c r="VKQ240" s="45"/>
      <c r="VKR240" s="45"/>
      <c r="VKS240" s="45"/>
      <c r="VKT240" s="45"/>
      <c r="VKU240" s="45"/>
      <c r="VKV240" s="45"/>
      <c r="VKW240" s="45"/>
      <c r="VKX240" s="45"/>
      <c r="VKY240" s="45"/>
      <c r="VKZ240" s="45"/>
      <c r="VLA240" s="45"/>
      <c r="VLB240" s="45"/>
      <c r="VLC240" s="45"/>
      <c r="VLD240" s="45"/>
      <c r="VLE240" s="45"/>
      <c r="VLF240" s="45"/>
      <c r="VLG240" s="45"/>
      <c r="VLH240" s="45"/>
      <c r="VLI240" s="45"/>
      <c r="VLJ240" s="45"/>
      <c r="VLK240" s="45"/>
      <c r="VLL240" s="45"/>
      <c r="VLM240" s="45"/>
      <c r="VLN240" s="45"/>
      <c r="VLO240" s="45"/>
      <c r="VLP240" s="45"/>
      <c r="VLQ240" s="45"/>
      <c r="VLR240" s="45"/>
      <c r="VLS240" s="45"/>
      <c r="VLT240" s="45"/>
      <c r="VLU240" s="45"/>
      <c r="VLV240" s="45"/>
      <c r="VLW240" s="45"/>
      <c r="VLX240" s="45"/>
      <c r="VLY240" s="45"/>
      <c r="VLZ240" s="45"/>
      <c r="VMA240" s="45"/>
      <c r="VMB240" s="45"/>
      <c r="VMC240" s="45"/>
      <c r="VMD240" s="45"/>
      <c r="VME240" s="45"/>
      <c r="VMF240" s="45"/>
      <c r="VMG240" s="45"/>
      <c r="VMH240" s="45"/>
      <c r="VMI240" s="45"/>
      <c r="VMJ240" s="45"/>
      <c r="VMK240" s="45"/>
      <c r="VML240" s="45"/>
      <c r="VMM240" s="45"/>
      <c r="VMN240" s="45"/>
      <c r="VMO240" s="45"/>
      <c r="VMP240" s="45"/>
      <c r="VMQ240" s="45"/>
      <c r="VMR240" s="45"/>
      <c r="VMS240" s="45"/>
      <c r="VMT240" s="45"/>
      <c r="VMU240" s="45"/>
      <c r="VMV240" s="45"/>
      <c r="VMW240" s="45"/>
      <c r="VMX240" s="45"/>
      <c r="VMY240" s="45"/>
      <c r="VMZ240" s="45"/>
      <c r="VNA240" s="45"/>
      <c r="VNB240" s="45"/>
      <c r="VNC240" s="45"/>
      <c r="VND240" s="45"/>
      <c r="VNE240" s="45"/>
      <c r="VNF240" s="45"/>
      <c r="VNG240" s="45"/>
      <c r="VNH240" s="45"/>
      <c r="VNI240" s="45"/>
      <c r="VNJ240" s="45"/>
      <c r="VNK240" s="45"/>
      <c r="VNL240" s="45"/>
      <c r="VNM240" s="45"/>
      <c r="VNN240" s="45"/>
      <c r="VNO240" s="45"/>
      <c r="VNP240" s="45"/>
      <c r="VNQ240" s="45"/>
      <c r="VNR240" s="45"/>
      <c r="VNS240" s="45"/>
      <c r="VNT240" s="45"/>
      <c r="VNU240" s="45"/>
      <c r="VNV240" s="45"/>
      <c r="VNW240" s="45"/>
      <c r="VNX240" s="45"/>
      <c r="VNY240" s="45"/>
      <c r="VNZ240" s="45"/>
      <c r="VOA240" s="45"/>
      <c r="VOB240" s="45"/>
      <c r="VOC240" s="45"/>
      <c r="VOD240" s="45"/>
      <c r="VOE240" s="45"/>
      <c r="VOF240" s="45"/>
      <c r="VOG240" s="45"/>
      <c r="VOH240" s="45"/>
      <c r="VOI240" s="45"/>
      <c r="VOJ240" s="45"/>
      <c r="VOK240" s="45"/>
      <c r="VOL240" s="45"/>
      <c r="VOM240" s="45"/>
      <c r="VON240" s="45"/>
      <c r="VOO240" s="45"/>
      <c r="VOP240" s="45"/>
      <c r="VOQ240" s="45"/>
      <c r="VOR240" s="45"/>
      <c r="VOS240" s="45"/>
      <c r="VOT240" s="45"/>
      <c r="VOU240" s="45"/>
      <c r="VOV240" s="45"/>
      <c r="VOW240" s="45"/>
      <c r="VOX240" s="45"/>
      <c r="VOY240" s="45"/>
      <c r="VOZ240" s="45"/>
      <c r="VPA240" s="45"/>
      <c r="VPB240" s="45"/>
      <c r="VPC240" s="45"/>
      <c r="VPD240" s="45"/>
      <c r="VPE240" s="45"/>
      <c r="VPF240" s="45"/>
      <c r="VPG240" s="45"/>
      <c r="VPH240" s="45"/>
      <c r="VPI240" s="45"/>
      <c r="VPJ240" s="45"/>
      <c r="VPK240" s="45"/>
      <c r="VPL240" s="45"/>
      <c r="VPM240" s="45"/>
      <c r="VPN240" s="45"/>
      <c r="VPO240" s="45"/>
      <c r="VPP240" s="45"/>
      <c r="VPQ240" s="45"/>
      <c r="VPR240" s="45"/>
      <c r="VPS240" s="45"/>
      <c r="VPT240" s="45"/>
      <c r="VPU240" s="45"/>
      <c r="VPV240" s="45"/>
      <c r="VPW240" s="45"/>
      <c r="VPX240" s="45"/>
      <c r="VPY240" s="45"/>
      <c r="VPZ240" s="45"/>
      <c r="VQA240" s="45"/>
      <c r="VQB240" s="45"/>
      <c r="VQC240" s="45"/>
      <c r="VQD240" s="45"/>
      <c r="VQE240" s="45"/>
      <c r="VQF240" s="45"/>
      <c r="VQG240" s="45"/>
      <c r="VQH240" s="45"/>
      <c r="VQI240" s="45"/>
      <c r="VQJ240" s="45"/>
      <c r="VQK240" s="45"/>
      <c r="VQL240" s="45"/>
      <c r="VQM240" s="45"/>
      <c r="VQN240" s="45"/>
      <c r="VQO240" s="45"/>
      <c r="VQP240" s="45"/>
      <c r="VQQ240" s="45"/>
      <c r="VQR240" s="45"/>
      <c r="VQS240" s="45"/>
      <c r="VQT240" s="45"/>
      <c r="VQU240" s="45"/>
      <c r="VQV240" s="45"/>
      <c r="VQW240" s="45"/>
      <c r="VQX240" s="45"/>
      <c r="VQY240" s="45"/>
      <c r="VQZ240" s="45"/>
      <c r="VRA240" s="45"/>
      <c r="VRB240" s="45"/>
      <c r="VRC240" s="45"/>
      <c r="VRD240" s="45"/>
      <c r="VRE240" s="45"/>
      <c r="VRF240" s="45"/>
      <c r="VRG240" s="45"/>
      <c r="VRH240" s="45"/>
      <c r="VRI240" s="45"/>
      <c r="VRJ240" s="45"/>
      <c r="VRK240" s="45"/>
      <c r="VRL240" s="45"/>
      <c r="VRM240" s="45"/>
      <c r="VRN240" s="45"/>
      <c r="VRO240" s="45"/>
      <c r="VRP240" s="45"/>
      <c r="VRQ240" s="45"/>
      <c r="VRR240" s="45"/>
      <c r="VRS240" s="45"/>
      <c r="VRT240" s="45"/>
      <c r="VRU240" s="45"/>
      <c r="VRV240" s="45"/>
      <c r="VRW240" s="45"/>
      <c r="VRX240" s="45"/>
      <c r="VRY240" s="45"/>
      <c r="VRZ240" s="45"/>
      <c r="VSA240" s="45"/>
      <c r="VSB240" s="45"/>
      <c r="VSC240" s="45"/>
      <c r="VSD240" s="45"/>
      <c r="VSE240" s="45"/>
      <c r="VSF240" s="45"/>
      <c r="VSG240" s="45"/>
      <c r="VSH240" s="45"/>
      <c r="VSI240" s="45"/>
      <c r="VSJ240" s="45"/>
      <c r="VSK240" s="45"/>
      <c r="VSL240" s="45"/>
      <c r="VSM240" s="45"/>
      <c r="VSN240" s="45"/>
      <c r="VSO240" s="45"/>
      <c r="VSP240" s="45"/>
      <c r="VSQ240" s="45"/>
      <c r="VSR240" s="45"/>
      <c r="VSS240" s="45"/>
      <c r="VST240" s="45"/>
      <c r="VSU240" s="45"/>
      <c r="VSV240" s="45"/>
      <c r="VSW240" s="45"/>
      <c r="VSX240" s="45"/>
      <c r="VSY240" s="45"/>
      <c r="VSZ240" s="45"/>
      <c r="VTA240" s="45"/>
      <c r="VTB240" s="45"/>
      <c r="VTC240" s="45"/>
      <c r="VTD240" s="45"/>
      <c r="VTE240" s="45"/>
      <c r="VTF240" s="45"/>
      <c r="VTG240" s="45"/>
      <c r="VTH240" s="45"/>
      <c r="VTI240" s="45"/>
      <c r="VTJ240" s="45"/>
      <c r="VTK240" s="45"/>
      <c r="VTL240" s="45"/>
      <c r="VTM240" s="45"/>
      <c r="VTN240" s="45"/>
      <c r="VTO240" s="45"/>
      <c r="VTP240" s="45"/>
      <c r="VTQ240" s="45"/>
      <c r="VTR240" s="45"/>
      <c r="VTS240" s="45"/>
      <c r="VTT240" s="45"/>
      <c r="VTU240" s="45"/>
      <c r="VTV240" s="45"/>
      <c r="VTW240" s="45"/>
      <c r="VTX240" s="45"/>
      <c r="VTY240" s="45"/>
      <c r="VTZ240" s="45"/>
      <c r="VUA240" s="45"/>
      <c r="VUB240" s="45"/>
      <c r="VUC240" s="45"/>
      <c r="VUD240" s="45"/>
      <c r="VUE240" s="45"/>
      <c r="VUF240" s="45"/>
      <c r="VUG240" s="45"/>
      <c r="VUH240" s="45"/>
      <c r="VUI240" s="45"/>
      <c r="VUJ240" s="45"/>
      <c r="VUK240" s="45"/>
      <c r="VUL240" s="45"/>
      <c r="VUM240" s="45"/>
      <c r="VUN240" s="45"/>
      <c r="VUO240" s="45"/>
      <c r="VUP240" s="45"/>
      <c r="VUQ240" s="45"/>
      <c r="VUR240" s="45"/>
      <c r="VUS240" s="45"/>
      <c r="VUT240" s="45"/>
      <c r="VUU240" s="45"/>
      <c r="VUV240" s="45"/>
      <c r="VUW240" s="45"/>
      <c r="VUX240" s="45"/>
      <c r="VUY240" s="45"/>
      <c r="VUZ240" s="45"/>
      <c r="VVA240" s="45"/>
      <c r="VVB240" s="45"/>
      <c r="VVC240" s="45"/>
      <c r="VVD240" s="45"/>
      <c r="VVE240" s="45"/>
      <c r="VVF240" s="45"/>
      <c r="VVG240" s="45"/>
      <c r="VVH240" s="45"/>
      <c r="VVI240" s="45"/>
      <c r="VVJ240" s="45"/>
      <c r="VVK240" s="45"/>
      <c r="VVL240" s="45"/>
      <c r="VVM240" s="45"/>
      <c r="VVN240" s="45"/>
      <c r="VVO240" s="45"/>
      <c r="VVP240" s="45"/>
      <c r="VVQ240" s="45"/>
      <c r="VVR240" s="45"/>
      <c r="VVS240" s="45"/>
      <c r="VVT240" s="45"/>
      <c r="VVU240" s="45"/>
      <c r="VVV240" s="45"/>
      <c r="VVW240" s="45"/>
      <c r="VVX240" s="45"/>
      <c r="VVY240" s="45"/>
      <c r="VVZ240" s="45"/>
      <c r="VWA240" s="45"/>
      <c r="VWB240" s="45"/>
      <c r="VWC240" s="45"/>
      <c r="VWD240" s="45"/>
      <c r="VWE240" s="45"/>
      <c r="VWF240" s="45"/>
      <c r="VWG240" s="45"/>
      <c r="VWH240" s="45"/>
      <c r="VWI240" s="45"/>
      <c r="VWJ240" s="45"/>
      <c r="VWK240" s="45"/>
      <c r="VWL240" s="45"/>
      <c r="VWM240" s="45"/>
      <c r="VWN240" s="45"/>
      <c r="VWO240" s="45"/>
      <c r="VWP240" s="45"/>
      <c r="VWQ240" s="45"/>
      <c r="VWR240" s="45"/>
      <c r="VWS240" s="45"/>
      <c r="VWT240" s="45"/>
      <c r="VWU240" s="45"/>
      <c r="VWV240" s="45"/>
      <c r="VWW240" s="45"/>
      <c r="VWX240" s="45"/>
      <c r="VWY240" s="45"/>
      <c r="VWZ240" s="45"/>
      <c r="VXA240" s="45"/>
      <c r="VXB240" s="45"/>
      <c r="VXC240" s="45"/>
      <c r="VXD240" s="45"/>
      <c r="VXE240" s="45"/>
      <c r="VXF240" s="45"/>
      <c r="VXG240" s="45"/>
      <c r="VXH240" s="45"/>
      <c r="VXI240" s="45"/>
      <c r="VXJ240" s="45"/>
      <c r="VXK240" s="45"/>
      <c r="VXL240" s="45"/>
      <c r="VXM240" s="45"/>
      <c r="VXN240" s="45"/>
      <c r="VXO240" s="45"/>
      <c r="VXP240" s="45"/>
      <c r="VXQ240" s="45"/>
      <c r="VXR240" s="45"/>
      <c r="VXS240" s="45"/>
      <c r="VXT240" s="45"/>
      <c r="VXU240" s="45"/>
      <c r="VXV240" s="45"/>
      <c r="VXW240" s="45"/>
      <c r="VXX240" s="45"/>
      <c r="VXY240" s="45"/>
      <c r="VXZ240" s="45"/>
      <c r="VYA240" s="45"/>
      <c r="VYB240" s="45"/>
      <c r="VYC240" s="45"/>
      <c r="VYD240" s="45"/>
      <c r="VYE240" s="45"/>
      <c r="VYF240" s="45"/>
      <c r="VYG240" s="45"/>
      <c r="VYH240" s="45"/>
      <c r="VYI240" s="45"/>
      <c r="VYJ240" s="45"/>
      <c r="VYK240" s="45"/>
      <c r="VYL240" s="45"/>
      <c r="VYM240" s="45"/>
      <c r="VYN240" s="45"/>
      <c r="VYO240" s="45"/>
      <c r="VYP240" s="45"/>
      <c r="VYQ240" s="45"/>
      <c r="VYR240" s="45"/>
      <c r="VYS240" s="45"/>
      <c r="VYT240" s="45"/>
      <c r="VYU240" s="45"/>
      <c r="VYV240" s="45"/>
      <c r="VYW240" s="45"/>
      <c r="VYX240" s="45"/>
      <c r="VYY240" s="45"/>
      <c r="VYZ240" s="45"/>
      <c r="VZA240" s="45"/>
      <c r="VZB240" s="45"/>
      <c r="VZC240" s="45"/>
      <c r="VZD240" s="45"/>
      <c r="VZE240" s="45"/>
      <c r="VZF240" s="45"/>
      <c r="VZG240" s="45"/>
      <c r="VZH240" s="45"/>
      <c r="VZI240" s="45"/>
      <c r="VZJ240" s="45"/>
      <c r="VZK240" s="45"/>
      <c r="VZL240" s="45"/>
      <c r="VZM240" s="45"/>
      <c r="VZN240" s="45"/>
      <c r="VZO240" s="45"/>
      <c r="VZP240" s="45"/>
      <c r="VZQ240" s="45"/>
      <c r="VZR240" s="45"/>
      <c r="VZS240" s="45"/>
      <c r="VZT240" s="45"/>
      <c r="VZU240" s="45"/>
      <c r="VZV240" s="45"/>
      <c r="VZW240" s="45"/>
      <c r="VZX240" s="45"/>
      <c r="VZY240" s="45"/>
      <c r="VZZ240" s="45"/>
      <c r="WAA240" s="45"/>
      <c r="WAB240" s="45"/>
      <c r="WAC240" s="45"/>
      <c r="WAD240" s="45"/>
      <c r="WAE240" s="45"/>
      <c r="WAF240" s="45"/>
      <c r="WAG240" s="45"/>
      <c r="WAH240" s="45"/>
      <c r="WAI240" s="45"/>
      <c r="WAJ240" s="45"/>
      <c r="WAK240" s="45"/>
      <c r="WAL240" s="45"/>
      <c r="WAM240" s="45"/>
      <c r="WAN240" s="45"/>
      <c r="WAO240" s="45"/>
      <c r="WAP240" s="45"/>
      <c r="WAQ240" s="45"/>
      <c r="WAR240" s="45"/>
      <c r="WAS240" s="45"/>
      <c r="WAT240" s="45"/>
      <c r="WAU240" s="45"/>
      <c r="WAV240" s="45"/>
      <c r="WAW240" s="45"/>
      <c r="WAX240" s="45"/>
      <c r="WAY240" s="45"/>
      <c r="WAZ240" s="45"/>
      <c r="WBA240" s="45"/>
      <c r="WBB240" s="45"/>
      <c r="WBC240" s="45"/>
      <c r="WBD240" s="45"/>
      <c r="WBE240" s="45"/>
      <c r="WBF240" s="45"/>
      <c r="WBG240" s="45"/>
      <c r="WBH240" s="45"/>
      <c r="WBI240" s="45"/>
      <c r="WBJ240" s="45"/>
      <c r="WBK240" s="45"/>
      <c r="WBL240" s="45"/>
      <c r="WBM240" s="45"/>
      <c r="WBN240" s="45"/>
      <c r="WBO240" s="45"/>
      <c r="WBP240" s="45"/>
      <c r="WBQ240" s="45"/>
      <c r="WBR240" s="45"/>
      <c r="WBS240" s="45"/>
      <c r="WBT240" s="45"/>
      <c r="WBU240" s="45"/>
      <c r="WBV240" s="45"/>
      <c r="WBW240" s="45"/>
      <c r="WBX240" s="45"/>
      <c r="WBY240" s="45"/>
      <c r="WBZ240" s="45"/>
      <c r="WCA240" s="45"/>
      <c r="WCB240" s="45"/>
      <c r="WCC240" s="45"/>
      <c r="WCD240" s="45"/>
      <c r="WCE240" s="45"/>
      <c r="WCF240" s="45"/>
      <c r="WCG240" s="45"/>
      <c r="WCH240" s="45"/>
      <c r="WCI240" s="45"/>
      <c r="WCJ240" s="45"/>
      <c r="WCK240" s="45"/>
      <c r="WCL240" s="45"/>
      <c r="WCM240" s="45"/>
      <c r="WCN240" s="45"/>
      <c r="WCO240" s="45"/>
      <c r="WCP240" s="45"/>
      <c r="WCQ240" s="45"/>
      <c r="WCR240" s="45"/>
      <c r="WCS240" s="45"/>
      <c r="WCT240" s="45"/>
      <c r="WCU240" s="45"/>
      <c r="WCV240" s="45"/>
      <c r="WCW240" s="45"/>
      <c r="WCX240" s="45"/>
      <c r="WCY240" s="45"/>
      <c r="WCZ240" s="45"/>
      <c r="WDA240" s="45"/>
      <c r="WDB240" s="45"/>
      <c r="WDC240" s="45"/>
      <c r="WDD240" s="45"/>
      <c r="WDE240" s="45"/>
      <c r="WDF240" s="45"/>
      <c r="WDG240" s="45"/>
      <c r="WDH240" s="45"/>
      <c r="WDI240" s="45"/>
      <c r="WDJ240" s="45"/>
      <c r="WDK240" s="45"/>
      <c r="WDL240" s="45"/>
      <c r="WDM240" s="45"/>
      <c r="WDN240" s="45"/>
      <c r="WDO240" s="45"/>
      <c r="WDP240" s="45"/>
      <c r="WDQ240" s="45"/>
      <c r="WDR240" s="45"/>
      <c r="WDS240" s="45"/>
      <c r="WDT240" s="45"/>
      <c r="WDU240" s="45"/>
      <c r="WDV240" s="45"/>
      <c r="WDW240" s="45"/>
      <c r="WDX240" s="45"/>
      <c r="WDY240" s="45"/>
      <c r="WDZ240" s="45"/>
      <c r="WEA240" s="45"/>
      <c r="WEB240" s="45"/>
      <c r="WEC240" s="45"/>
      <c r="WED240" s="45"/>
      <c r="WEE240" s="45"/>
      <c r="WEF240" s="45"/>
      <c r="WEG240" s="45"/>
      <c r="WEH240" s="45"/>
      <c r="WEI240" s="45"/>
      <c r="WEJ240" s="45"/>
      <c r="WEK240" s="45"/>
      <c r="WEL240" s="45"/>
      <c r="WEM240" s="45"/>
      <c r="WEN240" s="45"/>
      <c r="WEO240" s="45"/>
      <c r="WEP240" s="45"/>
      <c r="WEQ240" s="45"/>
      <c r="WER240" s="45"/>
      <c r="WES240" s="45"/>
      <c r="WET240" s="45"/>
      <c r="WEU240" s="45"/>
      <c r="WEV240" s="45"/>
      <c r="WEW240" s="45"/>
      <c r="WEX240" s="45"/>
      <c r="WEY240" s="45"/>
      <c r="WEZ240" s="45"/>
      <c r="WFA240" s="45"/>
      <c r="WFB240" s="45"/>
      <c r="WFC240" s="45"/>
      <c r="WFD240" s="45"/>
      <c r="WFE240" s="45"/>
      <c r="WFF240" s="45"/>
      <c r="WFG240" s="45"/>
      <c r="WFH240" s="45"/>
      <c r="WFI240" s="45"/>
      <c r="WFJ240" s="45"/>
      <c r="WFK240" s="45"/>
      <c r="WFL240" s="45"/>
      <c r="WFM240" s="45"/>
      <c r="WFN240" s="45"/>
      <c r="WFO240" s="45"/>
      <c r="WFP240" s="45"/>
      <c r="WFQ240" s="45"/>
      <c r="WFR240" s="45"/>
      <c r="WFS240" s="45"/>
      <c r="WFT240" s="45"/>
      <c r="WFU240" s="45"/>
      <c r="WFV240" s="45"/>
      <c r="WFW240" s="45"/>
      <c r="WFX240" s="45"/>
      <c r="WFY240" s="45"/>
      <c r="WFZ240" s="45"/>
      <c r="WGA240" s="45"/>
      <c r="WGB240" s="45"/>
      <c r="WGC240" s="45"/>
      <c r="WGD240" s="45"/>
      <c r="WGE240" s="45"/>
      <c r="WGF240" s="45"/>
      <c r="WGG240" s="45"/>
      <c r="WGH240" s="45"/>
      <c r="WGI240" s="45"/>
      <c r="WGJ240" s="45"/>
      <c r="WGK240" s="45"/>
      <c r="WGL240" s="45"/>
      <c r="WGM240" s="45"/>
      <c r="WGN240" s="45"/>
      <c r="WGO240" s="45"/>
      <c r="WGP240" s="45"/>
      <c r="WGQ240" s="45"/>
      <c r="WGR240" s="45"/>
      <c r="WGS240" s="45"/>
      <c r="WGT240" s="45"/>
      <c r="WGU240" s="45"/>
      <c r="WGV240" s="45"/>
      <c r="WGW240" s="45"/>
      <c r="WGX240" s="45"/>
      <c r="WGY240" s="45"/>
      <c r="WGZ240" s="45"/>
      <c r="WHA240" s="45"/>
      <c r="WHB240" s="45"/>
      <c r="WHC240" s="45"/>
      <c r="WHD240" s="45"/>
      <c r="WHE240" s="45"/>
      <c r="WHF240" s="45"/>
      <c r="WHG240" s="45"/>
      <c r="WHH240" s="45"/>
      <c r="WHI240" s="45"/>
      <c r="WHJ240" s="45"/>
      <c r="WHK240" s="45"/>
      <c r="WHL240" s="45"/>
      <c r="WHM240" s="45"/>
      <c r="WHN240" s="45"/>
      <c r="WHO240" s="45"/>
      <c r="WHP240" s="45"/>
      <c r="WHQ240" s="45"/>
      <c r="WHR240" s="45"/>
      <c r="WHS240" s="45"/>
      <c r="WHT240" s="45"/>
      <c r="WHU240" s="45"/>
      <c r="WHV240" s="45"/>
      <c r="WHW240" s="45"/>
      <c r="WHX240" s="45"/>
      <c r="WHY240" s="45"/>
      <c r="WHZ240" s="45"/>
      <c r="WIA240" s="45"/>
      <c r="WIB240" s="45"/>
      <c r="WIC240" s="45"/>
      <c r="WID240" s="45"/>
      <c r="WIE240" s="45"/>
      <c r="WIF240" s="45"/>
      <c r="WIG240" s="45"/>
      <c r="WIH240" s="45"/>
      <c r="WII240" s="45"/>
      <c r="WIJ240" s="45"/>
      <c r="WIK240" s="45"/>
      <c r="WIL240" s="45"/>
      <c r="WIM240" s="45"/>
      <c r="WIN240" s="45"/>
      <c r="WIO240" s="45"/>
      <c r="WIP240" s="45"/>
      <c r="WIQ240" s="45"/>
      <c r="WIR240" s="45"/>
      <c r="WIS240" s="45"/>
      <c r="WIT240" s="45"/>
      <c r="WIU240" s="45"/>
      <c r="WIV240" s="45"/>
      <c r="WIW240" s="45"/>
      <c r="WIX240" s="45"/>
      <c r="WIY240" s="45"/>
      <c r="WIZ240" s="45"/>
      <c r="WJA240" s="45"/>
      <c r="WJB240" s="45"/>
      <c r="WJC240" s="45"/>
      <c r="WJD240" s="45"/>
      <c r="WJE240" s="45"/>
      <c r="WJF240" s="45"/>
      <c r="WJG240" s="45"/>
      <c r="WJH240" s="45"/>
      <c r="WJI240" s="45"/>
      <c r="WJJ240" s="45"/>
      <c r="WJK240" s="45"/>
      <c r="WJL240" s="45"/>
      <c r="WJM240" s="45"/>
      <c r="WJN240" s="45"/>
      <c r="WJO240" s="45"/>
      <c r="WJP240" s="45"/>
      <c r="WJQ240" s="45"/>
      <c r="WJR240" s="45"/>
      <c r="WJS240" s="45"/>
      <c r="WJT240" s="45"/>
      <c r="WJU240" s="45"/>
      <c r="WJV240" s="45"/>
      <c r="WJW240" s="45"/>
      <c r="WJX240" s="45"/>
      <c r="WJY240" s="45"/>
      <c r="WJZ240" s="45"/>
      <c r="WKA240" s="45"/>
      <c r="WKB240" s="45"/>
      <c r="WKC240" s="45"/>
      <c r="WKD240" s="45"/>
      <c r="WKE240" s="45"/>
      <c r="WKF240" s="45"/>
      <c r="WKG240" s="45"/>
      <c r="WKH240" s="45"/>
      <c r="WKI240" s="45"/>
      <c r="WKJ240" s="45"/>
      <c r="WKK240" s="45"/>
      <c r="WKL240" s="45"/>
      <c r="WKM240" s="45"/>
      <c r="WKN240" s="45"/>
      <c r="WKO240" s="45"/>
      <c r="WKP240" s="45"/>
      <c r="WKQ240" s="45"/>
      <c r="WKR240" s="45"/>
      <c r="WKS240" s="45"/>
      <c r="WKT240" s="45"/>
      <c r="WKU240" s="45"/>
      <c r="WKV240" s="45"/>
      <c r="WKW240" s="45"/>
      <c r="WKX240" s="45"/>
      <c r="WKY240" s="45"/>
      <c r="WKZ240" s="45"/>
      <c r="WLA240" s="45"/>
      <c r="WLB240" s="45"/>
      <c r="WLC240" s="45"/>
      <c r="WLD240" s="45"/>
      <c r="WLE240" s="45"/>
      <c r="WLF240" s="45"/>
      <c r="WLG240" s="45"/>
      <c r="WLH240" s="45"/>
      <c r="WLI240" s="45"/>
      <c r="WLJ240" s="45"/>
      <c r="WLK240" s="45"/>
      <c r="WLL240" s="45"/>
      <c r="WLM240" s="45"/>
      <c r="WLN240" s="45"/>
      <c r="WLO240" s="45"/>
      <c r="WLP240" s="45"/>
      <c r="WLQ240" s="45"/>
      <c r="WLR240" s="45"/>
      <c r="WLS240" s="45"/>
      <c r="WLT240" s="45"/>
      <c r="WLU240" s="45"/>
      <c r="WLV240" s="45"/>
      <c r="WLW240" s="45"/>
      <c r="WLX240" s="45"/>
      <c r="WLY240" s="45"/>
      <c r="WLZ240" s="45"/>
      <c r="WMA240" s="45"/>
      <c r="WMB240" s="45"/>
      <c r="WMC240" s="45"/>
      <c r="WMD240" s="45"/>
      <c r="WME240" s="45"/>
      <c r="WMF240" s="45"/>
      <c r="WMG240" s="45"/>
      <c r="WMH240" s="45"/>
      <c r="WMI240" s="45"/>
      <c r="WMJ240" s="45"/>
      <c r="WMK240" s="45"/>
      <c r="WML240" s="45"/>
      <c r="WMM240" s="45"/>
      <c r="WMN240" s="45"/>
      <c r="WMO240" s="45"/>
      <c r="WMP240" s="45"/>
      <c r="WMQ240" s="45"/>
      <c r="WMR240" s="45"/>
      <c r="WMS240" s="45"/>
      <c r="WMT240" s="45"/>
      <c r="WMU240" s="45"/>
      <c r="WMV240" s="45"/>
      <c r="WMW240" s="45"/>
      <c r="WMX240" s="45"/>
      <c r="WMY240" s="45"/>
      <c r="WMZ240" s="45"/>
      <c r="WNA240" s="45"/>
      <c r="WNB240" s="45"/>
      <c r="WNC240" s="45"/>
      <c r="WND240" s="45"/>
      <c r="WNE240" s="45"/>
      <c r="WNF240" s="45"/>
      <c r="WNG240" s="45"/>
      <c r="WNH240" s="45"/>
      <c r="WNI240" s="45"/>
      <c r="WNJ240" s="45"/>
      <c r="WNK240" s="45"/>
      <c r="WNL240" s="45"/>
      <c r="WNM240" s="45"/>
      <c r="WNN240" s="45"/>
      <c r="WNO240" s="45"/>
      <c r="WNP240" s="45"/>
      <c r="WNQ240" s="45"/>
      <c r="WNR240" s="45"/>
      <c r="WNS240" s="45"/>
      <c r="WNT240" s="45"/>
      <c r="WNU240" s="45"/>
      <c r="WNV240" s="45"/>
      <c r="WNW240" s="45"/>
      <c r="WNX240" s="45"/>
      <c r="WNY240" s="45"/>
      <c r="WNZ240" s="45"/>
      <c r="WOA240" s="45"/>
      <c r="WOB240" s="45"/>
      <c r="WOC240" s="45"/>
      <c r="WOD240" s="45"/>
      <c r="WOE240" s="45"/>
      <c r="WOF240" s="45"/>
      <c r="WOG240" s="45"/>
      <c r="WOH240" s="45"/>
      <c r="WOI240" s="45"/>
      <c r="WOJ240" s="45"/>
      <c r="WOK240" s="45"/>
      <c r="WOL240" s="45"/>
      <c r="WOM240" s="45"/>
      <c r="WON240" s="45"/>
      <c r="WOO240" s="45"/>
      <c r="WOP240" s="45"/>
      <c r="WOQ240" s="45"/>
      <c r="WOR240" s="45"/>
      <c r="WOS240" s="45"/>
      <c r="WOT240" s="45"/>
      <c r="WOU240" s="45"/>
      <c r="WOV240" s="45"/>
      <c r="WOW240" s="45"/>
      <c r="WOX240" s="45"/>
      <c r="WOY240" s="45"/>
      <c r="WOZ240" s="45"/>
      <c r="WPA240" s="45"/>
      <c r="WPB240" s="45"/>
      <c r="WPC240" s="45"/>
      <c r="WPD240" s="45"/>
      <c r="WPE240" s="45"/>
      <c r="WPF240" s="45"/>
      <c r="WPG240" s="45"/>
      <c r="WPH240" s="45"/>
      <c r="WPI240" s="45"/>
      <c r="WPJ240" s="45"/>
      <c r="WPK240" s="45"/>
      <c r="WPL240" s="45"/>
      <c r="WPM240" s="45"/>
      <c r="WPN240" s="45"/>
      <c r="WPO240" s="45"/>
      <c r="WPP240" s="45"/>
      <c r="WPQ240" s="45"/>
      <c r="WPR240" s="45"/>
      <c r="WPS240" s="45"/>
      <c r="WPT240" s="45"/>
      <c r="WPU240" s="45"/>
      <c r="WPV240" s="45"/>
      <c r="WPW240" s="45"/>
      <c r="WPX240" s="45"/>
      <c r="WPY240" s="45"/>
      <c r="WPZ240" s="45"/>
      <c r="WQA240" s="45"/>
      <c r="WQB240" s="45"/>
      <c r="WQC240" s="45"/>
      <c r="WQD240" s="45"/>
      <c r="WQE240" s="45"/>
      <c r="WQF240" s="45"/>
      <c r="WQG240" s="45"/>
      <c r="WQH240" s="45"/>
      <c r="WQI240" s="45"/>
      <c r="WQJ240" s="45"/>
      <c r="WQK240" s="45"/>
      <c r="WQL240" s="45"/>
      <c r="WQM240" s="45"/>
      <c r="WQN240" s="45"/>
      <c r="WQO240" s="45"/>
      <c r="WQP240" s="45"/>
      <c r="WQQ240" s="45"/>
      <c r="WQR240" s="45"/>
      <c r="WQS240" s="45"/>
      <c r="WQT240" s="45"/>
      <c r="WQU240" s="45"/>
      <c r="WQV240" s="45"/>
      <c r="WQW240" s="45"/>
      <c r="WQX240" s="45"/>
      <c r="WQY240" s="45"/>
      <c r="WQZ240" s="45"/>
      <c r="WRA240" s="45"/>
      <c r="WRB240" s="45"/>
      <c r="WRC240" s="45"/>
      <c r="WRD240" s="45"/>
      <c r="WRE240" s="45"/>
      <c r="WRF240" s="45"/>
      <c r="WRG240" s="45"/>
      <c r="WRH240" s="45"/>
      <c r="WRI240" s="45"/>
      <c r="WRJ240" s="45"/>
      <c r="WRK240" s="45"/>
      <c r="WRL240" s="45"/>
      <c r="WRM240" s="45"/>
      <c r="WRN240" s="45"/>
      <c r="WRO240" s="45"/>
      <c r="WRP240" s="45"/>
      <c r="WRQ240" s="45"/>
      <c r="WRR240" s="45"/>
      <c r="WRS240" s="45"/>
      <c r="WRT240" s="45"/>
      <c r="WRU240" s="45"/>
      <c r="WRV240" s="45"/>
      <c r="WRW240" s="45"/>
      <c r="WRX240" s="45"/>
      <c r="WRY240" s="45"/>
      <c r="WRZ240" s="45"/>
      <c r="WSA240" s="45"/>
      <c r="WSB240" s="45"/>
      <c r="WSC240" s="45"/>
      <c r="WSD240" s="45"/>
      <c r="WSE240" s="45"/>
      <c r="WSF240" s="45"/>
      <c r="WSG240" s="45"/>
      <c r="WSH240" s="45"/>
      <c r="WSI240" s="45"/>
      <c r="WSJ240" s="45"/>
      <c r="WSK240" s="45"/>
      <c r="WSL240" s="45"/>
      <c r="WSM240" s="45"/>
      <c r="WSN240" s="45"/>
      <c r="WSO240" s="45"/>
      <c r="WSP240" s="45"/>
      <c r="WSQ240" s="45"/>
      <c r="WSR240" s="45"/>
      <c r="WSS240" s="45"/>
      <c r="WST240" s="45"/>
      <c r="WSU240" s="45"/>
      <c r="WSV240" s="45"/>
      <c r="WSW240" s="45"/>
      <c r="WSX240" s="45"/>
      <c r="WSY240" s="45"/>
      <c r="WSZ240" s="45"/>
      <c r="WTA240" s="45"/>
      <c r="WTB240" s="45"/>
      <c r="WTC240" s="45"/>
      <c r="WTD240" s="45"/>
      <c r="WTE240" s="45"/>
      <c r="WTF240" s="45"/>
      <c r="WTG240" s="45"/>
      <c r="WTH240" s="45"/>
      <c r="WTI240" s="45"/>
      <c r="WTJ240" s="45"/>
      <c r="WTK240" s="45"/>
      <c r="WTL240" s="45"/>
      <c r="WTM240" s="45"/>
      <c r="WTN240" s="45"/>
      <c r="WTO240" s="45"/>
      <c r="WTP240" s="45"/>
      <c r="WTQ240" s="45"/>
      <c r="WTR240" s="45"/>
      <c r="WTS240" s="45"/>
      <c r="WTT240" s="45"/>
      <c r="WTU240" s="45"/>
      <c r="WTV240" s="45"/>
      <c r="WTW240" s="45"/>
      <c r="WTX240" s="45"/>
      <c r="WTY240" s="45"/>
      <c r="WTZ240" s="45"/>
      <c r="WUA240" s="45"/>
      <c r="WUB240" s="45"/>
      <c r="WUC240" s="45"/>
      <c r="WUD240" s="45"/>
      <c r="WUE240" s="45"/>
      <c r="WUF240" s="45"/>
      <c r="WUG240" s="45"/>
      <c r="WUH240" s="45"/>
      <c r="WUI240" s="45"/>
      <c r="WUJ240" s="45"/>
      <c r="WUK240" s="45"/>
      <c r="WUL240" s="45"/>
      <c r="WUM240" s="45"/>
      <c r="WUN240" s="45"/>
      <c r="WUO240" s="45"/>
      <c r="WUP240" s="45"/>
      <c r="WUQ240" s="45"/>
      <c r="WUR240" s="45"/>
      <c r="WUS240" s="45"/>
      <c r="WUT240" s="45"/>
      <c r="WUU240" s="45"/>
      <c r="WUV240" s="45"/>
      <c r="WUW240" s="45"/>
      <c r="WUX240" s="45"/>
      <c r="WUY240" s="45"/>
      <c r="WUZ240" s="45"/>
      <c r="WVA240" s="45"/>
      <c r="WVB240" s="45"/>
      <c r="WVC240" s="45"/>
      <c r="WVD240" s="45"/>
      <c r="WVE240" s="45"/>
      <c r="WVF240" s="45"/>
      <c r="WVG240" s="45"/>
      <c r="WVH240" s="45"/>
      <c r="WVI240" s="45"/>
      <c r="WVJ240" s="45"/>
      <c r="WVK240" s="45"/>
      <c r="WVL240" s="45"/>
      <c r="WVM240" s="45"/>
      <c r="WVN240" s="45"/>
      <c r="WVO240" s="45"/>
      <c r="WVP240" s="45"/>
      <c r="WVQ240" s="45"/>
      <c r="WVR240" s="45"/>
      <c r="WVS240" s="45"/>
    </row>
    <row r="241" spans="1:16139" s="41" customFormat="1" ht="53.25" customHeight="1">
      <c r="A241" s="21" t="s">
        <v>274</v>
      </c>
      <c r="B241" s="18" t="s">
        <v>275</v>
      </c>
      <c r="C241" s="18" t="s">
        <v>297</v>
      </c>
      <c r="D241" s="18" t="s">
        <v>307</v>
      </c>
      <c r="E241" s="18"/>
      <c r="F241" s="18"/>
      <c r="G241" s="37">
        <v>9</v>
      </c>
      <c r="H241" s="37">
        <v>3</v>
      </c>
      <c r="I241" s="37">
        <v>0</v>
      </c>
      <c r="J241" s="37">
        <v>4.5</v>
      </c>
      <c r="K241" s="19">
        <f t="shared" si="48"/>
        <v>16.5</v>
      </c>
      <c r="L241" s="46">
        <v>2262.79</v>
      </c>
      <c r="M241" s="3">
        <v>2262.79</v>
      </c>
      <c r="N241" s="4">
        <v>2200</v>
      </c>
      <c r="O241" s="3">
        <v>2200</v>
      </c>
      <c r="P241" s="20">
        <f t="shared" si="49"/>
        <v>565.10999999999967</v>
      </c>
      <c r="Q241" s="20">
        <f t="shared" si="50"/>
        <v>188.36999999999989</v>
      </c>
      <c r="R241" s="20">
        <f t="shared" si="51"/>
        <v>0</v>
      </c>
      <c r="S241" s="20">
        <f t="shared" si="52"/>
        <v>282.55499999999984</v>
      </c>
      <c r="T241" s="20">
        <f t="shared" si="53"/>
        <v>1036.0349999999994</v>
      </c>
      <c r="U241" s="38"/>
      <c r="V241" s="39"/>
      <c r="W241" s="39"/>
      <c r="X241" s="22"/>
      <c r="Y241" s="22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40"/>
      <c r="CL241" s="40"/>
      <c r="CM241" s="40"/>
      <c r="CN241" s="40"/>
      <c r="CO241" s="40"/>
      <c r="CP241" s="40"/>
      <c r="CQ241" s="40"/>
      <c r="CR241" s="40"/>
      <c r="CS241" s="40"/>
      <c r="CT241" s="40"/>
      <c r="CU241" s="40"/>
      <c r="CV241" s="40"/>
      <c r="CW241" s="40"/>
      <c r="CX241" s="40"/>
      <c r="CY241" s="40"/>
      <c r="CZ241" s="40"/>
      <c r="DA241" s="40"/>
      <c r="DB241" s="40"/>
      <c r="DC241" s="40"/>
      <c r="DD241" s="40"/>
      <c r="DE241" s="40"/>
      <c r="DF241" s="40"/>
      <c r="DG241" s="40"/>
      <c r="DH241" s="40"/>
      <c r="DI241" s="40"/>
      <c r="DJ241" s="40"/>
      <c r="DK241" s="40"/>
      <c r="DL241" s="40"/>
      <c r="DM241" s="40"/>
      <c r="DN241" s="40"/>
      <c r="DO241" s="40"/>
      <c r="DP241" s="40"/>
      <c r="DQ241" s="40"/>
      <c r="DR241" s="40"/>
      <c r="DS241" s="40"/>
      <c r="DT241" s="40"/>
      <c r="DU241" s="40"/>
      <c r="DV241" s="40"/>
      <c r="DW241" s="40"/>
      <c r="DX241" s="40"/>
      <c r="DY241" s="40"/>
      <c r="DZ241" s="40"/>
      <c r="EA241" s="40"/>
      <c r="EB241" s="40"/>
      <c r="EC241" s="40"/>
      <c r="ED241" s="40"/>
      <c r="EE241" s="40"/>
      <c r="EF241" s="40"/>
      <c r="EG241" s="40"/>
      <c r="EH241" s="40"/>
      <c r="EI241" s="40"/>
      <c r="EJ241" s="40"/>
      <c r="EK241" s="40"/>
      <c r="EL241" s="40"/>
      <c r="EM241" s="40"/>
      <c r="EN241" s="40"/>
      <c r="EO241" s="40"/>
      <c r="EP241" s="40"/>
      <c r="EQ241" s="40"/>
      <c r="ER241" s="40"/>
      <c r="ES241" s="40"/>
      <c r="ET241" s="40"/>
      <c r="EU241" s="40"/>
      <c r="EV241" s="40"/>
      <c r="EW241" s="40"/>
      <c r="EX241" s="40"/>
      <c r="EY241" s="40"/>
      <c r="EZ241" s="40"/>
      <c r="FA241" s="40"/>
      <c r="FB241" s="40"/>
      <c r="FC241" s="40"/>
      <c r="FD241" s="40"/>
      <c r="FE241" s="40"/>
      <c r="FF241" s="40"/>
      <c r="FG241" s="40"/>
      <c r="FH241" s="40"/>
      <c r="FI241" s="40"/>
      <c r="FJ241" s="40"/>
      <c r="FK241" s="40"/>
      <c r="FL241" s="40"/>
      <c r="FM241" s="40"/>
      <c r="FN241" s="40"/>
      <c r="FO241" s="40"/>
      <c r="FP241" s="40"/>
      <c r="FQ241" s="40"/>
      <c r="FR241" s="40"/>
      <c r="FS241" s="40"/>
      <c r="FT241" s="40"/>
      <c r="FU241" s="40"/>
      <c r="FV241" s="40"/>
      <c r="FW241" s="40"/>
      <c r="FX241" s="40"/>
      <c r="FY241" s="40"/>
      <c r="FZ241" s="40"/>
      <c r="GA241" s="40"/>
      <c r="GB241" s="40"/>
    </row>
    <row r="242" spans="1:16139" s="47" customFormat="1" ht="53.25" customHeight="1">
      <c r="A242" s="21">
        <v>2919003805</v>
      </c>
      <c r="B242" s="18" t="s">
        <v>276</v>
      </c>
      <c r="C242" s="18" t="s">
        <v>138</v>
      </c>
      <c r="D242" s="18" t="s">
        <v>277</v>
      </c>
      <c r="E242" s="18"/>
      <c r="F242" s="18"/>
      <c r="G242" s="42">
        <v>17.635999999999999</v>
      </c>
      <c r="H242" s="42">
        <v>11.757999999999999</v>
      </c>
      <c r="I242" s="43">
        <v>5.8789999999999996</v>
      </c>
      <c r="J242" s="43">
        <v>17.637</v>
      </c>
      <c r="K242" s="19">
        <f t="shared" si="48"/>
        <v>52.91</v>
      </c>
      <c r="L242" s="4">
        <v>3491.67</v>
      </c>
      <c r="M242" s="3">
        <v>3491.67</v>
      </c>
      <c r="N242" s="4">
        <v>1916</v>
      </c>
      <c r="O242" s="3">
        <v>1916</v>
      </c>
      <c r="P242" s="20">
        <f t="shared" si="49"/>
        <v>27788.51612</v>
      </c>
      <c r="Q242" s="20">
        <f t="shared" si="50"/>
        <v>18526.727859999999</v>
      </c>
      <c r="R242" s="20">
        <f t="shared" si="51"/>
        <v>9263.3639299999995</v>
      </c>
      <c r="S242" s="20">
        <f t="shared" si="52"/>
        <v>27790.091790000002</v>
      </c>
      <c r="T242" s="20">
        <f t="shared" si="53"/>
        <v>83368.699699999997</v>
      </c>
      <c r="U242" s="44"/>
      <c r="V242" s="39"/>
      <c r="W242" s="39"/>
      <c r="X242" s="22"/>
      <c r="Y242" s="22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  <c r="DM242" s="45"/>
      <c r="DN242" s="45"/>
      <c r="DO242" s="45"/>
      <c r="DP242" s="45"/>
      <c r="DQ242" s="45"/>
      <c r="DR242" s="45"/>
      <c r="DS242" s="45"/>
      <c r="DT242" s="45"/>
      <c r="DU242" s="45"/>
      <c r="DV242" s="45"/>
      <c r="DW242" s="45"/>
      <c r="DX242" s="45"/>
      <c r="DY242" s="45"/>
      <c r="DZ242" s="45"/>
      <c r="EA242" s="45"/>
      <c r="EB242" s="45"/>
      <c r="EC242" s="45"/>
      <c r="ED242" s="45"/>
      <c r="EE242" s="45"/>
      <c r="EF242" s="45"/>
      <c r="EG242" s="45"/>
      <c r="EH242" s="45"/>
      <c r="EI242" s="45"/>
      <c r="EJ242" s="45"/>
      <c r="EK242" s="45"/>
      <c r="EL242" s="45"/>
      <c r="EM242" s="45"/>
      <c r="EN242" s="45"/>
      <c r="EO242" s="45"/>
      <c r="EP242" s="45"/>
      <c r="EQ242" s="45"/>
      <c r="ER242" s="45"/>
      <c r="ES242" s="45"/>
      <c r="ET242" s="45"/>
      <c r="EU242" s="45"/>
      <c r="EV242" s="45"/>
      <c r="EW242" s="45"/>
      <c r="EX242" s="45"/>
      <c r="EY242" s="45"/>
      <c r="EZ242" s="45"/>
      <c r="FA242" s="45"/>
      <c r="FB242" s="45"/>
      <c r="FC242" s="45"/>
      <c r="FD242" s="45"/>
      <c r="FE242" s="45"/>
      <c r="FF242" s="45"/>
      <c r="FG242" s="45"/>
      <c r="FH242" s="45"/>
      <c r="FI242" s="45"/>
      <c r="FJ242" s="45"/>
      <c r="FK242" s="45"/>
      <c r="FL242" s="45"/>
      <c r="FM242" s="45"/>
      <c r="FN242" s="45"/>
      <c r="FO242" s="45"/>
      <c r="FP242" s="45"/>
      <c r="FQ242" s="45"/>
      <c r="FR242" s="45"/>
      <c r="FS242" s="45"/>
      <c r="FT242" s="45"/>
      <c r="FU242" s="45"/>
      <c r="FV242" s="45"/>
      <c r="FW242" s="45"/>
      <c r="FX242" s="45"/>
      <c r="FY242" s="45"/>
      <c r="FZ242" s="45"/>
      <c r="GA242" s="45"/>
      <c r="GB242" s="45"/>
      <c r="GC242" s="45"/>
      <c r="GD242" s="45"/>
      <c r="GE242" s="45"/>
      <c r="GF242" s="45"/>
      <c r="GG242" s="45"/>
      <c r="GH242" s="45"/>
      <c r="GI242" s="45"/>
      <c r="GJ242" s="45"/>
      <c r="GK242" s="45"/>
      <c r="GL242" s="45"/>
      <c r="GM242" s="45"/>
      <c r="GN242" s="45"/>
      <c r="GO242" s="45"/>
      <c r="GP242" s="45"/>
      <c r="GQ242" s="45"/>
      <c r="GR242" s="45"/>
      <c r="GS242" s="45"/>
      <c r="GT242" s="45"/>
      <c r="GU242" s="45"/>
      <c r="GV242" s="45"/>
      <c r="GW242" s="45"/>
      <c r="GX242" s="45"/>
      <c r="GY242" s="45"/>
      <c r="GZ242" s="45"/>
      <c r="HA242" s="45"/>
      <c r="HB242" s="45"/>
      <c r="HC242" s="45"/>
      <c r="HD242" s="45"/>
      <c r="HE242" s="45"/>
      <c r="HF242" s="45"/>
      <c r="HG242" s="45"/>
      <c r="HH242" s="45"/>
      <c r="HI242" s="45"/>
      <c r="HJ242" s="45"/>
      <c r="HK242" s="45"/>
      <c r="HL242" s="45"/>
      <c r="HM242" s="45"/>
      <c r="HN242" s="45"/>
      <c r="HO242" s="45"/>
      <c r="HP242" s="45"/>
      <c r="HQ242" s="45"/>
      <c r="HR242" s="45"/>
      <c r="HS242" s="45"/>
      <c r="HT242" s="45"/>
      <c r="HU242" s="45"/>
      <c r="HV242" s="45"/>
      <c r="HW242" s="45"/>
      <c r="HX242" s="45"/>
      <c r="HY242" s="45"/>
      <c r="HZ242" s="45"/>
      <c r="IA242" s="45"/>
      <c r="IB242" s="45"/>
      <c r="IC242" s="45"/>
      <c r="ID242" s="45"/>
      <c r="IE242" s="45"/>
      <c r="IF242" s="45"/>
      <c r="IG242" s="45"/>
      <c r="IH242" s="45"/>
      <c r="II242" s="45"/>
      <c r="IJ242" s="45"/>
      <c r="IK242" s="45"/>
      <c r="IL242" s="45"/>
      <c r="IM242" s="45"/>
      <c r="IN242" s="45"/>
      <c r="IO242" s="45"/>
      <c r="IP242" s="45"/>
      <c r="IQ242" s="45"/>
      <c r="IR242" s="45"/>
      <c r="IS242" s="45"/>
      <c r="IT242" s="45"/>
      <c r="IU242" s="45"/>
      <c r="IV242" s="45"/>
      <c r="IW242" s="45"/>
      <c r="IX242" s="45"/>
      <c r="IY242" s="45"/>
      <c r="IZ242" s="45"/>
      <c r="JA242" s="45"/>
      <c r="JB242" s="45"/>
      <c r="JC242" s="45"/>
      <c r="JD242" s="45"/>
      <c r="JE242" s="45"/>
      <c r="JF242" s="45"/>
      <c r="JG242" s="45"/>
      <c r="JH242" s="45"/>
      <c r="JI242" s="45"/>
      <c r="JJ242" s="45"/>
      <c r="JK242" s="45"/>
      <c r="JL242" s="45"/>
      <c r="JM242" s="45"/>
      <c r="JN242" s="45"/>
      <c r="JO242" s="45"/>
      <c r="JP242" s="45"/>
      <c r="JQ242" s="45"/>
      <c r="JR242" s="45"/>
      <c r="JS242" s="45"/>
      <c r="JT242" s="45"/>
      <c r="JU242" s="45"/>
      <c r="JV242" s="45"/>
      <c r="JW242" s="45"/>
      <c r="JX242" s="45"/>
      <c r="JY242" s="45"/>
      <c r="JZ242" s="45"/>
      <c r="KA242" s="45"/>
      <c r="KB242" s="45"/>
      <c r="KC242" s="45"/>
      <c r="KD242" s="45"/>
      <c r="KE242" s="45"/>
      <c r="KF242" s="45"/>
      <c r="KG242" s="45"/>
      <c r="KH242" s="45"/>
      <c r="KI242" s="45"/>
      <c r="KJ242" s="45"/>
      <c r="KK242" s="45"/>
      <c r="KL242" s="45"/>
      <c r="KM242" s="45"/>
      <c r="KN242" s="45"/>
      <c r="KO242" s="45"/>
      <c r="KP242" s="45"/>
      <c r="KQ242" s="45"/>
      <c r="KR242" s="45"/>
      <c r="KS242" s="45"/>
      <c r="KT242" s="45"/>
      <c r="KU242" s="45"/>
      <c r="KV242" s="45"/>
      <c r="KW242" s="45"/>
      <c r="KX242" s="45"/>
      <c r="KY242" s="45"/>
      <c r="KZ242" s="45"/>
      <c r="LA242" s="45"/>
      <c r="LB242" s="45"/>
      <c r="LC242" s="45"/>
      <c r="LD242" s="45"/>
      <c r="LE242" s="45"/>
      <c r="LF242" s="45"/>
      <c r="LG242" s="45"/>
      <c r="LH242" s="45"/>
      <c r="LI242" s="45"/>
      <c r="LJ242" s="45"/>
      <c r="LK242" s="45"/>
      <c r="LL242" s="45"/>
      <c r="LM242" s="45"/>
      <c r="LN242" s="45"/>
      <c r="LO242" s="45"/>
      <c r="LP242" s="45"/>
      <c r="LQ242" s="45"/>
      <c r="LR242" s="45"/>
      <c r="LS242" s="45"/>
      <c r="LT242" s="45"/>
      <c r="LU242" s="45"/>
      <c r="LV242" s="45"/>
      <c r="LW242" s="45"/>
      <c r="LX242" s="45"/>
      <c r="LY242" s="45"/>
      <c r="LZ242" s="45"/>
      <c r="MA242" s="45"/>
      <c r="MB242" s="45"/>
      <c r="MC242" s="45"/>
      <c r="MD242" s="45"/>
      <c r="ME242" s="45"/>
      <c r="MF242" s="45"/>
      <c r="MG242" s="45"/>
      <c r="MH242" s="45"/>
      <c r="MI242" s="45"/>
      <c r="MJ242" s="45"/>
      <c r="MK242" s="45"/>
      <c r="ML242" s="45"/>
      <c r="MM242" s="45"/>
      <c r="MN242" s="45"/>
      <c r="MO242" s="45"/>
      <c r="MP242" s="45"/>
      <c r="MQ242" s="45"/>
      <c r="MR242" s="45"/>
      <c r="MS242" s="45"/>
      <c r="MT242" s="45"/>
      <c r="MU242" s="45"/>
      <c r="MV242" s="45"/>
      <c r="MW242" s="45"/>
      <c r="MX242" s="45"/>
      <c r="MY242" s="45"/>
      <c r="MZ242" s="45"/>
      <c r="NA242" s="45"/>
      <c r="NB242" s="45"/>
      <c r="NC242" s="45"/>
      <c r="ND242" s="45"/>
      <c r="NE242" s="45"/>
      <c r="NF242" s="45"/>
      <c r="NG242" s="45"/>
      <c r="NH242" s="45"/>
      <c r="NI242" s="45"/>
      <c r="NJ242" s="45"/>
      <c r="NK242" s="45"/>
      <c r="NL242" s="45"/>
      <c r="NM242" s="45"/>
      <c r="NN242" s="45"/>
      <c r="NO242" s="45"/>
      <c r="NP242" s="45"/>
      <c r="NQ242" s="45"/>
      <c r="NR242" s="45"/>
      <c r="NS242" s="45"/>
      <c r="NT242" s="45"/>
      <c r="NU242" s="45"/>
      <c r="NV242" s="45"/>
      <c r="NW242" s="45"/>
      <c r="NX242" s="45"/>
      <c r="NY242" s="45"/>
      <c r="NZ242" s="45"/>
      <c r="OA242" s="45"/>
      <c r="OB242" s="45"/>
      <c r="OC242" s="45"/>
      <c r="OD242" s="45"/>
      <c r="OE242" s="45"/>
      <c r="OF242" s="45"/>
      <c r="OG242" s="45"/>
      <c r="OH242" s="45"/>
      <c r="OI242" s="45"/>
      <c r="OJ242" s="45"/>
      <c r="OK242" s="45"/>
      <c r="OL242" s="45"/>
      <c r="OM242" s="45"/>
      <c r="ON242" s="45"/>
      <c r="OO242" s="45"/>
      <c r="OP242" s="45"/>
      <c r="OQ242" s="45"/>
      <c r="OR242" s="45"/>
      <c r="OS242" s="45"/>
      <c r="OT242" s="45"/>
      <c r="OU242" s="45"/>
      <c r="OV242" s="45"/>
      <c r="OW242" s="45"/>
      <c r="OX242" s="45"/>
      <c r="OY242" s="45"/>
      <c r="OZ242" s="45"/>
      <c r="PA242" s="45"/>
      <c r="PB242" s="45"/>
      <c r="PC242" s="45"/>
      <c r="PD242" s="45"/>
      <c r="PE242" s="45"/>
      <c r="PF242" s="45"/>
      <c r="PG242" s="45"/>
      <c r="PH242" s="45"/>
      <c r="PI242" s="45"/>
      <c r="PJ242" s="45"/>
      <c r="PK242" s="45"/>
      <c r="PL242" s="45"/>
      <c r="PM242" s="45"/>
      <c r="PN242" s="45"/>
      <c r="PO242" s="45"/>
      <c r="PP242" s="45"/>
      <c r="PQ242" s="45"/>
      <c r="PR242" s="45"/>
      <c r="PS242" s="45"/>
      <c r="PT242" s="45"/>
      <c r="PU242" s="45"/>
      <c r="PV242" s="45"/>
      <c r="PW242" s="45"/>
      <c r="PX242" s="45"/>
      <c r="PY242" s="45"/>
      <c r="PZ242" s="45"/>
      <c r="QA242" s="45"/>
      <c r="QB242" s="45"/>
      <c r="QC242" s="45"/>
      <c r="QD242" s="45"/>
      <c r="QE242" s="45"/>
      <c r="QF242" s="45"/>
      <c r="QG242" s="45"/>
      <c r="QH242" s="45"/>
      <c r="QI242" s="45"/>
      <c r="QJ242" s="45"/>
      <c r="QK242" s="45"/>
      <c r="QL242" s="45"/>
      <c r="QM242" s="45"/>
      <c r="QN242" s="45"/>
      <c r="QO242" s="45"/>
      <c r="QP242" s="45"/>
      <c r="QQ242" s="45"/>
      <c r="QR242" s="45"/>
      <c r="QS242" s="45"/>
      <c r="QT242" s="45"/>
      <c r="QU242" s="45"/>
      <c r="QV242" s="45"/>
      <c r="QW242" s="45"/>
      <c r="QX242" s="45"/>
      <c r="QY242" s="45"/>
      <c r="QZ242" s="45"/>
      <c r="RA242" s="45"/>
      <c r="RB242" s="45"/>
      <c r="RC242" s="45"/>
      <c r="RD242" s="45"/>
      <c r="RE242" s="45"/>
      <c r="RF242" s="45"/>
      <c r="RG242" s="45"/>
      <c r="RH242" s="45"/>
      <c r="RI242" s="45"/>
      <c r="RJ242" s="45"/>
      <c r="RK242" s="45"/>
      <c r="RL242" s="45"/>
      <c r="RM242" s="45"/>
      <c r="RN242" s="45"/>
      <c r="RO242" s="45"/>
      <c r="RP242" s="45"/>
      <c r="RQ242" s="45"/>
      <c r="RR242" s="45"/>
      <c r="RS242" s="45"/>
      <c r="RT242" s="45"/>
      <c r="RU242" s="45"/>
      <c r="RV242" s="45"/>
      <c r="RW242" s="45"/>
      <c r="RX242" s="45"/>
      <c r="RY242" s="45"/>
      <c r="RZ242" s="45"/>
      <c r="SA242" s="45"/>
      <c r="SB242" s="45"/>
      <c r="SC242" s="45"/>
      <c r="SD242" s="45"/>
      <c r="SE242" s="45"/>
      <c r="SF242" s="45"/>
      <c r="SG242" s="45"/>
      <c r="SH242" s="45"/>
      <c r="SI242" s="45"/>
      <c r="SJ242" s="45"/>
      <c r="SK242" s="45"/>
      <c r="SL242" s="45"/>
      <c r="SM242" s="45"/>
      <c r="SN242" s="45"/>
      <c r="SO242" s="45"/>
      <c r="SP242" s="45"/>
      <c r="SQ242" s="45"/>
      <c r="SR242" s="45"/>
      <c r="SS242" s="45"/>
      <c r="ST242" s="45"/>
      <c r="SU242" s="45"/>
      <c r="SV242" s="45"/>
      <c r="SW242" s="45"/>
      <c r="SX242" s="45"/>
      <c r="SY242" s="45"/>
      <c r="SZ242" s="45"/>
      <c r="TA242" s="45"/>
      <c r="TB242" s="45"/>
      <c r="TC242" s="45"/>
      <c r="TD242" s="45"/>
      <c r="TE242" s="45"/>
      <c r="TF242" s="45"/>
      <c r="TG242" s="45"/>
      <c r="TH242" s="45"/>
      <c r="TI242" s="45"/>
      <c r="TJ242" s="45"/>
      <c r="TK242" s="45"/>
      <c r="TL242" s="45"/>
      <c r="TM242" s="45"/>
      <c r="TN242" s="45"/>
      <c r="TO242" s="45"/>
      <c r="TP242" s="45"/>
      <c r="TQ242" s="45"/>
      <c r="TR242" s="45"/>
      <c r="TS242" s="45"/>
      <c r="TT242" s="45"/>
      <c r="TU242" s="45"/>
      <c r="TV242" s="45"/>
      <c r="TW242" s="45"/>
      <c r="TX242" s="45"/>
      <c r="TY242" s="45"/>
      <c r="TZ242" s="45"/>
      <c r="UA242" s="45"/>
      <c r="UB242" s="45"/>
      <c r="UC242" s="45"/>
      <c r="UD242" s="45"/>
      <c r="UE242" s="45"/>
      <c r="UF242" s="45"/>
      <c r="UG242" s="45"/>
      <c r="UH242" s="45"/>
      <c r="UI242" s="45"/>
      <c r="UJ242" s="45"/>
      <c r="UK242" s="45"/>
      <c r="UL242" s="45"/>
      <c r="UM242" s="45"/>
      <c r="UN242" s="45"/>
      <c r="UO242" s="45"/>
      <c r="UP242" s="45"/>
      <c r="UQ242" s="45"/>
      <c r="UR242" s="45"/>
      <c r="US242" s="45"/>
      <c r="UT242" s="45"/>
      <c r="UU242" s="45"/>
      <c r="UV242" s="45"/>
      <c r="UW242" s="45"/>
      <c r="UX242" s="45"/>
      <c r="UY242" s="45"/>
      <c r="UZ242" s="45"/>
      <c r="VA242" s="45"/>
      <c r="VB242" s="45"/>
      <c r="VC242" s="45"/>
      <c r="VD242" s="45"/>
      <c r="VE242" s="45"/>
      <c r="VF242" s="45"/>
      <c r="VG242" s="45"/>
      <c r="VH242" s="45"/>
      <c r="VI242" s="45"/>
      <c r="VJ242" s="45"/>
      <c r="VK242" s="45"/>
      <c r="VL242" s="45"/>
      <c r="VM242" s="45"/>
      <c r="VN242" s="45"/>
      <c r="VO242" s="45"/>
      <c r="VP242" s="45"/>
      <c r="VQ242" s="45"/>
      <c r="VR242" s="45"/>
      <c r="VS242" s="45"/>
      <c r="VT242" s="45"/>
      <c r="VU242" s="45"/>
      <c r="VV242" s="45"/>
      <c r="VW242" s="45"/>
      <c r="VX242" s="45"/>
      <c r="VY242" s="45"/>
      <c r="VZ242" s="45"/>
      <c r="WA242" s="45"/>
      <c r="WB242" s="45"/>
      <c r="WC242" s="45"/>
      <c r="WD242" s="45"/>
      <c r="WE242" s="45"/>
      <c r="WF242" s="45"/>
      <c r="WG242" s="45"/>
      <c r="WH242" s="45"/>
      <c r="WI242" s="45"/>
      <c r="WJ242" s="45"/>
      <c r="WK242" s="45"/>
      <c r="WL242" s="45"/>
      <c r="WM242" s="45"/>
      <c r="WN242" s="45"/>
      <c r="WO242" s="45"/>
      <c r="WP242" s="45"/>
      <c r="WQ242" s="45"/>
      <c r="WR242" s="45"/>
      <c r="WS242" s="45"/>
      <c r="WT242" s="45"/>
      <c r="WU242" s="45"/>
      <c r="WV242" s="45"/>
      <c r="WW242" s="45"/>
      <c r="WX242" s="45"/>
      <c r="WY242" s="45"/>
      <c r="WZ242" s="45"/>
      <c r="XA242" s="45"/>
      <c r="XB242" s="45"/>
      <c r="XC242" s="45"/>
      <c r="XD242" s="45"/>
      <c r="XE242" s="45"/>
      <c r="XF242" s="45"/>
      <c r="XG242" s="45"/>
      <c r="XH242" s="45"/>
      <c r="XI242" s="45"/>
      <c r="XJ242" s="45"/>
      <c r="XK242" s="45"/>
      <c r="XL242" s="45"/>
      <c r="XM242" s="45"/>
      <c r="XN242" s="45"/>
      <c r="XO242" s="45"/>
      <c r="XP242" s="45"/>
      <c r="XQ242" s="45"/>
      <c r="XR242" s="45"/>
      <c r="XS242" s="45"/>
      <c r="XT242" s="45"/>
      <c r="XU242" s="45"/>
      <c r="XV242" s="45"/>
      <c r="XW242" s="45"/>
      <c r="XX242" s="45"/>
      <c r="XY242" s="45"/>
      <c r="XZ242" s="45"/>
      <c r="YA242" s="45"/>
      <c r="YB242" s="45"/>
      <c r="YC242" s="45"/>
      <c r="YD242" s="45"/>
      <c r="YE242" s="45"/>
      <c r="YF242" s="45"/>
      <c r="YG242" s="45"/>
      <c r="YH242" s="45"/>
      <c r="YI242" s="45"/>
      <c r="YJ242" s="45"/>
      <c r="YK242" s="45"/>
      <c r="YL242" s="45"/>
      <c r="YM242" s="45"/>
      <c r="YN242" s="45"/>
      <c r="YO242" s="45"/>
      <c r="YP242" s="45"/>
      <c r="YQ242" s="45"/>
      <c r="YR242" s="45"/>
      <c r="YS242" s="45"/>
      <c r="YT242" s="45"/>
      <c r="YU242" s="45"/>
      <c r="YV242" s="45"/>
      <c r="YW242" s="45"/>
      <c r="YX242" s="45"/>
      <c r="YY242" s="45"/>
      <c r="YZ242" s="45"/>
      <c r="ZA242" s="45"/>
      <c r="ZB242" s="45"/>
      <c r="ZC242" s="45"/>
      <c r="ZD242" s="45"/>
      <c r="ZE242" s="45"/>
      <c r="ZF242" s="45"/>
      <c r="ZG242" s="45"/>
      <c r="ZH242" s="45"/>
      <c r="ZI242" s="45"/>
      <c r="ZJ242" s="45"/>
      <c r="ZK242" s="45"/>
      <c r="ZL242" s="45"/>
      <c r="ZM242" s="45"/>
      <c r="ZN242" s="45"/>
      <c r="ZO242" s="45"/>
      <c r="ZP242" s="45"/>
      <c r="ZQ242" s="45"/>
      <c r="ZR242" s="45"/>
      <c r="ZS242" s="45"/>
      <c r="ZT242" s="45"/>
      <c r="ZU242" s="45"/>
      <c r="ZV242" s="45"/>
      <c r="ZW242" s="45"/>
      <c r="ZX242" s="45"/>
      <c r="ZY242" s="45"/>
      <c r="ZZ242" s="45"/>
      <c r="AAA242" s="45"/>
      <c r="AAB242" s="45"/>
      <c r="AAC242" s="45"/>
      <c r="AAD242" s="45"/>
      <c r="AAE242" s="45"/>
      <c r="AAF242" s="45"/>
      <c r="AAG242" s="45"/>
      <c r="AAH242" s="45"/>
      <c r="AAI242" s="45"/>
      <c r="AAJ242" s="45"/>
      <c r="AAK242" s="45"/>
      <c r="AAL242" s="45"/>
      <c r="AAM242" s="45"/>
      <c r="AAN242" s="45"/>
      <c r="AAO242" s="45"/>
      <c r="AAP242" s="45"/>
      <c r="AAQ242" s="45"/>
      <c r="AAR242" s="45"/>
      <c r="AAS242" s="45"/>
      <c r="AAT242" s="45"/>
      <c r="AAU242" s="45"/>
      <c r="AAV242" s="45"/>
      <c r="AAW242" s="45"/>
      <c r="AAX242" s="45"/>
      <c r="AAY242" s="45"/>
      <c r="AAZ242" s="45"/>
      <c r="ABA242" s="45"/>
      <c r="ABB242" s="45"/>
      <c r="ABC242" s="45"/>
      <c r="ABD242" s="45"/>
      <c r="ABE242" s="45"/>
      <c r="ABF242" s="45"/>
      <c r="ABG242" s="45"/>
      <c r="ABH242" s="45"/>
      <c r="ABI242" s="45"/>
      <c r="ABJ242" s="45"/>
      <c r="ABK242" s="45"/>
      <c r="ABL242" s="45"/>
      <c r="ABM242" s="45"/>
      <c r="ABN242" s="45"/>
      <c r="ABO242" s="45"/>
      <c r="ABP242" s="45"/>
      <c r="ABQ242" s="45"/>
      <c r="ABR242" s="45"/>
      <c r="ABS242" s="45"/>
      <c r="ABT242" s="45"/>
      <c r="ABU242" s="45"/>
      <c r="ABV242" s="45"/>
      <c r="ABW242" s="45"/>
      <c r="ABX242" s="45"/>
      <c r="ABY242" s="45"/>
      <c r="ABZ242" s="45"/>
      <c r="ACA242" s="45"/>
      <c r="ACB242" s="45"/>
      <c r="ACC242" s="45"/>
      <c r="ACD242" s="45"/>
      <c r="ACE242" s="45"/>
      <c r="ACF242" s="45"/>
      <c r="ACG242" s="45"/>
      <c r="ACH242" s="45"/>
      <c r="ACI242" s="45"/>
      <c r="ACJ242" s="45"/>
      <c r="ACK242" s="45"/>
      <c r="ACL242" s="45"/>
      <c r="ACM242" s="45"/>
      <c r="ACN242" s="45"/>
      <c r="ACO242" s="45"/>
      <c r="ACP242" s="45"/>
      <c r="ACQ242" s="45"/>
      <c r="ACR242" s="45"/>
      <c r="ACS242" s="45"/>
      <c r="ACT242" s="45"/>
      <c r="ACU242" s="45"/>
      <c r="ACV242" s="45"/>
      <c r="ACW242" s="45"/>
      <c r="ACX242" s="45"/>
      <c r="ACY242" s="45"/>
      <c r="ACZ242" s="45"/>
      <c r="ADA242" s="45"/>
      <c r="ADB242" s="45"/>
      <c r="ADC242" s="45"/>
      <c r="ADD242" s="45"/>
      <c r="ADE242" s="45"/>
      <c r="ADF242" s="45"/>
      <c r="ADG242" s="45"/>
      <c r="ADH242" s="45"/>
      <c r="ADI242" s="45"/>
      <c r="ADJ242" s="45"/>
      <c r="ADK242" s="45"/>
      <c r="ADL242" s="45"/>
      <c r="ADM242" s="45"/>
      <c r="ADN242" s="45"/>
      <c r="ADO242" s="45"/>
      <c r="ADP242" s="45"/>
      <c r="ADQ242" s="45"/>
      <c r="ADR242" s="45"/>
      <c r="ADS242" s="45"/>
      <c r="ADT242" s="45"/>
      <c r="ADU242" s="45"/>
      <c r="ADV242" s="45"/>
      <c r="ADW242" s="45"/>
      <c r="ADX242" s="45"/>
      <c r="ADY242" s="45"/>
      <c r="ADZ242" s="45"/>
      <c r="AEA242" s="45"/>
      <c r="AEB242" s="45"/>
      <c r="AEC242" s="45"/>
      <c r="AED242" s="45"/>
      <c r="AEE242" s="45"/>
      <c r="AEF242" s="45"/>
      <c r="AEG242" s="45"/>
      <c r="AEH242" s="45"/>
      <c r="AEI242" s="45"/>
      <c r="AEJ242" s="45"/>
      <c r="AEK242" s="45"/>
      <c r="AEL242" s="45"/>
      <c r="AEM242" s="45"/>
      <c r="AEN242" s="45"/>
      <c r="AEO242" s="45"/>
      <c r="AEP242" s="45"/>
      <c r="AEQ242" s="45"/>
      <c r="AER242" s="45"/>
      <c r="AES242" s="45"/>
      <c r="AET242" s="45"/>
      <c r="AEU242" s="45"/>
      <c r="AEV242" s="45"/>
      <c r="AEW242" s="45"/>
      <c r="AEX242" s="45"/>
      <c r="AEY242" s="45"/>
      <c r="AEZ242" s="45"/>
      <c r="AFA242" s="45"/>
      <c r="AFB242" s="45"/>
      <c r="AFC242" s="45"/>
      <c r="AFD242" s="45"/>
      <c r="AFE242" s="45"/>
      <c r="AFF242" s="45"/>
      <c r="AFG242" s="45"/>
      <c r="AFH242" s="45"/>
      <c r="AFI242" s="45"/>
      <c r="AFJ242" s="45"/>
      <c r="AFK242" s="45"/>
      <c r="AFL242" s="45"/>
      <c r="AFM242" s="45"/>
      <c r="AFN242" s="45"/>
      <c r="AFO242" s="45"/>
      <c r="AFP242" s="45"/>
      <c r="AFQ242" s="45"/>
      <c r="AFR242" s="45"/>
      <c r="AFS242" s="45"/>
      <c r="AFT242" s="45"/>
      <c r="AFU242" s="45"/>
      <c r="AFV242" s="45"/>
      <c r="AFW242" s="45"/>
      <c r="AFX242" s="45"/>
      <c r="AFY242" s="45"/>
      <c r="AFZ242" s="45"/>
      <c r="AGA242" s="45"/>
      <c r="AGB242" s="45"/>
      <c r="AGC242" s="45"/>
      <c r="AGD242" s="45"/>
      <c r="AGE242" s="45"/>
      <c r="AGF242" s="45"/>
      <c r="AGG242" s="45"/>
      <c r="AGH242" s="45"/>
      <c r="AGI242" s="45"/>
      <c r="AGJ242" s="45"/>
      <c r="AGK242" s="45"/>
      <c r="AGL242" s="45"/>
      <c r="AGM242" s="45"/>
      <c r="AGN242" s="45"/>
      <c r="AGO242" s="45"/>
      <c r="AGP242" s="45"/>
      <c r="AGQ242" s="45"/>
      <c r="AGR242" s="45"/>
      <c r="AGS242" s="45"/>
      <c r="AGT242" s="45"/>
      <c r="AGU242" s="45"/>
      <c r="AGV242" s="45"/>
      <c r="AGW242" s="45"/>
      <c r="AGX242" s="45"/>
      <c r="AGY242" s="45"/>
      <c r="AGZ242" s="45"/>
      <c r="AHA242" s="45"/>
      <c r="AHB242" s="45"/>
      <c r="AHC242" s="45"/>
      <c r="AHD242" s="45"/>
      <c r="AHE242" s="45"/>
      <c r="AHF242" s="45"/>
      <c r="AHG242" s="45"/>
      <c r="AHH242" s="45"/>
      <c r="AHI242" s="45"/>
      <c r="AHJ242" s="45"/>
      <c r="AHK242" s="45"/>
      <c r="AHL242" s="45"/>
      <c r="AHM242" s="45"/>
      <c r="AHN242" s="45"/>
      <c r="AHO242" s="45"/>
      <c r="AHP242" s="45"/>
      <c r="AHQ242" s="45"/>
      <c r="AHR242" s="45"/>
      <c r="AHS242" s="45"/>
      <c r="AHT242" s="45"/>
      <c r="AHU242" s="45"/>
      <c r="AHV242" s="45"/>
      <c r="AHW242" s="45"/>
      <c r="AHX242" s="45"/>
      <c r="AHY242" s="45"/>
      <c r="AHZ242" s="45"/>
      <c r="AIA242" s="45"/>
      <c r="AIB242" s="45"/>
      <c r="AIC242" s="45"/>
      <c r="AID242" s="45"/>
      <c r="AIE242" s="45"/>
      <c r="AIF242" s="45"/>
      <c r="AIG242" s="45"/>
      <c r="AIH242" s="45"/>
      <c r="AII242" s="45"/>
      <c r="AIJ242" s="45"/>
      <c r="AIK242" s="45"/>
      <c r="AIL242" s="45"/>
      <c r="AIM242" s="45"/>
      <c r="AIN242" s="45"/>
      <c r="AIO242" s="45"/>
      <c r="AIP242" s="45"/>
      <c r="AIQ242" s="45"/>
      <c r="AIR242" s="45"/>
      <c r="AIS242" s="45"/>
      <c r="AIT242" s="45"/>
      <c r="AIU242" s="45"/>
      <c r="AIV242" s="45"/>
      <c r="AIW242" s="45"/>
      <c r="AIX242" s="45"/>
      <c r="AIY242" s="45"/>
      <c r="AIZ242" s="45"/>
      <c r="AJA242" s="45"/>
      <c r="AJB242" s="45"/>
      <c r="AJC242" s="45"/>
      <c r="AJD242" s="45"/>
      <c r="AJE242" s="45"/>
      <c r="AJF242" s="45"/>
      <c r="AJG242" s="45"/>
      <c r="AJH242" s="45"/>
      <c r="AJI242" s="45"/>
      <c r="AJJ242" s="45"/>
      <c r="AJK242" s="45"/>
      <c r="AJL242" s="45"/>
      <c r="AJM242" s="45"/>
      <c r="AJN242" s="45"/>
      <c r="AJO242" s="45"/>
      <c r="AJP242" s="45"/>
      <c r="AJQ242" s="45"/>
      <c r="AJR242" s="45"/>
      <c r="AJS242" s="45"/>
      <c r="AJT242" s="45"/>
      <c r="AJU242" s="45"/>
      <c r="AJV242" s="45"/>
      <c r="AJW242" s="45"/>
      <c r="AJX242" s="45"/>
      <c r="AJY242" s="45"/>
      <c r="AJZ242" s="45"/>
      <c r="AKA242" s="45"/>
      <c r="AKB242" s="45"/>
      <c r="AKC242" s="45"/>
      <c r="AKD242" s="45"/>
      <c r="AKE242" s="45"/>
      <c r="AKF242" s="45"/>
      <c r="AKG242" s="45"/>
      <c r="AKH242" s="45"/>
      <c r="AKI242" s="45"/>
      <c r="AKJ242" s="45"/>
      <c r="AKK242" s="45"/>
      <c r="AKL242" s="45"/>
      <c r="AKM242" s="45"/>
      <c r="AKN242" s="45"/>
      <c r="AKO242" s="45"/>
      <c r="AKP242" s="45"/>
      <c r="AKQ242" s="45"/>
      <c r="AKR242" s="45"/>
      <c r="AKS242" s="45"/>
      <c r="AKT242" s="45"/>
      <c r="AKU242" s="45"/>
      <c r="AKV242" s="45"/>
      <c r="AKW242" s="45"/>
      <c r="AKX242" s="45"/>
      <c r="AKY242" s="45"/>
      <c r="AKZ242" s="45"/>
      <c r="ALA242" s="45"/>
      <c r="ALB242" s="45"/>
      <c r="ALC242" s="45"/>
      <c r="ALD242" s="45"/>
      <c r="ALE242" s="45"/>
      <c r="ALF242" s="45"/>
      <c r="ALG242" s="45"/>
      <c r="ALH242" s="45"/>
      <c r="ALI242" s="45"/>
      <c r="ALJ242" s="45"/>
      <c r="ALK242" s="45"/>
      <c r="ALL242" s="45"/>
      <c r="ALM242" s="45"/>
      <c r="ALN242" s="45"/>
      <c r="ALO242" s="45"/>
      <c r="ALP242" s="45"/>
      <c r="ALQ242" s="45"/>
      <c r="ALR242" s="45"/>
      <c r="ALS242" s="45"/>
      <c r="ALT242" s="45"/>
      <c r="ALU242" s="45"/>
      <c r="ALV242" s="45"/>
      <c r="ALW242" s="45"/>
      <c r="ALX242" s="45"/>
      <c r="ALY242" s="45"/>
      <c r="ALZ242" s="45"/>
      <c r="AMA242" s="45"/>
      <c r="AMB242" s="45"/>
      <c r="AMC242" s="45"/>
      <c r="AMD242" s="45"/>
      <c r="AME242" s="45"/>
      <c r="AMF242" s="45"/>
      <c r="AMG242" s="45"/>
      <c r="AMH242" s="45"/>
      <c r="AMI242" s="45"/>
      <c r="AMJ242" s="45"/>
      <c r="AMK242" s="45"/>
      <c r="AML242" s="45"/>
      <c r="AMM242" s="45"/>
      <c r="AMN242" s="45"/>
      <c r="AMO242" s="45"/>
      <c r="AMP242" s="45"/>
      <c r="AMQ242" s="45"/>
      <c r="AMR242" s="45"/>
      <c r="AMS242" s="45"/>
      <c r="AMT242" s="45"/>
      <c r="AMU242" s="45"/>
      <c r="AMV242" s="45"/>
      <c r="AMW242" s="45"/>
      <c r="AMX242" s="45"/>
      <c r="AMY242" s="45"/>
      <c r="AMZ242" s="45"/>
      <c r="ANA242" s="45"/>
      <c r="ANB242" s="45"/>
      <c r="ANC242" s="45"/>
      <c r="AND242" s="45"/>
      <c r="ANE242" s="45"/>
      <c r="ANF242" s="45"/>
      <c r="ANG242" s="45"/>
      <c r="ANH242" s="45"/>
      <c r="ANI242" s="45"/>
      <c r="ANJ242" s="45"/>
      <c r="ANK242" s="45"/>
      <c r="ANL242" s="45"/>
      <c r="ANM242" s="45"/>
      <c r="ANN242" s="45"/>
      <c r="ANO242" s="45"/>
      <c r="ANP242" s="45"/>
      <c r="ANQ242" s="45"/>
      <c r="ANR242" s="45"/>
      <c r="ANS242" s="45"/>
      <c r="ANT242" s="45"/>
      <c r="ANU242" s="45"/>
      <c r="ANV242" s="45"/>
      <c r="ANW242" s="45"/>
      <c r="ANX242" s="45"/>
      <c r="ANY242" s="45"/>
      <c r="ANZ242" s="45"/>
      <c r="AOA242" s="45"/>
      <c r="AOB242" s="45"/>
      <c r="AOC242" s="45"/>
      <c r="AOD242" s="45"/>
      <c r="AOE242" s="45"/>
      <c r="AOF242" s="45"/>
      <c r="AOG242" s="45"/>
      <c r="AOH242" s="45"/>
      <c r="AOI242" s="45"/>
      <c r="AOJ242" s="45"/>
      <c r="AOK242" s="45"/>
      <c r="AOL242" s="45"/>
      <c r="AOM242" s="45"/>
      <c r="AON242" s="45"/>
      <c r="AOO242" s="45"/>
      <c r="AOP242" s="45"/>
      <c r="AOQ242" s="45"/>
      <c r="AOR242" s="45"/>
      <c r="AOS242" s="45"/>
      <c r="AOT242" s="45"/>
      <c r="AOU242" s="45"/>
      <c r="AOV242" s="45"/>
      <c r="AOW242" s="45"/>
      <c r="AOX242" s="45"/>
      <c r="AOY242" s="45"/>
      <c r="AOZ242" s="45"/>
      <c r="APA242" s="45"/>
      <c r="APB242" s="45"/>
      <c r="APC242" s="45"/>
      <c r="APD242" s="45"/>
      <c r="APE242" s="45"/>
      <c r="APF242" s="45"/>
      <c r="APG242" s="45"/>
      <c r="APH242" s="45"/>
      <c r="API242" s="45"/>
      <c r="APJ242" s="45"/>
      <c r="APK242" s="45"/>
      <c r="APL242" s="45"/>
      <c r="APM242" s="45"/>
      <c r="APN242" s="45"/>
      <c r="APO242" s="45"/>
      <c r="APP242" s="45"/>
      <c r="APQ242" s="45"/>
      <c r="APR242" s="45"/>
      <c r="APS242" s="45"/>
      <c r="APT242" s="45"/>
      <c r="APU242" s="45"/>
      <c r="APV242" s="45"/>
      <c r="APW242" s="45"/>
      <c r="APX242" s="45"/>
      <c r="APY242" s="45"/>
      <c r="APZ242" s="45"/>
      <c r="AQA242" s="45"/>
      <c r="AQB242" s="45"/>
      <c r="AQC242" s="45"/>
      <c r="AQD242" s="45"/>
      <c r="AQE242" s="45"/>
      <c r="AQF242" s="45"/>
      <c r="AQG242" s="45"/>
      <c r="AQH242" s="45"/>
      <c r="AQI242" s="45"/>
      <c r="AQJ242" s="45"/>
      <c r="AQK242" s="45"/>
      <c r="AQL242" s="45"/>
      <c r="AQM242" s="45"/>
      <c r="AQN242" s="45"/>
      <c r="AQO242" s="45"/>
      <c r="AQP242" s="45"/>
      <c r="AQQ242" s="45"/>
      <c r="AQR242" s="45"/>
      <c r="AQS242" s="45"/>
      <c r="AQT242" s="45"/>
      <c r="AQU242" s="45"/>
      <c r="AQV242" s="45"/>
      <c r="AQW242" s="45"/>
      <c r="AQX242" s="45"/>
      <c r="AQY242" s="45"/>
      <c r="AQZ242" s="45"/>
      <c r="ARA242" s="45"/>
      <c r="ARB242" s="45"/>
      <c r="ARC242" s="45"/>
      <c r="ARD242" s="45"/>
      <c r="ARE242" s="45"/>
      <c r="ARF242" s="45"/>
      <c r="ARG242" s="45"/>
      <c r="ARH242" s="45"/>
      <c r="ARI242" s="45"/>
      <c r="ARJ242" s="45"/>
      <c r="ARK242" s="45"/>
      <c r="ARL242" s="45"/>
      <c r="ARM242" s="45"/>
      <c r="ARN242" s="45"/>
      <c r="ARO242" s="45"/>
      <c r="ARP242" s="45"/>
      <c r="ARQ242" s="45"/>
      <c r="ARR242" s="45"/>
      <c r="ARS242" s="45"/>
      <c r="ART242" s="45"/>
      <c r="ARU242" s="45"/>
      <c r="ARV242" s="45"/>
      <c r="ARW242" s="45"/>
      <c r="ARX242" s="45"/>
      <c r="ARY242" s="45"/>
      <c r="ARZ242" s="45"/>
      <c r="ASA242" s="45"/>
      <c r="ASB242" s="45"/>
      <c r="ASC242" s="45"/>
      <c r="ASD242" s="45"/>
      <c r="ASE242" s="45"/>
      <c r="ASF242" s="45"/>
      <c r="ASG242" s="45"/>
      <c r="ASH242" s="45"/>
      <c r="ASI242" s="45"/>
      <c r="ASJ242" s="45"/>
      <c r="ASK242" s="45"/>
      <c r="ASL242" s="45"/>
      <c r="ASM242" s="45"/>
      <c r="ASN242" s="45"/>
      <c r="ASO242" s="45"/>
      <c r="ASP242" s="45"/>
      <c r="ASQ242" s="45"/>
      <c r="ASR242" s="45"/>
      <c r="ASS242" s="45"/>
      <c r="AST242" s="45"/>
      <c r="ASU242" s="45"/>
      <c r="ASV242" s="45"/>
      <c r="ASW242" s="45"/>
      <c r="ASX242" s="45"/>
      <c r="ASY242" s="45"/>
      <c r="ASZ242" s="45"/>
      <c r="ATA242" s="45"/>
      <c r="ATB242" s="45"/>
      <c r="ATC242" s="45"/>
      <c r="ATD242" s="45"/>
      <c r="ATE242" s="45"/>
      <c r="ATF242" s="45"/>
      <c r="ATG242" s="45"/>
      <c r="ATH242" s="45"/>
      <c r="ATI242" s="45"/>
      <c r="ATJ242" s="45"/>
      <c r="ATK242" s="45"/>
      <c r="ATL242" s="45"/>
      <c r="ATM242" s="45"/>
      <c r="ATN242" s="45"/>
      <c r="ATO242" s="45"/>
      <c r="ATP242" s="45"/>
      <c r="ATQ242" s="45"/>
      <c r="ATR242" s="45"/>
      <c r="ATS242" s="45"/>
      <c r="ATT242" s="45"/>
      <c r="ATU242" s="45"/>
      <c r="ATV242" s="45"/>
      <c r="ATW242" s="45"/>
      <c r="ATX242" s="45"/>
      <c r="ATY242" s="45"/>
      <c r="ATZ242" s="45"/>
      <c r="AUA242" s="45"/>
      <c r="AUB242" s="45"/>
      <c r="AUC242" s="45"/>
      <c r="AUD242" s="45"/>
      <c r="AUE242" s="45"/>
      <c r="AUF242" s="45"/>
      <c r="AUG242" s="45"/>
      <c r="AUH242" s="45"/>
      <c r="AUI242" s="45"/>
      <c r="AUJ242" s="45"/>
      <c r="AUK242" s="45"/>
      <c r="AUL242" s="45"/>
      <c r="AUM242" s="45"/>
      <c r="AUN242" s="45"/>
      <c r="AUO242" s="45"/>
      <c r="AUP242" s="45"/>
      <c r="AUQ242" s="45"/>
      <c r="AUR242" s="45"/>
      <c r="AUS242" s="45"/>
      <c r="AUT242" s="45"/>
      <c r="AUU242" s="45"/>
      <c r="AUV242" s="45"/>
      <c r="AUW242" s="45"/>
      <c r="AUX242" s="45"/>
      <c r="AUY242" s="45"/>
      <c r="AUZ242" s="45"/>
      <c r="AVA242" s="45"/>
      <c r="AVB242" s="45"/>
      <c r="AVC242" s="45"/>
      <c r="AVD242" s="45"/>
      <c r="AVE242" s="45"/>
      <c r="AVF242" s="45"/>
      <c r="AVG242" s="45"/>
      <c r="AVH242" s="45"/>
      <c r="AVI242" s="45"/>
      <c r="AVJ242" s="45"/>
      <c r="AVK242" s="45"/>
      <c r="AVL242" s="45"/>
      <c r="AVM242" s="45"/>
      <c r="AVN242" s="45"/>
      <c r="AVO242" s="45"/>
      <c r="AVP242" s="45"/>
      <c r="AVQ242" s="45"/>
      <c r="AVR242" s="45"/>
      <c r="AVS242" s="45"/>
      <c r="AVT242" s="45"/>
      <c r="AVU242" s="45"/>
      <c r="AVV242" s="45"/>
      <c r="AVW242" s="45"/>
      <c r="AVX242" s="45"/>
      <c r="AVY242" s="45"/>
      <c r="AVZ242" s="45"/>
      <c r="AWA242" s="45"/>
      <c r="AWB242" s="45"/>
      <c r="AWC242" s="45"/>
      <c r="AWD242" s="45"/>
      <c r="AWE242" s="45"/>
      <c r="AWF242" s="45"/>
      <c r="AWG242" s="45"/>
      <c r="AWH242" s="45"/>
      <c r="AWI242" s="45"/>
      <c r="AWJ242" s="45"/>
      <c r="AWK242" s="45"/>
      <c r="AWL242" s="45"/>
      <c r="AWM242" s="45"/>
      <c r="AWN242" s="45"/>
      <c r="AWO242" s="45"/>
      <c r="AWP242" s="45"/>
      <c r="AWQ242" s="45"/>
      <c r="AWR242" s="45"/>
      <c r="AWS242" s="45"/>
      <c r="AWT242" s="45"/>
      <c r="AWU242" s="45"/>
      <c r="AWV242" s="45"/>
      <c r="AWW242" s="45"/>
      <c r="AWX242" s="45"/>
      <c r="AWY242" s="45"/>
      <c r="AWZ242" s="45"/>
      <c r="AXA242" s="45"/>
      <c r="AXB242" s="45"/>
      <c r="AXC242" s="45"/>
      <c r="AXD242" s="45"/>
      <c r="AXE242" s="45"/>
      <c r="AXF242" s="45"/>
      <c r="AXG242" s="45"/>
      <c r="AXH242" s="45"/>
      <c r="AXI242" s="45"/>
      <c r="AXJ242" s="45"/>
      <c r="AXK242" s="45"/>
      <c r="AXL242" s="45"/>
      <c r="AXM242" s="45"/>
      <c r="AXN242" s="45"/>
      <c r="AXO242" s="45"/>
      <c r="AXP242" s="45"/>
      <c r="AXQ242" s="45"/>
      <c r="AXR242" s="45"/>
      <c r="AXS242" s="45"/>
      <c r="AXT242" s="45"/>
      <c r="AXU242" s="45"/>
      <c r="AXV242" s="45"/>
      <c r="AXW242" s="45"/>
      <c r="AXX242" s="45"/>
      <c r="AXY242" s="45"/>
      <c r="AXZ242" s="45"/>
      <c r="AYA242" s="45"/>
      <c r="AYB242" s="45"/>
      <c r="AYC242" s="45"/>
      <c r="AYD242" s="45"/>
      <c r="AYE242" s="45"/>
      <c r="AYF242" s="45"/>
      <c r="AYG242" s="45"/>
      <c r="AYH242" s="45"/>
      <c r="AYI242" s="45"/>
      <c r="AYJ242" s="45"/>
      <c r="AYK242" s="45"/>
      <c r="AYL242" s="45"/>
      <c r="AYM242" s="45"/>
      <c r="AYN242" s="45"/>
      <c r="AYO242" s="45"/>
      <c r="AYP242" s="45"/>
      <c r="AYQ242" s="45"/>
      <c r="AYR242" s="45"/>
      <c r="AYS242" s="45"/>
      <c r="AYT242" s="45"/>
      <c r="AYU242" s="45"/>
      <c r="AYV242" s="45"/>
      <c r="AYW242" s="45"/>
      <c r="AYX242" s="45"/>
      <c r="AYY242" s="45"/>
      <c r="AYZ242" s="45"/>
      <c r="AZA242" s="45"/>
      <c r="AZB242" s="45"/>
      <c r="AZC242" s="45"/>
      <c r="AZD242" s="45"/>
      <c r="AZE242" s="45"/>
      <c r="AZF242" s="45"/>
      <c r="AZG242" s="45"/>
      <c r="AZH242" s="45"/>
      <c r="AZI242" s="45"/>
      <c r="AZJ242" s="45"/>
      <c r="AZK242" s="45"/>
      <c r="AZL242" s="45"/>
      <c r="AZM242" s="45"/>
      <c r="AZN242" s="45"/>
      <c r="AZO242" s="45"/>
      <c r="AZP242" s="45"/>
      <c r="AZQ242" s="45"/>
      <c r="AZR242" s="45"/>
      <c r="AZS242" s="45"/>
      <c r="AZT242" s="45"/>
      <c r="AZU242" s="45"/>
      <c r="AZV242" s="45"/>
      <c r="AZW242" s="45"/>
      <c r="AZX242" s="45"/>
      <c r="AZY242" s="45"/>
      <c r="AZZ242" s="45"/>
      <c r="BAA242" s="45"/>
      <c r="BAB242" s="45"/>
      <c r="BAC242" s="45"/>
      <c r="BAD242" s="45"/>
      <c r="BAE242" s="45"/>
      <c r="BAF242" s="45"/>
      <c r="BAG242" s="45"/>
      <c r="BAH242" s="45"/>
      <c r="BAI242" s="45"/>
      <c r="BAJ242" s="45"/>
      <c r="BAK242" s="45"/>
      <c r="BAL242" s="45"/>
      <c r="BAM242" s="45"/>
      <c r="BAN242" s="45"/>
      <c r="BAO242" s="45"/>
      <c r="BAP242" s="45"/>
      <c r="BAQ242" s="45"/>
      <c r="BAR242" s="45"/>
      <c r="BAS242" s="45"/>
      <c r="BAT242" s="45"/>
      <c r="BAU242" s="45"/>
      <c r="BAV242" s="45"/>
      <c r="BAW242" s="45"/>
      <c r="BAX242" s="45"/>
      <c r="BAY242" s="45"/>
      <c r="BAZ242" s="45"/>
      <c r="BBA242" s="45"/>
      <c r="BBB242" s="45"/>
      <c r="BBC242" s="45"/>
      <c r="BBD242" s="45"/>
      <c r="BBE242" s="45"/>
      <c r="BBF242" s="45"/>
      <c r="BBG242" s="45"/>
      <c r="BBH242" s="45"/>
      <c r="BBI242" s="45"/>
      <c r="BBJ242" s="45"/>
      <c r="BBK242" s="45"/>
      <c r="BBL242" s="45"/>
      <c r="BBM242" s="45"/>
      <c r="BBN242" s="45"/>
      <c r="BBO242" s="45"/>
      <c r="BBP242" s="45"/>
      <c r="BBQ242" s="45"/>
      <c r="BBR242" s="45"/>
      <c r="BBS242" s="45"/>
      <c r="BBT242" s="45"/>
      <c r="BBU242" s="45"/>
      <c r="BBV242" s="45"/>
      <c r="BBW242" s="45"/>
      <c r="BBX242" s="45"/>
      <c r="BBY242" s="45"/>
      <c r="BBZ242" s="45"/>
      <c r="BCA242" s="45"/>
      <c r="BCB242" s="45"/>
      <c r="BCC242" s="45"/>
      <c r="BCD242" s="45"/>
      <c r="BCE242" s="45"/>
      <c r="BCF242" s="45"/>
      <c r="BCG242" s="45"/>
      <c r="BCH242" s="45"/>
      <c r="BCI242" s="45"/>
      <c r="BCJ242" s="45"/>
      <c r="BCK242" s="45"/>
      <c r="BCL242" s="45"/>
      <c r="BCM242" s="45"/>
      <c r="BCN242" s="45"/>
      <c r="BCO242" s="45"/>
      <c r="BCP242" s="45"/>
      <c r="BCQ242" s="45"/>
      <c r="BCR242" s="45"/>
      <c r="BCS242" s="45"/>
      <c r="BCT242" s="45"/>
      <c r="BCU242" s="45"/>
      <c r="BCV242" s="45"/>
      <c r="BCW242" s="45"/>
      <c r="BCX242" s="45"/>
      <c r="BCY242" s="45"/>
      <c r="BCZ242" s="45"/>
      <c r="BDA242" s="45"/>
      <c r="BDB242" s="45"/>
      <c r="BDC242" s="45"/>
      <c r="BDD242" s="45"/>
      <c r="BDE242" s="45"/>
      <c r="BDF242" s="45"/>
      <c r="BDG242" s="45"/>
      <c r="BDH242" s="45"/>
      <c r="BDI242" s="45"/>
      <c r="BDJ242" s="45"/>
      <c r="BDK242" s="45"/>
      <c r="BDL242" s="45"/>
      <c r="BDM242" s="45"/>
      <c r="BDN242" s="45"/>
      <c r="BDO242" s="45"/>
      <c r="BDP242" s="45"/>
      <c r="BDQ242" s="45"/>
      <c r="BDR242" s="45"/>
      <c r="BDS242" s="45"/>
      <c r="BDT242" s="45"/>
      <c r="BDU242" s="45"/>
      <c r="BDV242" s="45"/>
      <c r="BDW242" s="45"/>
      <c r="BDX242" s="45"/>
      <c r="BDY242" s="45"/>
      <c r="BDZ242" s="45"/>
      <c r="BEA242" s="45"/>
      <c r="BEB242" s="45"/>
      <c r="BEC242" s="45"/>
      <c r="BED242" s="45"/>
      <c r="BEE242" s="45"/>
      <c r="BEF242" s="45"/>
      <c r="BEG242" s="45"/>
      <c r="BEH242" s="45"/>
      <c r="BEI242" s="45"/>
      <c r="BEJ242" s="45"/>
      <c r="BEK242" s="45"/>
      <c r="BEL242" s="45"/>
      <c r="BEM242" s="45"/>
      <c r="BEN242" s="45"/>
      <c r="BEO242" s="45"/>
      <c r="BEP242" s="45"/>
      <c r="BEQ242" s="45"/>
      <c r="BER242" s="45"/>
      <c r="BES242" s="45"/>
      <c r="BET242" s="45"/>
      <c r="BEU242" s="45"/>
      <c r="BEV242" s="45"/>
      <c r="BEW242" s="45"/>
      <c r="BEX242" s="45"/>
      <c r="BEY242" s="45"/>
      <c r="BEZ242" s="45"/>
      <c r="BFA242" s="45"/>
      <c r="BFB242" s="45"/>
      <c r="BFC242" s="45"/>
      <c r="BFD242" s="45"/>
      <c r="BFE242" s="45"/>
      <c r="BFF242" s="45"/>
      <c r="BFG242" s="45"/>
      <c r="BFH242" s="45"/>
      <c r="BFI242" s="45"/>
      <c r="BFJ242" s="45"/>
      <c r="BFK242" s="45"/>
      <c r="BFL242" s="45"/>
      <c r="BFM242" s="45"/>
      <c r="BFN242" s="45"/>
      <c r="BFO242" s="45"/>
      <c r="BFP242" s="45"/>
      <c r="BFQ242" s="45"/>
      <c r="BFR242" s="45"/>
      <c r="BFS242" s="45"/>
      <c r="BFT242" s="45"/>
      <c r="BFU242" s="45"/>
      <c r="BFV242" s="45"/>
      <c r="BFW242" s="45"/>
      <c r="BFX242" s="45"/>
      <c r="BFY242" s="45"/>
      <c r="BFZ242" s="45"/>
      <c r="BGA242" s="45"/>
      <c r="BGB242" s="45"/>
      <c r="BGC242" s="45"/>
      <c r="BGD242" s="45"/>
      <c r="BGE242" s="45"/>
      <c r="BGF242" s="45"/>
      <c r="BGG242" s="45"/>
      <c r="BGH242" s="45"/>
      <c r="BGI242" s="45"/>
      <c r="BGJ242" s="45"/>
      <c r="BGK242" s="45"/>
      <c r="BGL242" s="45"/>
      <c r="BGM242" s="45"/>
      <c r="BGN242" s="45"/>
      <c r="BGO242" s="45"/>
      <c r="BGP242" s="45"/>
      <c r="BGQ242" s="45"/>
      <c r="BGR242" s="45"/>
      <c r="BGS242" s="45"/>
      <c r="BGT242" s="45"/>
      <c r="BGU242" s="45"/>
      <c r="BGV242" s="45"/>
      <c r="BGW242" s="45"/>
      <c r="BGX242" s="45"/>
      <c r="BGY242" s="45"/>
      <c r="BGZ242" s="45"/>
      <c r="BHA242" s="45"/>
      <c r="BHB242" s="45"/>
      <c r="BHC242" s="45"/>
      <c r="BHD242" s="45"/>
      <c r="BHE242" s="45"/>
      <c r="BHF242" s="45"/>
      <c r="BHG242" s="45"/>
      <c r="BHH242" s="45"/>
      <c r="BHI242" s="45"/>
      <c r="BHJ242" s="45"/>
      <c r="BHK242" s="45"/>
      <c r="BHL242" s="45"/>
      <c r="BHM242" s="45"/>
      <c r="BHN242" s="45"/>
      <c r="BHO242" s="45"/>
      <c r="BHP242" s="45"/>
      <c r="BHQ242" s="45"/>
      <c r="BHR242" s="45"/>
      <c r="BHS242" s="45"/>
      <c r="BHT242" s="45"/>
      <c r="BHU242" s="45"/>
      <c r="BHV242" s="45"/>
      <c r="BHW242" s="45"/>
      <c r="BHX242" s="45"/>
      <c r="BHY242" s="45"/>
      <c r="BHZ242" s="45"/>
      <c r="BIA242" s="45"/>
      <c r="BIB242" s="45"/>
      <c r="BIC242" s="45"/>
      <c r="BID242" s="45"/>
      <c r="BIE242" s="45"/>
      <c r="BIF242" s="45"/>
      <c r="BIG242" s="45"/>
      <c r="BIH242" s="45"/>
      <c r="BII242" s="45"/>
      <c r="BIJ242" s="45"/>
      <c r="BIK242" s="45"/>
      <c r="BIL242" s="45"/>
      <c r="BIM242" s="45"/>
      <c r="BIN242" s="45"/>
      <c r="BIO242" s="45"/>
      <c r="BIP242" s="45"/>
      <c r="BIQ242" s="45"/>
      <c r="BIR242" s="45"/>
      <c r="BIS242" s="45"/>
      <c r="BIT242" s="45"/>
      <c r="BIU242" s="45"/>
      <c r="BIV242" s="45"/>
      <c r="BIW242" s="45"/>
      <c r="BIX242" s="45"/>
      <c r="BIY242" s="45"/>
      <c r="BIZ242" s="45"/>
      <c r="BJA242" s="45"/>
      <c r="BJB242" s="45"/>
      <c r="BJC242" s="45"/>
      <c r="BJD242" s="45"/>
      <c r="BJE242" s="45"/>
      <c r="BJF242" s="45"/>
      <c r="BJG242" s="45"/>
      <c r="BJH242" s="45"/>
      <c r="BJI242" s="45"/>
      <c r="BJJ242" s="45"/>
      <c r="BJK242" s="45"/>
      <c r="BJL242" s="45"/>
      <c r="BJM242" s="45"/>
      <c r="BJN242" s="45"/>
      <c r="BJO242" s="45"/>
      <c r="BJP242" s="45"/>
      <c r="BJQ242" s="45"/>
      <c r="BJR242" s="45"/>
      <c r="BJS242" s="45"/>
      <c r="BJT242" s="45"/>
      <c r="BJU242" s="45"/>
      <c r="BJV242" s="45"/>
      <c r="BJW242" s="45"/>
      <c r="BJX242" s="45"/>
      <c r="BJY242" s="45"/>
      <c r="BJZ242" s="45"/>
      <c r="BKA242" s="45"/>
      <c r="BKB242" s="45"/>
      <c r="BKC242" s="45"/>
      <c r="BKD242" s="45"/>
      <c r="BKE242" s="45"/>
      <c r="BKF242" s="45"/>
      <c r="BKG242" s="45"/>
      <c r="BKH242" s="45"/>
      <c r="BKI242" s="45"/>
      <c r="BKJ242" s="45"/>
      <c r="BKK242" s="45"/>
      <c r="BKL242" s="45"/>
      <c r="BKM242" s="45"/>
      <c r="BKN242" s="45"/>
      <c r="BKO242" s="45"/>
      <c r="BKP242" s="45"/>
      <c r="BKQ242" s="45"/>
      <c r="BKR242" s="45"/>
      <c r="BKS242" s="45"/>
      <c r="BKT242" s="45"/>
      <c r="BKU242" s="45"/>
      <c r="BKV242" s="45"/>
      <c r="BKW242" s="45"/>
      <c r="BKX242" s="45"/>
      <c r="BKY242" s="45"/>
      <c r="BKZ242" s="45"/>
      <c r="BLA242" s="45"/>
      <c r="BLB242" s="45"/>
      <c r="BLC242" s="45"/>
      <c r="BLD242" s="45"/>
      <c r="BLE242" s="45"/>
      <c r="BLF242" s="45"/>
      <c r="BLG242" s="45"/>
      <c r="BLH242" s="45"/>
      <c r="BLI242" s="45"/>
      <c r="BLJ242" s="45"/>
      <c r="BLK242" s="45"/>
      <c r="BLL242" s="45"/>
      <c r="BLM242" s="45"/>
      <c r="BLN242" s="45"/>
      <c r="BLO242" s="45"/>
      <c r="BLP242" s="45"/>
      <c r="BLQ242" s="45"/>
      <c r="BLR242" s="45"/>
      <c r="BLS242" s="45"/>
      <c r="BLT242" s="45"/>
      <c r="BLU242" s="45"/>
      <c r="BLV242" s="45"/>
      <c r="BLW242" s="45"/>
      <c r="BLX242" s="45"/>
      <c r="BLY242" s="45"/>
      <c r="BLZ242" s="45"/>
      <c r="BMA242" s="45"/>
      <c r="BMB242" s="45"/>
      <c r="BMC242" s="45"/>
      <c r="BMD242" s="45"/>
      <c r="BME242" s="45"/>
      <c r="BMF242" s="45"/>
      <c r="BMG242" s="45"/>
      <c r="BMH242" s="45"/>
      <c r="BMI242" s="45"/>
      <c r="BMJ242" s="45"/>
      <c r="BMK242" s="45"/>
      <c r="BML242" s="45"/>
      <c r="BMM242" s="45"/>
      <c r="BMN242" s="45"/>
      <c r="BMO242" s="45"/>
      <c r="BMP242" s="45"/>
      <c r="BMQ242" s="45"/>
      <c r="BMR242" s="45"/>
      <c r="BMS242" s="45"/>
      <c r="BMT242" s="45"/>
      <c r="BMU242" s="45"/>
      <c r="BMV242" s="45"/>
      <c r="BMW242" s="45"/>
      <c r="BMX242" s="45"/>
      <c r="BMY242" s="45"/>
      <c r="BMZ242" s="45"/>
      <c r="BNA242" s="45"/>
      <c r="BNB242" s="45"/>
      <c r="BNC242" s="45"/>
      <c r="BND242" s="45"/>
      <c r="BNE242" s="45"/>
      <c r="BNF242" s="45"/>
      <c r="BNG242" s="45"/>
      <c r="BNH242" s="45"/>
      <c r="BNI242" s="45"/>
      <c r="BNJ242" s="45"/>
      <c r="BNK242" s="45"/>
      <c r="BNL242" s="45"/>
      <c r="BNM242" s="45"/>
      <c r="BNN242" s="45"/>
      <c r="BNO242" s="45"/>
      <c r="BNP242" s="45"/>
      <c r="BNQ242" s="45"/>
      <c r="BNR242" s="45"/>
      <c r="BNS242" s="45"/>
      <c r="BNT242" s="45"/>
      <c r="BNU242" s="45"/>
      <c r="BNV242" s="45"/>
      <c r="BNW242" s="45"/>
      <c r="BNX242" s="45"/>
      <c r="BNY242" s="45"/>
      <c r="BNZ242" s="45"/>
      <c r="BOA242" s="45"/>
      <c r="BOB242" s="45"/>
      <c r="BOC242" s="45"/>
      <c r="BOD242" s="45"/>
      <c r="BOE242" s="45"/>
      <c r="BOF242" s="45"/>
      <c r="BOG242" s="45"/>
      <c r="BOH242" s="45"/>
      <c r="BOI242" s="45"/>
      <c r="BOJ242" s="45"/>
      <c r="BOK242" s="45"/>
      <c r="BOL242" s="45"/>
      <c r="BOM242" s="45"/>
      <c r="BON242" s="45"/>
      <c r="BOO242" s="45"/>
      <c r="BOP242" s="45"/>
      <c r="BOQ242" s="45"/>
      <c r="BOR242" s="45"/>
      <c r="BOS242" s="45"/>
      <c r="BOT242" s="45"/>
      <c r="BOU242" s="45"/>
      <c r="BOV242" s="45"/>
      <c r="BOW242" s="45"/>
      <c r="BOX242" s="45"/>
      <c r="BOY242" s="45"/>
      <c r="BOZ242" s="45"/>
      <c r="BPA242" s="45"/>
      <c r="BPB242" s="45"/>
      <c r="BPC242" s="45"/>
      <c r="BPD242" s="45"/>
      <c r="BPE242" s="45"/>
      <c r="BPF242" s="45"/>
      <c r="BPG242" s="45"/>
      <c r="BPH242" s="45"/>
      <c r="BPI242" s="45"/>
      <c r="BPJ242" s="45"/>
      <c r="BPK242" s="45"/>
      <c r="BPL242" s="45"/>
      <c r="BPM242" s="45"/>
      <c r="BPN242" s="45"/>
      <c r="BPO242" s="45"/>
      <c r="BPP242" s="45"/>
      <c r="BPQ242" s="45"/>
      <c r="BPR242" s="45"/>
      <c r="BPS242" s="45"/>
      <c r="BPT242" s="45"/>
      <c r="BPU242" s="45"/>
      <c r="BPV242" s="45"/>
      <c r="BPW242" s="45"/>
      <c r="BPX242" s="45"/>
      <c r="BPY242" s="45"/>
      <c r="BPZ242" s="45"/>
      <c r="BQA242" s="45"/>
      <c r="BQB242" s="45"/>
      <c r="BQC242" s="45"/>
      <c r="BQD242" s="45"/>
      <c r="BQE242" s="45"/>
      <c r="BQF242" s="45"/>
      <c r="BQG242" s="45"/>
      <c r="BQH242" s="45"/>
      <c r="BQI242" s="45"/>
      <c r="BQJ242" s="45"/>
      <c r="BQK242" s="45"/>
      <c r="BQL242" s="45"/>
      <c r="BQM242" s="45"/>
      <c r="BQN242" s="45"/>
      <c r="BQO242" s="45"/>
      <c r="BQP242" s="45"/>
      <c r="BQQ242" s="45"/>
      <c r="BQR242" s="45"/>
      <c r="BQS242" s="45"/>
      <c r="BQT242" s="45"/>
      <c r="BQU242" s="45"/>
      <c r="BQV242" s="45"/>
      <c r="BQW242" s="45"/>
      <c r="BQX242" s="45"/>
      <c r="BQY242" s="45"/>
      <c r="BQZ242" s="45"/>
      <c r="BRA242" s="45"/>
      <c r="BRB242" s="45"/>
      <c r="BRC242" s="45"/>
      <c r="BRD242" s="45"/>
      <c r="BRE242" s="45"/>
      <c r="BRF242" s="45"/>
      <c r="BRG242" s="45"/>
      <c r="BRH242" s="45"/>
      <c r="BRI242" s="45"/>
      <c r="BRJ242" s="45"/>
      <c r="BRK242" s="45"/>
      <c r="BRL242" s="45"/>
      <c r="BRM242" s="45"/>
      <c r="BRN242" s="45"/>
      <c r="BRO242" s="45"/>
      <c r="BRP242" s="45"/>
      <c r="BRQ242" s="45"/>
      <c r="BRR242" s="45"/>
      <c r="BRS242" s="45"/>
      <c r="BRT242" s="45"/>
      <c r="BRU242" s="45"/>
      <c r="BRV242" s="45"/>
      <c r="BRW242" s="45"/>
      <c r="BRX242" s="45"/>
      <c r="BRY242" s="45"/>
      <c r="BRZ242" s="45"/>
      <c r="BSA242" s="45"/>
      <c r="BSB242" s="45"/>
      <c r="BSC242" s="45"/>
      <c r="BSD242" s="45"/>
      <c r="BSE242" s="45"/>
      <c r="BSF242" s="45"/>
      <c r="BSG242" s="45"/>
      <c r="BSH242" s="45"/>
      <c r="BSI242" s="45"/>
      <c r="BSJ242" s="45"/>
      <c r="BSK242" s="45"/>
      <c r="BSL242" s="45"/>
      <c r="BSM242" s="45"/>
      <c r="BSN242" s="45"/>
      <c r="BSO242" s="45"/>
      <c r="BSP242" s="45"/>
      <c r="BSQ242" s="45"/>
      <c r="BSR242" s="45"/>
      <c r="BSS242" s="45"/>
      <c r="BST242" s="45"/>
      <c r="BSU242" s="45"/>
      <c r="BSV242" s="45"/>
      <c r="BSW242" s="45"/>
      <c r="BSX242" s="45"/>
      <c r="BSY242" s="45"/>
      <c r="BSZ242" s="45"/>
      <c r="BTA242" s="45"/>
      <c r="BTB242" s="45"/>
      <c r="BTC242" s="45"/>
      <c r="BTD242" s="45"/>
      <c r="BTE242" s="45"/>
      <c r="BTF242" s="45"/>
      <c r="BTG242" s="45"/>
      <c r="BTH242" s="45"/>
      <c r="BTI242" s="45"/>
      <c r="BTJ242" s="45"/>
      <c r="BTK242" s="45"/>
      <c r="BTL242" s="45"/>
      <c r="BTM242" s="45"/>
      <c r="BTN242" s="45"/>
      <c r="BTO242" s="45"/>
      <c r="BTP242" s="45"/>
      <c r="BTQ242" s="45"/>
      <c r="BTR242" s="45"/>
      <c r="BTS242" s="45"/>
      <c r="BTT242" s="45"/>
      <c r="BTU242" s="45"/>
      <c r="BTV242" s="45"/>
      <c r="BTW242" s="45"/>
      <c r="BTX242" s="45"/>
      <c r="BTY242" s="45"/>
      <c r="BTZ242" s="45"/>
      <c r="BUA242" s="45"/>
      <c r="BUB242" s="45"/>
      <c r="BUC242" s="45"/>
      <c r="BUD242" s="45"/>
      <c r="BUE242" s="45"/>
      <c r="BUF242" s="45"/>
      <c r="BUG242" s="45"/>
      <c r="BUH242" s="45"/>
      <c r="BUI242" s="45"/>
      <c r="BUJ242" s="45"/>
      <c r="BUK242" s="45"/>
      <c r="BUL242" s="45"/>
      <c r="BUM242" s="45"/>
      <c r="BUN242" s="45"/>
      <c r="BUO242" s="45"/>
      <c r="BUP242" s="45"/>
      <c r="BUQ242" s="45"/>
      <c r="BUR242" s="45"/>
      <c r="BUS242" s="45"/>
      <c r="BUT242" s="45"/>
      <c r="BUU242" s="45"/>
      <c r="BUV242" s="45"/>
      <c r="BUW242" s="45"/>
      <c r="BUX242" s="45"/>
      <c r="BUY242" s="45"/>
      <c r="BUZ242" s="45"/>
      <c r="BVA242" s="45"/>
      <c r="BVB242" s="45"/>
      <c r="BVC242" s="45"/>
      <c r="BVD242" s="45"/>
      <c r="BVE242" s="45"/>
      <c r="BVF242" s="45"/>
      <c r="BVG242" s="45"/>
      <c r="BVH242" s="45"/>
      <c r="BVI242" s="45"/>
      <c r="BVJ242" s="45"/>
      <c r="BVK242" s="45"/>
      <c r="BVL242" s="45"/>
      <c r="BVM242" s="45"/>
      <c r="BVN242" s="45"/>
      <c r="BVO242" s="45"/>
      <c r="BVP242" s="45"/>
      <c r="BVQ242" s="45"/>
      <c r="BVR242" s="45"/>
      <c r="BVS242" s="45"/>
      <c r="BVT242" s="45"/>
      <c r="BVU242" s="45"/>
      <c r="BVV242" s="45"/>
      <c r="BVW242" s="45"/>
      <c r="BVX242" s="45"/>
      <c r="BVY242" s="45"/>
      <c r="BVZ242" s="45"/>
      <c r="BWA242" s="45"/>
      <c r="BWB242" s="45"/>
      <c r="BWC242" s="45"/>
      <c r="BWD242" s="45"/>
      <c r="BWE242" s="45"/>
      <c r="BWF242" s="45"/>
      <c r="BWG242" s="45"/>
      <c r="BWH242" s="45"/>
      <c r="BWI242" s="45"/>
      <c r="BWJ242" s="45"/>
      <c r="BWK242" s="45"/>
      <c r="BWL242" s="45"/>
      <c r="BWM242" s="45"/>
      <c r="BWN242" s="45"/>
      <c r="BWO242" s="45"/>
      <c r="BWP242" s="45"/>
      <c r="BWQ242" s="45"/>
      <c r="BWR242" s="45"/>
      <c r="BWS242" s="45"/>
      <c r="BWT242" s="45"/>
      <c r="BWU242" s="45"/>
      <c r="BWV242" s="45"/>
      <c r="BWW242" s="45"/>
      <c r="BWX242" s="45"/>
      <c r="BWY242" s="45"/>
      <c r="BWZ242" s="45"/>
      <c r="BXA242" s="45"/>
      <c r="BXB242" s="45"/>
      <c r="BXC242" s="45"/>
      <c r="BXD242" s="45"/>
      <c r="BXE242" s="45"/>
      <c r="BXF242" s="45"/>
      <c r="BXG242" s="45"/>
      <c r="BXH242" s="45"/>
      <c r="BXI242" s="45"/>
      <c r="BXJ242" s="45"/>
      <c r="BXK242" s="45"/>
      <c r="BXL242" s="45"/>
      <c r="BXM242" s="45"/>
      <c r="BXN242" s="45"/>
      <c r="BXO242" s="45"/>
      <c r="BXP242" s="45"/>
      <c r="BXQ242" s="45"/>
      <c r="BXR242" s="45"/>
      <c r="BXS242" s="45"/>
      <c r="BXT242" s="45"/>
      <c r="BXU242" s="45"/>
      <c r="BXV242" s="45"/>
      <c r="BXW242" s="45"/>
      <c r="BXX242" s="45"/>
      <c r="BXY242" s="45"/>
      <c r="BXZ242" s="45"/>
      <c r="BYA242" s="45"/>
      <c r="BYB242" s="45"/>
      <c r="BYC242" s="45"/>
      <c r="BYD242" s="45"/>
      <c r="BYE242" s="45"/>
      <c r="BYF242" s="45"/>
      <c r="BYG242" s="45"/>
      <c r="BYH242" s="45"/>
      <c r="BYI242" s="45"/>
      <c r="BYJ242" s="45"/>
      <c r="BYK242" s="45"/>
      <c r="BYL242" s="45"/>
      <c r="BYM242" s="45"/>
      <c r="BYN242" s="45"/>
      <c r="BYO242" s="45"/>
      <c r="BYP242" s="45"/>
      <c r="BYQ242" s="45"/>
      <c r="BYR242" s="45"/>
      <c r="BYS242" s="45"/>
      <c r="BYT242" s="45"/>
      <c r="BYU242" s="45"/>
      <c r="BYV242" s="45"/>
      <c r="BYW242" s="45"/>
      <c r="BYX242" s="45"/>
      <c r="BYY242" s="45"/>
      <c r="BYZ242" s="45"/>
      <c r="BZA242" s="45"/>
      <c r="BZB242" s="45"/>
      <c r="BZC242" s="45"/>
      <c r="BZD242" s="45"/>
      <c r="BZE242" s="45"/>
      <c r="BZF242" s="45"/>
      <c r="BZG242" s="45"/>
      <c r="BZH242" s="45"/>
      <c r="BZI242" s="45"/>
      <c r="BZJ242" s="45"/>
      <c r="BZK242" s="45"/>
      <c r="BZL242" s="45"/>
      <c r="BZM242" s="45"/>
      <c r="BZN242" s="45"/>
      <c r="BZO242" s="45"/>
      <c r="BZP242" s="45"/>
      <c r="BZQ242" s="45"/>
      <c r="BZR242" s="45"/>
      <c r="BZS242" s="45"/>
      <c r="BZT242" s="45"/>
      <c r="BZU242" s="45"/>
      <c r="BZV242" s="45"/>
      <c r="BZW242" s="45"/>
      <c r="BZX242" s="45"/>
      <c r="BZY242" s="45"/>
      <c r="BZZ242" s="45"/>
      <c r="CAA242" s="45"/>
      <c r="CAB242" s="45"/>
      <c r="CAC242" s="45"/>
      <c r="CAD242" s="45"/>
      <c r="CAE242" s="45"/>
      <c r="CAF242" s="45"/>
      <c r="CAG242" s="45"/>
      <c r="CAH242" s="45"/>
      <c r="CAI242" s="45"/>
      <c r="CAJ242" s="45"/>
      <c r="CAK242" s="45"/>
      <c r="CAL242" s="45"/>
      <c r="CAM242" s="45"/>
      <c r="CAN242" s="45"/>
      <c r="CAO242" s="45"/>
      <c r="CAP242" s="45"/>
      <c r="CAQ242" s="45"/>
      <c r="CAR242" s="45"/>
      <c r="CAS242" s="45"/>
      <c r="CAT242" s="45"/>
      <c r="CAU242" s="45"/>
      <c r="CAV242" s="45"/>
      <c r="CAW242" s="45"/>
      <c r="CAX242" s="45"/>
      <c r="CAY242" s="45"/>
      <c r="CAZ242" s="45"/>
      <c r="CBA242" s="45"/>
      <c r="CBB242" s="45"/>
      <c r="CBC242" s="45"/>
      <c r="CBD242" s="45"/>
      <c r="CBE242" s="45"/>
      <c r="CBF242" s="45"/>
      <c r="CBG242" s="45"/>
      <c r="CBH242" s="45"/>
      <c r="CBI242" s="45"/>
      <c r="CBJ242" s="45"/>
      <c r="CBK242" s="45"/>
      <c r="CBL242" s="45"/>
      <c r="CBM242" s="45"/>
      <c r="CBN242" s="45"/>
      <c r="CBO242" s="45"/>
      <c r="CBP242" s="45"/>
      <c r="CBQ242" s="45"/>
      <c r="CBR242" s="45"/>
      <c r="CBS242" s="45"/>
      <c r="CBT242" s="45"/>
      <c r="CBU242" s="45"/>
      <c r="CBV242" s="45"/>
      <c r="CBW242" s="45"/>
      <c r="CBX242" s="45"/>
      <c r="CBY242" s="45"/>
      <c r="CBZ242" s="45"/>
      <c r="CCA242" s="45"/>
      <c r="CCB242" s="45"/>
      <c r="CCC242" s="45"/>
      <c r="CCD242" s="45"/>
      <c r="CCE242" s="45"/>
      <c r="CCF242" s="45"/>
      <c r="CCG242" s="45"/>
      <c r="CCH242" s="45"/>
      <c r="CCI242" s="45"/>
      <c r="CCJ242" s="45"/>
      <c r="CCK242" s="45"/>
      <c r="CCL242" s="45"/>
      <c r="CCM242" s="45"/>
      <c r="CCN242" s="45"/>
      <c r="CCO242" s="45"/>
      <c r="CCP242" s="45"/>
      <c r="CCQ242" s="45"/>
      <c r="CCR242" s="45"/>
      <c r="CCS242" s="45"/>
      <c r="CCT242" s="45"/>
      <c r="CCU242" s="45"/>
      <c r="CCV242" s="45"/>
      <c r="CCW242" s="45"/>
      <c r="CCX242" s="45"/>
      <c r="CCY242" s="45"/>
      <c r="CCZ242" s="45"/>
      <c r="CDA242" s="45"/>
      <c r="CDB242" s="45"/>
      <c r="CDC242" s="45"/>
      <c r="CDD242" s="45"/>
      <c r="CDE242" s="45"/>
      <c r="CDF242" s="45"/>
      <c r="CDG242" s="45"/>
      <c r="CDH242" s="45"/>
      <c r="CDI242" s="45"/>
      <c r="CDJ242" s="45"/>
      <c r="CDK242" s="45"/>
      <c r="CDL242" s="45"/>
      <c r="CDM242" s="45"/>
      <c r="CDN242" s="45"/>
      <c r="CDO242" s="45"/>
      <c r="CDP242" s="45"/>
      <c r="CDQ242" s="45"/>
      <c r="CDR242" s="45"/>
      <c r="CDS242" s="45"/>
      <c r="CDT242" s="45"/>
      <c r="CDU242" s="45"/>
      <c r="CDV242" s="45"/>
      <c r="CDW242" s="45"/>
      <c r="CDX242" s="45"/>
      <c r="CDY242" s="45"/>
      <c r="CDZ242" s="45"/>
      <c r="CEA242" s="45"/>
      <c r="CEB242" s="45"/>
      <c r="CEC242" s="45"/>
      <c r="CED242" s="45"/>
      <c r="CEE242" s="45"/>
      <c r="CEF242" s="45"/>
      <c r="CEG242" s="45"/>
      <c r="CEH242" s="45"/>
      <c r="CEI242" s="45"/>
      <c r="CEJ242" s="45"/>
      <c r="CEK242" s="45"/>
      <c r="CEL242" s="45"/>
      <c r="CEM242" s="45"/>
      <c r="CEN242" s="45"/>
      <c r="CEO242" s="45"/>
      <c r="CEP242" s="45"/>
      <c r="CEQ242" s="45"/>
      <c r="CER242" s="45"/>
      <c r="CES242" s="45"/>
      <c r="CET242" s="45"/>
      <c r="CEU242" s="45"/>
      <c r="CEV242" s="45"/>
      <c r="CEW242" s="45"/>
      <c r="CEX242" s="45"/>
      <c r="CEY242" s="45"/>
      <c r="CEZ242" s="45"/>
      <c r="CFA242" s="45"/>
      <c r="CFB242" s="45"/>
      <c r="CFC242" s="45"/>
      <c r="CFD242" s="45"/>
      <c r="CFE242" s="45"/>
      <c r="CFF242" s="45"/>
      <c r="CFG242" s="45"/>
      <c r="CFH242" s="45"/>
      <c r="CFI242" s="45"/>
      <c r="CFJ242" s="45"/>
      <c r="CFK242" s="45"/>
      <c r="CFL242" s="45"/>
      <c r="CFM242" s="45"/>
      <c r="CFN242" s="45"/>
      <c r="CFO242" s="45"/>
      <c r="CFP242" s="45"/>
      <c r="CFQ242" s="45"/>
      <c r="CFR242" s="45"/>
      <c r="CFS242" s="45"/>
      <c r="CFT242" s="45"/>
      <c r="CFU242" s="45"/>
      <c r="CFV242" s="45"/>
      <c r="CFW242" s="45"/>
      <c r="CFX242" s="45"/>
      <c r="CFY242" s="45"/>
      <c r="CFZ242" s="45"/>
      <c r="CGA242" s="45"/>
      <c r="CGB242" s="45"/>
      <c r="CGC242" s="45"/>
      <c r="CGD242" s="45"/>
      <c r="CGE242" s="45"/>
      <c r="CGF242" s="45"/>
      <c r="CGG242" s="45"/>
      <c r="CGH242" s="45"/>
      <c r="CGI242" s="45"/>
      <c r="CGJ242" s="45"/>
      <c r="CGK242" s="45"/>
      <c r="CGL242" s="45"/>
      <c r="CGM242" s="45"/>
      <c r="CGN242" s="45"/>
      <c r="CGO242" s="45"/>
      <c r="CGP242" s="45"/>
      <c r="CGQ242" s="45"/>
      <c r="CGR242" s="45"/>
      <c r="CGS242" s="45"/>
      <c r="CGT242" s="45"/>
      <c r="CGU242" s="45"/>
      <c r="CGV242" s="45"/>
      <c r="CGW242" s="45"/>
      <c r="CGX242" s="45"/>
      <c r="CGY242" s="45"/>
      <c r="CGZ242" s="45"/>
      <c r="CHA242" s="45"/>
      <c r="CHB242" s="45"/>
      <c r="CHC242" s="45"/>
      <c r="CHD242" s="45"/>
      <c r="CHE242" s="45"/>
      <c r="CHF242" s="45"/>
      <c r="CHG242" s="45"/>
      <c r="CHH242" s="45"/>
      <c r="CHI242" s="45"/>
      <c r="CHJ242" s="45"/>
      <c r="CHK242" s="45"/>
      <c r="CHL242" s="45"/>
      <c r="CHM242" s="45"/>
      <c r="CHN242" s="45"/>
      <c r="CHO242" s="45"/>
      <c r="CHP242" s="45"/>
      <c r="CHQ242" s="45"/>
      <c r="CHR242" s="45"/>
      <c r="CHS242" s="45"/>
      <c r="CHT242" s="45"/>
      <c r="CHU242" s="45"/>
      <c r="CHV242" s="45"/>
      <c r="CHW242" s="45"/>
      <c r="CHX242" s="45"/>
      <c r="CHY242" s="45"/>
      <c r="CHZ242" s="45"/>
      <c r="CIA242" s="45"/>
      <c r="CIB242" s="45"/>
      <c r="CIC242" s="45"/>
      <c r="CID242" s="45"/>
      <c r="CIE242" s="45"/>
      <c r="CIF242" s="45"/>
      <c r="CIG242" s="45"/>
      <c r="CIH242" s="45"/>
      <c r="CII242" s="45"/>
      <c r="CIJ242" s="45"/>
      <c r="CIK242" s="45"/>
      <c r="CIL242" s="45"/>
      <c r="CIM242" s="45"/>
      <c r="CIN242" s="45"/>
      <c r="CIO242" s="45"/>
      <c r="CIP242" s="45"/>
      <c r="CIQ242" s="45"/>
      <c r="CIR242" s="45"/>
      <c r="CIS242" s="45"/>
      <c r="CIT242" s="45"/>
      <c r="CIU242" s="45"/>
      <c r="CIV242" s="45"/>
      <c r="CIW242" s="45"/>
      <c r="CIX242" s="45"/>
      <c r="CIY242" s="45"/>
      <c r="CIZ242" s="45"/>
      <c r="CJA242" s="45"/>
      <c r="CJB242" s="45"/>
      <c r="CJC242" s="45"/>
      <c r="CJD242" s="45"/>
      <c r="CJE242" s="45"/>
      <c r="CJF242" s="45"/>
      <c r="CJG242" s="45"/>
      <c r="CJH242" s="45"/>
      <c r="CJI242" s="45"/>
      <c r="CJJ242" s="45"/>
      <c r="CJK242" s="45"/>
      <c r="CJL242" s="45"/>
      <c r="CJM242" s="45"/>
      <c r="CJN242" s="45"/>
      <c r="CJO242" s="45"/>
      <c r="CJP242" s="45"/>
      <c r="CJQ242" s="45"/>
      <c r="CJR242" s="45"/>
      <c r="CJS242" s="45"/>
      <c r="CJT242" s="45"/>
      <c r="CJU242" s="45"/>
      <c r="CJV242" s="45"/>
      <c r="CJW242" s="45"/>
      <c r="CJX242" s="45"/>
      <c r="CJY242" s="45"/>
      <c r="CJZ242" s="45"/>
      <c r="CKA242" s="45"/>
      <c r="CKB242" s="45"/>
      <c r="CKC242" s="45"/>
      <c r="CKD242" s="45"/>
      <c r="CKE242" s="45"/>
      <c r="CKF242" s="45"/>
      <c r="CKG242" s="45"/>
      <c r="CKH242" s="45"/>
      <c r="CKI242" s="45"/>
      <c r="CKJ242" s="45"/>
      <c r="CKK242" s="45"/>
      <c r="CKL242" s="45"/>
      <c r="CKM242" s="45"/>
      <c r="CKN242" s="45"/>
      <c r="CKO242" s="45"/>
      <c r="CKP242" s="45"/>
      <c r="CKQ242" s="45"/>
      <c r="CKR242" s="45"/>
      <c r="CKS242" s="45"/>
      <c r="CKT242" s="45"/>
      <c r="CKU242" s="45"/>
      <c r="CKV242" s="45"/>
      <c r="CKW242" s="45"/>
      <c r="CKX242" s="45"/>
      <c r="CKY242" s="45"/>
      <c r="CKZ242" s="45"/>
      <c r="CLA242" s="45"/>
      <c r="CLB242" s="45"/>
      <c r="CLC242" s="45"/>
      <c r="CLD242" s="45"/>
      <c r="CLE242" s="45"/>
      <c r="CLF242" s="45"/>
      <c r="CLG242" s="45"/>
      <c r="CLH242" s="45"/>
      <c r="CLI242" s="45"/>
      <c r="CLJ242" s="45"/>
      <c r="CLK242" s="45"/>
      <c r="CLL242" s="45"/>
      <c r="CLM242" s="45"/>
      <c r="CLN242" s="45"/>
      <c r="CLO242" s="45"/>
      <c r="CLP242" s="45"/>
      <c r="CLQ242" s="45"/>
      <c r="CLR242" s="45"/>
      <c r="CLS242" s="45"/>
      <c r="CLT242" s="45"/>
      <c r="CLU242" s="45"/>
      <c r="CLV242" s="45"/>
      <c r="CLW242" s="45"/>
      <c r="CLX242" s="45"/>
      <c r="CLY242" s="45"/>
      <c r="CLZ242" s="45"/>
      <c r="CMA242" s="45"/>
      <c r="CMB242" s="45"/>
      <c r="CMC242" s="45"/>
      <c r="CMD242" s="45"/>
      <c r="CME242" s="45"/>
      <c r="CMF242" s="45"/>
      <c r="CMG242" s="45"/>
      <c r="CMH242" s="45"/>
      <c r="CMI242" s="45"/>
      <c r="CMJ242" s="45"/>
      <c r="CMK242" s="45"/>
      <c r="CML242" s="45"/>
      <c r="CMM242" s="45"/>
      <c r="CMN242" s="45"/>
      <c r="CMO242" s="45"/>
      <c r="CMP242" s="45"/>
      <c r="CMQ242" s="45"/>
      <c r="CMR242" s="45"/>
      <c r="CMS242" s="45"/>
      <c r="CMT242" s="45"/>
      <c r="CMU242" s="45"/>
      <c r="CMV242" s="45"/>
      <c r="CMW242" s="45"/>
      <c r="CMX242" s="45"/>
      <c r="CMY242" s="45"/>
      <c r="CMZ242" s="45"/>
      <c r="CNA242" s="45"/>
      <c r="CNB242" s="45"/>
      <c r="CNC242" s="45"/>
      <c r="CND242" s="45"/>
      <c r="CNE242" s="45"/>
      <c r="CNF242" s="45"/>
      <c r="CNG242" s="45"/>
      <c r="CNH242" s="45"/>
      <c r="CNI242" s="45"/>
      <c r="CNJ242" s="45"/>
      <c r="CNK242" s="45"/>
      <c r="CNL242" s="45"/>
      <c r="CNM242" s="45"/>
      <c r="CNN242" s="45"/>
      <c r="CNO242" s="45"/>
      <c r="CNP242" s="45"/>
      <c r="CNQ242" s="45"/>
      <c r="CNR242" s="45"/>
      <c r="CNS242" s="45"/>
      <c r="CNT242" s="45"/>
      <c r="CNU242" s="45"/>
      <c r="CNV242" s="45"/>
      <c r="CNW242" s="45"/>
      <c r="CNX242" s="45"/>
      <c r="CNY242" s="45"/>
      <c r="CNZ242" s="45"/>
      <c r="COA242" s="45"/>
      <c r="COB242" s="45"/>
      <c r="COC242" s="45"/>
      <c r="COD242" s="45"/>
      <c r="COE242" s="45"/>
      <c r="COF242" s="45"/>
      <c r="COG242" s="45"/>
      <c r="COH242" s="45"/>
      <c r="COI242" s="45"/>
      <c r="COJ242" s="45"/>
      <c r="COK242" s="45"/>
      <c r="COL242" s="45"/>
      <c r="COM242" s="45"/>
      <c r="CON242" s="45"/>
      <c r="COO242" s="45"/>
      <c r="COP242" s="45"/>
      <c r="COQ242" s="45"/>
      <c r="COR242" s="45"/>
      <c r="COS242" s="45"/>
      <c r="COT242" s="45"/>
      <c r="COU242" s="45"/>
      <c r="COV242" s="45"/>
      <c r="COW242" s="45"/>
      <c r="COX242" s="45"/>
      <c r="COY242" s="45"/>
      <c r="COZ242" s="45"/>
      <c r="CPA242" s="45"/>
      <c r="CPB242" s="45"/>
      <c r="CPC242" s="45"/>
      <c r="CPD242" s="45"/>
      <c r="CPE242" s="45"/>
      <c r="CPF242" s="45"/>
      <c r="CPG242" s="45"/>
      <c r="CPH242" s="45"/>
      <c r="CPI242" s="45"/>
      <c r="CPJ242" s="45"/>
      <c r="CPK242" s="45"/>
      <c r="CPL242" s="45"/>
      <c r="CPM242" s="45"/>
      <c r="CPN242" s="45"/>
      <c r="CPO242" s="45"/>
      <c r="CPP242" s="45"/>
      <c r="CPQ242" s="45"/>
      <c r="CPR242" s="45"/>
      <c r="CPS242" s="45"/>
      <c r="CPT242" s="45"/>
      <c r="CPU242" s="45"/>
      <c r="CPV242" s="45"/>
      <c r="CPW242" s="45"/>
      <c r="CPX242" s="45"/>
      <c r="CPY242" s="45"/>
      <c r="CPZ242" s="45"/>
      <c r="CQA242" s="45"/>
      <c r="CQB242" s="45"/>
      <c r="CQC242" s="45"/>
      <c r="CQD242" s="45"/>
      <c r="CQE242" s="45"/>
      <c r="CQF242" s="45"/>
      <c r="CQG242" s="45"/>
      <c r="CQH242" s="45"/>
      <c r="CQI242" s="45"/>
      <c r="CQJ242" s="45"/>
      <c r="CQK242" s="45"/>
      <c r="CQL242" s="45"/>
      <c r="CQM242" s="45"/>
      <c r="CQN242" s="45"/>
      <c r="CQO242" s="45"/>
      <c r="CQP242" s="45"/>
      <c r="CQQ242" s="45"/>
      <c r="CQR242" s="45"/>
      <c r="CQS242" s="45"/>
      <c r="CQT242" s="45"/>
      <c r="CQU242" s="45"/>
      <c r="CQV242" s="45"/>
      <c r="CQW242" s="45"/>
      <c r="CQX242" s="45"/>
      <c r="CQY242" s="45"/>
      <c r="CQZ242" s="45"/>
      <c r="CRA242" s="45"/>
      <c r="CRB242" s="45"/>
      <c r="CRC242" s="45"/>
      <c r="CRD242" s="45"/>
      <c r="CRE242" s="45"/>
      <c r="CRF242" s="45"/>
      <c r="CRG242" s="45"/>
      <c r="CRH242" s="45"/>
      <c r="CRI242" s="45"/>
      <c r="CRJ242" s="45"/>
      <c r="CRK242" s="45"/>
      <c r="CRL242" s="45"/>
      <c r="CRM242" s="45"/>
      <c r="CRN242" s="45"/>
      <c r="CRO242" s="45"/>
      <c r="CRP242" s="45"/>
      <c r="CRQ242" s="45"/>
      <c r="CRR242" s="45"/>
      <c r="CRS242" s="45"/>
      <c r="CRT242" s="45"/>
      <c r="CRU242" s="45"/>
      <c r="CRV242" s="45"/>
      <c r="CRW242" s="45"/>
      <c r="CRX242" s="45"/>
      <c r="CRY242" s="45"/>
      <c r="CRZ242" s="45"/>
      <c r="CSA242" s="45"/>
      <c r="CSB242" s="45"/>
      <c r="CSC242" s="45"/>
      <c r="CSD242" s="45"/>
      <c r="CSE242" s="45"/>
      <c r="CSF242" s="45"/>
      <c r="CSG242" s="45"/>
      <c r="CSH242" s="45"/>
      <c r="CSI242" s="45"/>
      <c r="CSJ242" s="45"/>
      <c r="CSK242" s="45"/>
      <c r="CSL242" s="45"/>
      <c r="CSM242" s="45"/>
      <c r="CSN242" s="45"/>
      <c r="CSO242" s="45"/>
      <c r="CSP242" s="45"/>
      <c r="CSQ242" s="45"/>
      <c r="CSR242" s="45"/>
      <c r="CSS242" s="45"/>
      <c r="CST242" s="45"/>
      <c r="CSU242" s="45"/>
      <c r="CSV242" s="45"/>
      <c r="CSW242" s="45"/>
      <c r="CSX242" s="45"/>
      <c r="CSY242" s="45"/>
      <c r="CSZ242" s="45"/>
      <c r="CTA242" s="45"/>
      <c r="CTB242" s="45"/>
      <c r="CTC242" s="45"/>
      <c r="CTD242" s="45"/>
      <c r="CTE242" s="45"/>
      <c r="CTF242" s="45"/>
      <c r="CTG242" s="45"/>
      <c r="CTH242" s="45"/>
      <c r="CTI242" s="45"/>
      <c r="CTJ242" s="45"/>
      <c r="CTK242" s="45"/>
      <c r="CTL242" s="45"/>
      <c r="CTM242" s="45"/>
      <c r="CTN242" s="45"/>
      <c r="CTO242" s="45"/>
      <c r="CTP242" s="45"/>
      <c r="CTQ242" s="45"/>
      <c r="CTR242" s="45"/>
      <c r="CTS242" s="45"/>
      <c r="CTT242" s="45"/>
      <c r="CTU242" s="45"/>
      <c r="CTV242" s="45"/>
      <c r="CTW242" s="45"/>
      <c r="CTX242" s="45"/>
      <c r="CTY242" s="45"/>
      <c r="CTZ242" s="45"/>
      <c r="CUA242" s="45"/>
      <c r="CUB242" s="45"/>
      <c r="CUC242" s="45"/>
      <c r="CUD242" s="45"/>
      <c r="CUE242" s="45"/>
      <c r="CUF242" s="45"/>
      <c r="CUG242" s="45"/>
      <c r="CUH242" s="45"/>
      <c r="CUI242" s="45"/>
      <c r="CUJ242" s="45"/>
      <c r="CUK242" s="45"/>
      <c r="CUL242" s="45"/>
      <c r="CUM242" s="45"/>
      <c r="CUN242" s="45"/>
      <c r="CUO242" s="45"/>
      <c r="CUP242" s="45"/>
      <c r="CUQ242" s="45"/>
      <c r="CUR242" s="45"/>
      <c r="CUS242" s="45"/>
      <c r="CUT242" s="45"/>
      <c r="CUU242" s="45"/>
      <c r="CUV242" s="45"/>
      <c r="CUW242" s="45"/>
      <c r="CUX242" s="45"/>
      <c r="CUY242" s="45"/>
      <c r="CUZ242" s="45"/>
      <c r="CVA242" s="45"/>
      <c r="CVB242" s="45"/>
      <c r="CVC242" s="45"/>
      <c r="CVD242" s="45"/>
      <c r="CVE242" s="45"/>
      <c r="CVF242" s="45"/>
      <c r="CVG242" s="45"/>
      <c r="CVH242" s="45"/>
      <c r="CVI242" s="45"/>
      <c r="CVJ242" s="45"/>
      <c r="CVK242" s="45"/>
      <c r="CVL242" s="45"/>
      <c r="CVM242" s="45"/>
      <c r="CVN242" s="45"/>
      <c r="CVO242" s="45"/>
      <c r="CVP242" s="45"/>
      <c r="CVQ242" s="45"/>
      <c r="CVR242" s="45"/>
      <c r="CVS242" s="45"/>
      <c r="CVT242" s="45"/>
      <c r="CVU242" s="45"/>
      <c r="CVV242" s="45"/>
      <c r="CVW242" s="45"/>
      <c r="CVX242" s="45"/>
      <c r="CVY242" s="45"/>
      <c r="CVZ242" s="45"/>
      <c r="CWA242" s="45"/>
      <c r="CWB242" s="45"/>
      <c r="CWC242" s="45"/>
      <c r="CWD242" s="45"/>
      <c r="CWE242" s="45"/>
      <c r="CWF242" s="45"/>
      <c r="CWG242" s="45"/>
      <c r="CWH242" s="45"/>
      <c r="CWI242" s="45"/>
      <c r="CWJ242" s="45"/>
      <c r="CWK242" s="45"/>
      <c r="CWL242" s="45"/>
      <c r="CWM242" s="45"/>
      <c r="CWN242" s="45"/>
      <c r="CWO242" s="45"/>
      <c r="CWP242" s="45"/>
      <c r="CWQ242" s="45"/>
      <c r="CWR242" s="45"/>
      <c r="CWS242" s="45"/>
      <c r="CWT242" s="45"/>
      <c r="CWU242" s="45"/>
      <c r="CWV242" s="45"/>
      <c r="CWW242" s="45"/>
      <c r="CWX242" s="45"/>
      <c r="CWY242" s="45"/>
      <c r="CWZ242" s="45"/>
      <c r="CXA242" s="45"/>
      <c r="CXB242" s="45"/>
      <c r="CXC242" s="45"/>
      <c r="CXD242" s="45"/>
      <c r="CXE242" s="45"/>
      <c r="CXF242" s="45"/>
      <c r="CXG242" s="45"/>
      <c r="CXH242" s="45"/>
      <c r="CXI242" s="45"/>
      <c r="CXJ242" s="45"/>
      <c r="CXK242" s="45"/>
      <c r="CXL242" s="45"/>
      <c r="CXM242" s="45"/>
      <c r="CXN242" s="45"/>
      <c r="CXO242" s="45"/>
      <c r="CXP242" s="45"/>
      <c r="CXQ242" s="45"/>
      <c r="CXR242" s="45"/>
      <c r="CXS242" s="45"/>
      <c r="CXT242" s="45"/>
      <c r="CXU242" s="45"/>
      <c r="CXV242" s="45"/>
      <c r="CXW242" s="45"/>
      <c r="CXX242" s="45"/>
      <c r="CXY242" s="45"/>
      <c r="CXZ242" s="45"/>
      <c r="CYA242" s="45"/>
      <c r="CYB242" s="45"/>
      <c r="CYC242" s="45"/>
      <c r="CYD242" s="45"/>
      <c r="CYE242" s="45"/>
      <c r="CYF242" s="45"/>
      <c r="CYG242" s="45"/>
      <c r="CYH242" s="45"/>
      <c r="CYI242" s="45"/>
      <c r="CYJ242" s="45"/>
      <c r="CYK242" s="45"/>
      <c r="CYL242" s="45"/>
      <c r="CYM242" s="45"/>
      <c r="CYN242" s="45"/>
      <c r="CYO242" s="45"/>
      <c r="CYP242" s="45"/>
      <c r="CYQ242" s="45"/>
      <c r="CYR242" s="45"/>
      <c r="CYS242" s="45"/>
      <c r="CYT242" s="45"/>
      <c r="CYU242" s="45"/>
      <c r="CYV242" s="45"/>
      <c r="CYW242" s="45"/>
      <c r="CYX242" s="45"/>
      <c r="CYY242" s="45"/>
      <c r="CYZ242" s="45"/>
      <c r="CZA242" s="45"/>
      <c r="CZB242" s="45"/>
      <c r="CZC242" s="45"/>
      <c r="CZD242" s="45"/>
      <c r="CZE242" s="45"/>
      <c r="CZF242" s="45"/>
      <c r="CZG242" s="45"/>
      <c r="CZH242" s="45"/>
      <c r="CZI242" s="45"/>
      <c r="CZJ242" s="45"/>
      <c r="CZK242" s="45"/>
      <c r="CZL242" s="45"/>
      <c r="CZM242" s="45"/>
      <c r="CZN242" s="45"/>
      <c r="CZO242" s="45"/>
      <c r="CZP242" s="45"/>
      <c r="CZQ242" s="45"/>
      <c r="CZR242" s="45"/>
      <c r="CZS242" s="45"/>
      <c r="CZT242" s="45"/>
      <c r="CZU242" s="45"/>
      <c r="CZV242" s="45"/>
      <c r="CZW242" s="45"/>
      <c r="CZX242" s="45"/>
      <c r="CZY242" s="45"/>
      <c r="CZZ242" s="45"/>
      <c r="DAA242" s="45"/>
      <c r="DAB242" s="45"/>
      <c r="DAC242" s="45"/>
      <c r="DAD242" s="45"/>
      <c r="DAE242" s="45"/>
      <c r="DAF242" s="45"/>
      <c r="DAG242" s="45"/>
      <c r="DAH242" s="45"/>
      <c r="DAI242" s="45"/>
      <c r="DAJ242" s="45"/>
      <c r="DAK242" s="45"/>
      <c r="DAL242" s="45"/>
      <c r="DAM242" s="45"/>
      <c r="DAN242" s="45"/>
      <c r="DAO242" s="45"/>
      <c r="DAP242" s="45"/>
      <c r="DAQ242" s="45"/>
      <c r="DAR242" s="45"/>
      <c r="DAS242" s="45"/>
      <c r="DAT242" s="45"/>
      <c r="DAU242" s="45"/>
      <c r="DAV242" s="45"/>
      <c r="DAW242" s="45"/>
      <c r="DAX242" s="45"/>
      <c r="DAY242" s="45"/>
      <c r="DAZ242" s="45"/>
      <c r="DBA242" s="45"/>
      <c r="DBB242" s="45"/>
      <c r="DBC242" s="45"/>
      <c r="DBD242" s="45"/>
      <c r="DBE242" s="45"/>
      <c r="DBF242" s="45"/>
      <c r="DBG242" s="45"/>
      <c r="DBH242" s="45"/>
      <c r="DBI242" s="45"/>
      <c r="DBJ242" s="45"/>
      <c r="DBK242" s="45"/>
      <c r="DBL242" s="45"/>
      <c r="DBM242" s="45"/>
      <c r="DBN242" s="45"/>
      <c r="DBO242" s="45"/>
      <c r="DBP242" s="45"/>
      <c r="DBQ242" s="45"/>
      <c r="DBR242" s="45"/>
      <c r="DBS242" s="45"/>
      <c r="DBT242" s="45"/>
      <c r="DBU242" s="45"/>
      <c r="DBV242" s="45"/>
      <c r="DBW242" s="45"/>
      <c r="DBX242" s="45"/>
      <c r="DBY242" s="45"/>
      <c r="DBZ242" s="45"/>
      <c r="DCA242" s="45"/>
      <c r="DCB242" s="45"/>
      <c r="DCC242" s="45"/>
      <c r="DCD242" s="45"/>
      <c r="DCE242" s="45"/>
      <c r="DCF242" s="45"/>
      <c r="DCG242" s="45"/>
      <c r="DCH242" s="45"/>
      <c r="DCI242" s="45"/>
      <c r="DCJ242" s="45"/>
      <c r="DCK242" s="45"/>
      <c r="DCL242" s="45"/>
      <c r="DCM242" s="45"/>
      <c r="DCN242" s="45"/>
      <c r="DCO242" s="45"/>
      <c r="DCP242" s="45"/>
      <c r="DCQ242" s="45"/>
      <c r="DCR242" s="45"/>
      <c r="DCS242" s="45"/>
      <c r="DCT242" s="45"/>
      <c r="DCU242" s="45"/>
      <c r="DCV242" s="45"/>
      <c r="DCW242" s="45"/>
      <c r="DCX242" s="45"/>
      <c r="DCY242" s="45"/>
      <c r="DCZ242" s="45"/>
      <c r="DDA242" s="45"/>
      <c r="DDB242" s="45"/>
      <c r="DDC242" s="45"/>
      <c r="DDD242" s="45"/>
      <c r="DDE242" s="45"/>
      <c r="DDF242" s="45"/>
      <c r="DDG242" s="45"/>
      <c r="DDH242" s="45"/>
      <c r="DDI242" s="45"/>
      <c r="DDJ242" s="45"/>
      <c r="DDK242" s="45"/>
      <c r="DDL242" s="45"/>
      <c r="DDM242" s="45"/>
      <c r="DDN242" s="45"/>
      <c r="DDO242" s="45"/>
      <c r="DDP242" s="45"/>
      <c r="DDQ242" s="45"/>
      <c r="DDR242" s="45"/>
      <c r="DDS242" s="45"/>
      <c r="DDT242" s="45"/>
      <c r="DDU242" s="45"/>
      <c r="DDV242" s="45"/>
      <c r="DDW242" s="45"/>
      <c r="DDX242" s="45"/>
      <c r="DDY242" s="45"/>
      <c r="DDZ242" s="45"/>
      <c r="DEA242" s="45"/>
      <c r="DEB242" s="45"/>
      <c r="DEC242" s="45"/>
      <c r="DED242" s="45"/>
      <c r="DEE242" s="45"/>
      <c r="DEF242" s="45"/>
      <c r="DEG242" s="45"/>
      <c r="DEH242" s="45"/>
      <c r="DEI242" s="45"/>
      <c r="DEJ242" s="45"/>
      <c r="DEK242" s="45"/>
      <c r="DEL242" s="45"/>
      <c r="DEM242" s="45"/>
      <c r="DEN242" s="45"/>
      <c r="DEO242" s="45"/>
      <c r="DEP242" s="45"/>
      <c r="DEQ242" s="45"/>
      <c r="DER242" s="45"/>
      <c r="DES242" s="45"/>
      <c r="DET242" s="45"/>
      <c r="DEU242" s="45"/>
      <c r="DEV242" s="45"/>
      <c r="DEW242" s="45"/>
      <c r="DEX242" s="45"/>
      <c r="DEY242" s="45"/>
      <c r="DEZ242" s="45"/>
      <c r="DFA242" s="45"/>
      <c r="DFB242" s="45"/>
      <c r="DFC242" s="45"/>
      <c r="DFD242" s="45"/>
      <c r="DFE242" s="45"/>
      <c r="DFF242" s="45"/>
      <c r="DFG242" s="45"/>
      <c r="DFH242" s="45"/>
      <c r="DFI242" s="45"/>
      <c r="DFJ242" s="45"/>
      <c r="DFK242" s="45"/>
      <c r="DFL242" s="45"/>
      <c r="DFM242" s="45"/>
      <c r="DFN242" s="45"/>
      <c r="DFO242" s="45"/>
      <c r="DFP242" s="45"/>
      <c r="DFQ242" s="45"/>
      <c r="DFR242" s="45"/>
      <c r="DFS242" s="45"/>
      <c r="DFT242" s="45"/>
      <c r="DFU242" s="45"/>
      <c r="DFV242" s="45"/>
      <c r="DFW242" s="45"/>
      <c r="DFX242" s="45"/>
      <c r="DFY242" s="45"/>
      <c r="DFZ242" s="45"/>
      <c r="DGA242" s="45"/>
      <c r="DGB242" s="45"/>
      <c r="DGC242" s="45"/>
      <c r="DGD242" s="45"/>
      <c r="DGE242" s="45"/>
      <c r="DGF242" s="45"/>
      <c r="DGG242" s="45"/>
      <c r="DGH242" s="45"/>
      <c r="DGI242" s="45"/>
      <c r="DGJ242" s="45"/>
      <c r="DGK242" s="45"/>
      <c r="DGL242" s="45"/>
      <c r="DGM242" s="45"/>
      <c r="DGN242" s="45"/>
      <c r="DGO242" s="45"/>
      <c r="DGP242" s="45"/>
      <c r="DGQ242" s="45"/>
      <c r="DGR242" s="45"/>
      <c r="DGS242" s="45"/>
      <c r="DGT242" s="45"/>
      <c r="DGU242" s="45"/>
      <c r="DGV242" s="45"/>
      <c r="DGW242" s="45"/>
      <c r="DGX242" s="45"/>
      <c r="DGY242" s="45"/>
      <c r="DGZ242" s="45"/>
      <c r="DHA242" s="45"/>
      <c r="DHB242" s="45"/>
      <c r="DHC242" s="45"/>
      <c r="DHD242" s="45"/>
      <c r="DHE242" s="45"/>
      <c r="DHF242" s="45"/>
      <c r="DHG242" s="45"/>
      <c r="DHH242" s="45"/>
      <c r="DHI242" s="45"/>
      <c r="DHJ242" s="45"/>
      <c r="DHK242" s="45"/>
      <c r="DHL242" s="45"/>
      <c r="DHM242" s="45"/>
      <c r="DHN242" s="45"/>
      <c r="DHO242" s="45"/>
      <c r="DHP242" s="45"/>
      <c r="DHQ242" s="45"/>
      <c r="DHR242" s="45"/>
      <c r="DHS242" s="45"/>
      <c r="DHT242" s="45"/>
      <c r="DHU242" s="45"/>
      <c r="DHV242" s="45"/>
      <c r="DHW242" s="45"/>
      <c r="DHX242" s="45"/>
      <c r="DHY242" s="45"/>
      <c r="DHZ242" s="45"/>
      <c r="DIA242" s="45"/>
      <c r="DIB242" s="45"/>
      <c r="DIC242" s="45"/>
      <c r="DID242" s="45"/>
      <c r="DIE242" s="45"/>
      <c r="DIF242" s="45"/>
      <c r="DIG242" s="45"/>
      <c r="DIH242" s="45"/>
      <c r="DII242" s="45"/>
      <c r="DIJ242" s="45"/>
      <c r="DIK242" s="45"/>
      <c r="DIL242" s="45"/>
      <c r="DIM242" s="45"/>
      <c r="DIN242" s="45"/>
      <c r="DIO242" s="45"/>
      <c r="DIP242" s="45"/>
      <c r="DIQ242" s="45"/>
      <c r="DIR242" s="45"/>
      <c r="DIS242" s="45"/>
      <c r="DIT242" s="45"/>
      <c r="DIU242" s="45"/>
      <c r="DIV242" s="45"/>
      <c r="DIW242" s="45"/>
      <c r="DIX242" s="45"/>
      <c r="DIY242" s="45"/>
      <c r="DIZ242" s="45"/>
      <c r="DJA242" s="45"/>
      <c r="DJB242" s="45"/>
      <c r="DJC242" s="45"/>
      <c r="DJD242" s="45"/>
      <c r="DJE242" s="45"/>
      <c r="DJF242" s="45"/>
      <c r="DJG242" s="45"/>
      <c r="DJH242" s="45"/>
      <c r="DJI242" s="45"/>
      <c r="DJJ242" s="45"/>
      <c r="DJK242" s="45"/>
      <c r="DJL242" s="45"/>
      <c r="DJM242" s="45"/>
      <c r="DJN242" s="45"/>
      <c r="DJO242" s="45"/>
      <c r="DJP242" s="45"/>
      <c r="DJQ242" s="45"/>
      <c r="DJR242" s="45"/>
      <c r="DJS242" s="45"/>
      <c r="DJT242" s="45"/>
      <c r="DJU242" s="45"/>
      <c r="DJV242" s="45"/>
      <c r="DJW242" s="45"/>
      <c r="DJX242" s="45"/>
      <c r="DJY242" s="45"/>
      <c r="DJZ242" s="45"/>
      <c r="DKA242" s="45"/>
      <c r="DKB242" s="45"/>
      <c r="DKC242" s="45"/>
      <c r="DKD242" s="45"/>
      <c r="DKE242" s="45"/>
      <c r="DKF242" s="45"/>
      <c r="DKG242" s="45"/>
      <c r="DKH242" s="45"/>
      <c r="DKI242" s="45"/>
      <c r="DKJ242" s="45"/>
      <c r="DKK242" s="45"/>
      <c r="DKL242" s="45"/>
      <c r="DKM242" s="45"/>
      <c r="DKN242" s="45"/>
      <c r="DKO242" s="45"/>
      <c r="DKP242" s="45"/>
      <c r="DKQ242" s="45"/>
      <c r="DKR242" s="45"/>
      <c r="DKS242" s="45"/>
      <c r="DKT242" s="45"/>
      <c r="DKU242" s="45"/>
      <c r="DKV242" s="45"/>
      <c r="DKW242" s="45"/>
      <c r="DKX242" s="45"/>
      <c r="DKY242" s="45"/>
      <c r="DKZ242" s="45"/>
      <c r="DLA242" s="45"/>
      <c r="DLB242" s="45"/>
      <c r="DLC242" s="45"/>
      <c r="DLD242" s="45"/>
      <c r="DLE242" s="45"/>
      <c r="DLF242" s="45"/>
      <c r="DLG242" s="45"/>
      <c r="DLH242" s="45"/>
      <c r="DLI242" s="45"/>
      <c r="DLJ242" s="45"/>
      <c r="DLK242" s="45"/>
      <c r="DLL242" s="45"/>
      <c r="DLM242" s="45"/>
      <c r="DLN242" s="45"/>
      <c r="DLO242" s="45"/>
      <c r="DLP242" s="45"/>
      <c r="DLQ242" s="45"/>
      <c r="DLR242" s="45"/>
      <c r="DLS242" s="45"/>
      <c r="DLT242" s="45"/>
      <c r="DLU242" s="45"/>
      <c r="DLV242" s="45"/>
      <c r="DLW242" s="45"/>
      <c r="DLX242" s="45"/>
      <c r="DLY242" s="45"/>
      <c r="DLZ242" s="45"/>
      <c r="DMA242" s="45"/>
      <c r="DMB242" s="45"/>
      <c r="DMC242" s="45"/>
      <c r="DMD242" s="45"/>
      <c r="DME242" s="45"/>
      <c r="DMF242" s="45"/>
      <c r="DMG242" s="45"/>
      <c r="DMH242" s="45"/>
      <c r="DMI242" s="45"/>
      <c r="DMJ242" s="45"/>
      <c r="DMK242" s="45"/>
      <c r="DML242" s="45"/>
      <c r="DMM242" s="45"/>
      <c r="DMN242" s="45"/>
      <c r="DMO242" s="45"/>
      <c r="DMP242" s="45"/>
      <c r="DMQ242" s="45"/>
      <c r="DMR242" s="45"/>
      <c r="DMS242" s="45"/>
      <c r="DMT242" s="45"/>
      <c r="DMU242" s="45"/>
      <c r="DMV242" s="45"/>
      <c r="DMW242" s="45"/>
      <c r="DMX242" s="45"/>
      <c r="DMY242" s="45"/>
      <c r="DMZ242" s="45"/>
      <c r="DNA242" s="45"/>
      <c r="DNB242" s="45"/>
      <c r="DNC242" s="45"/>
      <c r="DND242" s="45"/>
      <c r="DNE242" s="45"/>
      <c r="DNF242" s="45"/>
      <c r="DNG242" s="45"/>
      <c r="DNH242" s="45"/>
      <c r="DNI242" s="45"/>
      <c r="DNJ242" s="45"/>
      <c r="DNK242" s="45"/>
      <c r="DNL242" s="45"/>
      <c r="DNM242" s="45"/>
      <c r="DNN242" s="45"/>
      <c r="DNO242" s="45"/>
      <c r="DNP242" s="45"/>
      <c r="DNQ242" s="45"/>
      <c r="DNR242" s="45"/>
      <c r="DNS242" s="45"/>
      <c r="DNT242" s="45"/>
      <c r="DNU242" s="45"/>
      <c r="DNV242" s="45"/>
      <c r="DNW242" s="45"/>
      <c r="DNX242" s="45"/>
      <c r="DNY242" s="45"/>
      <c r="DNZ242" s="45"/>
      <c r="DOA242" s="45"/>
      <c r="DOB242" s="45"/>
      <c r="DOC242" s="45"/>
      <c r="DOD242" s="45"/>
      <c r="DOE242" s="45"/>
      <c r="DOF242" s="45"/>
      <c r="DOG242" s="45"/>
      <c r="DOH242" s="45"/>
      <c r="DOI242" s="45"/>
      <c r="DOJ242" s="45"/>
      <c r="DOK242" s="45"/>
      <c r="DOL242" s="45"/>
      <c r="DOM242" s="45"/>
      <c r="DON242" s="45"/>
      <c r="DOO242" s="45"/>
      <c r="DOP242" s="45"/>
      <c r="DOQ242" s="45"/>
      <c r="DOR242" s="45"/>
      <c r="DOS242" s="45"/>
      <c r="DOT242" s="45"/>
      <c r="DOU242" s="45"/>
      <c r="DOV242" s="45"/>
      <c r="DOW242" s="45"/>
      <c r="DOX242" s="45"/>
      <c r="DOY242" s="45"/>
      <c r="DOZ242" s="45"/>
      <c r="DPA242" s="45"/>
      <c r="DPB242" s="45"/>
      <c r="DPC242" s="45"/>
      <c r="DPD242" s="45"/>
      <c r="DPE242" s="45"/>
      <c r="DPF242" s="45"/>
      <c r="DPG242" s="45"/>
      <c r="DPH242" s="45"/>
      <c r="DPI242" s="45"/>
      <c r="DPJ242" s="45"/>
      <c r="DPK242" s="45"/>
      <c r="DPL242" s="45"/>
      <c r="DPM242" s="45"/>
      <c r="DPN242" s="45"/>
      <c r="DPO242" s="45"/>
      <c r="DPP242" s="45"/>
      <c r="DPQ242" s="45"/>
      <c r="DPR242" s="45"/>
      <c r="DPS242" s="45"/>
      <c r="DPT242" s="45"/>
      <c r="DPU242" s="45"/>
      <c r="DPV242" s="45"/>
      <c r="DPW242" s="45"/>
      <c r="DPX242" s="45"/>
      <c r="DPY242" s="45"/>
      <c r="DPZ242" s="45"/>
      <c r="DQA242" s="45"/>
      <c r="DQB242" s="45"/>
      <c r="DQC242" s="45"/>
      <c r="DQD242" s="45"/>
      <c r="DQE242" s="45"/>
      <c r="DQF242" s="45"/>
      <c r="DQG242" s="45"/>
      <c r="DQH242" s="45"/>
      <c r="DQI242" s="45"/>
      <c r="DQJ242" s="45"/>
      <c r="DQK242" s="45"/>
      <c r="DQL242" s="45"/>
      <c r="DQM242" s="45"/>
      <c r="DQN242" s="45"/>
      <c r="DQO242" s="45"/>
      <c r="DQP242" s="45"/>
      <c r="DQQ242" s="45"/>
      <c r="DQR242" s="45"/>
      <c r="DQS242" s="45"/>
      <c r="DQT242" s="45"/>
      <c r="DQU242" s="45"/>
      <c r="DQV242" s="45"/>
      <c r="DQW242" s="45"/>
      <c r="DQX242" s="45"/>
      <c r="DQY242" s="45"/>
      <c r="DQZ242" s="45"/>
      <c r="DRA242" s="45"/>
      <c r="DRB242" s="45"/>
      <c r="DRC242" s="45"/>
      <c r="DRD242" s="45"/>
      <c r="DRE242" s="45"/>
      <c r="DRF242" s="45"/>
      <c r="DRG242" s="45"/>
      <c r="DRH242" s="45"/>
      <c r="DRI242" s="45"/>
      <c r="DRJ242" s="45"/>
      <c r="DRK242" s="45"/>
      <c r="DRL242" s="45"/>
      <c r="DRM242" s="45"/>
      <c r="DRN242" s="45"/>
      <c r="DRO242" s="45"/>
      <c r="DRP242" s="45"/>
      <c r="DRQ242" s="45"/>
      <c r="DRR242" s="45"/>
      <c r="DRS242" s="45"/>
      <c r="DRT242" s="45"/>
      <c r="DRU242" s="45"/>
      <c r="DRV242" s="45"/>
      <c r="DRW242" s="45"/>
      <c r="DRX242" s="45"/>
      <c r="DRY242" s="45"/>
      <c r="DRZ242" s="45"/>
      <c r="DSA242" s="45"/>
      <c r="DSB242" s="45"/>
      <c r="DSC242" s="45"/>
      <c r="DSD242" s="45"/>
      <c r="DSE242" s="45"/>
      <c r="DSF242" s="45"/>
      <c r="DSG242" s="45"/>
      <c r="DSH242" s="45"/>
      <c r="DSI242" s="45"/>
      <c r="DSJ242" s="45"/>
      <c r="DSK242" s="45"/>
      <c r="DSL242" s="45"/>
      <c r="DSM242" s="45"/>
      <c r="DSN242" s="45"/>
      <c r="DSO242" s="45"/>
      <c r="DSP242" s="45"/>
      <c r="DSQ242" s="45"/>
      <c r="DSR242" s="45"/>
      <c r="DSS242" s="45"/>
      <c r="DST242" s="45"/>
      <c r="DSU242" s="45"/>
      <c r="DSV242" s="45"/>
      <c r="DSW242" s="45"/>
      <c r="DSX242" s="45"/>
      <c r="DSY242" s="45"/>
      <c r="DSZ242" s="45"/>
      <c r="DTA242" s="45"/>
      <c r="DTB242" s="45"/>
      <c r="DTC242" s="45"/>
      <c r="DTD242" s="45"/>
      <c r="DTE242" s="45"/>
      <c r="DTF242" s="45"/>
      <c r="DTG242" s="45"/>
      <c r="DTH242" s="45"/>
      <c r="DTI242" s="45"/>
      <c r="DTJ242" s="45"/>
      <c r="DTK242" s="45"/>
      <c r="DTL242" s="45"/>
      <c r="DTM242" s="45"/>
      <c r="DTN242" s="45"/>
      <c r="DTO242" s="45"/>
      <c r="DTP242" s="45"/>
      <c r="DTQ242" s="45"/>
      <c r="DTR242" s="45"/>
      <c r="DTS242" s="45"/>
      <c r="DTT242" s="45"/>
      <c r="DTU242" s="45"/>
      <c r="DTV242" s="45"/>
      <c r="DTW242" s="45"/>
      <c r="DTX242" s="45"/>
      <c r="DTY242" s="45"/>
      <c r="DTZ242" s="45"/>
      <c r="DUA242" s="45"/>
      <c r="DUB242" s="45"/>
      <c r="DUC242" s="45"/>
      <c r="DUD242" s="45"/>
      <c r="DUE242" s="45"/>
      <c r="DUF242" s="45"/>
      <c r="DUG242" s="45"/>
      <c r="DUH242" s="45"/>
      <c r="DUI242" s="45"/>
      <c r="DUJ242" s="45"/>
      <c r="DUK242" s="45"/>
      <c r="DUL242" s="45"/>
      <c r="DUM242" s="45"/>
      <c r="DUN242" s="45"/>
      <c r="DUO242" s="45"/>
      <c r="DUP242" s="45"/>
      <c r="DUQ242" s="45"/>
      <c r="DUR242" s="45"/>
      <c r="DUS242" s="45"/>
      <c r="DUT242" s="45"/>
      <c r="DUU242" s="45"/>
      <c r="DUV242" s="45"/>
      <c r="DUW242" s="45"/>
      <c r="DUX242" s="45"/>
      <c r="DUY242" s="45"/>
      <c r="DUZ242" s="45"/>
      <c r="DVA242" s="45"/>
      <c r="DVB242" s="45"/>
      <c r="DVC242" s="45"/>
      <c r="DVD242" s="45"/>
      <c r="DVE242" s="45"/>
      <c r="DVF242" s="45"/>
      <c r="DVG242" s="45"/>
      <c r="DVH242" s="45"/>
      <c r="DVI242" s="45"/>
      <c r="DVJ242" s="45"/>
      <c r="DVK242" s="45"/>
      <c r="DVL242" s="45"/>
      <c r="DVM242" s="45"/>
      <c r="DVN242" s="45"/>
      <c r="DVO242" s="45"/>
      <c r="DVP242" s="45"/>
      <c r="DVQ242" s="45"/>
      <c r="DVR242" s="45"/>
      <c r="DVS242" s="45"/>
      <c r="DVT242" s="45"/>
      <c r="DVU242" s="45"/>
      <c r="DVV242" s="45"/>
      <c r="DVW242" s="45"/>
      <c r="DVX242" s="45"/>
      <c r="DVY242" s="45"/>
      <c r="DVZ242" s="45"/>
      <c r="DWA242" s="45"/>
      <c r="DWB242" s="45"/>
      <c r="DWC242" s="45"/>
      <c r="DWD242" s="45"/>
      <c r="DWE242" s="45"/>
      <c r="DWF242" s="45"/>
      <c r="DWG242" s="45"/>
      <c r="DWH242" s="45"/>
      <c r="DWI242" s="45"/>
      <c r="DWJ242" s="45"/>
      <c r="DWK242" s="45"/>
      <c r="DWL242" s="45"/>
      <c r="DWM242" s="45"/>
      <c r="DWN242" s="45"/>
      <c r="DWO242" s="45"/>
      <c r="DWP242" s="45"/>
      <c r="DWQ242" s="45"/>
      <c r="DWR242" s="45"/>
      <c r="DWS242" s="45"/>
      <c r="DWT242" s="45"/>
      <c r="DWU242" s="45"/>
      <c r="DWV242" s="45"/>
      <c r="DWW242" s="45"/>
      <c r="DWX242" s="45"/>
      <c r="DWY242" s="45"/>
      <c r="DWZ242" s="45"/>
      <c r="DXA242" s="45"/>
      <c r="DXB242" s="45"/>
      <c r="DXC242" s="45"/>
      <c r="DXD242" s="45"/>
      <c r="DXE242" s="45"/>
      <c r="DXF242" s="45"/>
      <c r="DXG242" s="45"/>
      <c r="DXH242" s="45"/>
      <c r="DXI242" s="45"/>
      <c r="DXJ242" s="45"/>
      <c r="DXK242" s="45"/>
      <c r="DXL242" s="45"/>
      <c r="DXM242" s="45"/>
      <c r="DXN242" s="45"/>
      <c r="DXO242" s="45"/>
      <c r="DXP242" s="45"/>
      <c r="DXQ242" s="45"/>
      <c r="DXR242" s="45"/>
      <c r="DXS242" s="45"/>
      <c r="DXT242" s="45"/>
      <c r="DXU242" s="45"/>
      <c r="DXV242" s="45"/>
      <c r="DXW242" s="45"/>
      <c r="DXX242" s="45"/>
      <c r="DXY242" s="45"/>
      <c r="DXZ242" s="45"/>
      <c r="DYA242" s="45"/>
      <c r="DYB242" s="45"/>
      <c r="DYC242" s="45"/>
      <c r="DYD242" s="45"/>
      <c r="DYE242" s="45"/>
      <c r="DYF242" s="45"/>
      <c r="DYG242" s="45"/>
      <c r="DYH242" s="45"/>
      <c r="DYI242" s="45"/>
      <c r="DYJ242" s="45"/>
      <c r="DYK242" s="45"/>
      <c r="DYL242" s="45"/>
      <c r="DYM242" s="45"/>
      <c r="DYN242" s="45"/>
      <c r="DYO242" s="45"/>
      <c r="DYP242" s="45"/>
      <c r="DYQ242" s="45"/>
      <c r="DYR242" s="45"/>
      <c r="DYS242" s="45"/>
      <c r="DYT242" s="45"/>
      <c r="DYU242" s="45"/>
      <c r="DYV242" s="45"/>
      <c r="DYW242" s="45"/>
      <c r="DYX242" s="45"/>
      <c r="DYY242" s="45"/>
      <c r="DYZ242" s="45"/>
      <c r="DZA242" s="45"/>
      <c r="DZB242" s="45"/>
      <c r="DZC242" s="45"/>
      <c r="DZD242" s="45"/>
      <c r="DZE242" s="45"/>
      <c r="DZF242" s="45"/>
      <c r="DZG242" s="45"/>
      <c r="DZH242" s="45"/>
      <c r="DZI242" s="45"/>
      <c r="DZJ242" s="45"/>
      <c r="DZK242" s="45"/>
      <c r="DZL242" s="45"/>
      <c r="DZM242" s="45"/>
      <c r="DZN242" s="45"/>
      <c r="DZO242" s="45"/>
      <c r="DZP242" s="45"/>
      <c r="DZQ242" s="45"/>
      <c r="DZR242" s="45"/>
      <c r="DZS242" s="45"/>
      <c r="DZT242" s="45"/>
      <c r="DZU242" s="45"/>
      <c r="DZV242" s="45"/>
      <c r="DZW242" s="45"/>
      <c r="DZX242" s="45"/>
      <c r="DZY242" s="45"/>
      <c r="DZZ242" s="45"/>
      <c r="EAA242" s="45"/>
      <c r="EAB242" s="45"/>
      <c r="EAC242" s="45"/>
      <c r="EAD242" s="45"/>
      <c r="EAE242" s="45"/>
      <c r="EAF242" s="45"/>
      <c r="EAG242" s="45"/>
      <c r="EAH242" s="45"/>
      <c r="EAI242" s="45"/>
      <c r="EAJ242" s="45"/>
      <c r="EAK242" s="45"/>
      <c r="EAL242" s="45"/>
      <c r="EAM242" s="45"/>
      <c r="EAN242" s="45"/>
      <c r="EAO242" s="45"/>
      <c r="EAP242" s="45"/>
      <c r="EAQ242" s="45"/>
      <c r="EAR242" s="45"/>
      <c r="EAS242" s="45"/>
      <c r="EAT242" s="45"/>
      <c r="EAU242" s="45"/>
      <c r="EAV242" s="45"/>
      <c r="EAW242" s="45"/>
      <c r="EAX242" s="45"/>
      <c r="EAY242" s="45"/>
      <c r="EAZ242" s="45"/>
      <c r="EBA242" s="45"/>
      <c r="EBB242" s="45"/>
      <c r="EBC242" s="45"/>
      <c r="EBD242" s="45"/>
      <c r="EBE242" s="45"/>
      <c r="EBF242" s="45"/>
      <c r="EBG242" s="45"/>
      <c r="EBH242" s="45"/>
      <c r="EBI242" s="45"/>
      <c r="EBJ242" s="45"/>
      <c r="EBK242" s="45"/>
      <c r="EBL242" s="45"/>
      <c r="EBM242" s="45"/>
      <c r="EBN242" s="45"/>
      <c r="EBO242" s="45"/>
      <c r="EBP242" s="45"/>
      <c r="EBQ242" s="45"/>
      <c r="EBR242" s="45"/>
      <c r="EBS242" s="45"/>
      <c r="EBT242" s="45"/>
      <c r="EBU242" s="45"/>
      <c r="EBV242" s="45"/>
      <c r="EBW242" s="45"/>
      <c r="EBX242" s="45"/>
      <c r="EBY242" s="45"/>
      <c r="EBZ242" s="45"/>
      <c r="ECA242" s="45"/>
      <c r="ECB242" s="45"/>
      <c r="ECC242" s="45"/>
      <c r="ECD242" s="45"/>
      <c r="ECE242" s="45"/>
      <c r="ECF242" s="45"/>
      <c r="ECG242" s="45"/>
      <c r="ECH242" s="45"/>
      <c r="ECI242" s="45"/>
      <c r="ECJ242" s="45"/>
      <c r="ECK242" s="45"/>
      <c r="ECL242" s="45"/>
      <c r="ECM242" s="45"/>
      <c r="ECN242" s="45"/>
      <c r="ECO242" s="45"/>
      <c r="ECP242" s="45"/>
      <c r="ECQ242" s="45"/>
      <c r="ECR242" s="45"/>
      <c r="ECS242" s="45"/>
      <c r="ECT242" s="45"/>
      <c r="ECU242" s="45"/>
      <c r="ECV242" s="45"/>
      <c r="ECW242" s="45"/>
      <c r="ECX242" s="45"/>
      <c r="ECY242" s="45"/>
      <c r="ECZ242" s="45"/>
      <c r="EDA242" s="45"/>
      <c r="EDB242" s="45"/>
      <c r="EDC242" s="45"/>
      <c r="EDD242" s="45"/>
      <c r="EDE242" s="45"/>
      <c r="EDF242" s="45"/>
      <c r="EDG242" s="45"/>
      <c r="EDH242" s="45"/>
      <c r="EDI242" s="45"/>
      <c r="EDJ242" s="45"/>
      <c r="EDK242" s="45"/>
      <c r="EDL242" s="45"/>
      <c r="EDM242" s="45"/>
      <c r="EDN242" s="45"/>
      <c r="EDO242" s="45"/>
      <c r="EDP242" s="45"/>
      <c r="EDQ242" s="45"/>
      <c r="EDR242" s="45"/>
      <c r="EDS242" s="45"/>
      <c r="EDT242" s="45"/>
      <c r="EDU242" s="45"/>
      <c r="EDV242" s="45"/>
      <c r="EDW242" s="45"/>
      <c r="EDX242" s="45"/>
      <c r="EDY242" s="45"/>
      <c r="EDZ242" s="45"/>
      <c r="EEA242" s="45"/>
      <c r="EEB242" s="45"/>
      <c r="EEC242" s="45"/>
      <c r="EED242" s="45"/>
      <c r="EEE242" s="45"/>
      <c r="EEF242" s="45"/>
      <c r="EEG242" s="45"/>
      <c r="EEH242" s="45"/>
      <c r="EEI242" s="45"/>
      <c r="EEJ242" s="45"/>
      <c r="EEK242" s="45"/>
      <c r="EEL242" s="45"/>
      <c r="EEM242" s="45"/>
      <c r="EEN242" s="45"/>
      <c r="EEO242" s="45"/>
      <c r="EEP242" s="45"/>
      <c r="EEQ242" s="45"/>
      <c r="EER242" s="45"/>
      <c r="EES242" s="45"/>
      <c r="EET242" s="45"/>
      <c r="EEU242" s="45"/>
      <c r="EEV242" s="45"/>
      <c r="EEW242" s="45"/>
      <c r="EEX242" s="45"/>
      <c r="EEY242" s="45"/>
      <c r="EEZ242" s="45"/>
      <c r="EFA242" s="45"/>
      <c r="EFB242" s="45"/>
      <c r="EFC242" s="45"/>
      <c r="EFD242" s="45"/>
      <c r="EFE242" s="45"/>
      <c r="EFF242" s="45"/>
      <c r="EFG242" s="45"/>
      <c r="EFH242" s="45"/>
      <c r="EFI242" s="45"/>
      <c r="EFJ242" s="45"/>
      <c r="EFK242" s="45"/>
      <c r="EFL242" s="45"/>
      <c r="EFM242" s="45"/>
      <c r="EFN242" s="45"/>
      <c r="EFO242" s="45"/>
      <c r="EFP242" s="45"/>
      <c r="EFQ242" s="45"/>
      <c r="EFR242" s="45"/>
      <c r="EFS242" s="45"/>
      <c r="EFT242" s="45"/>
      <c r="EFU242" s="45"/>
      <c r="EFV242" s="45"/>
      <c r="EFW242" s="45"/>
      <c r="EFX242" s="45"/>
      <c r="EFY242" s="45"/>
      <c r="EFZ242" s="45"/>
      <c r="EGA242" s="45"/>
      <c r="EGB242" s="45"/>
      <c r="EGC242" s="45"/>
      <c r="EGD242" s="45"/>
      <c r="EGE242" s="45"/>
      <c r="EGF242" s="45"/>
      <c r="EGG242" s="45"/>
      <c r="EGH242" s="45"/>
      <c r="EGI242" s="45"/>
      <c r="EGJ242" s="45"/>
      <c r="EGK242" s="45"/>
      <c r="EGL242" s="45"/>
      <c r="EGM242" s="45"/>
      <c r="EGN242" s="45"/>
      <c r="EGO242" s="45"/>
      <c r="EGP242" s="45"/>
      <c r="EGQ242" s="45"/>
      <c r="EGR242" s="45"/>
      <c r="EGS242" s="45"/>
      <c r="EGT242" s="45"/>
      <c r="EGU242" s="45"/>
      <c r="EGV242" s="45"/>
      <c r="EGW242" s="45"/>
      <c r="EGX242" s="45"/>
      <c r="EGY242" s="45"/>
      <c r="EGZ242" s="45"/>
      <c r="EHA242" s="45"/>
      <c r="EHB242" s="45"/>
      <c r="EHC242" s="45"/>
      <c r="EHD242" s="45"/>
      <c r="EHE242" s="45"/>
      <c r="EHF242" s="45"/>
      <c r="EHG242" s="45"/>
      <c r="EHH242" s="45"/>
      <c r="EHI242" s="45"/>
      <c r="EHJ242" s="45"/>
      <c r="EHK242" s="45"/>
      <c r="EHL242" s="45"/>
      <c r="EHM242" s="45"/>
      <c r="EHN242" s="45"/>
      <c r="EHO242" s="45"/>
      <c r="EHP242" s="45"/>
      <c r="EHQ242" s="45"/>
      <c r="EHR242" s="45"/>
      <c r="EHS242" s="45"/>
      <c r="EHT242" s="45"/>
      <c r="EHU242" s="45"/>
      <c r="EHV242" s="45"/>
      <c r="EHW242" s="45"/>
      <c r="EHX242" s="45"/>
      <c r="EHY242" s="45"/>
      <c r="EHZ242" s="45"/>
      <c r="EIA242" s="45"/>
      <c r="EIB242" s="45"/>
      <c r="EIC242" s="45"/>
      <c r="EID242" s="45"/>
      <c r="EIE242" s="45"/>
      <c r="EIF242" s="45"/>
      <c r="EIG242" s="45"/>
      <c r="EIH242" s="45"/>
      <c r="EII242" s="45"/>
      <c r="EIJ242" s="45"/>
      <c r="EIK242" s="45"/>
      <c r="EIL242" s="45"/>
      <c r="EIM242" s="45"/>
      <c r="EIN242" s="45"/>
      <c r="EIO242" s="45"/>
      <c r="EIP242" s="45"/>
      <c r="EIQ242" s="45"/>
      <c r="EIR242" s="45"/>
      <c r="EIS242" s="45"/>
      <c r="EIT242" s="45"/>
      <c r="EIU242" s="45"/>
      <c r="EIV242" s="45"/>
      <c r="EIW242" s="45"/>
      <c r="EIX242" s="45"/>
      <c r="EIY242" s="45"/>
      <c r="EIZ242" s="45"/>
      <c r="EJA242" s="45"/>
      <c r="EJB242" s="45"/>
      <c r="EJC242" s="45"/>
      <c r="EJD242" s="45"/>
      <c r="EJE242" s="45"/>
      <c r="EJF242" s="45"/>
      <c r="EJG242" s="45"/>
      <c r="EJH242" s="45"/>
      <c r="EJI242" s="45"/>
      <c r="EJJ242" s="45"/>
      <c r="EJK242" s="45"/>
      <c r="EJL242" s="45"/>
      <c r="EJM242" s="45"/>
      <c r="EJN242" s="45"/>
      <c r="EJO242" s="45"/>
      <c r="EJP242" s="45"/>
      <c r="EJQ242" s="45"/>
      <c r="EJR242" s="45"/>
      <c r="EJS242" s="45"/>
      <c r="EJT242" s="45"/>
      <c r="EJU242" s="45"/>
      <c r="EJV242" s="45"/>
      <c r="EJW242" s="45"/>
      <c r="EJX242" s="45"/>
      <c r="EJY242" s="45"/>
      <c r="EJZ242" s="45"/>
      <c r="EKA242" s="45"/>
      <c r="EKB242" s="45"/>
      <c r="EKC242" s="45"/>
      <c r="EKD242" s="45"/>
      <c r="EKE242" s="45"/>
      <c r="EKF242" s="45"/>
      <c r="EKG242" s="45"/>
      <c r="EKH242" s="45"/>
      <c r="EKI242" s="45"/>
      <c r="EKJ242" s="45"/>
      <c r="EKK242" s="45"/>
      <c r="EKL242" s="45"/>
      <c r="EKM242" s="45"/>
      <c r="EKN242" s="45"/>
      <c r="EKO242" s="45"/>
      <c r="EKP242" s="45"/>
      <c r="EKQ242" s="45"/>
      <c r="EKR242" s="45"/>
      <c r="EKS242" s="45"/>
      <c r="EKT242" s="45"/>
      <c r="EKU242" s="45"/>
      <c r="EKV242" s="45"/>
      <c r="EKW242" s="45"/>
      <c r="EKX242" s="45"/>
      <c r="EKY242" s="45"/>
      <c r="EKZ242" s="45"/>
      <c r="ELA242" s="45"/>
      <c r="ELB242" s="45"/>
      <c r="ELC242" s="45"/>
      <c r="ELD242" s="45"/>
      <c r="ELE242" s="45"/>
      <c r="ELF242" s="45"/>
      <c r="ELG242" s="45"/>
      <c r="ELH242" s="45"/>
      <c r="ELI242" s="45"/>
      <c r="ELJ242" s="45"/>
      <c r="ELK242" s="45"/>
      <c r="ELL242" s="45"/>
      <c r="ELM242" s="45"/>
      <c r="ELN242" s="45"/>
      <c r="ELO242" s="45"/>
      <c r="ELP242" s="45"/>
      <c r="ELQ242" s="45"/>
      <c r="ELR242" s="45"/>
      <c r="ELS242" s="45"/>
      <c r="ELT242" s="45"/>
      <c r="ELU242" s="45"/>
      <c r="ELV242" s="45"/>
      <c r="ELW242" s="45"/>
      <c r="ELX242" s="45"/>
      <c r="ELY242" s="45"/>
      <c r="ELZ242" s="45"/>
      <c r="EMA242" s="45"/>
      <c r="EMB242" s="45"/>
      <c r="EMC242" s="45"/>
      <c r="EMD242" s="45"/>
      <c r="EME242" s="45"/>
      <c r="EMF242" s="45"/>
      <c r="EMG242" s="45"/>
      <c r="EMH242" s="45"/>
      <c r="EMI242" s="45"/>
      <c r="EMJ242" s="45"/>
      <c r="EMK242" s="45"/>
      <c r="EML242" s="45"/>
      <c r="EMM242" s="45"/>
      <c r="EMN242" s="45"/>
      <c r="EMO242" s="45"/>
      <c r="EMP242" s="45"/>
      <c r="EMQ242" s="45"/>
      <c r="EMR242" s="45"/>
      <c r="EMS242" s="45"/>
      <c r="EMT242" s="45"/>
      <c r="EMU242" s="45"/>
      <c r="EMV242" s="45"/>
      <c r="EMW242" s="45"/>
      <c r="EMX242" s="45"/>
      <c r="EMY242" s="45"/>
      <c r="EMZ242" s="45"/>
      <c r="ENA242" s="45"/>
      <c r="ENB242" s="45"/>
      <c r="ENC242" s="45"/>
      <c r="END242" s="45"/>
      <c r="ENE242" s="45"/>
      <c r="ENF242" s="45"/>
      <c r="ENG242" s="45"/>
      <c r="ENH242" s="45"/>
      <c r="ENI242" s="45"/>
      <c r="ENJ242" s="45"/>
      <c r="ENK242" s="45"/>
      <c r="ENL242" s="45"/>
      <c r="ENM242" s="45"/>
      <c r="ENN242" s="45"/>
      <c r="ENO242" s="45"/>
      <c r="ENP242" s="45"/>
      <c r="ENQ242" s="45"/>
      <c r="ENR242" s="45"/>
      <c r="ENS242" s="45"/>
      <c r="ENT242" s="45"/>
      <c r="ENU242" s="45"/>
      <c r="ENV242" s="45"/>
      <c r="ENW242" s="45"/>
      <c r="ENX242" s="45"/>
      <c r="ENY242" s="45"/>
      <c r="ENZ242" s="45"/>
      <c r="EOA242" s="45"/>
      <c r="EOB242" s="45"/>
      <c r="EOC242" s="45"/>
      <c r="EOD242" s="45"/>
      <c r="EOE242" s="45"/>
      <c r="EOF242" s="45"/>
      <c r="EOG242" s="45"/>
      <c r="EOH242" s="45"/>
      <c r="EOI242" s="45"/>
      <c r="EOJ242" s="45"/>
      <c r="EOK242" s="45"/>
      <c r="EOL242" s="45"/>
      <c r="EOM242" s="45"/>
      <c r="EON242" s="45"/>
      <c r="EOO242" s="45"/>
      <c r="EOP242" s="45"/>
      <c r="EOQ242" s="45"/>
      <c r="EOR242" s="45"/>
      <c r="EOS242" s="45"/>
      <c r="EOT242" s="45"/>
      <c r="EOU242" s="45"/>
      <c r="EOV242" s="45"/>
      <c r="EOW242" s="45"/>
      <c r="EOX242" s="45"/>
      <c r="EOY242" s="45"/>
      <c r="EOZ242" s="45"/>
      <c r="EPA242" s="45"/>
      <c r="EPB242" s="45"/>
      <c r="EPC242" s="45"/>
      <c r="EPD242" s="45"/>
      <c r="EPE242" s="45"/>
      <c r="EPF242" s="45"/>
      <c r="EPG242" s="45"/>
      <c r="EPH242" s="45"/>
      <c r="EPI242" s="45"/>
      <c r="EPJ242" s="45"/>
      <c r="EPK242" s="45"/>
      <c r="EPL242" s="45"/>
      <c r="EPM242" s="45"/>
      <c r="EPN242" s="45"/>
      <c r="EPO242" s="45"/>
      <c r="EPP242" s="45"/>
      <c r="EPQ242" s="45"/>
      <c r="EPR242" s="45"/>
      <c r="EPS242" s="45"/>
      <c r="EPT242" s="45"/>
      <c r="EPU242" s="45"/>
      <c r="EPV242" s="45"/>
      <c r="EPW242" s="45"/>
      <c r="EPX242" s="45"/>
      <c r="EPY242" s="45"/>
      <c r="EPZ242" s="45"/>
      <c r="EQA242" s="45"/>
      <c r="EQB242" s="45"/>
      <c r="EQC242" s="45"/>
      <c r="EQD242" s="45"/>
      <c r="EQE242" s="45"/>
      <c r="EQF242" s="45"/>
      <c r="EQG242" s="45"/>
      <c r="EQH242" s="45"/>
      <c r="EQI242" s="45"/>
      <c r="EQJ242" s="45"/>
      <c r="EQK242" s="45"/>
      <c r="EQL242" s="45"/>
      <c r="EQM242" s="45"/>
      <c r="EQN242" s="45"/>
      <c r="EQO242" s="45"/>
      <c r="EQP242" s="45"/>
      <c r="EQQ242" s="45"/>
      <c r="EQR242" s="45"/>
      <c r="EQS242" s="45"/>
      <c r="EQT242" s="45"/>
      <c r="EQU242" s="45"/>
      <c r="EQV242" s="45"/>
      <c r="EQW242" s="45"/>
      <c r="EQX242" s="45"/>
      <c r="EQY242" s="45"/>
      <c r="EQZ242" s="45"/>
      <c r="ERA242" s="45"/>
      <c r="ERB242" s="45"/>
      <c r="ERC242" s="45"/>
      <c r="ERD242" s="45"/>
      <c r="ERE242" s="45"/>
      <c r="ERF242" s="45"/>
      <c r="ERG242" s="45"/>
      <c r="ERH242" s="45"/>
      <c r="ERI242" s="45"/>
      <c r="ERJ242" s="45"/>
      <c r="ERK242" s="45"/>
      <c r="ERL242" s="45"/>
      <c r="ERM242" s="45"/>
      <c r="ERN242" s="45"/>
      <c r="ERO242" s="45"/>
      <c r="ERP242" s="45"/>
      <c r="ERQ242" s="45"/>
      <c r="ERR242" s="45"/>
      <c r="ERS242" s="45"/>
      <c r="ERT242" s="45"/>
      <c r="ERU242" s="45"/>
      <c r="ERV242" s="45"/>
      <c r="ERW242" s="45"/>
      <c r="ERX242" s="45"/>
      <c r="ERY242" s="45"/>
      <c r="ERZ242" s="45"/>
      <c r="ESA242" s="45"/>
      <c r="ESB242" s="45"/>
      <c r="ESC242" s="45"/>
      <c r="ESD242" s="45"/>
      <c r="ESE242" s="45"/>
      <c r="ESF242" s="45"/>
      <c r="ESG242" s="45"/>
      <c r="ESH242" s="45"/>
      <c r="ESI242" s="45"/>
      <c r="ESJ242" s="45"/>
      <c r="ESK242" s="45"/>
      <c r="ESL242" s="45"/>
      <c r="ESM242" s="45"/>
      <c r="ESN242" s="45"/>
      <c r="ESO242" s="45"/>
      <c r="ESP242" s="45"/>
      <c r="ESQ242" s="45"/>
      <c r="ESR242" s="45"/>
      <c r="ESS242" s="45"/>
      <c r="EST242" s="45"/>
      <c r="ESU242" s="45"/>
      <c r="ESV242" s="45"/>
      <c r="ESW242" s="45"/>
      <c r="ESX242" s="45"/>
      <c r="ESY242" s="45"/>
      <c r="ESZ242" s="45"/>
      <c r="ETA242" s="45"/>
      <c r="ETB242" s="45"/>
      <c r="ETC242" s="45"/>
      <c r="ETD242" s="45"/>
      <c r="ETE242" s="45"/>
      <c r="ETF242" s="45"/>
      <c r="ETG242" s="45"/>
      <c r="ETH242" s="45"/>
      <c r="ETI242" s="45"/>
      <c r="ETJ242" s="45"/>
      <c r="ETK242" s="45"/>
      <c r="ETL242" s="45"/>
      <c r="ETM242" s="45"/>
      <c r="ETN242" s="45"/>
      <c r="ETO242" s="45"/>
      <c r="ETP242" s="45"/>
      <c r="ETQ242" s="45"/>
      <c r="ETR242" s="45"/>
      <c r="ETS242" s="45"/>
      <c r="ETT242" s="45"/>
      <c r="ETU242" s="45"/>
      <c r="ETV242" s="45"/>
      <c r="ETW242" s="45"/>
      <c r="ETX242" s="45"/>
      <c r="ETY242" s="45"/>
      <c r="ETZ242" s="45"/>
      <c r="EUA242" s="45"/>
      <c r="EUB242" s="45"/>
      <c r="EUC242" s="45"/>
      <c r="EUD242" s="45"/>
      <c r="EUE242" s="45"/>
      <c r="EUF242" s="45"/>
      <c r="EUG242" s="45"/>
      <c r="EUH242" s="45"/>
      <c r="EUI242" s="45"/>
      <c r="EUJ242" s="45"/>
      <c r="EUK242" s="45"/>
      <c r="EUL242" s="45"/>
      <c r="EUM242" s="45"/>
      <c r="EUN242" s="45"/>
      <c r="EUO242" s="45"/>
      <c r="EUP242" s="45"/>
      <c r="EUQ242" s="45"/>
      <c r="EUR242" s="45"/>
      <c r="EUS242" s="45"/>
      <c r="EUT242" s="45"/>
      <c r="EUU242" s="45"/>
      <c r="EUV242" s="45"/>
      <c r="EUW242" s="45"/>
      <c r="EUX242" s="45"/>
      <c r="EUY242" s="45"/>
      <c r="EUZ242" s="45"/>
      <c r="EVA242" s="45"/>
      <c r="EVB242" s="45"/>
      <c r="EVC242" s="45"/>
      <c r="EVD242" s="45"/>
      <c r="EVE242" s="45"/>
      <c r="EVF242" s="45"/>
      <c r="EVG242" s="45"/>
      <c r="EVH242" s="45"/>
      <c r="EVI242" s="45"/>
      <c r="EVJ242" s="45"/>
      <c r="EVK242" s="45"/>
      <c r="EVL242" s="45"/>
      <c r="EVM242" s="45"/>
      <c r="EVN242" s="45"/>
      <c r="EVO242" s="45"/>
      <c r="EVP242" s="45"/>
      <c r="EVQ242" s="45"/>
      <c r="EVR242" s="45"/>
      <c r="EVS242" s="45"/>
      <c r="EVT242" s="45"/>
      <c r="EVU242" s="45"/>
      <c r="EVV242" s="45"/>
      <c r="EVW242" s="45"/>
      <c r="EVX242" s="45"/>
      <c r="EVY242" s="45"/>
      <c r="EVZ242" s="45"/>
      <c r="EWA242" s="45"/>
      <c r="EWB242" s="45"/>
      <c r="EWC242" s="45"/>
      <c r="EWD242" s="45"/>
      <c r="EWE242" s="45"/>
      <c r="EWF242" s="45"/>
      <c r="EWG242" s="45"/>
      <c r="EWH242" s="45"/>
      <c r="EWI242" s="45"/>
      <c r="EWJ242" s="45"/>
      <c r="EWK242" s="45"/>
      <c r="EWL242" s="45"/>
      <c r="EWM242" s="45"/>
      <c r="EWN242" s="45"/>
      <c r="EWO242" s="45"/>
      <c r="EWP242" s="45"/>
      <c r="EWQ242" s="45"/>
      <c r="EWR242" s="45"/>
      <c r="EWS242" s="45"/>
      <c r="EWT242" s="45"/>
      <c r="EWU242" s="45"/>
      <c r="EWV242" s="45"/>
      <c r="EWW242" s="45"/>
      <c r="EWX242" s="45"/>
      <c r="EWY242" s="45"/>
      <c r="EWZ242" s="45"/>
      <c r="EXA242" s="45"/>
      <c r="EXB242" s="45"/>
      <c r="EXC242" s="45"/>
      <c r="EXD242" s="45"/>
      <c r="EXE242" s="45"/>
      <c r="EXF242" s="45"/>
      <c r="EXG242" s="45"/>
      <c r="EXH242" s="45"/>
      <c r="EXI242" s="45"/>
      <c r="EXJ242" s="45"/>
      <c r="EXK242" s="45"/>
      <c r="EXL242" s="45"/>
      <c r="EXM242" s="45"/>
      <c r="EXN242" s="45"/>
      <c r="EXO242" s="45"/>
      <c r="EXP242" s="45"/>
      <c r="EXQ242" s="45"/>
      <c r="EXR242" s="45"/>
      <c r="EXS242" s="45"/>
      <c r="EXT242" s="45"/>
      <c r="EXU242" s="45"/>
      <c r="EXV242" s="45"/>
      <c r="EXW242" s="45"/>
      <c r="EXX242" s="45"/>
      <c r="EXY242" s="45"/>
      <c r="EXZ242" s="45"/>
      <c r="EYA242" s="45"/>
      <c r="EYB242" s="45"/>
      <c r="EYC242" s="45"/>
      <c r="EYD242" s="45"/>
      <c r="EYE242" s="45"/>
      <c r="EYF242" s="45"/>
      <c r="EYG242" s="45"/>
      <c r="EYH242" s="45"/>
      <c r="EYI242" s="45"/>
      <c r="EYJ242" s="45"/>
      <c r="EYK242" s="45"/>
      <c r="EYL242" s="45"/>
      <c r="EYM242" s="45"/>
      <c r="EYN242" s="45"/>
      <c r="EYO242" s="45"/>
      <c r="EYP242" s="45"/>
      <c r="EYQ242" s="45"/>
      <c r="EYR242" s="45"/>
      <c r="EYS242" s="45"/>
      <c r="EYT242" s="45"/>
      <c r="EYU242" s="45"/>
      <c r="EYV242" s="45"/>
      <c r="EYW242" s="45"/>
      <c r="EYX242" s="45"/>
      <c r="EYY242" s="45"/>
      <c r="EYZ242" s="45"/>
      <c r="EZA242" s="45"/>
      <c r="EZB242" s="45"/>
      <c r="EZC242" s="45"/>
      <c r="EZD242" s="45"/>
      <c r="EZE242" s="45"/>
      <c r="EZF242" s="45"/>
      <c r="EZG242" s="45"/>
      <c r="EZH242" s="45"/>
      <c r="EZI242" s="45"/>
      <c r="EZJ242" s="45"/>
      <c r="EZK242" s="45"/>
      <c r="EZL242" s="45"/>
      <c r="EZM242" s="45"/>
      <c r="EZN242" s="45"/>
      <c r="EZO242" s="45"/>
      <c r="EZP242" s="45"/>
      <c r="EZQ242" s="45"/>
      <c r="EZR242" s="45"/>
      <c r="EZS242" s="45"/>
      <c r="EZT242" s="45"/>
      <c r="EZU242" s="45"/>
      <c r="EZV242" s="45"/>
      <c r="EZW242" s="45"/>
      <c r="EZX242" s="45"/>
      <c r="EZY242" s="45"/>
      <c r="EZZ242" s="45"/>
      <c r="FAA242" s="45"/>
      <c r="FAB242" s="45"/>
      <c r="FAC242" s="45"/>
      <c r="FAD242" s="45"/>
      <c r="FAE242" s="45"/>
      <c r="FAF242" s="45"/>
      <c r="FAG242" s="45"/>
      <c r="FAH242" s="45"/>
      <c r="FAI242" s="45"/>
      <c r="FAJ242" s="45"/>
      <c r="FAK242" s="45"/>
      <c r="FAL242" s="45"/>
      <c r="FAM242" s="45"/>
      <c r="FAN242" s="45"/>
      <c r="FAO242" s="45"/>
      <c r="FAP242" s="45"/>
      <c r="FAQ242" s="45"/>
      <c r="FAR242" s="45"/>
      <c r="FAS242" s="45"/>
      <c r="FAT242" s="45"/>
      <c r="FAU242" s="45"/>
      <c r="FAV242" s="45"/>
      <c r="FAW242" s="45"/>
      <c r="FAX242" s="45"/>
      <c r="FAY242" s="45"/>
      <c r="FAZ242" s="45"/>
      <c r="FBA242" s="45"/>
      <c r="FBB242" s="45"/>
      <c r="FBC242" s="45"/>
      <c r="FBD242" s="45"/>
      <c r="FBE242" s="45"/>
      <c r="FBF242" s="45"/>
      <c r="FBG242" s="45"/>
      <c r="FBH242" s="45"/>
      <c r="FBI242" s="45"/>
      <c r="FBJ242" s="45"/>
      <c r="FBK242" s="45"/>
      <c r="FBL242" s="45"/>
      <c r="FBM242" s="45"/>
      <c r="FBN242" s="45"/>
      <c r="FBO242" s="45"/>
      <c r="FBP242" s="45"/>
      <c r="FBQ242" s="45"/>
      <c r="FBR242" s="45"/>
      <c r="FBS242" s="45"/>
      <c r="FBT242" s="45"/>
      <c r="FBU242" s="45"/>
      <c r="FBV242" s="45"/>
      <c r="FBW242" s="45"/>
      <c r="FBX242" s="45"/>
      <c r="FBY242" s="45"/>
      <c r="FBZ242" s="45"/>
      <c r="FCA242" s="45"/>
      <c r="FCB242" s="45"/>
      <c r="FCC242" s="45"/>
      <c r="FCD242" s="45"/>
      <c r="FCE242" s="45"/>
      <c r="FCF242" s="45"/>
      <c r="FCG242" s="45"/>
      <c r="FCH242" s="45"/>
      <c r="FCI242" s="45"/>
      <c r="FCJ242" s="45"/>
      <c r="FCK242" s="45"/>
      <c r="FCL242" s="45"/>
      <c r="FCM242" s="45"/>
      <c r="FCN242" s="45"/>
      <c r="FCO242" s="45"/>
      <c r="FCP242" s="45"/>
      <c r="FCQ242" s="45"/>
      <c r="FCR242" s="45"/>
      <c r="FCS242" s="45"/>
      <c r="FCT242" s="45"/>
      <c r="FCU242" s="45"/>
      <c r="FCV242" s="45"/>
      <c r="FCW242" s="45"/>
      <c r="FCX242" s="45"/>
      <c r="FCY242" s="45"/>
      <c r="FCZ242" s="45"/>
      <c r="FDA242" s="45"/>
      <c r="FDB242" s="45"/>
      <c r="FDC242" s="45"/>
      <c r="FDD242" s="45"/>
      <c r="FDE242" s="45"/>
      <c r="FDF242" s="45"/>
      <c r="FDG242" s="45"/>
      <c r="FDH242" s="45"/>
      <c r="FDI242" s="45"/>
      <c r="FDJ242" s="45"/>
      <c r="FDK242" s="45"/>
      <c r="FDL242" s="45"/>
      <c r="FDM242" s="45"/>
      <c r="FDN242" s="45"/>
      <c r="FDO242" s="45"/>
      <c r="FDP242" s="45"/>
      <c r="FDQ242" s="45"/>
      <c r="FDR242" s="45"/>
      <c r="FDS242" s="45"/>
      <c r="FDT242" s="45"/>
      <c r="FDU242" s="45"/>
      <c r="FDV242" s="45"/>
      <c r="FDW242" s="45"/>
      <c r="FDX242" s="45"/>
      <c r="FDY242" s="45"/>
      <c r="FDZ242" s="45"/>
      <c r="FEA242" s="45"/>
      <c r="FEB242" s="45"/>
      <c r="FEC242" s="45"/>
      <c r="FED242" s="45"/>
      <c r="FEE242" s="45"/>
      <c r="FEF242" s="45"/>
      <c r="FEG242" s="45"/>
      <c r="FEH242" s="45"/>
      <c r="FEI242" s="45"/>
      <c r="FEJ242" s="45"/>
      <c r="FEK242" s="45"/>
      <c r="FEL242" s="45"/>
      <c r="FEM242" s="45"/>
      <c r="FEN242" s="45"/>
      <c r="FEO242" s="45"/>
      <c r="FEP242" s="45"/>
      <c r="FEQ242" s="45"/>
      <c r="FER242" s="45"/>
      <c r="FES242" s="45"/>
      <c r="FET242" s="45"/>
      <c r="FEU242" s="45"/>
      <c r="FEV242" s="45"/>
      <c r="FEW242" s="45"/>
      <c r="FEX242" s="45"/>
      <c r="FEY242" s="45"/>
      <c r="FEZ242" s="45"/>
      <c r="FFA242" s="45"/>
      <c r="FFB242" s="45"/>
      <c r="FFC242" s="45"/>
      <c r="FFD242" s="45"/>
      <c r="FFE242" s="45"/>
      <c r="FFF242" s="45"/>
      <c r="FFG242" s="45"/>
      <c r="FFH242" s="45"/>
      <c r="FFI242" s="45"/>
      <c r="FFJ242" s="45"/>
      <c r="FFK242" s="45"/>
      <c r="FFL242" s="45"/>
      <c r="FFM242" s="45"/>
      <c r="FFN242" s="45"/>
      <c r="FFO242" s="45"/>
      <c r="FFP242" s="45"/>
      <c r="FFQ242" s="45"/>
      <c r="FFR242" s="45"/>
      <c r="FFS242" s="45"/>
      <c r="FFT242" s="45"/>
      <c r="FFU242" s="45"/>
      <c r="FFV242" s="45"/>
      <c r="FFW242" s="45"/>
      <c r="FFX242" s="45"/>
      <c r="FFY242" s="45"/>
      <c r="FFZ242" s="45"/>
      <c r="FGA242" s="45"/>
      <c r="FGB242" s="45"/>
      <c r="FGC242" s="45"/>
      <c r="FGD242" s="45"/>
      <c r="FGE242" s="45"/>
      <c r="FGF242" s="45"/>
      <c r="FGG242" s="45"/>
      <c r="FGH242" s="45"/>
      <c r="FGI242" s="45"/>
      <c r="FGJ242" s="45"/>
      <c r="FGK242" s="45"/>
      <c r="FGL242" s="45"/>
      <c r="FGM242" s="45"/>
      <c r="FGN242" s="45"/>
      <c r="FGO242" s="45"/>
      <c r="FGP242" s="45"/>
      <c r="FGQ242" s="45"/>
      <c r="FGR242" s="45"/>
      <c r="FGS242" s="45"/>
      <c r="FGT242" s="45"/>
      <c r="FGU242" s="45"/>
      <c r="FGV242" s="45"/>
      <c r="FGW242" s="45"/>
      <c r="FGX242" s="45"/>
      <c r="FGY242" s="45"/>
      <c r="FGZ242" s="45"/>
      <c r="FHA242" s="45"/>
      <c r="FHB242" s="45"/>
      <c r="FHC242" s="45"/>
      <c r="FHD242" s="45"/>
      <c r="FHE242" s="45"/>
      <c r="FHF242" s="45"/>
      <c r="FHG242" s="45"/>
      <c r="FHH242" s="45"/>
      <c r="FHI242" s="45"/>
      <c r="FHJ242" s="45"/>
      <c r="FHK242" s="45"/>
      <c r="FHL242" s="45"/>
      <c r="FHM242" s="45"/>
      <c r="FHN242" s="45"/>
      <c r="FHO242" s="45"/>
      <c r="FHP242" s="45"/>
      <c r="FHQ242" s="45"/>
      <c r="FHR242" s="45"/>
      <c r="FHS242" s="45"/>
      <c r="FHT242" s="45"/>
      <c r="FHU242" s="45"/>
      <c r="FHV242" s="45"/>
      <c r="FHW242" s="45"/>
      <c r="FHX242" s="45"/>
      <c r="FHY242" s="45"/>
      <c r="FHZ242" s="45"/>
      <c r="FIA242" s="45"/>
      <c r="FIB242" s="45"/>
      <c r="FIC242" s="45"/>
      <c r="FID242" s="45"/>
      <c r="FIE242" s="45"/>
      <c r="FIF242" s="45"/>
      <c r="FIG242" s="45"/>
      <c r="FIH242" s="45"/>
      <c r="FII242" s="45"/>
      <c r="FIJ242" s="45"/>
      <c r="FIK242" s="45"/>
      <c r="FIL242" s="45"/>
      <c r="FIM242" s="45"/>
      <c r="FIN242" s="45"/>
      <c r="FIO242" s="45"/>
      <c r="FIP242" s="45"/>
      <c r="FIQ242" s="45"/>
      <c r="FIR242" s="45"/>
      <c r="FIS242" s="45"/>
      <c r="FIT242" s="45"/>
      <c r="FIU242" s="45"/>
      <c r="FIV242" s="45"/>
      <c r="FIW242" s="45"/>
      <c r="FIX242" s="45"/>
      <c r="FIY242" s="45"/>
      <c r="FIZ242" s="45"/>
      <c r="FJA242" s="45"/>
      <c r="FJB242" s="45"/>
      <c r="FJC242" s="45"/>
      <c r="FJD242" s="45"/>
      <c r="FJE242" s="45"/>
      <c r="FJF242" s="45"/>
      <c r="FJG242" s="45"/>
      <c r="FJH242" s="45"/>
      <c r="FJI242" s="45"/>
      <c r="FJJ242" s="45"/>
      <c r="FJK242" s="45"/>
      <c r="FJL242" s="45"/>
      <c r="FJM242" s="45"/>
      <c r="FJN242" s="45"/>
      <c r="FJO242" s="45"/>
      <c r="FJP242" s="45"/>
      <c r="FJQ242" s="45"/>
      <c r="FJR242" s="45"/>
      <c r="FJS242" s="45"/>
      <c r="FJT242" s="45"/>
      <c r="FJU242" s="45"/>
      <c r="FJV242" s="45"/>
      <c r="FJW242" s="45"/>
      <c r="FJX242" s="45"/>
      <c r="FJY242" s="45"/>
      <c r="FJZ242" s="45"/>
      <c r="FKA242" s="45"/>
      <c r="FKB242" s="45"/>
      <c r="FKC242" s="45"/>
      <c r="FKD242" s="45"/>
      <c r="FKE242" s="45"/>
      <c r="FKF242" s="45"/>
      <c r="FKG242" s="45"/>
      <c r="FKH242" s="45"/>
      <c r="FKI242" s="45"/>
      <c r="FKJ242" s="45"/>
      <c r="FKK242" s="45"/>
      <c r="FKL242" s="45"/>
      <c r="FKM242" s="45"/>
      <c r="FKN242" s="45"/>
      <c r="FKO242" s="45"/>
      <c r="FKP242" s="45"/>
      <c r="FKQ242" s="45"/>
      <c r="FKR242" s="45"/>
      <c r="FKS242" s="45"/>
      <c r="FKT242" s="45"/>
      <c r="FKU242" s="45"/>
      <c r="FKV242" s="45"/>
      <c r="FKW242" s="45"/>
      <c r="FKX242" s="45"/>
      <c r="FKY242" s="45"/>
      <c r="FKZ242" s="45"/>
      <c r="FLA242" s="45"/>
      <c r="FLB242" s="45"/>
      <c r="FLC242" s="45"/>
      <c r="FLD242" s="45"/>
      <c r="FLE242" s="45"/>
      <c r="FLF242" s="45"/>
      <c r="FLG242" s="45"/>
      <c r="FLH242" s="45"/>
      <c r="FLI242" s="45"/>
      <c r="FLJ242" s="45"/>
      <c r="FLK242" s="45"/>
      <c r="FLL242" s="45"/>
      <c r="FLM242" s="45"/>
      <c r="FLN242" s="45"/>
      <c r="FLO242" s="45"/>
      <c r="FLP242" s="45"/>
      <c r="FLQ242" s="45"/>
      <c r="FLR242" s="45"/>
      <c r="FLS242" s="45"/>
      <c r="FLT242" s="45"/>
      <c r="FLU242" s="45"/>
      <c r="FLV242" s="45"/>
      <c r="FLW242" s="45"/>
      <c r="FLX242" s="45"/>
      <c r="FLY242" s="45"/>
      <c r="FLZ242" s="45"/>
      <c r="FMA242" s="45"/>
      <c r="FMB242" s="45"/>
      <c r="FMC242" s="45"/>
      <c r="FMD242" s="45"/>
      <c r="FME242" s="45"/>
      <c r="FMF242" s="45"/>
      <c r="FMG242" s="45"/>
      <c r="FMH242" s="45"/>
      <c r="FMI242" s="45"/>
      <c r="FMJ242" s="45"/>
      <c r="FMK242" s="45"/>
      <c r="FML242" s="45"/>
      <c r="FMM242" s="45"/>
      <c r="FMN242" s="45"/>
      <c r="FMO242" s="45"/>
      <c r="FMP242" s="45"/>
      <c r="FMQ242" s="45"/>
      <c r="FMR242" s="45"/>
      <c r="FMS242" s="45"/>
      <c r="FMT242" s="45"/>
      <c r="FMU242" s="45"/>
      <c r="FMV242" s="45"/>
      <c r="FMW242" s="45"/>
      <c r="FMX242" s="45"/>
      <c r="FMY242" s="45"/>
      <c r="FMZ242" s="45"/>
      <c r="FNA242" s="45"/>
      <c r="FNB242" s="45"/>
      <c r="FNC242" s="45"/>
      <c r="FND242" s="45"/>
      <c r="FNE242" s="45"/>
      <c r="FNF242" s="45"/>
      <c r="FNG242" s="45"/>
      <c r="FNH242" s="45"/>
      <c r="FNI242" s="45"/>
      <c r="FNJ242" s="45"/>
      <c r="FNK242" s="45"/>
      <c r="FNL242" s="45"/>
      <c r="FNM242" s="45"/>
      <c r="FNN242" s="45"/>
      <c r="FNO242" s="45"/>
      <c r="FNP242" s="45"/>
      <c r="FNQ242" s="45"/>
      <c r="FNR242" s="45"/>
      <c r="FNS242" s="45"/>
      <c r="FNT242" s="45"/>
      <c r="FNU242" s="45"/>
      <c r="FNV242" s="45"/>
      <c r="FNW242" s="45"/>
      <c r="FNX242" s="45"/>
      <c r="FNY242" s="45"/>
      <c r="FNZ242" s="45"/>
      <c r="FOA242" s="45"/>
      <c r="FOB242" s="45"/>
      <c r="FOC242" s="45"/>
      <c r="FOD242" s="45"/>
      <c r="FOE242" s="45"/>
      <c r="FOF242" s="45"/>
      <c r="FOG242" s="45"/>
      <c r="FOH242" s="45"/>
      <c r="FOI242" s="45"/>
      <c r="FOJ242" s="45"/>
      <c r="FOK242" s="45"/>
      <c r="FOL242" s="45"/>
      <c r="FOM242" s="45"/>
      <c r="FON242" s="45"/>
      <c r="FOO242" s="45"/>
      <c r="FOP242" s="45"/>
      <c r="FOQ242" s="45"/>
      <c r="FOR242" s="45"/>
      <c r="FOS242" s="45"/>
      <c r="FOT242" s="45"/>
      <c r="FOU242" s="45"/>
      <c r="FOV242" s="45"/>
      <c r="FOW242" s="45"/>
      <c r="FOX242" s="45"/>
      <c r="FOY242" s="45"/>
      <c r="FOZ242" s="45"/>
      <c r="FPA242" s="45"/>
      <c r="FPB242" s="45"/>
      <c r="FPC242" s="45"/>
      <c r="FPD242" s="45"/>
      <c r="FPE242" s="45"/>
      <c r="FPF242" s="45"/>
      <c r="FPG242" s="45"/>
      <c r="FPH242" s="45"/>
      <c r="FPI242" s="45"/>
      <c r="FPJ242" s="45"/>
      <c r="FPK242" s="45"/>
      <c r="FPL242" s="45"/>
      <c r="FPM242" s="45"/>
      <c r="FPN242" s="45"/>
      <c r="FPO242" s="45"/>
      <c r="FPP242" s="45"/>
      <c r="FPQ242" s="45"/>
      <c r="FPR242" s="45"/>
      <c r="FPS242" s="45"/>
      <c r="FPT242" s="45"/>
      <c r="FPU242" s="45"/>
      <c r="FPV242" s="45"/>
      <c r="FPW242" s="45"/>
      <c r="FPX242" s="45"/>
      <c r="FPY242" s="45"/>
      <c r="FPZ242" s="45"/>
      <c r="FQA242" s="45"/>
      <c r="FQB242" s="45"/>
      <c r="FQC242" s="45"/>
      <c r="FQD242" s="45"/>
      <c r="FQE242" s="45"/>
      <c r="FQF242" s="45"/>
      <c r="FQG242" s="45"/>
      <c r="FQH242" s="45"/>
      <c r="FQI242" s="45"/>
      <c r="FQJ242" s="45"/>
      <c r="FQK242" s="45"/>
      <c r="FQL242" s="45"/>
      <c r="FQM242" s="45"/>
      <c r="FQN242" s="45"/>
      <c r="FQO242" s="45"/>
      <c r="FQP242" s="45"/>
      <c r="FQQ242" s="45"/>
      <c r="FQR242" s="45"/>
      <c r="FQS242" s="45"/>
      <c r="FQT242" s="45"/>
      <c r="FQU242" s="45"/>
      <c r="FQV242" s="45"/>
      <c r="FQW242" s="45"/>
      <c r="FQX242" s="45"/>
      <c r="FQY242" s="45"/>
      <c r="FQZ242" s="45"/>
      <c r="FRA242" s="45"/>
      <c r="FRB242" s="45"/>
      <c r="FRC242" s="45"/>
      <c r="FRD242" s="45"/>
      <c r="FRE242" s="45"/>
      <c r="FRF242" s="45"/>
      <c r="FRG242" s="45"/>
      <c r="FRH242" s="45"/>
      <c r="FRI242" s="45"/>
      <c r="FRJ242" s="45"/>
      <c r="FRK242" s="45"/>
      <c r="FRL242" s="45"/>
      <c r="FRM242" s="45"/>
      <c r="FRN242" s="45"/>
      <c r="FRO242" s="45"/>
      <c r="FRP242" s="45"/>
      <c r="FRQ242" s="45"/>
      <c r="FRR242" s="45"/>
      <c r="FRS242" s="45"/>
      <c r="FRT242" s="45"/>
      <c r="FRU242" s="45"/>
      <c r="FRV242" s="45"/>
      <c r="FRW242" s="45"/>
      <c r="FRX242" s="45"/>
      <c r="FRY242" s="45"/>
      <c r="FRZ242" s="45"/>
      <c r="FSA242" s="45"/>
      <c r="FSB242" s="45"/>
      <c r="FSC242" s="45"/>
      <c r="FSD242" s="45"/>
      <c r="FSE242" s="45"/>
      <c r="FSF242" s="45"/>
      <c r="FSG242" s="45"/>
      <c r="FSH242" s="45"/>
      <c r="FSI242" s="45"/>
      <c r="FSJ242" s="45"/>
      <c r="FSK242" s="45"/>
      <c r="FSL242" s="45"/>
      <c r="FSM242" s="45"/>
      <c r="FSN242" s="45"/>
      <c r="FSO242" s="45"/>
      <c r="FSP242" s="45"/>
      <c r="FSQ242" s="45"/>
      <c r="FSR242" s="45"/>
      <c r="FSS242" s="45"/>
      <c r="FST242" s="45"/>
      <c r="FSU242" s="45"/>
      <c r="FSV242" s="45"/>
      <c r="FSW242" s="45"/>
      <c r="FSX242" s="45"/>
      <c r="FSY242" s="45"/>
      <c r="FSZ242" s="45"/>
      <c r="FTA242" s="45"/>
      <c r="FTB242" s="45"/>
      <c r="FTC242" s="45"/>
      <c r="FTD242" s="45"/>
      <c r="FTE242" s="45"/>
      <c r="FTF242" s="45"/>
      <c r="FTG242" s="45"/>
      <c r="FTH242" s="45"/>
      <c r="FTI242" s="45"/>
      <c r="FTJ242" s="45"/>
      <c r="FTK242" s="45"/>
      <c r="FTL242" s="45"/>
      <c r="FTM242" s="45"/>
      <c r="FTN242" s="45"/>
      <c r="FTO242" s="45"/>
      <c r="FTP242" s="45"/>
      <c r="FTQ242" s="45"/>
      <c r="FTR242" s="45"/>
      <c r="FTS242" s="45"/>
      <c r="FTT242" s="45"/>
      <c r="FTU242" s="45"/>
      <c r="FTV242" s="45"/>
      <c r="FTW242" s="45"/>
      <c r="FTX242" s="45"/>
      <c r="FTY242" s="45"/>
      <c r="FTZ242" s="45"/>
      <c r="FUA242" s="45"/>
      <c r="FUB242" s="45"/>
      <c r="FUC242" s="45"/>
      <c r="FUD242" s="45"/>
      <c r="FUE242" s="45"/>
      <c r="FUF242" s="45"/>
      <c r="FUG242" s="45"/>
      <c r="FUH242" s="45"/>
      <c r="FUI242" s="45"/>
      <c r="FUJ242" s="45"/>
      <c r="FUK242" s="45"/>
      <c r="FUL242" s="45"/>
      <c r="FUM242" s="45"/>
      <c r="FUN242" s="45"/>
      <c r="FUO242" s="45"/>
      <c r="FUP242" s="45"/>
      <c r="FUQ242" s="45"/>
      <c r="FUR242" s="45"/>
      <c r="FUS242" s="45"/>
      <c r="FUT242" s="45"/>
      <c r="FUU242" s="45"/>
      <c r="FUV242" s="45"/>
      <c r="FUW242" s="45"/>
      <c r="FUX242" s="45"/>
      <c r="FUY242" s="45"/>
      <c r="FUZ242" s="45"/>
      <c r="FVA242" s="45"/>
      <c r="FVB242" s="45"/>
      <c r="FVC242" s="45"/>
      <c r="FVD242" s="45"/>
      <c r="FVE242" s="45"/>
      <c r="FVF242" s="45"/>
      <c r="FVG242" s="45"/>
      <c r="FVH242" s="45"/>
      <c r="FVI242" s="45"/>
      <c r="FVJ242" s="45"/>
      <c r="FVK242" s="45"/>
      <c r="FVL242" s="45"/>
      <c r="FVM242" s="45"/>
      <c r="FVN242" s="45"/>
      <c r="FVO242" s="45"/>
      <c r="FVP242" s="45"/>
      <c r="FVQ242" s="45"/>
      <c r="FVR242" s="45"/>
      <c r="FVS242" s="45"/>
      <c r="FVT242" s="45"/>
      <c r="FVU242" s="45"/>
      <c r="FVV242" s="45"/>
      <c r="FVW242" s="45"/>
      <c r="FVX242" s="45"/>
      <c r="FVY242" s="45"/>
      <c r="FVZ242" s="45"/>
      <c r="FWA242" s="45"/>
      <c r="FWB242" s="45"/>
      <c r="FWC242" s="45"/>
      <c r="FWD242" s="45"/>
      <c r="FWE242" s="45"/>
      <c r="FWF242" s="45"/>
      <c r="FWG242" s="45"/>
      <c r="FWH242" s="45"/>
      <c r="FWI242" s="45"/>
      <c r="FWJ242" s="45"/>
      <c r="FWK242" s="45"/>
      <c r="FWL242" s="45"/>
      <c r="FWM242" s="45"/>
      <c r="FWN242" s="45"/>
      <c r="FWO242" s="45"/>
      <c r="FWP242" s="45"/>
      <c r="FWQ242" s="45"/>
      <c r="FWR242" s="45"/>
      <c r="FWS242" s="45"/>
      <c r="FWT242" s="45"/>
      <c r="FWU242" s="45"/>
      <c r="FWV242" s="45"/>
      <c r="FWW242" s="45"/>
      <c r="FWX242" s="45"/>
      <c r="FWY242" s="45"/>
      <c r="FWZ242" s="45"/>
      <c r="FXA242" s="45"/>
      <c r="FXB242" s="45"/>
      <c r="FXC242" s="45"/>
      <c r="FXD242" s="45"/>
      <c r="FXE242" s="45"/>
      <c r="FXF242" s="45"/>
      <c r="FXG242" s="45"/>
      <c r="FXH242" s="45"/>
      <c r="FXI242" s="45"/>
      <c r="FXJ242" s="45"/>
      <c r="FXK242" s="45"/>
      <c r="FXL242" s="45"/>
      <c r="FXM242" s="45"/>
      <c r="FXN242" s="45"/>
      <c r="FXO242" s="45"/>
      <c r="FXP242" s="45"/>
      <c r="FXQ242" s="45"/>
      <c r="FXR242" s="45"/>
      <c r="FXS242" s="45"/>
      <c r="FXT242" s="45"/>
      <c r="FXU242" s="45"/>
      <c r="FXV242" s="45"/>
      <c r="FXW242" s="45"/>
      <c r="FXX242" s="45"/>
      <c r="FXY242" s="45"/>
      <c r="FXZ242" s="45"/>
      <c r="FYA242" s="45"/>
      <c r="FYB242" s="45"/>
      <c r="FYC242" s="45"/>
      <c r="FYD242" s="45"/>
      <c r="FYE242" s="45"/>
      <c r="FYF242" s="45"/>
      <c r="FYG242" s="45"/>
      <c r="FYH242" s="45"/>
      <c r="FYI242" s="45"/>
      <c r="FYJ242" s="45"/>
      <c r="FYK242" s="45"/>
      <c r="FYL242" s="45"/>
      <c r="FYM242" s="45"/>
      <c r="FYN242" s="45"/>
      <c r="FYO242" s="45"/>
      <c r="FYP242" s="45"/>
      <c r="FYQ242" s="45"/>
      <c r="FYR242" s="45"/>
      <c r="FYS242" s="45"/>
      <c r="FYT242" s="45"/>
      <c r="FYU242" s="45"/>
      <c r="FYV242" s="45"/>
      <c r="FYW242" s="45"/>
      <c r="FYX242" s="45"/>
      <c r="FYY242" s="45"/>
      <c r="FYZ242" s="45"/>
      <c r="FZA242" s="45"/>
      <c r="FZB242" s="45"/>
      <c r="FZC242" s="45"/>
      <c r="FZD242" s="45"/>
      <c r="FZE242" s="45"/>
      <c r="FZF242" s="45"/>
      <c r="FZG242" s="45"/>
      <c r="FZH242" s="45"/>
      <c r="FZI242" s="45"/>
      <c r="FZJ242" s="45"/>
      <c r="FZK242" s="45"/>
      <c r="FZL242" s="45"/>
      <c r="FZM242" s="45"/>
      <c r="FZN242" s="45"/>
      <c r="FZO242" s="45"/>
      <c r="FZP242" s="45"/>
      <c r="FZQ242" s="45"/>
      <c r="FZR242" s="45"/>
      <c r="FZS242" s="45"/>
      <c r="FZT242" s="45"/>
      <c r="FZU242" s="45"/>
      <c r="FZV242" s="45"/>
      <c r="FZW242" s="45"/>
      <c r="FZX242" s="45"/>
      <c r="FZY242" s="45"/>
      <c r="FZZ242" s="45"/>
      <c r="GAA242" s="45"/>
      <c r="GAB242" s="45"/>
      <c r="GAC242" s="45"/>
      <c r="GAD242" s="45"/>
      <c r="GAE242" s="45"/>
      <c r="GAF242" s="45"/>
      <c r="GAG242" s="45"/>
      <c r="GAH242" s="45"/>
      <c r="GAI242" s="45"/>
      <c r="GAJ242" s="45"/>
      <c r="GAK242" s="45"/>
      <c r="GAL242" s="45"/>
      <c r="GAM242" s="45"/>
      <c r="GAN242" s="45"/>
      <c r="GAO242" s="45"/>
      <c r="GAP242" s="45"/>
      <c r="GAQ242" s="45"/>
      <c r="GAR242" s="45"/>
      <c r="GAS242" s="45"/>
      <c r="GAT242" s="45"/>
      <c r="GAU242" s="45"/>
      <c r="GAV242" s="45"/>
      <c r="GAW242" s="45"/>
      <c r="GAX242" s="45"/>
      <c r="GAY242" s="45"/>
      <c r="GAZ242" s="45"/>
      <c r="GBA242" s="45"/>
      <c r="GBB242" s="45"/>
      <c r="GBC242" s="45"/>
      <c r="GBD242" s="45"/>
      <c r="GBE242" s="45"/>
      <c r="GBF242" s="45"/>
      <c r="GBG242" s="45"/>
      <c r="GBH242" s="45"/>
      <c r="GBI242" s="45"/>
      <c r="GBJ242" s="45"/>
      <c r="GBK242" s="45"/>
      <c r="GBL242" s="45"/>
      <c r="GBM242" s="45"/>
      <c r="GBN242" s="45"/>
      <c r="GBO242" s="45"/>
      <c r="GBP242" s="45"/>
      <c r="GBQ242" s="45"/>
      <c r="GBR242" s="45"/>
      <c r="GBS242" s="45"/>
      <c r="GBT242" s="45"/>
      <c r="GBU242" s="45"/>
      <c r="GBV242" s="45"/>
      <c r="GBW242" s="45"/>
      <c r="GBX242" s="45"/>
      <c r="GBY242" s="45"/>
      <c r="GBZ242" s="45"/>
      <c r="GCA242" s="45"/>
      <c r="GCB242" s="45"/>
      <c r="GCC242" s="45"/>
      <c r="GCD242" s="45"/>
      <c r="GCE242" s="45"/>
      <c r="GCF242" s="45"/>
      <c r="GCG242" s="45"/>
      <c r="GCH242" s="45"/>
      <c r="GCI242" s="45"/>
      <c r="GCJ242" s="45"/>
      <c r="GCK242" s="45"/>
      <c r="GCL242" s="45"/>
      <c r="GCM242" s="45"/>
      <c r="GCN242" s="45"/>
      <c r="GCO242" s="45"/>
      <c r="GCP242" s="45"/>
      <c r="GCQ242" s="45"/>
      <c r="GCR242" s="45"/>
      <c r="GCS242" s="45"/>
      <c r="GCT242" s="45"/>
      <c r="GCU242" s="45"/>
      <c r="GCV242" s="45"/>
      <c r="GCW242" s="45"/>
      <c r="GCX242" s="45"/>
      <c r="GCY242" s="45"/>
      <c r="GCZ242" s="45"/>
      <c r="GDA242" s="45"/>
      <c r="GDB242" s="45"/>
      <c r="GDC242" s="45"/>
      <c r="GDD242" s="45"/>
      <c r="GDE242" s="45"/>
      <c r="GDF242" s="45"/>
      <c r="GDG242" s="45"/>
      <c r="GDH242" s="45"/>
      <c r="GDI242" s="45"/>
      <c r="GDJ242" s="45"/>
      <c r="GDK242" s="45"/>
      <c r="GDL242" s="45"/>
      <c r="GDM242" s="45"/>
      <c r="GDN242" s="45"/>
      <c r="GDO242" s="45"/>
      <c r="GDP242" s="45"/>
      <c r="GDQ242" s="45"/>
      <c r="GDR242" s="45"/>
      <c r="GDS242" s="45"/>
      <c r="GDT242" s="45"/>
      <c r="GDU242" s="45"/>
      <c r="GDV242" s="45"/>
      <c r="GDW242" s="45"/>
      <c r="GDX242" s="45"/>
      <c r="GDY242" s="45"/>
      <c r="GDZ242" s="45"/>
      <c r="GEA242" s="45"/>
      <c r="GEB242" s="45"/>
      <c r="GEC242" s="45"/>
      <c r="GED242" s="45"/>
      <c r="GEE242" s="45"/>
      <c r="GEF242" s="45"/>
      <c r="GEG242" s="45"/>
      <c r="GEH242" s="45"/>
      <c r="GEI242" s="45"/>
      <c r="GEJ242" s="45"/>
      <c r="GEK242" s="45"/>
      <c r="GEL242" s="45"/>
      <c r="GEM242" s="45"/>
      <c r="GEN242" s="45"/>
      <c r="GEO242" s="45"/>
      <c r="GEP242" s="45"/>
      <c r="GEQ242" s="45"/>
      <c r="GER242" s="45"/>
      <c r="GES242" s="45"/>
      <c r="GET242" s="45"/>
      <c r="GEU242" s="45"/>
      <c r="GEV242" s="45"/>
      <c r="GEW242" s="45"/>
      <c r="GEX242" s="45"/>
      <c r="GEY242" s="45"/>
      <c r="GEZ242" s="45"/>
      <c r="GFA242" s="45"/>
      <c r="GFB242" s="45"/>
      <c r="GFC242" s="45"/>
      <c r="GFD242" s="45"/>
      <c r="GFE242" s="45"/>
      <c r="GFF242" s="45"/>
      <c r="GFG242" s="45"/>
      <c r="GFH242" s="45"/>
      <c r="GFI242" s="45"/>
      <c r="GFJ242" s="45"/>
      <c r="GFK242" s="45"/>
      <c r="GFL242" s="45"/>
      <c r="GFM242" s="45"/>
      <c r="GFN242" s="45"/>
      <c r="GFO242" s="45"/>
      <c r="GFP242" s="45"/>
      <c r="GFQ242" s="45"/>
      <c r="GFR242" s="45"/>
      <c r="GFS242" s="45"/>
      <c r="GFT242" s="45"/>
      <c r="GFU242" s="45"/>
      <c r="GFV242" s="45"/>
      <c r="GFW242" s="45"/>
      <c r="GFX242" s="45"/>
      <c r="GFY242" s="45"/>
      <c r="GFZ242" s="45"/>
      <c r="GGA242" s="45"/>
      <c r="GGB242" s="45"/>
      <c r="GGC242" s="45"/>
      <c r="GGD242" s="45"/>
      <c r="GGE242" s="45"/>
      <c r="GGF242" s="45"/>
      <c r="GGG242" s="45"/>
      <c r="GGH242" s="45"/>
      <c r="GGI242" s="45"/>
      <c r="GGJ242" s="45"/>
      <c r="GGK242" s="45"/>
      <c r="GGL242" s="45"/>
      <c r="GGM242" s="45"/>
      <c r="GGN242" s="45"/>
      <c r="GGO242" s="45"/>
      <c r="GGP242" s="45"/>
      <c r="GGQ242" s="45"/>
      <c r="GGR242" s="45"/>
      <c r="GGS242" s="45"/>
      <c r="GGT242" s="45"/>
      <c r="GGU242" s="45"/>
      <c r="GGV242" s="45"/>
      <c r="GGW242" s="45"/>
      <c r="GGX242" s="45"/>
      <c r="GGY242" s="45"/>
      <c r="GGZ242" s="45"/>
      <c r="GHA242" s="45"/>
      <c r="GHB242" s="45"/>
      <c r="GHC242" s="45"/>
      <c r="GHD242" s="45"/>
      <c r="GHE242" s="45"/>
      <c r="GHF242" s="45"/>
      <c r="GHG242" s="45"/>
      <c r="GHH242" s="45"/>
      <c r="GHI242" s="45"/>
      <c r="GHJ242" s="45"/>
      <c r="GHK242" s="45"/>
      <c r="GHL242" s="45"/>
      <c r="GHM242" s="45"/>
      <c r="GHN242" s="45"/>
      <c r="GHO242" s="45"/>
      <c r="GHP242" s="45"/>
      <c r="GHQ242" s="45"/>
      <c r="GHR242" s="45"/>
      <c r="GHS242" s="45"/>
      <c r="GHT242" s="45"/>
      <c r="GHU242" s="45"/>
      <c r="GHV242" s="45"/>
      <c r="GHW242" s="45"/>
      <c r="GHX242" s="45"/>
      <c r="GHY242" s="45"/>
      <c r="GHZ242" s="45"/>
      <c r="GIA242" s="45"/>
      <c r="GIB242" s="45"/>
      <c r="GIC242" s="45"/>
      <c r="GID242" s="45"/>
      <c r="GIE242" s="45"/>
      <c r="GIF242" s="45"/>
      <c r="GIG242" s="45"/>
      <c r="GIH242" s="45"/>
      <c r="GII242" s="45"/>
      <c r="GIJ242" s="45"/>
      <c r="GIK242" s="45"/>
      <c r="GIL242" s="45"/>
      <c r="GIM242" s="45"/>
      <c r="GIN242" s="45"/>
      <c r="GIO242" s="45"/>
      <c r="GIP242" s="45"/>
      <c r="GIQ242" s="45"/>
      <c r="GIR242" s="45"/>
      <c r="GIS242" s="45"/>
      <c r="GIT242" s="45"/>
      <c r="GIU242" s="45"/>
      <c r="GIV242" s="45"/>
      <c r="GIW242" s="45"/>
      <c r="GIX242" s="45"/>
      <c r="GIY242" s="45"/>
      <c r="GIZ242" s="45"/>
      <c r="GJA242" s="45"/>
      <c r="GJB242" s="45"/>
      <c r="GJC242" s="45"/>
      <c r="GJD242" s="45"/>
      <c r="GJE242" s="45"/>
      <c r="GJF242" s="45"/>
      <c r="GJG242" s="45"/>
      <c r="GJH242" s="45"/>
      <c r="GJI242" s="45"/>
      <c r="GJJ242" s="45"/>
      <c r="GJK242" s="45"/>
      <c r="GJL242" s="45"/>
      <c r="GJM242" s="45"/>
      <c r="GJN242" s="45"/>
      <c r="GJO242" s="45"/>
      <c r="GJP242" s="45"/>
      <c r="GJQ242" s="45"/>
      <c r="GJR242" s="45"/>
      <c r="GJS242" s="45"/>
      <c r="GJT242" s="45"/>
      <c r="GJU242" s="45"/>
      <c r="GJV242" s="45"/>
      <c r="GJW242" s="45"/>
      <c r="GJX242" s="45"/>
      <c r="GJY242" s="45"/>
      <c r="GJZ242" s="45"/>
      <c r="GKA242" s="45"/>
      <c r="GKB242" s="45"/>
      <c r="GKC242" s="45"/>
      <c r="GKD242" s="45"/>
      <c r="GKE242" s="45"/>
      <c r="GKF242" s="45"/>
      <c r="GKG242" s="45"/>
      <c r="GKH242" s="45"/>
      <c r="GKI242" s="45"/>
      <c r="GKJ242" s="45"/>
      <c r="GKK242" s="45"/>
      <c r="GKL242" s="45"/>
      <c r="GKM242" s="45"/>
      <c r="GKN242" s="45"/>
      <c r="GKO242" s="45"/>
      <c r="GKP242" s="45"/>
      <c r="GKQ242" s="45"/>
      <c r="GKR242" s="45"/>
      <c r="GKS242" s="45"/>
      <c r="GKT242" s="45"/>
      <c r="GKU242" s="45"/>
      <c r="GKV242" s="45"/>
      <c r="GKW242" s="45"/>
      <c r="GKX242" s="45"/>
      <c r="GKY242" s="45"/>
      <c r="GKZ242" s="45"/>
      <c r="GLA242" s="45"/>
      <c r="GLB242" s="45"/>
      <c r="GLC242" s="45"/>
      <c r="GLD242" s="45"/>
      <c r="GLE242" s="45"/>
      <c r="GLF242" s="45"/>
      <c r="GLG242" s="45"/>
      <c r="GLH242" s="45"/>
      <c r="GLI242" s="45"/>
      <c r="GLJ242" s="45"/>
      <c r="GLK242" s="45"/>
      <c r="GLL242" s="45"/>
      <c r="GLM242" s="45"/>
      <c r="GLN242" s="45"/>
      <c r="GLO242" s="45"/>
      <c r="GLP242" s="45"/>
      <c r="GLQ242" s="45"/>
      <c r="GLR242" s="45"/>
      <c r="GLS242" s="45"/>
      <c r="GLT242" s="45"/>
      <c r="GLU242" s="45"/>
      <c r="GLV242" s="45"/>
      <c r="GLW242" s="45"/>
      <c r="GLX242" s="45"/>
      <c r="GLY242" s="45"/>
      <c r="GLZ242" s="45"/>
      <c r="GMA242" s="45"/>
      <c r="GMB242" s="45"/>
      <c r="GMC242" s="45"/>
      <c r="GMD242" s="45"/>
      <c r="GME242" s="45"/>
      <c r="GMF242" s="45"/>
      <c r="GMG242" s="45"/>
      <c r="GMH242" s="45"/>
      <c r="GMI242" s="45"/>
      <c r="GMJ242" s="45"/>
      <c r="GMK242" s="45"/>
      <c r="GML242" s="45"/>
      <c r="GMM242" s="45"/>
      <c r="GMN242" s="45"/>
      <c r="GMO242" s="45"/>
      <c r="GMP242" s="45"/>
      <c r="GMQ242" s="45"/>
      <c r="GMR242" s="45"/>
      <c r="GMS242" s="45"/>
      <c r="GMT242" s="45"/>
      <c r="GMU242" s="45"/>
      <c r="GMV242" s="45"/>
      <c r="GMW242" s="45"/>
      <c r="GMX242" s="45"/>
      <c r="GMY242" s="45"/>
      <c r="GMZ242" s="45"/>
      <c r="GNA242" s="45"/>
      <c r="GNB242" s="45"/>
      <c r="GNC242" s="45"/>
      <c r="GND242" s="45"/>
      <c r="GNE242" s="45"/>
      <c r="GNF242" s="45"/>
      <c r="GNG242" s="45"/>
      <c r="GNH242" s="45"/>
      <c r="GNI242" s="45"/>
      <c r="GNJ242" s="45"/>
      <c r="GNK242" s="45"/>
      <c r="GNL242" s="45"/>
      <c r="GNM242" s="45"/>
      <c r="GNN242" s="45"/>
      <c r="GNO242" s="45"/>
      <c r="GNP242" s="45"/>
      <c r="GNQ242" s="45"/>
      <c r="GNR242" s="45"/>
      <c r="GNS242" s="45"/>
      <c r="GNT242" s="45"/>
      <c r="GNU242" s="45"/>
      <c r="GNV242" s="45"/>
      <c r="GNW242" s="45"/>
      <c r="GNX242" s="45"/>
      <c r="GNY242" s="45"/>
      <c r="GNZ242" s="45"/>
      <c r="GOA242" s="45"/>
      <c r="GOB242" s="45"/>
      <c r="GOC242" s="45"/>
      <c r="GOD242" s="45"/>
      <c r="GOE242" s="45"/>
      <c r="GOF242" s="45"/>
      <c r="GOG242" s="45"/>
      <c r="GOH242" s="45"/>
      <c r="GOI242" s="45"/>
      <c r="GOJ242" s="45"/>
      <c r="GOK242" s="45"/>
      <c r="GOL242" s="45"/>
      <c r="GOM242" s="45"/>
      <c r="GON242" s="45"/>
      <c r="GOO242" s="45"/>
      <c r="GOP242" s="45"/>
      <c r="GOQ242" s="45"/>
      <c r="GOR242" s="45"/>
      <c r="GOS242" s="45"/>
      <c r="GOT242" s="45"/>
      <c r="GOU242" s="45"/>
      <c r="GOV242" s="45"/>
      <c r="GOW242" s="45"/>
      <c r="GOX242" s="45"/>
      <c r="GOY242" s="45"/>
      <c r="GOZ242" s="45"/>
      <c r="GPA242" s="45"/>
      <c r="GPB242" s="45"/>
      <c r="GPC242" s="45"/>
      <c r="GPD242" s="45"/>
      <c r="GPE242" s="45"/>
      <c r="GPF242" s="45"/>
      <c r="GPG242" s="45"/>
      <c r="GPH242" s="45"/>
      <c r="GPI242" s="45"/>
      <c r="GPJ242" s="45"/>
      <c r="GPK242" s="45"/>
      <c r="GPL242" s="45"/>
      <c r="GPM242" s="45"/>
      <c r="GPN242" s="45"/>
      <c r="GPO242" s="45"/>
      <c r="GPP242" s="45"/>
      <c r="GPQ242" s="45"/>
      <c r="GPR242" s="45"/>
      <c r="GPS242" s="45"/>
      <c r="GPT242" s="45"/>
      <c r="GPU242" s="45"/>
      <c r="GPV242" s="45"/>
      <c r="GPW242" s="45"/>
      <c r="GPX242" s="45"/>
      <c r="GPY242" s="45"/>
      <c r="GPZ242" s="45"/>
      <c r="GQA242" s="45"/>
      <c r="GQB242" s="45"/>
      <c r="GQC242" s="45"/>
      <c r="GQD242" s="45"/>
      <c r="GQE242" s="45"/>
      <c r="GQF242" s="45"/>
      <c r="GQG242" s="45"/>
      <c r="GQH242" s="45"/>
      <c r="GQI242" s="45"/>
      <c r="GQJ242" s="45"/>
      <c r="GQK242" s="45"/>
      <c r="GQL242" s="45"/>
      <c r="GQM242" s="45"/>
      <c r="GQN242" s="45"/>
      <c r="GQO242" s="45"/>
      <c r="GQP242" s="45"/>
      <c r="GQQ242" s="45"/>
      <c r="GQR242" s="45"/>
      <c r="GQS242" s="45"/>
      <c r="GQT242" s="45"/>
      <c r="GQU242" s="45"/>
      <c r="GQV242" s="45"/>
      <c r="GQW242" s="45"/>
      <c r="GQX242" s="45"/>
      <c r="GQY242" s="45"/>
      <c r="GQZ242" s="45"/>
      <c r="GRA242" s="45"/>
      <c r="GRB242" s="45"/>
      <c r="GRC242" s="45"/>
      <c r="GRD242" s="45"/>
      <c r="GRE242" s="45"/>
      <c r="GRF242" s="45"/>
      <c r="GRG242" s="45"/>
      <c r="GRH242" s="45"/>
      <c r="GRI242" s="45"/>
      <c r="GRJ242" s="45"/>
      <c r="GRK242" s="45"/>
      <c r="GRL242" s="45"/>
      <c r="GRM242" s="45"/>
      <c r="GRN242" s="45"/>
      <c r="GRO242" s="45"/>
      <c r="GRP242" s="45"/>
      <c r="GRQ242" s="45"/>
      <c r="GRR242" s="45"/>
      <c r="GRS242" s="45"/>
      <c r="GRT242" s="45"/>
      <c r="GRU242" s="45"/>
      <c r="GRV242" s="45"/>
      <c r="GRW242" s="45"/>
      <c r="GRX242" s="45"/>
      <c r="GRY242" s="45"/>
      <c r="GRZ242" s="45"/>
      <c r="GSA242" s="45"/>
      <c r="GSB242" s="45"/>
      <c r="GSC242" s="45"/>
      <c r="GSD242" s="45"/>
      <c r="GSE242" s="45"/>
      <c r="GSF242" s="45"/>
      <c r="GSG242" s="45"/>
      <c r="GSH242" s="45"/>
      <c r="GSI242" s="45"/>
      <c r="GSJ242" s="45"/>
      <c r="GSK242" s="45"/>
      <c r="GSL242" s="45"/>
      <c r="GSM242" s="45"/>
      <c r="GSN242" s="45"/>
      <c r="GSO242" s="45"/>
      <c r="GSP242" s="45"/>
      <c r="GSQ242" s="45"/>
      <c r="GSR242" s="45"/>
      <c r="GSS242" s="45"/>
      <c r="GST242" s="45"/>
      <c r="GSU242" s="45"/>
      <c r="GSV242" s="45"/>
      <c r="GSW242" s="45"/>
      <c r="GSX242" s="45"/>
      <c r="GSY242" s="45"/>
      <c r="GSZ242" s="45"/>
      <c r="GTA242" s="45"/>
      <c r="GTB242" s="45"/>
      <c r="GTC242" s="45"/>
      <c r="GTD242" s="45"/>
      <c r="GTE242" s="45"/>
      <c r="GTF242" s="45"/>
      <c r="GTG242" s="45"/>
      <c r="GTH242" s="45"/>
      <c r="GTI242" s="45"/>
      <c r="GTJ242" s="45"/>
      <c r="GTK242" s="45"/>
      <c r="GTL242" s="45"/>
      <c r="GTM242" s="45"/>
      <c r="GTN242" s="45"/>
      <c r="GTO242" s="45"/>
      <c r="GTP242" s="45"/>
      <c r="GTQ242" s="45"/>
      <c r="GTR242" s="45"/>
      <c r="GTS242" s="45"/>
      <c r="GTT242" s="45"/>
      <c r="GTU242" s="45"/>
      <c r="GTV242" s="45"/>
      <c r="GTW242" s="45"/>
      <c r="GTX242" s="45"/>
      <c r="GTY242" s="45"/>
      <c r="GTZ242" s="45"/>
      <c r="GUA242" s="45"/>
      <c r="GUB242" s="45"/>
      <c r="GUC242" s="45"/>
      <c r="GUD242" s="45"/>
      <c r="GUE242" s="45"/>
      <c r="GUF242" s="45"/>
      <c r="GUG242" s="45"/>
      <c r="GUH242" s="45"/>
      <c r="GUI242" s="45"/>
      <c r="GUJ242" s="45"/>
      <c r="GUK242" s="45"/>
      <c r="GUL242" s="45"/>
      <c r="GUM242" s="45"/>
      <c r="GUN242" s="45"/>
      <c r="GUO242" s="45"/>
      <c r="GUP242" s="45"/>
      <c r="GUQ242" s="45"/>
      <c r="GUR242" s="45"/>
      <c r="GUS242" s="45"/>
      <c r="GUT242" s="45"/>
      <c r="GUU242" s="45"/>
      <c r="GUV242" s="45"/>
      <c r="GUW242" s="45"/>
      <c r="GUX242" s="45"/>
      <c r="GUY242" s="45"/>
      <c r="GUZ242" s="45"/>
      <c r="GVA242" s="45"/>
      <c r="GVB242" s="45"/>
      <c r="GVC242" s="45"/>
      <c r="GVD242" s="45"/>
      <c r="GVE242" s="45"/>
      <c r="GVF242" s="45"/>
      <c r="GVG242" s="45"/>
      <c r="GVH242" s="45"/>
      <c r="GVI242" s="45"/>
      <c r="GVJ242" s="45"/>
      <c r="GVK242" s="45"/>
      <c r="GVL242" s="45"/>
      <c r="GVM242" s="45"/>
      <c r="GVN242" s="45"/>
      <c r="GVO242" s="45"/>
      <c r="GVP242" s="45"/>
      <c r="GVQ242" s="45"/>
      <c r="GVR242" s="45"/>
      <c r="GVS242" s="45"/>
      <c r="GVT242" s="45"/>
      <c r="GVU242" s="45"/>
      <c r="GVV242" s="45"/>
      <c r="GVW242" s="45"/>
      <c r="GVX242" s="45"/>
      <c r="GVY242" s="45"/>
      <c r="GVZ242" s="45"/>
      <c r="GWA242" s="45"/>
      <c r="GWB242" s="45"/>
      <c r="GWC242" s="45"/>
      <c r="GWD242" s="45"/>
      <c r="GWE242" s="45"/>
      <c r="GWF242" s="45"/>
      <c r="GWG242" s="45"/>
      <c r="GWH242" s="45"/>
      <c r="GWI242" s="45"/>
      <c r="GWJ242" s="45"/>
      <c r="GWK242" s="45"/>
      <c r="GWL242" s="45"/>
      <c r="GWM242" s="45"/>
      <c r="GWN242" s="45"/>
      <c r="GWO242" s="45"/>
      <c r="GWP242" s="45"/>
      <c r="GWQ242" s="45"/>
      <c r="GWR242" s="45"/>
      <c r="GWS242" s="45"/>
      <c r="GWT242" s="45"/>
      <c r="GWU242" s="45"/>
      <c r="GWV242" s="45"/>
      <c r="GWW242" s="45"/>
      <c r="GWX242" s="45"/>
      <c r="GWY242" s="45"/>
      <c r="GWZ242" s="45"/>
      <c r="GXA242" s="45"/>
      <c r="GXB242" s="45"/>
      <c r="GXC242" s="45"/>
      <c r="GXD242" s="45"/>
      <c r="GXE242" s="45"/>
      <c r="GXF242" s="45"/>
      <c r="GXG242" s="45"/>
      <c r="GXH242" s="45"/>
      <c r="GXI242" s="45"/>
      <c r="GXJ242" s="45"/>
      <c r="GXK242" s="45"/>
      <c r="GXL242" s="45"/>
      <c r="GXM242" s="45"/>
      <c r="GXN242" s="45"/>
      <c r="GXO242" s="45"/>
      <c r="GXP242" s="45"/>
      <c r="GXQ242" s="45"/>
      <c r="GXR242" s="45"/>
      <c r="GXS242" s="45"/>
      <c r="GXT242" s="45"/>
      <c r="GXU242" s="45"/>
      <c r="GXV242" s="45"/>
      <c r="GXW242" s="45"/>
      <c r="GXX242" s="45"/>
      <c r="GXY242" s="45"/>
      <c r="GXZ242" s="45"/>
      <c r="GYA242" s="45"/>
      <c r="GYB242" s="45"/>
      <c r="GYC242" s="45"/>
      <c r="GYD242" s="45"/>
      <c r="GYE242" s="45"/>
      <c r="GYF242" s="45"/>
      <c r="GYG242" s="45"/>
      <c r="GYH242" s="45"/>
      <c r="GYI242" s="45"/>
      <c r="GYJ242" s="45"/>
      <c r="GYK242" s="45"/>
      <c r="GYL242" s="45"/>
      <c r="GYM242" s="45"/>
      <c r="GYN242" s="45"/>
      <c r="GYO242" s="45"/>
      <c r="GYP242" s="45"/>
      <c r="GYQ242" s="45"/>
      <c r="GYR242" s="45"/>
      <c r="GYS242" s="45"/>
      <c r="GYT242" s="45"/>
      <c r="GYU242" s="45"/>
      <c r="GYV242" s="45"/>
      <c r="GYW242" s="45"/>
      <c r="GYX242" s="45"/>
      <c r="GYY242" s="45"/>
      <c r="GYZ242" s="45"/>
      <c r="GZA242" s="45"/>
      <c r="GZB242" s="45"/>
      <c r="GZC242" s="45"/>
      <c r="GZD242" s="45"/>
      <c r="GZE242" s="45"/>
      <c r="GZF242" s="45"/>
      <c r="GZG242" s="45"/>
      <c r="GZH242" s="45"/>
      <c r="GZI242" s="45"/>
      <c r="GZJ242" s="45"/>
      <c r="GZK242" s="45"/>
      <c r="GZL242" s="45"/>
      <c r="GZM242" s="45"/>
      <c r="GZN242" s="45"/>
      <c r="GZO242" s="45"/>
      <c r="GZP242" s="45"/>
      <c r="GZQ242" s="45"/>
      <c r="GZR242" s="45"/>
      <c r="GZS242" s="45"/>
      <c r="GZT242" s="45"/>
      <c r="GZU242" s="45"/>
      <c r="GZV242" s="45"/>
      <c r="GZW242" s="45"/>
      <c r="GZX242" s="45"/>
      <c r="GZY242" s="45"/>
      <c r="GZZ242" s="45"/>
      <c r="HAA242" s="45"/>
      <c r="HAB242" s="45"/>
      <c r="HAC242" s="45"/>
      <c r="HAD242" s="45"/>
      <c r="HAE242" s="45"/>
      <c r="HAF242" s="45"/>
      <c r="HAG242" s="45"/>
      <c r="HAH242" s="45"/>
      <c r="HAI242" s="45"/>
      <c r="HAJ242" s="45"/>
      <c r="HAK242" s="45"/>
      <c r="HAL242" s="45"/>
      <c r="HAM242" s="45"/>
      <c r="HAN242" s="45"/>
      <c r="HAO242" s="45"/>
      <c r="HAP242" s="45"/>
      <c r="HAQ242" s="45"/>
      <c r="HAR242" s="45"/>
      <c r="HAS242" s="45"/>
      <c r="HAT242" s="45"/>
      <c r="HAU242" s="45"/>
      <c r="HAV242" s="45"/>
      <c r="HAW242" s="45"/>
      <c r="HAX242" s="45"/>
      <c r="HAY242" s="45"/>
      <c r="HAZ242" s="45"/>
      <c r="HBA242" s="45"/>
      <c r="HBB242" s="45"/>
      <c r="HBC242" s="45"/>
      <c r="HBD242" s="45"/>
      <c r="HBE242" s="45"/>
      <c r="HBF242" s="45"/>
      <c r="HBG242" s="45"/>
      <c r="HBH242" s="45"/>
      <c r="HBI242" s="45"/>
      <c r="HBJ242" s="45"/>
      <c r="HBK242" s="45"/>
      <c r="HBL242" s="45"/>
      <c r="HBM242" s="45"/>
      <c r="HBN242" s="45"/>
      <c r="HBO242" s="45"/>
      <c r="HBP242" s="45"/>
      <c r="HBQ242" s="45"/>
      <c r="HBR242" s="45"/>
      <c r="HBS242" s="45"/>
      <c r="HBT242" s="45"/>
      <c r="HBU242" s="45"/>
      <c r="HBV242" s="45"/>
      <c r="HBW242" s="45"/>
      <c r="HBX242" s="45"/>
      <c r="HBY242" s="45"/>
      <c r="HBZ242" s="45"/>
      <c r="HCA242" s="45"/>
      <c r="HCB242" s="45"/>
      <c r="HCC242" s="45"/>
      <c r="HCD242" s="45"/>
      <c r="HCE242" s="45"/>
      <c r="HCF242" s="45"/>
      <c r="HCG242" s="45"/>
      <c r="HCH242" s="45"/>
      <c r="HCI242" s="45"/>
      <c r="HCJ242" s="45"/>
      <c r="HCK242" s="45"/>
      <c r="HCL242" s="45"/>
      <c r="HCM242" s="45"/>
      <c r="HCN242" s="45"/>
      <c r="HCO242" s="45"/>
      <c r="HCP242" s="45"/>
      <c r="HCQ242" s="45"/>
      <c r="HCR242" s="45"/>
      <c r="HCS242" s="45"/>
      <c r="HCT242" s="45"/>
      <c r="HCU242" s="45"/>
      <c r="HCV242" s="45"/>
      <c r="HCW242" s="45"/>
      <c r="HCX242" s="45"/>
      <c r="HCY242" s="45"/>
      <c r="HCZ242" s="45"/>
      <c r="HDA242" s="45"/>
      <c r="HDB242" s="45"/>
      <c r="HDC242" s="45"/>
      <c r="HDD242" s="45"/>
      <c r="HDE242" s="45"/>
      <c r="HDF242" s="45"/>
      <c r="HDG242" s="45"/>
      <c r="HDH242" s="45"/>
      <c r="HDI242" s="45"/>
      <c r="HDJ242" s="45"/>
      <c r="HDK242" s="45"/>
      <c r="HDL242" s="45"/>
      <c r="HDM242" s="45"/>
      <c r="HDN242" s="45"/>
      <c r="HDO242" s="45"/>
      <c r="HDP242" s="45"/>
      <c r="HDQ242" s="45"/>
      <c r="HDR242" s="45"/>
      <c r="HDS242" s="45"/>
      <c r="HDT242" s="45"/>
      <c r="HDU242" s="45"/>
      <c r="HDV242" s="45"/>
      <c r="HDW242" s="45"/>
      <c r="HDX242" s="45"/>
      <c r="HDY242" s="45"/>
      <c r="HDZ242" s="45"/>
      <c r="HEA242" s="45"/>
      <c r="HEB242" s="45"/>
      <c r="HEC242" s="45"/>
      <c r="HED242" s="45"/>
      <c r="HEE242" s="45"/>
      <c r="HEF242" s="45"/>
      <c r="HEG242" s="45"/>
      <c r="HEH242" s="45"/>
      <c r="HEI242" s="45"/>
      <c r="HEJ242" s="45"/>
      <c r="HEK242" s="45"/>
      <c r="HEL242" s="45"/>
      <c r="HEM242" s="45"/>
      <c r="HEN242" s="45"/>
      <c r="HEO242" s="45"/>
      <c r="HEP242" s="45"/>
      <c r="HEQ242" s="45"/>
      <c r="HER242" s="45"/>
      <c r="HES242" s="45"/>
      <c r="HET242" s="45"/>
      <c r="HEU242" s="45"/>
      <c r="HEV242" s="45"/>
      <c r="HEW242" s="45"/>
      <c r="HEX242" s="45"/>
      <c r="HEY242" s="45"/>
      <c r="HEZ242" s="45"/>
      <c r="HFA242" s="45"/>
      <c r="HFB242" s="45"/>
      <c r="HFC242" s="45"/>
      <c r="HFD242" s="45"/>
      <c r="HFE242" s="45"/>
      <c r="HFF242" s="45"/>
      <c r="HFG242" s="45"/>
      <c r="HFH242" s="45"/>
      <c r="HFI242" s="45"/>
      <c r="HFJ242" s="45"/>
      <c r="HFK242" s="45"/>
      <c r="HFL242" s="45"/>
      <c r="HFM242" s="45"/>
      <c r="HFN242" s="45"/>
      <c r="HFO242" s="45"/>
      <c r="HFP242" s="45"/>
      <c r="HFQ242" s="45"/>
      <c r="HFR242" s="45"/>
      <c r="HFS242" s="45"/>
      <c r="HFT242" s="45"/>
      <c r="HFU242" s="45"/>
      <c r="HFV242" s="45"/>
      <c r="HFW242" s="45"/>
      <c r="HFX242" s="45"/>
      <c r="HFY242" s="45"/>
      <c r="HFZ242" s="45"/>
      <c r="HGA242" s="45"/>
      <c r="HGB242" s="45"/>
      <c r="HGC242" s="45"/>
      <c r="HGD242" s="45"/>
      <c r="HGE242" s="45"/>
      <c r="HGF242" s="45"/>
      <c r="HGG242" s="45"/>
      <c r="HGH242" s="45"/>
      <c r="HGI242" s="45"/>
      <c r="HGJ242" s="45"/>
      <c r="HGK242" s="45"/>
      <c r="HGL242" s="45"/>
      <c r="HGM242" s="45"/>
      <c r="HGN242" s="45"/>
      <c r="HGO242" s="45"/>
      <c r="HGP242" s="45"/>
      <c r="HGQ242" s="45"/>
      <c r="HGR242" s="45"/>
      <c r="HGS242" s="45"/>
      <c r="HGT242" s="45"/>
      <c r="HGU242" s="45"/>
      <c r="HGV242" s="45"/>
      <c r="HGW242" s="45"/>
      <c r="HGX242" s="45"/>
      <c r="HGY242" s="45"/>
      <c r="HGZ242" s="45"/>
      <c r="HHA242" s="45"/>
      <c r="HHB242" s="45"/>
      <c r="HHC242" s="45"/>
      <c r="HHD242" s="45"/>
      <c r="HHE242" s="45"/>
      <c r="HHF242" s="45"/>
      <c r="HHG242" s="45"/>
      <c r="HHH242" s="45"/>
      <c r="HHI242" s="45"/>
      <c r="HHJ242" s="45"/>
      <c r="HHK242" s="45"/>
      <c r="HHL242" s="45"/>
      <c r="HHM242" s="45"/>
      <c r="HHN242" s="45"/>
      <c r="HHO242" s="45"/>
      <c r="HHP242" s="45"/>
      <c r="HHQ242" s="45"/>
      <c r="HHR242" s="45"/>
      <c r="HHS242" s="45"/>
      <c r="HHT242" s="45"/>
      <c r="HHU242" s="45"/>
      <c r="HHV242" s="45"/>
      <c r="HHW242" s="45"/>
      <c r="HHX242" s="45"/>
      <c r="HHY242" s="45"/>
      <c r="HHZ242" s="45"/>
      <c r="HIA242" s="45"/>
      <c r="HIB242" s="45"/>
      <c r="HIC242" s="45"/>
      <c r="HID242" s="45"/>
      <c r="HIE242" s="45"/>
      <c r="HIF242" s="45"/>
      <c r="HIG242" s="45"/>
      <c r="HIH242" s="45"/>
      <c r="HII242" s="45"/>
      <c r="HIJ242" s="45"/>
      <c r="HIK242" s="45"/>
      <c r="HIL242" s="45"/>
      <c r="HIM242" s="45"/>
      <c r="HIN242" s="45"/>
      <c r="HIO242" s="45"/>
      <c r="HIP242" s="45"/>
      <c r="HIQ242" s="45"/>
      <c r="HIR242" s="45"/>
      <c r="HIS242" s="45"/>
      <c r="HIT242" s="45"/>
      <c r="HIU242" s="45"/>
      <c r="HIV242" s="45"/>
      <c r="HIW242" s="45"/>
      <c r="HIX242" s="45"/>
      <c r="HIY242" s="45"/>
      <c r="HIZ242" s="45"/>
      <c r="HJA242" s="45"/>
      <c r="HJB242" s="45"/>
      <c r="HJC242" s="45"/>
      <c r="HJD242" s="45"/>
      <c r="HJE242" s="45"/>
      <c r="HJF242" s="45"/>
      <c r="HJG242" s="45"/>
      <c r="HJH242" s="45"/>
      <c r="HJI242" s="45"/>
      <c r="HJJ242" s="45"/>
      <c r="HJK242" s="45"/>
      <c r="HJL242" s="45"/>
      <c r="HJM242" s="45"/>
      <c r="HJN242" s="45"/>
      <c r="HJO242" s="45"/>
      <c r="HJP242" s="45"/>
      <c r="HJQ242" s="45"/>
      <c r="HJR242" s="45"/>
      <c r="HJS242" s="45"/>
      <c r="HJT242" s="45"/>
      <c r="HJU242" s="45"/>
      <c r="HJV242" s="45"/>
      <c r="HJW242" s="45"/>
      <c r="HJX242" s="45"/>
      <c r="HJY242" s="45"/>
      <c r="HJZ242" s="45"/>
      <c r="HKA242" s="45"/>
      <c r="HKB242" s="45"/>
      <c r="HKC242" s="45"/>
      <c r="HKD242" s="45"/>
      <c r="HKE242" s="45"/>
      <c r="HKF242" s="45"/>
      <c r="HKG242" s="45"/>
      <c r="HKH242" s="45"/>
      <c r="HKI242" s="45"/>
      <c r="HKJ242" s="45"/>
      <c r="HKK242" s="45"/>
      <c r="HKL242" s="45"/>
      <c r="HKM242" s="45"/>
      <c r="HKN242" s="45"/>
      <c r="HKO242" s="45"/>
      <c r="HKP242" s="45"/>
      <c r="HKQ242" s="45"/>
      <c r="HKR242" s="45"/>
      <c r="HKS242" s="45"/>
      <c r="HKT242" s="45"/>
      <c r="HKU242" s="45"/>
      <c r="HKV242" s="45"/>
      <c r="HKW242" s="45"/>
      <c r="HKX242" s="45"/>
      <c r="HKY242" s="45"/>
      <c r="HKZ242" s="45"/>
      <c r="HLA242" s="45"/>
      <c r="HLB242" s="45"/>
      <c r="HLC242" s="45"/>
      <c r="HLD242" s="45"/>
      <c r="HLE242" s="45"/>
      <c r="HLF242" s="45"/>
      <c r="HLG242" s="45"/>
      <c r="HLH242" s="45"/>
      <c r="HLI242" s="45"/>
      <c r="HLJ242" s="45"/>
      <c r="HLK242" s="45"/>
      <c r="HLL242" s="45"/>
      <c r="HLM242" s="45"/>
      <c r="HLN242" s="45"/>
      <c r="HLO242" s="45"/>
      <c r="HLP242" s="45"/>
      <c r="HLQ242" s="45"/>
      <c r="HLR242" s="45"/>
      <c r="HLS242" s="45"/>
      <c r="HLT242" s="45"/>
      <c r="HLU242" s="45"/>
      <c r="HLV242" s="45"/>
      <c r="HLW242" s="45"/>
      <c r="HLX242" s="45"/>
      <c r="HLY242" s="45"/>
      <c r="HLZ242" s="45"/>
      <c r="HMA242" s="45"/>
      <c r="HMB242" s="45"/>
      <c r="HMC242" s="45"/>
      <c r="HMD242" s="45"/>
      <c r="HME242" s="45"/>
      <c r="HMF242" s="45"/>
      <c r="HMG242" s="45"/>
      <c r="HMH242" s="45"/>
      <c r="HMI242" s="45"/>
      <c r="HMJ242" s="45"/>
      <c r="HMK242" s="45"/>
      <c r="HML242" s="45"/>
      <c r="HMM242" s="45"/>
      <c r="HMN242" s="45"/>
      <c r="HMO242" s="45"/>
      <c r="HMP242" s="45"/>
      <c r="HMQ242" s="45"/>
      <c r="HMR242" s="45"/>
      <c r="HMS242" s="45"/>
      <c r="HMT242" s="45"/>
      <c r="HMU242" s="45"/>
      <c r="HMV242" s="45"/>
      <c r="HMW242" s="45"/>
      <c r="HMX242" s="45"/>
      <c r="HMY242" s="45"/>
      <c r="HMZ242" s="45"/>
      <c r="HNA242" s="45"/>
      <c r="HNB242" s="45"/>
      <c r="HNC242" s="45"/>
      <c r="HND242" s="45"/>
      <c r="HNE242" s="45"/>
      <c r="HNF242" s="45"/>
      <c r="HNG242" s="45"/>
      <c r="HNH242" s="45"/>
      <c r="HNI242" s="45"/>
      <c r="HNJ242" s="45"/>
      <c r="HNK242" s="45"/>
      <c r="HNL242" s="45"/>
      <c r="HNM242" s="45"/>
      <c r="HNN242" s="45"/>
      <c r="HNO242" s="45"/>
      <c r="HNP242" s="45"/>
      <c r="HNQ242" s="45"/>
      <c r="HNR242" s="45"/>
      <c r="HNS242" s="45"/>
      <c r="HNT242" s="45"/>
      <c r="HNU242" s="45"/>
      <c r="HNV242" s="45"/>
      <c r="HNW242" s="45"/>
      <c r="HNX242" s="45"/>
      <c r="HNY242" s="45"/>
      <c r="HNZ242" s="45"/>
      <c r="HOA242" s="45"/>
      <c r="HOB242" s="45"/>
      <c r="HOC242" s="45"/>
      <c r="HOD242" s="45"/>
      <c r="HOE242" s="45"/>
      <c r="HOF242" s="45"/>
      <c r="HOG242" s="45"/>
      <c r="HOH242" s="45"/>
      <c r="HOI242" s="45"/>
      <c r="HOJ242" s="45"/>
      <c r="HOK242" s="45"/>
      <c r="HOL242" s="45"/>
      <c r="HOM242" s="45"/>
      <c r="HON242" s="45"/>
      <c r="HOO242" s="45"/>
      <c r="HOP242" s="45"/>
      <c r="HOQ242" s="45"/>
      <c r="HOR242" s="45"/>
      <c r="HOS242" s="45"/>
      <c r="HOT242" s="45"/>
      <c r="HOU242" s="45"/>
      <c r="HOV242" s="45"/>
      <c r="HOW242" s="45"/>
      <c r="HOX242" s="45"/>
      <c r="HOY242" s="45"/>
      <c r="HOZ242" s="45"/>
      <c r="HPA242" s="45"/>
      <c r="HPB242" s="45"/>
      <c r="HPC242" s="45"/>
      <c r="HPD242" s="45"/>
      <c r="HPE242" s="45"/>
      <c r="HPF242" s="45"/>
      <c r="HPG242" s="45"/>
      <c r="HPH242" s="45"/>
      <c r="HPI242" s="45"/>
      <c r="HPJ242" s="45"/>
      <c r="HPK242" s="45"/>
      <c r="HPL242" s="45"/>
      <c r="HPM242" s="45"/>
      <c r="HPN242" s="45"/>
      <c r="HPO242" s="45"/>
      <c r="HPP242" s="45"/>
      <c r="HPQ242" s="45"/>
      <c r="HPR242" s="45"/>
      <c r="HPS242" s="45"/>
      <c r="HPT242" s="45"/>
      <c r="HPU242" s="45"/>
      <c r="HPV242" s="45"/>
      <c r="HPW242" s="45"/>
      <c r="HPX242" s="45"/>
      <c r="HPY242" s="45"/>
      <c r="HPZ242" s="45"/>
      <c r="HQA242" s="45"/>
      <c r="HQB242" s="45"/>
      <c r="HQC242" s="45"/>
      <c r="HQD242" s="45"/>
      <c r="HQE242" s="45"/>
      <c r="HQF242" s="45"/>
      <c r="HQG242" s="45"/>
      <c r="HQH242" s="45"/>
      <c r="HQI242" s="45"/>
      <c r="HQJ242" s="45"/>
      <c r="HQK242" s="45"/>
      <c r="HQL242" s="45"/>
      <c r="HQM242" s="45"/>
      <c r="HQN242" s="45"/>
      <c r="HQO242" s="45"/>
      <c r="HQP242" s="45"/>
      <c r="HQQ242" s="45"/>
      <c r="HQR242" s="45"/>
      <c r="HQS242" s="45"/>
      <c r="HQT242" s="45"/>
      <c r="HQU242" s="45"/>
      <c r="HQV242" s="45"/>
      <c r="HQW242" s="45"/>
      <c r="HQX242" s="45"/>
      <c r="HQY242" s="45"/>
      <c r="HQZ242" s="45"/>
      <c r="HRA242" s="45"/>
      <c r="HRB242" s="45"/>
      <c r="HRC242" s="45"/>
      <c r="HRD242" s="45"/>
      <c r="HRE242" s="45"/>
      <c r="HRF242" s="45"/>
      <c r="HRG242" s="45"/>
      <c r="HRH242" s="45"/>
      <c r="HRI242" s="45"/>
      <c r="HRJ242" s="45"/>
      <c r="HRK242" s="45"/>
      <c r="HRL242" s="45"/>
      <c r="HRM242" s="45"/>
      <c r="HRN242" s="45"/>
      <c r="HRO242" s="45"/>
      <c r="HRP242" s="45"/>
      <c r="HRQ242" s="45"/>
      <c r="HRR242" s="45"/>
      <c r="HRS242" s="45"/>
      <c r="HRT242" s="45"/>
      <c r="HRU242" s="45"/>
      <c r="HRV242" s="45"/>
      <c r="HRW242" s="45"/>
      <c r="HRX242" s="45"/>
      <c r="HRY242" s="45"/>
      <c r="HRZ242" s="45"/>
      <c r="HSA242" s="45"/>
      <c r="HSB242" s="45"/>
      <c r="HSC242" s="45"/>
      <c r="HSD242" s="45"/>
      <c r="HSE242" s="45"/>
      <c r="HSF242" s="45"/>
      <c r="HSG242" s="45"/>
      <c r="HSH242" s="45"/>
      <c r="HSI242" s="45"/>
      <c r="HSJ242" s="45"/>
      <c r="HSK242" s="45"/>
      <c r="HSL242" s="45"/>
      <c r="HSM242" s="45"/>
      <c r="HSN242" s="45"/>
      <c r="HSO242" s="45"/>
      <c r="HSP242" s="45"/>
      <c r="HSQ242" s="45"/>
      <c r="HSR242" s="45"/>
      <c r="HSS242" s="45"/>
      <c r="HST242" s="45"/>
      <c r="HSU242" s="45"/>
      <c r="HSV242" s="45"/>
      <c r="HSW242" s="45"/>
      <c r="HSX242" s="45"/>
      <c r="HSY242" s="45"/>
      <c r="HSZ242" s="45"/>
      <c r="HTA242" s="45"/>
      <c r="HTB242" s="45"/>
      <c r="HTC242" s="45"/>
      <c r="HTD242" s="45"/>
      <c r="HTE242" s="45"/>
      <c r="HTF242" s="45"/>
      <c r="HTG242" s="45"/>
      <c r="HTH242" s="45"/>
      <c r="HTI242" s="45"/>
      <c r="HTJ242" s="45"/>
      <c r="HTK242" s="45"/>
      <c r="HTL242" s="45"/>
      <c r="HTM242" s="45"/>
      <c r="HTN242" s="45"/>
      <c r="HTO242" s="45"/>
      <c r="HTP242" s="45"/>
      <c r="HTQ242" s="45"/>
      <c r="HTR242" s="45"/>
      <c r="HTS242" s="45"/>
      <c r="HTT242" s="45"/>
      <c r="HTU242" s="45"/>
      <c r="HTV242" s="45"/>
      <c r="HTW242" s="45"/>
      <c r="HTX242" s="45"/>
      <c r="HTY242" s="45"/>
      <c r="HTZ242" s="45"/>
      <c r="HUA242" s="45"/>
      <c r="HUB242" s="45"/>
      <c r="HUC242" s="45"/>
      <c r="HUD242" s="45"/>
      <c r="HUE242" s="45"/>
      <c r="HUF242" s="45"/>
      <c r="HUG242" s="45"/>
      <c r="HUH242" s="45"/>
      <c r="HUI242" s="45"/>
      <c r="HUJ242" s="45"/>
      <c r="HUK242" s="45"/>
      <c r="HUL242" s="45"/>
      <c r="HUM242" s="45"/>
      <c r="HUN242" s="45"/>
      <c r="HUO242" s="45"/>
      <c r="HUP242" s="45"/>
      <c r="HUQ242" s="45"/>
      <c r="HUR242" s="45"/>
      <c r="HUS242" s="45"/>
      <c r="HUT242" s="45"/>
      <c r="HUU242" s="45"/>
      <c r="HUV242" s="45"/>
      <c r="HUW242" s="45"/>
      <c r="HUX242" s="45"/>
      <c r="HUY242" s="45"/>
      <c r="HUZ242" s="45"/>
      <c r="HVA242" s="45"/>
      <c r="HVB242" s="45"/>
      <c r="HVC242" s="45"/>
      <c r="HVD242" s="45"/>
      <c r="HVE242" s="45"/>
      <c r="HVF242" s="45"/>
      <c r="HVG242" s="45"/>
      <c r="HVH242" s="45"/>
      <c r="HVI242" s="45"/>
      <c r="HVJ242" s="45"/>
      <c r="HVK242" s="45"/>
      <c r="HVL242" s="45"/>
      <c r="HVM242" s="45"/>
      <c r="HVN242" s="45"/>
      <c r="HVO242" s="45"/>
      <c r="HVP242" s="45"/>
      <c r="HVQ242" s="45"/>
      <c r="HVR242" s="45"/>
      <c r="HVS242" s="45"/>
      <c r="HVT242" s="45"/>
      <c r="HVU242" s="45"/>
      <c r="HVV242" s="45"/>
      <c r="HVW242" s="45"/>
      <c r="HVX242" s="45"/>
      <c r="HVY242" s="45"/>
      <c r="HVZ242" s="45"/>
      <c r="HWA242" s="45"/>
      <c r="HWB242" s="45"/>
      <c r="HWC242" s="45"/>
      <c r="HWD242" s="45"/>
      <c r="HWE242" s="45"/>
      <c r="HWF242" s="45"/>
      <c r="HWG242" s="45"/>
      <c r="HWH242" s="45"/>
      <c r="HWI242" s="45"/>
      <c r="HWJ242" s="45"/>
      <c r="HWK242" s="45"/>
      <c r="HWL242" s="45"/>
      <c r="HWM242" s="45"/>
      <c r="HWN242" s="45"/>
      <c r="HWO242" s="45"/>
      <c r="HWP242" s="45"/>
      <c r="HWQ242" s="45"/>
      <c r="HWR242" s="45"/>
      <c r="HWS242" s="45"/>
      <c r="HWT242" s="45"/>
      <c r="HWU242" s="45"/>
      <c r="HWV242" s="45"/>
      <c r="HWW242" s="45"/>
      <c r="HWX242" s="45"/>
      <c r="HWY242" s="45"/>
      <c r="HWZ242" s="45"/>
      <c r="HXA242" s="45"/>
      <c r="HXB242" s="45"/>
      <c r="HXC242" s="45"/>
      <c r="HXD242" s="45"/>
      <c r="HXE242" s="45"/>
      <c r="HXF242" s="45"/>
      <c r="HXG242" s="45"/>
      <c r="HXH242" s="45"/>
      <c r="HXI242" s="45"/>
      <c r="HXJ242" s="45"/>
      <c r="HXK242" s="45"/>
      <c r="HXL242" s="45"/>
      <c r="HXM242" s="45"/>
      <c r="HXN242" s="45"/>
      <c r="HXO242" s="45"/>
      <c r="HXP242" s="45"/>
      <c r="HXQ242" s="45"/>
      <c r="HXR242" s="45"/>
      <c r="HXS242" s="45"/>
      <c r="HXT242" s="45"/>
      <c r="HXU242" s="45"/>
      <c r="HXV242" s="45"/>
      <c r="HXW242" s="45"/>
      <c r="HXX242" s="45"/>
      <c r="HXY242" s="45"/>
      <c r="HXZ242" s="45"/>
      <c r="HYA242" s="45"/>
      <c r="HYB242" s="45"/>
      <c r="HYC242" s="45"/>
      <c r="HYD242" s="45"/>
      <c r="HYE242" s="45"/>
      <c r="HYF242" s="45"/>
      <c r="HYG242" s="45"/>
      <c r="HYH242" s="45"/>
      <c r="HYI242" s="45"/>
      <c r="HYJ242" s="45"/>
      <c r="HYK242" s="45"/>
      <c r="HYL242" s="45"/>
      <c r="HYM242" s="45"/>
      <c r="HYN242" s="45"/>
      <c r="HYO242" s="45"/>
      <c r="HYP242" s="45"/>
      <c r="HYQ242" s="45"/>
      <c r="HYR242" s="45"/>
      <c r="HYS242" s="45"/>
      <c r="HYT242" s="45"/>
      <c r="HYU242" s="45"/>
      <c r="HYV242" s="45"/>
      <c r="HYW242" s="45"/>
      <c r="HYX242" s="45"/>
      <c r="HYY242" s="45"/>
      <c r="HYZ242" s="45"/>
      <c r="HZA242" s="45"/>
      <c r="HZB242" s="45"/>
      <c r="HZC242" s="45"/>
      <c r="HZD242" s="45"/>
      <c r="HZE242" s="45"/>
      <c r="HZF242" s="45"/>
      <c r="HZG242" s="45"/>
      <c r="HZH242" s="45"/>
      <c r="HZI242" s="45"/>
      <c r="HZJ242" s="45"/>
      <c r="HZK242" s="45"/>
      <c r="HZL242" s="45"/>
      <c r="HZM242" s="45"/>
      <c r="HZN242" s="45"/>
      <c r="HZO242" s="45"/>
      <c r="HZP242" s="45"/>
      <c r="HZQ242" s="45"/>
      <c r="HZR242" s="45"/>
      <c r="HZS242" s="45"/>
      <c r="HZT242" s="45"/>
      <c r="HZU242" s="45"/>
      <c r="HZV242" s="45"/>
      <c r="HZW242" s="45"/>
      <c r="HZX242" s="45"/>
      <c r="HZY242" s="45"/>
      <c r="HZZ242" s="45"/>
      <c r="IAA242" s="45"/>
      <c r="IAB242" s="45"/>
      <c r="IAC242" s="45"/>
      <c r="IAD242" s="45"/>
      <c r="IAE242" s="45"/>
      <c r="IAF242" s="45"/>
      <c r="IAG242" s="45"/>
      <c r="IAH242" s="45"/>
      <c r="IAI242" s="45"/>
      <c r="IAJ242" s="45"/>
      <c r="IAK242" s="45"/>
      <c r="IAL242" s="45"/>
      <c r="IAM242" s="45"/>
      <c r="IAN242" s="45"/>
      <c r="IAO242" s="45"/>
      <c r="IAP242" s="45"/>
      <c r="IAQ242" s="45"/>
      <c r="IAR242" s="45"/>
      <c r="IAS242" s="45"/>
      <c r="IAT242" s="45"/>
      <c r="IAU242" s="45"/>
      <c r="IAV242" s="45"/>
      <c r="IAW242" s="45"/>
      <c r="IAX242" s="45"/>
      <c r="IAY242" s="45"/>
      <c r="IAZ242" s="45"/>
      <c r="IBA242" s="45"/>
      <c r="IBB242" s="45"/>
      <c r="IBC242" s="45"/>
      <c r="IBD242" s="45"/>
      <c r="IBE242" s="45"/>
      <c r="IBF242" s="45"/>
      <c r="IBG242" s="45"/>
      <c r="IBH242" s="45"/>
      <c r="IBI242" s="45"/>
      <c r="IBJ242" s="45"/>
      <c r="IBK242" s="45"/>
      <c r="IBL242" s="45"/>
      <c r="IBM242" s="45"/>
      <c r="IBN242" s="45"/>
      <c r="IBO242" s="45"/>
      <c r="IBP242" s="45"/>
      <c r="IBQ242" s="45"/>
      <c r="IBR242" s="45"/>
      <c r="IBS242" s="45"/>
      <c r="IBT242" s="45"/>
      <c r="IBU242" s="45"/>
      <c r="IBV242" s="45"/>
      <c r="IBW242" s="45"/>
      <c r="IBX242" s="45"/>
      <c r="IBY242" s="45"/>
      <c r="IBZ242" s="45"/>
      <c r="ICA242" s="45"/>
      <c r="ICB242" s="45"/>
      <c r="ICC242" s="45"/>
      <c r="ICD242" s="45"/>
      <c r="ICE242" s="45"/>
      <c r="ICF242" s="45"/>
      <c r="ICG242" s="45"/>
      <c r="ICH242" s="45"/>
      <c r="ICI242" s="45"/>
      <c r="ICJ242" s="45"/>
      <c r="ICK242" s="45"/>
      <c r="ICL242" s="45"/>
      <c r="ICM242" s="45"/>
      <c r="ICN242" s="45"/>
      <c r="ICO242" s="45"/>
      <c r="ICP242" s="45"/>
      <c r="ICQ242" s="45"/>
      <c r="ICR242" s="45"/>
      <c r="ICS242" s="45"/>
      <c r="ICT242" s="45"/>
      <c r="ICU242" s="45"/>
      <c r="ICV242" s="45"/>
      <c r="ICW242" s="45"/>
      <c r="ICX242" s="45"/>
      <c r="ICY242" s="45"/>
      <c r="ICZ242" s="45"/>
      <c r="IDA242" s="45"/>
      <c r="IDB242" s="45"/>
      <c r="IDC242" s="45"/>
      <c r="IDD242" s="45"/>
      <c r="IDE242" s="45"/>
      <c r="IDF242" s="45"/>
      <c r="IDG242" s="45"/>
      <c r="IDH242" s="45"/>
      <c r="IDI242" s="45"/>
      <c r="IDJ242" s="45"/>
      <c r="IDK242" s="45"/>
      <c r="IDL242" s="45"/>
      <c r="IDM242" s="45"/>
      <c r="IDN242" s="45"/>
      <c r="IDO242" s="45"/>
      <c r="IDP242" s="45"/>
      <c r="IDQ242" s="45"/>
      <c r="IDR242" s="45"/>
      <c r="IDS242" s="45"/>
      <c r="IDT242" s="45"/>
      <c r="IDU242" s="45"/>
      <c r="IDV242" s="45"/>
      <c r="IDW242" s="45"/>
      <c r="IDX242" s="45"/>
      <c r="IDY242" s="45"/>
      <c r="IDZ242" s="45"/>
      <c r="IEA242" s="45"/>
      <c r="IEB242" s="45"/>
      <c r="IEC242" s="45"/>
      <c r="IED242" s="45"/>
      <c r="IEE242" s="45"/>
      <c r="IEF242" s="45"/>
      <c r="IEG242" s="45"/>
      <c r="IEH242" s="45"/>
      <c r="IEI242" s="45"/>
      <c r="IEJ242" s="45"/>
      <c r="IEK242" s="45"/>
      <c r="IEL242" s="45"/>
      <c r="IEM242" s="45"/>
      <c r="IEN242" s="45"/>
      <c r="IEO242" s="45"/>
      <c r="IEP242" s="45"/>
      <c r="IEQ242" s="45"/>
      <c r="IER242" s="45"/>
      <c r="IES242" s="45"/>
      <c r="IET242" s="45"/>
      <c r="IEU242" s="45"/>
      <c r="IEV242" s="45"/>
      <c r="IEW242" s="45"/>
      <c r="IEX242" s="45"/>
      <c r="IEY242" s="45"/>
      <c r="IEZ242" s="45"/>
      <c r="IFA242" s="45"/>
      <c r="IFB242" s="45"/>
      <c r="IFC242" s="45"/>
      <c r="IFD242" s="45"/>
      <c r="IFE242" s="45"/>
      <c r="IFF242" s="45"/>
      <c r="IFG242" s="45"/>
      <c r="IFH242" s="45"/>
      <c r="IFI242" s="45"/>
      <c r="IFJ242" s="45"/>
      <c r="IFK242" s="45"/>
      <c r="IFL242" s="45"/>
      <c r="IFM242" s="45"/>
      <c r="IFN242" s="45"/>
      <c r="IFO242" s="45"/>
      <c r="IFP242" s="45"/>
      <c r="IFQ242" s="45"/>
      <c r="IFR242" s="45"/>
      <c r="IFS242" s="45"/>
      <c r="IFT242" s="45"/>
      <c r="IFU242" s="45"/>
      <c r="IFV242" s="45"/>
      <c r="IFW242" s="45"/>
      <c r="IFX242" s="45"/>
      <c r="IFY242" s="45"/>
      <c r="IFZ242" s="45"/>
      <c r="IGA242" s="45"/>
      <c r="IGB242" s="45"/>
      <c r="IGC242" s="45"/>
      <c r="IGD242" s="45"/>
      <c r="IGE242" s="45"/>
      <c r="IGF242" s="45"/>
      <c r="IGG242" s="45"/>
      <c r="IGH242" s="45"/>
      <c r="IGI242" s="45"/>
      <c r="IGJ242" s="45"/>
      <c r="IGK242" s="45"/>
      <c r="IGL242" s="45"/>
      <c r="IGM242" s="45"/>
      <c r="IGN242" s="45"/>
      <c r="IGO242" s="45"/>
      <c r="IGP242" s="45"/>
      <c r="IGQ242" s="45"/>
      <c r="IGR242" s="45"/>
      <c r="IGS242" s="45"/>
      <c r="IGT242" s="45"/>
      <c r="IGU242" s="45"/>
      <c r="IGV242" s="45"/>
      <c r="IGW242" s="45"/>
      <c r="IGX242" s="45"/>
      <c r="IGY242" s="45"/>
      <c r="IGZ242" s="45"/>
      <c r="IHA242" s="45"/>
      <c r="IHB242" s="45"/>
      <c r="IHC242" s="45"/>
      <c r="IHD242" s="45"/>
      <c r="IHE242" s="45"/>
      <c r="IHF242" s="45"/>
      <c r="IHG242" s="45"/>
      <c r="IHH242" s="45"/>
      <c r="IHI242" s="45"/>
      <c r="IHJ242" s="45"/>
      <c r="IHK242" s="45"/>
      <c r="IHL242" s="45"/>
      <c r="IHM242" s="45"/>
      <c r="IHN242" s="45"/>
      <c r="IHO242" s="45"/>
      <c r="IHP242" s="45"/>
      <c r="IHQ242" s="45"/>
      <c r="IHR242" s="45"/>
      <c r="IHS242" s="45"/>
      <c r="IHT242" s="45"/>
      <c r="IHU242" s="45"/>
      <c r="IHV242" s="45"/>
      <c r="IHW242" s="45"/>
      <c r="IHX242" s="45"/>
      <c r="IHY242" s="45"/>
      <c r="IHZ242" s="45"/>
      <c r="IIA242" s="45"/>
      <c r="IIB242" s="45"/>
      <c r="IIC242" s="45"/>
      <c r="IID242" s="45"/>
      <c r="IIE242" s="45"/>
      <c r="IIF242" s="45"/>
      <c r="IIG242" s="45"/>
      <c r="IIH242" s="45"/>
      <c r="III242" s="45"/>
      <c r="IIJ242" s="45"/>
      <c r="IIK242" s="45"/>
      <c r="IIL242" s="45"/>
      <c r="IIM242" s="45"/>
      <c r="IIN242" s="45"/>
      <c r="IIO242" s="45"/>
      <c r="IIP242" s="45"/>
      <c r="IIQ242" s="45"/>
      <c r="IIR242" s="45"/>
      <c r="IIS242" s="45"/>
      <c r="IIT242" s="45"/>
      <c r="IIU242" s="45"/>
      <c r="IIV242" s="45"/>
      <c r="IIW242" s="45"/>
      <c r="IIX242" s="45"/>
      <c r="IIY242" s="45"/>
      <c r="IIZ242" s="45"/>
      <c r="IJA242" s="45"/>
      <c r="IJB242" s="45"/>
      <c r="IJC242" s="45"/>
      <c r="IJD242" s="45"/>
      <c r="IJE242" s="45"/>
      <c r="IJF242" s="45"/>
      <c r="IJG242" s="45"/>
      <c r="IJH242" s="45"/>
      <c r="IJI242" s="45"/>
      <c r="IJJ242" s="45"/>
      <c r="IJK242" s="45"/>
      <c r="IJL242" s="45"/>
      <c r="IJM242" s="45"/>
      <c r="IJN242" s="45"/>
      <c r="IJO242" s="45"/>
      <c r="IJP242" s="45"/>
      <c r="IJQ242" s="45"/>
      <c r="IJR242" s="45"/>
      <c r="IJS242" s="45"/>
      <c r="IJT242" s="45"/>
      <c r="IJU242" s="45"/>
      <c r="IJV242" s="45"/>
      <c r="IJW242" s="45"/>
      <c r="IJX242" s="45"/>
      <c r="IJY242" s="45"/>
      <c r="IJZ242" s="45"/>
      <c r="IKA242" s="45"/>
      <c r="IKB242" s="45"/>
      <c r="IKC242" s="45"/>
      <c r="IKD242" s="45"/>
      <c r="IKE242" s="45"/>
      <c r="IKF242" s="45"/>
      <c r="IKG242" s="45"/>
      <c r="IKH242" s="45"/>
      <c r="IKI242" s="45"/>
      <c r="IKJ242" s="45"/>
      <c r="IKK242" s="45"/>
      <c r="IKL242" s="45"/>
      <c r="IKM242" s="45"/>
      <c r="IKN242" s="45"/>
      <c r="IKO242" s="45"/>
      <c r="IKP242" s="45"/>
      <c r="IKQ242" s="45"/>
      <c r="IKR242" s="45"/>
      <c r="IKS242" s="45"/>
      <c r="IKT242" s="45"/>
      <c r="IKU242" s="45"/>
      <c r="IKV242" s="45"/>
      <c r="IKW242" s="45"/>
      <c r="IKX242" s="45"/>
      <c r="IKY242" s="45"/>
      <c r="IKZ242" s="45"/>
      <c r="ILA242" s="45"/>
      <c r="ILB242" s="45"/>
      <c r="ILC242" s="45"/>
      <c r="ILD242" s="45"/>
      <c r="ILE242" s="45"/>
      <c r="ILF242" s="45"/>
      <c r="ILG242" s="45"/>
      <c r="ILH242" s="45"/>
      <c r="ILI242" s="45"/>
      <c r="ILJ242" s="45"/>
      <c r="ILK242" s="45"/>
      <c r="ILL242" s="45"/>
      <c r="ILM242" s="45"/>
      <c r="ILN242" s="45"/>
      <c r="ILO242" s="45"/>
      <c r="ILP242" s="45"/>
      <c r="ILQ242" s="45"/>
      <c r="ILR242" s="45"/>
      <c r="ILS242" s="45"/>
      <c r="ILT242" s="45"/>
      <c r="ILU242" s="45"/>
      <c r="ILV242" s="45"/>
      <c r="ILW242" s="45"/>
      <c r="ILX242" s="45"/>
      <c r="ILY242" s="45"/>
      <c r="ILZ242" s="45"/>
      <c r="IMA242" s="45"/>
      <c r="IMB242" s="45"/>
      <c r="IMC242" s="45"/>
      <c r="IMD242" s="45"/>
      <c r="IME242" s="45"/>
      <c r="IMF242" s="45"/>
      <c r="IMG242" s="45"/>
      <c r="IMH242" s="45"/>
      <c r="IMI242" s="45"/>
      <c r="IMJ242" s="45"/>
      <c r="IMK242" s="45"/>
      <c r="IML242" s="45"/>
      <c r="IMM242" s="45"/>
      <c r="IMN242" s="45"/>
      <c r="IMO242" s="45"/>
      <c r="IMP242" s="45"/>
      <c r="IMQ242" s="45"/>
      <c r="IMR242" s="45"/>
      <c r="IMS242" s="45"/>
      <c r="IMT242" s="45"/>
      <c r="IMU242" s="45"/>
      <c r="IMV242" s="45"/>
      <c r="IMW242" s="45"/>
      <c r="IMX242" s="45"/>
      <c r="IMY242" s="45"/>
      <c r="IMZ242" s="45"/>
      <c r="INA242" s="45"/>
      <c r="INB242" s="45"/>
      <c r="INC242" s="45"/>
      <c r="IND242" s="45"/>
      <c r="INE242" s="45"/>
      <c r="INF242" s="45"/>
      <c r="ING242" s="45"/>
      <c r="INH242" s="45"/>
      <c r="INI242" s="45"/>
      <c r="INJ242" s="45"/>
      <c r="INK242" s="45"/>
      <c r="INL242" s="45"/>
      <c r="INM242" s="45"/>
      <c r="INN242" s="45"/>
      <c r="INO242" s="45"/>
      <c r="INP242" s="45"/>
      <c r="INQ242" s="45"/>
      <c r="INR242" s="45"/>
      <c r="INS242" s="45"/>
      <c r="INT242" s="45"/>
      <c r="INU242" s="45"/>
      <c r="INV242" s="45"/>
      <c r="INW242" s="45"/>
      <c r="INX242" s="45"/>
      <c r="INY242" s="45"/>
      <c r="INZ242" s="45"/>
      <c r="IOA242" s="45"/>
      <c r="IOB242" s="45"/>
      <c r="IOC242" s="45"/>
      <c r="IOD242" s="45"/>
      <c r="IOE242" s="45"/>
      <c r="IOF242" s="45"/>
      <c r="IOG242" s="45"/>
      <c r="IOH242" s="45"/>
      <c r="IOI242" s="45"/>
      <c r="IOJ242" s="45"/>
      <c r="IOK242" s="45"/>
      <c r="IOL242" s="45"/>
      <c r="IOM242" s="45"/>
      <c r="ION242" s="45"/>
      <c r="IOO242" s="45"/>
      <c r="IOP242" s="45"/>
      <c r="IOQ242" s="45"/>
      <c r="IOR242" s="45"/>
      <c r="IOS242" s="45"/>
      <c r="IOT242" s="45"/>
      <c r="IOU242" s="45"/>
      <c r="IOV242" s="45"/>
      <c r="IOW242" s="45"/>
      <c r="IOX242" s="45"/>
      <c r="IOY242" s="45"/>
      <c r="IOZ242" s="45"/>
      <c r="IPA242" s="45"/>
      <c r="IPB242" s="45"/>
      <c r="IPC242" s="45"/>
      <c r="IPD242" s="45"/>
      <c r="IPE242" s="45"/>
      <c r="IPF242" s="45"/>
      <c r="IPG242" s="45"/>
      <c r="IPH242" s="45"/>
      <c r="IPI242" s="45"/>
      <c r="IPJ242" s="45"/>
      <c r="IPK242" s="45"/>
      <c r="IPL242" s="45"/>
      <c r="IPM242" s="45"/>
      <c r="IPN242" s="45"/>
      <c r="IPO242" s="45"/>
      <c r="IPP242" s="45"/>
      <c r="IPQ242" s="45"/>
      <c r="IPR242" s="45"/>
      <c r="IPS242" s="45"/>
      <c r="IPT242" s="45"/>
      <c r="IPU242" s="45"/>
      <c r="IPV242" s="45"/>
      <c r="IPW242" s="45"/>
      <c r="IPX242" s="45"/>
      <c r="IPY242" s="45"/>
      <c r="IPZ242" s="45"/>
      <c r="IQA242" s="45"/>
      <c r="IQB242" s="45"/>
      <c r="IQC242" s="45"/>
      <c r="IQD242" s="45"/>
      <c r="IQE242" s="45"/>
      <c r="IQF242" s="45"/>
      <c r="IQG242" s="45"/>
      <c r="IQH242" s="45"/>
      <c r="IQI242" s="45"/>
      <c r="IQJ242" s="45"/>
      <c r="IQK242" s="45"/>
      <c r="IQL242" s="45"/>
      <c r="IQM242" s="45"/>
      <c r="IQN242" s="45"/>
      <c r="IQO242" s="45"/>
      <c r="IQP242" s="45"/>
      <c r="IQQ242" s="45"/>
      <c r="IQR242" s="45"/>
      <c r="IQS242" s="45"/>
      <c r="IQT242" s="45"/>
      <c r="IQU242" s="45"/>
      <c r="IQV242" s="45"/>
      <c r="IQW242" s="45"/>
      <c r="IQX242" s="45"/>
      <c r="IQY242" s="45"/>
      <c r="IQZ242" s="45"/>
      <c r="IRA242" s="45"/>
      <c r="IRB242" s="45"/>
      <c r="IRC242" s="45"/>
      <c r="IRD242" s="45"/>
      <c r="IRE242" s="45"/>
      <c r="IRF242" s="45"/>
      <c r="IRG242" s="45"/>
      <c r="IRH242" s="45"/>
      <c r="IRI242" s="45"/>
      <c r="IRJ242" s="45"/>
      <c r="IRK242" s="45"/>
      <c r="IRL242" s="45"/>
      <c r="IRM242" s="45"/>
      <c r="IRN242" s="45"/>
      <c r="IRO242" s="45"/>
      <c r="IRP242" s="45"/>
      <c r="IRQ242" s="45"/>
      <c r="IRR242" s="45"/>
      <c r="IRS242" s="45"/>
      <c r="IRT242" s="45"/>
      <c r="IRU242" s="45"/>
      <c r="IRV242" s="45"/>
      <c r="IRW242" s="45"/>
      <c r="IRX242" s="45"/>
      <c r="IRY242" s="45"/>
      <c r="IRZ242" s="45"/>
      <c r="ISA242" s="45"/>
      <c r="ISB242" s="45"/>
      <c r="ISC242" s="45"/>
      <c r="ISD242" s="45"/>
      <c r="ISE242" s="45"/>
      <c r="ISF242" s="45"/>
      <c r="ISG242" s="45"/>
      <c r="ISH242" s="45"/>
      <c r="ISI242" s="45"/>
      <c r="ISJ242" s="45"/>
      <c r="ISK242" s="45"/>
      <c r="ISL242" s="45"/>
      <c r="ISM242" s="45"/>
      <c r="ISN242" s="45"/>
      <c r="ISO242" s="45"/>
      <c r="ISP242" s="45"/>
      <c r="ISQ242" s="45"/>
      <c r="ISR242" s="45"/>
      <c r="ISS242" s="45"/>
      <c r="IST242" s="45"/>
      <c r="ISU242" s="45"/>
      <c r="ISV242" s="45"/>
      <c r="ISW242" s="45"/>
      <c r="ISX242" s="45"/>
      <c r="ISY242" s="45"/>
      <c r="ISZ242" s="45"/>
      <c r="ITA242" s="45"/>
      <c r="ITB242" s="45"/>
      <c r="ITC242" s="45"/>
      <c r="ITD242" s="45"/>
      <c r="ITE242" s="45"/>
      <c r="ITF242" s="45"/>
      <c r="ITG242" s="45"/>
      <c r="ITH242" s="45"/>
      <c r="ITI242" s="45"/>
      <c r="ITJ242" s="45"/>
      <c r="ITK242" s="45"/>
      <c r="ITL242" s="45"/>
      <c r="ITM242" s="45"/>
      <c r="ITN242" s="45"/>
      <c r="ITO242" s="45"/>
      <c r="ITP242" s="45"/>
      <c r="ITQ242" s="45"/>
      <c r="ITR242" s="45"/>
      <c r="ITS242" s="45"/>
      <c r="ITT242" s="45"/>
      <c r="ITU242" s="45"/>
      <c r="ITV242" s="45"/>
      <c r="ITW242" s="45"/>
      <c r="ITX242" s="45"/>
      <c r="ITY242" s="45"/>
      <c r="ITZ242" s="45"/>
      <c r="IUA242" s="45"/>
      <c r="IUB242" s="45"/>
      <c r="IUC242" s="45"/>
      <c r="IUD242" s="45"/>
      <c r="IUE242" s="45"/>
      <c r="IUF242" s="45"/>
      <c r="IUG242" s="45"/>
      <c r="IUH242" s="45"/>
      <c r="IUI242" s="45"/>
      <c r="IUJ242" s="45"/>
      <c r="IUK242" s="45"/>
      <c r="IUL242" s="45"/>
      <c r="IUM242" s="45"/>
      <c r="IUN242" s="45"/>
      <c r="IUO242" s="45"/>
      <c r="IUP242" s="45"/>
      <c r="IUQ242" s="45"/>
      <c r="IUR242" s="45"/>
      <c r="IUS242" s="45"/>
      <c r="IUT242" s="45"/>
      <c r="IUU242" s="45"/>
      <c r="IUV242" s="45"/>
      <c r="IUW242" s="45"/>
      <c r="IUX242" s="45"/>
      <c r="IUY242" s="45"/>
      <c r="IUZ242" s="45"/>
      <c r="IVA242" s="45"/>
      <c r="IVB242" s="45"/>
      <c r="IVC242" s="45"/>
      <c r="IVD242" s="45"/>
      <c r="IVE242" s="45"/>
      <c r="IVF242" s="45"/>
      <c r="IVG242" s="45"/>
      <c r="IVH242" s="45"/>
      <c r="IVI242" s="45"/>
      <c r="IVJ242" s="45"/>
      <c r="IVK242" s="45"/>
      <c r="IVL242" s="45"/>
      <c r="IVM242" s="45"/>
      <c r="IVN242" s="45"/>
      <c r="IVO242" s="45"/>
      <c r="IVP242" s="45"/>
      <c r="IVQ242" s="45"/>
      <c r="IVR242" s="45"/>
      <c r="IVS242" s="45"/>
      <c r="IVT242" s="45"/>
      <c r="IVU242" s="45"/>
      <c r="IVV242" s="45"/>
      <c r="IVW242" s="45"/>
      <c r="IVX242" s="45"/>
      <c r="IVY242" s="45"/>
      <c r="IVZ242" s="45"/>
      <c r="IWA242" s="45"/>
      <c r="IWB242" s="45"/>
      <c r="IWC242" s="45"/>
      <c r="IWD242" s="45"/>
      <c r="IWE242" s="45"/>
      <c r="IWF242" s="45"/>
      <c r="IWG242" s="45"/>
      <c r="IWH242" s="45"/>
      <c r="IWI242" s="45"/>
      <c r="IWJ242" s="45"/>
      <c r="IWK242" s="45"/>
      <c r="IWL242" s="45"/>
      <c r="IWM242" s="45"/>
      <c r="IWN242" s="45"/>
      <c r="IWO242" s="45"/>
      <c r="IWP242" s="45"/>
      <c r="IWQ242" s="45"/>
      <c r="IWR242" s="45"/>
      <c r="IWS242" s="45"/>
      <c r="IWT242" s="45"/>
      <c r="IWU242" s="45"/>
      <c r="IWV242" s="45"/>
      <c r="IWW242" s="45"/>
      <c r="IWX242" s="45"/>
      <c r="IWY242" s="45"/>
      <c r="IWZ242" s="45"/>
      <c r="IXA242" s="45"/>
      <c r="IXB242" s="45"/>
      <c r="IXC242" s="45"/>
      <c r="IXD242" s="45"/>
      <c r="IXE242" s="45"/>
      <c r="IXF242" s="45"/>
      <c r="IXG242" s="45"/>
      <c r="IXH242" s="45"/>
      <c r="IXI242" s="45"/>
      <c r="IXJ242" s="45"/>
      <c r="IXK242" s="45"/>
      <c r="IXL242" s="45"/>
      <c r="IXM242" s="45"/>
      <c r="IXN242" s="45"/>
      <c r="IXO242" s="45"/>
      <c r="IXP242" s="45"/>
      <c r="IXQ242" s="45"/>
      <c r="IXR242" s="45"/>
      <c r="IXS242" s="45"/>
      <c r="IXT242" s="45"/>
      <c r="IXU242" s="45"/>
      <c r="IXV242" s="45"/>
      <c r="IXW242" s="45"/>
      <c r="IXX242" s="45"/>
      <c r="IXY242" s="45"/>
      <c r="IXZ242" s="45"/>
      <c r="IYA242" s="45"/>
      <c r="IYB242" s="45"/>
      <c r="IYC242" s="45"/>
      <c r="IYD242" s="45"/>
      <c r="IYE242" s="45"/>
      <c r="IYF242" s="45"/>
      <c r="IYG242" s="45"/>
      <c r="IYH242" s="45"/>
      <c r="IYI242" s="45"/>
      <c r="IYJ242" s="45"/>
      <c r="IYK242" s="45"/>
      <c r="IYL242" s="45"/>
      <c r="IYM242" s="45"/>
      <c r="IYN242" s="45"/>
      <c r="IYO242" s="45"/>
      <c r="IYP242" s="45"/>
      <c r="IYQ242" s="45"/>
      <c r="IYR242" s="45"/>
      <c r="IYS242" s="45"/>
      <c r="IYT242" s="45"/>
      <c r="IYU242" s="45"/>
      <c r="IYV242" s="45"/>
      <c r="IYW242" s="45"/>
      <c r="IYX242" s="45"/>
      <c r="IYY242" s="45"/>
      <c r="IYZ242" s="45"/>
      <c r="IZA242" s="45"/>
      <c r="IZB242" s="45"/>
      <c r="IZC242" s="45"/>
      <c r="IZD242" s="45"/>
      <c r="IZE242" s="45"/>
      <c r="IZF242" s="45"/>
      <c r="IZG242" s="45"/>
      <c r="IZH242" s="45"/>
      <c r="IZI242" s="45"/>
      <c r="IZJ242" s="45"/>
      <c r="IZK242" s="45"/>
      <c r="IZL242" s="45"/>
      <c r="IZM242" s="45"/>
      <c r="IZN242" s="45"/>
      <c r="IZO242" s="45"/>
      <c r="IZP242" s="45"/>
      <c r="IZQ242" s="45"/>
      <c r="IZR242" s="45"/>
      <c r="IZS242" s="45"/>
      <c r="IZT242" s="45"/>
      <c r="IZU242" s="45"/>
      <c r="IZV242" s="45"/>
      <c r="IZW242" s="45"/>
      <c r="IZX242" s="45"/>
      <c r="IZY242" s="45"/>
      <c r="IZZ242" s="45"/>
      <c r="JAA242" s="45"/>
      <c r="JAB242" s="45"/>
      <c r="JAC242" s="45"/>
      <c r="JAD242" s="45"/>
      <c r="JAE242" s="45"/>
      <c r="JAF242" s="45"/>
      <c r="JAG242" s="45"/>
      <c r="JAH242" s="45"/>
      <c r="JAI242" s="45"/>
      <c r="JAJ242" s="45"/>
      <c r="JAK242" s="45"/>
      <c r="JAL242" s="45"/>
      <c r="JAM242" s="45"/>
      <c r="JAN242" s="45"/>
      <c r="JAO242" s="45"/>
      <c r="JAP242" s="45"/>
      <c r="JAQ242" s="45"/>
      <c r="JAR242" s="45"/>
      <c r="JAS242" s="45"/>
      <c r="JAT242" s="45"/>
      <c r="JAU242" s="45"/>
      <c r="JAV242" s="45"/>
      <c r="JAW242" s="45"/>
      <c r="JAX242" s="45"/>
      <c r="JAY242" s="45"/>
      <c r="JAZ242" s="45"/>
      <c r="JBA242" s="45"/>
      <c r="JBB242" s="45"/>
      <c r="JBC242" s="45"/>
      <c r="JBD242" s="45"/>
      <c r="JBE242" s="45"/>
      <c r="JBF242" s="45"/>
      <c r="JBG242" s="45"/>
      <c r="JBH242" s="45"/>
      <c r="JBI242" s="45"/>
      <c r="JBJ242" s="45"/>
      <c r="JBK242" s="45"/>
      <c r="JBL242" s="45"/>
      <c r="JBM242" s="45"/>
      <c r="JBN242" s="45"/>
      <c r="JBO242" s="45"/>
      <c r="JBP242" s="45"/>
      <c r="JBQ242" s="45"/>
      <c r="JBR242" s="45"/>
      <c r="JBS242" s="45"/>
      <c r="JBT242" s="45"/>
      <c r="JBU242" s="45"/>
      <c r="JBV242" s="45"/>
      <c r="JBW242" s="45"/>
      <c r="JBX242" s="45"/>
      <c r="JBY242" s="45"/>
      <c r="JBZ242" s="45"/>
      <c r="JCA242" s="45"/>
      <c r="JCB242" s="45"/>
      <c r="JCC242" s="45"/>
      <c r="JCD242" s="45"/>
      <c r="JCE242" s="45"/>
      <c r="JCF242" s="45"/>
      <c r="JCG242" s="45"/>
      <c r="JCH242" s="45"/>
      <c r="JCI242" s="45"/>
      <c r="JCJ242" s="45"/>
      <c r="JCK242" s="45"/>
      <c r="JCL242" s="45"/>
      <c r="JCM242" s="45"/>
      <c r="JCN242" s="45"/>
      <c r="JCO242" s="45"/>
      <c r="JCP242" s="45"/>
      <c r="JCQ242" s="45"/>
      <c r="JCR242" s="45"/>
      <c r="JCS242" s="45"/>
      <c r="JCT242" s="45"/>
      <c r="JCU242" s="45"/>
      <c r="JCV242" s="45"/>
      <c r="JCW242" s="45"/>
      <c r="JCX242" s="45"/>
      <c r="JCY242" s="45"/>
      <c r="JCZ242" s="45"/>
      <c r="JDA242" s="45"/>
      <c r="JDB242" s="45"/>
      <c r="JDC242" s="45"/>
      <c r="JDD242" s="45"/>
      <c r="JDE242" s="45"/>
      <c r="JDF242" s="45"/>
      <c r="JDG242" s="45"/>
      <c r="JDH242" s="45"/>
      <c r="JDI242" s="45"/>
      <c r="JDJ242" s="45"/>
      <c r="JDK242" s="45"/>
      <c r="JDL242" s="45"/>
      <c r="JDM242" s="45"/>
      <c r="JDN242" s="45"/>
      <c r="JDO242" s="45"/>
      <c r="JDP242" s="45"/>
      <c r="JDQ242" s="45"/>
      <c r="JDR242" s="45"/>
      <c r="JDS242" s="45"/>
      <c r="JDT242" s="45"/>
      <c r="JDU242" s="45"/>
      <c r="JDV242" s="45"/>
      <c r="JDW242" s="45"/>
      <c r="JDX242" s="45"/>
      <c r="JDY242" s="45"/>
      <c r="JDZ242" s="45"/>
      <c r="JEA242" s="45"/>
      <c r="JEB242" s="45"/>
      <c r="JEC242" s="45"/>
      <c r="JED242" s="45"/>
      <c r="JEE242" s="45"/>
      <c r="JEF242" s="45"/>
      <c r="JEG242" s="45"/>
      <c r="JEH242" s="45"/>
      <c r="JEI242" s="45"/>
      <c r="JEJ242" s="45"/>
      <c r="JEK242" s="45"/>
      <c r="JEL242" s="45"/>
      <c r="JEM242" s="45"/>
      <c r="JEN242" s="45"/>
      <c r="JEO242" s="45"/>
      <c r="JEP242" s="45"/>
      <c r="JEQ242" s="45"/>
      <c r="JER242" s="45"/>
      <c r="JES242" s="45"/>
      <c r="JET242" s="45"/>
      <c r="JEU242" s="45"/>
      <c r="JEV242" s="45"/>
      <c r="JEW242" s="45"/>
      <c r="JEX242" s="45"/>
      <c r="JEY242" s="45"/>
      <c r="JEZ242" s="45"/>
      <c r="JFA242" s="45"/>
      <c r="JFB242" s="45"/>
      <c r="JFC242" s="45"/>
      <c r="JFD242" s="45"/>
      <c r="JFE242" s="45"/>
      <c r="JFF242" s="45"/>
      <c r="JFG242" s="45"/>
      <c r="JFH242" s="45"/>
      <c r="JFI242" s="45"/>
      <c r="JFJ242" s="45"/>
      <c r="JFK242" s="45"/>
      <c r="JFL242" s="45"/>
      <c r="JFM242" s="45"/>
      <c r="JFN242" s="45"/>
      <c r="JFO242" s="45"/>
      <c r="JFP242" s="45"/>
      <c r="JFQ242" s="45"/>
      <c r="JFR242" s="45"/>
      <c r="JFS242" s="45"/>
      <c r="JFT242" s="45"/>
      <c r="JFU242" s="45"/>
      <c r="JFV242" s="45"/>
      <c r="JFW242" s="45"/>
      <c r="JFX242" s="45"/>
      <c r="JFY242" s="45"/>
      <c r="JFZ242" s="45"/>
      <c r="JGA242" s="45"/>
      <c r="JGB242" s="45"/>
      <c r="JGC242" s="45"/>
      <c r="JGD242" s="45"/>
      <c r="JGE242" s="45"/>
      <c r="JGF242" s="45"/>
      <c r="JGG242" s="45"/>
      <c r="JGH242" s="45"/>
      <c r="JGI242" s="45"/>
      <c r="JGJ242" s="45"/>
      <c r="JGK242" s="45"/>
      <c r="JGL242" s="45"/>
      <c r="JGM242" s="45"/>
      <c r="JGN242" s="45"/>
      <c r="JGO242" s="45"/>
      <c r="JGP242" s="45"/>
      <c r="JGQ242" s="45"/>
      <c r="JGR242" s="45"/>
      <c r="JGS242" s="45"/>
      <c r="JGT242" s="45"/>
      <c r="JGU242" s="45"/>
      <c r="JGV242" s="45"/>
      <c r="JGW242" s="45"/>
      <c r="JGX242" s="45"/>
      <c r="JGY242" s="45"/>
      <c r="JGZ242" s="45"/>
      <c r="JHA242" s="45"/>
      <c r="JHB242" s="45"/>
      <c r="JHC242" s="45"/>
      <c r="JHD242" s="45"/>
      <c r="JHE242" s="45"/>
      <c r="JHF242" s="45"/>
      <c r="JHG242" s="45"/>
      <c r="JHH242" s="45"/>
      <c r="JHI242" s="45"/>
      <c r="JHJ242" s="45"/>
      <c r="JHK242" s="45"/>
      <c r="JHL242" s="45"/>
      <c r="JHM242" s="45"/>
      <c r="JHN242" s="45"/>
      <c r="JHO242" s="45"/>
      <c r="JHP242" s="45"/>
      <c r="JHQ242" s="45"/>
      <c r="JHR242" s="45"/>
      <c r="JHS242" s="45"/>
      <c r="JHT242" s="45"/>
      <c r="JHU242" s="45"/>
      <c r="JHV242" s="45"/>
      <c r="JHW242" s="45"/>
      <c r="JHX242" s="45"/>
      <c r="JHY242" s="45"/>
      <c r="JHZ242" s="45"/>
      <c r="JIA242" s="45"/>
      <c r="JIB242" s="45"/>
      <c r="JIC242" s="45"/>
      <c r="JID242" s="45"/>
      <c r="JIE242" s="45"/>
      <c r="JIF242" s="45"/>
      <c r="JIG242" s="45"/>
      <c r="JIH242" s="45"/>
      <c r="JII242" s="45"/>
      <c r="JIJ242" s="45"/>
      <c r="JIK242" s="45"/>
      <c r="JIL242" s="45"/>
      <c r="JIM242" s="45"/>
      <c r="JIN242" s="45"/>
      <c r="JIO242" s="45"/>
      <c r="JIP242" s="45"/>
      <c r="JIQ242" s="45"/>
      <c r="JIR242" s="45"/>
      <c r="JIS242" s="45"/>
      <c r="JIT242" s="45"/>
      <c r="JIU242" s="45"/>
      <c r="JIV242" s="45"/>
      <c r="JIW242" s="45"/>
      <c r="JIX242" s="45"/>
      <c r="JIY242" s="45"/>
      <c r="JIZ242" s="45"/>
      <c r="JJA242" s="45"/>
      <c r="JJB242" s="45"/>
      <c r="JJC242" s="45"/>
      <c r="JJD242" s="45"/>
      <c r="JJE242" s="45"/>
      <c r="JJF242" s="45"/>
      <c r="JJG242" s="45"/>
      <c r="JJH242" s="45"/>
      <c r="JJI242" s="45"/>
      <c r="JJJ242" s="45"/>
      <c r="JJK242" s="45"/>
      <c r="JJL242" s="45"/>
      <c r="JJM242" s="45"/>
      <c r="JJN242" s="45"/>
      <c r="JJO242" s="45"/>
      <c r="JJP242" s="45"/>
      <c r="JJQ242" s="45"/>
      <c r="JJR242" s="45"/>
      <c r="JJS242" s="45"/>
      <c r="JJT242" s="45"/>
      <c r="JJU242" s="45"/>
      <c r="JJV242" s="45"/>
      <c r="JJW242" s="45"/>
      <c r="JJX242" s="45"/>
      <c r="JJY242" s="45"/>
      <c r="JJZ242" s="45"/>
      <c r="JKA242" s="45"/>
      <c r="JKB242" s="45"/>
      <c r="JKC242" s="45"/>
      <c r="JKD242" s="45"/>
      <c r="JKE242" s="45"/>
      <c r="JKF242" s="45"/>
      <c r="JKG242" s="45"/>
      <c r="JKH242" s="45"/>
      <c r="JKI242" s="45"/>
      <c r="JKJ242" s="45"/>
      <c r="JKK242" s="45"/>
      <c r="JKL242" s="45"/>
      <c r="JKM242" s="45"/>
      <c r="JKN242" s="45"/>
      <c r="JKO242" s="45"/>
      <c r="JKP242" s="45"/>
      <c r="JKQ242" s="45"/>
      <c r="JKR242" s="45"/>
      <c r="JKS242" s="45"/>
      <c r="JKT242" s="45"/>
      <c r="JKU242" s="45"/>
      <c r="JKV242" s="45"/>
      <c r="JKW242" s="45"/>
      <c r="JKX242" s="45"/>
      <c r="JKY242" s="45"/>
      <c r="JKZ242" s="45"/>
      <c r="JLA242" s="45"/>
      <c r="JLB242" s="45"/>
      <c r="JLC242" s="45"/>
      <c r="JLD242" s="45"/>
      <c r="JLE242" s="45"/>
      <c r="JLF242" s="45"/>
      <c r="JLG242" s="45"/>
      <c r="JLH242" s="45"/>
      <c r="JLI242" s="45"/>
      <c r="JLJ242" s="45"/>
      <c r="JLK242" s="45"/>
      <c r="JLL242" s="45"/>
      <c r="JLM242" s="45"/>
      <c r="JLN242" s="45"/>
      <c r="JLO242" s="45"/>
      <c r="JLP242" s="45"/>
      <c r="JLQ242" s="45"/>
      <c r="JLR242" s="45"/>
      <c r="JLS242" s="45"/>
      <c r="JLT242" s="45"/>
      <c r="JLU242" s="45"/>
      <c r="JLV242" s="45"/>
      <c r="JLW242" s="45"/>
      <c r="JLX242" s="45"/>
      <c r="JLY242" s="45"/>
      <c r="JLZ242" s="45"/>
      <c r="JMA242" s="45"/>
      <c r="JMB242" s="45"/>
      <c r="JMC242" s="45"/>
      <c r="JMD242" s="45"/>
      <c r="JME242" s="45"/>
      <c r="JMF242" s="45"/>
      <c r="JMG242" s="45"/>
      <c r="JMH242" s="45"/>
      <c r="JMI242" s="45"/>
      <c r="JMJ242" s="45"/>
      <c r="JMK242" s="45"/>
      <c r="JML242" s="45"/>
      <c r="JMM242" s="45"/>
      <c r="JMN242" s="45"/>
      <c r="JMO242" s="45"/>
      <c r="JMP242" s="45"/>
      <c r="JMQ242" s="45"/>
      <c r="JMR242" s="45"/>
      <c r="JMS242" s="45"/>
      <c r="JMT242" s="45"/>
      <c r="JMU242" s="45"/>
      <c r="JMV242" s="45"/>
      <c r="JMW242" s="45"/>
      <c r="JMX242" s="45"/>
      <c r="JMY242" s="45"/>
      <c r="JMZ242" s="45"/>
      <c r="JNA242" s="45"/>
      <c r="JNB242" s="45"/>
      <c r="JNC242" s="45"/>
      <c r="JND242" s="45"/>
      <c r="JNE242" s="45"/>
      <c r="JNF242" s="45"/>
      <c r="JNG242" s="45"/>
      <c r="JNH242" s="45"/>
      <c r="JNI242" s="45"/>
      <c r="JNJ242" s="45"/>
      <c r="JNK242" s="45"/>
      <c r="JNL242" s="45"/>
      <c r="JNM242" s="45"/>
      <c r="JNN242" s="45"/>
      <c r="JNO242" s="45"/>
      <c r="JNP242" s="45"/>
      <c r="JNQ242" s="45"/>
      <c r="JNR242" s="45"/>
      <c r="JNS242" s="45"/>
      <c r="JNT242" s="45"/>
      <c r="JNU242" s="45"/>
      <c r="JNV242" s="45"/>
      <c r="JNW242" s="45"/>
      <c r="JNX242" s="45"/>
      <c r="JNY242" s="45"/>
      <c r="JNZ242" s="45"/>
      <c r="JOA242" s="45"/>
      <c r="JOB242" s="45"/>
      <c r="JOC242" s="45"/>
      <c r="JOD242" s="45"/>
      <c r="JOE242" s="45"/>
      <c r="JOF242" s="45"/>
      <c r="JOG242" s="45"/>
      <c r="JOH242" s="45"/>
      <c r="JOI242" s="45"/>
      <c r="JOJ242" s="45"/>
      <c r="JOK242" s="45"/>
      <c r="JOL242" s="45"/>
      <c r="JOM242" s="45"/>
      <c r="JON242" s="45"/>
      <c r="JOO242" s="45"/>
      <c r="JOP242" s="45"/>
      <c r="JOQ242" s="45"/>
      <c r="JOR242" s="45"/>
      <c r="JOS242" s="45"/>
      <c r="JOT242" s="45"/>
      <c r="JOU242" s="45"/>
      <c r="JOV242" s="45"/>
      <c r="JOW242" s="45"/>
      <c r="JOX242" s="45"/>
      <c r="JOY242" s="45"/>
      <c r="JOZ242" s="45"/>
      <c r="JPA242" s="45"/>
      <c r="JPB242" s="45"/>
      <c r="JPC242" s="45"/>
      <c r="JPD242" s="45"/>
      <c r="JPE242" s="45"/>
      <c r="JPF242" s="45"/>
      <c r="JPG242" s="45"/>
      <c r="JPH242" s="45"/>
      <c r="JPI242" s="45"/>
      <c r="JPJ242" s="45"/>
      <c r="JPK242" s="45"/>
      <c r="JPL242" s="45"/>
      <c r="JPM242" s="45"/>
      <c r="JPN242" s="45"/>
      <c r="JPO242" s="45"/>
      <c r="JPP242" s="45"/>
      <c r="JPQ242" s="45"/>
      <c r="JPR242" s="45"/>
      <c r="JPS242" s="45"/>
      <c r="JPT242" s="45"/>
      <c r="JPU242" s="45"/>
      <c r="JPV242" s="45"/>
      <c r="JPW242" s="45"/>
      <c r="JPX242" s="45"/>
      <c r="JPY242" s="45"/>
      <c r="JPZ242" s="45"/>
      <c r="JQA242" s="45"/>
      <c r="JQB242" s="45"/>
      <c r="JQC242" s="45"/>
      <c r="JQD242" s="45"/>
      <c r="JQE242" s="45"/>
      <c r="JQF242" s="45"/>
      <c r="JQG242" s="45"/>
      <c r="JQH242" s="45"/>
      <c r="JQI242" s="45"/>
      <c r="JQJ242" s="45"/>
      <c r="JQK242" s="45"/>
      <c r="JQL242" s="45"/>
      <c r="JQM242" s="45"/>
      <c r="JQN242" s="45"/>
      <c r="JQO242" s="45"/>
      <c r="JQP242" s="45"/>
      <c r="JQQ242" s="45"/>
      <c r="JQR242" s="45"/>
      <c r="JQS242" s="45"/>
      <c r="JQT242" s="45"/>
      <c r="JQU242" s="45"/>
      <c r="JQV242" s="45"/>
      <c r="JQW242" s="45"/>
      <c r="JQX242" s="45"/>
      <c r="JQY242" s="45"/>
      <c r="JQZ242" s="45"/>
      <c r="JRA242" s="45"/>
      <c r="JRB242" s="45"/>
      <c r="JRC242" s="45"/>
      <c r="JRD242" s="45"/>
      <c r="JRE242" s="45"/>
      <c r="JRF242" s="45"/>
      <c r="JRG242" s="45"/>
      <c r="JRH242" s="45"/>
      <c r="JRI242" s="45"/>
      <c r="JRJ242" s="45"/>
      <c r="JRK242" s="45"/>
      <c r="JRL242" s="45"/>
      <c r="JRM242" s="45"/>
      <c r="JRN242" s="45"/>
      <c r="JRO242" s="45"/>
      <c r="JRP242" s="45"/>
      <c r="JRQ242" s="45"/>
      <c r="JRR242" s="45"/>
      <c r="JRS242" s="45"/>
      <c r="JRT242" s="45"/>
      <c r="JRU242" s="45"/>
      <c r="JRV242" s="45"/>
      <c r="JRW242" s="45"/>
      <c r="JRX242" s="45"/>
      <c r="JRY242" s="45"/>
      <c r="JRZ242" s="45"/>
      <c r="JSA242" s="45"/>
      <c r="JSB242" s="45"/>
      <c r="JSC242" s="45"/>
      <c r="JSD242" s="45"/>
      <c r="JSE242" s="45"/>
      <c r="JSF242" s="45"/>
      <c r="JSG242" s="45"/>
      <c r="JSH242" s="45"/>
      <c r="JSI242" s="45"/>
      <c r="JSJ242" s="45"/>
      <c r="JSK242" s="45"/>
      <c r="JSL242" s="45"/>
      <c r="JSM242" s="45"/>
      <c r="JSN242" s="45"/>
      <c r="JSO242" s="45"/>
      <c r="JSP242" s="45"/>
      <c r="JSQ242" s="45"/>
      <c r="JSR242" s="45"/>
      <c r="JSS242" s="45"/>
      <c r="JST242" s="45"/>
      <c r="JSU242" s="45"/>
      <c r="JSV242" s="45"/>
      <c r="JSW242" s="45"/>
      <c r="JSX242" s="45"/>
      <c r="JSY242" s="45"/>
      <c r="JSZ242" s="45"/>
      <c r="JTA242" s="45"/>
      <c r="JTB242" s="45"/>
      <c r="JTC242" s="45"/>
      <c r="JTD242" s="45"/>
      <c r="JTE242" s="45"/>
      <c r="JTF242" s="45"/>
      <c r="JTG242" s="45"/>
      <c r="JTH242" s="45"/>
      <c r="JTI242" s="45"/>
      <c r="JTJ242" s="45"/>
      <c r="JTK242" s="45"/>
      <c r="JTL242" s="45"/>
      <c r="JTM242" s="45"/>
      <c r="JTN242" s="45"/>
      <c r="JTO242" s="45"/>
      <c r="JTP242" s="45"/>
      <c r="JTQ242" s="45"/>
      <c r="JTR242" s="45"/>
      <c r="JTS242" s="45"/>
      <c r="JTT242" s="45"/>
      <c r="JTU242" s="45"/>
      <c r="JTV242" s="45"/>
      <c r="JTW242" s="45"/>
      <c r="JTX242" s="45"/>
      <c r="JTY242" s="45"/>
      <c r="JTZ242" s="45"/>
      <c r="JUA242" s="45"/>
      <c r="JUB242" s="45"/>
      <c r="JUC242" s="45"/>
      <c r="JUD242" s="45"/>
      <c r="JUE242" s="45"/>
      <c r="JUF242" s="45"/>
      <c r="JUG242" s="45"/>
      <c r="JUH242" s="45"/>
      <c r="JUI242" s="45"/>
      <c r="JUJ242" s="45"/>
      <c r="JUK242" s="45"/>
      <c r="JUL242" s="45"/>
      <c r="JUM242" s="45"/>
      <c r="JUN242" s="45"/>
      <c r="JUO242" s="45"/>
      <c r="JUP242" s="45"/>
      <c r="JUQ242" s="45"/>
      <c r="JUR242" s="45"/>
      <c r="JUS242" s="45"/>
      <c r="JUT242" s="45"/>
      <c r="JUU242" s="45"/>
      <c r="JUV242" s="45"/>
      <c r="JUW242" s="45"/>
      <c r="JUX242" s="45"/>
      <c r="JUY242" s="45"/>
      <c r="JUZ242" s="45"/>
      <c r="JVA242" s="45"/>
      <c r="JVB242" s="45"/>
      <c r="JVC242" s="45"/>
      <c r="JVD242" s="45"/>
      <c r="JVE242" s="45"/>
      <c r="JVF242" s="45"/>
      <c r="JVG242" s="45"/>
      <c r="JVH242" s="45"/>
      <c r="JVI242" s="45"/>
      <c r="JVJ242" s="45"/>
      <c r="JVK242" s="45"/>
      <c r="JVL242" s="45"/>
      <c r="JVM242" s="45"/>
      <c r="JVN242" s="45"/>
      <c r="JVO242" s="45"/>
      <c r="JVP242" s="45"/>
      <c r="JVQ242" s="45"/>
      <c r="JVR242" s="45"/>
      <c r="JVS242" s="45"/>
      <c r="JVT242" s="45"/>
      <c r="JVU242" s="45"/>
      <c r="JVV242" s="45"/>
      <c r="JVW242" s="45"/>
      <c r="JVX242" s="45"/>
      <c r="JVY242" s="45"/>
      <c r="JVZ242" s="45"/>
      <c r="JWA242" s="45"/>
      <c r="JWB242" s="45"/>
      <c r="JWC242" s="45"/>
      <c r="JWD242" s="45"/>
      <c r="JWE242" s="45"/>
      <c r="JWF242" s="45"/>
      <c r="JWG242" s="45"/>
      <c r="JWH242" s="45"/>
      <c r="JWI242" s="45"/>
      <c r="JWJ242" s="45"/>
      <c r="JWK242" s="45"/>
      <c r="JWL242" s="45"/>
      <c r="JWM242" s="45"/>
      <c r="JWN242" s="45"/>
      <c r="JWO242" s="45"/>
      <c r="JWP242" s="45"/>
      <c r="JWQ242" s="45"/>
      <c r="JWR242" s="45"/>
      <c r="JWS242" s="45"/>
      <c r="JWT242" s="45"/>
      <c r="JWU242" s="45"/>
      <c r="JWV242" s="45"/>
      <c r="JWW242" s="45"/>
      <c r="JWX242" s="45"/>
      <c r="JWY242" s="45"/>
      <c r="JWZ242" s="45"/>
      <c r="JXA242" s="45"/>
      <c r="JXB242" s="45"/>
      <c r="JXC242" s="45"/>
      <c r="JXD242" s="45"/>
      <c r="JXE242" s="45"/>
      <c r="JXF242" s="45"/>
      <c r="JXG242" s="45"/>
      <c r="JXH242" s="45"/>
      <c r="JXI242" s="45"/>
      <c r="JXJ242" s="45"/>
      <c r="JXK242" s="45"/>
      <c r="JXL242" s="45"/>
      <c r="JXM242" s="45"/>
      <c r="JXN242" s="45"/>
      <c r="JXO242" s="45"/>
      <c r="JXP242" s="45"/>
      <c r="JXQ242" s="45"/>
      <c r="JXR242" s="45"/>
      <c r="JXS242" s="45"/>
      <c r="JXT242" s="45"/>
      <c r="JXU242" s="45"/>
      <c r="JXV242" s="45"/>
      <c r="JXW242" s="45"/>
      <c r="JXX242" s="45"/>
      <c r="JXY242" s="45"/>
      <c r="JXZ242" s="45"/>
      <c r="JYA242" s="45"/>
      <c r="JYB242" s="45"/>
      <c r="JYC242" s="45"/>
      <c r="JYD242" s="45"/>
      <c r="JYE242" s="45"/>
      <c r="JYF242" s="45"/>
      <c r="JYG242" s="45"/>
      <c r="JYH242" s="45"/>
      <c r="JYI242" s="45"/>
      <c r="JYJ242" s="45"/>
      <c r="JYK242" s="45"/>
      <c r="JYL242" s="45"/>
      <c r="JYM242" s="45"/>
      <c r="JYN242" s="45"/>
      <c r="JYO242" s="45"/>
      <c r="JYP242" s="45"/>
      <c r="JYQ242" s="45"/>
      <c r="JYR242" s="45"/>
      <c r="JYS242" s="45"/>
      <c r="JYT242" s="45"/>
      <c r="JYU242" s="45"/>
      <c r="JYV242" s="45"/>
      <c r="JYW242" s="45"/>
      <c r="JYX242" s="45"/>
      <c r="JYY242" s="45"/>
      <c r="JYZ242" s="45"/>
      <c r="JZA242" s="45"/>
      <c r="JZB242" s="45"/>
      <c r="JZC242" s="45"/>
      <c r="JZD242" s="45"/>
      <c r="JZE242" s="45"/>
      <c r="JZF242" s="45"/>
      <c r="JZG242" s="45"/>
      <c r="JZH242" s="45"/>
      <c r="JZI242" s="45"/>
      <c r="JZJ242" s="45"/>
      <c r="JZK242" s="45"/>
      <c r="JZL242" s="45"/>
      <c r="JZM242" s="45"/>
      <c r="JZN242" s="45"/>
      <c r="JZO242" s="45"/>
      <c r="JZP242" s="45"/>
      <c r="JZQ242" s="45"/>
      <c r="JZR242" s="45"/>
      <c r="JZS242" s="45"/>
      <c r="JZT242" s="45"/>
      <c r="JZU242" s="45"/>
      <c r="JZV242" s="45"/>
      <c r="JZW242" s="45"/>
      <c r="JZX242" s="45"/>
      <c r="JZY242" s="45"/>
      <c r="JZZ242" s="45"/>
      <c r="KAA242" s="45"/>
      <c r="KAB242" s="45"/>
      <c r="KAC242" s="45"/>
      <c r="KAD242" s="45"/>
      <c r="KAE242" s="45"/>
      <c r="KAF242" s="45"/>
      <c r="KAG242" s="45"/>
      <c r="KAH242" s="45"/>
      <c r="KAI242" s="45"/>
      <c r="KAJ242" s="45"/>
      <c r="KAK242" s="45"/>
      <c r="KAL242" s="45"/>
      <c r="KAM242" s="45"/>
      <c r="KAN242" s="45"/>
      <c r="KAO242" s="45"/>
      <c r="KAP242" s="45"/>
      <c r="KAQ242" s="45"/>
      <c r="KAR242" s="45"/>
      <c r="KAS242" s="45"/>
      <c r="KAT242" s="45"/>
      <c r="KAU242" s="45"/>
      <c r="KAV242" s="45"/>
      <c r="KAW242" s="45"/>
      <c r="KAX242" s="45"/>
      <c r="KAY242" s="45"/>
      <c r="KAZ242" s="45"/>
      <c r="KBA242" s="45"/>
      <c r="KBB242" s="45"/>
      <c r="KBC242" s="45"/>
      <c r="KBD242" s="45"/>
      <c r="KBE242" s="45"/>
      <c r="KBF242" s="45"/>
      <c r="KBG242" s="45"/>
      <c r="KBH242" s="45"/>
      <c r="KBI242" s="45"/>
      <c r="KBJ242" s="45"/>
      <c r="KBK242" s="45"/>
      <c r="KBL242" s="45"/>
      <c r="KBM242" s="45"/>
      <c r="KBN242" s="45"/>
      <c r="KBO242" s="45"/>
      <c r="KBP242" s="45"/>
      <c r="KBQ242" s="45"/>
      <c r="KBR242" s="45"/>
      <c r="KBS242" s="45"/>
      <c r="KBT242" s="45"/>
      <c r="KBU242" s="45"/>
      <c r="KBV242" s="45"/>
      <c r="KBW242" s="45"/>
      <c r="KBX242" s="45"/>
      <c r="KBY242" s="45"/>
      <c r="KBZ242" s="45"/>
      <c r="KCA242" s="45"/>
      <c r="KCB242" s="45"/>
      <c r="KCC242" s="45"/>
      <c r="KCD242" s="45"/>
      <c r="KCE242" s="45"/>
      <c r="KCF242" s="45"/>
      <c r="KCG242" s="45"/>
      <c r="KCH242" s="45"/>
      <c r="KCI242" s="45"/>
      <c r="KCJ242" s="45"/>
      <c r="KCK242" s="45"/>
      <c r="KCL242" s="45"/>
      <c r="KCM242" s="45"/>
      <c r="KCN242" s="45"/>
      <c r="KCO242" s="45"/>
      <c r="KCP242" s="45"/>
      <c r="KCQ242" s="45"/>
      <c r="KCR242" s="45"/>
      <c r="KCS242" s="45"/>
      <c r="KCT242" s="45"/>
      <c r="KCU242" s="45"/>
      <c r="KCV242" s="45"/>
      <c r="KCW242" s="45"/>
      <c r="KCX242" s="45"/>
      <c r="KCY242" s="45"/>
      <c r="KCZ242" s="45"/>
      <c r="KDA242" s="45"/>
      <c r="KDB242" s="45"/>
      <c r="KDC242" s="45"/>
      <c r="KDD242" s="45"/>
      <c r="KDE242" s="45"/>
      <c r="KDF242" s="45"/>
      <c r="KDG242" s="45"/>
      <c r="KDH242" s="45"/>
      <c r="KDI242" s="45"/>
      <c r="KDJ242" s="45"/>
      <c r="KDK242" s="45"/>
      <c r="KDL242" s="45"/>
      <c r="KDM242" s="45"/>
      <c r="KDN242" s="45"/>
      <c r="KDO242" s="45"/>
      <c r="KDP242" s="45"/>
      <c r="KDQ242" s="45"/>
      <c r="KDR242" s="45"/>
      <c r="KDS242" s="45"/>
      <c r="KDT242" s="45"/>
      <c r="KDU242" s="45"/>
      <c r="KDV242" s="45"/>
      <c r="KDW242" s="45"/>
      <c r="KDX242" s="45"/>
      <c r="KDY242" s="45"/>
      <c r="KDZ242" s="45"/>
      <c r="KEA242" s="45"/>
      <c r="KEB242" s="45"/>
      <c r="KEC242" s="45"/>
      <c r="KED242" s="45"/>
      <c r="KEE242" s="45"/>
      <c r="KEF242" s="45"/>
      <c r="KEG242" s="45"/>
      <c r="KEH242" s="45"/>
      <c r="KEI242" s="45"/>
      <c r="KEJ242" s="45"/>
      <c r="KEK242" s="45"/>
      <c r="KEL242" s="45"/>
      <c r="KEM242" s="45"/>
      <c r="KEN242" s="45"/>
      <c r="KEO242" s="45"/>
      <c r="KEP242" s="45"/>
      <c r="KEQ242" s="45"/>
      <c r="KER242" s="45"/>
      <c r="KES242" s="45"/>
      <c r="KET242" s="45"/>
      <c r="KEU242" s="45"/>
      <c r="KEV242" s="45"/>
      <c r="KEW242" s="45"/>
      <c r="KEX242" s="45"/>
      <c r="KEY242" s="45"/>
      <c r="KEZ242" s="45"/>
      <c r="KFA242" s="45"/>
      <c r="KFB242" s="45"/>
      <c r="KFC242" s="45"/>
      <c r="KFD242" s="45"/>
      <c r="KFE242" s="45"/>
      <c r="KFF242" s="45"/>
      <c r="KFG242" s="45"/>
      <c r="KFH242" s="45"/>
      <c r="KFI242" s="45"/>
      <c r="KFJ242" s="45"/>
      <c r="KFK242" s="45"/>
      <c r="KFL242" s="45"/>
      <c r="KFM242" s="45"/>
      <c r="KFN242" s="45"/>
      <c r="KFO242" s="45"/>
      <c r="KFP242" s="45"/>
      <c r="KFQ242" s="45"/>
      <c r="KFR242" s="45"/>
      <c r="KFS242" s="45"/>
      <c r="KFT242" s="45"/>
      <c r="KFU242" s="45"/>
      <c r="KFV242" s="45"/>
      <c r="KFW242" s="45"/>
      <c r="KFX242" s="45"/>
      <c r="KFY242" s="45"/>
      <c r="KFZ242" s="45"/>
      <c r="KGA242" s="45"/>
      <c r="KGB242" s="45"/>
      <c r="KGC242" s="45"/>
      <c r="KGD242" s="45"/>
      <c r="KGE242" s="45"/>
      <c r="KGF242" s="45"/>
      <c r="KGG242" s="45"/>
      <c r="KGH242" s="45"/>
      <c r="KGI242" s="45"/>
      <c r="KGJ242" s="45"/>
      <c r="KGK242" s="45"/>
      <c r="KGL242" s="45"/>
      <c r="KGM242" s="45"/>
      <c r="KGN242" s="45"/>
      <c r="KGO242" s="45"/>
      <c r="KGP242" s="45"/>
      <c r="KGQ242" s="45"/>
      <c r="KGR242" s="45"/>
      <c r="KGS242" s="45"/>
      <c r="KGT242" s="45"/>
      <c r="KGU242" s="45"/>
      <c r="KGV242" s="45"/>
      <c r="KGW242" s="45"/>
      <c r="KGX242" s="45"/>
      <c r="KGY242" s="45"/>
      <c r="KGZ242" s="45"/>
      <c r="KHA242" s="45"/>
      <c r="KHB242" s="45"/>
      <c r="KHC242" s="45"/>
      <c r="KHD242" s="45"/>
      <c r="KHE242" s="45"/>
      <c r="KHF242" s="45"/>
      <c r="KHG242" s="45"/>
      <c r="KHH242" s="45"/>
      <c r="KHI242" s="45"/>
      <c r="KHJ242" s="45"/>
      <c r="KHK242" s="45"/>
      <c r="KHL242" s="45"/>
      <c r="KHM242" s="45"/>
      <c r="KHN242" s="45"/>
      <c r="KHO242" s="45"/>
      <c r="KHP242" s="45"/>
      <c r="KHQ242" s="45"/>
      <c r="KHR242" s="45"/>
      <c r="KHS242" s="45"/>
      <c r="KHT242" s="45"/>
      <c r="KHU242" s="45"/>
      <c r="KHV242" s="45"/>
      <c r="KHW242" s="45"/>
      <c r="KHX242" s="45"/>
      <c r="KHY242" s="45"/>
      <c r="KHZ242" s="45"/>
      <c r="KIA242" s="45"/>
      <c r="KIB242" s="45"/>
      <c r="KIC242" s="45"/>
      <c r="KID242" s="45"/>
      <c r="KIE242" s="45"/>
      <c r="KIF242" s="45"/>
      <c r="KIG242" s="45"/>
      <c r="KIH242" s="45"/>
      <c r="KII242" s="45"/>
      <c r="KIJ242" s="45"/>
      <c r="KIK242" s="45"/>
      <c r="KIL242" s="45"/>
      <c r="KIM242" s="45"/>
      <c r="KIN242" s="45"/>
      <c r="KIO242" s="45"/>
      <c r="KIP242" s="45"/>
      <c r="KIQ242" s="45"/>
      <c r="KIR242" s="45"/>
      <c r="KIS242" s="45"/>
      <c r="KIT242" s="45"/>
      <c r="KIU242" s="45"/>
      <c r="KIV242" s="45"/>
      <c r="KIW242" s="45"/>
      <c r="KIX242" s="45"/>
      <c r="KIY242" s="45"/>
      <c r="KIZ242" s="45"/>
      <c r="KJA242" s="45"/>
      <c r="KJB242" s="45"/>
      <c r="KJC242" s="45"/>
      <c r="KJD242" s="45"/>
      <c r="KJE242" s="45"/>
      <c r="KJF242" s="45"/>
      <c r="KJG242" s="45"/>
      <c r="KJH242" s="45"/>
      <c r="KJI242" s="45"/>
      <c r="KJJ242" s="45"/>
      <c r="KJK242" s="45"/>
      <c r="KJL242" s="45"/>
      <c r="KJM242" s="45"/>
      <c r="KJN242" s="45"/>
      <c r="KJO242" s="45"/>
      <c r="KJP242" s="45"/>
      <c r="KJQ242" s="45"/>
      <c r="KJR242" s="45"/>
      <c r="KJS242" s="45"/>
      <c r="KJT242" s="45"/>
      <c r="KJU242" s="45"/>
      <c r="KJV242" s="45"/>
      <c r="KJW242" s="45"/>
      <c r="KJX242" s="45"/>
      <c r="KJY242" s="45"/>
      <c r="KJZ242" s="45"/>
      <c r="KKA242" s="45"/>
      <c r="KKB242" s="45"/>
      <c r="KKC242" s="45"/>
      <c r="KKD242" s="45"/>
      <c r="KKE242" s="45"/>
      <c r="KKF242" s="45"/>
      <c r="KKG242" s="45"/>
      <c r="KKH242" s="45"/>
      <c r="KKI242" s="45"/>
      <c r="KKJ242" s="45"/>
      <c r="KKK242" s="45"/>
      <c r="KKL242" s="45"/>
      <c r="KKM242" s="45"/>
      <c r="KKN242" s="45"/>
      <c r="KKO242" s="45"/>
      <c r="KKP242" s="45"/>
      <c r="KKQ242" s="45"/>
      <c r="KKR242" s="45"/>
      <c r="KKS242" s="45"/>
      <c r="KKT242" s="45"/>
      <c r="KKU242" s="45"/>
      <c r="KKV242" s="45"/>
      <c r="KKW242" s="45"/>
      <c r="KKX242" s="45"/>
      <c r="KKY242" s="45"/>
      <c r="KKZ242" s="45"/>
      <c r="KLA242" s="45"/>
      <c r="KLB242" s="45"/>
      <c r="KLC242" s="45"/>
      <c r="KLD242" s="45"/>
      <c r="KLE242" s="45"/>
      <c r="KLF242" s="45"/>
      <c r="KLG242" s="45"/>
      <c r="KLH242" s="45"/>
      <c r="KLI242" s="45"/>
      <c r="KLJ242" s="45"/>
      <c r="KLK242" s="45"/>
      <c r="KLL242" s="45"/>
      <c r="KLM242" s="45"/>
      <c r="KLN242" s="45"/>
      <c r="KLO242" s="45"/>
      <c r="KLP242" s="45"/>
      <c r="KLQ242" s="45"/>
      <c r="KLR242" s="45"/>
      <c r="KLS242" s="45"/>
      <c r="KLT242" s="45"/>
      <c r="KLU242" s="45"/>
      <c r="KLV242" s="45"/>
      <c r="KLW242" s="45"/>
      <c r="KLX242" s="45"/>
      <c r="KLY242" s="45"/>
      <c r="KLZ242" s="45"/>
      <c r="KMA242" s="45"/>
      <c r="KMB242" s="45"/>
      <c r="KMC242" s="45"/>
      <c r="KMD242" s="45"/>
      <c r="KME242" s="45"/>
      <c r="KMF242" s="45"/>
      <c r="KMG242" s="45"/>
      <c r="KMH242" s="45"/>
      <c r="KMI242" s="45"/>
      <c r="KMJ242" s="45"/>
      <c r="KMK242" s="45"/>
      <c r="KML242" s="45"/>
      <c r="KMM242" s="45"/>
      <c r="KMN242" s="45"/>
      <c r="KMO242" s="45"/>
      <c r="KMP242" s="45"/>
      <c r="KMQ242" s="45"/>
      <c r="KMR242" s="45"/>
      <c r="KMS242" s="45"/>
      <c r="KMT242" s="45"/>
      <c r="KMU242" s="45"/>
      <c r="KMV242" s="45"/>
      <c r="KMW242" s="45"/>
      <c r="KMX242" s="45"/>
      <c r="KMY242" s="45"/>
      <c r="KMZ242" s="45"/>
      <c r="KNA242" s="45"/>
      <c r="KNB242" s="45"/>
      <c r="KNC242" s="45"/>
      <c r="KND242" s="45"/>
      <c r="KNE242" s="45"/>
      <c r="KNF242" s="45"/>
      <c r="KNG242" s="45"/>
      <c r="KNH242" s="45"/>
      <c r="KNI242" s="45"/>
      <c r="KNJ242" s="45"/>
      <c r="KNK242" s="45"/>
      <c r="KNL242" s="45"/>
      <c r="KNM242" s="45"/>
      <c r="KNN242" s="45"/>
      <c r="KNO242" s="45"/>
      <c r="KNP242" s="45"/>
      <c r="KNQ242" s="45"/>
      <c r="KNR242" s="45"/>
      <c r="KNS242" s="45"/>
      <c r="KNT242" s="45"/>
      <c r="KNU242" s="45"/>
      <c r="KNV242" s="45"/>
      <c r="KNW242" s="45"/>
      <c r="KNX242" s="45"/>
      <c r="KNY242" s="45"/>
      <c r="KNZ242" s="45"/>
      <c r="KOA242" s="45"/>
      <c r="KOB242" s="45"/>
      <c r="KOC242" s="45"/>
      <c r="KOD242" s="45"/>
      <c r="KOE242" s="45"/>
      <c r="KOF242" s="45"/>
      <c r="KOG242" s="45"/>
      <c r="KOH242" s="45"/>
      <c r="KOI242" s="45"/>
      <c r="KOJ242" s="45"/>
      <c r="KOK242" s="45"/>
      <c r="KOL242" s="45"/>
      <c r="KOM242" s="45"/>
      <c r="KON242" s="45"/>
      <c r="KOO242" s="45"/>
      <c r="KOP242" s="45"/>
      <c r="KOQ242" s="45"/>
      <c r="KOR242" s="45"/>
      <c r="KOS242" s="45"/>
      <c r="KOT242" s="45"/>
      <c r="KOU242" s="45"/>
      <c r="KOV242" s="45"/>
      <c r="KOW242" s="45"/>
      <c r="KOX242" s="45"/>
      <c r="KOY242" s="45"/>
      <c r="KOZ242" s="45"/>
      <c r="KPA242" s="45"/>
      <c r="KPB242" s="45"/>
      <c r="KPC242" s="45"/>
      <c r="KPD242" s="45"/>
      <c r="KPE242" s="45"/>
      <c r="KPF242" s="45"/>
      <c r="KPG242" s="45"/>
      <c r="KPH242" s="45"/>
      <c r="KPI242" s="45"/>
      <c r="KPJ242" s="45"/>
      <c r="KPK242" s="45"/>
      <c r="KPL242" s="45"/>
      <c r="KPM242" s="45"/>
      <c r="KPN242" s="45"/>
      <c r="KPO242" s="45"/>
      <c r="KPP242" s="45"/>
      <c r="KPQ242" s="45"/>
      <c r="KPR242" s="45"/>
      <c r="KPS242" s="45"/>
      <c r="KPT242" s="45"/>
      <c r="KPU242" s="45"/>
      <c r="KPV242" s="45"/>
      <c r="KPW242" s="45"/>
      <c r="KPX242" s="45"/>
      <c r="KPY242" s="45"/>
      <c r="KPZ242" s="45"/>
      <c r="KQA242" s="45"/>
      <c r="KQB242" s="45"/>
      <c r="KQC242" s="45"/>
      <c r="KQD242" s="45"/>
      <c r="KQE242" s="45"/>
      <c r="KQF242" s="45"/>
      <c r="KQG242" s="45"/>
      <c r="KQH242" s="45"/>
      <c r="KQI242" s="45"/>
      <c r="KQJ242" s="45"/>
      <c r="KQK242" s="45"/>
      <c r="KQL242" s="45"/>
      <c r="KQM242" s="45"/>
      <c r="KQN242" s="45"/>
      <c r="KQO242" s="45"/>
      <c r="KQP242" s="45"/>
      <c r="KQQ242" s="45"/>
      <c r="KQR242" s="45"/>
      <c r="KQS242" s="45"/>
      <c r="KQT242" s="45"/>
      <c r="KQU242" s="45"/>
      <c r="KQV242" s="45"/>
      <c r="KQW242" s="45"/>
      <c r="KQX242" s="45"/>
      <c r="KQY242" s="45"/>
      <c r="KQZ242" s="45"/>
      <c r="KRA242" s="45"/>
      <c r="KRB242" s="45"/>
      <c r="KRC242" s="45"/>
      <c r="KRD242" s="45"/>
      <c r="KRE242" s="45"/>
      <c r="KRF242" s="45"/>
      <c r="KRG242" s="45"/>
      <c r="KRH242" s="45"/>
      <c r="KRI242" s="45"/>
      <c r="KRJ242" s="45"/>
      <c r="KRK242" s="45"/>
      <c r="KRL242" s="45"/>
      <c r="KRM242" s="45"/>
      <c r="KRN242" s="45"/>
      <c r="KRO242" s="45"/>
      <c r="KRP242" s="45"/>
      <c r="KRQ242" s="45"/>
      <c r="KRR242" s="45"/>
      <c r="KRS242" s="45"/>
      <c r="KRT242" s="45"/>
      <c r="KRU242" s="45"/>
      <c r="KRV242" s="45"/>
      <c r="KRW242" s="45"/>
      <c r="KRX242" s="45"/>
      <c r="KRY242" s="45"/>
      <c r="KRZ242" s="45"/>
      <c r="KSA242" s="45"/>
      <c r="KSB242" s="45"/>
      <c r="KSC242" s="45"/>
      <c r="KSD242" s="45"/>
      <c r="KSE242" s="45"/>
      <c r="KSF242" s="45"/>
      <c r="KSG242" s="45"/>
      <c r="KSH242" s="45"/>
      <c r="KSI242" s="45"/>
      <c r="KSJ242" s="45"/>
      <c r="KSK242" s="45"/>
      <c r="KSL242" s="45"/>
      <c r="KSM242" s="45"/>
      <c r="KSN242" s="45"/>
      <c r="KSO242" s="45"/>
      <c r="KSP242" s="45"/>
      <c r="KSQ242" s="45"/>
      <c r="KSR242" s="45"/>
      <c r="KSS242" s="45"/>
      <c r="KST242" s="45"/>
      <c r="KSU242" s="45"/>
      <c r="KSV242" s="45"/>
      <c r="KSW242" s="45"/>
      <c r="KSX242" s="45"/>
      <c r="KSY242" s="45"/>
      <c r="KSZ242" s="45"/>
      <c r="KTA242" s="45"/>
      <c r="KTB242" s="45"/>
      <c r="KTC242" s="45"/>
      <c r="KTD242" s="45"/>
      <c r="KTE242" s="45"/>
      <c r="KTF242" s="45"/>
      <c r="KTG242" s="45"/>
      <c r="KTH242" s="45"/>
      <c r="KTI242" s="45"/>
      <c r="KTJ242" s="45"/>
      <c r="KTK242" s="45"/>
      <c r="KTL242" s="45"/>
      <c r="KTM242" s="45"/>
      <c r="KTN242" s="45"/>
      <c r="KTO242" s="45"/>
      <c r="KTP242" s="45"/>
      <c r="KTQ242" s="45"/>
      <c r="KTR242" s="45"/>
      <c r="KTS242" s="45"/>
      <c r="KTT242" s="45"/>
      <c r="KTU242" s="45"/>
      <c r="KTV242" s="45"/>
      <c r="KTW242" s="45"/>
      <c r="KTX242" s="45"/>
      <c r="KTY242" s="45"/>
      <c r="KTZ242" s="45"/>
      <c r="KUA242" s="45"/>
      <c r="KUB242" s="45"/>
      <c r="KUC242" s="45"/>
      <c r="KUD242" s="45"/>
      <c r="KUE242" s="45"/>
      <c r="KUF242" s="45"/>
      <c r="KUG242" s="45"/>
      <c r="KUH242" s="45"/>
      <c r="KUI242" s="45"/>
      <c r="KUJ242" s="45"/>
      <c r="KUK242" s="45"/>
      <c r="KUL242" s="45"/>
      <c r="KUM242" s="45"/>
      <c r="KUN242" s="45"/>
      <c r="KUO242" s="45"/>
      <c r="KUP242" s="45"/>
      <c r="KUQ242" s="45"/>
      <c r="KUR242" s="45"/>
      <c r="KUS242" s="45"/>
      <c r="KUT242" s="45"/>
      <c r="KUU242" s="45"/>
      <c r="KUV242" s="45"/>
      <c r="KUW242" s="45"/>
      <c r="KUX242" s="45"/>
      <c r="KUY242" s="45"/>
      <c r="KUZ242" s="45"/>
      <c r="KVA242" s="45"/>
      <c r="KVB242" s="45"/>
      <c r="KVC242" s="45"/>
      <c r="KVD242" s="45"/>
      <c r="KVE242" s="45"/>
      <c r="KVF242" s="45"/>
      <c r="KVG242" s="45"/>
      <c r="KVH242" s="45"/>
      <c r="KVI242" s="45"/>
      <c r="KVJ242" s="45"/>
      <c r="KVK242" s="45"/>
      <c r="KVL242" s="45"/>
      <c r="KVM242" s="45"/>
      <c r="KVN242" s="45"/>
      <c r="KVO242" s="45"/>
      <c r="KVP242" s="45"/>
      <c r="KVQ242" s="45"/>
      <c r="KVR242" s="45"/>
      <c r="KVS242" s="45"/>
      <c r="KVT242" s="45"/>
      <c r="KVU242" s="45"/>
      <c r="KVV242" s="45"/>
      <c r="KVW242" s="45"/>
      <c r="KVX242" s="45"/>
      <c r="KVY242" s="45"/>
      <c r="KVZ242" s="45"/>
      <c r="KWA242" s="45"/>
      <c r="KWB242" s="45"/>
      <c r="KWC242" s="45"/>
      <c r="KWD242" s="45"/>
      <c r="KWE242" s="45"/>
      <c r="KWF242" s="45"/>
      <c r="KWG242" s="45"/>
      <c r="KWH242" s="45"/>
      <c r="KWI242" s="45"/>
      <c r="KWJ242" s="45"/>
      <c r="KWK242" s="45"/>
      <c r="KWL242" s="45"/>
      <c r="KWM242" s="45"/>
      <c r="KWN242" s="45"/>
      <c r="KWO242" s="45"/>
      <c r="KWP242" s="45"/>
      <c r="KWQ242" s="45"/>
      <c r="KWR242" s="45"/>
      <c r="KWS242" s="45"/>
      <c r="KWT242" s="45"/>
      <c r="KWU242" s="45"/>
      <c r="KWV242" s="45"/>
      <c r="KWW242" s="45"/>
      <c r="KWX242" s="45"/>
      <c r="KWY242" s="45"/>
      <c r="KWZ242" s="45"/>
      <c r="KXA242" s="45"/>
      <c r="KXB242" s="45"/>
      <c r="KXC242" s="45"/>
      <c r="KXD242" s="45"/>
      <c r="KXE242" s="45"/>
      <c r="KXF242" s="45"/>
      <c r="KXG242" s="45"/>
      <c r="KXH242" s="45"/>
      <c r="KXI242" s="45"/>
      <c r="KXJ242" s="45"/>
      <c r="KXK242" s="45"/>
      <c r="KXL242" s="45"/>
      <c r="KXM242" s="45"/>
      <c r="KXN242" s="45"/>
      <c r="KXO242" s="45"/>
      <c r="KXP242" s="45"/>
      <c r="KXQ242" s="45"/>
      <c r="KXR242" s="45"/>
      <c r="KXS242" s="45"/>
      <c r="KXT242" s="45"/>
      <c r="KXU242" s="45"/>
      <c r="KXV242" s="45"/>
      <c r="KXW242" s="45"/>
      <c r="KXX242" s="45"/>
      <c r="KXY242" s="45"/>
      <c r="KXZ242" s="45"/>
      <c r="KYA242" s="45"/>
      <c r="KYB242" s="45"/>
      <c r="KYC242" s="45"/>
      <c r="KYD242" s="45"/>
      <c r="KYE242" s="45"/>
      <c r="KYF242" s="45"/>
      <c r="KYG242" s="45"/>
      <c r="KYH242" s="45"/>
      <c r="KYI242" s="45"/>
      <c r="KYJ242" s="45"/>
      <c r="KYK242" s="45"/>
      <c r="KYL242" s="45"/>
      <c r="KYM242" s="45"/>
      <c r="KYN242" s="45"/>
      <c r="KYO242" s="45"/>
      <c r="KYP242" s="45"/>
      <c r="KYQ242" s="45"/>
      <c r="KYR242" s="45"/>
      <c r="KYS242" s="45"/>
      <c r="KYT242" s="45"/>
      <c r="KYU242" s="45"/>
      <c r="KYV242" s="45"/>
      <c r="KYW242" s="45"/>
      <c r="KYX242" s="45"/>
      <c r="KYY242" s="45"/>
      <c r="KYZ242" s="45"/>
      <c r="KZA242" s="45"/>
      <c r="KZB242" s="45"/>
      <c r="KZC242" s="45"/>
      <c r="KZD242" s="45"/>
      <c r="KZE242" s="45"/>
      <c r="KZF242" s="45"/>
      <c r="KZG242" s="45"/>
      <c r="KZH242" s="45"/>
      <c r="KZI242" s="45"/>
      <c r="KZJ242" s="45"/>
      <c r="KZK242" s="45"/>
      <c r="KZL242" s="45"/>
      <c r="KZM242" s="45"/>
      <c r="KZN242" s="45"/>
      <c r="KZO242" s="45"/>
      <c r="KZP242" s="45"/>
      <c r="KZQ242" s="45"/>
      <c r="KZR242" s="45"/>
      <c r="KZS242" s="45"/>
      <c r="KZT242" s="45"/>
      <c r="KZU242" s="45"/>
      <c r="KZV242" s="45"/>
      <c r="KZW242" s="45"/>
      <c r="KZX242" s="45"/>
      <c r="KZY242" s="45"/>
      <c r="KZZ242" s="45"/>
      <c r="LAA242" s="45"/>
      <c r="LAB242" s="45"/>
      <c r="LAC242" s="45"/>
      <c r="LAD242" s="45"/>
      <c r="LAE242" s="45"/>
      <c r="LAF242" s="45"/>
      <c r="LAG242" s="45"/>
      <c r="LAH242" s="45"/>
      <c r="LAI242" s="45"/>
      <c r="LAJ242" s="45"/>
      <c r="LAK242" s="45"/>
      <c r="LAL242" s="45"/>
      <c r="LAM242" s="45"/>
      <c r="LAN242" s="45"/>
      <c r="LAO242" s="45"/>
      <c r="LAP242" s="45"/>
      <c r="LAQ242" s="45"/>
      <c r="LAR242" s="45"/>
      <c r="LAS242" s="45"/>
      <c r="LAT242" s="45"/>
      <c r="LAU242" s="45"/>
      <c r="LAV242" s="45"/>
      <c r="LAW242" s="45"/>
      <c r="LAX242" s="45"/>
      <c r="LAY242" s="45"/>
      <c r="LAZ242" s="45"/>
      <c r="LBA242" s="45"/>
      <c r="LBB242" s="45"/>
      <c r="LBC242" s="45"/>
      <c r="LBD242" s="45"/>
      <c r="LBE242" s="45"/>
      <c r="LBF242" s="45"/>
      <c r="LBG242" s="45"/>
      <c r="LBH242" s="45"/>
      <c r="LBI242" s="45"/>
      <c r="LBJ242" s="45"/>
      <c r="LBK242" s="45"/>
      <c r="LBL242" s="45"/>
      <c r="LBM242" s="45"/>
      <c r="LBN242" s="45"/>
      <c r="LBO242" s="45"/>
      <c r="LBP242" s="45"/>
      <c r="LBQ242" s="45"/>
      <c r="LBR242" s="45"/>
      <c r="LBS242" s="45"/>
      <c r="LBT242" s="45"/>
      <c r="LBU242" s="45"/>
      <c r="LBV242" s="45"/>
      <c r="LBW242" s="45"/>
      <c r="LBX242" s="45"/>
      <c r="LBY242" s="45"/>
      <c r="LBZ242" s="45"/>
      <c r="LCA242" s="45"/>
      <c r="LCB242" s="45"/>
      <c r="LCC242" s="45"/>
      <c r="LCD242" s="45"/>
      <c r="LCE242" s="45"/>
      <c r="LCF242" s="45"/>
      <c r="LCG242" s="45"/>
      <c r="LCH242" s="45"/>
      <c r="LCI242" s="45"/>
      <c r="LCJ242" s="45"/>
      <c r="LCK242" s="45"/>
      <c r="LCL242" s="45"/>
      <c r="LCM242" s="45"/>
      <c r="LCN242" s="45"/>
      <c r="LCO242" s="45"/>
      <c r="LCP242" s="45"/>
      <c r="LCQ242" s="45"/>
      <c r="LCR242" s="45"/>
      <c r="LCS242" s="45"/>
      <c r="LCT242" s="45"/>
      <c r="LCU242" s="45"/>
      <c r="LCV242" s="45"/>
      <c r="LCW242" s="45"/>
      <c r="LCX242" s="45"/>
      <c r="LCY242" s="45"/>
      <c r="LCZ242" s="45"/>
      <c r="LDA242" s="45"/>
      <c r="LDB242" s="45"/>
      <c r="LDC242" s="45"/>
      <c r="LDD242" s="45"/>
      <c r="LDE242" s="45"/>
      <c r="LDF242" s="45"/>
      <c r="LDG242" s="45"/>
      <c r="LDH242" s="45"/>
      <c r="LDI242" s="45"/>
      <c r="LDJ242" s="45"/>
      <c r="LDK242" s="45"/>
      <c r="LDL242" s="45"/>
      <c r="LDM242" s="45"/>
      <c r="LDN242" s="45"/>
      <c r="LDO242" s="45"/>
      <c r="LDP242" s="45"/>
      <c r="LDQ242" s="45"/>
      <c r="LDR242" s="45"/>
      <c r="LDS242" s="45"/>
      <c r="LDT242" s="45"/>
      <c r="LDU242" s="45"/>
      <c r="LDV242" s="45"/>
      <c r="LDW242" s="45"/>
      <c r="LDX242" s="45"/>
      <c r="LDY242" s="45"/>
      <c r="LDZ242" s="45"/>
      <c r="LEA242" s="45"/>
      <c r="LEB242" s="45"/>
      <c r="LEC242" s="45"/>
      <c r="LED242" s="45"/>
      <c r="LEE242" s="45"/>
      <c r="LEF242" s="45"/>
      <c r="LEG242" s="45"/>
      <c r="LEH242" s="45"/>
      <c r="LEI242" s="45"/>
      <c r="LEJ242" s="45"/>
      <c r="LEK242" s="45"/>
      <c r="LEL242" s="45"/>
      <c r="LEM242" s="45"/>
      <c r="LEN242" s="45"/>
      <c r="LEO242" s="45"/>
      <c r="LEP242" s="45"/>
      <c r="LEQ242" s="45"/>
      <c r="LER242" s="45"/>
      <c r="LES242" s="45"/>
      <c r="LET242" s="45"/>
      <c r="LEU242" s="45"/>
      <c r="LEV242" s="45"/>
      <c r="LEW242" s="45"/>
      <c r="LEX242" s="45"/>
      <c r="LEY242" s="45"/>
      <c r="LEZ242" s="45"/>
      <c r="LFA242" s="45"/>
      <c r="LFB242" s="45"/>
      <c r="LFC242" s="45"/>
      <c r="LFD242" s="45"/>
      <c r="LFE242" s="45"/>
      <c r="LFF242" s="45"/>
      <c r="LFG242" s="45"/>
      <c r="LFH242" s="45"/>
      <c r="LFI242" s="45"/>
      <c r="LFJ242" s="45"/>
      <c r="LFK242" s="45"/>
      <c r="LFL242" s="45"/>
      <c r="LFM242" s="45"/>
      <c r="LFN242" s="45"/>
      <c r="LFO242" s="45"/>
      <c r="LFP242" s="45"/>
      <c r="LFQ242" s="45"/>
      <c r="LFR242" s="45"/>
      <c r="LFS242" s="45"/>
      <c r="LFT242" s="45"/>
      <c r="LFU242" s="45"/>
      <c r="LFV242" s="45"/>
      <c r="LFW242" s="45"/>
      <c r="LFX242" s="45"/>
      <c r="LFY242" s="45"/>
      <c r="LFZ242" s="45"/>
      <c r="LGA242" s="45"/>
      <c r="LGB242" s="45"/>
      <c r="LGC242" s="45"/>
      <c r="LGD242" s="45"/>
      <c r="LGE242" s="45"/>
      <c r="LGF242" s="45"/>
      <c r="LGG242" s="45"/>
      <c r="LGH242" s="45"/>
      <c r="LGI242" s="45"/>
      <c r="LGJ242" s="45"/>
      <c r="LGK242" s="45"/>
      <c r="LGL242" s="45"/>
      <c r="LGM242" s="45"/>
      <c r="LGN242" s="45"/>
      <c r="LGO242" s="45"/>
      <c r="LGP242" s="45"/>
      <c r="LGQ242" s="45"/>
      <c r="LGR242" s="45"/>
      <c r="LGS242" s="45"/>
      <c r="LGT242" s="45"/>
      <c r="LGU242" s="45"/>
      <c r="LGV242" s="45"/>
      <c r="LGW242" s="45"/>
      <c r="LGX242" s="45"/>
      <c r="LGY242" s="45"/>
      <c r="LGZ242" s="45"/>
      <c r="LHA242" s="45"/>
      <c r="LHB242" s="45"/>
      <c r="LHC242" s="45"/>
      <c r="LHD242" s="45"/>
      <c r="LHE242" s="45"/>
      <c r="LHF242" s="45"/>
      <c r="LHG242" s="45"/>
      <c r="LHH242" s="45"/>
      <c r="LHI242" s="45"/>
      <c r="LHJ242" s="45"/>
      <c r="LHK242" s="45"/>
      <c r="LHL242" s="45"/>
      <c r="LHM242" s="45"/>
      <c r="LHN242" s="45"/>
      <c r="LHO242" s="45"/>
      <c r="LHP242" s="45"/>
      <c r="LHQ242" s="45"/>
      <c r="LHR242" s="45"/>
      <c r="LHS242" s="45"/>
      <c r="LHT242" s="45"/>
      <c r="LHU242" s="45"/>
      <c r="LHV242" s="45"/>
      <c r="LHW242" s="45"/>
      <c r="LHX242" s="45"/>
      <c r="LHY242" s="45"/>
      <c r="LHZ242" s="45"/>
      <c r="LIA242" s="45"/>
      <c r="LIB242" s="45"/>
      <c r="LIC242" s="45"/>
      <c r="LID242" s="45"/>
      <c r="LIE242" s="45"/>
      <c r="LIF242" s="45"/>
      <c r="LIG242" s="45"/>
      <c r="LIH242" s="45"/>
      <c r="LII242" s="45"/>
      <c r="LIJ242" s="45"/>
      <c r="LIK242" s="45"/>
      <c r="LIL242" s="45"/>
      <c r="LIM242" s="45"/>
      <c r="LIN242" s="45"/>
      <c r="LIO242" s="45"/>
      <c r="LIP242" s="45"/>
      <c r="LIQ242" s="45"/>
      <c r="LIR242" s="45"/>
      <c r="LIS242" s="45"/>
      <c r="LIT242" s="45"/>
      <c r="LIU242" s="45"/>
      <c r="LIV242" s="45"/>
      <c r="LIW242" s="45"/>
      <c r="LIX242" s="45"/>
      <c r="LIY242" s="45"/>
      <c r="LIZ242" s="45"/>
      <c r="LJA242" s="45"/>
      <c r="LJB242" s="45"/>
      <c r="LJC242" s="45"/>
      <c r="LJD242" s="45"/>
      <c r="LJE242" s="45"/>
      <c r="LJF242" s="45"/>
      <c r="LJG242" s="45"/>
      <c r="LJH242" s="45"/>
      <c r="LJI242" s="45"/>
      <c r="LJJ242" s="45"/>
      <c r="LJK242" s="45"/>
      <c r="LJL242" s="45"/>
      <c r="LJM242" s="45"/>
      <c r="LJN242" s="45"/>
      <c r="LJO242" s="45"/>
      <c r="LJP242" s="45"/>
      <c r="LJQ242" s="45"/>
      <c r="LJR242" s="45"/>
      <c r="LJS242" s="45"/>
      <c r="LJT242" s="45"/>
      <c r="LJU242" s="45"/>
      <c r="LJV242" s="45"/>
      <c r="LJW242" s="45"/>
      <c r="LJX242" s="45"/>
      <c r="LJY242" s="45"/>
      <c r="LJZ242" s="45"/>
      <c r="LKA242" s="45"/>
      <c r="LKB242" s="45"/>
      <c r="LKC242" s="45"/>
      <c r="LKD242" s="45"/>
      <c r="LKE242" s="45"/>
      <c r="LKF242" s="45"/>
      <c r="LKG242" s="45"/>
      <c r="LKH242" s="45"/>
      <c r="LKI242" s="45"/>
      <c r="LKJ242" s="45"/>
      <c r="LKK242" s="45"/>
      <c r="LKL242" s="45"/>
      <c r="LKM242" s="45"/>
      <c r="LKN242" s="45"/>
      <c r="LKO242" s="45"/>
      <c r="LKP242" s="45"/>
      <c r="LKQ242" s="45"/>
      <c r="LKR242" s="45"/>
      <c r="LKS242" s="45"/>
      <c r="LKT242" s="45"/>
      <c r="LKU242" s="45"/>
      <c r="LKV242" s="45"/>
      <c r="LKW242" s="45"/>
      <c r="LKX242" s="45"/>
      <c r="LKY242" s="45"/>
      <c r="LKZ242" s="45"/>
      <c r="LLA242" s="45"/>
      <c r="LLB242" s="45"/>
      <c r="LLC242" s="45"/>
      <c r="LLD242" s="45"/>
      <c r="LLE242" s="45"/>
      <c r="LLF242" s="45"/>
      <c r="LLG242" s="45"/>
      <c r="LLH242" s="45"/>
      <c r="LLI242" s="45"/>
      <c r="LLJ242" s="45"/>
      <c r="LLK242" s="45"/>
      <c r="LLL242" s="45"/>
      <c r="LLM242" s="45"/>
      <c r="LLN242" s="45"/>
      <c r="LLO242" s="45"/>
      <c r="LLP242" s="45"/>
      <c r="LLQ242" s="45"/>
      <c r="LLR242" s="45"/>
      <c r="LLS242" s="45"/>
      <c r="LLT242" s="45"/>
      <c r="LLU242" s="45"/>
      <c r="LLV242" s="45"/>
      <c r="LLW242" s="45"/>
      <c r="LLX242" s="45"/>
      <c r="LLY242" s="45"/>
      <c r="LLZ242" s="45"/>
      <c r="LMA242" s="45"/>
      <c r="LMB242" s="45"/>
      <c r="LMC242" s="45"/>
      <c r="LMD242" s="45"/>
      <c r="LME242" s="45"/>
      <c r="LMF242" s="45"/>
      <c r="LMG242" s="45"/>
      <c r="LMH242" s="45"/>
      <c r="LMI242" s="45"/>
      <c r="LMJ242" s="45"/>
      <c r="LMK242" s="45"/>
      <c r="LML242" s="45"/>
      <c r="LMM242" s="45"/>
      <c r="LMN242" s="45"/>
      <c r="LMO242" s="45"/>
      <c r="LMP242" s="45"/>
      <c r="LMQ242" s="45"/>
      <c r="LMR242" s="45"/>
      <c r="LMS242" s="45"/>
      <c r="LMT242" s="45"/>
      <c r="LMU242" s="45"/>
      <c r="LMV242" s="45"/>
      <c r="LMW242" s="45"/>
      <c r="LMX242" s="45"/>
      <c r="LMY242" s="45"/>
      <c r="LMZ242" s="45"/>
      <c r="LNA242" s="45"/>
      <c r="LNB242" s="45"/>
      <c r="LNC242" s="45"/>
      <c r="LND242" s="45"/>
      <c r="LNE242" s="45"/>
      <c r="LNF242" s="45"/>
      <c r="LNG242" s="45"/>
      <c r="LNH242" s="45"/>
      <c r="LNI242" s="45"/>
      <c r="LNJ242" s="45"/>
      <c r="LNK242" s="45"/>
      <c r="LNL242" s="45"/>
      <c r="LNM242" s="45"/>
      <c r="LNN242" s="45"/>
      <c r="LNO242" s="45"/>
      <c r="LNP242" s="45"/>
      <c r="LNQ242" s="45"/>
      <c r="LNR242" s="45"/>
      <c r="LNS242" s="45"/>
      <c r="LNT242" s="45"/>
      <c r="LNU242" s="45"/>
      <c r="LNV242" s="45"/>
      <c r="LNW242" s="45"/>
      <c r="LNX242" s="45"/>
      <c r="LNY242" s="45"/>
      <c r="LNZ242" s="45"/>
      <c r="LOA242" s="45"/>
      <c r="LOB242" s="45"/>
      <c r="LOC242" s="45"/>
      <c r="LOD242" s="45"/>
      <c r="LOE242" s="45"/>
      <c r="LOF242" s="45"/>
      <c r="LOG242" s="45"/>
      <c r="LOH242" s="45"/>
      <c r="LOI242" s="45"/>
      <c r="LOJ242" s="45"/>
      <c r="LOK242" s="45"/>
      <c r="LOL242" s="45"/>
      <c r="LOM242" s="45"/>
      <c r="LON242" s="45"/>
      <c r="LOO242" s="45"/>
      <c r="LOP242" s="45"/>
      <c r="LOQ242" s="45"/>
      <c r="LOR242" s="45"/>
      <c r="LOS242" s="45"/>
      <c r="LOT242" s="45"/>
      <c r="LOU242" s="45"/>
      <c r="LOV242" s="45"/>
      <c r="LOW242" s="45"/>
      <c r="LOX242" s="45"/>
      <c r="LOY242" s="45"/>
      <c r="LOZ242" s="45"/>
      <c r="LPA242" s="45"/>
      <c r="LPB242" s="45"/>
      <c r="LPC242" s="45"/>
      <c r="LPD242" s="45"/>
      <c r="LPE242" s="45"/>
      <c r="LPF242" s="45"/>
      <c r="LPG242" s="45"/>
      <c r="LPH242" s="45"/>
      <c r="LPI242" s="45"/>
      <c r="LPJ242" s="45"/>
      <c r="LPK242" s="45"/>
      <c r="LPL242" s="45"/>
      <c r="LPM242" s="45"/>
      <c r="LPN242" s="45"/>
      <c r="LPO242" s="45"/>
      <c r="LPP242" s="45"/>
      <c r="LPQ242" s="45"/>
      <c r="LPR242" s="45"/>
      <c r="LPS242" s="45"/>
      <c r="LPT242" s="45"/>
      <c r="LPU242" s="45"/>
      <c r="LPV242" s="45"/>
      <c r="LPW242" s="45"/>
      <c r="LPX242" s="45"/>
      <c r="LPY242" s="45"/>
      <c r="LPZ242" s="45"/>
      <c r="LQA242" s="45"/>
      <c r="LQB242" s="45"/>
      <c r="LQC242" s="45"/>
      <c r="LQD242" s="45"/>
      <c r="LQE242" s="45"/>
      <c r="LQF242" s="45"/>
      <c r="LQG242" s="45"/>
      <c r="LQH242" s="45"/>
      <c r="LQI242" s="45"/>
      <c r="LQJ242" s="45"/>
      <c r="LQK242" s="45"/>
      <c r="LQL242" s="45"/>
      <c r="LQM242" s="45"/>
      <c r="LQN242" s="45"/>
      <c r="LQO242" s="45"/>
      <c r="LQP242" s="45"/>
      <c r="LQQ242" s="45"/>
      <c r="LQR242" s="45"/>
      <c r="LQS242" s="45"/>
      <c r="LQT242" s="45"/>
      <c r="LQU242" s="45"/>
      <c r="LQV242" s="45"/>
      <c r="LQW242" s="45"/>
      <c r="LQX242" s="45"/>
      <c r="LQY242" s="45"/>
      <c r="LQZ242" s="45"/>
      <c r="LRA242" s="45"/>
      <c r="LRB242" s="45"/>
      <c r="LRC242" s="45"/>
      <c r="LRD242" s="45"/>
      <c r="LRE242" s="45"/>
      <c r="LRF242" s="45"/>
      <c r="LRG242" s="45"/>
      <c r="LRH242" s="45"/>
      <c r="LRI242" s="45"/>
      <c r="LRJ242" s="45"/>
      <c r="LRK242" s="45"/>
      <c r="LRL242" s="45"/>
      <c r="LRM242" s="45"/>
      <c r="LRN242" s="45"/>
      <c r="LRO242" s="45"/>
      <c r="LRP242" s="45"/>
      <c r="LRQ242" s="45"/>
      <c r="LRR242" s="45"/>
      <c r="LRS242" s="45"/>
      <c r="LRT242" s="45"/>
      <c r="LRU242" s="45"/>
      <c r="LRV242" s="45"/>
      <c r="LRW242" s="45"/>
      <c r="LRX242" s="45"/>
      <c r="LRY242" s="45"/>
      <c r="LRZ242" s="45"/>
      <c r="LSA242" s="45"/>
      <c r="LSB242" s="45"/>
      <c r="LSC242" s="45"/>
      <c r="LSD242" s="45"/>
      <c r="LSE242" s="45"/>
      <c r="LSF242" s="45"/>
      <c r="LSG242" s="45"/>
      <c r="LSH242" s="45"/>
      <c r="LSI242" s="45"/>
      <c r="LSJ242" s="45"/>
      <c r="LSK242" s="45"/>
      <c r="LSL242" s="45"/>
      <c r="LSM242" s="45"/>
      <c r="LSN242" s="45"/>
      <c r="LSO242" s="45"/>
      <c r="LSP242" s="45"/>
      <c r="LSQ242" s="45"/>
      <c r="LSR242" s="45"/>
      <c r="LSS242" s="45"/>
      <c r="LST242" s="45"/>
      <c r="LSU242" s="45"/>
      <c r="LSV242" s="45"/>
      <c r="LSW242" s="45"/>
      <c r="LSX242" s="45"/>
      <c r="LSY242" s="45"/>
      <c r="LSZ242" s="45"/>
      <c r="LTA242" s="45"/>
      <c r="LTB242" s="45"/>
      <c r="LTC242" s="45"/>
      <c r="LTD242" s="45"/>
      <c r="LTE242" s="45"/>
      <c r="LTF242" s="45"/>
      <c r="LTG242" s="45"/>
      <c r="LTH242" s="45"/>
      <c r="LTI242" s="45"/>
      <c r="LTJ242" s="45"/>
      <c r="LTK242" s="45"/>
      <c r="LTL242" s="45"/>
      <c r="LTM242" s="45"/>
      <c r="LTN242" s="45"/>
      <c r="LTO242" s="45"/>
      <c r="LTP242" s="45"/>
      <c r="LTQ242" s="45"/>
      <c r="LTR242" s="45"/>
      <c r="LTS242" s="45"/>
      <c r="LTT242" s="45"/>
      <c r="LTU242" s="45"/>
      <c r="LTV242" s="45"/>
      <c r="LTW242" s="45"/>
      <c r="LTX242" s="45"/>
      <c r="LTY242" s="45"/>
      <c r="LTZ242" s="45"/>
      <c r="LUA242" s="45"/>
      <c r="LUB242" s="45"/>
      <c r="LUC242" s="45"/>
      <c r="LUD242" s="45"/>
      <c r="LUE242" s="45"/>
      <c r="LUF242" s="45"/>
      <c r="LUG242" s="45"/>
      <c r="LUH242" s="45"/>
      <c r="LUI242" s="45"/>
      <c r="LUJ242" s="45"/>
      <c r="LUK242" s="45"/>
      <c r="LUL242" s="45"/>
      <c r="LUM242" s="45"/>
      <c r="LUN242" s="45"/>
      <c r="LUO242" s="45"/>
      <c r="LUP242" s="45"/>
      <c r="LUQ242" s="45"/>
      <c r="LUR242" s="45"/>
      <c r="LUS242" s="45"/>
      <c r="LUT242" s="45"/>
      <c r="LUU242" s="45"/>
      <c r="LUV242" s="45"/>
      <c r="LUW242" s="45"/>
      <c r="LUX242" s="45"/>
      <c r="LUY242" s="45"/>
      <c r="LUZ242" s="45"/>
      <c r="LVA242" s="45"/>
      <c r="LVB242" s="45"/>
      <c r="LVC242" s="45"/>
      <c r="LVD242" s="45"/>
      <c r="LVE242" s="45"/>
      <c r="LVF242" s="45"/>
      <c r="LVG242" s="45"/>
      <c r="LVH242" s="45"/>
      <c r="LVI242" s="45"/>
      <c r="LVJ242" s="45"/>
      <c r="LVK242" s="45"/>
      <c r="LVL242" s="45"/>
      <c r="LVM242" s="45"/>
      <c r="LVN242" s="45"/>
      <c r="LVO242" s="45"/>
      <c r="LVP242" s="45"/>
      <c r="LVQ242" s="45"/>
      <c r="LVR242" s="45"/>
      <c r="LVS242" s="45"/>
      <c r="LVT242" s="45"/>
      <c r="LVU242" s="45"/>
      <c r="LVV242" s="45"/>
      <c r="LVW242" s="45"/>
      <c r="LVX242" s="45"/>
      <c r="LVY242" s="45"/>
      <c r="LVZ242" s="45"/>
      <c r="LWA242" s="45"/>
      <c r="LWB242" s="45"/>
      <c r="LWC242" s="45"/>
      <c r="LWD242" s="45"/>
      <c r="LWE242" s="45"/>
      <c r="LWF242" s="45"/>
      <c r="LWG242" s="45"/>
      <c r="LWH242" s="45"/>
      <c r="LWI242" s="45"/>
      <c r="LWJ242" s="45"/>
      <c r="LWK242" s="45"/>
      <c r="LWL242" s="45"/>
      <c r="LWM242" s="45"/>
      <c r="LWN242" s="45"/>
      <c r="LWO242" s="45"/>
      <c r="LWP242" s="45"/>
      <c r="LWQ242" s="45"/>
      <c r="LWR242" s="45"/>
      <c r="LWS242" s="45"/>
      <c r="LWT242" s="45"/>
      <c r="LWU242" s="45"/>
      <c r="LWV242" s="45"/>
      <c r="LWW242" s="45"/>
      <c r="LWX242" s="45"/>
      <c r="LWY242" s="45"/>
      <c r="LWZ242" s="45"/>
      <c r="LXA242" s="45"/>
      <c r="LXB242" s="45"/>
      <c r="LXC242" s="45"/>
      <c r="LXD242" s="45"/>
      <c r="LXE242" s="45"/>
      <c r="LXF242" s="45"/>
      <c r="LXG242" s="45"/>
      <c r="LXH242" s="45"/>
      <c r="LXI242" s="45"/>
      <c r="LXJ242" s="45"/>
      <c r="LXK242" s="45"/>
      <c r="LXL242" s="45"/>
      <c r="LXM242" s="45"/>
      <c r="LXN242" s="45"/>
      <c r="LXO242" s="45"/>
      <c r="LXP242" s="45"/>
      <c r="LXQ242" s="45"/>
      <c r="LXR242" s="45"/>
      <c r="LXS242" s="45"/>
      <c r="LXT242" s="45"/>
      <c r="LXU242" s="45"/>
      <c r="LXV242" s="45"/>
      <c r="LXW242" s="45"/>
      <c r="LXX242" s="45"/>
      <c r="LXY242" s="45"/>
      <c r="LXZ242" s="45"/>
      <c r="LYA242" s="45"/>
      <c r="LYB242" s="45"/>
      <c r="LYC242" s="45"/>
      <c r="LYD242" s="45"/>
      <c r="LYE242" s="45"/>
      <c r="LYF242" s="45"/>
      <c r="LYG242" s="45"/>
      <c r="LYH242" s="45"/>
      <c r="LYI242" s="45"/>
      <c r="LYJ242" s="45"/>
      <c r="LYK242" s="45"/>
      <c r="LYL242" s="45"/>
      <c r="LYM242" s="45"/>
      <c r="LYN242" s="45"/>
      <c r="LYO242" s="45"/>
      <c r="LYP242" s="45"/>
      <c r="LYQ242" s="45"/>
      <c r="LYR242" s="45"/>
      <c r="LYS242" s="45"/>
      <c r="LYT242" s="45"/>
      <c r="LYU242" s="45"/>
      <c r="LYV242" s="45"/>
      <c r="LYW242" s="45"/>
      <c r="LYX242" s="45"/>
      <c r="LYY242" s="45"/>
      <c r="LYZ242" s="45"/>
      <c r="LZA242" s="45"/>
      <c r="LZB242" s="45"/>
      <c r="LZC242" s="45"/>
      <c r="LZD242" s="45"/>
      <c r="LZE242" s="45"/>
      <c r="LZF242" s="45"/>
      <c r="LZG242" s="45"/>
      <c r="LZH242" s="45"/>
      <c r="LZI242" s="45"/>
      <c r="LZJ242" s="45"/>
      <c r="LZK242" s="45"/>
      <c r="LZL242" s="45"/>
      <c r="LZM242" s="45"/>
      <c r="LZN242" s="45"/>
      <c r="LZO242" s="45"/>
      <c r="LZP242" s="45"/>
      <c r="LZQ242" s="45"/>
      <c r="LZR242" s="45"/>
      <c r="LZS242" s="45"/>
      <c r="LZT242" s="45"/>
      <c r="LZU242" s="45"/>
      <c r="LZV242" s="45"/>
      <c r="LZW242" s="45"/>
      <c r="LZX242" s="45"/>
      <c r="LZY242" s="45"/>
      <c r="LZZ242" s="45"/>
      <c r="MAA242" s="45"/>
      <c r="MAB242" s="45"/>
      <c r="MAC242" s="45"/>
      <c r="MAD242" s="45"/>
      <c r="MAE242" s="45"/>
      <c r="MAF242" s="45"/>
      <c r="MAG242" s="45"/>
      <c r="MAH242" s="45"/>
      <c r="MAI242" s="45"/>
      <c r="MAJ242" s="45"/>
      <c r="MAK242" s="45"/>
      <c r="MAL242" s="45"/>
      <c r="MAM242" s="45"/>
      <c r="MAN242" s="45"/>
      <c r="MAO242" s="45"/>
      <c r="MAP242" s="45"/>
      <c r="MAQ242" s="45"/>
      <c r="MAR242" s="45"/>
      <c r="MAS242" s="45"/>
      <c r="MAT242" s="45"/>
      <c r="MAU242" s="45"/>
      <c r="MAV242" s="45"/>
      <c r="MAW242" s="45"/>
      <c r="MAX242" s="45"/>
      <c r="MAY242" s="45"/>
      <c r="MAZ242" s="45"/>
      <c r="MBA242" s="45"/>
      <c r="MBB242" s="45"/>
      <c r="MBC242" s="45"/>
      <c r="MBD242" s="45"/>
      <c r="MBE242" s="45"/>
      <c r="MBF242" s="45"/>
      <c r="MBG242" s="45"/>
      <c r="MBH242" s="45"/>
      <c r="MBI242" s="45"/>
      <c r="MBJ242" s="45"/>
      <c r="MBK242" s="45"/>
      <c r="MBL242" s="45"/>
      <c r="MBM242" s="45"/>
      <c r="MBN242" s="45"/>
      <c r="MBO242" s="45"/>
      <c r="MBP242" s="45"/>
      <c r="MBQ242" s="45"/>
      <c r="MBR242" s="45"/>
      <c r="MBS242" s="45"/>
      <c r="MBT242" s="45"/>
      <c r="MBU242" s="45"/>
      <c r="MBV242" s="45"/>
      <c r="MBW242" s="45"/>
      <c r="MBX242" s="45"/>
      <c r="MBY242" s="45"/>
      <c r="MBZ242" s="45"/>
      <c r="MCA242" s="45"/>
      <c r="MCB242" s="45"/>
      <c r="MCC242" s="45"/>
      <c r="MCD242" s="45"/>
      <c r="MCE242" s="45"/>
      <c r="MCF242" s="45"/>
      <c r="MCG242" s="45"/>
      <c r="MCH242" s="45"/>
      <c r="MCI242" s="45"/>
      <c r="MCJ242" s="45"/>
      <c r="MCK242" s="45"/>
      <c r="MCL242" s="45"/>
      <c r="MCM242" s="45"/>
      <c r="MCN242" s="45"/>
      <c r="MCO242" s="45"/>
      <c r="MCP242" s="45"/>
      <c r="MCQ242" s="45"/>
      <c r="MCR242" s="45"/>
      <c r="MCS242" s="45"/>
      <c r="MCT242" s="45"/>
      <c r="MCU242" s="45"/>
      <c r="MCV242" s="45"/>
      <c r="MCW242" s="45"/>
      <c r="MCX242" s="45"/>
      <c r="MCY242" s="45"/>
      <c r="MCZ242" s="45"/>
      <c r="MDA242" s="45"/>
      <c r="MDB242" s="45"/>
      <c r="MDC242" s="45"/>
      <c r="MDD242" s="45"/>
      <c r="MDE242" s="45"/>
      <c r="MDF242" s="45"/>
      <c r="MDG242" s="45"/>
      <c r="MDH242" s="45"/>
      <c r="MDI242" s="45"/>
      <c r="MDJ242" s="45"/>
      <c r="MDK242" s="45"/>
      <c r="MDL242" s="45"/>
      <c r="MDM242" s="45"/>
      <c r="MDN242" s="45"/>
      <c r="MDO242" s="45"/>
      <c r="MDP242" s="45"/>
      <c r="MDQ242" s="45"/>
      <c r="MDR242" s="45"/>
      <c r="MDS242" s="45"/>
      <c r="MDT242" s="45"/>
      <c r="MDU242" s="45"/>
      <c r="MDV242" s="45"/>
      <c r="MDW242" s="45"/>
      <c r="MDX242" s="45"/>
      <c r="MDY242" s="45"/>
      <c r="MDZ242" s="45"/>
      <c r="MEA242" s="45"/>
      <c r="MEB242" s="45"/>
      <c r="MEC242" s="45"/>
      <c r="MED242" s="45"/>
      <c r="MEE242" s="45"/>
      <c r="MEF242" s="45"/>
      <c r="MEG242" s="45"/>
      <c r="MEH242" s="45"/>
      <c r="MEI242" s="45"/>
      <c r="MEJ242" s="45"/>
      <c r="MEK242" s="45"/>
      <c r="MEL242" s="45"/>
      <c r="MEM242" s="45"/>
      <c r="MEN242" s="45"/>
      <c r="MEO242" s="45"/>
      <c r="MEP242" s="45"/>
      <c r="MEQ242" s="45"/>
      <c r="MER242" s="45"/>
      <c r="MES242" s="45"/>
      <c r="MET242" s="45"/>
      <c r="MEU242" s="45"/>
      <c r="MEV242" s="45"/>
      <c r="MEW242" s="45"/>
      <c r="MEX242" s="45"/>
      <c r="MEY242" s="45"/>
      <c r="MEZ242" s="45"/>
      <c r="MFA242" s="45"/>
      <c r="MFB242" s="45"/>
      <c r="MFC242" s="45"/>
      <c r="MFD242" s="45"/>
      <c r="MFE242" s="45"/>
      <c r="MFF242" s="45"/>
      <c r="MFG242" s="45"/>
      <c r="MFH242" s="45"/>
      <c r="MFI242" s="45"/>
      <c r="MFJ242" s="45"/>
      <c r="MFK242" s="45"/>
      <c r="MFL242" s="45"/>
      <c r="MFM242" s="45"/>
      <c r="MFN242" s="45"/>
      <c r="MFO242" s="45"/>
      <c r="MFP242" s="45"/>
      <c r="MFQ242" s="45"/>
      <c r="MFR242" s="45"/>
      <c r="MFS242" s="45"/>
      <c r="MFT242" s="45"/>
      <c r="MFU242" s="45"/>
      <c r="MFV242" s="45"/>
      <c r="MFW242" s="45"/>
      <c r="MFX242" s="45"/>
      <c r="MFY242" s="45"/>
      <c r="MFZ242" s="45"/>
      <c r="MGA242" s="45"/>
      <c r="MGB242" s="45"/>
      <c r="MGC242" s="45"/>
      <c r="MGD242" s="45"/>
      <c r="MGE242" s="45"/>
      <c r="MGF242" s="45"/>
      <c r="MGG242" s="45"/>
      <c r="MGH242" s="45"/>
      <c r="MGI242" s="45"/>
      <c r="MGJ242" s="45"/>
      <c r="MGK242" s="45"/>
      <c r="MGL242" s="45"/>
      <c r="MGM242" s="45"/>
      <c r="MGN242" s="45"/>
      <c r="MGO242" s="45"/>
      <c r="MGP242" s="45"/>
      <c r="MGQ242" s="45"/>
      <c r="MGR242" s="45"/>
      <c r="MGS242" s="45"/>
      <c r="MGT242" s="45"/>
      <c r="MGU242" s="45"/>
      <c r="MGV242" s="45"/>
      <c r="MGW242" s="45"/>
      <c r="MGX242" s="45"/>
      <c r="MGY242" s="45"/>
      <c r="MGZ242" s="45"/>
      <c r="MHA242" s="45"/>
      <c r="MHB242" s="45"/>
      <c r="MHC242" s="45"/>
      <c r="MHD242" s="45"/>
      <c r="MHE242" s="45"/>
      <c r="MHF242" s="45"/>
      <c r="MHG242" s="45"/>
      <c r="MHH242" s="45"/>
      <c r="MHI242" s="45"/>
      <c r="MHJ242" s="45"/>
      <c r="MHK242" s="45"/>
      <c r="MHL242" s="45"/>
      <c r="MHM242" s="45"/>
      <c r="MHN242" s="45"/>
      <c r="MHO242" s="45"/>
      <c r="MHP242" s="45"/>
      <c r="MHQ242" s="45"/>
      <c r="MHR242" s="45"/>
      <c r="MHS242" s="45"/>
      <c r="MHT242" s="45"/>
      <c r="MHU242" s="45"/>
      <c r="MHV242" s="45"/>
      <c r="MHW242" s="45"/>
      <c r="MHX242" s="45"/>
      <c r="MHY242" s="45"/>
      <c r="MHZ242" s="45"/>
      <c r="MIA242" s="45"/>
      <c r="MIB242" s="45"/>
      <c r="MIC242" s="45"/>
      <c r="MID242" s="45"/>
      <c r="MIE242" s="45"/>
      <c r="MIF242" s="45"/>
      <c r="MIG242" s="45"/>
      <c r="MIH242" s="45"/>
      <c r="MII242" s="45"/>
      <c r="MIJ242" s="45"/>
      <c r="MIK242" s="45"/>
      <c r="MIL242" s="45"/>
      <c r="MIM242" s="45"/>
      <c r="MIN242" s="45"/>
      <c r="MIO242" s="45"/>
      <c r="MIP242" s="45"/>
      <c r="MIQ242" s="45"/>
      <c r="MIR242" s="45"/>
      <c r="MIS242" s="45"/>
      <c r="MIT242" s="45"/>
      <c r="MIU242" s="45"/>
      <c r="MIV242" s="45"/>
      <c r="MIW242" s="45"/>
      <c r="MIX242" s="45"/>
      <c r="MIY242" s="45"/>
      <c r="MIZ242" s="45"/>
      <c r="MJA242" s="45"/>
      <c r="MJB242" s="45"/>
      <c r="MJC242" s="45"/>
      <c r="MJD242" s="45"/>
      <c r="MJE242" s="45"/>
      <c r="MJF242" s="45"/>
      <c r="MJG242" s="45"/>
      <c r="MJH242" s="45"/>
      <c r="MJI242" s="45"/>
      <c r="MJJ242" s="45"/>
      <c r="MJK242" s="45"/>
      <c r="MJL242" s="45"/>
      <c r="MJM242" s="45"/>
      <c r="MJN242" s="45"/>
      <c r="MJO242" s="45"/>
      <c r="MJP242" s="45"/>
      <c r="MJQ242" s="45"/>
      <c r="MJR242" s="45"/>
      <c r="MJS242" s="45"/>
      <c r="MJT242" s="45"/>
      <c r="MJU242" s="45"/>
      <c r="MJV242" s="45"/>
      <c r="MJW242" s="45"/>
      <c r="MJX242" s="45"/>
      <c r="MJY242" s="45"/>
      <c r="MJZ242" s="45"/>
      <c r="MKA242" s="45"/>
      <c r="MKB242" s="45"/>
      <c r="MKC242" s="45"/>
      <c r="MKD242" s="45"/>
      <c r="MKE242" s="45"/>
      <c r="MKF242" s="45"/>
      <c r="MKG242" s="45"/>
      <c r="MKH242" s="45"/>
      <c r="MKI242" s="45"/>
      <c r="MKJ242" s="45"/>
      <c r="MKK242" s="45"/>
      <c r="MKL242" s="45"/>
      <c r="MKM242" s="45"/>
      <c r="MKN242" s="45"/>
      <c r="MKO242" s="45"/>
      <c r="MKP242" s="45"/>
      <c r="MKQ242" s="45"/>
      <c r="MKR242" s="45"/>
      <c r="MKS242" s="45"/>
      <c r="MKT242" s="45"/>
      <c r="MKU242" s="45"/>
      <c r="MKV242" s="45"/>
      <c r="MKW242" s="45"/>
      <c r="MKX242" s="45"/>
      <c r="MKY242" s="45"/>
      <c r="MKZ242" s="45"/>
      <c r="MLA242" s="45"/>
      <c r="MLB242" s="45"/>
      <c r="MLC242" s="45"/>
      <c r="MLD242" s="45"/>
      <c r="MLE242" s="45"/>
      <c r="MLF242" s="45"/>
      <c r="MLG242" s="45"/>
      <c r="MLH242" s="45"/>
      <c r="MLI242" s="45"/>
      <c r="MLJ242" s="45"/>
      <c r="MLK242" s="45"/>
      <c r="MLL242" s="45"/>
      <c r="MLM242" s="45"/>
      <c r="MLN242" s="45"/>
      <c r="MLO242" s="45"/>
      <c r="MLP242" s="45"/>
      <c r="MLQ242" s="45"/>
      <c r="MLR242" s="45"/>
      <c r="MLS242" s="45"/>
      <c r="MLT242" s="45"/>
      <c r="MLU242" s="45"/>
      <c r="MLV242" s="45"/>
      <c r="MLW242" s="45"/>
      <c r="MLX242" s="45"/>
      <c r="MLY242" s="45"/>
      <c r="MLZ242" s="45"/>
      <c r="MMA242" s="45"/>
      <c r="MMB242" s="45"/>
      <c r="MMC242" s="45"/>
      <c r="MMD242" s="45"/>
      <c r="MME242" s="45"/>
      <c r="MMF242" s="45"/>
      <c r="MMG242" s="45"/>
      <c r="MMH242" s="45"/>
      <c r="MMI242" s="45"/>
      <c r="MMJ242" s="45"/>
      <c r="MMK242" s="45"/>
      <c r="MML242" s="45"/>
      <c r="MMM242" s="45"/>
      <c r="MMN242" s="45"/>
      <c r="MMO242" s="45"/>
      <c r="MMP242" s="45"/>
      <c r="MMQ242" s="45"/>
      <c r="MMR242" s="45"/>
      <c r="MMS242" s="45"/>
      <c r="MMT242" s="45"/>
      <c r="MMU242" s="45"/>
      <c r="MMV242" s="45"/>
      <c r="MMW242" s="45"/>
      <c r="MMX242" s="45"/>
      <c r="MMY242" s="45"/>
      <c r="MMZ242" s="45"/>
      <c r="MNA242" s="45"/>
      <c r="MNB242" s="45"/>
      <c r="MNC242" s="45"/>
      <c r="MND242" s="45"/>
      <c r="MNE242" s="45"/>
      <c r="MNF242" s="45"/>
      <c r="MNG242" s="45"/>
      <c r="MNH242" s="45"/>
      <c r="MNI242" s="45"/>
      <c r="MNJ242" s="45"/>
      <c r="MNK242" s="45"/>
      <c r="MNL242" s="45"/>
      <c r="MNM242" s="45"/>
      <c r="MNN242" s="45"/>
      <c r="MNO242" s="45"/>
      <c r="MNP242" s="45"/>
      <c r="MNQ242" s="45"/>
      <c r="MNR242" s="45"/>
      <c r="MNS242" s="45"/>
      <c r="MNT242" s="45"/>
      <c r="MNU242" s="45"/>
      <c r="MNV242" s="45"/>
      <c r="MNW242" s="45"/>
      <c r="MNX242" s="45"/>
      <c r="MNY242" s="45"/>
      <c r="MNZ242" s="45"/>
      <c r="MOA242" s="45"/>
      <c r="MOB242" s="45"/>
      <c r="MOC242" s="45"/>
      <c r="MOD242" s="45"/>
      <c r="MOE242" s="45"/>
      <c r="MOF242" s="45"/>
      <c r="MOG242" s="45"/>
      <c r="MOH242" s="45"/>
      <c r="MOI242" s="45"/>
      <c r="MOJ242" s="45"/>
      <c r="MOK242" s="45"/>
      <c r="MOL242" s="45"/>
      <c r="MOM242" s="45"/>
      <c r="MON242" s="45"/>
      <c r="MOO242" s="45"/>
      <c r="MOP242" s="45"/>
      <c r="MOQ242" s="45"/>
      <c r="MOR242" s="45"/>
      <c r="MOS242" s="45"/>
      <c r="MOT242" s="45"/>
      <c r="MOU242" s="45"/>
      <c r="MOV242" s="45"/>
      <c r="MOW242" s="45"/>
      <c r="MOX242" s="45"/>
      <c r="MOY242" s="45"/>
      <c r="MOZ242" s="45"/>
      <c r="MPA242" s="45"/>
      <c r="MPB242" s="45"/>
      <c r="MPC242" s="45"/>
      <c r="MPD242" s="45"/>
      <c r="MPE242" s="45"/>
      <c r="MPF242" s="45"/>
      <c r="MPG242" s="45"/>
      <c r="MPH242" s="45"/>
      <c r="MPI242" s="45"/>
      <c r="MPJ242" s="45"/>
      <c r="MPK242" s="45"/>
      <c r="MPL242" s="45"/>
      <c r="MPM242" s="45"/>
      <c r="MPN242" s="45"/>
      <c r="MPO242" s="45"/>
      <c r="MPP242" s="45"/>
      <c r="MPQ242" s="45"/>
      <c r="MPR242" s="45"/>
      <c r="MPS242" s="45"/>
      <c r="MPT242" s="45"/>
      <c r="MPU242" s="45"/>
      <c r="MPV242" s="45"/>
      <c r="MPW242" s="45"/>
      <c r="MPX242" s="45"/>
      <c r="MPY242" s="45"/>
      <c r="MPZ242" s="45"/>
      <c r="MQA242" s="45"/>
      <c r="MQB242" s="45"/>
      <c r="MQC242" s="45"/>
      <c r="MQD242" s="45"/>
      <c r="MQE242" s="45"/>
      <c r="MQF242" s="45"/>
      <c r="MQG242" s="45"/>
      <c r="MQH242" s="45"/>
      <c r="MQI242" s="45"/>
      <c r="MQJ242" s="45"/>
      <c r="MQK242" s="45"/>
      <c r="MQL242" s="45"/>
      <c r="MQM242" s="45"/>
      <c r="MQN242" s="45"/>
      <c r="MQO242" s="45"/>
      <c r="MQP242" s="45"/>
      <c r="MQQ242" s="45"/>
      <c r="MQR242" s="45"/>
      <c r="MQS242" s="45"/>
      <c r="MQT242" s="45"/>
      <c r="MQU242" s="45"/>
      <c r="MQV242" s="45"/>
      <c r="MQW242" s="45"/>
      <c r="MQX242" s="45"/>
      <c r="MQY242" s="45"/>
      <c r="MQZ242" s="45"/>
      <c r="MRA242" s="45"/>
      <c r="MRB242" s="45"/>
      <c r="MRC242" s="45"/>
      <c r="MRD242" s="45"/>
      <c r="MRE242" s="45"/>
      <c r="MRF242" s="45"/>
      <c r="MRG242" s="45"/>
      <c r="MRH242" s="45"/>
      <c r="MRI242" s="45"/>
      <c r="MRJ242" s="45"/>
      <c r="MRK242" s="45"/>
      <c r="MRL242" s="45"/>
      <c r="MRM242" s="45"/>
      <c r="MRN242" s="45"/>
      <c r="MRO242" s="45"/>
      <c r="MRP242" s="45"/>
      <c r="MRQ242" s="45"/>
      <c r="MRR242" s="45"/>
      <c r="MRS242" s="45"/>
      <c r="MRT242" s="45"/>
      <c r="MRU242" s="45"/>
      <c r="MRV242" s="45"/>
      <c r="MRW242" s="45"/>
      <c r="MRX242" s="45"/>
      <c r="MRY242" s="45"/>
      <c r="MRZ242" s="45"/>
      <c r="MSA242" s="45"/>
      <c r="MSB242" s="45"/>
      <c r="MSC242" s="45"/>
      <c r="MSD242" s="45"/>
      <c r="MSE242" s="45"/>
      <c r="MSF242" s="45"/>
      <c r="MSG242" s="45"/>
      <c r="MSH242" s="45"/>
      <c r="MSI242" s="45"/>
      <c r="MSJ242" s="45"/>
      <c r="MSK242" s="45"/>
      <c r="MSL242" s="45"/>
      <c r="MSM242" s="45"/>
      <c r="MSN242" s="45"/>
      <c r="MSO242" s="45"/>
      <c r="MSP242" s="45"/>
      <c r="MSQ242" s="45"/>
      <c r="MSR242" s="45"/>
      <c r="MSS242" s="45"/>
      <c r="MST242" s="45"/>
      <c r="MSU242" s="45"/>
      <c r="MSV242" s="45"/>
      <c r="MSW242" s="45"/>
      <c r="MSX242" s="45"/>
      <c r="MSY242" s="45"/>
      <c r="MSZ242" s="45"/>
      <c r="MTA242" s="45"/>
      <c r="MTB242" s="45"/>
      <c r="MTC242" s="45"/>
      <c r="MTD242" s="45"/>
      <c r="MTE242" s="45"/>
      <c r="MTF242" s="45"/>
      <c r="MTG242" s="45"/>
      <c r="MTH242" s="45"/>
      <c r="MTI242" s="45"/>
      <c r="MTJ242" s="45"/>
      <c r="MTK242" s="45"/>
      <c r="MTL242" s="45"/>
      <c r="MTM242" s="45"/>
      <c r="MTN242" s="45"/>
      <c r="MTO242" s="45"/>
      <c r="MTP242" s="45"/>
      <c r="MTQ242" s="45"/>
      <c r="MTR242" s="45"/>
      <c r="MTS242" s="45"/>
      <c r="MTT242" s="45"/>
      <c r="MTU242" s="45"/>
      <c r="MTV242" s="45"/>
      <c r="MTW242" s="45"/>
      <c r="MTX242" s="45"/>
      <c r="MTY242" s="45"/>
      <c r="MTZ242" s="45"/>
      <c r="MUA242" s="45"/>
      <c r="MUB242" s="45"/>
      <c r="MUC242" s="45"/>
      <c r="MUD242" s="45"/>
      <c r="MUE242" s="45"/>
      <c r="MUF242" s="45"/>
      <c r="MUG242" s="45"/>
      <c r="MUH242" s="45"/>
      <c r="MUI242" s="45"/>
      <c r="MUJ242" s="45"/>
      <c r="MUK242" s="45"/>
      <c r="MUL242" s="45"/>
      <c r="MUM242" s="45"/>
      <c r="MUN242" s="45"/>
      <c r="MUO242" s="45"/>
      <c r="MUP242" s="45"/>
      <c r="MUQ242" s="45"/>
      <c r="MUR242" s="45"/>
      <c r="MUS242" s="45"/>
      <c r="MUT242" s="45"/>
      <c r="MUU242" s="45"/>
      <c r="MUV242" s="45"/>
      <c r="MUW242" s="45"/>
      <c r="MUX242" s="45"/>
      <c r="MUY242" s="45"/>
      <c r="MUZ242" s="45"/>
      <c r="MVA242" s="45"/>
      <c r="MVB242" s="45"/>
      <c r="MVC242" s="45"/>
      <c r="MVD242" s="45"/>
      <c r="MVE242" s="45"/>
      <c r="MVF242" s="45"/>
      <c r="MVG242" s="45"/>
      <c r="MVH242" s="45"/>
      <c r="MVI242" s="45"/>
      <c r="MVJ242" s="45"/>
      <c r="MVK242" s="45"/>
      <c r="MVL242" s="45"/>
      <c r="MVM242" s="45"/>
      <c r="MVN242" s="45"/>
      <c r="MVO242" s="45"/>
      <c r="MVP242" s="45"/>
      <c r="MVQ242" s="45"/>
      <c r="MVR242" s="45"/>
      <c r="MVS242" s="45"/>
      <c r="MVT242" s="45"/>
      <c r="MVU242" s="45"/>
      <c r="MVV242" s="45"/>
      <c r="MVW242" s="45"/>
      <c r="MVX242" s="45"/>
      <c r="MVY242" s="45"/>
      <c r="MVZ242" s="45"/>
      <c r="MWA242" s="45"/>
      <c r="MWB242" s="45"/>
      <c r="MWC242" s="45"/>
      <c r="MWD242" s="45"/>
      <c r="MWE242" s="45"/>
      <c r="MWF242" s="45"/>
      <c r="MWG242" s="45"/>
      <c r="MWH242" s="45"/>
      <c r="MWI242" s="45"/>
      <c r="MWJ242" s="45"/>
      <c r="MWK242" s="45"/>
      <c r="MWL242" s="45"/>
      <c r="MWM242" s="45"/>
      <c r="MWN242" s="45"/>
      <c r="MWO242" s="45"/>
      <c r="MWP242" s="45"/>
      <c r="MWQ242" s="45"/>
      <c r="MWR242" s="45"/>
      <c r="MWS242" s="45"/>
      <c r="MWT242" s="45"/>
      <c r="MWU242" s="45"/>
      <c r="MWV242" s="45"/>
      <c r="MWW242" s="45"/>
      <c r="MWX242" s="45"/>
      <c r="MWY242" s="45"/>
      <c r="MWZ242" s="45"/>
      <c r="MXA242" s="45"/>
      <c r="MXB242" s="45"/>
      <c r="MXC242" s="45"/>
      <c r="MXD242" s="45"/>
      <c r="MXE242" s="45"/>
      <c r="MXF242" s="45"/>
      <c r="MXG242" s="45"/>
      <c r="MXH242" s="45"/>
      <c r="MXI242" s="45"/>
      <c r="MXJ242" s="45"/>
      <c r="MXK242" s="45"/>
      <c r="MXL242" s="45"/>
      <c r="MXM242" s="45"/>
      <c r="MXN242" s="45"/>
      <c r="MXO242" s="45"/>
      <c r="MXP242" s="45"/>
      <c r="MXQ242" s="45"/>
      <c r="MXR242" s="45"/>
      <c r="MXS242" s="45"/>
      <c r="MXT242" s="45"/>
      <c r="MXU242" s="45"/>
      <c r="MXV242" s="45"/>
      <c r="MXW242" s="45"/>
      <c r="MXX242" s="45"/>
      <c r="MXY242" s="45"/>
      <c r="MXZ242" s="45"/>
      <c r="MYA242" s="45"/>
      <c r="MYB242" s="45"/>
      <c r="MYC242" s="45"/>
      <c r="MYD242" s="45"/>
      <c r="MYE242" s="45"/>
      <c r="MYF242" s="45"/>
      <c r="MYG242" s="45"/>
      <c r="MYH242" s="45"/>
      <c r="MYI242" s="45"/>
      <c r="MYJ242" s="45"/>
      <c r="MYK242" s="45"/>
      <c r="MYL242" s="45"/>
      <c r="MYM242" s="45"/>
      <c r="MYN242" s="45"/>
      <c r="MYO242" s="45"/>
      <c r="MYP242" s="45"/>
      <c r="MYQ242" s="45"/>
      <c r="MYR242" s="45"/>
      <c r="MYS242" s="45"/>
      <c r="MYT242" s="45"/>
      <c r="MYU242" s="45"/>
      <c r="MYV242" s="45"/>
      <c r="MYW242" s="45"/>
      <c r="MYX242" s="45"/>
      <c r="MYY242" s="45"/>
      <c r="MYZ242" s="45"/>
      <c r="MZA242" s="45"/>
      <c r="MZB242" s="45"/>
      <c r="MZC242" s="45"/>
      <c r="MZD242" s="45"/>
      <c r="MZE242" s="45"/>
      <c r="MZF242" s="45"/>
      <c r="MZG242" s="45"/>
      <c r="MZH242" s="45"/>
      <c r="MZI242" s="45"/>
      <c r="MZJ242" s="45"/>
      <c r="MZK242" s="45"/>
      <c r="MZL242" s="45"/>
      <c r="MZM242" s="45"/>
      <c r="MZN242" s="45"/>
      <c r="MZO242" s="45"/>
      <c r="MZP242" s="45"/>
      <c r="MZQ242" s="45"/>
      <c r="MZR242" s="45"/>
      <c r="MZS242" s="45"/>
      <c r="MZT242" s="45"/>
      <c r="MZU242" s="45"/>
      <c r="MZV242" s="45"/>
      <c r="MZW242" s="45"/>
      <c r="MZX242" s="45"/>
      <c r="MZY242" s="45"/>
      <c r="MZZ242" s="45"/>
      <c r="NAA242" s="45"/>
      <c r="NAB242" s="45"/>
      <c r="NAC242" s="45"/>
      <c r="NAD242" s="45"/>
      <c r="NAE242" s="45"/>
      <c r="NAF242" s="45"/>
      <c r="NAG242" s="45"/>
      <c r="NAH242" s="45"/>
      <c r="NAI242" s="45"/>
      <c r="NAJ242" s="45"/>
      <c r="NAK242" s="45"/>
      <c r="NAL242" s="45"/>
      <c r="NAM242" s="45"/>
      <c r="NAN242" s="45"/>
      <c r="NAO242" s="45"/>
      <c r="NAP242" s="45"/>
      <c r="NAQ242" s="45"/>
      <c r="NAR242" s="45"/>
      <c r="NAS242" s="45"/>
      <c r="NAT242" s="45"/>
      <c r="NAU242" s="45"/>
      <c r="NAV242" s="45"/>
      <c r="NAW242" s="45"/>
      <c r="NAX242" s="45"/>
      <c r="NAY242" s="45"/>
      <c r="NAZ242" s="45"/>
      <c r="NBA242" s="45"/>
      <c r="NBB242" s="45"/>
      <c r="NBC242" s="45"/>
      <c r="NBD242" s="45"/>
      <c r="NBE242" s="45"/>
      <c r="NBF242" s="45"/>
      <c r="NBG242" s="45"/>
      <c r="NBH242" s="45"/>
      <c r="NBI242" s="45"/>
      <c r="NBJ242" s="45"/>
      <c r="NBK242" s="45"/>
      <c r="NBL242" s="45"/>
      <c r="NBM242" s="45"/>
      <c r="NBN242" s="45"/>
      <c r="NBO242" s="45"/>
      <c r="NBP242" s="45"/>
      <c r="NBQ242" s="45"/>
      <c r="NBR242" s="45"/>
      <c r="NBS242" s="45"/>
      <c r="NBT242" s="45"/>
      <c r="NBU242" s="45"/>
      <c r="NBV242" s="45"/>
      <c r="NBW242" s="45"/>
      <c r="NBX242" s="45"/>
      <c r="NBY242" s="45"/>
      <c r="NBZ242" s="45"/>
      <c r="NCA242" s="45"/>
      <c r="NCB242" s="45"/>
      <c r="NCC242" s="45"/>
      <c r="NCD242" s="45"/>
      <c r="NCE242" s="45"/>
      <c r="NCF242" s="45"/>
      <c r="NCG242" s="45"/>
      <c r="NCH242" s="45"/>
      <c r="NCI242" s="45"/>
      <c r="NCJ242" s="45"/>
      <c r="NCK242" s="45"/>
      <c r="NCL242" s="45"/>
      <c r="NCM242" s="45"/>
      <c r="NCN242" s="45"/>
      <c r="NCO242" s="45"/>
      <c r="NCP242" s="45"/>
      <c r="NCQ242" s="45"/>
      <c r="NCR242" s="45"/>
      <c r="NCS242" s="45"/>
      <c r="NCT242" s="45"/>
      <c r="NCU242" s="45"/>
      <c r="NCV242" s="45"/>
      <c r="NCW242" s="45"/>
      <c r="NCX242" s="45"/>
      <c r="NCY242" s="45"/>
      <c r="NCZ242" s="45"/>
      <c r="NDA242" s="45"/>
      <c r="NDB242" s="45"/>
      <c r="NDC242" s="45"/>
      <c r="NDD242" s="45"/>
      <c r="NDE242" s="45"/>
      <c r="NDF242" s="45"/>
      <c r="NDG242" s="45"/>
      <c r="NDH242" s="45"/>
      <c r="NDI242" s="45"/>
      <c r="NDJ242" s="45"/>
      <c r="NDK242" s="45"/>
      <c r="NDL242" s="45"/>
      <c r="NDM242" s="45"/>
      <c r="NDN242" s="45"/>
      <c r="NDO242" s="45"/>
      <c r="NDP242" s="45"/>
      <c r="NDQ242" s="45"/>
      <c r="NDR242" s="45"/>
      <c r="NDS242" s="45"/>
      <c r="NDT242" s="45"/>
      <c r="NDU242" s="45"/>
      <c r="NDV242" s="45"/>
      <c r="NDW242" s="45"/>
      <c r="NDX242" s="45"/>
      <c r="NDY242" s="45"/>
      <c r="NDZ242" s="45"/>
      <c r="NEA242" s="45"/>
      <c r="NEB242" s="45"/>
      <c r="NEC242" s="45"/>
      <c r="NED242" s="45"/>
      <c r="NEE242" s="45"/>
      <c r="NEF242" s="45"/>
      <c r="NEG242" s="45"/>
      <c r="NEH242" s="45"/>
      <c r="NEI242" s="45"/>
      <c r="NEJ242" s="45"/>
      <c r="NEK242" s="45"/>
      <c r="NEL242" s="45"/>
      <c r="NEM242" s="45"/>
      <c r="NEN242" s="45"/>
      <c r="NEO242" s="45"/>
      <c r="NEP242" s="45"/>
      <c r="NEQ242" s="45"/>
      <c r="NER242" s="45"/>
      <c r="NES242" s="45"/>
      <c r="NET242" s="45"/>
      <c r="NEU242" s="45"/>
      <c r="NEV242" s="45"/>
      <c r="NEW242" s="45"/>
      <c r="NEX242" s="45"/>
      <c r="NEY242" s="45"/>
      <c r="NEZ242" s="45"/>
      <c r="NFA242" s="45"/>
      <c r="NFB242" s="45"/>
      <c r="NFC242" s="45"/>
      <c r="NFD242" s="45"/>
      <c r="NFE242" s="45"/>
      <c r="NFF242" s="45"/>
      <c r="NFG242" s="45"/>
      <c r="NFH242" s="45"/>
      <c r="NFI242" s="45"/>
      <c r="NFJ242" s="45"/>
      <c r="NFK242" s="45"/>
      <c r="NFL242" s="45"/>
      <c r="NFM242" s="45"/>
      <c r="NFN242" s="45"/>
      <c r="NFO242" s="45"/>
      <c r="NFP242" s="45"/>
      <c r="NFQ242" s="45"/>
      <c r="NFR242" s="45"/>
      <c r="NFS242" s="45"/>
      <c r="NFT242" s="45"/>
      <c r="NFU242" s="45"/>
      <c r="NFV242" s="45"/>
      <c r="NFW242" s="45"/>
      <c r="NFX242" s="45"/>
      <c r="NFY242" s="45"/>
      <c r="NFZ242" s="45"/>
      <c r="NGA242" s="45"/>
      <c r="NGB242" s="45"/>
      <c r="NGC242" s="45"/>
      <c r="NGD242" s="45"/>
      <c r="NGE242" s="45"/>
      <c r="NGF242" s="45"/>
      <c r="NGG242" s="45"/>
      <c r="NGH242" s="45"/>
      <c r="NGI242" s="45"/>
      <c r="NGJ242" s="45"/>
      <c r="NGK242" s="45"/>
      <c r="NGL242" s="45"/>
      <c r="NGM242" s="45"/>
      <c r="NGN242" s="45"/>
      <c r="NGO242" s="45"/>
      <c r="NGP242" s="45"/>
      <c r="NGQ242" s="45"/>
      <c r="NGR242" s="45"/>
      <c r="NGS242" s="45"/>
      <c r="NGT242" s="45"/>
      <c r="NGU242" s="45"/>
      <c r="NGV242" s="45"/>
      <c r="NGW242" s="45"/>
      <c r="NGX242" s="45"/>
      <c r="NGY242" s="45"/>
      <c r="NGZ242" s="45"/>
      <c r="NHA242" s="45"/>
      <c r="NHB242" s="45"/>
      <c r="NHC242" s="45"/>
      <c r="NHD242" s="45"/>
      <c r="NHE242" s="45"/>
      <c r="NHF242" s="45"/>
      <c r="NHG242" s="45"/>
      <c r="NHH242" s="45"/>
      <c r="NHI242" s="45"/>
      <c r="NHJ242" s="45"/>
      <c r="NHK242" s="45"/>
      <c r="NHL242" s="45"/>
      <c r="NHM242" s="45"/>
      <c r="NHN242" s="45"/>
      <c r="NHO242" s="45"/>
      <c r="NHP242" s="45"/>
      <c r="NHQ242" s="45"/>
      <c r="NHR242" s="45"/>
      <c r="NHS242" s="45"/>
      <c r="NHT242" s="45"/>
      <c r="NHU242" s="45"/>
      <c r="NHV242" s="45"/>
      <c r="NHW242" s="45"/>
      <c r="NHX242" s="45"/>
      <c r="NHY242" s="45"/>
      <c r="NHZ242" s="45"/>
      <c r="NIA242" s="45"/>
      <c r="NIB242" s="45"/>
      <c r="NIC242" s="45"/>
      <c r="NID242" s="45"/>
      <c r="NIE242" s="45"/>
      <c r="NIF242" s="45"/>
      <c r="NIG242" s="45"/>
      <c r="NIH242" s="45"/>
      <c r="NII242" s="45"/>
      <c r="NIJ242" s="45"/>
      <c r="NIK242" s="45"/>
      <c r="NIL242" s="45"/>
      <c r="NIM242" s="45"/>
      <c r="NIN242" s="45"/>
      <c r="NIO242" s="45"/>
      <c r="NIP242" s="45"/>
      <c r="NIQ242" s="45"/>
      <c r="NIR242" s="45"/>
      <c r="NIS242" s="45"/>
      <c r="NIT242" s="45"/>
      <c r="NIU242" s="45"/>
      <c r="NIV242" s="45"/>
      <c r="NIW242" s="45"/>
      <c r="NIX242" s="45"/>
      <c r="NIY242" s="45"/>
      <c r="NIZ242" s="45"/>
      <c r="NJA242" s="45"/>
      <c r="NJB242" s="45"/>
      <c r="NJC242" s="45"/>
      <c r="NJD242" s="45"/>
      <c r="NJE242" s="45"/>
      <c r="NJF242" s="45"/>
      <c r="NJG242" s="45"/>
      <c r="NJH242" s="45"/>
      <c r="NJI242" s="45"/>
      <c r="NJJ242" s="45"/>
      <c r="NJK242" s="45"/>
      <c r="NJL242" s="45"/>
      <c r="NJM242" s="45"/>
      <c r="NJN242" s="45"/>
      <c r="NJO242" s="45"/>
      <c r="NJP242" s="45"/>
      <c r="NJQ242" s="45"/>
      <c r="NJR242" s="45"/>
      <c r="NJS242" s="45"/>
      <c r="NJT242" s="45"/>
      <c r="NJU242" s="45"/>
      <c r="NJV242" s="45"/>
      <c r="NJW242" s="45"/>
      <c r="NJX242" s="45"/>
      <c r="NJY242" s="45"/>
      <c r="NJZ242" s="45"/>
      <c r="NKA242" s="45"/>
      <c r="NKB242" s="45"/>
      <c r="NKC242" s="45"/>
      <c r="NKD242" s="45"/>
      <c r="NKE242" s="45"/>
      <c r="NKF242" s="45"/>
      <c r="NKG242" s="45"/>
      <c r="NKH242" s="45"/>
      <c r="NKI242" s="45"/>
      <c r="NKJ242" s="45"/>
      <c r="NKK242" s="45"/>
      <c r="NKL242" s="45"/>
      <c r="NKM242" s="45"/>
      <c r="NKN242" s="45"/>
      <c r="NKO242" s="45"/>
      <c r="NKP242" s="45"/>
      <c r="NKQ242" s="45"/>
      <c r="NKR242" s="45"/>
      <c r="NKS242" s="45"/>
      <c r="NKT242" s="45"/>
      <c r="NKU242" s="45"/>
      <c r="NKV242" s="45"/>
      <c r="NKW242" s="45"/>
      <c r="NKX242" s="45"/>
      <c r="NKY242" s="45"/>
      <c r="NKZ242" s="45"/>
      <c r="NLA242" s="45"/>
      <c r="NLB242" s="45"/>
      <c r="NLC242" s="45"/>
      <c r="NLD242" s="45"/>
      <c r="NLE242" s="45"/>
      <c r="NLF242" s="45"/>
      <c r="NLG242" s="45"/>
      <c r="NLH242" s="45"/>
      <c r="NLI242" s="45"/>
      <c r="NLJ242" s="45"/>
      <c r="NLK242" s="45"/>
      <c r="NLL242" s="45"/>
      <c r="NLM242" s="45"/>
      <c r="NLN242" s="45"/>
      <c r="NLO242" s="45"/>
      <c r="NLP242" s="45"/>
      <c r="NLQ242" s="45"/>
      <c r="NLR242" s="45"/>
      <c r="NLS242" s="45"/>
      <c r="NLT242" s="45"/>
      <c r="NLU242" s="45"/>
      <c r="NLV242" s="45"/>
      <c r="NLW242" s="45"/>
      <c r="NLX242" s="45"/>
      <c r="NLY242" s="45"/>
      <c r="NLZ242" s="45"/>
      <c r="NMA242" s="45"/>
      <c r="NMB242" s="45"/>
      <c r="NMC242" s="45"/>
      <c r="NMD242" s="45"/>
      <c r="NME242" s="45"/>
      <c r="NMF242" s="45"/>
      <c r="NMG242" s="45"/>
      <c r="NMH242" s="45"/>
      <c r="NMI242" s="45"/>
      <c r="NMJ242" s="45"/>
      <c r="NMK242" s="45"/>
      <c r="NML242" s="45"/>
      <c r="NMM242" s="45"/>
      <c r="NMN242" s="45"/>
      <c r="NMO242" s="45"/>
      <c r="NMP242" s="45"/>
      <c r="NMQ242" s="45"/>
      <c r="NMR242" s="45"/>
      <c r="NMS242" s="45"/>
      <c r="NMT242" s="45"/>
      <c r="NMU242" s="45"/>
      <c r="NMV242" s="45"/>
      <c r="NMW242" s="45"/>
      <c r="NMX242" s="45"/>
      <c r="NMY242" s="45"/>
      <c r="NMZ242" s="45"/>
      <c r="NNA242" s="45"/>
      <c r="NNB242" s="45"/>
      <c r="NNC242" s="45"/>
      <c r="NND242" s="45"/>
      <c r="NNE242" s="45"/>
      <c r="NNF242" s="45"/>
      <c r="NNG242" s="45"/>
      <c r="NNH242" s="45"/>
      <c r="NNI242" s="45"/>
      <c r="NNJ242" s="45"/>
      <c r="NNK242" s="45"/>
      <c r="NNL242" s="45"/>
      <c r="NNM242" s="45"/>
      <c r="NNN242" s="45"/>
      <c r="NNO242" s="45"/>
      <c r="NNP242" s="45"/>
      <c r="NNQ242" s="45"/>
      <c r="NNR242" s="45"/>
      <c r="NNS242" s="45"/>
      <c r="NNT242" s="45"/>
      <c r="NNU242" s="45"/>
      <c r="NNV242" s="45"/>
      <c r="NNW242" s="45"/>
      <c r="NNX242" s="45"/>
      <c r="NNY242" s="45"/>
      <c r="NNZ242" s="45"/>
      <c r="NOA242" s="45"/>
      <c r="NOB242" s="45"/>
      <c r="NOC242" s="45"/>
      <c r="NOD242" s="45"/>
      <c r="NOE242" s="45"/>
      <c r="NOF242" s="45"/>
      <c r="NOG242" s="45"/>
      <c r="NOH242" s="45"/>
      <c r="NOI242" s="45"/>
      <c r="NOJ242" s="45"/>
      <c r="NOK242" s="45"/>
      <c r="NOL242" s="45"/>
      <c r="NOM242" s="45"/>
      <c r="NON242" s="45"/>
      <c r="NOO242" s="45"/>
      <c r="NOP242" s="45"/>
      <c r="NOQ242" s="45"/>
      <c r="NOR242" s="45"/>
      <c r="NOS242" s="45"/>
      <c r="NOT242" s="45"/>
      <c r="NOU242" s="45"/>
      <c r="NOV242" s="45"/>
      <c r="NOW242" s="45"/>
      <c r="NOX242" s="45"/>
      <c r="NOY242" s="45"/>
      <c r="NOZ242" s="45"/>
      <c r="NPA242" s="45"/>
      <c r="NPB242" s="45"/>
      <c r="NPC242" s="45"/>
      <c r="NPD242" s="45"/>
      <c r="NPE242" s="45"/>
      <c r="NPF242" s="45"/>
      <c r="NPG242" s="45"/>
      <c r="NPH242" s="45"/>
      <c r="NPI242" s="45"/>
      <c r="NPJ242" s="45"/>
      <c r="NPK242" s="45"/>
      <c r="NPL242" s="45"/>
      <c r="NPM242" s="45"/>
      <c r="NPN242" s="45"/>
      <c r="NPO242" s="45"/>
      <c r="NPP242" s="45"/>
      <c r="NPQ242" s="45"/>
      <c r="NPR242" s="45"/>
      <c r="NPS242" s="45"/>
      <c r="NPT242" s="45"/>
      <c r="NPU242" s="45"/>
      <c r="NPV242" s="45"/>
      <c r="NPW242" s="45"/>
      <c r="NPX242" s="45"/>
      <c r="NPY242" s="45"/>
      <c r="NPZ242" s="45"/>
      <c r="NQA242" s="45"/>
      <c r="NQB242" s="45"/>
      <c r="NQC242" s="45"/>
      <c r="NQD242" s="45"/>
      <c r="NQE242" s="45"/>
      <c r="NQF242" s="45"/>
      <c r="NQG242" s="45"/>
      <c r="NQH242" s="45"/>
      <c r="NQI242" s="45"/>
      <c r="NQJ242" s="45"/>
      <c r="NQK242" s="45"/>
      <c r="NQL242" s="45"/>
      <c r="NQM242" s="45"/>
      <c r="NQN242" s="45"/>
      <c r="NQO242" s="45"/>
      <c r="NQP242" s="45"/>
      <c r="NQQ242" s="45"/>
      <c r="NQR242" s="45"/>
      <c r="NQS242" s="45"/>
      <c r="NQT242" s="45"/>
      <c r="NQU242" s="45"/>
      <c r="NQV242" s="45"/>
      <c r="NQW242" s="45"/>
      <c r="NQX242" s="45"/>
      <c r="NQY242" s="45"/>
      <c r="NQZ242" s="45"/>
      <c r="NRA242" s="45"/>
      <c r="NRB242" s="45"/>
      <c r="NRC242" s="45"/>
      <c r="NRD242" s="45"/>
      <c r="NRE242" s="45"/>
      <c r="NRF242" s="45"/>
      <c r="NRG242" s="45"/>
      <c r="NRH242" s="45"/>
      <c r="NRI242" s="45"/>
      <c r="NRJ242" s="45"/>
      <c r="NRK242" s="45"/>
      <c r="NRL242" s="45"/>
      <c r="NRM242" s="45"/>
      <c r="NRN242" s="45"/>
      <c r="NRO242" s="45"/>
      <c r="NRP242" s="45"/>
      <c r="NRQ242" s="45"/>
      <c r="NRR242" s="45"/>
      <c r="NRS242" s="45"/>
      <c r="NRT242" s="45"/>
      <c r="NRU242" s="45"/>
      <c r="NRV242" s="45"/>
      <c r="NRW242" s="45"/>
      <c r="NRX242" s="45"/>
      <c r="NRY242" s="45"/>
      <c r="NRZ242" s="45"/>
      <c r="NSA242" s="45"/>
      <c r="NSB242" s="45"/>
      <c r="NSC242" s="45"/>
      <c r="NSD242" s="45"/>
      <c r="NSE242" s="45"/>
      <c r="NSF242" s="45"/>
      <c r="NSG242" s="45"/>
      <c r="NSH242" s="45"/>
      <c r="NSI242" s="45"/>
      <c r="NSJ242" s="45"/>
      <c r="NSK242" s="45"/>
      <c r="NSL242" s="45"/>
      <c r="NSM242" s="45"/>
      <c r="NSN242" s="45"/>
      <c r="NSO242" s="45"/>
      <c r="NSP242" s="45"/>
      <c r="NSQ242" s="45"/>
      <c r="NSR242" s="45"/>
      <c r="NSS242" s="45"/>
      <c r="NST242" s="45"/>
      <c r="NSU242" s="45"/>
      <c r="NSV242" s="45"/>
      <c r="NSW242" s="45"/>
      <c r="NSX242" s="45"/>
      <c r="NSY242" s="45"/>
      <c r="NSZ242" s="45"/>
      <c r="NTA242" s="45"/>
      <c r="NTB242" s="45"/>
      <c r="NTC242" s="45"/>
      <c r="NTD242" s="45"/>
      <c r="NTE242" s="45"/>
      <c r="NTF242" s="45"/>
      <c r="NTG242" s="45"/>
      <c r="NTH242" s="45"/>
      <c r="NTI242" s="45"/>
      <c r="NTJ242" s="45"/>
      <c r="NTK242" s="45"/>
      <c r="NTL242" s="45"/>
      <c r="NTM242" s="45"/>
      <c r="NTN242" s="45"/>
      <c r="NTO242" s="45"/>
      <c r="NTP242" s="45"/>
      <c r="NTQ242" s="45"/>
      <c r="NTR242" s="45"/>
      <c r="NTS242" s="45"/>
      <c r="NTT242" s="45"/>
      <c r="NTU242" s="45"/>
      <c r="NTV242" s="45"/>
      <c r="NTW242" s="45"/>
      <c r="NTX242" s="45"/>
      <c r="NTY242" s="45"/>
      <c r="NTZ242" s="45"/>
      <c r="NUA242" s="45"/>
      <c r="NUB242" s="45"/>
      <c r="NUC242" s="45"/>
      <c r="NUD242" s="45"/>
      <c r="NUE242" s="45"/>
      <c r="NUF242" s="45"/>
      <c r="NUG242" s="45"/>
      <c r="NUH242" s="45"/>
      <c r="NUI242" s="45"/>
      <c r="NUJ242" s="45"/>
      <c r="NUK242" s="45"/>
      <c r="NUL242" s="45"/>
      <c r="NUM242" s="45"/>
      <c r="NUN242" s="45"/>
      <c r="NUO242" s="45"/>
      <c r="NUP242" s="45"/>
      <c r="NUQ242" s="45"/>
      <c r="NUR242" s="45"/>
      <c r="NUS242" s="45"/>
      <c r="NUT242" s="45"/>
      <c r="NUU242" s="45"/>
      <c r="NUV242" s="45"/>
      <c r="NUW242" s="45"/>
      <c r="NUX242" s="45"/>
      <c r="NUY242" s="45"/>
      <c r="NUZ242" s="45"/>
      <c r="NVA242" s="45"/>
      <c r="NVB242" s="45"/>
      <c r="NVC242" s="45"/>
      <c r="NVD242" s="45"/>
      <c r="NVE242" s="45"/>
      <c r="NVF242" s="45"/>
      <c r="NVG242" s="45"/>
      <c r="NVH242" s="45"/>
      <c r="NVI242" s="45"/>
      <c r="NVJ242" s="45"/>
      <c r="NVK242" s="45"/>
      <c r="NVL242" s="45"/>
      <c r="NVM242" s="45"/>
      <c r="NVN242" s="45"/>
      <c r="NVO242" s="45"/>
      <c r="NVP242" s="45"/>
      <c r="NVQ242" s="45"/>
      <c r="NVR242" s="45"/>
      <c r="NVS242" s="45"/>
      <c r="NVT242" s="45"/>
      <c r="NVU242" s="45"/>
      <c r="NVV242" s="45"/>
      <c r="NVW242" s="45"/>
      <c r="NVX242" s="45"/>
      <c r="NVY242" s="45"/>
      <c r="NVZ242" s="45"/>
      <c r="NWA242" s="45"/>
      <c r="NWB242" s="45"/>
      <c r="NWC242" s="45"/>
      <c r="NWD242" s="45"/>
      <c r="NWE242" s="45"/>
      <c r="NWF242" s="45"/>
      <c r="NWG242" s="45"/>
      <c r="NWH242" s="45"/>
      <c r="NWI242" s="45"/>
      <c r="NWJ242" s="45"/>
      <c r="NWK242" s="45"/>
      <c r="NWL242" s="45"/>
      <c r="NWM242" s="45"/>
      <c r="NWN242" s="45"/>
      <c r="NWO242" s="45"/>
      <c r="NWP242" s="45"/>
      <c r="NWQ242" s="45"/>
      <c r="NWR242" s="45"/>
      <c r="NWS242" s="45"/>
      <c r="NWT242" s="45"/>
      <c r="NWU242" s="45"/>
      <c r="NWV242" s="45"/>
      <c r="NWW242" s="45"/>
      <c r="NWX242" s="45"/>
      <c r="NWY242" s="45"/>
      <c r="NWZ242" s="45"/>
      <c r="NXA242" s="45"/>
      <c r="NXB242" s="45"/>
      <c r="NXC242" s="45"/>
      <c r="NXD242" s="45"/>
      <c r="NXE242" s="45"/>
      <c r="NXF242" s="45"/>
      <c r="NXG242" s="45"/>
      <c r="NXH242" s="45"/>
      <c r="NXI242" s="45"/>
      <c r="NXJ242" s="45"/>
      <c r="NXK242" s="45"/>
      <c r="NXL242" s="45"/>
      <c r="NXM242" s="45"/>
      <c r="NXN242" s="45"/>
      <c r="NXO242" s="45"/>
      <c r="NXP242" s="45"/>
      <c r="NXQ242" s="45"/>
      <c r="NXR242" s="45"/>
      <c r="NXS242" s="45"/>
      <c r="NXT242" s="45"/>
      <c r="NXU242" s="45"/>
      <c r="NXV242" s="45"/>
      <c r="NXW242" s="45"/>
      <c r="NXX242" s="45"/>
      <c r="NXY242" s="45"/>
      <c r="NXZ242" s="45"/>
      <c r="NYA242" s="45"/>
      <c r="NYB242" s="45"/>
      <c r="NYC242" s="45"/>
      <c r="NYD242" s="45"/>
      <c r="NYE242" s="45"/>
      <c r="NYF242" s="45"/>
      <c r="NYG242" s="45"/>
      <c r="NYH242" s="45"/>
      <c r="NYI242" s="45"/>
      <c r="NYJ242" s="45"/>
      <c r="NYK242" s="45"/>
      <c r="NYL242" s="45"/>
      <c r="NYM242" s="45"/>
      <c r="NYN242" s="45"/>
      <c r="NYO242" s="45"/>
      <c r="NYP242" s="45"/>
      <c r="NYQ242" s="45"/>
      <c r="NYR242" s="45"/>
      <c r="NYS242" s="45"/>
      <c r="NYT242" s="45"/>
      <c r="NYU242" s="45"/>
      <c r="NYV242" s="45"/>
      <c r="NYW242" s="45"/>
      <c r="NYX242" s="45"/>
      <c r="NYY242" s="45"/>
      <c r="NYZ242" s="45"/>
      <c r="NZA242" s="45"/>
      <c r="NZB242" s="45"/>
      <c r="NZC242" s="45"/>
      <c r="NZD242" s="45"/>
      <c r="NZE242" s="45"/>
      <c r="NZF242" s="45"/>
      <c r="NZG242" s="45"/>
      <c r="NZH242" s="45"/>
      <c r="NZI242" s="45"/>
      <c r="NZJ242" s="45"/>
      <c r="NZK242" s="45"/>
      <c r="NZL242" s="45"/>
      <c r="NZM242" s="45"/>
      <c r="NZN242" s="45"/>
      <c r="NZO242" s="45"/>
      <c r="NZP242" s="45"/>
      <c r="NZQ242" s="45"/>
      <c r="NZR242" s="45"/>
      <c r="NZS242" s="45"/>
      <c r="NZT242" s="45"/>
      <c r="NZU242" s="45"/>
      <c r="NZV242" s="45"/>
      <c r="NZW242" s="45"/>
      <c r="NZX242" s="45"/>
      <c r="NZY242" s="45"/>
      <c r="NZZ242" s="45"/>
      <c r="OAA242" s="45"/>
      <c r="OAB242" s="45"/>
      <c r="OAC242" s="45"/>
      <c r="OAD242" s="45"/>
      <c r="OAE242" s="45"/>
      <c r="OAF242" s="45"/>
      <c r="OAG242" s="45"/>
      <c r="OAH242" s="45"/>
      <c r="OAI242" s="45"/>
      <c r="OAJ242" s="45"/>
      <c r="OAK242" s="45"/>
      <c r="OAL242" s="45"/>
      <c r="OAM242" s="45"/>
      <c r="OAN242" s="45"/>
      <c r="OAO242" s="45"/>
      <c r="OAP242" s="45"/>
      <c r="OAQ242" s="45"/>
      <c r="OAR242" s="45"/>
      <c r="OAS242" s="45"/>
      <c r="OAT242" s="45"/>
      <c r="OAU242" s="45"/>
      <c r="OAV242" s="45"/>
      <c r="OAW242" s="45"/>
      <c r="OAX242" s="45"/>
      <c r="OAY242" s="45"/>
      <c r="OAZ242" s="45"/>
      <c r="OBA242" s="45"/>
      <c r="OBB242" s="45"/>
      <c r="OBC242" s="45"/>
      <c r="OBD242" s="45"/>
      <c r="OBE242" s="45"/>
      <c r="OBF242" s="45"/>
      <c r="OBG242" s="45"/>
      <c r="OBH242" s="45"/>
      <c r="OBI242" s="45"/>
      <c r="OBJ242" s="45"/>
      <c r="OBK242" s="45"/>
      <c r="OBL242" s="45"/>
      <c r="OBM242" s="45"/>
      <c r="OBN242" s="45"/>
      <c r="OBO242" s="45"/>
      <c r="OBP242" s="45"/>
      <c r="OBQ242" s="45"/>
      <c r="OBR242" s="45"/>
      <c r="OBS242" s="45"/>
      <c r="OBT242" s="45"/>
      <c r="OBU242" s="45"/>
      <c r="OBV242" s="45"/>
      <c r="OBW242" s="45"/>
      <c r="OBX242" s="45"/>
      <c r="OBY242" s="45"/>
      <c r="OBZ242" s="45"/>
      <c r="OCA242" s="45"/>
      <c r="OCB242" s="45"/>
      <c r="OCC242" s="45"/>
      <c r="OCD242" s="45"/>
      <c r="OCE242" s="45"/>
      <c r="OCF242" s="45"/>
      <c r="OCG242" s="45"/>
      <c r="OCH242" s="45"/>
      <c r="OCI242" s="45"/>
      <c r="OCJ242" s="45"/>
      <c r="OCK242" s="45"/>
      <c r="OCL242" s="45"/>
      <c r="OCM242" s="45"/>
      <c r="OCN242" s="45"/>
      <c r="OCO242" s="45"/>
      <c r="OCP242" s="45"/>
      <c r="OCQ242" s="45"/>
      <c r="OCR242" s="45"/>
      <c r="OCS242" s="45"/>
      <c r="OCT242" s="45"/>
      <c r="OCU242" s="45"/>
      <c r="OCV242" s="45"/>
      <c r="OCW242" s="45"/>
      <c r="OCX242" s="45"/>
      <c r="OCY242" s="45"/>
      <c r="OCZ242" s="45"/>
      <c r="ODA242" s="45"/>
      <c r="ODB242" s="45"/>
      <c r="ODC242" s="45"/>
      <c r="ODD242" s="45"/>
      <c r="ODE242" s="45"/>
      <c r="ODF242" s="45"/>
      <c r="ODG242" s="45"/>
      <c r="ODH242" s="45"/>
      <c r="ODI242" s="45"/>
      <c r="ODJ242" s="45"/>
      <c r="ODK242" s="45"/>
      <c r="ODL242" s="45"/>
      <c r="ODM242" s="45"/>
      <c r="ODN242" s="45"/>
      <c r="ODO242" s="45"/>
      <c r="ODP242" s="45"/>
      <c r="ODQ242" s="45"/>
      <c r="ODR242" s="45"/>
      <c r="ODS242" s="45"/>
      <c r="ODT242" s="45"/>
      <c r="ODU242" s="45"/>
      <c r="ODV242" s="45"/>
      <c r="ODW242" s="45"/>
      <c r="ODX242" s="45"/>
      <c r="ODY242" s="45"/>
      <c r="ODZ242" s="45"/>
      <c r="OEA242" s="45"/>
      <c r="OEB242" s="45"/>
      <c r="OEC242" s="45"/>
      <c r="OED242" s="45"/>
      <c r="OEE242" s="45"/>
      <c r="OEF242" s="45"/>
      <c r="OEG242" s="45"/>
      <c r="OEH242" s="45"/>
      <c r="OEI242" s="45"/>
      <c r="OEJ242" s="45"/>
      <c r="OEK242" s="45"/>
      <c r="OEL242" s="45"/>
      <c r="OEM242" s="45"/>
      <c r="OEN242" s="45"/>
      <c r="OEO242" s="45"/>
      <c r="OEP242" s="45"/>
      <c r="OEQ242" s="45"/>
      <c r="OER242" s="45"/>
      <c r="OES242" s="45"/>
      <c r="OET242" s="45"/>
      <c r="OEU242" s="45"/>
      <c r="OEV242" s="45"/>
      <c r="OEW242" s="45"/>
      <c r="OEX242" s="45"/>
      <c r="OEY242" s="45"/>
      <c r="OEZ242" s="45"/>
      <c r="OFA242" s="45"/>
      <c r="OFB242" s="45"/>
      <c r="OFC242" s="45"/>
      <c r="OFD242" s="45"/>
      <c r="OFE242" s="45"/>
      <c r="OFF242" s="45"/>
      <c r="OFG242" s="45"/>
      <c r="OFH242" s="45"/>
      <c r="OFI242" s="45"/>
      <c r="OFJ242" s="45"/>
      <c r="OFK242" s="45"/>
      <c r="OFL242" s="45"/>
      <c r="OFM242" s="45"/>
      <c r="OFN242" s="45"/>
      <c r="OFO242" s="45"/>
      <c r="OFP242" s="45"/>
      <c r="OFQ242" s="45"/>
      <c r="OFR242" s="45"/>
      <c r="OFS242" s="45"/>
      <c r="OFT242" s="45"/>
      <c r="OFU242" s="45"/>
      <c r="OFV242" s="45"/>
      <c r="OFW242" s="45"/>
      <c r="OFX242" s="45"/>
      <c r="OFY242" s="45"/>
      <c r="OFZ242" s="45"/>
      <c r="OGA242" s="45"/>
      <c r="OGB242" s="45"/>
      <c r="OGC242" s="45"/>
      <c r="OGD242" s="45"/>
      <c r="OGE242" s="45"/>
      <c r="OGF242" s="45"/>
      <c r="OGG242" s="45"/>
      <c r="OGH242" s="45"/>
      <c r="OGI242" s="45"/>
      <c r="OGJ242" s="45"/>
      <c r="OGK242" s="45"/>
      <c r="OGL242" s="45"/>
      <c r="OGM242" s="45"/>
      <c r="OGN242" s="45"/>
      <c r="OGO242" s="45"/>
      <c r="OGP242" s="45"/>
      <c r="OGQ242" s="45"/>
      <c r="OGR242" s="45"/>
      <c r="OGS242" s="45"/>
      <c r="OGT242" s="45"/>
      <c r="OGU242" s="45"/>
      <c r="OGV242" s="45"/>
      <c r="OGW242" s="45"/>
      <c r="OGX242" s="45"/>
      <c r="OGY242" s="45"/>
      <c r="OGZ242" s="45"/>
      <c r="OHA242" s="45"/>
      <c r="OHB242" s="45"/>
      <c r="OHC242" s="45"/>
      <c r="OHD242" s="45"/>
      <c r="OHE242" s="45"/>
      <c r="OHF242" s="45"/>
      <c r="OHG242" s="45"/>
      <c r="OHH242" s="45"/>
      <c r="OHI242" s="45"/>
      <c r="OHJ242" s="45"/>
      <c r="OHK242" s="45"/>
      <c r="OHL242" s="45"/>
      <c r="OHM242" s="45"/>
      <c r="OHN242" s="45"/>
      <c r="OHO242" s="45"/>
      <c r="OHP242" s="45"/>
      <c r="OHQ242" s="45"/>
      <c r="OHR242" s="45"/>
      <c r="OHS242" s="45"/>
      <c r="OHT242" s="45"/>
      <c r="OHU242" s="45"/>
      <c r="OHV242" s="45"/>
      <c r="OHW242" s="45"/>
      <c r="OHX242" s="45"/>
      <c r="OHY242" s="45"/>
      <c r="OHZ242" s="45"/>
      <c r="OIA242" s="45"/>
      <c r="OIB242" s="45"/>
      <c r="OIC242" s="45"/>
      <c r="OID242" s="45"/>
      <c r="OIE242" s="45"/>
      <c r="OIF242" s="45"/>
      <c r="OIG242" s="45"/>
      <c r="OIH242" s="45"/>
      <c r="OII242" s="45"/>
      <c r="OIJ242" s="45"/>
      <c r="OIK242" s="45"/>
      <c r="OIL242" s="45"/>
      <c r="OIM242" s="45"/>
      <c r="OIN242" s="45"/>
      <c r="OIO242" s="45"/>
      <c r="OIP242" s="45"/>
      <c r="OIQ242" s="45"/>
      <c r="OIR242" s="45"/>
      <c r="OIS242" s="45"/>
      <c r="OIT242" s="45"/>
      <c r="OIU242" s="45"/>
      <c r="OIV242" s="45"/>
      <c r="OIW242" s="45"/>
      <c r="OIX242" s="45"/>
      <c r="OIY242" s="45"/>
      <c r="OIZ242" s="45"/>
      <c r="OJA242" s="45"/>
      <c r="OJB242" s="45"/>
      <c r="OJC242" s="45"/>
      <c r="OJD242" s="45"/>
      <c r="OJE242" s="45"/>
      <c r="OJF242" s="45"/>
      <c r="OJG242" s="45"/>
      <c r="OJH242" s="45"/>
      <c r="OJI242" s="45"/>
      <c r="OJJ242" s="45"/>
      <c r="OJK242" s="45"/>
      <c r="OJL242" s="45"/>
      <c r="OJM242" s="45"/>
      <c r="OJN242" s="45"/>
      <c r="OJO242" s="45"/>
      <c r="OJP242" s="45"/>
      <c r="OJQ242" s="45"/>
      <c r="OJR242" s="45"/>
      <c r="OJS242" s="45"/>
      <c r="OJT242" s="45"/>
      <c r="OJU242" s="45"/>
      <c r="OJV242" s="45"/>
      <c r="OJW242" s="45"/>
      <c r="OJX242" s="45"/>
      <c r="OJY242" s="45"/>
      <c r="OJZ242" s="45"/>
      <c r="OKA242" s="45"/>
      <c r="OKB242" s="45"/>
      <c r="OKC242" s="45"/>
      <c r="OKD242" s="45"/>
      <c r="OKE242" s="45"/>
      <c r="OKF242" s="45"/>
      <c r="OKG242" s="45"/>
      <c r="OKH242" s="45"/>
      <c r="OKI242" s="45"/>
      <c r="OKJ242" s="45"/>
      <c r="OKK242" s="45"/>
      <c r="OKL242" s="45"/>
      <c r="OKM242" s="45"/>
      <c r="OKN242" s="45"/>
      <c r="OKO242" s="45"/>
      <c r="OKP242" s="45"/>
      <c r="OKQ242" s="45"/>
      <c r="OKR242" s="45"/>
      <c r="OKS242" s="45"/>
      <c r="OKT242" s="45"/>
      <c r="OKU242" s="45"/>
      <c r="OKV242" s="45"/>
      <c r="OKW242" s="45"/>
      <c r="OKX242" s="45"/>
      <c r="OKY242" s="45"/>
      <c r="OKZ242" s="45"/>
      <c r="OLA242" s="45"/>
      <c r="OLB242" s="45"/>
      <c r="OLC242" s="45"/>
      <c r="OLD242" s="45"/>
      <c r="OLE242" s="45"/>
      <c r="OLF242" s="45"/>
      <c r="OLG242" s="45"/>
      <c r="OLH242" s="45"/>
      <c r="OLI242" s="45"/>
      <c r="OLJ242" s="45"/>
      <c r="OLK242" s="45"/>
      <c r="OLL242" s="45"/>
      <c r="OLM242" s="45"/>
      <c r="OLN242" s="45"/>
      <c r="OLO242" s="45"/>
      <c r="OLP242" s="45"/>
      <c r="OLQ242" s="45"/>
      <c r="OLR242" s="45"/>
      <c r="OLS242" s="45"/>
      <c r="OLT242" s="45"/>
      <c r="OLU242" s="45"/>
      <c r="OLV242" s="45"/>
      <c r="OLW242" s="45"/>
      <c r="OLX242" s="45"/>
      <c r="OLY242" s="45"/>
      <c r="OLZ242" s="45"/>
      <c r="OMA242" s="45"/>
      <c r="OMB242" s="45"/>
      <c r="OMC242" s="45"/>
      <c r="OMD242" s="45"/>
      <c r="OME242" s="45"/>
      <c r="OMF242" s="45"/>
      <c r="OMG242" s="45"/>
      <c r="OMH242" s="45"/>
      <c r="OMI242" s="45"/>
      <c r="OMJ242" s="45"/>
      <c r="OMK242" s="45"/>
      <c r="OML242" s="45"/>
      <c r="OMM242" s="45"/>
      <c r="OMN242" s="45"/>
      <c r="OMO242" s="45"/>
      <c r="OMP242" s="45"/>
      <c r="OMQ242" s="45"/>
      <c r="OMR242" s="45"/>
      <c r="OMS242" s="45"/>
      <c r="OMT242" s="45"/>
      <c r="OMU242" s="45"/>
      <c r="OMV242" s="45"/>
      <c r="OMW242" s="45"/>
      <c r="OMX242" s="45"/>
      <c r="OMY242" s="45"/>
      <c r="OMZ242" s="45"/>
      <c r="ONA242" s="45"/>
      <c r="ONB242" s="45"/>
      <c r="ONC242" s="45"/>
      <c r="OND242" s="45"/>
      <c r="ONE242" s="45"/>
      <c r="ONF242" s="45"/>
      <c r="ONG242" s="45"/>
      <c r="ONH242" s="45"/>
      <c r="ONI242" s="45"/>
      <c r="ONJ242" s="45"/>
      <c r="ONK242" s="45"/>
      <c r="ONL242" s="45"/>
      <c r="ONM242" s="45"/>
      <c r="ONN242" s="45"/>
      <c r="ONO242" s="45"/>
      <c r="ONP242" s="45"/>
      <c r="ONQ242" s="45"/>
      <c r="ONR242" s="45"/>
      <c r="ONS242" s="45"/>
      <c r="ONT242" s="45"/>
      <c r="ONU242" s="45"/>
      <c r="ONV242" s="45"/>
      <c r="ONW242" s="45"/>
      <c r="ONX242" s="45"/>
      <c r="ONY242" s="45"/>
      <c r="ONZ242" s="45"/>
      <c r="OOA242" s="45"/>
      <c r="OOB242" s="45"/>
      <c r="OOC242" s="45"/>
      <c r="OOD242" s="45"/>
      <c r="OOE242" s="45"/>
      <c r="OOF242" s="45"/>
      <c r="OOG242" s="45"/>
      <c r="OOH242" s="45"/>
      <c r="OOI242" s="45"/>
      <c r="OOJ242" s="45"/>
      <c r="OOK242" s="45"/>
      <c r="OOL242" s="45"/>
      <c r="OOM242" s="45"/>
      <c r="OON242" s="45"/>
      <c r="OOO242" s="45"/>
      <c r="OOP242" s="45"/>
      <c r="OOQ242" s="45"/>
      <c r="OOR242" s="45"/>
      <c r="OOS242" s="45"/>
      <c r="OOT242" s="45"/>
      <c r="OOU242" s="45"/>
      <c r="OOV242" s="45"/>
      <c r="OOW242" s="45"/>
      <c r="OOX242" s="45"/>
      <c r="OOY242" s="45"/>
      <c r="OOZ242" s="45"/>
      <c r="OPA242" s="45"/>
      <c r="OPB242" s="45"/>
      <c r="OPC242" s="45"/>
      <c r="OPD242" s="45"/>
      <c r="OPE242" s="45"/>
      <c r="OPF242" s="45"/>
      <c r="OPG242" s="45"/>
      <c r="OPH242" s="45"/>
      <c r="OPI242" s="45"/>
      <c r="OPJ242" s="45"/>
      <c r="OPK242" s="45"/>
      <c r="OPL242" s="45"/>
      <c r="OPM242" s="45"/>
      <c r="OPN242" s="45"/>
      <c r="OPO242" s="45"/>
      <c r="OPP242" s="45"/>
      <c r="OPQ242" s="45"/>
      <c r="OPR242" s="45"/>
      <c r="OPS242" s="45"/>
      <c r="OPT242" s="45"/>
      <c r="OPU242" s="45"/>
      <c r="OPV242" s="45"/>
      <c r="OPW242" s="45"/>
      <c r="OPX242" s="45"/>
      <c r="OPY242" s="45"/>
      <c r="OPZ242" s="45"/>
      <c r="OQA242" s="45"/>
      <c r="OQB242" s="45"/>
      <c r="OQC242" s="45"/>
      <c r="OQD242" s="45"/>
      <c r="OQE242" s="45"/>
      <c r="OQF242" s="45"/>
      <c r="OQG242" s="45"/>
      <c r="OQH242" s="45"/>
      <c r="OQI242" s="45"/>
      <c r="OQJ242" s="45"/>
      <c r="OQK242" s="45"/>
      <c r="OQL242" s="45"/>
      <c r="OQM242" s="45"/>
      <c r="OQN242" s="45"/>
      <c r="OQO242" s="45"/>
      <c r="OQP242" s="45"/>
      <c r="OQQ242" s="45"/>
      <c r="OQR242" s="45"/>
      <c r="OQS242" s="45"/>
      <c r="OQT242" s="45"/>
      <c r="OQU242" s="45"/>
      <c r="OQV242" s="45"/>
      <c r="OQW242" s="45"/>
      <c r="OQX242" s="45"/>
      <c r="OQY242" s="45"/>
      <c r="OQZ242" s="45"/>
      <c r="ORA242" s="45"/>
      <c r="ORB242" s="45"/>
      <c r="ORC242" s="45"/>
      <c r="ORD242" s="45"/>
      <c r="ORE242" s="45"/>
      <c r="ORF242" s="45"/>
      <c r="ORG242" s="45"/>
      <c r="ORH242" s="45"/>
      <c r="ORI242" s="45"/>
      <c r="ORJ242" s="45"/>
      <c r="ORK242" s="45"/>
      <c r="ORL242" s="45"/>
      <c r="ORM242" s="45"/>
      <c r="ORN242" s="45"/>
      <c r="ORO242" s="45"/>
      <c r="ORP242" s="45"/>
      <c r="ORQ242" s="45"/>
      <c r="ORR242" s="45"/>
      <c r="ORS242" s="45"/>
      <c r="ORT242" s="45"/>
      <c r="ORU242" s="45"/>
      <c r="ORV242" s="45"/>
      <c r="ORW242" s="45"/>
      <c r="ORX242" s="45"/>
      <c r="ORY242" s="45"/>
      <c r="ORZ242" s="45"/>
      <c r="OSA242" s="45"/>
      <c r="OSB242" s="45"/>
      <c r="OSC242" s="45"/>
      <c r="OSD242" s="45"/>
      <c r="OSE242" s="45"/>
      <c r="OSF242" s="45"/>
      <c r="OSG242" s="45"/>
      <c r="OSH242" s="45"/>
      <c r="OSI242" s="45"/>
      <c r="OSJ242" s="45"/>
      <c r="OSK242" s="45"/>
      <c r="OSL242" s="45"/>
      <c r="OSM242" s="45"/>
      <c r="OSN242" s="45"/>
      <c r="OSO242" s="45"/>
      <c r="OSP242" s="45"/>
      <c r="OSQ242" s="45"/>
      <c r="OSR242" s="45"/>
      <c r="OSS242" s="45"/>
      <c r="OST242" s="45"/>
      <c r="OSU242" s="45"/>
      <c r="OSV242" s="45"/>
      <c r="OSW242" s="45"/>
      <c r="OSX242" s="45"/>
      <c r="OSY242" s="45"/>
      <c r="OSZ242" s="45"/>
      <c r="OTA242" s="45"/>
      <c r="OTB242" s="45"/>
      <c r="OTC242" s="45"/>
      <c r="OTD242" s="45"/>
      <c r="OTE242" s="45"/>
      <c r="OTF242" s="45"/>
      <c r="OTG242" s="45"/>
      <c r="OTH242" s="45"/>
      <c r="OTI242" s="45"/>
      <c r="OTJ242" s="45"/>
      <c r="OTK242" s="45"/>
      <c r="OTL242" s="45"/>
      <c r="OTM242" s="45"/>
      <c r="OTN242" s="45"/>
      <c r="OTO242" s="45"/>
      <c r="OTP242" s="45"/>
      <c r="OTQ242" s="45"/>
      <c r="OTR242" s="45"/>
      <c r="OTS242" s="45"/>
      <c r="OTT242" s="45"/>
      <c r="OTU242" s="45"/>
      <c r="OTV242" s="45"/>
      <c r="OTW242" s="45"/>
      <c r="OTX242" s="45"/>
      <c r="OTY242" s="45"/>
      <c r="OTZ242" s="45"/>
      <c r="OUA242" s="45"/>
      <c r="OUB242" s="45"/>
      <c r="OUC242" s="45"/>
      <c r="OUD242" s="45"/>
      <c r="OUE242" s="45"/>
      <c r="OUF242" s="45"/>
      <c r="OUG242" s="45"/>
      <c r="OUH242" s="45"/>
      <c r="OUI242" s="45"/>
      <c r="OUJ242" s="45"/>
      <c r="OUK242" s="45"/>
      <c r="OUL242" s="45"/>
      <c r="OUM242" s="45"/>
      <c r="OUN242" s="45"/>
      <c r="OUO242" s="45"/>
      <c r="OUP242" s="45"/>
      <c r="OUQ242" s="45"/>
      <c r="OUR242" s="45"/>
      <c r="OUS242" s="45"/>
      <c r="OUT242" s="45"/>
      <c r="OUU242" s="45"/>
      <c r="OUV242" s="45"/>
      <c r="OUW242" s="45"/>
      <c r="OUX242" s="45"/>
      <c r="OUY242" s="45"/>
      <c r="OUZ242" s="45"/>
      <c r="OVA242" s="45"/>
      <c r="OVB242" s="45"/>
      <c r="OVC242" s="45"/>
      <c r="OVD242" s="45"/>
      <c r="OVE242" s="45"/>
      <c r="OVF242" s="45"/>
      <c r="OVG242" s="45"/>
      <c r="OVH242" s="45"/>
      <c r="OVI242" s="45"/>
      <c r="OVJ242" s="45"/>
      <c r="OVK242" s="45"/>
      <c r="OVL242" s="45"/>
      <c r="OVM242" s="45"/>
      <c r="OVN242" s="45"/>
      <c r="OVO242" s="45"/>
      <c r="OVP242" s="45"/>
      <c r="OVQ242" s="45"/>
      <c r="OVR242" s="45"/>
      <c r="OVS242" s="45"/>
      <c r="OVT242" s="45"/>
      <c r="OVU242" s="45"/>
      <c r="OVV242" s="45"/>
      <c r="OVW242" s="45"/>
      <c r="OVX242" s="45"/>
      <c r="OVY242" s="45"/>
      <c r="OVZ242" s="45"/>
      <c r="OWA242" s="45"/>
      <c r="OWB242" s="45"/>
      <c r="OWC242" s="45"/>
      <c r="OWD242" s="45"/>
      <c r="OWE242" s="45"/>
      <c r="OWF242" s="45"/>
      <c r="OWG242" s="45"/>
      <c r="OWH242" s="45"/>
      <c r="OWI242" s="45"/>
      <c r="OWJ242" s="45"/>
      <c r="OWK242" s="45"/>
      <c r="OWL242" s="45"/>
      <c r="OWM242" s="45"/>
      <c r="OWN242" s="45"/>
      <c r="OWO242" s="45"/>
      <c r="OWP242" s="45"/>
      <c r="OWQ242" s="45"/>
      <c r="OWR242" s="45"/>
      <c r="OWS242" s="45"/>
      <c r="OWT242" s="45"/>
      <c r="OWU242" s="45"/>
      <c r="OWV242" s="45"/>
      <c r="OWW242" s="45"/>
      <c r="OWX242" s="45"/>
      <c r="OWY242" s="45"/>
      <c r="OWZ242" s="45"/>
      <c r="OXA242" s="45"/>
      <c r="OXB242" s="45"/>
      <c r="OXC242" s="45"/>
      <c r="OXD242" s="45"/>
      <c r="OXE242" s="45"/>
      <c r="OXF242" s="45"/>
      <c r="OXG242" s="45"/>
      <c r="OXH242" s="45"/>
      <c r="OXI242" s="45"/>
      <c r="OXJ242" s="45"/>
      <c r="OXK242" s="45"/>
      <c r="OXL242" s="45"/>
      <c r="OXM242" s="45"/>
      <c r="OXN242" s="45"/>
      <c r="OXO242" s="45"/>
      <c r="OXP242" s="45"/>
      <c r="OXQ242" s="45"/>
      <c r="OXR242" s="45"/>
      <c r="OXS242" s="45"/>
      <c r="OXT242" s="45"/>
      <c r="OXU242" s="45"/>
      <c r="OXV242" s="45"/>
      <c r="OXW242" s="45"/>
      <c r="OXX242" s="45"/>
      <c r="OXY242" s="45"/>
      <c r="OXZ242" s="45"/>
      <c r="OYA242" s="45"/>
      <c r="OYB242" s="45"/>
      <c r="OYC242" s="45"/>
      <c r="OYD242" s="45"/>
      <c r="OYE242" s="45"/>
      <c r="OYF242" s="45"/>
      <c r="OYG242" s="45"/>
      <c r="OYH242" s="45"/>
      <c r="OYI242" s="45"/>
      <c r="OYJ242" s="45"/>
      <c r="OYK242" s="45"/>
      <c r="OYL242" s="45"/>
      <c r="OYM242" s="45"/>
      <c r="OYN242" s="45"/>
      <c r="OYO242" s="45"/>
      <c r="OYP242" s="45"/>
      <c r="OYQ242" s="45"/>
      <c r="OYR242" s="45"/>
      <c r="OYS242" s="45"/>
      <c r="OYT242" s="45"/>
      <c r="OYU242" s="45"/>
      <c r="OYV242" s="45"/>
      <c r="OYW242" s="45"/>
      <c r="OYX242" s="45"/>
      <c r="OYY242" s="45"/>
      <c r="OYZ242" s="45"/>
      <c r="OZA242" s="45"/>
      <c r="OZB242" s="45"/>
      <c r="OZC242" s="45"/>
      <c r="OZD242" s="45"/>
      <c r="OZE242" s="45"/>
      <c r="OZF242" s="45"/>
      <c r="OZG242" s="45"/>
      <c r="OZH242" s="45"/>
      <c r="OZI242" s="45"/>
      <c r="OZJ242" s="45"/>
      <c r="OZK242" s="45"/>
      <c r="OZL242" s="45"/>
      <c r="OZM242" s="45"/>
      <c r="OZN242" s="45"/>
      <c r="OZO242" s="45"/>
      <c r="OZP242" s="45"/>
      <c r="OZQ242" s="45"/>
      <c r="OZR242" s="45"/>
      <c r="OZS242" s="45"/>
      <c r="OZT242" s="45"/>
      <c r="OZU242" s="45"/>
      <c r="OZV242" s="45"/>
      <c r="OZW242" s="45"/>
      <c r="OZX242" s="45"/>
      <c r="OZY242" s="45"/>
      <c r="OZZ242" s="45"/>
      <c r="PAA242" s="45"/>
      <c r="PAB242" s="45"/>
      <c r="PAC242" s="45"/>
      <c r="PAD242" s="45"/>
      <c r="PAE242" s="45"/>
      <c r="PAF242" s="45"/>
      <c r="PAG242" s="45"/>
      <c r="PAH242" s="45"/>
      <c r="PAI242" s="45"/>
      <c r="PAJ242" s="45"/>
      <c r="PAK242" s="45"/>
      <c r="PAL242" s="45"/>
      <c r="PAM242" s="45"/>
      <c r="PAN242" s="45"/>
      <c r="PAO242" s="45"/>
      <c r="PAP242" s="45"/>
      <c r="PAQ242" s="45"/>
      <c r="PAR242" s="45"/>
      <c r="PAS242" s="45"/>
      <c r="PAT242" s="45"/>
      <c r="PAU242" s="45"/>
      <c r="PAV242" s="45"/>
      <c r="PAW242" s="45"/>
      <c r="PAX242" s="45"/>
      <c r="PAY242" s="45"/>
      <c r="PAZ242" s="45"/>
      <c r="PBA242" s="45"/>
      <c r="PBB242" s="45"/>
      <c r="PBC242" s="45"/>
      <c r="PBD242" s="45"/>
      <c r="PBE242" s="45"/>
      <c r="PBF242" s="45"/>
      <c r="PBG242" s="45"/>
      <c r="PBH242" s="45"/>
      <c r="PBI242" s="45"/>
      <c r="PBJ242" s="45"/>
      <c r="PBK242" s="45"/>
      <c r="PBL242" s="45"/>
      <c r="PBM242" s="45"/>
      <c r="PBN242" s="45"/>
      <c r="PBO242" s="45"/>
      <c r="PBP242" s="45"/>
      <c r="PBQ242" s="45"/>
      <c r="PBR242" s="45"/>
      <c r="PBS242" s="45"/>
      <c r="PBT242" s="45"/>
      <c r="PBU242" s="45"/>
      <c r="PBV242" s="45"/>
      <c r="PBW242" s="45"/>
      <c r="PBX242" s="45"/>
      <c r="PBY242" s="45"/>
      <c r="PBZ242" s="45"/>
      <c r="PCA242" s="45"/>
      <c r="PCB242" s="45"/>
      <c r="PCC242" s="45"/>
      <c r="PCD242" s="45"/>
      <c r="PCE242" s="45"/>
      <c r="PCF242" s="45"/>
      <c r="PCG242" s="45"/>
      <c r="PCH242" s="45"/>
      <c r="PCI242" s="45"/>
      <c r="PCJ242" s="45"/>
      <c r="PCK242" s="45"/>
      <c r="PCL242" s="45"/>
      <c r="PCM242" s="45"/>
      <c r="PCN242" s="45"/>
      <c r="PCO242" s="45"/>
      <c r="PCP242" s="45"/>
      <c r="PCQ242" s="45"/>
      <c r="PCR242" s="45"/>
      <c r="PCS242" s="45"/>
      <c r="PCT242" s="45"/>
      <c r="PCU242" s="45"/>
      <c r="PCV242" s="45"/>
      <c r="PCW242" s="45"/>
      <c r="PCX242" s="45"/>
      <c r="PCY242" s="45"/>
      <c r="PCZ242" s="45"/>
      <c r="PDA242" s="45"/>
      <c r="PDB242" s="45"/>
      <c r="PDC242" s="45"/>
      <c r="PDD242" s="45"/>
      <c r="PDE242" s="45"/>
      <c r="PDF242" s="45"/>
      <c r="PDG242" s="45"/>
      <c r="PDH242" s="45"/>
      <c r="PDI242" s="45"/>
      <c r="PDJ242" s="45"/>
      <c r="PDK242" s="45"/>
      <c r="PDL242" s="45"/>
      <c r="PDM242" s="45"/>
      <c r="PDN242" s="45"/>
      <c r="PDO242" s="45"/>
      <c r="PDP242" s="45"/>
      <c r="PDQ242" s="45"/>
      <c r="PDR242" s="45"/>
      <c r="PDS242" s="45"/>
      <c r="PDT242" s="45"/>
      <c r="PDU242" s="45"/>
      <c r="PDV242" s="45"/>
      <c r="PDW242" s="45"/>
      <c r="PDX242" s="45"/>
      <c r="PDY242" s="45"/>
      <c r="PDZ242" s="45"/>
      <c r="PEA242" s="45"/>
      <c r="PEB242" s="45"/>
      <c r="PEC242" s="45"/>
      <c r="PED242" s="45"/>
      <c r="PEE242" s="45"/>
      <c r="PEF242" s="45"/>
      <c r="PEG242" s="45"/>
      <c r="PEH242" s="45"/>
      <c r="PEI242" s="45"/>
      <c r="PEJ242" s="45"/>
      <c r="PEK242" s="45"/>
      <c r="PEL242" s="45"/>
      <c r="PEM242" s="45"/>
      <c r="PEN242" s="45"/>
      <c r="PEO242" s="45"/>
      <c r="PEP242" s="45"/>
      <c r="PEQ242" s="45"/>
      <c r="PER242" s="45"/>
      <c r="PES242" s="45"/>
      <c r="PET242" s="45"/>
      <c r="PEU242" s="45"/>
      <c r="PEV242" s="45"/>
      <c r="PEW242" s="45"/>
      <c r="PEX242" s="45"/>
      <c r="PEY242" s="45"/>
      <c r="PEZ242" s="45"/>
      <c r="PFA242" s="45"/>
      <c r="PFB242" s="45"/>
      <c r="PFC242" s="45"/>
      <c r="PFD242" s="45"/>
      <c r="PFE242" s="45"/>
      <c r="PFF242" s="45"/>
      <c r="PFG242" s="45"/>
      <c r="PFH242" s="45"/>
      <c r="PFI242" s="45"/>
      <c r="PFJ242" s="45"/>
      <c r="PFK242" s="45"/>
      <c r="PFL242" s="45"/>
      <c r="PFM242" s="45"/>
      <c r="PFN242" s="45"/>
      <c r="PFO242" s="45"/>
      <c r="PFP242" s="45"/>
      <c r="PFQ242" s="45"/>
      <c r="PFR242" s="45"/>
      <c r="PFS242" s="45"/>
      <c r="PFT242" s="45"/>
      <c r="PFU242" s="45"/>
      <c r="PFV242" s="45"/>
      <c r="PFW242" s="45"/>
      <c r="PFX242" s="45"/>
      <c r="PFY242" s="45"/>
      <c r="PFZ242" s="45"/>
      <c r="PGA242" s="45"/>
      <c r="PGB242" s="45"/>
      <c r="PGC242" s="45"/>
      <c r="PGD242" s="45"/>
      <c r="PGE242" s="45"/>
      <c r="PGF242" s="45"/>
      <c r="PGG242" s="45"/>
      <c r="PGH242" s="45"/>
      <c r="PGI242" s="45"/>
      <c r="PGJ242" s="45"/>
      <c r="PGK242" s="45"/>
      <c r="PGL242" s="45"/>
      <c r="PGM242" s="45"/>
      <c r="PGN242" s="45"/>
      <c r="PGO242" s="45"/>
      <c r="PGP242" s="45"/>
      <c r="PGQ242" s="45"/>
      <c r="PGR242" s="45"/>
      <c r="PGS242" s="45"/>
      <c r="PGT242" s="45"/>
      <c r="PGU242" s="45"/>
      <c r="PGV242" s="45"/>
      <c r="PGW242" s="45"/>
      <c r="PGX242" s="45"/>
      <c r="PGY242" s="45"/>
      <c r="PGZ242" s="45"/>
      <c r="PHA242" s="45"/>
      <c r="PHB242" s="45"/>
      <c r="PHC242" s="45"/>
      <c r="PHD242" s="45"/>
      <c r="PHE242" s="45"/>
      <c r="PHF242" s="45"/>
      <c r="PHG242" s="45"/>
      <c r="PHH242" s="45"/>
      <c r="PHI242" s="45"/>
      <c r="PHJ242" s="45"/>
      <c r="PHK242" s="45"/>
      <c r="PHL242" s="45"/>
      <c r="PHM242" s="45"/>
      <c r="PHN242" s="45"/>
      <c r="PHO242" s="45"/>
      <c r="PHP242" s="45"/>
      <c r="PHQ242" s="45"/>
      <c r="PHR242" s="45"/>
      <c r="PHS242" s="45"/>
      <c r="PHT242" s="45"/>
      <c r="PHU242" s="45"/>
      <c r="PHV242" s="45"/>
      <c r="PHW242" s="45"/>
      <c r="PHX242" s="45"/>
      <c r="PHY242" s="45"/>
      <c r="PHZ242" s="45"/>
      <c r="PIA242" s="45"/>
      <c r="PIB242" s="45"/>
      <c r="PIC242" s="45"/>
      <c r="PID242" s="45"/>
      <c r="PIE242" s="45"/>
      <c r="PIF242" s="45"/>
      <c r="PIG242" s="45"/>
      <c r="PIH242" s="45"/>
      <c r="PII242" s="45"/>
      <c r="PIJ242" s="45"/>
      <c r="PIK242" s="45"/>
      <c r="PIL242" s="45"/>
      <c r="PIM242" s="45"/>
      <c r="PIN242" s="45"/>
      <c r="PIO242" s="45"/>
      <c r="PIP242" s="45"/>
      <c r="PIQ242" s="45"/>
      <c r="PIR242" s="45"/>
      <c r="PIS242" s="45"/>
      <c r="PIT242" s="45"/>
      <c r="PIU242" s="45"/>
      <c r="PIV242" s="45"/>
      <c r="PIW242" s="45"/>
      <c r="PIX242" s="45"/>
      <c r="PIY242" s="45"/>
      <c r="PIZ242" s="45"/>
      <c r="PJA242" s="45"/>
      <c r="PJB242" s="45"/>
      <c r="PJC242" s="45"/>
      <c r="PJD242" s="45"/>
      <c r="PJE242" s="45"/>
      <c r="PJF242" s="45"/>
      <c r="PJG242" s="45"/>
      <c r="PJH242" s="45"/>
      <c r="PJI242" s="45"/>
      <c r="PJJ242" s="45"/>
      <c r="PJK242" s="45"/>
      <c r="PJL242" s="45"/>
      <c r="PJM242" s="45"/>
      <c r="PJN242" s="45"/>
      <c r="PJO242" s="45"/>
      <c r="PJP242" s="45"/>
      <c r="PJQ242" s="45"/>
      <c r="PJR242" s="45"/>
      <c r="PJS242" s="45"/>
      <c r="PJT242" s="45"/>
      <c r="PJU242" s="45"/>
      <c r="PJV242" s="45"/>
      <c r="PJW242" s="45"/>
      <c r="PJX242" s="45"/>
      <c r="PJY242" s="45"/>
      <c r="PJZ242" s="45"/>
      <c r="PKA242" s="45"/>
      <c r="PKB242" s="45"/>
      <c r="PKC242" s="45"/>
      <c r="PKD242" s="45"/>
      <c r="PKE242" s="45"/>
      <c r="PKF242" s="45"/>
      <c r="PKG242" s="45"/>
      <c r="PKH242" s="45"/>
      <c r="PKI242" s="45"/>
      <c r="PKJ242" s="45"/>
      <c r="PKK242" s="45"/>
      <c r="PKL242" s="45"/>
      <c r="PKM242" s="45"/>
      <c r="PKN242" s="45"/>
      <c r="PKO242" s="45"/>
      <c r="PKP242" s="45"/>
      <c r="PKQ242" s="45"/>
      <c r="PKR242" s="45"/>
      <c r="PKS242" s="45"/>
      <c r="PKT242" s="45"/>
      <c r="PKU242" s="45"/>
      <c r="PKV242" s="45"/>
      <c r="PKW242" s="45"/>
      <c r="PKX242" s="45"/>
      <c r="PKY242" s="45"/>
      <c r="PKZ242" s="45"/>
      <c r="PLA242" s="45"/>
      <c r="PLB242" s="45"/>
      <c r="PLC242" s="45"/>
      <c r="PLD242" s="45"/>
      <c r="PLE242" s="45"/>
      <c r="PLF242" s="45"/>
      <c r="PLG242" s="45"/>
      <c r="PLH242" s="45"/>
      <c r="PLI242" s="45"/>
      <c r="PLJ242" s="45"/>
      <c r="PLK242" s="45"/>
      <c r="PLL242" s="45"/>
      <c r="PLM242" s="45"/>
      <c r="PLN242" s="45"/>
      <c r="PLO242" s="45"/>
      <c r="PLP242" s="45"/>
      <c r="PLQ242" s="45"/>
      <c r="PLR242" s="45"/>
      <c r="PLS242" s="45"/>
      <c r="PLT242" s="45"/>
      <c r="PLU242" s="45"/>
      <c r="PLV242" s="45"/>
      <c r="PLW242" s="45"/>
      <c r="PLX242" s="45"/>
      <c r="PLY242" s="45"/>
      <c r="PLZ242" s="45"/>
      <c r="PMA242" s="45"/>
      <c r="PMB242" s="45"/>
      <c r="PMC242" s="45"/>
      <c r="PMD242" s="45"/>
      <c r="PME242" s="45"/>
      <c r="PMF242" s="45"/>
      <c r="PMG242" s="45"/>
      <c r="PMH242" s="45"/>
      <c r="PMI242" s="45"/>
      <c r="PMJ242" s="45"/>
      <c r="PMK242" s="45"/>
      <c r="PML242" s="45"/>
      <c r="PMM242" s="45"/>
      <c r="PMN242" s="45"/>
      <c r="PMO242" s="45"/>
      <c r="PMP242" s="45"/>
      <c r="PMQ242" s="45"/>
      <c r="PMR242" s="45"/>
      <c r="PMS242" s="45"/>
      <c r="PMT242" s="45"/>
      <c r="PMU242" s="45"/>
      <c r="PMV242" s="45"/>
      <c r="PMW242" s="45"/>
      <c r="PMX242" s="45"/>
      <c r="PMY242" s="45"/>
      <c r="PMZ242" s="45"/>
      <c r="PNA242" s="45"/>
      <c r="PNB242" s="45"/>
      <c r="PNC242" s="45"/>
      <c r="PND242" s="45"/>
      <c r="PNE242" s="45"/>
      <c r="PNF242" s="45"/>
      <c r="PNG242" s="45"/>
      <c r="PNH242" s="45"/>
      <c r="PNI242" s="45"/>
      <c r="PNJ242" s="45"/>
      <c r="PNK242" s="45"/>
      <c r="PNL242" s="45"/>
      <c r="PNM242" s="45"/>
      <c r="PNN242" s="45"/>
      <c r="PNO242" s="45"/>
      <c r="PNP242" s="45"/>
      <c r="PNQ242" s="45"/>
      <c r="PNR242" s="45"/>
      <c r="PNS242" s="45"/>
      <c r="PNT242" s="45"/>
      <c r="PNU242" s="45"/>
      <c r="PNV242" s="45"/>
      <c r="PNW242" s="45"/>
      <c r="PNX242" s="45"/>
      <c r="PNY242" s="45"/>
      <c r="PNZ242" s="45"/>
      <c r="POA242" s="45"/>
      <c r="POB242" s="45"/>
      <c r="POC242" s="45"/>
      <c r="POD242" s="45"/>
      <c r="POE242" s="45"/>
      <c r="POF242" s="45"/>
      <c r="POG242" s="45"/>
      <c r="POH242" s="45"/>
      <c r="POI242" s="45"/>
      <c r="POJ242" s="45"/>
      <c r="POK242" s="45"/>
      <c r="POL242" s="45"/>
      <c r="POM242" s="45"/>
      <c r="PON242" s="45"/>
      <c r="POO242" s="45"/>
      <c r="POP242" s="45"/>
      <c r="POQ242" s="45"/>
      <c r="POR242" s="45"/>
      <c r="POS242" s="45"/>
      <c r="POT242" s="45"/>
      <c r="POU242" s="45"/>
      <c r="POV242" s="45"/>
      <c r="POW242" s="45"/>
      <c r="POX242" s="45"/>
      <c r="POY242" s="45"/>
      <c r="POZ242" s="45"/>
      <c r="PPA242" s="45"/>
      <c r="PPB242" s="45"/>
      <c r="PPC242" s="45"/>
      <c r="PPD242" s="45"/>
      <c r="PPE242" s="45"/>
      <c r="PPF242" s="45"/>
      <c r="PPG242" s="45"/>
      <c r="PPH242" s="45"/>
      <c r="PPI242" s="45"/>
      <c r="PPJ242" s="45"/>
      <c r="PPK242" s="45"/>
      <c r="PPL242" s="45"/>
      <c r="PPM242" s="45"/>
      <c r="PPN242" s="45"/>
      <c r="PPO242" s="45"/>
      <c r="PPP242" s="45"/>
      <c r="PPQ242" s="45"/>
      <c r="PPR242" s="45"/>
      <c r="PPS242" s="45"/>
      <c r="PPT242" s="45"/>
      <c r="PPU242" s="45"/>
      <c r="PPV242" s="45"/>
      <c r="PPW242" s="45"/>
      <c r="PPX242" s="45"/>
      <c r="PPY242" s="45"/>
      <c r="PPZ242" s="45"/>
      <c r="PQA242" s="45"/>
      <c r="PQB242" s="45"/>
      <c r="PQC242" s="45"/>
      <c r="PQD242" s="45"/>
      <c r="PQE242" s="45"/>
      <c r="PQF242" s="45"/>
      <c r="PQG242" s="45"/>
      <c r="PQH242" s="45"/>
      <c r="PQI242" s="45"/>
      <c r="PQJ242" s="45"/>
      <c r="PQK242" s="45"/>
      <c r="PQL242" s="45"/>
      <c r="PQM242" s="45"/>
      <c r="PQN242" s="45"/>
      <c r="PQO242" s="45"/>
      <c r="PQP242" s="45"/>
      <c r="PQQ242" s="45"/>
      <c r="PQR242" s="45"/>
      <c r="PQS242" s="45"/>
      <c r="PQT242" s="45"/>
      <c r="PQU242" s="45"/>
      <c r="PQV242" s="45"/>
      <c r="PQW242" s="45"/>
      <c r="PQX242" s="45"/>
      <c r="PQY242" s="45"/>
      <c r="PQZ242" s="45"/>
      <c r="PRA242" s="45"/>
      <c r="PRB242" s="45"/>
      <c r="PRC242" s="45"/>
      <c r="PRD242" s="45"/>
      <c r="PRE242" s="45"/>
      <c r="PRF242" s="45"/>
      <c r="PRG242" s="45"/>
      <c r="PRH242" s="45"/>
      <c r="PRI242" s="45"/>
      <c r="PRJ242" s="45"/>
      <c r="PRK242" s="45"/>
      <c r="PRL242" s="45"/>
      <c r="PRM242" s="45"/>
      <c r="PRN242" s="45"/>
      <c r="PRO242" s="45"/>
      <c r="PRP242" s="45"/>
      <c r="PRQ242" s="45"/>
      <c r="PRR242" s="45"/>
      <c r="PRS242" s="45"/>
      <c r="PRT242" s="45"/>
      <c r="PRU242" s="45"/>
      <c r="PRV242" s="45"/>
      <c r="PRW242" s="45"/>
      <c r="PRX242" s="45"/>
      <c r="PRY242" s="45"/>
      <c r="PRZ242" s="45"/>
      <c r="PSA242" s="45"/>
      <c r="PSB242" s="45"/>
      <c r="PSC242" s="45"/>
      <c r="PSD242" s="45"/>
      <c r="PSE242" s="45"/>
      <c r="PSF242" s="45"/>
      <c r="PSG242" s="45"/>
      <c r="PSH242" s="45"/>
      <c r="PSI242" s="45"/>
      <c r="PSJ242" s="45"/>
      <c r="PSK242" s="45"/>
      <c r="PSL242" s="45"/>
      <c r="PSM242" s="45"/>
      <c r="PSN242" s="45"/>
      <c r="PSO242" s="45"/>
      <c r="PSP242" s="45"/>
      <c r="PSQ242" s="45"/>
      <c r="PSR242" s="45"/>
      <c r="PSS242" s="45"/>
      <c r="PST242" s="45"/>
      <c r="PSU242" s="45"/>
      <c r="PSV242" s="45"/>
      <c r="PSW242" s="45"/>
      <c r="PSX242" s="45"/>
      <c r="PSY242" s="45"/>
      <c r="PSZ242" s="45"/>
      <c r="PTA242" s="45"/>
      <c r="PTB242" s="45"/>
      <c r="PTC242" s="45"/>
      <c r="PTD242" s="45"/>
      <c r="PTE242" s="45"/>
      <c r="PTF242" s="45"/>
      <c r="PTG242" s="45"/>
      <c r="PTH242" s="45"/>
      <c r="PTI242" s="45"/>
      <c r="PTJ242" s="45"/>
      <c r="PTK242" s="45"/>
      <c r="PTL242" s="45"/>
      <c r="PTM242" s="45"/>
      <c r="PTN242" s="45"/>
      <c r="PTO242" s="45"/>
      <c r="PTP242" s="45"/>
      <c r="PTQ242" s="45"/>
      <c r="PTR242" s="45"/>
      <c r="PTS242" s="45"/>
      <c r="PTT242" s="45"/>
      <c r="PTU242" s="45"/>
      <c r="PTV242" s="45"/>
      <c r="PTW242" s="45"/>
      <c r="PTX242" s="45"/>
      <c r="PTY242" s="45"/>
      <c r="PTZ242" s="45"/>
      <c r="PUA242" s="45"/>
      <c r="PUB242" s="45"/>
      <c r="PUC242" s="45"/>
      <c r="PUD242" s="45"/>
      <c r="PUE242" s="45"/>
      <c r="PUF242" s="45"/>
      <c r="PUG242" s="45"/>
      <c r="PUH242" s="45"/>
      <c r="PUI242" s="45"/>
      <c r="PUJ242" s="45"/>
      <c r="PUK242" s="45"/>
      <c r="PUL242" s="45"/>
      <c r="PUM242" s="45"/>
      <c r="PUN242" s="45"/>
      <c r="PUO242" s="45"/>
      <c r="PUP242" s="45"/>
      <c r="PUQ242" s="45"/>
      <c r="PUR242" s="45"/>
      <c r="PUS242" s="45"/>
      <c r="PUT242" s="45"/>
      <c r="PUU242" s="45"/>
      <c r="PUV242" s="45"/>
      <c r="PUW242" s="45"/>
      <c r="PUX242" s="45"/>
      <c r="PUY242" s="45"/>
      <c r="PUZ242" s="45"/>
      <c r="PVA242" s="45"/>
      <c r="PVB242" s="45"/>
      <c r="PVC242" s="45"/>
      <c r="PVD242" s="45"/>
      <c r="PVE242" s="45"/>
      <c r="PVF242" s="45"/>
      <c r="PVG242" s="45"/>
      <c r="PVH242" s="45"/>
      <c r="PVI242" s="45"/>
      <c r="PVJ242" s="45"/>
      <c r="PVK242" s="45"/>
      <c r="PVL242" s="45"/>
      <c r="PVM242" s="45"/>
      <c r="PVN242" s="45"/>
      <c r="PVO242" s="45"/>
      <c r="PVP242" s="45"/>
      <c r="PVQ242" s="45"/>
      <c r="PVR242" s="45"/>
      <c r="PVS242" s="45"/>
      <c r="PVT242" s="45"/>
      <c r="PVU242" s="45"/>
      <c r="PVV242" s="45"/>
      <c r="PVW242" s="45"/>
      <c r="PVX242" s="45"/>
      <c r="PVY242" s="45"/>
      <c r="PVZ242" s="45"/>
      <c r="PWA242" s="45"/>
      <c r="PWB242" s="45"/>
      <c r="PWC242" s="45"/>
      <c r="PWD242" s="45"/>
      <c r="PWE242" s="45"/>
      <c r="PWF242" s="45"/>
      <c r="PWG242" s="45"/>
      <c r="PWH242" s="45"/>
      <c r="PWI242" s="45"/>
      <c r="PWJ242" s="45"/>
      <c r="PWK242" s="45"/>
      <c r="PWL242" s="45"/>
      <c r="PWM242" s="45"/>
      <c r="PWN242" s="45"/>
      <c r="PWO242" s="45"/>
      <c r="PWP242" s="45"/>
      <c r="PWQ242" s="45"/>
      <c r="PWR242" s="45"/>
      <c r="PWS242" s="45"/>
      <c r="PWT242" s="45"/>
      <c r="PWU242" s="45"/>
      <c r="PWV242" s="45"/>
      <c r="PWW242" s="45"/>
      <c r="PWX242" s="45"/>
      <c r="PWY242" s="45"/>
      <c r="PWZ242" s="45"/>
      <c r="PXA242" s="45"/>
      <c r="PXB242" s="45"/>
      <c r="PXC242" s="45"/>
      <c r="PXD242" s="45"/>
      <c r="PXE242" s="45"/>
      <c r="PXF242" s="45"/>
      <c r="PXG242" s="45"/>
      <c r="PXH242" s="45"/>
      <c r="PXI242" s="45"/>
      <c r="PXJ242" s="45"/>
      <c r="PXK242" s="45"/>
      <c r="PXL242" s="45"/>
      <c r="PXM242" s="45"/>
      <c r="PXN242" s="45"/>
      <c r="PXO242" s="45"/>
      <c r="PXP242" s="45"/>
      <c r="PXQ242" s="45"/>
      <c r="PXR242" s="45"/>
      <c r="PXS242" s="45"/>
      <c r="PXT242" s="45"/>
      <c r="PXU242" s="45"/>
      <c r="PXV242" s="45"/>
      <c r="PXW242" s="45"/>
      <c r="PXX242" s="45"/>
      <c r="PXY242" s="45"/>
      <c r="PXZ242" s="45"/>
      <c r="PYA242" s="45"/>
      <c r="PYB242" s="45"/>
      <c r="PYC242" s="45"/>
      <c r="PYD242" s="45"/>
      <c r="PYE242" s="45"/>
      <c r="PYF242" s="45"/>
      <c r="PYG242" s="45"/>
      <c r="PYH242" s="45"/>
      <c r="PYI242" s="45"/>
      <c r="PYJ242" s="45"/>
      <c r="PYK242" s="45"/>
      <c r="PYL242" s="45"/>
      <c r="PYM242" s="45"/>
      <c r="PYN242" s="45"/>
      <c r="PYO242" s="45"/>
      <c r="PYP242" s="45"/>
      <c r="PYQ242" s="45"/>
      <c r="PYR242" s="45"/>
      <c r="PYS242" s="45"/>
      <c r="PYT242" s="45"/>
      <c r="PYU242" s="45"/>
      <c r="PYV242" s="45"/>
      <c r="PYW242" s="45"/>
      <c r="PYX242" s="45"/>
      <c r="PYY242" s="45"/>
      <c r="PYZ242" s="45"/>
      <c r="PZA242" s="45"/>
      <c r="PZB242" s="45"/>
      <c r="PZC242" s="45"/>
      <c r="PZD242" s="45"/>
      <c r="PZE242" s="45"/>
      <c r="PZF242" s="45"/>
      <c r="PZG242" s="45"/>
      <c r="PZH242" s="45"/>
      <c r="PZI242" s="45"/>
      <c r="PZJ242" s="45"/>
      <c r="PZK242" s="45"/>
      <c r="PZL242" s="45"/>
      <c r="PZM242" s="45"/>
      <c r="PZN242" s="45"/>
      <c r="PZO242" s="45"/>
      <c r="PZP242" s="45"/>
      <c r="PZQ242" s="45"/>
      <c r="PZR242" s="45"/>
      <c r="PZS242" s="45"/>
      <c r="PZT242" s="45"/>
      <c r="PZU242" s="45"/>
      <c r="PZV242" s="45"/>
      <c r="PZW242" s="45"/>
      <c r="PZX242" s="45"/>
      <c r="PZY242" s="45"/>
      <c r="PZZ242" s="45"/>
      <c r="QAA242" s="45"/>
      <c r="QAB242" s="45"/>
      <c r="QAC242" s="45"/>
      <c r="QAD242" s="45"/>
      <c r="QAE242" s="45"/>
      <c r="QAF242" s="45"/>
      <c r="QAG242" s="45"/>
      <c r="QAH242" s="45"/>
      <c r="QAI242" s="45"/>
      <c r="QAJ242" s="45"/>
      <c r="QAK242" s="45"/>
      <c r="QAL242" s="45"/>
      <c r="QAM242" s="45"/>
      <c r="QAN242" s="45"/>
      <c r="QAO242" s="45"/>
      <c r="QAP242" s="45"/>
      <c r="QAQ242" s="45"/>
      <c r="QAR242" s="45"/>
      <c r="QAS242" s="45"/>
      <c r="QAT242" s="45"/>
      <c r="QAU242" s="45"/>
      <c r="QAV242" s="45"/>
      <c r="QAW242" s="45"/>
      <c r="QAX242" s="45"/>
      <c r="QAY242" s="45"/>
      <c r="QAZ242" s="45"/>
      <c r="QBA242" s="45"/>
      <c r="QBB242" s="45"/>
      <c r="QBC242" s="45"/>
      <c r="QBD242" s="45"/>
      <c r="QBE242" s="45"/>
      <c r="QBF242" s="45"/>
      <c r="QBG242" s="45"/>
      <c r="QBH242" s="45"/>
      <c r="QBI242" s="45"/>
      <c r="QBJ242" s="45"/>
      <c r="QBK242" s="45"/>
      <c r="QBL242" s="45"/>
      <c r="QBM242" s="45"/>
      <c r="QBN242" s="45"/>
      <c r="QBO242" s="45"/>
      <c r="QBP242" s="45"/>
      <c r="QBQ242" s="45"/>
      <c r="QBR242" s="45"/>
      <c r="QBS242" s="45"/>
      <c r="QBT242" s="45"/>
      <c r="QBU242" s="45"/>
      <c r="QBV242" s="45"/>
      <c r="QBW242" s="45"/>
      <c r="QBX242" s="45"/>
      <c r="QBY242" s="45"/>
      <c r="QBZ242" s="45"/>
      <c r="QCA242" s="45"/>
      <c r="QCB242" s="45"/>
      <c r="QCC242" s="45"/>
      <c r="QCD242" s="45"/>
      <c r="QCE242" s="45"/>
      <c r="QCF242" s="45"/>
      <c r="QCG242" s="45"/>
      <c r="QCH242" s="45"/>
      <c r="QCI242" s="45"/>
      <c r="QCJ242" s="45"/>
      <c r="QCK242" s="45"/>
      <c r="QCL242" s="45"/>
      <c r="QCM242" s="45"/>
      <c r="QCN242" s="45"/>
      <c r="QCO242" s="45"/>
      <c r="QCP242" s="45"/>
      <c r="QCQ242" s="45"/>
      <c r="QCR242" s="45"/>
      <c r="QCS242" s="45"/>
      <c r="QCT242" s="45"/>
      <c r="QCU242" s="45"/>
      <c r="QCV242" s="45"/>
      <c r="QCW242" s="45"/>
      <c r="QCX242" s="45"/>
      <c r="QCY242" s="45"/>
      <c r="QCZ242" s="45"/>
      <c r="QDA242" s="45"/>
      <c r="QDB242" s="45"/>
      <c r="QDC242" s="45"/>
      <c r="QDD242" s="45"/>
      <c r="QDE242" s="45"/>
      <c r="QDF242" s="45"/>
      <c r="QDG242" s="45"/>
      <c r="QDH242" s="45"/>
      <c r="QDI242" s="45"/>
      <c r="QDJ242" s="45"/>
      <c r="QDK242" s="45"/>
      <c r="QDL242" s="45"/>
      <c r="QDM242" s="45"/>
      <c r="QDN242" s="45"/>
      <c r="QDO242" s="45"/>
      <c r="QDP242" s="45"/>
      <c r="QDQ242" s="45"/>
      <c r="QDR242" s="45"/>
      <c r="QDS242" s="45"/>
      <c r="QDT242" s="45"/>
      <c r="QDU242" s="45"/>
      <c r="QDV242" s="45"/>
      <c r="QDW242" s="45"/>
      <c r="QDX242" s="45"/>
      <c r="QDY242" s="45"/>
      <c r="QDZ242" s="45"/>
      <c r="QEA242" s="45"/>
      <c r="QEB242" s="45"/>
      <c r="QEC242" s="45"/>
      <c r="QED242" s="45"/>
      <c r="QEE242" s="45"/>
      <c r="QEF242" s="45"/>
      <c r="QEG242" s="45"/>
      <c r="QEH242" s="45"/>
      <c r="QEI242" s="45"/>
      <c r="QEJ242" s="45"/>
      <c r="QEK242" s="45"/>
      <c r="QEL242" s="45"/>
      <c r="QEM242" s="45"/>
      <c r="QEN242" s="45"/>
      <c r="QEO242" s="45"/>
      <c r="QEP242" s="45"/>
      <c r="QEQ242" s="45"/>
      <c r="QER242" s="45"/>
      <c r="QES242" s="45"/>
      <c r="QET242" s="45"/>
      <c r="QEU242" s="45"/>
      <c r="QEV242" s="45"/>
      <c r="QEW242" s="45"/>
      <c r="QEX242" s="45"/>
      <c r="QEY242" s="45"/>
      <c r="QEZ242" s="45"/>
      <c r="QFA242" s="45"/>
      <c r="QFB242" s="45"/>
      <c r="QFC242" s="45"/>
      <c r="QFD242" s="45"/>
      <c r="QFE242" s="45"/>
      <c r="QFF242" s="45"/>
      <c r="QFG242" s="45"/>
      <c r="QFH242" s="45"/>
      <c r="QFI242" s="45"/>
      <c r="QFJ242" s="45"/>
      <c r="QFK242" s="45"/>
      <c r="QFL242" s="45"/>
      <c r="QFM242" s="45"/>
      <c r="QFN242" s="45"/>
      <c r="QFO242" s="45"/>
      <c r="QFP242" s="45"/>
      <c r="QFQ242" s="45"/>
      <c r="QFR242" s="45"/>
      <c r="QFS242" s="45"/>
      <c r="QFT242" s="45"/>
      <c r="QFU242" s="45"/>
      <c r="QFV242" s="45"/>
      <c r="QFW242" s="45"/>
      <c r="QFX242" s="45"/>
      <c r="QFY242" s="45"/>
      <c r="QFZ242" s="45"/>
      <c r="QGA242" s="45"/>
      <c r="QGB242" s="45"/>
      <c r="QGC242" s="45"/>
      <c r="QGD242" s="45"/>
      <c r="QGE242" s="45"/>
      <c r="QGF242" s="45"/>
      <c r="QGG242" s="45"/>
      <c r="QGH242" s="45"/>
      <c r="QGI242" s="45"/>
      <c r="QGJ242" s="45"/>
      <c r="QGK242" s="45"/>
      <c r="QGL242" s="45"/>
      <c r="QGM242" s="45"/>
      <c r="QGN242" s="45"/>
      <c r="QGO242" s="45"/>
      <c r="QGP242" s="45"/>
      <c r="QGQ242" s="45"/>
      <c r="QGR242" s="45"/>
      <c r="QGS242" s="45"/>
      <c r="QGT242" s="45"/>
      <c r="QGU242" s="45"/>
      <c r="QGV242" s="45"/>
      <c r="QGW242" s="45"/>
      <c r="QGX242" s="45"/>
      <c r="QGY242" s="45"/>
      <c r="QGZ242" s="45"/>
      <c r="QHA242" s="45"/>
      <c r="QHB242" s="45"/>
      <c r="QHC242" s="45"/>
      <c r="QHD242" s="45"/>
      <c r="QHE242" s="45"/>
      <c r="QHF242" s="45"/>
      <c r="QHG242" s="45"/>
      <c r="QHH242" s="45"/>
      <c r="QHI242" s="45"/>
      <c r="QHJ242" s="45"/>
      <c r="QHK242" s="45"/>
      <c r="QHL242" s="45"/>
      <c r="QHM242" s="45"/>
      <c r="QHN242" s="45"/>
      <c r="QHO242" s="45"/>
      <c r="QHP242" s="45"/>
      <c r="QHQ242" s="45"/>
      <c r="QHR242" s="45"/>
      <c r="QHS242" s="45"/>
      <c r="QHT242" s="45"/>
      <c r="QHU242" s="45"/>
      <c r="QHV242" s="45"/>
      <c r="QHW242" s="45"/>
      <c r="QHX242" s="45"/>
      <c r="QHY242" s="45"/>
      <c r="QHZ242" s="45"/>
      <c r="QIA242" s="45"/>
      <c r="QIB242" s="45"/>
      <c r="QIC242" s="45"/>
      <c r="QID242" s="45"/>
      <c r="QIE242" s="45"/>
      <c r="QIF242" s="45"/>
      <c r="QIG242" s="45"/>
      <c r="QIH242" s="45"/>
      <c r="QII242" s="45"/>
      <c r="QIJ242" s="45"/>
      <c r="QIK242" s="45"/>
      <c r="QIL242" s="45"/>
      <c r="QIM242" s="45"/>
      <c r="QIN242" s="45"/>
      <c r="QIO242" s="45"/>
      <c r="QIP242" s="45"/>
      <c r="QIQ242" s="45"/>
      <c r="QIR242" s="45"/>
      <c r="QIS242" s="45"/>
      <c r="QIT242" s="45"/>
      <c r="QIU242" s="45"/>
      <c r="QIV242" s="45"/>
      <c r="QIW242" s="45"/>
      <c r="QIX242" s="45"/>
      <c r="QIY242" s="45"/>
      <c r="QIZ242" s="45"/>
      <c r="QJA242" s="45"/>
      <c r="QJB242" s="45"/>
      <c r="QJC242" s="45"/>
      <c r="QJD242" s="45"/>
      <c r="QJE242" s="45"/>
      <c r="QJF242" s="45"/>
      <c r="QJG242" s="45"/>
      <c r="QJH242" s="45"/>
      <c r="QJI242" s="45"/>
      <c r="QJJ242" s="45"/>
      <c r="QJK242" s="45"/>
      <c r="QJL242" s="45"/>
      <c r="QJM242" s="45"/>
      <c r="QJN242" s="45"/>
      <c r="QJO242" s="45"/>
      <c r="QJP242" s="45"/>
      <c r="QJQ242" s="45"/>
      <c r="QJR242" s="45"/>
      <c r="QJS242" s="45"/>
      <c r="QJT242" s="45"/>
      <c r="QJU242" s="45"/>
      <c r="QJV242" s="45"/>
      <c r="QJW242" s="45"/>
      <c r="QJX242" s="45"/>
      <c r="QJY242" s="45"/>
      <c r="QJZ242" s="45"/>
      <c r="QKA242" s="45"/>
      <c r="QKB242" s="45"/>
      <c r="QKC242" s="45"/>
      <c r="QKD242" s="45"/>
      <c r="QKE242" s="45"/>
      <c r="QKF242" s="45"/>
      <c r="QKG242" s="45"/>
      <c r="QKH242" s="45"/>
      <c r="QKI242" s="45"/>
      <c r="QKJ242" s="45"/>
      <c r="QKK242" s="45"/>
      <c r="QKL242" s="45"/>
      <c r="QKM242" s="45"/>
      <c r="QKN242" s="45"/>
      <c r="QKO242" s="45"/>
      <c r="QKP242" s="45"/>
      <c r="QKQ242" s="45"/>
      <c r="QKR242" s="45"/>
      <c r="QKS242" s="45"/>
      <c r="QKT242" s="45"/>
      <c r="QKU242" s="45"/>
      <c r="QKV242" s="45"/>
      <c r="QKW242" s="45"/>
      <c r="QKX242" s="45"/>
      <c r="QKY242" s="45"/>
      <c r="QKZ242" s="45"/>
      <c r="QLA242" s="45"/>
      <c r="QLB242" s="45"/>
      <c r="QLC242" s="45"/>
      <c r="QLD242" s="45"/>
      <c r="QLE242" s="45"/>
      <c r="QLF242" s="45"/>
      <c r="QLG242" s="45"/>
      <c r="QLH242" s="45"/>
      <c r="QLI242" s="45"/>
      <c r="QLJ242" s="45"/>
      <c r="QLK242" s="45"/>
      <c r="QLL242" s="45"/>
      <c r="QLM242" s="45"/>
      <c r="QLN242" s="45"/>
      <c r="QLO242" s="45"/>
      <c r="QLP242" s="45"/>
      <c r="QLQ242" s="45"/>
      <c r="QLR242" s="45"/>
      <c r="QLS242" s="45"/>
      <c r="QLT242" s="45"/>
      <c r="QLU242" s="45"/>
      <c r="QLV242" s="45"/>
      <c r="QLW242" s="45"/>
      <c r="QLX242" s="45"/>
      <c r="QLY242" s="45"/>
      <c r="QLZ242" s="45"/>
      <c r="QMA242" s="45"/>
      <c r="QMB242" s="45"/>
      <c r="QMC242" s="45"/>
      <c r="QMD242" s="45"/>
      <c r="QME242" s="45"/>
      <c r="QMF242" s="45"/>
      <c r="QMG242" s="45"/>
      <c r="QMH242" s="45"/>
      <c r="QMI242" s="45"/>
      <c r="QMJ242" s="45"/>
      <c r="QMK242" s="45"/>
      <c r="QML242" s="45"/>
      <c r="QMM242" s="45"/>
      <c r="QMN242" s="45"/>
      <c r="QMO242" s="45"/>
      <c r="QMP242" s="45"/>
      <c r="QMQ242" s="45"/>
      <c r="QMR242" s="45"/>
      <c r="QMS242" s="45"/>
      <c r="QMT242" s="45"/>
      <c r="QMU242" s="45"/>
      <c r="QMV242" s="45"/>
      <c r="QMW242" s="45"/>
      <c r="QMX242" s="45"/>
      <c r="QMY242" s="45"/>
      <c r="QMZ242" s="45"/>
      <c r="QNA242" s="45"/>
      <c r="QNB242" s="45"/>
      <c r="QNC242" s="45"/>
      <c r="QND242" s="45"/>
      <c r="QNE242" s="45"/>
      <c r="QNF242" s="45"/>
      <c r="QNG242" s="45"/>
      <c r="QNH242" s="45"/>
      <c r="QNI242" s="45"/>
      <c r="QNJ242" s="45"/>
      <c r="QNK242" s="45"/>
      <c r="QNL242" s="45"/>
      <c r="QNM242" s="45"/>
      <c r="QNN242" s="45"/>
      <c r="QNO242" s="45"/>
      <c r="QNP242" s="45"/>
      <c r="QNQ242" s="45"/>
      <c r="QNR242" s="45"/>
      <c r="QNS242" s="45"/>
      <c r="QNT242" s="45"/>
      <c r="QNU242" s="45"/>
      <c r="QNV242" s="45"/>
      <c r="QNW242" s="45"/>
      <c r="QNX242" s="45"/>
      <c r="QNY242" s="45"/>
      <c r="QNZ242" s="45"/>
      <c r="QOA242" s="45"/>
      <c r="QOB242" s="45"/>
      <c r="QOC242" s="45"/>
      <c r="QOD242" s="45"/>
      <c r="QOE242" s="45"/>
      <c r="QOF242" s="45"/>
      <c r="QOG242" s="45"/>
      <c r="QOH242" s="45"/>
      <c r="QOI242" s="45"/>
      <c r="QOJ242" s="45"/>
      <c r="QOK242" s="45"/>
      <c r="QOL242" s="45"/>
      <c r="QOM242" s="45"/>
      <c r="QON242" s="45"/>
      <c r="QOO242" s="45"/>
      <c r="QOP242" s="45"/>
      <c r="QOQ242" s="45"/>
      <c r="QOR242" s="45"/>
      <c r="QOS242" s="45"/>
      <c r="QOT242" s="45"/>
      <c r="QOU242" s="45"/>
      <c r="QOV242" s="45"/>
      <c r="QOW242" s="45"/>
      <c r="QOX242" s="45"/>
      <c r="QOY242" s="45"/>
      <c r="QOZ242" s="45"/>
      <c r="QPA242" s="45"/>
      <c r="QPB242" s="45"/>
      <c r="QPC242" s="45"/>
      <c r="QPD242" s="45"/>
      <c r="QPE242" s="45"/>
      <c r="QPF242" s="45"/>
      <c r="QPG242" s="45"/>
      <c r="QPH242" s="45"/>
      <c r="QPI242" s="45"/>
      <c r="QPJ242" s="45"/>
      <c r="QPK242" s="45"/>
      <c r="QPL242" s="45"/>
      <c r="QPM242" s="45"/>
      <c r="QPN242" s="45"/>
      <c r="QPO242" s="45"/>
      <c r="QPP242" s="45"/>
      <c r="QPQ242" s="45"/>
      <c r="QPR242" s="45"/>
      <c r="QPS242" s="45"/>
      <c r="QPT242" s="45"/>
      <c r="QPU242" s="45"/>
      <c r="QPV242" s="45"/>
      <c r="QPW242" s="45"/>
      <c r="QPX242" s="45"/>
      <c r="QPY242" s="45"/>
      <c r="QPZ242" s="45"/>
      <c r="QQA242" s="45"/>
      <c r="QQB242" s="45"/>
      <c r="QQC242" s="45"/>
      <c r="QQD242" s="45"/>
      <c r="QQE242" s="45"/>
      <c r="QQF242" s="45"/>
      <c r="QQG242" s="45"/>
      <c r="QQH242" s="45"/>
      <c r="QQI242" s="45"/>
      <c r="QQJ242" s="45"/>
      <c r="QQK242" s="45"/>
      <c r="QQL242" s="45"/>
      <c r="QQM242" s="45"/>
      <c r="QQN242" s="45"/>
      <c r="QQO242" s="45"/>
      <c r="QQP242" s="45"/>
      <c r="QQQ242" s="45"/>
      <c r="QQR242" s="45"/>
      <c r="QQS242" s="45"/>
      <c r="QQT242" s="45"/>
      <c r="QQU242" s="45"/>
      <c r="QQV242" s="45"/>
      <c r="QQW242" s="45"/>
      <c r="QQX242" s="45"/>
      <c r="QQY242" s="45"/>
      <c r="QQZ242" s="45"/>
      <c r="QRA242" s="45"/>
      <c r="QRB242" s="45"/>
      <c r="QRC242" s="45"/>
      <c r="QRD242" s="45"/>
      <c r="QRE242" s="45"/>
      <c r="QRF242" s="45"/>
      <c r="QRG242" s="45"/>
      <c r="QRH242" s="45"/>
      <c r="QRI242" s="45"/>
      <c r="QRJ242" s="45"/>
      <c r="QRK242" s="45"/>
      <c r="QRL242" s="45"/>
      <c r="QRM242" s="45"/>
      <c r="QRN242" s="45"/>
      <c r="QRO242" s="45"/>
      <c r="QRP242" s="45"/>
      <c r="QRQ242" s="45"/>
      <c r="QRR242" s="45"/>
      <c r="QRS242" s="45"/>
      <c r="QRT242" s="45"/>
      <c r="QRU242" s="45"/>
      <c r="QRV242" s="45"/>
      <c r="QRW242" s="45"/>
      <c r="QRX242" s="45"/>
      <c r="QRY242" s="45"/>
      <c r="QRZ242" s="45"/>
      <c r="QSA242" s="45"/>
      <c r="QSB242" s="45"/>
      <c r="QSC242" s="45"/>
      <c r="QSD242" s="45"/>
      <c r="QSE242" s="45"/>
      <c r="QSF242" s="45"/>
      <c r="QSG242" s="45"/>
      <c r="QSH242" s="45"/>
      <c r="QSI242" s="45"/>
      <c r="QSJ242" s="45"/>
      <c r="QSK242" s="45"/>
      <c r="QSL242" s="45"/>
      <c r="QSM242" s="45"/>
      <c r="QSN242" s="45"/>
      <c r="QSO242" s="45"/>
      <c r="QSP242" s="45"/>
      <c r="QSQ242" s="45"/>
      <c r="QSR242" s="45"/>
      <c r="QSS242" s="45"/>
      <c r="QST242" s="45"/>
      <c r="QSU242" s="45"/>
      <c r="QSV242" s="45"/>
      <c r="QSW242" s="45"/>
      <c r="QSX242" s="45"/>
      <c r="QSY242" s="45"/>
      <c r="QSZ242" s="45"/>
      <c r="QTA242" s="45"/>
      <c r="QTB242" s="45"/>
      <c r="QTC242" s="45"/>
      <c r="QTD242" s="45"/>
      <c r="QTE242" s="45"/>
      <c r="QTF242" s="45"/>
      <c r="QTG242" s="45"/>
      <c r="QTH242" s="45"/>
      <c r="QTI242" s="45"/>
      <c r="QTJ242" s="45"/>
      <c r="QTK242" s="45"/>
      <c r="QTL242" s="45"/>
      <c r="QTM242" s="45"/>
      <c r="QTN242" s="45"/>
      <c r="QTO242" s="45"/>
      <c r="QTP242" s="45"/>
      <c r="QTQ242" s="45"/>
      <c r="QTR242" s="45"/>
      <c r="QTS242" s="45"/>
      <c r="QTT242" s="45"/>
      <c r="QTU242" s="45"/>
      <c r="QTV242" s="45"/>
      <c r="QTW242" s="45"/>
      <c r="QTX242" s="45"/>
      <c r="QTY242" s="45"/>
      <c r="QTZ242" s="45"/>
      <c r="QUA242" s="45"/>
      <c r="QUB242" s="45"/>
      <c r="QUC242" s="45"/>
      <c r="QUD242" s="45"/>
      <c r="QUE242" s="45"/>
      <c r="QUF242" s="45"/>
      <c r="QUG242" s="45"/>
      <c r="QUH242" s="45"/>
      <c r="QUI242" s="45"/>
      <c r="QUJ242" s="45"/>
      <c r="QUK242" s="45"/>
      <c r="QUL242" s="45"/>
      <c r="QUM242" s="45"/>
      <c r="QUN242" s="45"/>
      <c r="QUO242" s="45"/>
      <c r="QUP242" s="45"/>
      <c r="QUQ242" s="45"/>
      <c r="QUR242" s="45"/>
      <c r="QUS242" s="45"/>
      <c r="QUT242" s="45"/>
      <c r="QUU242" s="45"/>
      <c r="QUV242" s="45"/>
      <c r="QUW242" s="45"/>
      <c r="QUX242" s="45"/>
      <c r="QUY242" s="45"/>
      <c r="QUZ242" s="45"/>
      <c r="QVA242" s="45"/>
      <c r="QVB242" s="45"/>
      <c r="QVC242" s="45"/>
      <c r="QVD242" s="45"/>
      <c r="QVE242" s="45"/>
      <c r="QVF242" s="45"/>
      <c r="QVG242" s="45"/>
      <c r="QVH242" s="45"/>
      <c r="QVI242" s="45"/>
      <c r="QVJ242" s="45"/>
      <c r="QVK242" s="45"/>
      <c r="QVL242" s="45"/>
      <c r="QVM242" s="45"/>
      <c r="QVN242" s="45"/>
      <c r="QVO242" s="45"/>
      <c r="QVP242" s="45"/>
      <c r="QVQ242" s="45"/>
      <c r="QVR242" s="45"/>
      <c r="QVS242" s="45"/>
      <c r="QVT242" s="45"/>
      <c r="QVU242" s="45"/>
      <c r="QVV242" s="45"/>
      <c r="QVW242" s="45"/>
      <c r="QVX242" s="45"/>
      <c r="QVY242" s="45"/>
      <c r="QVZ242" s="45"/>
      <c r="QWA242" s="45"/>
      <c r="QWB242" s="45"/>
      <c r="QWC242" s="45"/>
      <c r="QWD242" s="45"/>
      <c r="QWE242" s="45"/>
      <c r="QWF242" s="45"/>
      <c r="QWG242" s="45"/>
      <c r="QWH242" s="45"/>
      <c r="QWI242" s="45"/>
      <c r="QWJ242" s="45"/>
      <c r="QWK242" s="45"/>
      <c r="QWL242" s="45"/>
      <c r="QWM242" s="45"/>
      <c r="QWN242" s="45"/>
      <c r="QWO242" s="45"/>
      <c r="QWP242" s="45"/>
      <c r="QWQ242" s="45"/>
      <c r="QWR242" s="45"/>
      <c r="QWS242" s="45"/>
      <c r="QWT242" s="45"/>
      <c r="QWU242" s="45"/>
      <c r="QWV242" s="45"/>
      <c r="QWW242" s="45"/>
      <c r="QWX242" s="45"/>
      <c r="QWY242" s="45"/>
      <c r="QWZ242" s="45"/>
      <c r="QXA242" s="45"/>
      <c r="QXB242" s="45"/>
      <c r="QXC242" s="45"/>
      <c r="QXD242" s="45"/>
      <c r="QXE242" s="45"/>
      <c r="QXF242" s="45"/>
      <c r="QXG242" s="45"/>
      <c r="QXH242" s="45"/>
      <c r="QXI242" s="45"/>
      <c r="QXJ242" s="45"/>
      <c r="QXK242" s="45"/>
      <c r="QXL242" s="45"/>
      <c r="QXM242" s="45"/>
      <c r="QXN242" s="45"/>
      <c r="QXO242" s="45"/>
      <c r="QXP242" s="45"/>
      <c r="QXQ242" s="45"/>
      <c r="QXR242" s="45"/>
      <c r="QXS242" s="45"/>
      <c r="QXT242" s="45"/>
      <c r="QXU242" s="45"/>
      <c r="QXV242" s="45"/>
      <c r="QXW242" s="45"/>
      <c r="QXX242" s="45"/>
      <c r="QXY242" s="45"/>
      <c r="QXZ242" s="45"/>
      <c r="QYA242" s="45"/>
      <c r="QYB242" s="45"/>
      <c r="QYC242" s="45"/>
      <c r="QYD242" s="45"/>
      <c r="QYE242" s="45"/>
      <c r="QYF242" s="45"/>
      <c r="QYG242" s="45"/>
      <c r="QYH242" s="45"/>
      <c r="QYI242" s="45"/>
      <c r="QYJ242" s="45"/>
      <c r="QYK242" s="45"/>
      <c r="QYL242" s="45"/>
      <c r="QYM242" s="45"/>
      <c r="QYN242" s="45"/>
      <c r="QYO242" s="45"/>
      <c r="QYP242" s="45"/>
      <c r="QYQ242" s="45"/>
      <c r="QYR242" s="45"/>
      <c r="QYS242" s="45"/>
      <c r="QYT242" s="45"/>
      <c r="QYU242" s="45"/>
      <c r="QYV242" s="45"/>
      <c r="QYW242" s="45"/>
      <c r="QYX242" s="45"/>
      <c r="QYY242" s="45"/>
      <c r="QYZ242" s="45"/>
      <c r="QZA242" s="45"/>
      <c r="QZB242" s="45"/>
      <c r="QZC242" s="45"/>
      <c r="QZD242" s="45"/>
      <c r="QZE242" s="45"/>
      <c r="QZF242" s="45"/>
      <c r="QZG242" s="45"/>
      <c r="QZH242" s="45"/>
      <c r="QZI242" s="45"/>
      <c r="QZJ242" s="45"/>
      <c r="QZK242" s="45"/>
      <c r="QZL242" s="45"/>
      <c r="QZM242" s="45"/>
      <c r="QZN242" s="45"/>
      <c r="QZO242" s="45"/>
      <c r="QZP242" s="45"/>
      <c r="QZQ242" s="45"/>
      <c r="QZR242" s="45"/>
      <c r="QZS242" s="45"/>
      <c r="QZT242" s="45"/>
      <c r="QZU242" s="45"/>
      <c r="QZV242" s="45"/>
      <c r="QZW242" s="45"/>
      <c r="QZX242" s="45"/>
      <c r="QZY242" s="45"/>
      <c r="QZZ242" s="45"/>
      <c r="RAA242" s="45"/>
      <c r="RAB242" s="45"/>
      <c r="RAC242" s="45"/>
      <c r="RAD242" s="45"/>
      <c r="RAE242" s="45"/>
      <c r="RAF242" s="45"/>
      <c r="RAG242" s="45"/>
      <c r="RAH242" s="45"/>
      <c r="RAI242" s="45"/>
      <c r="RAJ242" s="45"/>
      <c r="RAK242" s="45"/>
      <c r="RAL242" s="45"/>
      <c r="RAM242" s="45"/>
      <c r="RAN242" s="45"/>
      <c r="RAO242" s="45"/>
      <c r="RAP242" s="45"/>
      <c r="RAQ242" s="45"/>
      <c r="RAR242" s="45"/>
      <c r="RAS242" s="45"/>
      <c r="RAT242" s="45"/>
      <c r="RAU242" s="45"/>
      <c r="RAV242" s="45"/>
      <c r="RAW242" s="45"/>
      <c r="RAX242" s="45"/>
      <c r="RAY242" s="45"/>
      <c r="RAZ242" s="45"/>
      <c r="RBA242" s="45"/>
      <c r="RBB242" s="45"/>
      <c r="RBC242" s="45"/>
      <c r="RBD242" s="45"/>
      <c r="RBE242" s="45"/>
      <c r="RBF242" s="45"/>
      <c r="RBG242" s="45"/>
      <c r="RBH242" s="45"/>
      <c r="RBI242" s="45"/>
      <c r="RBJ242" s="45"/>
      <c r="RBK242" s="45"/>
      <c r="RBL242" s="45"/>
      <c r="RBM242" s="45"/>
      <c r="RBN242" s="45"/>
      <c r="RBO242" s="45"/>
      <c r="RBP242" s="45"/>
      <c r="RBQ242" s="45"/>
      <c r="RBR242" s="45"/>
      <c r="RBS242" s="45"/>
      <c r="RBT242" s="45"/>
      <c r="RBU242" s="45"/>
      <c r="RBV242" s="45"/>
      <c r="RBW242" s="45"/>
      <c r="RBX242" s="45"/>
      <c r="RBY242" s="45"/>
      <c r="RBZ242" s="45"/>
      <c r="RCA242" s="45"/>
      <c r="RCB242" s="45"/>
      <c r="RCC242" s="45"/>
      <c r="RCD242" s="45"/>
      <c r="RCE242" s="45"/>
      <c r="RCF242" s="45"/>
      <c r="RCG242" s="45"/>
      <c r="RCH242" s="45"/>
      <c r="RCI242" s="45"/>
      <c r="RCJ242" s="45"/>
      <c r="RCK242" s="45"/>
      <c r="RCL242" s="45"/>
      <c r="RCM242" s="45"/>
      <c r="RCN242" s="45"/>
      <c r="RCO242" s="45"/>
      <c r="RCP242" s="45"/>
      <c r="RCQ242" s="45"/>
      <c r="RCR242" s="45"/>
      <c r="RCS242" s="45"/>
      <c r="RCT242" s="45"/>
      <c r="RCU242" s="45"/>
      <c r="RCV242" s="45"/>
      <c r="RCW242" s="45"/>
      <c r="RCX242" s="45"/>
      <c r="RCY242" s="45"/>
      <c r="RCZ242" s="45"/>
      <c r="RDA242" s="45"/>
      <c r="RDB242" s="45"/>
      <c r="RDC242" s="45"/>
      <c r="RDD242" s="45"/>
      <c r="RDE242" s="45"/>
      <c r="RDF242" s="45"/>
      <c r="RDG242" s="45"/>
      <c r="RDH242" s="45"/>
      <c r="RDI242" s="45"/>
      <c r="RDJ242" s="45"/>
      <c r="RDK242" s="45"/>
      <c r="RDL242" s="45"/>
      <c r="RDM242" s="45"/>
      <c r="RDN242" s="45"/>
      <c r="RDO242" s="45"/>
      <c r="RDP242" s="45"/>
      <c r="RDQ242" s="45"/>
      <c r="RDR242" s="45"/>
      <c r="RDS242" s="45"/>
      <c r="RDT242" s="45"/>
      <c r="RDU242" s="45"/>
      <c r="RDV242" s="45"/>
      <c r="RDW242" s="45"/>
      <c r="RDX242" s="45"/>
      <c r="RDY242" s="45"/>
      <c r="RDZ242" s="45"/>
      <c r="REA242" s="45"/>
      <c r="REB242" s="45"/>
      <c r="REC242" s="45"/>
      <c r="RED242" s="45"/>
      <c r="REE242" s="45"/>
      <c r="REF242" s="45"/>
      <c r="REG242" s="45"/>
      <c r="REH242" s="45"/>
      <c r="REI242" s="45"/>
      <c r="REJ242" s="45"/>
      <c r="REK242" s="45"/>
      <c r="REL242" s="45"/>
      <c r="REM242" s="45"/>
      <c r="REN242" s="45"/>
      <c r="REO242" s="45"/>
      <c r="REP242" s="45"/>
      <c r="REQ242" s="45"/>
      <c r="RER242" s="45"/>
      <c r="RES242" s="45"/>
      <c r="RET242" s="45"/>
      <c r="REU242" s="45"/>
      <c r="REV242" s="45"/>
      <c r="REW242" s="45"/>
      <c r="REX242" s="45"/>
      <c r="REY242" s="45"/>
      <c r="REZ242" s="45"/>
      <c r="RFA242" s="45"/>
      <c r="RFB242" s="45"/>
      <c r="RFC242" s="45"/>
      <c r="RFD242" s="45"/>
      <c r="RFE242" s="45"/>
      <c r="RFF242" s="45"/>
      <c r="RFG242" s="45"/>
      <c r="RFH242" s="45"/>
      <c r="RFI242" s="45"/>
      <c r="RFJ242" s="45"/>
      <c r="RFK242" s="45"/>
      <c r="RFL242" s="45"/>
      <c r="RFM242" s="45"/>
      <c r="RFN242" s="45"/>
      <c r="RFO242" s="45"/>
      <c r="RFP242" s="45"/>
      <c r="RFQ242" s="45"/>
      <c r="RFR242" s="45"/>
      <c r="RFS242" s="45"/>
      <c r="RFT242" s="45"/>
      <c r="RFU242" s="45"/>
      <c r="RFV242" s="45"/>
      <c r="RFW242" s="45"/>
      <c r="RFX242" s="45"/>
      <c r="RFY242" s="45"/>
      <c r="RFZ242" s="45"/>
      <c r="RGA242" s="45"/>
      <c r="RGB242" s="45"/>
      <c r="RGC242" s="45"/>
      <c r="RGD242" s="45"/>
      <c r="RGE242" s="45"/>
      <c r="RGF242" s="45"/>
      <c r="RGG242" s="45"/>
      <c r="RGH242" s="45"/>
      <c r="RGI242" s="45"/>
      <c r="RGJ242" s="45"/>
      <c r="RGK242" s="45"/>
      <c r="RGL242" s="45"/>
      <c r="RGM242" s="45"/>
      <c r="RGN242" s="45"/>
      <c r="RGO242" s="45"/>
      <c r="RGP242" s="45"/>
      <c r="RGQ242" s="45"/>
      <c r="RGR242" s="45"/>
      <c r="RGS242" s="45"/>
      <c r="RGT242" s="45"/>
      <c r="RGU242" s="45"/>
      <c r="RGV242" s="45"/>
      <c r="RGW242" s="45"/>
      <c r="RGX242" s="45"/>
      <c r="RGY242" s="45"/>
      <c r="RGZ242" s="45"/>
      <c r="RHA242" s="45"/>
      <c r="RHB242" s="45"/>
      <c r="RHC242" s="45"/>
      <c r="RHD242" s="45"/>
      <c r="RHE242" s="45"/>
      <c r="RHF242" s="45"/>
      <c r="RHG242" s="45"/>
      <c r="RHH242" s="45"/>
      <c r="RHI242" s="45"/>
      <c r="RHJ242" s="45"/>
      <c r="RHK242" s="45"/>
      <c r="RHL242" s="45"/>
      <c r="RHM242" s="45"/>
      <c r="RHN242" s="45"/>
      <c r="RHO242" s="45"/>
      <c r="RHP242" s="45"/>
      <c r="RHQ242" s="45"/>
      <c r="RHR242" s="45"/>
      <c r="RHS242" s="45"/>
      <c r="RHT242" s="45"/>
      <c r="RHU242" s="45"/>
      <c r="RHV242" s="45"/>
      <c r="RHW242" s="45"/>
      <c r="RHX242" s="45"/>
      <c r="RHY242" s="45"/>
      <c r="RHZ242" s="45"/>
      <c r="RIA242" s="45"/>
      <c r="RIB242" s="45"/>
      <c r="RIC242" s="45"/>
      <c r="RID242" s="45"/>
      <c r="RIE242" s="45"/>
      <c r="RIF242" s="45"/>
      <c r="RIG242" s="45"/>
      <c r="RIH242" s="45"/>
      <c r="RII242" s="45"/>
      <c r="RIJ242" s="45"/>
      <c r="RIK242" s="45"/>
      <c r="RIL242" s="45"/>
      <c r="RIM242" s="45"/>
      <c r="RIN242" s="45"/>
      <c r="RIO242" s="45"/>
      <c r="RIP242" s="45"/>
      <c r="RIQ242" s="45"/>
      <c r="RIR242" s="45"/>
      <c r="RIS242" s="45"/>
      <c r="RIT242" s="45"/>
      <c r="RIU242" s="45"/>
      <c r="RIV242" s="45"/>
      <c r="RIW242" s="45"/>
      <c r="RIX242" s="45"/>
      <c r="RIY242" s="45"/>
      <c r="RIZ242" s="45"/>
      <c r="RJA242" s="45"/>
      <c r="RJB242" s="45"/>
      <c r="RJC242" s="45"/>
      <c r="RJD242" s="45"/>
      <c r="RJE242" s="45"/>
      <c r="RJF242" s="45"/>
      <c r="RJG242" s="45"/>
      <c r="RJH242" s="45"/>
      <c r="RJI242" s="45"/>
      <c r="RJJ242" s="45"/>
      <c r="RJK242" s="45"/>
      <c r="RJL242" s="45"/>
      <c r="RJM242" s="45"/>
      <c r="RJN242" s="45"/>
      <c r="RJO242" s="45"/>
      <c r="RJP242" s="45"/>
      <c r="RJQ242" s="45"/>
      <c r="RJR242" s="45"/>
      <c r="RJS242" s="45"/>
      <c r="RJT242" s="45"/>
      <c r="RJU242" s="45"/>
      <c r="RJV242" s="45"/>
      <c r="RJW242" s="45"/>
      <c r="RJX242" s="45"/>
      <c r="RJY242" s="45"/>
      <c r="RJZ242" s="45"/>
      <c r="RKA242" s="45"/>
      <c r="RKB242" s="45"/>
      <c r="RKC242" s="45"/>
      <c r="RKD242" s="45"/>
      <c r="RKE242" s="45"/>
      <c r="RKF242" s="45"/>
      <c r="RKG242" s="45"/>
      <c r="RKH242" s="45"/>
      <c r="RKI242" s="45"/>
      <c r="RKJ242" s="45"/>
      <c r="RKK242" s="45"/>
      <c r="RKL242" s="45"/>
      <c r="RKM242" s="45"/>
      <c r="RKN242" s="45"/>
      <c r="RKO242" s="45"/>
      <c r="RKP242" s="45"/>
      <c r="RKQ242" s="45"/>
      <c r="RKR242" s="45"/>
      <c r="RKS242" s="45"/>
      <c r="RKT242" s="45"/>
      <c r="RKU242" s="45"/>
      <c r="RKV242" s="45"/>
      <c r="RKW242" s="45"/>
      <c r="RKX242" s="45"/>
      <c r="RKY242" s="45"/>
      <c r="RKZ242" s="45"/>
      <c r="RLA242" s="45"/>
      <c r="RLB242" s="45"/>
      <c r="RLC242" s="45"/>
      <c r="RLD242" s="45"/>
      <c r="RLE242" s="45"/>
      <c r="RLF242" s="45"/>
      <c r="RLG242" s="45"/>
      <c r="RLH242" s="45"/>
      <c r="RLI242" s="45"/>
      <c r="RLJ242" s="45"/>
      <c r="RLK242" s="45"/>
      <c r="RLL242" s="45"/>
      <c r="RLM242" s="45"/>
      <c r="RLN242" s="45"/>
      <c r="RLO242" s="45"/>
      <c r="RLP242" s="45"/>
      <c r="RLQ242" s="45"/>
      <c r="RLR242" s="45"/>
      <c r="RLS242" s="45"/>
      <c r="RLT242" s="45"/>
      <c r="RLU242" s="45"/>
      <c r="RLV242" s="45"/>
      <c r="RLW242" s="45"/>
      <c r="RLX242" s="45"/>
      <c r="RLY242" s="45"/>
      <c r="RLZ242" s="45"/>
      <c r="RMA242" s="45"/>
      <c r="RMB242" s="45"/>
      <c r="RMC242" s="45"/>
      <c r="RMD242" s="45"/>
      <c r="RME242" s="45"/>
      <c r="RMF242" s="45"/>
      <c r="RMG242" s="45"/>
      <c r="RMH242" s="45"/>
      <c r="RMI242" s="45"/>
      <c r="RMJ242" s="45"/>
      <c r="RMK242" s="45"/>
      <c r="RML242" s="45"/>
      <c r="RMM242" s="45"/>
      <c r="RMN242" s="45"/>
      <c r="RMO242" s="45"/>
      <c r="RMP242" s="45"/>
      <c r="RMQ242" s="45"/>
      <c r="RMR242" s="45"/>
      <c r="RMS242" s="45"/>
      <c r="RMT242" s="45"/>
      <c r="RMU242" s="45"/>
      <c r="RMV242" s="45"/>
      <c r="RMW242" s="45"/>
      <c r="RMX242" s="45"/>
      <c r="RMY242" s="45"/>
      <c r="RMZ242" s="45"/>
      <c r="RNA242" s="45"/>
      <c r="RNB242" s="45"/>
      <c r="RNC242" s="45"/>
      <c r="RND242" s="45"/>
      <c r="RNE242" s="45"/>
      <c r="RNF242" s="45"/>
      <c r="RNG242" s="45"/>
      <c r="RNH242" s="45"/>
      <c r="RNI242" s="45"/>
      <c r="RNJ242" s="45"/>
      <c r="RNK242" s="45"/>
      <c r="RNL242" s="45"/>
      <c r="RNM242" s="45"/>
      <c r="RNN242" s="45"/>
      <c r="RNO242" s="45"/>
      <c r="RNP242" s="45"/>
      <c r="RNQ242" s="45"/>
      <c r="RNR242" s="45"/>
      <c r="RNS242" s="45"/>
      <c r="RNT242" s="45"/>
      <c r="RNU242" s="45"/>
      <c r="RNV242" s="45"/>
      <c r="RNW242" s="45"/>
      <c r="RNX242" s="45"/>
      <c r="RNY242" s="45"/>
      <c r="RNZ242" s="45"/>
      <c r="ROA242" s="45"/>
      <c r="ROB242" s="45"/>
      <c r="ROC242" s="45"/>
      <c r="ROD242" s="45"/>
      <c r="ROE242" s="45"/>
      <c r="ROF242" s="45"/>
      <c r="ROG242" s="45"/>
      <c r="ROH242" s="45"/>
      <c r="ROI242" s="45"/>
      <c r="ROJ242" s="45"/>
      <c r="ROK242" s="45"/>
      <c r="ROL242" s="45"/>
      <c r="ROM242" s="45"/>
      <c r="RON242" s="45"/>
      <c r="ROO242" s="45"/>
      <c r="ROP242" s="45"/>
      <c r="ROQ242" s="45"/>
      <c r="ROR242" s="45"/>
      <c r="ROS242" s="45"/>
      <c r="ROT242" s="45"/>
      <c r="ROU242" s="45"/>
      <c r="ROV242" s="45"/>
      <c r="ROW242" s="45"/>
      <c r="ROX242" s="45"/>
      <c r="ROY242" s="45"/>
      <c r="ROZ242" s="45"/>
      <c r="RPA242" s="45"/>
      <c r="RPB242" s="45"/>
      <c r="RPC242" s="45"/>
      <c r="RPD242" s="45"/>
      <c r="RPE242" s="45"/>
      <c r="RPF242" s="45"/>
      <c r="RPG242" s="45"/>
      <c r="RPH242" s="45"/>
      <c r="RPI242" s="45"/>
      <c r="RPJ242" s="45"/>
      <c r="RPK242" s="45"/>
      <c r="RPL242" s="45"/>
      <c r="RPM242" s="45"/>
      <c r="RPN242" s="45"/>
      <c r="RPO242" s="45"/>
      <c r="RPP242" s="45"/>
      <c r="RPQ242" s="45"/>
      <c r="RPR242" s="45"/>
      <c r="RPS242" s="45"/>
      <c r="RPT242" s="45"/>
      <c r="RPU242" s="45"/>
      <c r="RPV242" s="45"/>
      <c r="RPW242" s="45"/>
      <c r="RPX242" s="45"/>
      <c r="RPY242" s="45"/>
      <c r="RPZ242" s="45"/>
      <c r="RQA242" s="45"/>
      <c r="RQB242" s="45"/>
      <c r="RQC242" s="45"/>
      <c r="RQD242" s="45"/>
      <c r="RQE242" s="45"/>
      <c r="RQF242" s="45"/>
      <c r="RQG242" s="45"/>
      <c r="RQH242" s="45"/>
      <c r="RQI242" s="45"/>
      <c r="RQJ242" s="45"/>
      <c r="RQK242" s="45"/>
      <c r="RQL242" s="45"/>
      <c r="RQM242" s="45"/>
      <c r="RQN242" s="45"/>
      <c r="RQO242" s="45"/>
      <c r="RQP242" s="45"/>
      <c r="RQQ242" s="45"/>
      <c r="RQR242" s="45"/>
      <c r="RQS242" s="45"/>
      <c r="RQT242" s="45"/>
      <c r="RQU242" s="45"/>
      <c r="RQV242" s="45"/>
      <c r="RQW242" s="45"/>
      <c r="RQX242" s="45"/>
      <c r="RQY242" s="45"/>
      <c r="RQZ242" s="45"/>
      <c r="RRA242" s="45"/>
      <c r="RRB242" s="45"/>
      <c r="RRC242" s="45"/>
      <c r="RRD242" s="45"/>
      <c r="RRE242" s="45"/>
      <c r="RRF242" s="45"/>
      <c r="RRG242" s="45"/>
      <c r="RRH242" s="45"/>
      <c r="RRI242" s="45"/>
      <c r="RRJ242" s="45"/>
      <c r="RRK242" s="45"/>
      <c r="RRL242" s="45"/>
      <c r="RRM242" s="45"/>
      <c r="RRN242" s="45"/>
      <c r="RRO242" s="45"/>
      <c r="RRP242" s="45"/>
      <c r="RRQ242" s="45"/>
      <c r="RRR242" s="45"/>
      <c r="RRS242" s="45"/>
      <c r="RRT242" s="45"/>
      <c r="RRU242" s="45"/>
      <c r="RRV242" s="45"/>
      <c r="RRW242" s="45"/>
      <c r="RRX242" s="45"/>
      <c r="RRY242" s="45"/>
      <c r="RRZ242" s="45"/>
      <c r="RSA242" s="45"/>
      <c r="RSB242" s="45"/>
      <c r="RSC242" s="45"/>
      <c r="RSD242" s="45"/>
      <c r="RSE242" s="45"/>
      <c r="RSF242" s="45"/>
      <c r="RSG242" s="45"/>
      <c r="RSH242" s="45"/>
      <c r="RSI242" s="45"/>
      <c r="RSJ242" s="45"/>
      <c r="RSK242" s="45"/>
      <c r="RSL242" s="45"/>
      <c r="RSM242" s="45"/>
      <c r="RSN242" s="45"/>
      <c r="RSO242" s="45"/>
      <c r="RSP242" s="45"/>
      <c r="RSQ242" s="45"/>
      <c r="RSR242" s="45"/>
      <c r="RSS242" s="45"/>
      <c r="RST242" s="45"/>
      <c r="RSU242" s="45"/>
      <c r="RSV242" s="45"/>
      <c r="RSW242" s="45"/>
      <c r="RSX242" s="45"/>
      <c r="RSY242" s="45"/>
      <c r="RSZ242" s="45"/>
      <c r="RTA242" s="45"/>
      <c r="RTB242" s="45"/>
      <c r="RTC242" s="45"/>
      <c r="RTD242" s="45"/>
      <c r="RTE242" s="45"/>
      <c r="RTF242" s="45"/>
      <c r="RTG242" s="45"/>
      <c r="RTH242" s="45"/>
      <c r="RTI242" s="45"/>
      <c r="RTJ242" s="45"/>
      <c r="RTK242" s="45"/>
      <c r="RTL242" s="45"/>
      <c r="RTM242" s="45"/>
      <c r="RTN242" s="45"/>
      <c r="RTO242" s="45"/>
      <c r="RTP242" s="45"/>
      <c r="RTQ242" s="45"/>
      <c r="RTR242" s="45"/>
      <c r="RTS242" s="45"/>
      <c r="RTT242" s="45"/>
      <c r="RTU242" s="45"/>
      <c r="RTV242" s="45"/>
      <c r="RTW242" s="45"/>
      <c r="RTX242" s="45"/>
      <c r="RTY242" s="45"/>
      <c r="RTZ242" s="45"/>
      <c r="RUA242" s="45"/>
      <c r="RUB242" s="45"/>
      <c r="RUC242" s="45"/>
      <c r="RUD242" s="45"/>
      <c r="RUE242" s="45"/>
      <c r="RUF242" s="45"/>
      <c r="RUG242" s="45"/>
      <c r="RUH242" s="45"/>
      <c r="RUI242" s="45"/>
      <c r="RUJ242" s="45"/>
      <c r="RUK242" s="45"/>
      <c r="RUL242" s="45"/>
      <c r="RUM242" s="45"/>
      <c r="RUN242" s="45"/>
      <c r="RUO242" s="45"/>
      <c r="RUP242" s="45"/>
      <c r="RUQ242" s="45"/>
      <c r="RUR242" s="45"/>
      <c r="RUS242" s="45"/>
      <c r="RUT242" s="45"/>
      <c r="RUU242" s="45"/>
      <c r="RUV242" s="45"/>
      <c r="RUW242" s="45"/>
      <c r="RUX242" s="45"/>
      <c r="RUY242" s="45"/>
      <c r="RUZ242" s="45"/>
      <c r="RVA242" s="45"/>
      <c r="RVB242" s="45"/>
      <c r="RVC242" s="45"/>
      <c r="RVD242" s="45"/>
      <c r="RVE242" s="45"/>
      <c r="RVF242" s="45"/>
      <c r="RVG242" s="45"/>
      <c r="RVH242" s="45"/>
      <c r="RVI242" s="45"/>
      <c r="RVJ242" s="45"/>
      <c r="RVK242" s="45"/>
      <c r="RVL242" s="45"/>
      <c r="RVM242" s="45"/>
      <c r="RVN242" s="45"/>
      <c r="RVO242" s="45"/>
      <c r="RVP242" s="45"/>
      <c r="RVQ242" s="45"/>
      <c r="RVR242" s="45"/>
      <c r="RVS242" s="45"/>
      <c r="RVT242" s="45"/>
      <c r="RVU242" s="45"/>
      <c r="RVV242" s="45"/>
      <c r="RVW242" s="45"/>
      <c r="RVX242" s="45"/>
      <c r="RVY242" s="45"/>
      <c r="RVZ242" s="45"/>
      <c r="RWA242" s="45"/>
      <c r="RWB242" s="45"/>
      <c r="RWC242" s="45"/>
      <c r="RWD242" s="45"/>
      <c r="RWE242" s="45"/>
      <c r="RWF242" s="45"/>
      <c r="RWG242" s="45"/>
      <c r="RWH242" s="45"/>
      <c r="RWI242" s="45"/>
      <c r="RWJ242" s="45"/>
      <c r="RWK242" s="45"/>
      <c r="RWL242" s="45"/>
      <c r="RWM242" s="45"/>
      <c r="RWN242" s="45"/>
      <c r="RWO242" s="45"/>
      <c r="RWP242" s="45"/>
      <c r="RWQ242" s="45"/>
      <c r="RWR242" s="45"/>
      <c r="RWS242" s="45"/>
      <c r="RWT242" s="45"/>
      <c r="RWU242" s="45"/>
      <c r="RWV242" s="45"/>
      <c r="RWW242" s="45"/>
      <c r="RWX242" s="45"/>
      <c r="RWY242" s="45"/>
      <c r="RWZ242" s="45"/>
      <c r="RXA242" s="45"/>
      <c r="RXB242" s="45"/>
      <c r="RXC242" s="45"/>
      <c r="RXD242" s="45"/>
      <c r="RXE242" s="45"/>
      <c r="RXF242" s="45"/>
      <c r="RXG242" s="45"/>
      <c r="RXH242" s="45"/>
      <c r="RXI242" s="45"/>
      <c r="RXJ242" s="45"/>
      <c r="RXK242" s="45"/>
      <c r="RXL242" s="45"/>
      <c r="RXM242" s="45"/>
      <c r="RXN242" s="45"/>
      <c r="RXO242" s="45"/>
      <c r="RXP242" s="45"/>
      <c r="RXQ242" s="45"/>
      <c r="RXR242" s="45"/>
      <c r="RXS242" s="45"/>
      <c r="RXT242" s="45"/>
      <c r="RXU242" s="45"/>
      <c r="RXV242" s="45"/>
      <c r="RXW242" s="45"/>
      <c r="RXX242" s="45"/>
      <c r="RXY242" s="45"/>
      <c r="RXZ242" s="45"/>
      <c r="RYA242" s="45"/>
      <c r="RYB242" s="45"/>
      <c r="RYC242" s="45"/>
      <c r="RYD242" s="45"/>
      <c r="RYE242" s="45"/>
      <c r="RYF242" s="45"/>
      <c r="RYG242" s="45"/>
      <c r="RYH242" s="45"/>
      <c r="RYI242" s="45"/>
      <c r="RYJ242" s="45"/>
      <c r="RYK242" s="45"/>
      <c r="RYL242" s="45"/>
      <c r="RYM242" s="45"/>
      <c r="RYN242" s="45"/>
      <c r="RYO242" s="45"/>
      <c r="RYP242" s="45"/>
      <c r="RYQ242" s="45"/>
      <c r="RYR242" s="45"/>
      <c r="RYS242" s="45"/>
      <c r="RYT242" s="45"/>
      <c r="RYU242" s="45"/>
      <c r="RYV242" s="45"/>
      <c r="RYW242" s="45"/>
      <c r="RYX242" s="45"/>
      <c r="RYY242" s="45"/>
      <c r="RYZ242" s="45"/>
      <c r="RZA242" s="45"/>
      <c r="RZB242" s="45"/>
      <c r="RZC242" s="45"/>
      <c r="RZD242" s="45"/>
      <c r="RZE242" s="45"/>
      <c r="RZF242" s="45"/>
      <c r="RZG242" s="45"/>
      <c r="RZH242" s="45"/>
      <c r="RZI242" s="45"/>
      <c r="RZJ242" s="45"/>
      <c r="RZK242" s="45"/>
      <c r="RZL242" s="45"/>
      <c r="RZM242" s="45"/>
      <c r="RZN242" s="45"/>
      <c r="RZO242" s="45"/>
      <c r="RZP242" s="45"/>
      <c r="RZQ242" s="45"/>
      <c r="RZR242" s="45"/>
      <c r="RZS242" s="45"/>
      <c r="RZT242" s="45"/>
      <c r="RZU242" s="45"/>
      <c r="RZV242" s="45"/>
      <c r="RZW242" s="45"/>
      <c r="RZX242" s="45"/>
      <c r="RZY242" s="45"/>
      <c r="RZZ242" s="45"/>
      <c r="SAA242" s="45"/>
      <c r="SAB242" s="45"/>
      <c r="SAC242" s="45"/>
      <c r="SAD242" s="45"/>
      <c r="SAE242" s="45"/>
      <c r="SAF242" s="45"/>
      <c r="SAG242" s="45"/>
      <c r="SAH242" s="45"/>
      <c r="SAI242" s="45"/>
      <c r="SAJ242" s="45"/>
      <c r="SAK242" s="45"/>
      <c r="SAL242" s="45"/>
      <c r="SAM242" s="45"/>
      <c r="SAN242" s="45"/>
      <c r="SAO242" s="45"/>
      <c r="SAP242" s="45"/>
      <c r="SAQ242" s="45"/>
      <c r="SAR242" s="45"/>
      <c r="SAS242" s="45"/>
      <c r="SAT242" s="45"/>
      <c r="SAU242" s="45"/>
      <c r="SAV242" s="45"/>
      <c r="SAW242" s="45"/>
      <c r="SAX242" s="45"/>
      <c r="SAY242" s="45"/>
      <c r="SAZ242" s="45"/>
      <c r="SBA242" s="45"/>
      <c r="SBB242" s="45"/>
      <c r="SBC242" s="45"/>
      <c r="SBD242" s="45"/>
      <c r="SBE242" s="45"/>
      <c r="SBF242" s="45"/>
      <c r="SBG242" s="45"/>
      <c r="SBH242" s="45"/>
      <c r="SBI242" s="45"/>
      <c r="SBJ242" s="45"/>
      <c r="SBK242" s="45"/>
      <c r="SBL242" s="45"/>
      <c r="SBM242" s="45"/>
      <c r="SBN242" s="45"/>
      <c r="SBO242" s="45"/>
      <c r="SBP242" s="45"/>
      <c r="SBQ242" s="45"/>
      <c r="SBR242" s="45"/>
      <c r="SBS242" s="45"/>
      <c r="SBT242" s="45"/>
      <c r="SBU242" s="45"/>
      <c r="SBV242" s="45"/>
      <c r="SBW242" s="45"/>
      <c r="SBX242" s="45"/>
      <c r="SBY242" s="45"/>
      <c r="SBZ242" s="45"/>
      <c r="SCA242" s="45"/>
      <c r="SCB242" s="45"/>
      <c r="SCC242" s="45"/>
      <c r="SCD242" s="45"/>
      <c r="SCE242" s="45"/>
      <c r="SCF242" s="45"/>
      <c r="SCG242" s="45"/>
      <c r="SCH242" s="45"/>
      <c r="SCI242" s="45"/>
      <c r="SCJ242" s="45"/>
      <c r="SCK242" s="45"/>
      <c r="SCL242" s="45"/>
      <c r="SCM242" s="45"/>
      <c r="SCN242" s="45"/>
      <c r="SCO242" s="45"/>
      <c r="SCP242" s="45"/>
      <c r="SCQ242" s="45"/>
      <c r="SCR242" s="45"/>
      <c r="SCS242" s="45"/>
      <c r="SCT242" s="45"/>
      <c r="SCU242" s="45"/>
      <c r="SCV242" s="45"/>
      <c r="SCW242" s="45"/>
      <c r="SCX242" s="45"/>
      <c r="SCY242" s="45"/>
      <c r="SCZ242" s="45"/>
      <c r="SDA242" s="45"/>
      <c r="SDB242" s="45"/>
      <c r="SDC242" s="45"/>
      <c r="SDD242" s="45"/>
      <c r="SDE242" s="45"/>
      <c r="SDF242" s="45"/>
      <c r="SDG242" s="45"/>
      <c r="SDH242" s="45"/>
      <c r="SDI242" s="45"/>
      <c r="SDJ242" s="45"/>
      <c r="SDK242" s="45"/>
      <c r="SDL242" s="45"/>
      <c r="SDM242" s="45"/>
      <c r="SDN242" s="45"/>
      <c r="SDO242" s="45"/>
      <c r="SDP242" s="45"/>
      <c r="SDQ242" s="45"/>
      <c r="SDR242" s="45"/>
      <c r="SDS242" s="45"/>
      <c r="SDT242" s="45"/>
      <c r="SDU242" s="45"/>
      <c r="SDV242" s="45"/>
      <c r="SDW242" s="45"/>
      <c r="SDX242" s="45"/>
      <c r="SDY242" s="45"/>
      <c r="SDZ242" s="45"/>
      <c r="SEA242" s="45"/>
      <c r="SEB242" s="45"/>
      <c r="SEC242" s="45"/>
      <c r="SED242" s="45"/>
      <c r="SEE242" s="45"/>
      <c r="SEF242" s="45"/>
      <c r="SEG242" s="45"/>
      <c r="SEH242" s="45"/>
      <c r="SEI242" s="45"/>
      <c r="SEJ242" s="45"/>
      <c r="SEK242" s="45"/>
      <c r="SEL242" s="45"/>
      <c r="SEM242" s="45"/>
      <c r="SEN242" s="45"/>
      <c r="SEO242" s="45"/>
      <c r="SEP242" s="45"/>
      <c r="SEQ242" s="45"/>
      <c r="SER242" s="45"/>
      <c r="SES242" s="45"/>
      <c r="SET242" s="45"/>
      <c r="SEU242" s="45"/>
      <c r="SEV242" s="45"/>
      <c r="SEW242" s="45"/>
      <c r="SEX242" s="45"/>
      <c r="SEY242" s="45"/>
      <c r="SEZ242" s="45"/>
      <c r="SFA242" s="45"/>
      <c r="SFB242" s="45"/>
      <c r="SFC242" s="45"/>
      <c r="SFD242" s="45"/>
      <c r="SFE242" s="45"/>
      <c r="SFF242" s="45"/>
      <c r="SFG242" s="45"/>
      <c r="SFH242" s="45"/>
      <c r="SFI242" s="45"/>
      <c r="SFJ242" s="45"/>
      <c r="SFK242" s="45"/>
      <c r="SFL242" s="45"/>
      <c r="SFM242" s="45"/>
      <c r="SFN242" s="45"/>
      <c r="SFO242" s="45"/>
      <c r="SFP242" s="45"/>
      <c r="SFQ242" s="45"/>
      <c r="SFR242" s="45"/>
      <c r="SFS242" s="45"/>
      <c r="SFT242" s="45"/>
      <c r="SFU242" s="45"/>
      <c r="SFV242" s="45"/>
      <c r="SFW242" s="45"/>
      <c r="SFX242" s="45"/>
      <c r="SFY242" s="45"/>
      <c r="SFZ242" s="45"/>
      <c r="SGA242" s="45"/>
      <c r="SGB242" s="45"/>
      <c r="SGC242" s="45"/>
      <c r="SGD242" s="45"/>
      <c r="SGE242" s="45"/>
      <c r="SGF242" s="45"/>
      <c r="SGG242" s="45"/>
      <c r="SGH242" s="45"/>
      <c r="SGI242" s="45"/>
      <c r="SGJ242" s="45"/>
      <c r="SGK242" s="45"/>
      <c r="SGL242" s="45"/>
      <c r="SGM242" s="45"/>
      <c r="SGN242" s="45"/>
      <c r="SGO242" s="45"/>
      <c r="SGP242" s="45"/>
      <c r="SGQ242" s="45"/>
      <c r="SGR242" s="45"/>
      <c r="SGS242" s="45"/>
      <c r="SGT242" s="45"/>
      <c r="SGU242" s="45"/>
      <c r="SGV242" s="45"/>
      <c r="SGW242" s="45"/>
      <c r="SGX242" s="45"/>
      <c r="SGY242" s="45"/>
      <c r="SGZ242" s="45"/>
      <c r="SHA242" s="45"/>
      <c r="SHB242" s="45"/>
      <c r="SHC242" s="45"/>
      <c r="SHD242" s="45"/>
      <c r="SHE242" s="45"/>
      <c r="SHF242" s="45"/>
      <c r="SHG242" s="45"/>
      <c r="SHH242" s="45"/>
      <c r="SHI242" s="45"/>
      <c r="SHJ242" s="45"/>
      <c r="SHK242" s="45"/>
      <c r="SHL242" s="45"/>
      <c r="SHM242" s="45"/>
      <c r="SHN242" s="45"/>
      <c r="SHO242" s="45"/>
      <c r="SHP242" s="45"/>
      <c r="SHQ242" s="45"/>
      <c r="SHR242" s="45"/>
      <c r="SHS242" s="45"/>
      <c r="SHT242" s="45"/>
      <c r="SHU242" s="45"/>
      <c r="SHV242" s="45"/>
      <c r="SHW242" s="45"/>
      <c r="SHX242" s="45"/>
      <c r="SHY242" s="45"/>
      <c r="SHZ242" s="45"/>
      <c r="SIA242" s="45"/>
      <c r="SIB242" s="45"/>
      <c r="SIC242" s="45"/>
      <c r="SID242" s="45"/>
      <c r="SIE242" s="45"/>
      <c r="SIF242" s="45"/>
      <c r="SIG242" s="45"/>
      <c r="SIH242" s="45"/>
      <c r="SII242" s="45"/>
      <c r="SIJ242" s="45"/>
      <c r="SIK242" s="45"/>
      <c r="SIL242" s="45"/>
      <c r="SIM242" s="45"/>
      <c r="SIN242" s="45"/>
      <c r="SIO242" s="45"/>
      <c r="SIP242" s="45"/>
      <c r="SIQ242" s="45"/>
      <c r="SIR242" s="45"/>
      <c r="SIS242" s="45"/>
      <c r="SIT242" s="45"/>
      <c r="SIU242" s="45"/>
      <c r="SIV242" s="45"/>
      <c r="SIW242" s="45"/>
      <c r="SIX242" s="45"/>
      <c r="SIY242" s="45"/>
      <c r="SIZ242" s="45"/>
      <c r="SJA242" s="45"/>
      <c r="SJB242" s="45"/>
      <c r="SJC242" s="45"/>
      <c r="SJD242" s="45"/>
      <c r="SJE242" s="45"/>
      <c r="SJF242" s="45"/>
      <c r="SJG242" s="45"/>
      <c r="SJH242" s="45"/>
      <c r="SJI242" s="45"/>
      <c r="SJJ242" s="45"/>
      <c r="SJK242" s="45"/>
      <c r="SJL242" s="45"/>
      <c r="SJM242" s="45"/>
      <c r="SJN242" s="45"/>
      <c r="SJO242" s="45"/>
      <c r="SJP242" s="45"/>
      <c r="SJQ242" s="45"/>
      <c r="SJR242" s="45"/>
      <c r="SJS242" s="45"/>
      <c r="SJT242" s="45"/>
      <c r="SJU242" s="45"/>
      <c r="SJV242" s="45"/>
      <c r="SJW242" s="45"/>
      <c r="SJX242" s="45"/>
      <c r="SJY242" s="45"/>
      <c r="SJZ242" s="45"/>
      <c r="SKA242" s="45"/>
      <c r="SKB242" s="45"/>
      <c r="SKC242" s="45"/>
      <c r="SKD242" s="45"/>
      <c r="SKE242" s="45"/>
      <c r="SKF242" s="45"/>
      <c r="SKG242" s="45"/>
      <c r="SKH242" s="45"/>
      <c r="SKI242" s="45"/>
      <c r="SKJ242" s="45"/>
      <c r="SKK242" s="45"/>
      <c r="SKL242" s="45"/>
      <c r="SKM242" s="45"/>
      <c r="SKN242" s="45"/>
      <c r="SKO242" s="45"/>
      <c r="SKP242" s="45"/>
      <c r="SKQ242" s="45"/>
      <c r="SKR242" s="45"/>
      <c r="SKS242" s="45"/>
      <c r="SKT242" s="45"/>
      <c r="SKU242" s="45"/>
      <c r="SKV242" s="45"/>
      <c r="SKW242" s="45"/>
      <c r="SKX242" s="45"/>
      <c r="SKY242" s="45"/>
      <c r="SKZ242" s="45"/>
      <c r="SLA242" s="45"/>
      <c r="SLB242" s="45"/>
      <c r="SLC242" s="45"/>
      <c r="SLD242" s="45"/>
      <c r="SLE242" s="45"/>
      <c r="SLF242" s="45"/>
      <c r="SLG242" s="45"/>
      <c r="SLH242" s="45"/>
      <c r="SLI242" s="45"/>
      <c r="SLJ242" s="45"/>
      <c r="SLK242" s="45"/>
      <c r="SLL242" s="45"/>
      <c r="SLM242" s="45"/>
      <c r="SLN242" s="45"/>
      <c r="SLO242" s="45"/>
      <c r="SLP242" s="45"/>
      <c r="SLQ242" s="45"/>
      <c r="SLR242" s="45"/>
      <c r="SLS242" s="45"/>
      <c r="SLT242" s="45"/>
      <c r="SLU242" s="45"/>
      <c r="SLV242" s="45"/>
      <c r="SLW242" s="45"/>
      <c r="SLX242" s="45"/>
      <c r="SLY242" s="45"/>
      <c r="SLZ242" s="45"/>
      <c r="SMA242" s="45"/>
      <c r="SMB242" s="45"/>
      <c r="SMC242" s="45"/>
      <c r="SMD242" s="45"/>
      <c r="SME242" s="45"/>
      <c r="SMF242" s="45"/>
      <c r="SMG242" s="45"/>
      <c r="SMH242" s="45"/>
      <c r="SMI242" s="45"/>
      <c r="SMJ242" s="45"/>
      <c r="SMK242" s="45"/>
      <c r="SML242" s="45"/>
      <c r="SMM242" s="45"/>
      <c r="SMN242" s="45"/>
      <c r="SMO242" s="45"/>
      <c r="SMP242" s="45"/>
      <c r="SMQ242" s="45"/>
      <c r="SMR242" s="45"/>
      <c r="SMS242" s="45"/>
      <c r="SMT242" s="45"/>
      <c r="SMU242" s="45"/>
      <c r="SMV242" s="45"/>
      <c r="SMW242" s="45"/>
      <c r="SMX242" s="45"/>
      <c r="SMY242" s="45"/>
      <c r="SMZ242" s="45"/>
      <c r="SNA242" s="45"/>
      <c r="SNB242" s="45"/>
      <c r="SNC242" s="45"/>
      <c r="SND242" s="45"/>
      <c r="SNE242" s="45"/>
      <c r="SNF242" s="45"/>
      <c r="SNG242" s="45"/>
      <c r="SNH242" s="45"/>
      <c r="SNI242" s="45"/>
      <c r="SNJ242" s="45"/>
      <c r="SNK242" s="45"/>
      <c r="SNL242" s="45"/>
      <c r="SNM242" s="45"/>
      <c r="SNN242" s="45"/>
      <c r="SNO242" s="45"/>
      <c r="SNP242" s="45"/>
      <c r="SNQ242" s="45"/>
      <c r="SNR242" s="45"/>
      <c r="SNS242" s="45"/>
      <c r="SNT242" s="45"/>
      <c r="SNU242" s="45"/>
      <c r="SNV242" s="45"/>
      <c r="SNW242" s="45"/>
      <c r="SNX242" s="45"/>
      <c r="SNY242" s="45"/>
      <c r="SNZ242" s="45"/>
      <c r="SOA242" s="45"/>
      <c r="SOB242" s="45"/>
      <c r="SOC242" s="45"/>
      <c r="SOD242" s="45"/>
      <c r="SOE242" s="45"/>
      <c r="SOF242" s="45"/>
      <c r="SOG242" s="45"/>
      <c r="SOH242" s="45"/>
      <c r="SOI242" s="45"/>
      <c r="SOJ242" s="45"/>
      <c r="SOK242" s="45"/>
      <c r="SOL242" s="45"/>
      <c r="SOM242" s="45"/>
      <c r="SON242" s="45"/>
      <c r="SOO242" s="45"/>
      <c r="SOP242" s="45"/>
      <c r="SOQ242" s="45"/>
      <c r="SOR242" s="45"/>
      <c r="SOS242" s="45"/>
      <c r="SOT242" s="45"/>
      <c r="SOU242" s="45"/>
      <c r="SOV242" s="45"/>
      <c r="SOW242" s="45"/>
      <c r="SOX242" s="45"/>
      <c r="SOY242" s="45"/>
      <c r="SOZ242" s="45"/>
      <c r="SPA242" s="45"/>
      <c r="SPB242" s="45"/>
      <c r="SPC242" s="45"/>
      <c r="SPD242" s="45"/>
      <c r="SPE242" s="45"/>
      <c r="SPF242" s="45"/>
      <c r="SPG242" s="45"/>
      <c r="SPH242" s="45"/>
      <c r="SPI242" s="45"/>
      <c r="SPJ242" s="45"/>
      <c r="SPK242" s="45"/>
      <c r="SPL242" s="45"/>
      <c r="SPM242" s="45"/>
      <c r="SPN242" s="45"/>
      <c r="SPO242" s="45"/>
      <c r="SPP242" s="45"/>
      <c r="SPQ242" s="45"/>
      <c r="SPR242" s="45"/>
      <c r="SPS242" s="45"/>
      <c r="SPT242" s="45"/>
      <c r="SPU242" s="45"/>
      <c r="SPV242" s="45"/>
      <c r="SPW242" s="45"/>
      <c r="SPX242" s="45"/>
      <c r="SPY242" s="45"/>
      <c r="SPZ242" s="45"/>
      <c r="SQA242" s="45"/>
      <c r="SQB242" s="45"/>
      <c r="SQC242" s="45"/>
      <c r="SQD242" s="45"/>
      <c r="SQE242" s="45"/>
      <c r="SQF242" s="45"/>
      <c r="SQG242" s="45"/>
      <c r="SQH242" s="45"/>
      <c r="SQI242" s="45"/>
      <c r="SQJ242" s="45"/>
      <c r="SQK242" s="45"/>
      <c r="SQL242" s="45"/>
      <c r="SQM242" s="45"/>
      <c r="SQN242" s="45"/>
      <c r="SQO242" s="45"/>
      <c r="SQP242" s="45"/>
      <c r="SQQ242" s="45"/>
      <c r="SQR242" s="45"/>
      <c r="SQS242" s="45"/>
      <c r="SQT242" s="45"/>
      <c r="SQU242" s="45"/>
      <c r="SQV242" s="45"/>
      <c r="SQW242" s="45"/>
      <c r="SQX242" s="45"/>
      <c r="SQY242" s="45"/>
      <c r="SQZ242" s="45"/>
      <c r="SRA242" s="45"/>
      <c r="SRB242" s="45"/>
      <c r="SRC242" s="45"/>
      <c r="SRD242" s="45"/>
      <c r="SRE242" s="45"/>
      <c r="SRF242" s="45"/>
      <c r="SRG242" s="45"/>
      <c r="SRH242" s="45"/>
      <c r="SRI242" s="45"/>
      <c r="SRJ242" s="45"/>
      <c r="SRK242" s="45"/>
      <c r="SRL242" s="45"/>
      <c r="SRM242" s="45"/>
      <c r="SRN242" s="45"/>
      <c r="SRO242" s="45"/>
      <c r="SRP242" s="45"/>
      <c r="SRQ242" s="45"/>
      <c r="SRR242" s="45"/>
      <c r="SRS242" s="45"/>
      <c r="SRT242" s="45"/>
      <c r="SRU242" s="45"/>
      <c r="SRV242" s="45"/>
      <c r="SRW242" s="45"/>
      <c r="SRX242" s="45"/>
      <c r="SRY242" s="45"/>
      <c r="SRZ242" s="45"/>
      <c r="SSA242" s="45"/>
      <c r="SSB242" s="45"/>
      <c r="SSC242" s="45"/>
      <c r="SSD242" s="45"/>
      <c r="SSE242" s="45"/>
      <c r="SSF242" s="45"/>
      <c r="SSG242" s="45"/>
      <c r="SSH242" s="45"/>
      <c r="SSI242" s="45"/>
      <c r="SSJ242" s="45"/>
      <c r="SSK242" s="45"/>
      <c r="SSL242" s="45"/>
      <c r="SSM242" s="45"/>
      <c r="SSN242" s="45"/>
      <c r="SSO242" s="45"/>
      <c r="SSP242" s="45"/>
      <c r="SSQ242" s="45"/>
      <c r="SSR242" s="45"/>
      <c r="SSS242" s="45"/>
      <c r="SST242" s="45"/>
      <c r="SSU242" s="45"/>
      <c r="SSV242" s="45"/>
      <c r="SSW242" s="45"/>
      <c r="SSX242" s="45"/>
      <c r="SSY242" s="45"/>
      <c r="SSZ242" s="45"/>
      <c r="STA242" s="45"/>
      <c r="STB242" s="45"/>
      <c r="STC242" s="45"/>
      <c r="STD242" s="45"/>
      <c r="STE242" s="45"/>
      <c r="STF242" s="45"/>
      <c r="STG242" s="45"/>
      <c r="STH242" s="45"/>
      <c r="STI242" s="45"/>
      <c r="STJ242" s="45"/>
      <c r="STK242" s="45"/>
      <c r="STL242" s="45"/>
      <c r="STM242" s="45"/>
      <c r="STN242" s="45"/>
      <c r="STO242" s="45"/>
      <c r="STP242" s="45"/>
      <c r="STQ242" s="45"/>
      <c r="STR242" s="45"/>
      <c r="STS242" s="45"/>
      <c r="STT242" s="45"/>
      <c r="STU242" s="45"/>
      <c r="STV242" s="45"/>
      <c r="STW242" s="45"/>
      <c r="STX242" s="45"/>
      <c r="STY242" s="45"/>
      <c r="STZ242" s="45"/>
      <c r="SUA242" s="45"/>
      <c r="SUB242" s="45"/>
      <c r="SUC242" s="45"/>
      <c r="SUD242" s="45"/>
      <c r="SUE242" s="45"/>
      <c r="SUF242" s="45"/>
      <c r="SUG242" s="45"/>
      <c r="SUH242" s="45"/>
      <c r="SUI242" s="45"/>
      <c r="SUJ242" s="45"/>
      <c r="SUK242" s="45"/>
      <c r="SUL242" s="45"/>
      <c r="SUM242" s="45"/>
      <c r="SUN242" s="45"/>
      <c r="SUO242" s="45"/>
      <c r="SUP242" s="45"/>
      <c r="SUQ242" s="45"/>
      <c r="SUR242" s="45"/>
      <c r="SUS242" s="45"/>
      <c r="SUT242" s="45"/>
      <c r="SUU242" s="45"/>
      <c r="SUV242" s="45"/>
      <c r="SUW242" s="45"/>
      <c r="SUX242" s="45"/>
      <c r="SUY242" s="45"/>
      <c r="SUZ242" s="45"/>
      <c r="SVA242" s="45"/>
      <c r="SVB242" s="45"/>
      <c r="SVC242" s="45"/>
      <c r="SVD242" s="45"/>
      <c r="SVE242" s="45"/>
      <c r="SVF242" s="45"/>
      <c r="SVG242" s="45"/>
      <c r="SVH242" s="45"/>
      <c r="SVI242" s="45"/>
      <c r="SVJ242" s="45"/>
      <c r="SVK242" s="45"/>
      <c r="SVL242" s="45"/>
      <c r="SVM242" s="45"/>
      <c r="SVN242" s="45"/>
      <c r="SVO242" s="45"/>
      <c r="SVP242" s="45"/>
      <c r="SVQ242" s="45"/>
      <c r="SVR242" s="45"/>
      <c r="SVS242" s="45"/>
      <c r="SVT242" s="45"/>
      <c r="SVU242" s="45"/>
      <c r="SVV242" s="45"/>
      <c r="SVW242" s="45"/>
      <c r="SVX242" s="45"/>
      <c r="SVY242" s="45"/>
      <c r="SVZ242" s="45"/>
      <c r="SWA242" s="45"/>
      <c r="SWB242" s="45"/>
      <c r="SWC242" s="45"/>
      <c r="SWD242" s="45"/>
      <c r="SWE242" s="45"/>
      <c r="SWF242" s="45"/>
      <c r="SWG242" s="45"/>
      <c r="SWH242" s="45"/>
      <c r="SWI242" s="45"/>
      <c r="SWJ242" s="45"/>
      <c r="SWK242" s="45"/>
      <c r="SWL242" s="45"/>
      <c r="SWM242" s="45"/>
      <c r="SWN242" s="45"/>
      <c r="SWO242" s="45"/>
      <c r="SWP242" s="45"/>
      <c r="SWQ242" s="45"/>
      <c r="SWR242" s="45"/>
      <c r="SWS242" s="45"/>
      <c r="SWT242" s="45"/>
      <c r="SWU242" s="45"/>
      <c r="SWV242" s="45"/>
      <c r="SWW242" s="45"/>
      <c r="SWX242" s="45"/>
      <c r="SWY242" s="45"/>
      <c r="SWZ242" s="45"/>
      <c r="SXA242" s="45"/>
      <c r="SXB242" s="45"/>
      <c r="SXC242" s="45"/>
      <c r="SXD242" s="45"/>
      <c r="SXE242" s="45"/>
      <c r="SXF242" s="45"/>
      <c r="SXG242" s="45"/>
      <c r="SXH242" s="45"/>
      <c r="SXI242" s="45"/>
      <c r="SXJ242" s="45"/>
      <c r="SXK242" s="45"/>
      <c r="SXL242" s="45"/>
      <c r="SXM242" s="45"/>
      <c r="SXN242" s="45"/>
      <c r="SXO242" s="45"/>
      <c r="SXP242" s="45"/>
      <c r="SXQ242" s="45"/>
      <c r="SXR242" s="45"/>
      <c r="SXS242" s="45"/>
      <c r="SXT242" s="45"/>
      <c r="SXU242" s="45"/>
      <c r="SXV242" s="45"/>
      <c r="SXW242" s="45"/>
      <c r="SXX242" s="45"/>
      <c r="SXY242" s="45"/>
      <c r="SXZ242" s="45"/>
      <c r="SYA242" s="45"/>
      <c r="SYB242" s="45"/>
      <c r="SYC242" s="45"/>
      <c r="SYD242" s="45"/>
      <c r="SYE242" s="45"/>
      <c r="SYF242" s="45"/>
      <c r="SYG242" s="45"/>
      <c r="SYH242" s="45"/>
      <c r="SYI242" s="45"/>
      <c r="SYJ242" s="45"/>
      <c r="SYK242" s="45"/>
      <c r="SYL242" s="45"/>
      <c r="SYM242" s="45"/>
      <c r="SYN242" s="45"/>
      <c r="SYO242" s="45"/>
      <c r="SYP242" s="45"/>
      <c r="SYQ242" s="45"/>
      <c r="SYR242" s="45"/>
      <c r="SYS242" s="45"/>
      <c r="SYT242" s="45"/>
      <c r="SYU242" s="45"/>
      <c r="SYV242" s="45"/>
      <c r="SYW242" s="45"/>
      <c r="SYX242" s="45"/>
      <c r="SYY242" s="45"/>
      <c r="SYZ242" s="45"/>
      <c r="SZA242" s="45"/>
      <c r="SZB242" s="45"/>
      <c r="SZC242" s="45"/>
      <c r="SZD242" s="45"/>
      <c r="SZE242" s="45"/>
      <c r="SZF242" s="45"/>
      <c r="SZG242" s="45"/>
      <c r="SZH242" s="45"/>
      <c r="SZI242" s="45"/>
      <c r="SZJ242" s="45"/>
      <c r="SZK242" s="45"/>
      <c r="SZL242" s="45"/>
      <c r="SZM242" s="45"/>
      <c r="SZN242" s="45"/>
      <c r="SZO242" s="45"/>
      <c r="SZP242" s="45"/>
      <c r="SZQ242" s="45"/>
      <c r="SZR242" s="45"/>
      <c r="SZS242" s="45"/>
      <c r="SZT242" s="45"/>
      <c r="SZU242" s="45"/>
      <c r="SZV242" s="45"/>
      <c r="SZW242" s="45"/>
      <c r="SZX242" s="45"/>
      <c r="SZY242" s="45"/>
      <c r="SZZ242" s="45"/>
      <c r="TAA242" s="45"/>
      <c r="TAB242" s="45"/>
      <c r="TAC242" s="45"/>
      <c r="TAD242" s="45"/>
      <c r="TAE242" s="45"/>
      <c r="TAF242" s="45"/>
      <c r="TAG242" s="45"/>
      <c r="TAH242" s="45"/>
      <c r="TAI242" s="45"/>
      <c r="TAJ242" s="45"/>
      <c r="TAK242" s="45"/>
      <c r="TAL242" s="45"/>
      <c r="TAM242" s="45"/>
      <c r="TAN242" s="45"/>
      <c r="TAO242" s="45"/>
      <c r="TAP242" s="45"/>
      <c r="TAQ242" s="45"/>
      <c r="TAR242" s="45"/>
      <c r="TAS242" s="45"/>
      <c r="TAT242" s="45"/>
      <c r="TAU242" s="45"/>
      <c r="TAV242" s="45"/>
      <c r="TAW242" s="45"/>
      <c r="TAX242" s="45"/>
      <c r="TAY242" s="45"/>
      <c r="TAZ242" s="45"/>
      <c r="TBA242" s="45"/>
      <c r="TBB242" s="45"/>
      <c r="TBC242" s="45"/>
      <c r="TBD242" s="45"/>
      <c r="TBE242" s="45"/>
      <c r="TBF242" s="45"/>
      <c r="TBG242" s="45"/>
      <c r="TBH242" s="45"/>
      <c r="TBI242" s="45"/>
      <c r="TBJ242" s="45"/>
      <c r="TBK242" s="45"/>
      <c r="TBL242" s="45"/>
      <c r="TBM242" s="45"/>
      <c r="TBN242" s="45"/>
      <c r="TBO242" s="45"/>
      <c r="TBP242" s="45"/>
      <c r="TBQ242" s="45"/>
      <c r="TBR242" s="45"/>
      <c r="TBS242" s="45"/>
      <c r="TBT242" s="45"/>
      <c r="TBU242" s="45"/>
      <c r="TBV242" s="45"/>
      <c r="TBW242" s="45"/>
      <c r="TBX242" s="45"/>
      <c r="TBY242" s="45"/>
      <c r="TBZ242" s="45"/>
      <c r="TCA242" s="45"/>
      <c r="TCB242" s="45"/>
      <c r="TCC242" s="45"/>
      <c r="TCD242" s="45"/>
      <c r="TCE242" s="45"/>
      <c r="TCF242" s="45"/>
      <c r="TCG242" s="45"/>
      <c r="TCH242" s="45"/>
      <c r="TCI242" s="45"/>
      <c r="TCJ242" s="45"/>
      <c r="TCK242" s="45"/>
      <c r="TCL242" s="45"/>
      <c r="TCM242" s="45"/>
      <c r="TCN242" s="45"/>
      <c r="TCO242" s="45"/>
      <c r="TCP242" s="45"/>
      <c r="TCQ242" s="45"/>
      <c r="TCR242" s="45"/>
      <c r="TCS242" s="45"/>
      <c r="TCT242" s="45"/>
      <c r="TCU242" s="45"/>
      <c r="TCV242" s="45"/>
      <c r="TCW242" s="45"/>
      <c r="TCX242" s="45"/>
      <c r="TCY242" s="45"/>
      <c r="TCZ242" s="45"/>
      <c r="TDA242" s="45"/>
      <c r="TDB242" s="45"/>
      <c r="TDC242" s="45"/>
      <c r="TDD242" s="45"/>
      <c r="TDE242" s="45"/>
      <c r="TDF242" s="45"/>
      <c r="TDG242" s="45"/>
      <c r="TDH242" s="45"/>
      <c r="TDI242" s="45"/>
      <c r="TDJ242" s="45"/>
      <c r="TDK242" s="45"/>
      <c r="TDL242" s="45"/>
      <c r="TDM242" s="45"/>
      <c r="TDN242" s="45"/>
      <c r="TDO242" s="45"/>
      <c r="TDP242" s="45"/>
      <c r="TDQ242" s="45"/>
      <c r="TDR242" s="45"/>
      <c r="TDS242" s="45"/>
      <c r="TDT242" s="45"/>
      <c r="TDU242" s="45"/>
      <c r="TDV242" s="45"/>
      <c r="TDW242" s="45"/>
      <c r="TDX242" s="45"/>
      <c r="TDY242" s="45"/>
      <c r="TDZ242" s="45"/>
      <c r="TEA242" s="45"/>
      <c r="TEB242" s="45"/>
      <c r="TEC242" s="45"/>
      <c r="TED242" s="45"/>
      <c r="TEE242" s="45"/>
      <c r="TEF242" s="45"/>
      <c r="TEG242" s="45"/>
      <c r="TEH242" s="45"/>
      <c r="TEI242" s="45"/>
      <c r="TEJ242" s="45"/>
      <c r="TEK242" s="45"/>
      <c r="TEL242" s="45"/>
      <c r="TEM242" s="45"/>
      <c r="TEN242" s="45"/>
      <c r="TEO242" s="45"/>
      <c r="TEP242" s="45"/>
      <c r="TEQ242" s="45"/>
      <c r="TER242" s="45"/>
      <c r="TES242" s="45"/>
      <c r="TET242" s="45"/>
      <c r="TEU242" s="45"/>
      <c r="TEV242" s="45"/>
      <c r="TEW242" s="45"/>
      <c r="TEX242" s="45"/>
      <c r="TEY242" s="45"/>
      <c r="TEZ242" s="45"/>
      <c r="TFA242" s="45"/>
      <c r="TFB242" s="45"/>
      <c r="TFC242" s="45"/>
      <c r="TFD242" s="45"/>
      <c r="TFE242" s="45"/>
      <c r="TFF242" s="45"/>
      <c r="TFG242" s="45"/>
      <c r="TFH242" s="45"/>
      <c r="TFI242" s="45"/>
      <c r="TFJ242" s="45"/>
      <c r="TFK242" s="45"/>
      <c r="TFL242" s="45"/>
      <c r="TFM242" s="45"/>
      <c r="TFN242" s="45"/>
      <c r="TFO242" s="45"/>
      <c r="TFP242" s="45"/>
      <c r="TFQ242" s="45"/>
      <c r="TFR242" s="45"/>
      <c r="TFS242" s="45"/>
      <c r="TFT242" s="45"/>
      <c r="TFU242" s="45"/>
      <c r="TFV242" s="45"/>
      <c r="TFW242" s="45"/>
      <c r="TFX242" s="45"/>
      <c r="TFY242" s="45"/>
      <c r="TFZ242" s="45"/>
      <c r="TGA242" s="45"/>
      <c r="TGB242" s="45"/>
      <c r="TGC242" s="45"/>
      <c r="TGD242" s="45"/>
      <c r="TGE242" s="45"/>
      <c r="TGF242" s="45"/>
      <c r="TGG242" s="45"/>
      <c r="TGH242" s="45"/>
      <c r="TGI242" s="45"/>
      <c r="TGJ242" s="45"/>
      <c r="TGK242" s="45"/>
      <c r="TGL242" s="45"/>
      <c r="TGM242" s="45"/>
      <c r="TGN242" s="45"/>
      <c r="TGO242" s="45"/>
      <c r="TGP242" s="45"/>
      <c r="TGQ242" s="45"/>
      <c r="TGR242" s="45"/>
      <c r="TGS242" s="45"/>
      <c r="TGT242" s="45"/>
      <c r="TGU242" s="45"/>
      <c r="TGV242" s="45"/>
      <c r="TGW242" s="45"/>
      <c r="TGX242" s="45"/>
      <c r="TGY242" s="45"/>
      <c r="TGZ242" s="45"/>
      <c r="THA242" s="45"/>
      <c r="THB242" s="45"/>
      <c r="THC242" s="45"/>
      <c r="THD242" s="45"/>
      <c r="THE242" s="45"/>
      <c r="THF242" s="45"/>
      <c r="THG242" s="45"/>
      <c r="THH242" s="45"/>
      <c r="THI242" s="45"/>
      <c r="THJ242" s="45"/>
      <c r="THK242" s="45"/>
      <c r="THL242" s="45"/>
      <c r="THM242" s="45"/>
      <c r="THN242" s="45"/>
      <c r="THO242" s="45"/>
      <c r="THP242" s="45"/>
      <c r="THQ242" s="45"/>
      <c r="THR242" s="45"/>
      <c r="THS242" s="45"/>
      <c r="THT242" s="45"/>
      <c r="THU242" s="45"/>
      <c r="THV242" s="45"/>
      <c r="THW242" s="45"/>
      <c r="THX242" s="45"/>
      <c r="THY242" s="45"/>
      <c r="THZ242" s="45"/>
      <c r="TIA242" s="45"/>
      <c r="TIB242" s="45"/>
      <c r="TIC242" s="45"/>
      <c r="TID242" s="45"/>
      <c r="TIE242" s="45"/>
      <c r="TIF242" s="45"/>
      <c r="TIG242" s="45"/>
      <c r="TIH242" s="45"/>
      <c r="TII242" s="45"/>
      <c r="TIJ242" s="45"/>
      <c r="TIK242" s="45"/>
      <c r="TIL242" s="45"/>
      <c r="TIM242" s="45"/>
      <c r="TIN242" s="45"/>
      <c r="TIO242" s="45"/>
      <c r="TIP242" s="45"/>
      <c r="TIQ242" s="45"/>
      <c r="TIR242" s="45"/>
      <c r="TIS242" s="45"/>
      <c r="TIT242" s="45"/>
      <c r="TIU242" s="45"/>
      <c r="TIV242" s="45"/>
      <c r="TIW242" s="45"/>
      <c r="TIX242" s="45"/>
      <c r="TIY242" s="45"/>
      <c r="TIZ242" s="45"/>
      <c r="TJA242" s="45"/>
      <c r="TJB242" s="45"/>
      <c r="TJC242" s="45"/>
      <c r="TJD242" s="45"/>
      <c r="TJE242" s="45"/>
      <c r="TJF242" s="45"/>
      <c r="TJG242" s="45"/>
      <c r="TJH242" s="45"/>
      <c r="TJI242" s="45"/>
      <c r="TJJ242" s="45"/>
      <c r="TJK242" s="45"/>
      <c r="TJL242" s="45"/>
      <c r="TJM242" s="45"/>
      <c r="TJN242" s="45"/>
      <c r="TJO242" s="45"/>
      <c r="TJP242" s="45"/>
      <c r="TJQ242" s="45"/>
      <c r="TJR242" s="45"/>
      <c r="TJS242" s="45"/>
      <c r="TJT242" s="45"/>
      <c r="TJU242" s="45"/>
      <c r="TJV242" s="45"/>
      <c r="TJW242" s="45"/>
      <c r="TJX242" s="45"/>
      <c r="TJY242" s="45"/>
      <c r="TJZ242" s="45"/>
      <c r="TKA242" s="45"/>
      <c r="TKB242" s="45"/>
      <c r="TKC242" s="45"/>
      <c r="TKD242" s="45"/>
      <c r="TKE242" s="45"/>
      <c r="TKF242" s="45"/>
      <c r="TKG242" s="45"/>
      <c r="TKH242" s="45"/>
      <c r="TKI242" s="45"/>
      <c r="TKJ242" s="45"/>
      <c r="TKK242" s="45"/>
      <c r="TKL242" s="45"/>
      <c r="TKM242" s="45"/>
      <c r="TKN242" s="45"/>
      <c r="TKO242" s="45"/>
      <c r="TKP242" s="45"/>
      <c r="TKQ242" s="45"/>
      <c r="TKR242" s="45"/>
      <c r="TKS242" s="45"/>
      <c r="TKT242" s="45"/>
      <c r="TKU242" s="45"/>
      <c r="TKV242" s="45"/>
      <c r="TKW242" s="45"/>
      <c r="TKX242" s="45"/>
      <c r="TKY242" s="45"/>
      <c r="TKZ242" s="45"/>
      <c r="TLA242" s="45"/>
      <c r="TLB242" s="45"/>
      <c r="TLC242" s="45"/>
      <c r="TLD242" s="45"/>
      <c r="TLE242" s="45"/>
      <c r="TLF242" s="45"/>
      <c r="TLG242" s="45"/>
      <c r="TLH242" s="45"/>
      <c r="TLI242" s="45"/>
      <c r="TLJ242" s="45"/>
      <c r="TLK242" s="45"/>
      <c r="TLL242" s="45"/>
      <c r="TLM242" s="45"/>
      <c r="TLN242" s="45"/>
      <c r="TLO242" s="45"/>
      <c r="TLP242" s="45"/>
      <c r="TLQ242" s="45"/>
      <c r="TLR242" s="45"/>
      <c r="TLS242" s="45"/>
      <c r="TLT242" s="45"/>
      <c r="TLU242" s="45"/>
      <c r="TLV242" s="45"/>
      <c r="TLW242" s="45"/>
      <c r="TLX242" s="45"/>
      <c r="TLY242" s="45"/>
      <c r="TLZ242" s="45"/>
      <c r="TMA242" s="45"/>
      <c r="TMB242" s="45"/>
      <c r="TMC242" s="45"/>
      <c r="TMD242" s="45"/>
      <c r="TME242" s="45"/>
      <c r="TMF242" s="45"/>
      <c r="TMG242" s="45"/>
      <c r="TMH242" s="45"/>
      <c r="TMI242" s="45"/>
      <c r="TMJ242" s="45"/>
      <c r="TMK242" s="45"/>
      <c r="TML242" s="45"/>
      <c r="TMM242" s="45"/>
      <c r="TMN242" s="45"/>
      <c r="TMO242" s="45"/>
      <c r="TMP242" s="45"/>
      <c r="TMQ242" s="45"/>
      <c r="TMR242" s="45"/>
      <c r="TMS242" s="45"/>
      <c r="TMT242" s="45"/>
      <c r="TMU242" s="45"/>
      <c r="TMV242" s="45"/>
      <c r="TMW242" s="45"/>
      <c r="TMX242" s="45"/>
      <c r="TMY242" s="45"/>
      <c r="TMZ242" s="45"/>
      <c r="TNA242" s="45"/>
      <c r="TNB242" s="45"/>
      <c r="TNC242" s="45"/>
      <c r="TND242" s="45"/>
      <c r="TNE242" s="45"/>
      <c r="TNF242" s="45"/>
      <c r="TNG242" s="45"/>
      <c r="TNH242" s="45"/>
      <c r="TNI242" s="45"/>
      <c r="TNJ242" s="45"/>
      <c r="TNK242" s="45"/>
      <c r="TNL242" s="45"/>
      <c r="TNM242" s="45"/>
      <c r="TNN242" s="45"/>
      <c r="TNO242" s="45"/>
      <c r="TNP242" s="45"/>
      <c r="TNQ242" s="45"/>
      <c r="TNR242" s="45"/>
      <c r="TNS242" s="45"/>
      <c r="TNT242" s="45"/>
      <c r="TNU242" s="45"/>
      <c r="TNV242" s="45"/>
      <c r="TNW242" s="45"/>
      <c r="TNX242" s="45"/>
      <c r="TNY242" s="45"/>
      <c r="TNZ242" s="45"/>
      <c r="TOA242" s="45"/>
      <c r="TOB242" s="45"/>
      <c r="TOC242" s="45"/>
      <c r="TOD242" s="45"/>
      <c r="TOE242" s="45"/>
      <c r="TOF242" s="45"/>
      <c r="TOG242" s="45"/>
      <c r="TOH242" s="45"/>
      <c r="TOI242" s="45"/>
      <c r="TOJ242" s="45"/>
      <c r="TOK242" s="45"/>
      <c r="TOL242" s="45"/>
      <c r="TOM242" s="45"/>
      <c r="TON242" s="45"/>
      <c r="TOO242" s="45"/>
      <c r="TOP242" s="45"/>
      <c r="TOQ242" s="45"/>
      <c r="TOR242" s="45"/>
      <c r="TOS242" s="45"/>
      <c r="TOT242" s="45"/>
      <c r="TOU242" s="45"/>
      <c r="TOV242" s="45"/>
      <c r="TOW242" s="45"/>
      <c r="TOX242" s="45"/>
      <c r="TOY242" s="45"/>
      <c r="TOZ242" s="45"/>
      <c r="TPA242" s="45"/>
      <c r="TPB242" s="45"/>
      <c r="TPC242" s="45"/>
      <c r="TPD242" s="45"/>
      <c r="TPE242" s="45"/>
      <c r="TPF242" s="45"/>
      <c r="TPG242" s="45"/>
      <c r="TPH242" s="45"/>
      <c r="TPI242" s="45"/>
      <c r="TPJ242" s="45"/>
      <c r="TPK242" s="45"/>
      <c r="TPL242" s="45"/>
      <c r="TPM242" s="45"/>
      <c r="TPN242" s="45"/>
      <c r="TPO242" s="45"/>
      <c r="TPP242" s="45"/>
      <c r="TPQ242" s="45"/>
      <c r="TPR242" s="45"/>
      <c r="TPS242" s="45"/>
      <c r="TPT242" s="45"/>
      <c r="TPU242" s="45"/>
      <c r="TPV242" s="45"/>
      <c r="TPW242" s="45"/>
      <c r="TPX242" s="45"/>
      <c r="TPY242" s="45"/>
      <c r="TPZ242" s="45"/>
      <c r="TQA242" s="45"/>
      <c r="TQB242" s="45"/>
      <c r="TQC242" s="45"/>
      <c r="TQD242" s="45"/>
      <c r="TQE242" s="45"/>
      <c r="TQF242" s="45"/>
      <c r="TQG242" s="45"/>
      <c r="TQH242" s="45"/>
      <c r="TQI242" s="45"/>
      <c r="TQJ242" s="45"/>
      <c r="TQK242" s="45"/>
      <c r="TQL242" s="45"/>
      <c r="TQM242" s="45"/>
      <c r="TQN242" s="45"/>
      <c r="TQO242" s="45"/>
      <c r="TQP242" s="45"/>
      <c r="TQQ242" s="45"/>
      <c r="TQR242" s="45"/>
      <c r="TQS242" s="45"/>
      <c r="TQT242" s="45"/>
      <c r="TQU242" s="45"/>
      <c r="TQV242" s="45"/>
      <c r="TQW242" s="45"/>
      <c r="TQX242" s="45"/>
      <c r="TQY242" s="45"/>
      <c r="TQZ242" s="45"/>
      <c r="TRA242" s="45"/>
      <c r="TRB242" s="45"/>
      <c r="TRC242" s="45"/>
      <c r="TRD242" s="45"/>
      <c r="TRE242" s="45"/>
      <c r="TRF242" s="45"/>
      <c r="TRG242" s="45"/>
      <c r="TRH242" s="45"/>
      <c r="TRI242" s="45"/>
      <c r="TRJ242" s="45"/>
      <c r="TRK242" s="45"/>
      <c r="TRL242" s="45"/>
      <c r="TRM242" s="45"/>
      <c r="TRN242" s="45"/>
      <c r="TRO242" s="45"/>
      <c r="TRP242" s="45"/>
      <c r="TRQ242" s="45"/>
      <c r="TRR242" s="45"/>
      <c r="TRS242" s="45"/>
      <c r="TRT242" s="45"/>
      <c r="TRU242" s="45"/>
      <c r="TRV242" s="45"/>
      <c r="TRW242" s="45"/>
      <c r="TRX242" s="45"/>
      <c r="TRY242" s="45"/>
      <c r="TRZ242" s="45"/>
      <c r="TSA242" s="45"/>
      <c r="TSB242" s="45"/>
      <c r="TSC242" s="45"/>
      <c r="TSD242" s="45"/>
      <c r="TSE242" s="45"/>
      <c r="TSF242" s="45"/>
      <c r="TSG242" s="45"/>
      <c r="TSH242" s="45"/>
      <c r="TSI242" s="45"/>
      <c r="TSJ242" s="45"/>
      <c r="TSK242" s="45"/>
      <c r="TSL242" s="45"/>
      <c r="TSM242" s="45"/>
      <c r="TSN242" s="45"/>
      <c r="TSO242" s="45"/>
      <c r="TSP242" s="45"/>
      <c r="TSQ242" s="45"/>
      <c r="TSR242" s="45"/>
      <c r="TSS242" s="45"/>
      <c r="TST242" s="45"/>
      <c r="TSU242" s="45"/>
      <c r="TSV242" s="45"/>
      <c r="TSW242" s="45"/>
      <c r="TSX242" s="45"/>
      <c r="TSY242" s="45"/>
      <c r="TSZ242" s="45"/>
      <c r="TTA242" s="45"/>
      <c r="TTB242" s="45"/>
      <c r="TTC242" s="45"/>
      <c r="TTD242" s="45"/>
      <c r="TTE242" s="45"/>
      <c r="TTF242" s="45"/>
      <c r="TTG242" s="45"/>
      <c r="TTH242" s="45"/>
      <c r="TTI242" s="45"/>
      <c r="TTJ242" s="45"/>
      <c r="TTK242" s="45"/>
      <c r="TTL242" s="45"/>
      <c r="TTM242" s="45"/>
      <c r="TTN242" s="45"/>
      <c r="TTO242" s="45"/>
      <c r="TTP242" s="45"/>
      <c r="TTQ242" s="45"/>
      <c r="TTR242" s="45"/>
      <c r="TTS242" s="45"/>
      <c r="TTT242" s="45"/>
      <c r="TTU242" s="45"/>
      <c r="TTV242" s="45"/>
      <c r="TTW242" s="45"/>
      <c r="TTX242" s="45"/>
      <c r="TTY242" s="45"/>
      <c r="TTZ242" s="45"/>
      <c r="TUA242" s="45"/>
      <c r="TUB242" s="45"/>
      <c r="TUC242" s="45"/>
      <c r="TUD242" s="45"/>
      <c r="TUE242" s="45"/>
      <c r="TUF242" s="45"/>
      <c r="TUG242" s="45"/>
      <c r="TUH242" s="45"/>
      <c r="TUI242" s="45"/>
      <c r="TUJ242" s="45"/>
      <c r="TUK242" s="45"/>
      <c r="TUL242" s="45"/>
      <c r="TUM242" s="45"/>
      <c r="TUN242" s="45"/>
      <c r="TUO242" s="45"/>
      <c r="TUP242" s="45"/>
      <c r="TUQ242" s="45"/>
      <c r="TUR242" s="45"/>
      <c r="TUS242" s="45"/>
      <c r="TUT242" s="45"/>
      <c r="TUU242" s="45"/>
      <c r="TUV242" s="45"/>
      <c r="TUW242" s="45"/>
      <c r="TUX242" s="45"/>
      <c r="TUY242" s="45"/>
      <c r="TUZ242" s="45"/>
      <c r="TVA242" s="45"/>
      <c r="TVB242" s="45"/>
      <c r="TVC242" s="45"/>
      <c r="TVD242" s="45"/>
      <c r="TVE242" s="45"/>
      <c r="TVF242" s="45"/>
      <c r="TVG242" s="45"/>
      <c r="TVH242" s="45"/>
      <c r="TVI242" s="45"/>
      <c r="TVJ242" s="45"/>
      <c r="TVK242" s="45"/>
      <c r="TVL242" s="45"/>
      <c r="TVM242" s="45"/>
      <c r="TVN242" s="45"/>
      <c r="TVO242" s="45"/>
      <c r="TVP242" s="45"/>
      <c r="TVQ242" s="45"/>
      <c r="TVR242" s="45"/>
      <c r="TVS242" s="45"/>
      <c r="TVT242" s="45"/>
      <c r="TVU242" s="45"/>
      <c r="TVV242" s="45"/>
      <c r="TVW242" s="45"/>
      <c r="TVX242" s="45"/>
      <c r="TVY242" s="45"/>
      <c r="TVZ242" s="45"/>
      <c r="TWA242" s="45"/>
      <c r="TWB242" s="45"/>
      <c r="TWC242" s="45"/>
      <c r="TWD242" s="45"/>
      <c r="TWE242" s="45"/>
      <c r="TWF242" s="45"/>
      <c r="TWG242" s="45"/>
      <c r="TWH242" s="45"/>
      <c r="TWI242" s="45"/>
      <c r="TWJ242" s="45"/>
      <c r="TWK242" s="45"/>
      <c r="TWL242" s="45"/>
      <c r="TWM242" s="45"/>
      <c r="TWN242" s="45"/>
      <c r="TWO242" s="45"/>
      <c r="TWP242" s="45"/>
      <c r="TWQ242" s="45"/>
      <c r="TWR242" s="45"/>
      <c r="TWS242" s="45"/>
      <c r="TWT242" s="45"/>
      <c r="TWU242" s="45"/>
      <c r="TWV242" s="45"/>
      <c r="TWW242" s="45"/>
      <c r="TWX242" s="45"/>
      <c r="TWY242" s="45"/>
      <c r="TWZ242" s="45"/>
      <c r="TXA242" s="45"/>
      <c r="TXB242" s="45"/>
      <c r="TXC242" s="45"/>
      <c r="TXD242" s="45"/>
      <c r="TXE242" s="45"/>
      <c r="TXF242" s="45"/>
      <c r="TXG242" s="45"/>
      <c r="TXH242" s="45"/>
      <c r="TXI242" s="45"/>
      <c r="TXJ242" s="45"/>
      <c r="TXK242" s="45"/>
      <c r="TXL242" s="45"/>
      <c r="TXM242" s="45"/>
      <c r="TXN242" s="45"/>
      <c r="TXO242" s="45"/>
      <c r="TXP242" s="45"/>
      <c r="TXQ242" s="45"/>
      <c r="TXR242" s="45"/>
      <c r="TXS242" s="45"/>
      <c r="TXT242" s="45"/>
      <c r="TXU242" s="45"/>
      <c r="TXV242" s="45"/>
      <c r="TXW242" s="45"/>
      <c r="TXX242" s="45"/>
      <c r="TXY242" s="45"/>
      <c r="TXZ242" s="45"/>
      <c r="TYA242" s="45"/>
      <c r="TYB242" s="45"/>
      <c r="TYC242" s="45"/>
      <c r="TYD242" s="45"/>
      <c r="TYE242" s="45"/>
      <c r="TYF242" s="45"/>
      <c r="TYG242" s="45"/>
      <c r="TYH242" s="45"/>
      <c r="TYI242" s="45"/>
      <c r="TYJ242" s="45"/>
      <c r="TYK242" s="45"/>
      <c r="TYL242" s="45"/>
      <c r="TYM242" s="45"/>
      <c r="TYN242" s="45"/>
      <c r="TYO242" s="45"/>
      <c r="TYP242" s="45"/>
      <c r="TYQ242" s="45"/>
      <c r="TYR242" s="45"/>
      <c r="TYS242" s="45"/>
      <c r="TYT242" s="45"/>
      <c r="TYU242" s="45"/>
      <c r="TYV242" s="45"/>
      <c r="TYW242" s="45"/>
      <c r="TYX242" s="45"/>
      <c r="TYY242" s="45"/>
      <c r="TYZ242" s="45"/>
      <c r="TZA242" s="45"/>
      <c r="TZB242" s="45"/>
      <c r="TZC242" s="45"/>
      <c r="TZD242" s="45"/>
      <c r="TZE242" s="45"/>
      <c r="TZF242" s="45"/>
      <c r="TZG242" s="45"/>
      <c r="TZH242" s="45"/>
      <c r="TZI242" s="45"/>
      <c r="TZJ242" s="45"/>
      <c r="TZK242" s="45"/>
      <c r="TZL242" s="45"/>
      <c r="TZM242" s="45"/>
      <c r="TZN242" s="45"/>
      <c r="TZO242" s="45"/>
      <c r="TZP242" s="45"/>
      <c r="TZQ242" s="45"/>
      <c r="TZR242" s="45"/>
      <c r="TZS242" s="45"/>
      <c r="TZT242" s="45"/>
      <c r="TZU242" s="45"/>
      <c r="TZV242" s="45"/>
      <c r="TZW242" s="45"/>
      <c r="TZX242" s="45"/>
      <c r="TZY242" s="45"/>
      <c r="TZZ242" s="45"/>
      <c r="UAA242" s="45"/>
      <c r="UAB242" s="45"/>
      <c r="UAC242" s="45"/>
      <c r="UAD242" s="45"/>
      <c r="UAE242" s="45"/>
      <c r="UAF242" s="45"/>
      <c r="UAG242" s="45"/>
      <c r="UAH242" s="45"/>
      <c r="UAI242" s="45"/>
      <c r="UAJ242" s="45"/>
      <c r="UAK242" s="45"/>
      <c r="UAL242" s="45"/>
      <c r="UAM242" s="45"/>
      <c r="UAN242" s="45"/>
      <c r="UAO242" s="45"/>
      <c r="UAP242" s="45"/>
      <c r="UAQ242" s="45"/>
      <c r="UAR242" s="45"/>
      <c r="UAS242" s="45"/>
      <c r="UAT242" s="45"/>
      <c r="UAU242" s="45"/>
      <c r="UAV242" s="45"/>
      <c r="UAW242" s="45"/>
      <c r="UAX242" s="45"/>
      <c r="UAY242" s="45"/>
      <c r="UAZ242" s="45"/>
      <c r="UBA242" s="45"/>
      <c r="UBB242" s="45"/>
      <c r="UBC242" s="45"/>
      <c r="UBD242" s="45"/>
      <c r="UBE242" s="45"/>
      <c r="UBF242" s="45"/>
      <c r="UBG242" s="45"/>
      <c r="UBH242" s="45"/>
      <c r="UBI242" s="45"/>
      <c r="UBJ242" s="45"/>
      <c r="UBK242" s="45"/>
      <c r="UBL242" s="45"/>
      <c r="UBM242" s="45"/>
      <c r="UBN242" s="45"/>
      <c r="UBO242" s="45"/>
      <c r="UBP242" s="45"/>
      <c r="UBQ242" s="45"/>
      <c r="UBR242" s="45"/>
      <c r="UBS242" s="45"/>
      <c r="UBT242" s="45"/>
      <c r="UBU242" s="45"/>
      <c r="UBV242" s="45"/>
      <c r="UBW242" s="45"/>
      <c r="UBX242" s="45"/>
      <c r="UBY242" s="45"/>
      <c r="UBZ242" s="45"/>
      <c r="UCA242" s="45"/>
      <c r="UCB242" s="45"/>
      <c r="UCC242" s="45"/>
      <c r="UCD242" s="45"/>
      <c r="UCE242" s="45"/>
      <c r="UCF242" s="45"/>
      <c r="UCG242" s="45"/>
      <c r="UCH242" s="45"/>
      <c r="UCI242" s="45"/>
      <c r="UCJ242" s="45"/>
      <c r="UCK242" s="45"/>
      <c r="UCL242" s="45"/>
      <c r="UCM242" s="45"/>
      <c r="UCN242" s="45"/>
      <c r="UCO242" s="45"/>
      <c r="UCP242" s="45"/>
      <c r="UCQ242" s="45"/>
      <c r="UCR242" s="45"/>
      <c r="UCS242" s="45"/>
      <c r="UCT242" s="45"/>
      <c r="UCU242" s="45"/>
      <c r="UCV242" s="45"/>
      <c r="UCW242" s="45"/>
      <c r="UCX242" s="45"/>
      <c r="UCY242" s="45"/>
      <c r="UCZ242" s="45"/>
      <c r="UDA242" s="45"/>
      <c r="UDB242" s="45"/>
      <c r="UDC242" s="45"/>
      <c r="UDD242" s="45"/>
      <c r="UDE242" s="45"/>
      <c r="UDF242" s="45"/>
      <c r="UDG242" s="45"/>
      <c r="UDH242" s="45"/>
      <c r="UDI242" s="45"/>
      <c r="UDJ242" s="45"/>
      <c r="UDK242" s="45"/>
      <c r="UDL242" s="45"/>
      <c r="UDM242" s="45"/>
      <c r="UDN242" s="45"/>
      <c r="UDO242" s="45"/>
      <c r="UDP242" s="45"/>
      <c r="UDQ242" s="45"/>
      <c r="UDR242" s="45"/>
      <c r="UDS242" s="45"/>
      <c r="UDT242" s="45"/>
      <c r="UDU242" s="45"/>
      <c r="UDV242" s="45"/>
      <c r="UDW242" s="45"/>
      <c r="UDX242" s="45"/>
      <c r="UDY242" s="45"/>
      <c r="UDZ242" s="45"/>
      <c r="UEA242" s="45"/>
      <c r="UEB242" s="45"/>
      <c r="UEC242" s="45"/>
      <c r="UED242" s="45"/>
      <c r="UEE242" s="45"/>
      <c r="UEF242" s="45"/>
      <c r="UEG242" s="45"/>
      <c r="UEH242" s="45"/>
      <c r="UEI242" s="45"/>
      <c r="UEJ242" s="45"/>
      <c r="UEK242" s="45"/>
      <c r="UEL242" s="45"/>
      <c r="UEM242" s="45"/>
      <c r="UEN242" s="45"/>
      <c r="UEO242" s="45"/>
      <c r="UEP242" s="45"/>
      <c r="UEQ242" s="45"/>
      <c r="UER242" s="45"/>
      <c r="UES242" s="45"/>
      <c r="UET242" s="45"/>
      <c r="UEU242" s="45"/>
      <c r="UEV242" s="45"/>
      <c r="UEW242" s="45"/>
      <c r="UEX242" s="45"/>
      <c r="UEY242" s="45"/>
      <c r="UEZ242" s="45"/>
      <c r="UFA242" s="45"/>
      <c r="UFB242" s="45"/>
      <c r="UFC242" s="45"/>
      <c r="UFD242" s="45"/>
      <c r="UFE242" s="45"/>
      <c r="UFF242" s="45"/>
      <c r="UFG242" s="45"/>
      <c r="UFH242" s="45"/>
      <c r="UFI242" s="45"/>
      <c r="UFJ242" s="45"/>
      <c r="UFK242" s="45"/>
      <c r="UFL242" s="45"/>
      <c r="UFM242" s="45"/>
      <c r="UFN242" s="45"/>
      <c r="UFO242" s="45"/>
      <c r="UFP242" s="45"/>
      <c r="UFQ242" s="45"/>
      <c r="UFR242" s="45"/>
      <c r="UFS242" s="45"/>
      <c r="UFT242" s="45"/>
      <c r="UFU242" s="45"/>
      <c r="UFV242" s="45"/>
      <c r="UFW242" s="45"/>
      <c r="UFX242" s="45"/>
      <c r="UFY242" s="45"/>
      <c r="UFZ242" s="45"/>
      <c r="UGA242" s="45"/>
      <c r="UGB242" s="45"/>
      <c r="UGC242" s="45"/>
      <c r="UGD242" s="45"/>
      <c r="UGE242" s="45"/>
      <c r="UGF242" s="45"/>
      <c r="UGG242" s="45"/>
      <c r="UGH242" s="45"/>
      <c r="UGI242" s="45"/>
      <c r="UGJ242" s="45"/>
      <c r="UGK242" s="45"/>
      <c r="UGL242" s="45"/>
      <c r="UGM242" s="45"/>
      <c r="UGN242" s="45"/>
      <c r="UGO242" s="45"/>
      <c r="UGP242" s="45"/>
      <c r="UGQ242" s="45"/>
      <c r="UGR242" s="45"/>
      <c r="UGS242" s="45"/>
      <c r="UGT242" s="45"/>
      <c r="UGU242" s="45"/>
      <c r="UGV242" s="45"/>
      <c r="UGW242" s="45"/>
      <c r="UGX242" s="45"/>
      <c r="UGY242" s="45"/>
      <c r="UGZ242" s="45"/>
      <c r="UHA242" s="45"/>
      <c r="UHB242" s="45"/>
      <c r="UHC242" s="45"/>
      <c r="UHD242" s="45"/>
      <c r="UHE242" s="45"/>
      <c r="UHF242" s="45"/>
      <c r="UHG242" s="45"/>
      <c r="UHH242" s="45"/>
      <c r="UHI242" s="45"/>
      <c r="UHJ242" s="45"/>
      <c r="UHK242" s="45"/>
      <c r="UHL242" s="45"/>
      <c r="UHM242" s="45"/>
      <c r="UHN242" s="45"/>
      <c r="UHO242" s="45"/>
      <c r="UHP242" s="45"/>
      <c r="UHQ242" s="45"/>
      <c r="UHR242" s="45"/>
      <c r="UHS242" s="45"/>
      <c r="UHT242" s="45"/>
      <c r="UHU242" s="45"/>
      <c r="UHV242" s="45"/>
      <c r="UHW242" s="45"/>
      <c r="UHX242" s="45"/>
      <c r="UHY242" s="45"/>
      <c r="UHZ242" s="45"/>
      <c r="UIA242" s="45"/>
      <c r="UIB242" s="45"/>
      <c r="UIC242" s="45"/>
      <c r="UID242" s="45"/>
      <c r="UIE242" s="45"/>
      <c r="UIF242" s="45"/>
      <c r="UIG242" s="45"/>
      <c r="UIH242" s="45"/>
      <c r="UII242" s="45"/>
      <c r="UIJ242" s="45"/>
      <c r="UIK242" s="45"/>
      <c r="UIL242" s="45"/>
      <c r="UIM242" s="45"/>
      <c r="UIN242" s="45"/>
      <c r="UIO242" s="45"/>
      <c r="UIP242" s="45"/>
      <c r="UIQ242" s="45"/>
      <c r="UIR242" s="45"/>
      <c r="UIS242" s="45"/>
      <c r="UIT242" s="45"/>
      <c r="UIU242" s="45"/>
      <c r="UIV242" s="45"/>
      <c r="UIW242" s="45"/>
      <c r="UIX242" s="45"/>
      <c r="UIY242" s="45"/>
      <c r="UIZ242" s="45"/>
      <c r="UJA242" s="45"/>
      <c r="UJB242" s="45"/>
      <c r="UJC242" s="45"/>
      <c r="UJD242" s="45"/>
      <c r="UJE242" s="45"/>
      <c r="UJF242" s="45"/>
      <c r="UJG242" s="45"/>
      <c r="UJH242" s="45"/>
      <c r="UJI242" s="45"/>
      <c r="UJJ242" s="45"/>
      <c r="UJK242" s="45"/>
      <c r="UJL242" s="45"/>
      <c r="UJM242" s="45"/>
      <c r="UJN242" s="45"/>
      <c r="UJO242" s="45"/>
      <c r="UJP242" s="45"/>
      <c r="UJQ242" s="45"/>
      <c r="UJR242" s="45"/>
      <c r="UJS242" s="45"/>
      <c r="UJT242" s="45"/>
      <c r="UJU242" s="45"/>
      <c r="UJV242" s="45"/>
      <c r="UJW242" s="45"/>
      <c r="UJX242" s="45"/>
      <c r="UJY242" s="45"/>
      <c r="UJZ242" s="45"/>
      <c r="UKA242" s="45"/>
      <c r="UKB242" s="45"/>
      <c r="UKC242" s="45"/>
      <c r="UKD242" s="45"/>
      <c r="UKE242" s="45"/>
      <c r="UKF242" s="45"/>
      <c r="UKG242" s="45"/>
      <c r="UKH242" s="45"/>
      <c r="UKI242" s="45"/>
      <c r="UKJ242" s="45"/>
      <c r="UKK242" s="45"/>
      <c r="UKL242" s="45"/>
      <c r="UKM242" s="45"/>
      <c r="UKN242" s="45"/>
      <c r="UKO242" s="45"/>
      <c r="UKP242" s="45"/>
      <c r="UKQ242" s="45"/>
      <c r="UKR242" s="45"/>
      <c r="UKS242" s="45"/>
      <c r="UKT242" s="45"/>
      <c r="UKU242" s="45"/>
      <c r="UKV242" s="45"/>
      <c r="UKW242" s="45"/>
      <c r="UKX242" s="45"/>
      <c r="UKY242" s="45"/>
      <c r="UKZ242" s="45"/>
      <c r="ULA242" s="45"/>
      <c r="ULB242" s="45"/>
      <c r="ULC242" s="45"/>
      <c r="ULD242" s="45"/>
      <c r="ULE242" s="45"/>
      <c r="ULF242" s="45"/>
      <c r="ULG242" s="45"/>
      <c r="ULH242" s="45"/>
      <c r="ULI242" s="45"/>
      <c r="ULJ242" s="45"/>
      <c r="ULK242" s="45"/>
      <c r="ULL242" s="45"/>
      <c r="ULM242" s="45"/>
      <c r="ULN242" s="45"/>
      <c r="ULO242" s="45"/>
      <c r="ULP242" s="45"/>
      <c r="ULQ242" s="45"/>
      <c r="ULR242" s="45"/>
      <c r="ULS242" s="45"/>
      <c r="ULT242" s="45"/>
      <c r="ULU242" s="45"/>
      <c r="ULV242" s="45"/>
      <c r="ULW242" s="45"/>
      <c r="ULX242" s="45"/>
      <c r="ULY242" s="45"/>
      <c r="ULZ242" s="45"/>
      <c r="UMA242" s="45"/>
      <c r="UMB242" s="45"/>
      <c r="UMC242" s="45"/>
      <c r="UMD242" s="45"/>
      <c r="UME242" s="45"/>
      <c r="UMF242" s="45"/>
      <c r="UMG242" s="45"/>
      <c r="UMH242" s="45"/>
      <c r="UMI242" s="45"/>
      <c r="UMJ242" s="45"/>
      <c r="UMK242" s="45"/>
      <c r="UML242" s="45"/>
      <c r="UMM242" s="45"/>
      <c r="UMN242" s="45"/>
      <c r="UMO242" s="45"/>
      <c r="UMP242" s="45"/>
      <c r="UMQ242" s="45"/>
      <c r="UMR242" s="45"/>
      <c r="UMS242" s="45"/>
      <c r="UMT242" s="45"/>
      <c r="UMU242" s="45"/>
      <c r="UMV242" s="45"/>
      <c r="UMW242" s="45"/>
      <c r="UMX242" s="45"/>
      <c r="UMY242" s="45"/>
      <c r="UMZ242" s="45"/>
      <c r="UNA242" s="45"/>
      <c r="UNB242" s="45"/>
      <c r="UNC242" s="45"/>
      <c r="UND242" s="45"/>
      <c r="UNE242" s="45"/>
      <c r="UNF242" s="45"/>
      <c r="UNG242" s="45"/>
      <c r="UNH242" s="45"/>
      <c r="UNI242" s="45"/>
      <c r="UNJ242" s="45"/>
      <c r="UNK242" s="45"/>
      <c r="UNL242" s="45"/>
      <c r="UNM242" s="45"/>
      <c r="UNN242" s="45"/>
      <c r="UNO242" s="45"/>
      <c r="UNP242" s="45"/>
      <c r="UNQ242" s="45"/>
      <c r="UNR242" s="45"/>
      <c r="UNS242" s="45"/>
      <c r="UNT242" s="45"/>
      <c r="UNU242" s="45"/>
      <c r="UNV242" s="45"/>
      <c r="UNW242" s="45"/>
      <c r="UNX242" s="45"/>
      <c r="UNY242" s="45"/>
      <c r="UNZ242" s="45"/>
      <c r="UOA242" s="45"/>
      <c r="UOB242" s="45"/>
      <c r="UOC242" s="45"/>
      <c r="UOD242" s="45"/>
      <c r="UOE242" s="45"/>
      <c r="UOF242" s="45"/>
      <c r="UOG242" s="45"/>
      <c r="UOH242" s="45"/>
      <c r="UOI242" s="45"/>
      <c r="UOJ242" s="45"/>
      <c r="UOK242" s="45"/>
      <c r="UOL242" s="45"/>
      <c r="UOM242" s="45"/>
      <c r="UON242" s="45"/>
      <c r="UOO242" s="45"/>
      <c r="UOP242" s="45"/>
      <c r="UOQ242" s="45"/>
      <c r="UOR242" s="45"/>
      <c r="UOS242" s="45"/>
      <c r="UOT242" s="45"/>
      <c r="UOU242" s="45"/>
      <c r="UOV242" s="45"/>
      <c r="UOW242" s="45"/>
      <c r="UOX242" s="45"/>
      <c r="UOY242" s="45"/>
      <c r="UOZ242" s="45"/>
      <c r="UPA242" s="45"/>
      <c r="UPB242" s="45"/>
      <c r="UPC242" s="45"/>
      <c r="UPD242" s="45"/>
      <c r="UPE242" s="45"/>
      <c r="UPF242" s="45"/>
      <c r="UPG242" s="45"/>
      <c r="UPH242" s="45"/>
      <c r="UPI242" s="45"/>
      <c r="UPJ242" s="45"/>
      <c r="UPK242" s="45"/>
      <c r="UPL242" s="45"/>
      <c r="UPM242" s="45"/>
      <c r="UPN242" s="45"/>
      <c r="UPO242" s="45"/>
      <c r="UPP242" s="45"/>
      <c r="UPQ242" s="45"/>
      <c r="UPR242" s="45"/>
      <c r="UPS242" s="45"/>
      <c r="UPT242" s="45"/>
      <c r="UPU242" s="45"/>
      <c r="UPV242" s="45"/>
      <c r="UPW242" s="45"/>
      <c r="UPX242" s="45"/>
      <c r="UPY242" s="45"/>
      <c r="UPZ242" s="45"/>
      <c r="UQA242" s="45"/>
      <c r="UQB242" s="45"/>
      <c r="UQC242" s="45"/>
      <c r="UQD242" s="45"/>
      <c r="UQE242" s="45"/>
      <c r="UQF242" s="45"/>
      <c r="UQG242" s="45"/>
      <c r="UQH242" s="45"/>
      <c r="UQI242" s="45"/>
      <c r="UQJ242" s="45"/>
      <c r="UQK242" s="45"/>
      <c r="UQL242" s="45"/>
      <c r="UQM242" s="45"/>
      <c r="UQN242" s="45"/>
      <c r="UQO242" s="45"/>
      <c r="UQP242" s="45"/>
      <c r="UQQ242" s="45"/>
      <c r="UQR242" s="45"/>
      <c r="UQS242" s="45"/>
      <c r="UQT242" s="45"/>
      <c r="UQU242" s="45"/>
      <c r="UQV242" s="45"/>
      <c r="UQW242" s="45"/>
      <c r="UQX242" s="45"/>
      <c r="UQY242" s="45"/>
      <c r="UQZ242" s="45"/>
      <c r="URA242" s="45"/>
      <c r="URB242" s="45"/>
      <c r="URC242" s="45"/>
      <c r="URD242" s="45"/>
      <c r="URE242" s="45"/>
      <c r="URF242" s="45"/>
      <c r="URG242" s="45"/>
      <c r="URH242" s="45"/>
      <c r="URI242" s="45"/>
      <c r="URJ242" s="45"/>
      <c r="URK242" s="45"/>
      <c r="URL242" s="45"/>
      <c r="URM242" s="45"/>
      <c r="URN242" s="45"/>
      <c r="URO242" s="45"/>
      <c r="URP242" s="45"/>
      <c r="URQ242" s="45"/>
      <c r="URR242" s="45"/>
      <c r="URS242" s="45"/>
      <c r="URT242" s="45"/>
      <c r="URU242" s="45"/>
      <c r="URV242" s="45"/>
      <c r="URW242" s="45"/>
      <c r="URX242" s="45"/>
      <c r="URY242" s="45"/>
      <c r="URZ242" s="45"/>
      <c r="USA242" s="45"/>
      <c r="USB242" s="45"/>
      <c r="USC242" s="45"/>
      <c r="USD242" s="45"/>
      <c r="USE242" s="45"/>
      <c r="USF242" s="45"/>
      <c r="USG242" s="45"/>
      <c r="USH242" s="45"/>
      <c r="USI242" s="45"/>
      <c r="USJ242" s="45"/>
      <c r="USK242" s="45"/>
      <c r="USL242" s="45"/>
      <c r="USM242" s="45"/>
      <c r="USN242" s="45"/>
      <c r="USO242" s="45"/>
      <c r="USP242" s="45"/>
      <c r="USQ242" s="45"/>
      <c r="USR242" s="45"/>
      <c r="USS242" s="45"/>
      <c r="UST242" s="45"/>
      <c r="USU242" s="45"/>
      <c r="USV242" s="45"/>
      <c r="USW242" s="45"/>
      <c r="USX242" s="45"/>
      <c r="USY242" s="45"/>
      <c r="USZ242" s="45"/>
      <c r="UTA242" s="45"/>
      <c r="UTB242" s="45"/>
      <c r="UTC242" s="45"/>
      <c r="UTD242" s="45"/>
      <c r="UTE242" s="45"/>
      <c r="UTF242" s="45"/>
      <c r="UTG242" s="45"/>
      <c r="UTH242" s="45"/>
      <c r="UTI242" s="45"/>
      <c r="UTJ242" s="45"/>
      <c r="UTK242" s="45"/>
      <c r="UTL242" s="45"/>
      <c r="UTM242" s="45"/>
      <c r="UTN242" s="45"/>
      <c r="UTO242" s="45"/>
      <c r="UTP242" s="45"/>
      <c r="UTQ242" s="45"/>
      <c r="UTR242" s="45"/>
      <c r="UTS242" s="45"/>
      <c r="UTT242" s="45"/>
      <c r="UTU242" s="45"/>
      <c r="UTV242" s="45"/>
      <c r="UTW242" s="45"/>
      <c r="UTX242" s="45"/>
      <c r="UTY242" s="45"/>
      <c r="UTZ242" s="45"/>
      <c r="UUA242" s="45"/>
      <c r="UUB242" s="45"/>
      <c r="UUC242" s="45"/>
      <c r="UUD242" s="45"/>
      <c r="UUE242" s="45"/>
      <c r="UUF242" s="45"/>
      <c r="UUG242" s="45"/>
      <c r="UUH242" s="45"/>
      <c r="UUI242" s="45"/>
      <c r="UUJ242" s="45"/>
      <c r="UUK242" s="45"/>
      <c r="UUL242" s="45"/>
      <c r="UUM242" s="45"/>
      <c r="UUN242" s="45"/>
      <c r="UUO242" s="45"/>
      <c r="UUP242" s="45"/>
      <c r="UUQ242" s="45"/>
      <c r="UUR242" s="45"/>
      <c r="UUS242" s="45"/>
      <c r="UUT242" s="45"/>
      <c r="UUU242" s="45"/>
      <c r="UUV242" s="45"/>
      <c r="UUW242" s="45"/>
      <c r="UUX242" s="45"/>
      <c r="UUY242" s="45"/>
      <c r="UUZ242" s="45"/>
      <c r="UVA242" s="45"/>
      <c r="UVB242" s="45"/>
      <c r="UVC242" s="45"/>
      <c r="UVD242" s="45"/>
      <c r="UVE242" s="45"/>
      <c r="UVF242" s="45"/>
      <c r="UVG242" s="45"/>
      <c r="UVH242" s="45"/>
      <c r="UVI242" s="45"/>
      <c r="UVJ242" s="45"/>
      <c r="UVK242" s="45"/>
      <c r="UVL242" s="45"/>
      <c r="UVM242" s="45"/>
      <c r="UVN242" s="45"/>
      <c r="UVO242" s="45"/>
      <c r="UVP242" s="45"/>
      <c r="UVQ242" s="45"/>
      <c r="UVR242" s="45"/>
      <c r="UVS242" s="45"/>
      <c r="UVT242" s="45"/>
      <c r="UVU242" s="45"/>
      <c r="UVV242" s="45"/>
      <c r="UVW242" s="45"/>
      <c r="UVX242" s="45"/>
      <c r="UVY242" s="45"/>
      <c r="UVZ242" s="45"/>
      <c r="UWA242" s="45"/>
      <c r="UWB242" s="45"/>
      <c r="UWC242" s="45"/>
      <c r="UWD242" s="45"/>
      <c r="UWE242" s="45"/>
      <c r="UWF242" s="45"/>
      <c r="UWG242" s="45"/>
      <c r="UWH242" s="45"/>
      <c r="UWI242" s="45"/>
      <c r="UWJ242" s="45"/>
      <c r="UWK242" s="45"/>
      <c r="UWL242" s="45"/>
      <c r="UWM242" s="45"/>
      <c r="UWN242" s="45"/>
      <c r="UWO242" s="45"/>
      <c r="UWP242" s="45"/>
      <c r="UWQ242" s="45"/>
      <c r="UWR242" s="45"/>
      <c r="UWS242" s="45"/>
      <c r="UWT242" s="45"/>
      <c r="UWU242" s="45"/>
      <c r="UWV242" s="45"/>
      <c r="UWW242" s="45"/>
      <c r="UWX242" s="45"/>
      <c r="UWY242" s="45"/>
      <c r="UWZ242" s="45"/>
      <c r="UXA242" s="45"/>
      <c r="UXB242" s="45"/>
      <c r="UXC242" s="45"/>
      <c r="UXD242" s="45"/>
      <c r="UXE242" s="45"/>
      <c r="UXF242" s="45"/>
      <c r="UXG242" s="45"/>
      <c r="UXH242" s="45"/>
      <c r="UXI242" s="45"/>
      <c r="UXJ242" s="45"/>
      <c r="UXK242" s="45"/>
      <c r="UXL242" s="45"/>
      <c r="UXM242" s="45"/>
      <c r="UXN242" s="45"/>
      <c r="UXO242" s="45"/>
      <c r="UXP242" s="45"/>
      <c r="UXQ242" s="45"/>
      <c r="UXR242" s="45"/>
      <c r="UXS242" s="45"/>
      <c r="UXT242" s="45"/>
      <c r="UXU242" s="45"/>
      <c r="UXV242" s="45"/>
      <c r="UXW242" s="45"/>
      <c r="UXX242" s="45"/>
      <c r="UXY242" s="45"/>
      <c r="UXZ242" s="45"/>
      <c r="UYA242" s="45"/>
      <c r="UYB242" s="45"/>
      <c r="UYC242" s="45"/>
      <c r="UYD242" s="45"/>
      <c r="UYE242" s="45"/>
      <c r="UYF242" s="45"/>
      <c r="UYG242" s="45"/>
      <c r="UYH242" s="45"/>
      <c r="UYI242" s="45"/>
      <c r="UYJ242" s="45"/>
      <c r="UYK242" s="45"/>
      <c r="UYL242" s="45"/>
      <c r="UYM242" s="45"/>
      <c r="UYN242" s="45"/>
      <c r="UYO242" s="45"/>
      <c r="UYP242" s="45"/>
      <c r="UYQ242" s="45"/>
      <c r="UYR242" s="45"/>
      <c r="UYS242" s="45"/>
      <c r="UYT242" s="45"/>
      <c r="UYU242" s="45"/>
      <c r="UYV242" s="45"/>
      <c r="UYW242" s="45"/>
      <c r="UYX242" s="45"/>
      <c r="UYY242" s="45"/>
      <c r="UYZ242" s="45"/>
      <c r="UZA242" s="45"/>
      <c r="UZB242" s="45"/>
      <c r="UZC242" s="45"/>
      <c r="UZD242" s="45"/>
      <c r="UZE242" s="45"/>
      <c r="UZF242" s="45"/>
      <c r="UZG242" s="45"/>
      <c r="UZH242" s="45"/>
      <c r="UZI242" s="45"/>
      <c r="UZJ242" s="45"/>
      <c r="UZK242" s="45"/>
      <c r="UZL242" s="45"/>
      <c r="UZM242" s="45"/>
      <c r="UZN242" s="45"/>
      <c r="UZO242" s="45"/>
      <c r="UZP242" s="45"/>
      <c r="UZQ242" s="45"/>
      <c r="UZR242" s="45"/>
      <c r="UZS242" s="45"/>
      <c r="UZT242" s="45"/>
      <c r="UZU242" s="45"/>
      <c r="UZV242" s="45"/>
      <c r="UZW242" s="45"/>
      <c r="UZX242" s="45"/>
      <c r="UZY242" s="45"/>
      <c r="UZZ242" s="45"/>
      <c r="VAA242" s="45"/>
      <c r="VAB242" s="45"/>
      <c r="VAC242" s="45"/>
      <c r="VAD242" s="45"/>
      <c r="VAE242" s="45"/>
      <c r="VAF242" s="45"/>
      <c r="VAG242" s="45"/>
      <c r="VAH242" s="45"/>
      <c r="VAI242" s="45"/>
      <c r="VAJ242" s="45"/>
      <c r="VAK242" s="45"/>
      <c r="VAL242" s="45"/>
      <c r="VAM242" s="45"/>
      <c r="VAN242" s="45"/>
      <c r="VAO242" s="45"/>
      <c r="VAP242" s="45"/>
      <c r="VAQ242" s="45"/>
      <c r="VAR242" s="45"/>
      <c r="VAS242" s="45"/>
      <c r="VAT242" s="45"/>
      <c r="VAU242" s="45"/>
      <c r="VAV242" s="45"/>
      <c r="VAW242" s="45"/>
      <c r="VAX242" s="45"/>
      <c r="VAY242" s="45"/>
      <c r="VAZ242" s="45"/>
      <c r="VBA242" s="45"/>
      <c r="VBB242" s="45"/>
      <c r="VBC242" s="45"/>
      <c r="VBD242" s="45"/>
      <c r="VBE242" s="45"/>
      <c r="VBF242" s="45"/>
      <c r="VBG242" s="45"/>
      <c r="VBH242" s="45"/>
      <c r="VBI242" s="45"/>
      <c r="VBJ242" s="45"/>
      <c r="VBK242" s="45"/>
      <c r="VBL242" s="45"/>
      <c r="VBM242" s="45"/>
      <c r="VBN242" s="45"/>
      <c r="VBO242" s="45"/>
      <c r="VBP242" s="45"/>
      <c r="VBQ242" s="45"/>
      <c r="VBR242" s="45"/>
      <c r="VBS242" s="45"/>
      <c r="VBT242" s="45"/>
      <c r="VBU242" s="45"/>
      <c r="VBV242" s="45"/>
      <c r="VBW242" s="45"/>
      <c r="VBX242" s="45"/>
      <c r="VBY242" s="45"/>
      <c r="VBZ242" s="45"/>
      <c r="VCA242" s="45"/>
      <c r="VCB242" s="45"/>
      <c r="VCC242" s="45"/>
      <c r="VCD242" s="45"/>
      <c r="VCE242" s="45"/>
      <c r="VCF242" s="45"/>
      <c r="VCG242" s="45"/>
      <c r="VCH242" s="45"/>
      <c r="VCI242" s="45"/>
      <c r="VCJ242" s="45"/>
      <c r="VCK242" s="45"/>
      <c r="VCL242" s="45"/>
      <c r="VCM242" s="45"/>
      <c r="VCN242" s="45"/>
      <c r="VCO242" s="45"/>
      <c r="VCP242" s="45"/>
      <c r="VCQ242" s="45"/>
      <c r="VCR242" s="45"/>
      <c r="VCS242" s="45"/>
      <c r="VCT242" s="45"/>
      <c r="VCU242" s="45"/>
      <c r="VCV242" s="45"/>
      <c r="VCW242" s="45"/>
      <c r="VCX242" s="45"/>
      <c r="VCY242" s="45"/>
      <c r="VCZ242" s="45"/>
      <c r="VDA242" s="45"/>
      <c r="VDB242" s="45"/>
      <c r="VDC242" s="45"/>
      <c r="VDD242" s="45"/>
      <c r="VDE242" s="45"/>
      <c r="VDF242" s="45"/>
      <c r="VDG242" s="45"/>
      <c r="VDH242" s="45"/>
      <c r="VDI242" s="45"/>
      <c r="VDJ242" s="45"/>
      <c r="VDK242" s="45"/>
      <c r="VDL242" s="45"/>
      <c r="VDM242" s="45"/>
      <c r="VDN242" s="45"/>
      <c r="VDO242" s="45"/>
      <c r="VDP242" s="45"/>
      <c r="VDQ242" s="45"/>
      <c r="VDR242" s="45"/>
      <c r="VDS242" s="45"/>
      <c r="VDT242" s="45"/>
      <c r="VDU242" s="45"/>
      <c r="VDV242" s="45"/>
      <c r="VDW242" s="45"/>
      <c r="VDX242" s="45"/>
      <c r="VDY242" s="45"/>
      <c r="VDZ242" s="45"/>
      <c r="VEA242" s="45"/>
      <c r="VEB242" s="45"/>
      <c r="VEC242" s="45"/>
      <c r="VED242" s="45"/>
      <c r="VEE242" s="45"/>
      <c r="VEF242" s="45"/>
      <c r="VEG242" s="45"/>
      <c r="VEH242" s="45"/>
      <c r="VEI242" s="45"/>
      <c r="VEJ242" s="45"/>
      <c r="VEK242" s="45"/>
      <c r="VEL242" s="45"/>
      <c r="VEM242" s="45"/>
      <c r="VEN242" s="45"/>
      <c r="VEO242" s="45"/>
      <c r="VEP242" s="45"/>
      <c r="VEQ242" s="45"/>
      <c r="VER242" s="45"/>
      <c r="VES242" s="45"/>
      <c r="VET242" s="45"/>
      <c r="VEU242" s="45"/>
      <c r="VEV242" s="45"/>
      <c r="VEW242" s="45"/>
      <c r="VEX242" s="45"/>
      <c r="VEY242" s="45"/>
      <c r="VEZ242" s="45"/>
      <c r="VFA242" s="45"/>
      <c r="VFB242" s="45"/>
      <c r="VFC242" s="45"/>
      <c r="VFD242" s="45"/>
      <c r="VFE242" s="45"/>
      <c r="VFF242" s="45"/>
      <c r="VFG242" s="45"/>
      <c r="VFH242" s="45"/>
      <c r="VFI242" s="45"/>
      <c r="VFJ242" s="45"/>
      <c r="VFK242" s="45"/>
      <c r="VFL242" s="45"/>
      <c r="VFM242" s="45"/>
      <c r="VFN242" s="45"/>
      <c r="VFO242" s="45"/>
      <c r="VFP242" s="45"/>
      <c r="VFQ242" s="45"/>
      <c r="VFR242" s="45"/>
      <c r="VFS242" s="45"/>
      <c r="VFT242" s="45"/>
      <c r="VFU242" s="45"/>
      <c r="VFV242" s="45"/>
      <c r="VFW242" s="45"/>
      <c r="VFX242" s="45"/>
      <c r="VFY242" s="45"/>
      <c r="VFZ242" s="45"/>
      <c r="VGA242" s="45"/>
      <c r="VGB242" s="45"/>
      <c r="VGC242" s="45"/>
      <c r="VGD242" s="45"/>
      <c r="VGE242" s="45"/>
      <c r="VGF242" s="45"/>
      <c r="VGG242" s="45"/>
      <c r="VGH242" s="45"/>
      <c r="VGI242" s="45"/>
      <c r="VGJ242" s="45"/>
      <c r="VGK242" s="45"/>
      <c r="VGL242" s="45"/>
      <c r="VGM242" s="45"/>
      <c r="VGN242" s="45"/>
      <c r="VGO242" s="45"/>
      <c r="VGP242" s="45"/>
      <c r="VGQ242" s="45"/>
      <c r="VGR242" s="45"/>
      <c r="VGS242" s="45"/>
      <c r="VGT242" s="45"/>
      <c r="VGU242" s="45"/>
      <c r="VGV242" s="45"/>
      <c r="VGW242" s="45"/>
      <c r="VGX242" s="45"/>
      <c r="VGY242" s="45"/>
      <c r="VGZ242" s="45"/>
      <c r="VHA242" s="45"/>
      <c r="VHB242" s="45"/>
      <c r="VHC242" s="45"/>
      <c r="VHD242" s="45"/>
      <c r="VHE242" s="45"/>
      <c r="VHF242" s="45"/>
      <c r="VHG242" s="45"/>
      <c r="VHH242" s="45"/>
      <c r="VHI242" s="45"/>
      <c r="VHJ242" s="45"/>
      <c r="VHK242" s="45"/>
      <c r="VHL242" s="45"/>
      <c r="VHM242" s="45"/>
      <c r="VHN242" s="45"/>
      <c r="VHO242" s="45"/>
      <c r="VHP242" s="45"/>
      <c r="VHQ242" s="45"/>
      <c r="VHR242" s="45"/>
      <c r="VHS242" s="45"/>
      <c r="VHT242" s="45"/>
      <c r="VHU242" s="45"/>
      <c r="VHV242" s="45"/>
      <c r="VHW242" s="45"/>
      <c r="VHX242" s="45"/>
      <c r="VHY242" s="45"/>
      <c r="VHZ242" s="45"/>
      <c r="VIA242" s="45"/>
      <c r="VIB242" s="45"/>
      <c r="VIC242" s="45"/>
      <c r="VID242" s="45"/>
      <c r="VIE242" s="45"/>
      <c r="VIF242" s="45"/>
      <c r="VIG242" s="45"/>
      <c r="VIH242" s="45"/>
      <c r="VII242" s="45"/>
      <c r="VIJ242" s="45"/>
      <c r="VIK242" s="45"/>
      <c r="VIL242" s="45"/>
      <c r="VIM242" s="45"/>
      <c r="VIN242" s="45"/>
      <c r="VIO242" s="45"/>
      <c r="VIP242" s="45"/>
      <c r="VIQ242" s="45"/>
      <c r="VIR242" s="45"/>
      <c r="VIS242" s="45"/>
      <c r="VIT242" s="45"/>
      <c r="VIU242" s="45"/>
      <c r="VIV242" s="45"/>
      <c r="VIW242" s="45"/>
      <c r="VIX242" s="45"/>
      <c r="VIY242" s="45"/>
      <c r="VIZ242" s="45"/>
      <c r="VJA242" s="45"/>
      <c r="VJB242" s="45"/>
      <c r="VJC242" s="45"/>
      <c r="VJD242" s="45"/>
      <c r="VJE242" s="45"/>
      <c r="VJF242" s="45"/>
      <c r="VJG242" s="45"/>
      <c r="VJH242" s="45"/>
      <c r="VJI242" s="45"/>
      <c r="VJJ242" s="45"/>
      <c r="VJK242" s="45"/>
      <c r="VJL242" s="45"/>
      <c r="VJM242" s="45"/>
      <c r="VJN242" s="45"/>
      <c r="VJO242" s="45"/>
      <c r="VJP242" s="45"/>
      <c r="VJQ242" s="45"/>
      <c r="VJR242" s="45"/>
      <c r="VJS242" s="45"/>
      <c r="VJT242" s="45"/>
      <c r="VJU242" s="45"/>
      <c r="VJV242" s="45"/>
      <c r="VJW242" s="45"/>
      <c r="VJX242" s="45"/>
      <c r="VJY242" s="45"/>
      <c r="VJZ242" s="45"/>
      <c r="VKA242" s="45"/>
      <c r="VKB242" s="45"/>
      <c r="VKC242" s="45"/>
      <c r="VKD242" s="45"/>
      <c r="VKE242" s="45"/>
      <c r="VKF242" s="45"/>
      <c r="VKG242" s="45"/>
      <c r="VKH242" s="45"/>
      <c r="VKI242" s="45"/>
      <c r="VKJ242" s="45"/>
      <c r="VKK242" s="45"/>
      <c r="VKL242" s="45"/>
      <c r="VKM242" s="45"/>
      <c r="VKN242" s="45"/>
      <c r="VKO242" s="45"/>
      <c r="VKP242" s="45"/>
      <c r="VKQ242" s="45"/>
      <c r="VKR242" s="45"/>
      <c r="VKS242" s="45"/>
      <c r="VKT242" s="45"/>
      <c r="VKU242" s="45"/>
      <c r="VKV242" s="45"/>
      <c r="VKW242" s="45"/>
      <c r="VKX242" s="45"/>
      <c r="VKY242" s="45"/>
      <c r="VKZ242" s="45"/>
      <c r="VLA242" s="45"/>
      <c r="VLB242" s="45"/>
      <c r="VLC242" s="45"/>
      <c r="VLD242" s="45"/>
      <c r="VLE242" s="45"/>
      <c r="VLF242" s="45"/>
      <c r="VLG242" s="45"/>
      <c r="VLH242" s="45"/>
      <c r="VLI242" s="45"/>
      <c r="VLJ242" s="45"/>
      <c r="VLK242" s="45"/>
      <c r="VLL242" s="45"/>
      <c r="VLM242" s="45"/>
      <c r="VLN242" s="45"/>
      <c r="VLO242" s="45"/>
      <c r="VLP242" s="45"/>
      <c r="VLQ242" s="45"/>
      <c r="VLR242" s="45"/>
      <c r="VLS242" s="45"/>
      <c r="VLT242" s="45"/>
      <c r="VLU242" s="45"/>
      <c r="VLV242" s="45"/>
      <c r="VLW242" s="45"/>
      <c r="VLX242" s="45"/>
      <c r="VLY242" s="45"/>
      <c r="VLZ242" s="45"/>
      <c r="VMA242" s="45"/>
      <c r="VMB242" s="45"/>
      <c r="VMC242" s="45"/>
      <c r="VMD242" s="45"/>
      <c r="VME242" s="45"/>
      <c r="VMF242" s="45"/>
      <c r="VMG242" s="45"/>
      <c r="VMH242" s="45"/>
      <c r="VMI242" s="45"/>
      <c r="VMJ242" s="45"/>
      <c r="VMK242" s="45"/>
      <c r="VML242" s="45"/>
      <c r="VMM242" s="45"/>
      <c r="VMN242" s="45"/>
      <c r="VMO242" s="45"/>
      <c r="VMP242" s="45"/>
      <c r="VMQ242" s="45"/>
      <c r="VMR242" s="45"/>
      <c r="VMS242" s="45"/>
      <c r="VMT242" s="45"/>
      <c r="VMU242" s="45"/>
      <c r="VMV242" s="45"/>
      <c r="VMW242" s="45"/>
      <c r="VMX242" s="45"/>
      <c r="VMY242" s="45"/>
      <c r="VMZ242" s="45"/>
      <c r="VNA242" s="45"/>
      <c r="VNB242" s="45"/>
      <c r="VNC242" s="45"/>
      <c r="VND242" s="45"/>
      <c r="VNE242" s="45"/>
      <c r="VNF242" s="45"/>
      <c r="VNG242" s="45"/>
      <c r="VNH242" s="45"/>
      <c r="VNI242" s="45"/>
      <c r="VNJ242" s="45"/>
      <c r="VNK242" s="45"/>
      <c r="VNL242" s="45"/>
      <c r="VNM242" s="45"/>
      <c r="VNN242" s="45"/>
      <c r="VNO242" s="45"/>
      <c r="VNP242" s="45"/>
      <c r="VNQ242" s="45"/>
      <c r="VNR242" s="45"/>
      <c r="VNS242" s="45"/>
      <c r="VNT242" s="45"/>
      <c r="VNU242" s="45"/>
      <c r="VNV242" s="45"/>
      <c r="VNW242" s="45"/>
      <c r="VNX242" s="45"/>
      <c r="VNY242" s="45"/>
      <c r="VNZ242" s="45"/>
      <c r="VOA242" s="45"/>
      <c r="VOB242" s="45"/>
      <c r="VOC242" s="45"/>
      <c r="VOD242" s="45"/>
      <c r="VOE242" s="45"/>
      <c r="VOF242" s="45"/>
      <c r="VOG242" s="45"/>
      <c r="VOH242" s="45"/>
      <c r="VOI242" s="45"/>
      <c r="VOJ242" s="45"/>
      <c r="VOK242" s="45"/>
      <c r="VOL242" s="45"/>
      <c r="VOM242" s="45"/>
      <c r="VON242" s="45"/>
      <c r="VOO242" s="45"/>
      <c r="VOP242" s="45"/>
      <c r="VOQ242" s="45"/>
      <c r="VOR242" s="45"/>
      <c r="VOS242" s="45"/>
      <c r="VOT242" s="45"/>
      <c r="VOU242" s="45"/>
      <c r="VOV242" s="45"/>
      <c r="VOW242" s="45"/>
      <c r="VOX242" s="45"/>
      <c r="VOY242" s="45"/>
      <c r="VOZ242" s="45"/>
      <c r="VPA242" s="45"/>
      <c r="VPB242" s="45"/>
      <c r="VPC242" s="45"/>
      <c r="VPD242" s="45"/>
      <c r="VPE242" s="45"/>
      <c r="VPF242" s="45"/>
      <c r="VPG242" s="45"/>
      <c r="VPH242" s="45"/>
      <c r="VPI242" s="45"/>
      <c r="VPJ242" s="45"/>
      <c r="VPK242" s="45"/>
      <c r="VPL242" s="45"/>
      <c r="VPM242" s="45"/>
      <c r="VPN242" s="45"/>
      <c r="VPO242" s="45"/>
      <c r="VPP242" s="45"/>
      <c r="VPQ242" s="45"/>
      <c r="VPR242" s="45"/>
      <c r="VPS242" s="45"/>
      <c r="VPT242" s="45"/>
      <c r="VPU242" s="45"/>
      <c r="VPV242" s="45"/>
      <c r="VPW242" s="45"/>
      <c r="VPX242" s="45"/>
      <c r="VPY242" s="45"/>
      <c r="VPZ242" s="45"/>
      <c r="VQA242" s="45"/>
      <c r="VQB242" s="45"/>
      <c r="VQC242" s="45"/>
      <c r="VQD242" s="45"/>
      <c r="VQE242" s="45"/>
      <c r="VQF242" s="45"/>
      <c r="VQG242" s="45"/>
      <c r="VQH242" s="45"/>
      <c r="VQI242" s="45"/>
      <c r="VQJ242" s="45"/>
      <c r="VQK242" s="45"/>
      <c r="VQL242" s="45"/>
      <c r="VQM242" s="45"/>
      <c r="VQN242" s="45"/>
      <c r="VQO242" s="45"/>
      <c r="VQP242" s="45"/>
      <c r="VQQ242" s="45"/>
      <c r="VQR242" s="45"/>
      <c r="VQS242" s="45"/>
      <c r="VQT242" s="45"/>
      <c r="VQU242" s="45"/>
      <c r="VQV242" s="45"/>
      <c r="VQW242" s="45"/>
      <c r="VQX242" s="45"/>
      <c r="VQY242" s="45"/>
      <c r="VQZ242" s="45"/>
      <c r="VRA242" s="45"/>
      <c r="VRB242" s="45"/>
      <c r="VRC242" s="45"/>
      <c r="VRD242" s="45"/>
      <c r="VRE242" s="45"/>
      <c r="VRF242" s="45"/>
      <c r="VRG242" s="45"/>
      <c r="VRH242" s="45"/>
      <c r="VRI242" s="45"/>
      <c r="VRJ242" s="45"/>
      <c r="VRK242" s="45"/>
      <c r="VRL242" s="45"/>
      <c r="VRM242" s="45"/>
      <c r="VRN242" s="45"/>
      <c r="VRO242" s="45"/>
      <c r="VRP242" s="45"/>
      <c r="VRQ242" s="45"/>
      <c r="VRR242" s="45"/>
      <c r="VRS242" s="45"/>
      <c r="VRT242" s="45"/>
      <c r="VRU242" s="45"/>
      <c r="VRV242" s="45"/>
      <c r="VRW242" s="45"/>
      <c r="VRX242" s="45"/>
      <c r="VRY242" s="45"/>
      <c r="VRZ242" s="45"/>
      <c r="VSA242" s="45"/>
      <c r="VSB242" s="45"/>
      <c r="VSC242" s="45"/>
      <c r="VSD242" s="45"/>
      <c r="VSE242" s="45"/>
      <c r="VSF242" s="45"/>
      <c r="VSG242" s="45"/>
      <c r="VSH242" s="45"/>
      <c r="VSI242" s="45"/>
      <c r="VSJ242" s="45"/>
      <c r="VSK242" s="45"/>
      <c r="VSL242" s="45"/>
      <c r="VSM242" s="45"/>
      <c r="VSN242" s="45"/>
      <c r="VSO242" s="45"/>
      <c r="VSP242" s="45"/>
      <c r="VSQ242" s="45"/>
      <c r="VSR242" s="45"/>
      <c r="VSS242" s="45"/>
      <c r="VST242" s="45"/>
      <c r="VSU242" s="45"/>
      <c r="VSV242" s="45"/>
      <c r="VSW242" s="45"/>
      <c r="VSX242" s="45"/>
      <c r="VSY242" s="45"/>
      <c r="VSZ242" s="45"/>
      <c r="VTA242" s="45"/>
      <c r="VTB242" s="45"/>
      <c r="VTC242" s="45"/>
      <c r="VTD242" s="45"/>
      <c r="VTE242" s="45"/>
      <c r="VTF242" s="45"/>
      <c r="VTG242" s="45"/>
      <c r="VTH242" s="45"/>
      <c r="VTI242" s="45"/>
      <c r="VTJ242" s="45"/>
      <c r="VTK242" s="45"/>
      <c r="VTL242" s="45"/>
      <c r="VTM242" s="45"/>
      <c r="VTN242" s="45"/>
      <c r="VTO242" s="45"/>
      <c r="VTP242" s="45"/>
      <c r="VTQ242" s="45"/>
      <c r="VTR242" s="45"/>
      <c r="VTS242" s="45"/>
      <c r="VTT242" s="45"/>
      <c r="VTU242" s="45"/>
      <c r="VTV242" s="45"/>
      <c r="VTW242" s="45"/>
      <c r="VTX242" s="45"/>
      <c r="VTY242" s="45"/>
      <c r="VTZ242" s="45"/>
      <c r="VUA242" s="45"/>
      <c r="VUB242" s="45"/>
      <c r="VUC242" s="45"/>
      <c r="VUD242" s="45"/>
      <c r="VUE242" s="45"/>
      <c r="VUF242" s="45"/>
      <c r="VUG242" s="45"/>
      <c r="VUH242" s="45"/>
      <c r="VUI242" s="45"/>
      <c r="VUJ242" s="45"/>
      <c r="VUK242" s="45"/>
      <c r="VUL242" s="45"/>
      <c r="VUM242" s="45"/>
      <c r="VUN242" s="45"/>
      <c r="VUO242" s="45"/>
      <c r="VUP242" s="45"/>
      <c r="VUQ242" s="45"/>
      <c r="VUR242" s="45"/>
      <c r="VUS242" s="45"/>
      <c r="VUT242" s="45"/>
      <c r="VUU242" s="45"/>
      <c r="VUV242" s="45"/>
      <c r="VUW242" s="45"/>
      <c r="VUX242" s="45"/>
      <c r="VUY242" s="45"/>
      <c r="VUZ242" s="45"/>
      <c r="VVA242" s="45"/>
      <c r="VVB242" s="45"/>
      <c r="VVC242" s="45"/>
      <c r="VVD242" s="45"/>
      <c r="VVE242" s="45"/>
      <c r="VVF242" s="45"/>
      <c r="VVG242" s="45"/>
      <c r="VVH242" s="45"/>
      <c r="VVI242" s="45"/>
      <c r="VVJ242" s="45"/>
      <c r="VVK242" s="45"/>
      <c r="VVL242" s="45"/>
      <c r="VVM242" s="45"/>
      <c r="VVN242" s="45"/>
      <c r="VVO242" s="45"/>
      <c r="VVP242" s="45"/>
      <c r="VVQ242" s="45"/>
      <c r="VVR242" s="45"/>
      <c r="VVS242" s="45"/>
      <c r="VVT242" s="45"/>
      <c r="VVU242" s="45"/>
      <c r="VVV242" s="45"/>
      <c r="VVW242" s="45"/>
      <c r="VVX242" s="45"/>
      <c r="VVY242" s="45"/>
      <c r="VVZ242" s="45"/>
      <c r="VWA242" s="45"/>
      <c r="VWB242" s="45"/>
      <c r="VWC242" s="45"/>
      <c r="VWD242" s="45"/>
      <c r="VWE242" s="45"/>
      <c r="VWF242" s="45"/>
      <c r="VWG242" s="45"/>
      <c r="VWH242" s="45"/>
      <c r="VWI242" s="45"/>
      <c r="VWJ242" s="45"/>
      <c r="VWK242" s="45"/>
      <c r="VWL242" s="45"/>
      <c r="VWM242" s="45"/>
      <c r="VWN242" s="45"/>
      <c r="VWO242" s="45"/>
      <c r="VWP242" s="45"/>
      <c r="VWQ242" s="45"/>
      <c r="VWR242" s="45"/>
      <c r="VWS242" s="45"/>
      <c r="VWT242" s="45"/>
      <c r="VWU242" s="45"/>
      <c r="VWV242" s="45"/>
      <c r="VWW242" s="45"/>
      <c r="VWX242" s="45"/>
      <c r="VWY242" s="45"/>
      <c r="VWZ242" s="45"/>
      <c r="VXA242" s="45"/>
      <c r="VXB242" s="45"/>
      <c r="VXC242" s="45"/>
      <c r="VXD242" s="45"/>
      <c r="VXE242" s="45"/>
      <c r="VXF242" s="45"/>
      <c r="VXG242" s="45"/>
      <c r="VXH242" s="45"/>
      <c r="VXI242" s="45"/>
      <c r="VXJ242" s="45"/>
      <c r="VXK242" s="45"/>
      <c r="VXL242" s="45"/>
      <c r="VXM242" s="45"/>
      <c r="VXN242" s="45"/>
      <c r="VXO242" s="45"/>
      <c r="VXP242" s="45"/>
      <c r="VXQ242" s="45"/>
      <c r="VXR242" s="45"/>
      <c r="VXS242" s="45"/>
      <c r="VXT242" s="45"/>
      <c r="VXU242" s="45"/>
      <c r="VXV242" s="45"/>
      <c r="VXW242" s="45"/>
      <c r="VXX242" s="45"/>
      <c r="VXY242" s="45"/>
      <c r="VXZ242" s="45"/>
      <c r="VYA242" s="45"/>
      <c r="VYB242" s="45"/>
      <c r="VYC242" s="45"/>
      <c r="VYD242" s="45"/>
      <c r="VYE242" s="45"/>
      <c r="VYF242" s="45"/>
      <c r="VYG242" s="45"/>
      <c r="VYH242" s="45"/>
      <c r="VYI242" s="45"/>
      <c r="VYJ242" s="45"/>
      <c r="VYK242" s="45"/>
      <c r="VYL242" s="45"/>
      <c r="VYM242" s="45"/>
      <c r="VYN242" s="45"/>
      <c r="VYO242" s="45"/>
      <c r="VYP242" s="45"/>
      <c r="VYQ242" s="45"/>
      <c r="VYR242" s="45"/>
      <c r="VYS242" s="45"/>
      <c r="VYT242" s="45"/>
      <c r="VYU242" s="45"/>
      <c r="VYV242" s="45"/>
      <c r="VYW242" s="45"/>
      <c r="VYX242" s="45"/>
      <c r="VYY242" s="45"/>
      <c r="VYZ242" s="45"/>
      <c r="VZA242" s="45"/>
      <c r="VZB242" s="45"/>
      <c r="VZC242" s="45"/>
      <c r="VZD242" s="45"/>
      <c r="VZE242" s="45"/>
      <c r="VZF242" s="45"/>
      <c r="VZG242" s="45"/>
      <c r="VZH242" s="45"/>
      <c r="VZI242" s="45"/>
      <c r="VZJ242" s="45"/>
      <c r="VZK242" s="45"/>
      <c r="VZL242" s="45"/>
      <c r="VZM242" s="45"/>
      <c r="VZN242" s="45"/>
      <c r="VZO242" s="45"/>
      <c r="VZP242" s="45"/>
      <c r="VZQ242" s="45"/>
      <c r="VZR242" s="45"/>
      <c r="VZS242" s="45"/>
      <c r="VZT242" s="45"/>
      <c r="VZU242" s="45"/>
      <c r="VZV242" s="45"/>
      <c r="VZW242" s="45"/>
      <c r="VZX242" s="45"/>
      <c r="VZY242" s="45"/>
      <c r="VZZ242" s="45"/>
      <c r="WAA242" s="45"/>
      <c r="WAB242" s="45"/>
      <c r="WAC242" s="45"/>
      <c r="WAD242" s="45"/>
      <c r="WAE242" s="45"/>
      <c r="WAF242" s="45"/>
      <c r="WAG242" s="45"/>
      <c r="WAH242" s="45"/>
      <c r="WAI242" s="45"/>
      <c r="WAJ242" s="45"/>
      <c r="WAK242" s="45"/>
      <c r="WAL242" s="45"/>
      <c r="WAM242" s="45"/>
      <c r="WAN242" s="45"/>
      <c r="WAO242" s="45"/>
      <c r="WAP242" s="45"/>
      <c r="WAQ242" s="45"/>
      <c r="WAR242" s="45"/>
      <c r="WAS242" s="45"/>
      <c r="WAT242" s="45"/>
      <c r="WAU242" s="45"/>
      <c r="WAV242" s="45"/>
      <c r="WAW242" s="45"/>
      <c r="WAX242" s="45"/>
      <c r="WAY242" s="45"/>
      <c r="WAZ242" s="45"/>
      <c r="WBA242" s="45"/>
      <c r="WBB242" s="45"/>
      <c r="WBC242" s="45"/>
      <c r="WBD242" s="45"/>
      <c r="WBE242" s="45"/>
      <c r="WBF242" s="45"/>
      <c r="WBG242" s="45"/>
      <c r="WBH242" s="45"/>
      <c r="WBI242" s="45"/>
      <c r="WBJ242" s="45"/>
      <c r="WBK242" s="45"/>
      <c r="WBL242" s="45"/>
      <c r="WBM242" s="45"/>
      <c r="WBN242" s="45"/>
      <c r="WBO242" s="45"/>
      <c r="WBP242" s="45"/>
      <c r="WBQ242" s="45"/>
      <c r="WBR242" s="45"/>
      <c r="WBS242" s="45"/>
      <c r="WBT242" s="45"/>
      <c r="WBU242" s="45"/>
      <c r="WBV242" s="45"/>
      <c r="WBW242" s="45"/>
      <c r="WBX242" s="45"/>
      <c r="WBY242" s="45"/>
      <c r="WBZ242" s="45"/>
      <c r="WCA242" s="45"/>
      <c r="WCB242" s="45"/>
      <c r="WCC242" s="45"/>
      <c r="WCD242" s="45"/>
      <c r="WCE242" s="45"/>
      <c r="WCF242" s="45"/>
      <c r="WCG242" s="45"/>
      <c r="WCH242" s="45"/>
      <c r="WCI242" s="45"/>
      <c r="WCJ242" s="45"/>
      <c r="WCK242" s="45"/>
      <c r="WCL242" s="45"/>
      <c r="WCM242" s="45"/>
      <c r="WCN242" s="45"/>
      <c r="WCO242" s="45"/>
      <c r="WCP242" s="45"/>
      <c r="WCQ242" s="45"/>
      <c r="WCR242" s="45"/>
      <c r="WCS242" s="45"/>
      <c r="WCT242" s="45"/>
      <c r="WCU242" s="45"/>
      <c r="WCV242" s="45"/>
      <c r="WCW242" s="45"/>
      <c r="WCX242" s="45"/>
      <c r="WCY242" s="45"/>
      <c r="WCZ242" s="45"/>
      <c r="WDA242" s="45"/>
      <c r="WDB242" s="45"/>
      <c r="WDC242" s="45"/>
      <c r="WDD242" s="45"/>
      <c r="WDE242" s="45"/>
      <c r="WDF242" s="45"/>
      <c r="WDG242" s="45"/>
      <c r="WDH242" s="45"/>
      <c r="WDI242" s="45"/>
      <c r="WDJ242" s="45"/>
      <c r="WDK242" s="45"/>
      <c r="WDL242" s="45"/>
      <c r="WDM242" s="45"/>
      <c r="WDN242" s="45"/>
      <c r="WDO242" s="45"/>
      <c r="WDP242" s="45"/>
      <c r="WDQ242" s="45"/>
      <c r="WDR242" s="45"/>
      <c r="WDS242" s="45"/>
      <c r="WDT242" s="45"/>
      <c r="WDU242" s="45"/>
      <c r="WDV242" s="45"/>
      <c r="WDW242" s="45"/>
      <c r="WDX242" s="45"/>
      <c r="WDY242" s="45"/>
      <c r="WDZ242" s="45"/>
      <c r="WEA242" s="45"/>
      <c r="WEB242" s="45"/>
      <c r="WEC242" s="45"/>
      <c r="WED242" s="45"/>
      <c r="WEE242" s="45"/>
      <c r="WEF242" s="45"/>
      <c r="WEG242" s="45"/>
      <c r="WEH242" s="45"/>
      <c r="WEI242" s="45"/>
      <c r="WEJ242" s="45"/>
      <c r="WEK242" s="45"/>
      <c r="WEL242" s="45"/>
      <c r="WEM242" s="45"/>
      <c r="WEN242" s="45"/>
      <c r="WEO242" s="45"/>
      <c r="WEP242" s="45"/>
      <c r="WEQ242" s="45"/>
      <c r="WER242" s="45"/>
      <c r="WES242" s="45"/>
      <c r="WET242" s="45"/>
      <c r="WEU242" s="45"/>
      <c r="WEV242" s="45"/>
      <c r="WEW242" s="45"/>
      <c r="WEX242" s="45"/>
      <c r="WEY242" s="45"/>
      <c r="WEZ242" s="45"/>
      <c r="WFA242" s="45"/>
      <c r="WFB242" s="45"/>
      <c r="WFC242" s="45"/>
      <c r="WFD242" s="45"/>
      <c r="WFE242" s="45"/>
      <c r="WFF242" s="45"/>
      <c r="WFG242" s="45"/>
      <c r="WFH242" s="45"/>
      <c r="WFI242" s="45"/>
      <c r="WFJ242" s="45"/>
      <c r="WFK242" s="45"/>
      <c r="WFL242" s="45"/>
      <c r="WFM242" s="45"/>
      <c r="WFN242" s="45"/>
      <c r="WFO242" s="45"/>
      <c r="WFP242" s="45"/>
      <c r="WFQ242" s="45"/>
      <c r="WFR242" s="45"/>
      <c r="WFS242" s="45"/>
      <c r="WFT242" s="45"/>
      <c r="WFU242" s="45"/>
      <c r="WFV242" s="45"/>
      <c r="WFW242" s="45"/>
      <c r="WFX242" s="45"/>
      <c r="WFY242" s="45"/>
      <c r="WFZ242" s="45"/>
      <c r="WGA242" s="45"/>
      <c r="WGB242" s="45"/>
      <c r="WGC242" s="45"/>
      <c r="WGD242" s="45"/>
      <c r="WGE242" s="45"/>
      <c r="WGF242" s="45"/>
      <c r="WGG242" s="45"/>
      <c r="WGH242" s="45"/>
      <c r="WGI242" s="45"/>
      <c r="WGJ242" s="45"/>
      <c r="WGK242" s="45"/>
      <c r="WGL242" s="45"/>
      <c r="WGM242" s="45"/>
      <c r="WGN242" s="45"/>
      <c r="WGO242" s="45"/>
      <c r="WGP242" s="45"/>
      <c r="WGQ242" s="45"/>
      <c r="WGR242" s="45"/>
      <c r="WGS242" s="45"/>
      <c r="WGT242" s="45"/>
      <c r="WGU242" s="45"/>
      <c r="WGV242" s="45"/>
      <c r="WGW242" s="45"/>
      <c r="WGX242" s="45"/>
      <c r="WGY242" s="45"/>
      <c r="WGZ242" s="45"/>
      <c r="WHA242" s="45"/>
      <c r="WHB242" s="45"/>
      <c r="WHC242" s="45"/>
      <c r="WHD242" s="45"/>
      <c r="WHE242" s="45"/>
      <c r="WHF242" s="45"/>
      <c r="WHG242" s="45"/>
      <c r="WHH242" s="45"/>
      <c r="WHI242" s="45"/>
      <c r="WHJ242" s="45"/>
      <c r="WHK242" s="45"/>
      <c r="WHL242" s="45"/>
      <c r="WHM242" s="45"/>
      <c r="WHN242" s="45"/>
      <c r="WHO242" s="45"/>
      <c r="WHP242" s="45"/>
      <c r="WHQ242" s="45"/>
      <c r="WHR242" s="45"/>
      <c r="WHS242" s="45"/>
      <c r="WHT242" s="45"/>
      <c r="WHU242" s="45"/>
      <c r="WHV242" s="45"/>
      <c r="WHW242" s="45"/>
      <c r="WHX242" s="45"/>
      <c r="WHY242" s="45"/>
      <c r="WHZ242" s="45"/>
      <c r="WIA242" s="45"/>
      <c r="WIB242" s="45"/>
      <c r="WIC242" s="45"/>
      <c r="WID242" s="45"/>
      <c r="WIE242" s="45"/>
      <c r="WIF242" s="45"/>
      <c r="WIG242" s="45"/>
      <c r="WIH242" s="45"/>
      <c r="WII242" s="45"/>
      <c r="WIJ242" s="45"/>
      <c r="WIK242" s="45"/>
      <c r="WIL242" s="45"/>
      <c r="WIM242" s="45"/>
      <c r="WIN242" s="45"/>
      <c r="WIO242" s="45"/>
      <c r="WIP242" s="45"/>
      <c r="WIQ242" s="45"/>
      <c r="WIR242" s="45"/>
      <c r="WIS242" s="45"/>
      <c r="WIT242" s="45"/>
      <c r="WIU242" s="45"/>
      <c r="WIV242" s="45"/>
      <c r="WIW242" s="45"/>
      <c r="WIX242" s="45"/>
      <c r="WIY242" s="45"/>
      <c r="WIZ242" s="45"/>
      <c r="WJA242" s="45"/>
      <c r="WJB242" s="45"/>
      <c r="WJC242" s="45"/>
      <c r="WJD242" s="45"/>
      <c r="WJE242" s="45"/>
      <c r="WJF242" s="45"/>
      <c r="WJG242" s="45"/>
      <c r="WJH242" s="45"/>
      <c r="WJI242" s="45"/>
      <c r="WJJ242" s="45"/>
      <c r="WJK242" s="45"/>
      <c r="WJL242" s="45"/>
      <c r="WJM242" s="45"/>
      <c r="WJN242" s="45"/>
      <c r="WJO242" s="45"/>
      <c r="WJP242" s="45"/>
      <c r="WJQ242" s="45"/>
      <c r="WJR242" s="45"/>
      <c r="WJS242" s="45"/>
      <c r="WJT242" s="45"/>
      <c r="WJU242" s="45"/>
      <c r="WJV242" s="45"/>
      <c r="WJW242" s="45"/>
      <c r="WJX242" s="45"/>
      <c r="WJY242" s="45"/>
      <c r="WJZ242" s="45"/>
      <c r="WKA242" s="45"/>
      <c r="WKB242" s="45"/>
      <c r="WKC242" s="45"/>
      <c r="WKD242" s="45"/>
      <c r="WKE242" s="45"/>
      <c r="WKF242" s="45"/>
      <c r="WKG242" s="45"/>
      <c r="WKH242" s="45"/>
      <c r="WKI242" s="45"/>
      <c r="WKJ242" s="45"/>
      <c r="WKK242" s="45"/>
      <c r="WKL242" s="45"/>
      <c r="WKM242" s="45"/>
      <c r="WKN242" s="45"/>
      <c r="WKO242" s="45"/>
      <c r="WKP242" s="45"/>
      <c r="WKQ242" s="45"/>
      <c r="WKR242" s="45"/>
      <c r="WKS242" s="45"/>
      <c r="WKT242" s="45"/>
      <c r="WKU242" s="45"/>
      <c r="WKV242" s="45"/>
      <c r="WKW242" s="45"/>
      <c r="WKX242" s="45"/>
      <c r="WKY242" s="45"/>
      <c r="WKZ242" s="45"/>
      <c r="WLA242" s="45"/>
      <c r="WLB242" s="45"/>
      <c r="WLC242" s="45"/>
      <c r="WLD242" s="45"/>
      <c r="WLE242" s="45"/>
      <c r="WLF242" s="45"/>
      <c r="WLG242" s="45"/>
      <c r="WLH242" s="45"/>
      <c r="WLI242" s="45"/>
      <c r="WLJ242" s="45"/>
      <c r="WLK242" s="45"/>
      <c r="WLL242" s="45"/>
      <c r="WLM242" s="45"/>
      <c r="WLN242" s="45"/>
      <c r="WLO242" s="45"/>
      <c r="WLP242" s="45"/>
      <c r="WLQ242" s="45"/>
      <c r="WLR242" s="45"/>
      <c r="WLS242" s="45"/>
      <c r="WLT242" s="45"/>
      <c r="WLU242" s="45"/>
      <c r="WLV242" s="45"/>
      <c r="WLW242" s="45"/>
      <c r="WLX242" s="45"/>
      <c r="WLY242" s="45"/>
      <c r="WLZ242" s="45"/>
      <c r="WMA242" s="45"/>
      <c r="WMB242" s="45"/>
      <c r="WMC242" s="45"/>
      <c r="WMD242" s="45"/>
      <c r="WME242" s="45"/>
      <c r="WMF242" s="45"/>
      <c r="WMG242" s="45"/>
      <c r="WMH242" s="45"/>
      <c r="WMI242" s="45"/>
      <c r="WMJ242" s="45"/>
      <c r="WMK242" s="45"/>
      <c r="WML242" s="45"/>
      <c r="WMM242" s="45"/>
      <c r="WMN242" s="45"/>
      <c r="WMO242" s="45"/>
      <c r="WMP242" s="45"/>
      <c r="WMQ242" s="45"/>
      <c r="WMR242" s="45"/>
      <c r="WMS242" s="45"/>
      <c r="WMT242" s="45"/>
      <c r="WMU242" s="45"/>
      <c r="WMV242" s="45"/>
      <c r="WMW242" s="45"/>
      <c r="WMX242" s="45"/>
      <c r="WMY242" s="45"/>
      <c r="WMZ242" s="45"/>
      <c r="WNA242" s="45"/>
      <c r="WNB242" s="45"/>
      <c r="WNC242" s="45"/>
      <c r="WND242" s="45"/>
      <c r="WNE242" s="45"/>
      <c r="WNF242" s="45"/>
      <c r="WNG242" s="45"/>
      <c r="WNH242" s="45"/>
      <c r="WNI242" s="45"/>
      <c r="WNJ242" s="45"/>
      <c r="WNK242" s="45"/>
      <c r="WNL242" s="45"/>
      <c r="WNM242" s="45"/>
      <c r="WNN242" s="45"/>
      <c r="WNO242" s="45"/>
      <c r="WNP242" s="45"/>
      <c r="WNQ242" s="45"/>
      <c r="WNR242" s="45"/>
      <c r="WNS242" s="45"/>
      <c r="WNT242" s="45"/>
      <c r="WNU242" s="45"/>
      <c r="WNV242" s="45"/>
      <c r="WNW242" s="45"/>
      <c r="WNX242" s="45"/>
      <c r="WNY242" s="45"/>
      <c r="WNZ242" s="45"/>
      <c r="WOA242" s="45"/>
      <c r="WOB242" s="45"/>
      <c r="WOC242" s="45"/>
      <c r="WOD242" s="45"/>
      <c r="WOE242" s="45"/>
      <c r="WOF242" s="45"/>
      <c r="WOG242" s="45"/>
      <c r="WOH242" s="45"/>
      <c r="WOI242" s="45"/>
      <c r="WOJ242" s="45"/>
      <c r="WOK242" s="45"/>
      <c r="WOL242" s="45"/>
      <c r="WOM242" s="45"/>
      <c r="WON242" s="45"/>
      <c r="WOO242" s="45"/>
      <c r="WOP242" s="45"/>
      <c r="WOQ242" s="45"/>
      <c r="WOR242" s="45"/>
      <c r="WOS242" s="45"/>
      <c r="WOT242" s="45"/>
      <c r="WOU242" s="45"/>
      <c r="WOV242" s="45"/>
      <c r="WOW242" s="45"/>
      <c r="WOX242" s="45"/>
      <c r="WOY242" s="45"/>
      <c r="WOZ242" s="45"/>
      <c r="WPA242" s="45"/>
      <c r="WPB242" s="45"/>
      <c r="WPC242" s="45"/>
      <c r="WPD242" s="45"/>
      <c r="WPE242" s="45"/>
      <c r="WPF242" s="45"/>
      <c r="WPG242" s="45"/>
      <c r="WPH242" s="45"/>
      <c r="WPI242" s="45"/>
      <c r="WPJ242" s="45"/>
      <c r="WPK242" s="45"/>
      <c r="WPL242" s="45"/>
      <c r="WPM242" s="45"/>
      <c r="WPN242" s="45"/>
      <c r="WPO242" s="45"/>
      <c r="WPP242" s="45"/>
      <c r="WPQ242" s="45"/>
      <c r="WPR242" s="45"/>
      <c r="WPS242" s="45"/>
      <c r="WPT242" s="45"/>
      <c r="WPU242" s="45"/>
      <c r="WPV242" s="45"/>
      <c r="WPW242" s="45"/>
      <c r="WPX242" s="45"/>
      <c r="WPY242" s="45"/>
      <c r="WPZ242" s="45"/>
      <c r="WQA242" s="45"/>
      <c r="WQB242" s="45"/>
      <c r="WQC242" s="45"/>
      <c r="WQD242" s="45"/>
      <c r="WQE242" s="45"/>
      <c r="WQF242" s="45"/>
      <c r="WQG242" s="45"/>
      <c r="WQH242" s="45"/>
      <c r="WQI242" s="45"/>
      <c r="WQJ242" s="45"/>
      <c r="WQK242" s="45"/>
      <c r="WQL242" s="45"/>
      <c r="WQM242" s="45"/>
      <c r="WQN242" s="45"/>
      <c r="WQO242" s="45"/>
      <c r="WQP242" s="45"/>
      <c r="WQQ242" s="45"/>
      <c r="WQR242" s="45"/>
      <c r="WQS242" s="45"/>
      <c r="WQT242" s="45"/>
      <c r="WQU242" s="45"/>
      <c r="WQV242" s="45"/>
      <c r="WQW242" s="45"/>
      <c r="WQX242" s="45"/>
      <c r="WQY242" s="45"/>
      <c r="WQZ242" s="45"/>
      <c r="WRA242" s="45"/>
      <c r="WRB242" s="45"/>
      <c r="WRC242" s="45"/>
      <c r="WRD242" s="45"/>
      <c r="WRE242" s="45"/>
      <c r="WRF242" s="45"/>
      <c r="WRG242" s="45"/>
      <c r="WRH242" s="45"/>
      <c r="WRI242" s="45"/>
      <c r="WRJ242" s="45"/>
      <c r="WRK242" s="45"/>
      <c r="WRL242" s="45"/>
      <c r="WRM242" s="45"/>
      <c r="WRN242" s="45"/>
      <c r="WRO242" s="45"/>
      <c r="WRP242" s="45"/>
      <c r="WRQ242" s="45"/>
      <c r="WRR242" s="45"/>
      <c r="WRS242" s="45"/>
      <c r="WRT242" s="45"/>
      <c r="WRU242" s="45"/>
      <c r="WRV242" s="45"/>
      <c r="WRW242" s="45"/>
      <c r="WRX242" s="45"/>
      <c r="WRY242" s="45"/>
      <c r="WRZ242" s="45"/>
      <c r="WSA242" s="45"/>
      <c r="WSB242" s="45"/>
      <c r="WSC242" s="45"/>
      <c r="WSD242" s="45"/>
      <c r="WSE242" s="45"/>
      <c r="WSF242" s="45"/>
      <c r="WSG242" s="45"/>
      <c r="WSH242" s="45"/>
      <c r="WSI242" s="45"/>
      <c r="WSJ242" s="45"/>
      <c r="WSK242" s="45"/>
      <c r="WSL242" s="45"/>
      <c r="WSM242" s="45"/>
      <c r="WSN242" s="45"/>
      <c r="WSO242" s="45"/>
      <c r="WSP242" s="45"/>
      <c r="WSQ242" s="45"/>
      <c r="WSR242" s="45"/>
      <c r="WSS242" s="45"/>
      <c r="WST242" s="45"/>
      <c r="WSU242" s="45"/>
      <c r="WSV242" s="45"/>
      <c r="WSW242" s="45"/>
      <c r="WSX242" s="45"/>
      <c r="WSY242" s="45"/>
      <c r="WSZ242" s="45"/>
      <c r="WTA242" s="45"/>
      <c r="WTB242" s="45"/>
      <c r="WTC242" s="45"/>
      <c r="WTD242" s="45"/>
      <c r="WTE242" s="45"/>
      <c r="WTF242" s="45"/>
      <c r="WTG242" s="45"/>
      <c r="WTH242" s="45"/>
      <c r="WTI242" s="45"/>
      <c r="WTJ242" s="45"/>
      <c r="WTK242" s="45"/>
      <c r="WTL242" s="45"/>
      <c r="WTM242" s="45"/>
      <c r="WTN242" s="45"/>
      <c r="WTO242" s="45"/>
      <c r="WTP242" s="45"/>
      <c r="WTQ242" s="45"/>
      <c r="WTR242" s="45"/>
      <c r="WTS242" s="45"/>
      <c r="WTT242" s="45"/>
      <c r="WTU242" s="45"/>
      <c r="WTV242" s="45"/>
      <c r="WTW242" s="45"/>
      <c r="WTX242" s="45"/>
      <c r="WTY242" s="45"/>
      <c r="WTZ242" s="45"/>
      <c r="WUA242" s="45"/>
      <c r="WUB242" s="45"/>
      <c r="WUC242" s="45"/>
      <c r="WUD242" s="45"/>
      <c r="WUE242" s="45"/>
      <c r="WUF242" s="45"/>
      <c r="WUG242" s="45"/>
      <c r="WUH242" s="45"/>
      <c r="WUI242" s="45"/>
      <c r="WUJ242" s="45"/>
      <c r="WUK242" s="45"/>
      <c r="WUL242" s="45"/>
      <c r="WUM242" s="45"/>
      <c r="WUN242" s="45"/>
      <c r="WUO242" s="45"/>
      <c r="WUP242" s="45"/>
      <c r="WUQ242" s="45"/>
      <c r="WUR242" s="45"/>
      <c r="WUS242" s="45"/>
      <c r="WUT242" s="45"/>
      <c r="WUU242" s="45"/>
      <c r="WUV242" s="45"/>
      <c r="WUW242" s="45"/>
      <c r="WUX242" s="45"/>
      <c r="WUY242" s="45"/>
      <c r="WUZ242" s="45"/>
      <c r="WVA242" s="45"/>
      <c r="WVB242" s="45"/>
      <c r="WVC242" s="45"/>
      <c r="WVD242" s="45"/>
      <c r="WVE242" s="45"/>
      <c r="WVF242" s="45"/>
      <c r="WVG242" s="45"/>
      <c r="WVH242" s="45"/>
      <c r="WVI242" s="45"/>
      <c r="WVJ242" s="45"/>
      <c r="WVK242" s="45"/>
      <c r="WVL242" s="45"/>
      <c r="WVM242" s="45"/>
      <c r="WVN242" s="45"/>
      <c r="WVO242" s="45"/>
      <c r="WVP242" s="45"/>
      <c r="WVQ242" s="45"/>
      <c r="WVR242" s="45"/>
      <c r="WVS242" s="45"/>
    </row>
    <row r="243" spans="1:16139" s="41" customFormat="1" ht="53.25" customHeight="1">
      <c r="A243" s="21">
        <v>7729314745</v>
      </c>
      <c r="B243" s="18" t="s">
        <v>278</v>
      </c>
      <c r="C243" s="18" t="s">
        <v>68</v>
      </c>
      <c r="D243" s="18" t="s">
        <v>288</v>
      </c>
      <c r="E243" s="18"/>
      <c r="F243" s="18"/>
      <c r="G243" s="37">
        <f>253.721-0.142</f>
        <v>253.57900000000001</v>
      </c>
      <c r="H243" s="37">
        <v>178.15199999999999</v>
      </c>
      <c r="I243" s="37">
        <v>103.15900000000001</v>
      </c>
      <c r="J243" s="37">
        <v>250.65899999999999</v>
      </c>
      <c r="K243" s="19">
        <f t="shared" si="48"/>
        <v>785.54899999999998</v>
      </c>
      <c r="L243" s="19">
        <v>4529.99</v>
      </c>
      <c r="M243" s="19">
        <v>4529.99</v>
      </c>
      <c r="N243" s="19">
        <v>1671.67</v>
      </c>
      <c r="O243" s="19">
        <v>1671.67</v>
      </c>
      <c r="P243" s="20">
        <f t="shared" si="49"/>
        <v>724809.92727999995</v>
      </c>
      <c r="Q243" s="20">
        <f t="shared" si="50"/>
        <v>509215.42463999992</v>
      </c>
      <c r="R243" s="20">
        <f t="shared" si="51"/>
        <v>294861.43287999998</v>
      </c>
      <c r="S243" s="20">
        <f t="shared" si="52"/>
        <v>716463.63287999993</v>
      </c>
      <c r="T243" s="20">
        <f t="shared" si="53"/>
        <v>2245350.41768</v>
      </c>
      <c r="U243" s="38"/>
      <c r="V243" s="39"/>
      <c r="W243" s="39"/>
      <c r="X243" s="22"/>
      <c r="Y243" s="22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  <c r="DP243" s="40"/>
      <c r="DQ243" s="40"/>
      <c r="DR243" s="40"/>
      <c r="DS243" s="40"/>
      <c r="DT243" s="40"/>
      <c r="DU243" s="40"/>
      <c r="DV243" s="40"/>
      <c r="DW243" s="40"/>
      <c r="DX243" s="40"/>
      <c r="DY243" s="40"/>
      <c r="DZ243" s="40"/>
      <c r="EA243" s="40"/>
      <c r="EB243" s="40"/>
      <c r="EC243" s="40"/>
      <c r="ED243" s="40"/>
      <c r="EE243" s="40"/>
      <c r="EF243" s="40"/>
      <c r="EG243" s="40"/>
      <c r="EH243" s="40"/>
      <c r="EI243" s="40"/>
      <c r="EJ243" s="40"/>
      <c r="EK243" s="40"/>
      <c r="EL243" s="40"/>
      <c r="EM243" s="40"/>
      <c r="EN243" s="40"/>
      <c r="EO243" s="40"/>
      <c r="EP243" s="40"/>
      <c r="EQ243" s="40"/>
      <c r="ER243" s="40"/>
      <c r="ES243" s="40"/>
      <c r="ET243" s="40"/>
      <c r="EU243" s="40"/>
      <c r="EV243" s="40"/>
      <c r="EW243" s="40"/>
      <c r="EX243" s="40"/>
      <c r="EY243" s="40"/>
      <c r="EZ243" s="40"/>
      <c r="FA243" s="40"/>
      <c r="FB243" s="40"/>
      <c r="FC243" s="40"/>
      <c r="FD243" s="40"/>
      <c r="FE243" s="40"/>
      <c r="FF243" s="40"/>
      <c r="FG243" s="40"/>
      <c r="FH243" s="40"/>
      <c r="FI243" s="40"/>
      <c r="FJ243" s="40"/>
      <c r="FK243" s="40"/>
      <c r="FL243" s="40"/>
      <c r="FM243" s="40"/>
      <c r="FN243" s="40"/>
      <c r="FO243" s="40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</row>
    <row r="244" spans="1:16139" s="41" customFormat="1" ht="53.25" customHeight="1">
      <c r="A244" s="21">
        <v>7729314745</v>
      </c>
      <c r="B244" s="18" t="s">
        <v>278</v>
      </c>
      <c r="C244" s="18" t="s">
        <v>82</v>
      </c>
      <c r="D244" s="18" t="s">
        <v>279</v>
      </c>
      <c r="E244" s="18"/>
      <c r="F244" s="18"/>
      <c r="G244" s="37">
        <f>3504.392+0.093</f>
        <v>3504.4849999999997</v>
      </c>
      <c r="H244" s="37">
        <v>910.75400000000002</v>
      </c>
      <c r="I244" s="37">
        <v>349.62</v>
      </c>
      <c r="J244" s="37">
        <v>3008.49</v>
      </c>
      <c r="K244" s="19">
        <f t="shared" si="48"/>
        <v>7773.3489999999993</v>
      </c>
      <c r="L244" s="19">
        <v>2855.52</v>
      </c>
      <c r="M244" s="19">
        <v>2855.52</v>
      </c>
      <c r="N244" s="19">
        <v>1570.83</v>
      </c>
      <c r="O244" s="19">
        <v>1570.83</v>
      </c>
      <c r="P244" s="20">
        <f t="shared" si="49"/>
        <v>4502176.8346499996</v>
      </c>
      <c r="Q244" s="20">
        <f t="shared" si="50"/>
        <v>1170036.55626</v>
      </c>
      <c r="R244" s="20">
        <f t="shared" si="51"/>
        <v>449153.31780000002</v>
      </c>
      <c r="S244" s="20">
        <f t="shared" si="52"/>
        <v>3864977.0181</v>
      </c>
      <c r="T244" s="20">
        <f t="shared" si="53"/>
        <v>9986343.7268100008</v>
      </c>
      <c r="U244" s="38"/>
      <c r="V244" s="39"/>
      <c r="W244" s="39"/>
      <c r="X244" s="22"/>
      <c r="Y244" s="22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  <c r="DP244" s="40"/>
      <c r="DQ244" s="40"/>
      <c r="DR244" s="40"/>
      <c r="DS244" s="40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/>
      <c r="EE244" s="40"/>
      <c r="EF244" s="40"/>
      <c r="EG244" s="40"/>
      <c r="EH244" s="40"/>
      <c r="EI244" s="40"/>
      <c r="EJ244" s="40"/>
      <c r="EK244" s="40"/>
      <c r="EL244" s="40"/>
      <c r="EM244" s="40"/>
      <c r="EN244" s="40"/>
      <c r="EO244" s="40"/>
      <c r="EP244" s="40"/>
      <c r="EQ244" s="40"/>
      <c r="ER244" s="40"/>
      <c r="ES244" s="40"/>
      <c r="ET244" s="40"/>
      <c r="EU244" s="40"/>
      <c r="EV244" s="40"/>
      <c r="EW244" s="40"/>
      <c r="EX244" s="40"/>
      <c r="EY244" s="4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</row>
    <row r="245" spans="1:16139" s="41" customFormat="1" ht="53.25" customHeight="1">
      <c r="A245" s="21">
        <v>7729314745</v>
      </c>
      <c r="B245" s="18" t="s">
        <v>278</v>
      </c>
      <c r="C245" s="18" t="s">
        <v>49</v>
      </c>
      <c r="D245" s="18" t="s">
        <v>283</v>
      </c>
      <c r="E245" s="18"/>
      <c r="F245" s="18"/>
      <c r="G245" s="37">
        <f>418.851-0.994</f>
        <v>417.85699999999997</v>
      </c>
      <c r="H245" s="37">
        <v>211.40899999999999</v>
      </c>
      <c r="I245" s="37">
        <v>134.554</v>
      </c>
      <c r="J245" s="37">
        <v>437.65300000000002</v>
      </c>
      <c r="K245" s="19">
        <f t="shared" si="48"/>
        <v>1201.473</v>
      </c>
      <c r="L245" s="19">
        <v>13681.81</v>
      </c>
      <c r="M245" s="19">
        <v>13681.81</v>
      </c>
      <c r="N245" s="19">
        <v>2000</v>
      </c>
      <c r="O245" s="19">
        <v>2000</v>
      </c>
      <c r="P245" s="20">
        <f t="shared" si="49"/>
        <v>4881326.0811699992</v>
      </c>
      <c r="Q245" s="20">
        <f t="shared" si="50"/>
        <v>2469639.7702899999</v>
      </c>
      <c r="R245" s="20">
        <f t="shared" si="51"/>
        <v>1571834.2627399999</v>
      </c>
      <c r="S245" s="20">
        <f t="shared" si="52"/>
        <v>5112579.1919299997</v>
      </c>
      <c r="T245" s="20">
        <f t="shared" si="53"/>
        <v>14035379.306129998</v>
      </c>
      <c r="U245" s="44"/>
      <c r="V245" s="39"/>
      <c r="W245" s="39"/>
      <c r="X245" s="22"/>
      <c r="Y245" s="22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  <c r="CC245" s="47"/>
      <c r="CD245" s="47"/>
      <c r="CE245" s="47"/>
      <c r="CF245" s="47"/>
      <c r="CG245" s="47"/>
      <c r="CH245" s="47"/>
      <c r="CI245" s="47"/>
      <c r="CJ245" s="47"/>
      <c r="CK245" s="47"/>
      <c r="CL245" s="47"/>
      <c r="CM245" s="47"/>
      <c r="CN245" s="47"/>
      <c r="CO245" s="47"/>
      <c r="CP245" s="47"/>
      <c r="CQ245" s="47"/>
      <c r="CR245" s="47"/>
      <c r="CS245" s="47"/>
      <c r="CT245" s="47"/>
      <c r="CU245" s="47"/>
      <c r="CV245" s="47"/>
      <c r="CW245" s="47"/>
      <c r="CX245" s="47"/>
      <c r="CY245" s="47"/>
      <c r="CZ245" s="47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7"/>
      <c r="DM245" s="47"/>
      <c r="DN245" s="47"/>
      <c r="DO245" s="47"/>
      <c r="DP245" s="47"/>
      <c r="DQ245" s="47"/>
      <c r="DR245" s="47"/>
      <c r="DS245" s="47"/>
      <c r="DT245" s="47"/>
      <c r="DU245" s="47"/>
      <c r="DV245" s="47"/>
      <c r="DW245" s="47"/>
      <c r="DX245" s="47"/>
      <c r="DY245" s="47"/>
      <c r="DZ245" s="47"/>
      <c r="EA245" s="47"/>
      <c r="EB245" s="47"/>
      <c r="EC245" s="47"/>
      <c r="ED245" s="47"/>
      <c r="EE245" s="47"/>
      <c r="EF245" s="47"/>
      <c r="EG245" s="47"/>
      <c r="EH245" s="47"/>
      <c r="EI245" s="47"/>
      <c r="EJ245" s="47"/>
      <c r="EK245" s="47"/>
      <c r="EL245" s="47"/>
      <c r="EM245" s="47"/>
      <c r="EN245" s="47"/>
      <c r="EO245" s="47"/>
      <c r="EP245" s="47"/>
      <c r="EQ245" s="47"/>
      <c r="ER245" s="47"/>
      <c r="ES245" s="47"/>
      <c r="ET245" s="47"/>
      <c r="EU245" s="47"/>
      <c r="EV245" s="47"/>
      <c r="EW245" s="47"/>
      <c r="EX245" s="47"/>
      <c r="EY245" s="47"/>
      <c r="EZ245" s="47"/>
      <c r="FA245" s="47"/>
      <c r="FB245" s="47"/>
      <c r="FC245" s="47"/>
      <c r="FD245" s="47"/>
      <c r="FE245" s="47"/>
      <c r="FF245" s="47"/>
      <c r="FG245" s="47"/>
      <c r="FH245" s="47"/>
      <c r="FI245" s="47"/>
      <c r="FJ245" s="47"/>
      <c r="FK245" s="47"/>
      <c r="FL245" s="47"/>
      <c r="FM245" s="47"/>
      <c r="FN245" s="47"/>
      <c r="FO245" s="47"/>
      <c r="FP245" s="47"/>
      <c r="FQ245" s="47"/>
      <c r="FR245" s="47"/>
      <c r="FS245" s="47"/>
      <c r="FT245" s="47"/>
      <c r="FU245" s="47"/>
      <c r="FV245" s="47"/>
      <c r="FW245" s="47"/>
      <c r="FX245" s="47"/>
      <c r="FY245" s="47"/>
      <c r="FZ245" s="47"/>
      <c r="GA245" s="47"/>
      <c r="GB245" s="47"/>
      <c r="GC245" s="47"/>
      <c r="GD245" s="47"/>
      <c r="GE245" s="47"/>
      <c r="GF245" s="47"/>
      <c r="GG245" s="47"/>
      <c r="GH245" s="47"/>
      <c r="GI245" s="47"/>
      <c r="GJ245" s="47"/>
      <c r="GK245" s="47"/>
      <c r="GL245" s="47"/>
      <c r="GM245" s="47"/>
      <c r="GN245" s="47"/>
      <c r="GO245" s="47"/>
      <c r="GP245" s="47"/>
      <c r="GQ245" s="47"/>
      <c r="GR245" s="47"/>
      <c r="GS245" s="47"/>
      <c r="GT245" s="47"/>
      <c r="GU245" s="47"/>
      <c r="GV245" s="47"/>
      <c r="GW245" s="47"/>
      <c r="GX245" s="47"/>
      <c r="GY245" s="47"/>
      <c r="GZ245" s="47"/>
      <c r="HA245" s="47"/>
      <c r="HB245" s="47"/>
      <c r="HC245" s="47"/>
      <c r="HD245" s="47"/>
      <c r="HE245" s="47"/>
      <c r="HF245" s="47"/>
      <c r="HG245" s="47"/>
      <c r="HH245" s="47"/>
      <c r="HI245" s="47"/>
      <c r="HJ245" s="47"/>
      <c r="HK245" s="47"/>
      <c r="HL245" s="47"/>
      <c r="HM245" s="47"/>
      <c r="HN245" s="47"/>
      <c r="HO245" s="47"/>
      <c r="HP245" s="47"/>
      <c r="HQ245" s="47"/>
      <c r="HR245" s="47"/>
      <c r="HS245" s="47"/>
      <c r="HT245" s="47"/>
      <c r="HU245" s="47"/>
      <c r="HV245" s="47"/>
      <c r="HW245" s="47"/>
      <c r="HX245" s="47"/>
      <c r="HY245" s="47"/>
      <c r="HZ245" s="47"/>
      <c r="IA245" s="47"/>
      <c r="IB245" s="47"/>
      <c r="IC245" s="47"/>
      <c r="ID245" s="47"/>
      <c r="IE245" s="47"/>
      <c r="IF245" s="47"/>
      <c r="IG245" s="47"/>
      <c r="IH245" s="47"/>
      <c r="II245" s="47"/>
      <c r="IJ245" s="47"/>
      <c r="IK245" s="47"/>
      <c r="IL245" s="47"/>
      <c r="IM245" s="47"/>
      <c r="IN245" s="47"/>
      <c r="IO245" s="47"/>
      <c r="IP245" s="47"/>
      <c r="IQ245" s="47"/>
      <c r="IR245" s="47"/>
      <c r="IS245" s="47"/>
      <c r="IT245" s="47"/>
      <c r="IU245" s="47"/>
      <c r="IV245" s="47"/>
      <c r="IW245" s="47"/>
      <c r="IX245" s="47"/>
      <c r="IY245" s="47"/>
      <c r="IZ245" s="47"/>
      <c r="JA245" s="47"/>
      <c r="JB245" s="47"/>
      <c r="JC245" s="47"/>
      <c r="JD245" s="47"/>
      <c r="JE245" s="47"/>
      <c r="JF245" s="47"/>
      <c r="JG245" s="47"/>
      <c r="JH245" s="47"/>
      <c r="JI245" s="47"/>
      <c r="JJ245" s="47"/>
      <c r="JK245" s="47"/>
      <c r="JL245" s="47"/>
      <c r="JM245" s="47"/>
      <c r="JN245" s="47"/>
      <c r="JO245" s="47"/>
      <c r="JP245" s="47"/>
      <c r="JQ245" s="47"/>
      <c r="JR245" s="47"/>
      <c r="JS245" s="47"/>
      <c r="JT245" s="47"/>
      <c r="JU245" s="47"/>
      <c r="JV245" s="47"/>
      <c r="JW245" s="47"/>
      <c r="JX245" s="47"/>
      <c r="JY245" s="47"/>
      <c r="JZ245" s="47"/>
      <c r="KA245" s="47"/>
      <c r="KB245" s="47"/>
      <c r="KC245" s="47"/>
      <c r="KD245" s="47"/>
      <c r="KE245" s="47"/>
      <c r="KF245" s="47"/>
      <c r="KG245" s="47"/>
      <c r="KH245" s="47"/>
      <c r="KI245" s="47"/>
      <c r="KJ245" s="47"/>
      <c r="KK245" s="47"/>
      <c r="KL245" s="47"/>
      <c r="KM245" s="47"/>
      <c r="KN245" s="47"/>
      <c r="KO245" s="47"/>
      <c r="KP245" s="47"/>
      <c r="KQ245" s="47"/>
      <c r="KR245" s="47"/>
      <c r="KS245" s="47"/>
      <c r="KT245" s="47"/>
      <c r="KU245" s="47"/>
      <c r="KV245" s="47"/>
      <c r="KW245" s="47"/>
      <c r="KX245" s="47"/>
      <c r="KY245" s="47"/>
      <c r="KZ245" s="47"/>
      <c r="LA245" s="47"/>
      <c r="LB245" s="47"/>
      <c r="LC245" s="47"/>
      <c r="LD245" s="47"/>
      <c r="LE245" s="47"/>
      <c r="LF245" s="47"/>
      <c r="LG245" s="47"/>
      <c r="LH245" s="47"/>
      <c r="LI245" s="47"/>
      <c r="LJ245" s="47"/>
      <c r="LK245" s="47"/>
      <c r="LL245" s="47"/>
      <c r="LM245" s="47"/>
      <c r="LN245" s="47"/>
      <c r="LO245" s="47"/>
      <c r="LP245" s="47"/>
      <c r="LQ245" s="47"/>
      <c r="LR245" s="47"/>
      <c r="LS245" s="47"/>
      <c r="LT245" s="47"/>
      <c r="LU245" s="47"/>
      <c r="LV245" s="47"/>
      <c r="LW245" s="47"/>
      <c r="LX245" s="47"/>
      <c r="LY245" s="47"/>
      <c r="LZ245" s="47"/>
      <c r="MA245" s="47"/>
      <c r="MB245" s="47"/>
      <c r="MC245" s="47"/>
      <c r="MD245" s="47"/>
      <c r="ME245" s="47"/>
      <c r="MF245" s="47"/>
      <c r="MG245" s="47"/>
      <c r="MH245" s="47"/>
      <c r="MI245" s="47"/>
      <c r="MJ245" s="47"/>
      <c r="MK245" s="47"/>
      <c r="ML245" s="47"/>
      <c r="MM245" s="47"/>
      <c r="MN245" s="47"/>
      <c r="MO245" s="47"/>
      <c r="MP245" s="47"/>
      <c r="MQ245" s="47"/>
      <c r="MR245" s="47"/>
      <c r="MS245" s="47"/>
      <c r="MT245" s="47"/>
      <c r="MU245" s="47"/>
      <c r="MV245" s="47"/>
      <c r="MW245" s="47"/>
      <c r="MX245" s="47"/>
      <c r="MY245" s="47"/>
      <c r="MZ245" s="47"/>
      <c r="NA245" s="47"/>
      <c r="NB245" s="47"/>
      <c r="NC245" s="47"/>
      <c r="ND245" s="47"/>
      <c r="NE245" s="47"/>
      <c r="NF245" s="47"/>
      <c r="NG245" s="47"/>
      <c r="NH245" s="47"/>
      <c r="NI245" s="47"/>
      <c r="NJ245" s="47"/>
      <c r="NK245" s="47"/>
      <c r="NL245" s="47"/>
      <c r="NM245" s="47"/>
      <c r="NN245" s="47"/>
      <c r="NO245" s="47"/>
      <c r="NP245" s="47"/>
      <c r="NQ245" s="47"/>
      <c r="NR245" s="47"/>
      <c r="NS245" s="47"/>
      <c r="NT245" s="47"/>
      <c r="NU245" s="47"/>
      <c r="NV245" s="47"/>
      <c r="NW245" s="47"/>
      <c r="NX245" s="47"/>
      <c r="NY245" s="47"/>
      <c r="NZ245" s="47"/>
      <c r="OA245" s="47"/>
      <c r="OB245" s="47"/>
      <c r="OC245" s="47"/>
      <c r="OD245" s="47"/>
      <c r="OE245" s="47"/>
      <c r="OF245" s="47"/>
      <c r="OG245" s="47"/>
      <c r="OH245" s="47"/>
      <c r="OI245" s="47"/>
      <c r="OJ245" s="47"/>
      <c r="OK245" s="47"/>
      <c r="OL245" s="47"/>
      <c r="OM245" s="47"/>
      <c r="ON245" s="47"/>
      <c r="OO245" s="47"/>
      <c r="OP245" s="47"/>
      <c r="OQ245" s="47"/>
      <c r="OR245" s="47"/>
      <c r="OS245" s="47"/>
      <c r="OT245" s="47"/>
      <c r="OU245" s="47"/>
      <c r="OV245" s="47"/>
      <c r="OW245" s="47"/>
      <c r="OX245" s="47"/>
      <c r="OY245" s="47"/>
      <c r="OZ245" s="47"/>
      <c r="PA245" s="47"/>
      <c r="PB245" s="47"/>
      <c r="PC245" s="47"/>
      <c r="PD245" s="47"/>
      <c r="PE245" s="47"/>
      <c r="PF245" s="47"/>
      <c r="PG245" s="47"/>
      <c r="PH245" s="47"/>
      <c r="PI245" s="47"/>
      <c r="PJ245" s="47"/>
      <c r="PK245" s="47"/>
      <c r="PL245" s="47"/>
      <c r="PM245" s="47"/>
      <c r="PN245" s="47"/>
      <c r="PO245" s="47"/>
      <c r="PP245" s="47"/>
      <c r="PQ245" s="47"/>
      <c r="PR245" s="47"/>
      <c r="PS245" s="47"/>
      <c r="PT245" s="47"/>
      <c r="PU245" s="47"/>
      <c r="PV245" s="47"/>
      <c r="PW245" s="47"/>
      <c r="PX245" s="47"/>
      <c r="PY245" s="47"/>
      <c r="PZ245" s="47"/>
      <c r="QA245" s="47"/>
      <c r="QB245" s="47"/>
      <c r="QC245" s="47"/>
      <c r="QD245" s="47"/>
      <c r="QE245" s="47"/>
      <c r="QF245" s="47"/>
      <c r="QG245" s="47"/>
      <c r="QH245" s="47"/>
      <c r="QI245" s="47"/>
      <c r="QJ245" s="47"/>
      <c r="QK245" s="47"/>
      <c r="QL245" s="47"/>
      <c r="QM245" s="47"/>
      <c r="QN245" s="47"/>
      <c r="QO245" s="47"/>
      <c r="QP245" s="47"/>
      <c r="QQ245" s="47"/>
      <c r="QR245" s="47"/>
      <c r="QS245" s="47"/>
      <c r="QT245" s="47"/>
      <c r="QU245" s="47"/>
      <c r="QV245" s="47"/>
      <c r="QW245" s="47"/>
      <c r="QX245" s="47"/>
      <c r="QY245" s="47"/>
      <c r="QZ245" s="47"/>
      <c r="RA245" s="47"/>
      <c r="RB245" s="47"/>
      <c r="RC245" s="47"/>
      <c r="RD245" s="47"/>
      <c r="RE245" s="47"/>
      <c r="RF245" s="47"/>
      <c r="RG245" s="47"/>
      <c r="RH245" s="47"/>
      <c r="RI245" s="47"/>
      <c r="RJ245" s="47"/>
      <c r="RK245" s="47"/>
      <c r="RL245" s="47"/>
      <c r="RM245" s="47"/>
      <c r="RN245" s="47"/>
      <c r="RO245" s="47"/>
      <c r="RP245" s="47"/>
      <c r="RQ245" s="47"/>
      <c r="RR245" s="47"/>
      <c r="RS245" s="47"/>
      <c r="RT245" s="47"/>
      <c r="RU245" s="47"/>
      <c r="RV245" s="47"/>
      <c r="RW245" s="47"/>
      <c r="RX245" s="47"/>
      <c r="RY245" s="47"/>
      <c r="RZ245" s="47"/>
      <c r="SA245" s="47"/>
      <c r="SB245" s="47"/>
      <c r="SC245" s="47"/>
      <c r="SD245" s="47"/>
      <c r="SE245" s="47"/>
      <c r="SF245" s="47"/>
      <c r="SG245" s="47"/>
      <c r="SH245" s="47"/>
      <c r="SI245" s="47"/>
      <c r="SJ245" s="47"/>
      <c r="SK245" s="47"/>
      <c r="SL245" s="47"/>
      <c r="SM245" s="47"/>
      <c r="SN245" s="47"/>
      <c r="SO245" s="47"/>
      <c r="SP245" s="47"/>
      <c r="SQ245" s="47"/>
      <c r="SR245" s="47"/>
      <c r="SS245" s="47"/>
      <c r="ST245" s="47"/>
      <c r="SU245" s="47"/>
      <c r="SV245" s="47"/>
      <c r="SW245" s="47"/>
      <c r="SX245" s="47"/>
      <c r="SY245" s="47"/>
      <c r="SZ245" s="47"/>
      <c r="TA245" s="47"/>
      <c r="TB245" s="47"/>
      <c r="TC245" s="47"/>
      <c r="TD245" s="47"/>
      <c r="TE245" s="47"/>
      <c r="TF245" s="47"/>
      <c r="TG245" s="47"/>
      <c r="TH245" s="47"/>
      <c r="TI245" s="47"/>
      <c r="TJ245" s="47"/>
      <c r="TK245" s="47"/>
      <c r="TL245" s="47"/>
      <c r="TM245" s="47"/>
      <c r="TN245" s="47"/>
      <c r="TO245" s="47"/>
      <c r="TP245" s="47"/>
      <c r="TQ245" s="47"/>
      <c r="TR245" s="47"/>
      <c r="TS245" s="47"/>
      <c r="TT245" s="47"/>
      <c r="TU245" s="47"/>
      <c r="TV245" s="47"/>
      <c r="TW245" s="47"/>
      <c r="TX245" s="47"/>
      <c r="TY245" s="47"/>
      <c r="TZ245" s="47"/>
      <c r="UA245" s="47"/>
      <c r="UB245" s="47"/>
      <c r="UC245" s="47"/>
      <c r="UD245" s="47"/>
      <c r="UE245" s="47"/>
      <c r="UF245" s="47"/>
      <c r="UG245" s="47"/>
      <c r="UH245" s="47"/>
      <c r="UI245" s="47"/>
      <c r="UJ245" s="47"/>
      <c r="UK245" s="47"/>
      <c r="UL245" s="47"/>
      <c r="UM245" s="47"/>
      <c r="UN245" s="47"/>
      <c r="UO245" s="47"/>
      <c r="UP245" s="47"/>
      <c r="UQ245" s="47"/>
      <c r="UR245" s="47"/>
      <c r="US245" s="47"/>
      <c r="UT245" s="47"/>
      <c r="UU245" s="47"/>
      <c r="UV245" s="47"/>
      <c r="UW245" s="47"/>
      <c r="UX245" s="47"/>
      <c r="UY245" s="47"/>
      <c r="UZ245" s="47"/>
      <c r="VA245" s="47"/>
      <c r="VB245" s="47"/>
      <c r="VC245" s="47"/>
      <c r="VD245" s="47"/>
      <c r="VE245" s="47"/>
      <c r="VF245" s="47"/>
      <c r="VG245" s="47"/>
      <c r="VH245" s="47"/>
      <c r="VI245" s="47"/>
      <c r="VJ245" s="47"/>
      <c r="VK245" s="47"/>
      <c r="VL245" s="47"/>
      <c r="VM245" s="47"/>
      <c r="VN245" s="47"/>
      <c r="VO245" s="47"/>
      <c r="VP245" s="47"/>
      <c r="VQ245" s="47"/>
      <c r="VR245" s="47"/>
      <c r="VS245" s="47"/>
      <c r="VT245" s="47"/>
      <c r="VU245" s="47"/>
      <c r="VV245" s="47"/>
      <c r="VW245" s="47"/>
      <c r="VX245" s="47"/>
      <c r="VY245" s="47"/>
      <c r="VZ245" s="47"/>
      <c r="WA245" s="47"/>
      <c r="WB245" s="47"/>
      <c r="WC245" s="47"/>
      <c r="WD245" s="47"/>
      <c r="WE245" s="47"/>
      <c r="WF245" s="47"/>
      <c r="WG245" s="47"/>
      <c r="WH245" s="47"/>
      <c r="WI245" s="47"/>
      <c r="WJ245" s="47"/>
      <c r="WK245" s="47"/>
      <c r="WL245" s="47"/>
      <c r="WM245" s="47"/>
      <c r="WN245" s="47"/>
      <c r="WO245" s="47"/>
      <c r="WP245" s="47"/>
      <c r="WQ245" s="47"/>
      <c r="WR245" s="47"/>
      <c r="WS245" s="47"/>
      <c r="WT245" s="47"/>
      <c r="WU245" s="47"/>
      <c r="WV245" s="47"/>
      <c r="WW245" s="47"/>
      <c r="WX245" s="47"/>
      <c r="WY245" s="47"/>
      <c r="WZ245" s="47"/>
      <c r="XA245" s="47"/>
      <c r="XB245" s="47"/>
      <c r="XC245" s="47"/>
      <c r="XD245" s="47"/>
      <c r="XE245" s="47"/>
      <c r="XF245" s="47"/>
      <c r="XG245" s="47"/>
      <c r="XH245" s="47"/>
      <c r="XI245" s="47"/>
      <c r="XJ245" s="47"/>
      <c r="XK245" s="47"/>
      <c r="XL245" s="47"/>
      <c r="XM245" s="47"/>
      <c r="XN245" s="47"/>
      <c r="XO245" s="47"/>
      <c r="XP245" s="47"/>
      <c r="XQ245" s="47"/>
      <c r="XR245" s="47"/>
      <c r="XS245" s="47"/>
      <c r="XT245" s="47"/>
      <c r="XU245" s="47"/>
      <c r="XV245" s="47"/>
      <c r="XW245" s="47"/>
      <c r="XX245" s="47"/>
      <c r="XY245" s="47"/>
      <c r="XZ245" s="47"/>
      <c r="YA245" s="47"/>
      <c r="YB245" s="47"/>
      <c r="YC245" s="47"/>
      <c r="YD245" s="47"/>
      <c r="YE245" s="47"/>
      <c r="YF245" s="47"/>
      <c r="YG245" s="47"/>
      <c r="YH245" s="47"/>
      <c r="YI245" s="47"/>
      <c r="YJ245" s="47"/>
      <c r="YK245" s="47"/>
      <c r="YL245" s="47"/>
      <c r="YM245" s="47"/>
      <c r="YN245" s="47"/>
      <c r="YO245" s="47"/>
      <c r="YP245" s="47"/>
      <c r="YQ245" s="47"/>
      <c r="YR245" s="47"/>
      <c r="YS245" s="47"/>
      <c r="YT245" s="47"/>
      <c r="YU245" s="47"/>
      <c r="YV245" s="47"/>
      <c r="YW245" s="47"/>
      <c r="YX245" s="47"/>
      <c r="YY245" s="47"/>
      <c r="YZ245" s="47"/>
      <c r="ZA245" s="47"/>
      <c r="ZB245" s="47"/>
      <c r="ZC245" s="47"/>
      <c r="ZD245" s="47"/>
      <c r="ZE245" s="47"/>
      <c r="ZF245" s="47"/>
      <c r="ZG245" s="47"/>
      <c r="ZH245" s="47"/>
      <c r="ZI245" s="47"/>
      <c r="ZJ245" s="47"/>
      <c r="ZK245" s="47"/>
      <c r="ZL245" s="47"/>
      <c r="ZM245" s="47"/>
      <c r="ZN245" s="47"/>
      <c r="ZO245" s="47"/>
      <c r="ZP245" s="47"/>
      <c r="ZQ245" s="47"/>
      <c r="ZR245" s="47"/>
      <c r="ZS245" s="47"/>
      <c r="ZT245" s="47"/>
      <c r="ZU245" s="47"/>
      <c r="ZV245" s="47"/>
      <c r="ZW245" s="47"/>
      <c r="ZX245" s="47"/>
      <c r="ZY245" s="47"/>
      <c r="ZZ245" s="47"/>
      <c r="AAA245" s="47"/>
      <c r="AAB245" s="47"/>
      <c r="AAC245" s="47"/>
      <c r="AAD245" s="47"/>
      <c r="AAE245" s="47"/>
      <c r="AAF245" s="47"/>
      <c r="AAG245" s="47"/>
      <c r="AAH245" s="47"/>
      <c r="AAI245" s="47"/>
      <c r="AAJ245" s="47"/>
      <c r="AAK245" s="47"/>
      <c r="AAL245" s="47"/>
      <c r="AAM245" s="47"/>
      <c r="AAN245" s="47"/>
      <c r="AAO245" s="47"/>
      <c r="AAP245" s="47"/>
      <c r="AAQ245" s="47"/>
      <c r="AAR245" s="47"/>
      <c r="AAS245" s="47"/>
      <c r="AAT245" s="47"/>
      <c r="AAU245" s="47"/>
      <c r="AAV245" s="47"/>
      <c r="AAW245" s="47"/>
      <c r="AAX245" s="47"/>
      <c r="AAY245" s="47"/>
      <c r="AAZ245" s="47"/>
      <c r="ABA245" s="47"/>
      <c r="ABB245" s="47"/>
      <c r="ABC245" s="47"/>
      <c r="ABD245" s="47"/>
      <c r="ABE245" s="47"/>
      <c r="ABF245" s="47"/>
      <c r="ABG245" s="47"/>
      <c r="ABH245" s="47"/>
      <c r="ABI245" s="47"/>
      <c r="ABJ245" s="47"/>
      <c r="ABK245" s="47"/>
      <c r="ABL245" s="47"/>
      <c r="ABM245" s="47"/>
      <c r="ABN245" s="47"/>
      <c r="ABO245" s="47"/>
      <c r="ABP245" s="47"/>
      <c r="ABQ245" s="47"/>
      <c r="ABR245" s="47"/>
      <c r="ABS245" s="47"/>
      <c r="ABT245" s="47"/>
      <c r="ABU245" s="47"/>
      <c r="ABV245" s="47"/>
      <c r="ABW245" s="47"/>
      <c r="ABX245" s="47"/>
      <c r="ABY245" s="47"/>
      <c r="ABZ245" s="47"/>
      <c r="ACA245" s="47"/>
      <c r="ACB245" s="47"/>
      <c r="ACC245" s="47"/>
      <c r="ACD245" s="47"/>
      <c r="ACE245" s="47"/>
      <c r="ACF245" s="47"/>
      <c r="ACG245" s="47"/>
      <c r="ACH245" s="47"/>
      <c r="ACI245" s="47"/>
      <c r="ACJ245" s="47"/>
      <c r="ACK245" s="47"/>
      <c r="ACL245" s="47"/>
      <c r="ACM245" s="47"/>
      <c r="ACN245" s="47"/>
      <c r="ACO245" s="47"/>
      <c r="ACP245" s="47"/>
      <c r="ACQ245" s="47"/>
      <c r="ACR245" s="47"/>
      <c r="ACS245" s="47"/>
      <c r="ACT245" s="47"/>
      <c r="ACU245" s="47"/>
      <c r="ACV245" s="47"/>
      <c r="ACW245" s="47"/>
      <c r="ACX245" s="47"/>
      <c r="ACY245" s="47"/>
      <c r="ACZ245" s="47"/>
      <c r="ADA245" s="47"/>
      <c r="ADB245" s="47"/>
      <c r="ADC245" s="47"/>
      <c r="ADD245" s="47"/>
      <c r="ADE245" s="47"/>
      <c r="ADF245" s="47"/>
      <c r="ADG245" s="47"/>
      <c r="ADH245" s="47"/>
      <c r="ADI245" s="47"/>
      <c r="ADJ245" s="47"/>
      <c r="ADK245" s="47"/>
      <c r="ADL245" s="47"/>
      <c r="ADM245" s="47"/>
      <c r="ADN245" s="47"/>
      <c r="ADO245" s="47"/>
      <c r="ADP245" s="47"/>
      <c r="ADQ245" s="47"/>
      <c r="ADR245" s="47"/>
      <c r="ADS245" s="47"/>
      <c r="ADT245" s="47"/>
      <c r="ADU245" s="47"/>
      <c r="ADV245" s="47"/>
      <c r="ADW245" s="47"/>
      <c r="ADX245" s="47"/>
      <c r="ADY245" s="47"/>
      <c r="ADZ245" s="47"/>
      <c r="AEA245" s="47"/>
      <c r="AEB245" s="47"/>
      <c r="AEC245" s="47"/>
      <c r="AED245" s="47"/>
      <c r="AEE245" s="47"/>
      <c r="AEF245" s="47"/>
      <c r="AEG245" s="47"/>
      <c r="AEH245" s="47"/>
      <c r="AEI245" s="47"/>
      <c r="AEJ245" s="47"/>
      <c r="AEK245" s="47"/>
      <c r="AEL245" s="47"/>
      <c r="AEM245" s="47"/>
      <c r="AEN245" s="47"/>
      <c r="AEO245" s="47"/>
      <c r="AEP245" s="47"/>
      <c r="AEQ245" s="47"/>
      <c r="AER245" s="47"/>
      <c r="AES245" s="47"/>
      <c r="AET245" s="47"/>
      <c r="AEU245" s="47"/>
      <c r="AEV245" s="47"/>
      <c r="AEW245" s="47"/>
      <c r="AEX245" s="47"/>
      <c r="AEY245" s="47"/>
      <c r="AEZ245" s="47"/>
      <c r="AFA245" s="47"/>
      <c r="AFB245" s="47"/>
      <c r="AFC245" s="47"/>
      <c r="AFD245" s="47"/>
      <c r="AFE245" s="47"/>
      <c r="AFF245" s="47"/>
      <c r="AFG245" s="47"/>
      <c r="AFH245" s="47"/>
      <c r="AFI245" s="47"/>
      <c r="AFJ245" s="47"/>
      <c r="AFK245" s="47"/>
      <c r="AFL245" s="47"/>
      <c r="AFM245" s="47"/>
      <c r="AFN245" s="47"/>
      <c r="AFO245" s="47"/>
      <c r="AFP245" s="47"/>
      <c r="AFQ245" s="47"/>
      <c r="AFR245" s="47"/>
      <c r="AFS245" s="47"/>
      <c r="AFT245" s="47"/>
      <c r="AFU245" s="47"/>
      <c r="AFV245" s="47"/>
      <c r="AFW245" s="47"/>
      <c r="AFX245" s="47"/>
      <c r="AFY245" s="47"/>
      <c r="AFZ245" s="47"/>
      <c r="AGA245" s="47"/>
      <c r="AGB245" s="47"/>
      <c r="AGC245" s="47"/>
      <c r="AGD245" s="47"/>
      <c r="AGE245" s="47"/>
      <c r="AGF245" s="47"/>
      <c r="AGG245" s="47"/>
      <c r="AGH245" s="47"/>
      <c r="AGI245" s="47"/>
      <c r="AGJ245" s="47"/>
      <c r="AGK245" s="47"/>
      <c r="AGL245" s="47"/>
      <c r="AGM245" s="47"/>
      <c r="AGN245" s="47"/>
      <c r="AGO245" s="47"/>
      <c r="AGP245" s="47"/>
      <c r="AGQ245" s="47"/>
      <c r="AGR245" s="47"/>
      <c r="AGS245" s="47"/>
      <c r="AGT245" s="47"/>
      <c r="AGU245" s="47"/>
      <c r="AGV245" s="47"/>
      <c r="AGW245" s="47"/>
      <c r="AGX245" s="47"/>
      <c r="AGY245" s="47"/>
      <c r="AGZ245" s="47"/>
      <c r="AHA245" s="47"/>
      <c r="AHB245" s="47"/>
      <c r="AHC245" s="47"/>
      <c r="AHD245" s="47"/>
      <c r="AHE245" s="47"/>
      <c r="AHF245" s="47"/>
      <c r="AHG245" s="47"/>
      <c r="AHH245" s="47"/>
      <c r="AHI245" s="47"/>
      <c r="AHJ245" s="47"/>
      <c r="AHK245" s="47"/>
      <c r="AHL245" s="47"/>
      <c r="AHM245" s="47"/>
      <c r="AHN245" s="47"/>
      <c r="AHO245" s="47"/>
      <c r="AHP245" s="47"/>
      <c r="AHQ245" s="47"/>
      <c r="AHR245" s="47"/>
      <c r="AHS245" s="47"/>
      <c r="AHT245" s="47"/>
      <c r="AHU245" s="47"/>
      <c r="AHV245" s="47"/>
      <c r="AHW245" s="47"/>
      <c r="AHX245" s="47"/>
      <c r="AHY245" s="47"/>
      <c r="AHZ245" s="47"/>
      <c r="AIA245" s="47"/>
      <c r="AIB245" s="47"/>
      <c r="AIC245" s="47"/>
      <c r="AID245" s="47"/>
      <c r="AIE245" s="47"/>
      <c r="AIF245" s="47"/>
      <c r="AIG245" s="47"/>
      <c r="AIH245" s="47"/>
      <c r="AII245" s="47"/>
      <c r="AIJ245" s="47"/>
      <c r="AIK245" s="47"/>
      <c r="AIL245" s="47"/>
      <c r="AIM245" s="47"/>
      <c r="AIN245" s="47"/>
      <c r="AIO245" s="47"/>
      <c r="AIP245" s="47"/>
      <c r="AIQ245" s="47"/>
      <c r="AIR245" s="47"/>
      <c r="AIS245" s="47"/>
      <c r="AIT245" s="47"/>
      <c r="AIU245" s="47"/>
      <c r="AIV245" s="47"/>
      <c r="AIW245" s="47"/>
      <c r="AIX245" s="47"/>
      <c r="AIY245" s="47"/>
      <c r="AIZ245" s="47"/>
      <c r="AJA245" s="47"/>
      <c r="AJB245" s="47"/>
      <c r="AJC245" s="47"/>
      <c r="AJD245" s="47"/>
      <c r="AJE245" s="47"/>
      <c r="AJF245" s="47"/>
      <c r="AJG245" s="47"/>
      <c r="AJH245" s="47"/>
      <c r="AJI245" s="47"/>
      <c r="AJJ245" s="47"/>
      <c r="AJK245" s="47"/>
      <c r="AJL245" s="47"/>
      <c r="AJM245" s="47"/>
      <c r="AJN245" s="47"/>
      <c r="AJO245" s="47"/>
      <c r="AJP245" s="47"/>
      <c r="AJQ245" s="47"/>
      <c r="AJR245" s="47"/>
      <c r="AJS245" s="47"/>
      <c r="AJT245" s="47"/>
      <c r="AJU245" s="47"/>
      <c r="AJV245" s="47"/>
      <c r="AJW245" s="47"/>
      <c r="AJX245" s="47"/>
      <c r="AJY245" s="47"/>
      <c r="AJZ245" s="47"/>
      <c r="AKA245" s="47"/>
      <c r="AKB245" s="47"/>
      <c r="AKC245" s="47"/>
      <c r="AKD245" s="47"/>
      <c r="AKE245" s="47"/>
      <c r="AKF245" s="47"/>
      <c r="AKG245" s="47"/>
      <c r="AKH245" s="47"/>
      <c r="AKI245" s="47"/>
      <c r="AKJ245" s="47"/>
      <c r="AKK245" s="47"/>
      <c r="AKL245" s="47"/>
      <c r="AKM245" s="47"/>
      <c r="AKN245" s="47"/>
      <c r="AKO245" s="47"/>
      <c r="AKP245" s="47"/>
      <c r="AKQ245" s="47"/>
      <c r="AKR245" s="47"/>
      <c r="AKS245" s="47"/>
      <c r="AKT245" s="47"/>
      <c r="AKU245" s="47"/>
      <c r="AKV245" s="47"/>
      <c r="AKW245" s="47"/>
      <c r="AKX245" s="47"/>
      <c r="AKY245" s="47"/>
      <c r="AKZ245" s="47"/>
      <c r="ALA245" s="47"/>
      <c r="ALB245" s="47"/>
      <c r="ALC245" s="47"/>
      <c r="ALD245" s="47"/>
      <c r="ALE245" s="47"/>
      <c r="ALF245" s="47"/>
      <c r="ALG245" s="47"/>
      <c r="ALH245" s="47"/>
      <c r="ALI245" s="47"/>
      <c r="ALJ245" s="47"/>
      <c r="ALK245" s="47"/>
      <c r="ALL245" s="47"/>
      <c r="ALM245" s="47"/>
      <c r="ALN245" s="47"/>
      <c r="ALO245" s="47"/>
      <c r="ALP245" s="47"/>
      <c r="ALQ245" s="47"/>
      <c r="ALR245" s="47"/>
      <c r="ALS245" s="47"/>
      <c r="ALT245" s="47"/>
      <c r="ALU245" s="47"/>
      <c r="ALV245" s="47"/>
      <c r="ALW245" s="47"/>
      <c r="ALX245" s="47"/>
      <c r="ALY245" s="47"/>
      <c r="ALZ245" s="47"/>
      <c r="AMA245" s="47"/>
      <c r="AMB245" s="47"/>
      <c r="AMC245" s="47"/>
      <c r="AMD245" s="47"/>
      <c r="AME245" s="47"/>
      <c r="AMF245" s="47"/>
      <c r="AMG245" s="47"/>
      <c r="AMH245" s="47"/>
      <c r="AMI245" s="47"/>
      <c r="AMJ245" s="47"/>
      <c r="AMK245" s="47"/>
      <c r="AML245" s="47"/>
      <c r="AMM245" s="47"/>
      <c r="AMN245" s="47"/>
      <c r="AMO245" s="47"/>
      <c r="AMP245" s="47"/>
      <c r="AMQ245" s="47"/>
      <c r="AMR245" s="47"/>
      <c r="AMS245" s="47"/>
      <c r="AMT245" s="47"/>
      <c r="AMU245" s="47"/>
      <c r="AMV245" s="47"/>
      <c r="AMW245" s="47"/>
      <c r="AMX245" s="47"/>
      <c r="AMY245" s="47"/>
      <c r="AMZ245" s="47"/>
      <c r="ANA245" s="47"/>
      <c r="ANB245" s="47"/>
      <c r="ANC245" s="47"/>
      <c r="AND245" s="47"/>
      <c r="ANE245" s="47"/>
      <c r="ANF245" s="47"/>
      <c r="ANG245" s="47"/>
      <c r="ANH245" s="47"/>
      <c r="ANI245" s="47"/>
      <c r="ANJ245" s="47"/>
      <c r="ANK245" s="47"/>
      <c r="ANL245" s="47"/>
      <c r="ANM245" s="47"/>
      <c r="ANN245" s="47"/>
      <c r="ANO245" s="47"/>
      <c r="ANP245" s="47"/>
      <c r="ANQ245" s="47"/>
      <c r="ANR245" s="47"/>
      <c r="ANS245" s="47"/>
      <c r="ANT245" s="47"/>
      <c r="ANU245" s="47"/>
      <c r="ANV245" s="47"/>
      <c r="ANW245" s="47"/>
      <c r="ANX245" s="47"/>
      <c r="ANY245" s="47"/>
      <c r="ANZ245" s="47"/>
      <c r="AOA245" s="47"/>
      <c r="AOB245" s="47"/>
      <c r="AOC245" s="47"/>
      <c r="AOD245" s="47"/>
      <c r="AOE245" s="47"/>
      <c r="AOF245" s="47"/>
      <c r="AOG245" s="47"/>
      <c r="AOH245" s="47"/>
      <c r="AOI245" s="47"/>
      <c r="AOJ245" s="47"/>
      <c r="AOK245" s="47"/>
      <c r="AOL245" s="47"/>
      <c r="AOM245" s="47"/>
      <c r="AON245" s="47"/>
      <c r="AOO245" s="47"/>
      <c r="AOP245" s="47"/>
      <c r="AOQ245" s="47"/>
      <c r="AOR245" s="47"/>
      <c r="AOS245" s="47"/>
      <c r="AOT245" s="47"/>
      <c r="AOU245" s="47"/>
      <c r="AOV245" s="47"/>
      <c r="AOW245" s="47"/>
      <c r="AOX245" s="47"/>
      <c r="AOY245" s="47"/>
      <c r="AOZ245" s="47"/>
      <c r="APA245" s="47"/>
      <c r="APB245" s="47"/>
      <c r="APC245" s="47"/>
      <c r="APD245" s="47"/>
      <c r="APE245" s="47"/>
      <c r="APF245" s="47"/>
      <c r="APG245" s="47"/>
      <c r="APH245" s="47"/>
      <c r="API245" s="47"/>
      <c r="APJ245" s="47"/>
      <c r="APK245" s="47"/>
      <c r="APL245" s="47"/>
      <c r="APM245" s="47"/>
      <c r="APN245" s="47"/>
      <c r="APO245" s="47"/>
      <c r="APP245" s="47"/>
      <c r="APQ245" s="47"/>
      <c r="APR245" s="47"/>
      <c r="APS245" s="47"/>
      <c r="APT245" s="47"/>
      <c r="APU245" s="47"/>
      <c r="APV245" s="47"/>
      <c r="APW245" s="47"/>
      <c r="APX245" s="47"/>
      <c r="APY245" s="47"/>
      <c r="APZ245" s="47"/>
      <c r="AQA245" s="47"/>
      <c r="AQB245" s="47"/>
      <c r="AQC245" s="47"/>
      <c r="AQD245" s="47"/>
      <c r="AQE245" s="47"/>
      <c r="AQF245" s="47"/>
      <c r="AQG245" s="47"/>
      <c r="AQH245" s="47"/>
      <c r="AQI245" s="47"/>
      <c r="AQJ245" s="47"/>
      <c r="AQK245" s="47"/>
      <c r="AQL245" s="47"/>
      <c r="AQM245" s="47"/>
      <c r="AQN245" s="47"/>
      <c r="AQO245" s="47"/>
      <c r="AQP245" s="47"/>
      <c r="AQQ245" s="47"/>
      <c r="AQR245" s="47"/>
      <c r="AQS245" s="47"/>
      <c r="AQT245" s="47"/>
      <c r="AQU245" s="47"/>
      <c r="AQV245" s="47"/>
      <c r="AQW245" s="47"/>
      <c r="AQX245" s="47"/>
      <c r="AQY245" s="47"/>
      <c r="AQZ245" s="47"/>
      <c r="ARA245" s="47"/>
      <c r="ARB245" s="47"/>
      <c r="ARC245" s="47"/>
      <c r="ARD245" s="47"/>
      <c r="ARE245" s="47"/>
      <c r="ARF245" s="47"/>
      <c r="ARG245" s="47"/>
      <c r="ARH245" s="47"/>
      <c r="ARI245" s="47"/>
      <c r="ARJ245" s="47"/>
      <c r="ARK245" s="47"/>
      <c r="ARL245" s="47"/>
      <c r="ARM245" s="47"/>
      <c r="ARN245" s="47"/>
      <c r="ARO245" s="47"/>
      <c r="ARP245" s="47"/>
      <c r="ARQ245" s="47"/>
      <c r="ARR245" s="47"/>
      <c r="ARS245" s="47"/>
      <c r="ART245" s="47"/>
      <c r="ARU245" s="47"/>
      <c r="ARV245" s="47"/>
      <c r="ARW245" s="47"/>
      <c r="ARX245" s="47"/>
      <c r="ARY245" s="47"/>
      <c r="ARZ245" s="47"/>
      <c r="ASA245" s="47"/>
      <c r="ASB245" s="47"/>
      <c r="ASC245" s="47"/>
      <c r="ASD245" s="47"/>
      <c r="ASE245" s="47"/>
      <c r="ASF245" s="47"/>
      <c r="ASG245" s="47"/>
      <c r="ASH245" s="47"/>
      <c r="ASI245" s="47"/>
      <c r="ASJ245" s="47"/>
      <c r="ASK245" s="47"/>
      <c r="ASL245" s="47"/>
      <c r="ASM245" s="47"/>
      <c r="ASN245" s="47"/>
      <c r="ASO245" s="47"/>
      <c r="ASP245" s="47"/>
      <c r="ASQ245" s="47"/>
      <c r="ASR245" s="47"/>
      <c r="ASS245" s="47"/>
      <c r="AST245" s="47"/>
      <c r="ASU245" s="47"/>
      <c r="ASV245" s="47"/>
      <c r="ASW245" s="47"/>
      <c r="ASX245" s="47"/>
      <c r="ASY245" s="47"/>
      <c r="ASZ245" s="47"/>
      <c r="ATA245" s="47"/>
      <c r="ATB245" s="47"/>
      <c r="ATC245" s="47"/>
      <c r="ATD245" s="47"/>
      <c r="ATE245" s="47"/>
      <c r="ATF245" s="47"/>
      <c r="ATG245" s="47"/>
      <c r="ATH245" s="47"/>
      <c r="ATI245" s="47"/>
      <c r="ATJ245" s="47"/>
      <c r="ATK245" s="47"/>
      <c r="ATL245" s="47"/>
      <c r="ATM245" s="47"/>
      <c r="ATN245" s="47"/>
      <c r="ATO245" s="47"/>
      <c r="ATP245" s="47"/>
      <c r="ATQ245" s="47"/>
      <c r="ATR245" s="47"/>
      <c r="ATS245" s="47"/>
      <c r="ATT245" s="47"/>
      <c r="ATU245" s="47"/>
      <c r="ATV245" s="47"/>
      <c r="ATW245" s="47"/>
      <c r="ATX245" s="47"/>
      <c r="ATY245" s="47"/>
      <c r="ATZ245" s="47"/>
      <c r="AUA245" s="47"/>
      <c r="AUB245" s="47"/>
      <c r="AUC245" s="47"/>
      <c r="AUD245" s="47"/>
      <c r="AUE245" s="47"/>
      <c r="AUF245" s="47"/>
      <c r="AUG245" s="47"/>
      <c r="AUH245" s="47"/>
      <c r="AUI245" s="47"/>
      <c r="AUJ245" s="47"/>
      <c r="AUK245" s="47"/>
      <c r="AUL245" s="47"/>
      <c r="AUM245" s="47"/>
      <c r="AUN245" s="47"/>
      <c r="AUO245" s="47"/>
      <c r="AUP245" s="47"/>
      <c r="AUQ245" s="47"/>
      <c r="AUR245" s="47"/>
      <c r="AUS245" s="47"/>
      <c r="AUT245" s="47"/>
      <c r="AUU245" s="47"/>
      <c r="AUV245" s="47"/>
      <c r="AUW245" s="47"/>
      <c r="AUX245" s="47"/>
      <c r="AUY245" s="47"/>
      <c r="AUZ245" s="47"/>
      <c r="AVA245" s="47"/>
      <c r="AVB245" s="47"/>
      <c r="AVC245" s="47"/>
      <c r="AVD245" s="47"/>
      <c r="AVE245" s="47"/>
      <c r="AVF245" s="47"/>
      <c r="AVG245" s="47"/>
      <c r="AVH245" s="47"/>
      <c r="AVI245" s="47"/>
      <c r="AVJ245" s="47"/>
      <c r="AVK245" s="47"/>
      <c r="AVL245" s="47"/>
      <c r="AVM245" s="47"/>
      <c r="AVN245" s="47"/>
      <c r="AVO245" s="47"/>
      <c r="AVP245" s="47"/>
      <c r="AVQ245" s="47"/>
      <c r="AVR245" s="47"/>
      <c r="AVS245" s="47"/>
      <c r="AVT245" s="47"/>
      <c r="AVU245" s="47"/>
      <c r="AVV245" s="47"/>
      <c r="AVW245" s="47"/>
      <c r="AVX245" s="47"/>
      <c r="AVY245" s="47"/>
      <c r="AVZ245" s="47"/>
      <c r="AWA245" s="47"/>
      <c r="AWB245" s="47"/>
      <c r="AWC245" s="47"/>
      <c r="AWD245" s="47"/>
      <c r="AWE245" s="47"/>
      <c r="AWF245" s="47"/>
      <c r="AWG245" s="47"/>
      <c r="AWH245" s="47"/>
      <c r="AWI245" s="47"/>
      <c r="AWJ245" s="47"/>
      <c r="AWK245" s="47"/>
      <c r="AWL245" s="47"/>
      <c r="AWM245" s="47"/>
      <c r="AWN245" s="47"/>
      <c r="AWO245" s="47"/>
      <c r="AWP245" s="47"/>
      <c r="AWQ245" s="47"/>
      <c r="AWR245" s="47"/>
      <c r="AWS245" s="47"/>
      <c r="AWT245" s="47"/>
      <c r="AWU245" s="47"/>
      <c r="AWV245" s="47"/>
      <c r="AWW245" s="47"/>
      <c r="AWX245" s="47"/>
      <c r="AWY245" s="47"/>
      <c r="AWZ245" s="47"/>
      <c r="AXA245" s="47"/>
      <c r="AXB245" s="47"/>
      <c r="AXC245" s="47"/>
      <c r="AXD245" s="47"/>
      <c r="AXE245" s="47"/>
      <c r="AXF245" s="47"/>
      <c r="AXG245" s="47"/>
      <c r="AXH245" s="47"/>
      <c r="AXI245" s="47"/>
      <c r="AXJ245" s="47"/>
      <c r="AXK245" s="47"/>
      <c r="AXL245" s="47"/>
      <c r="AXM245" s="47"/>
      <c r="AXN245" s="47"/>
      <c r="AXO245" s="47"/>
      <c r="AXP245" s="47"/>
      <c r="AXQ245" s="47"/>
      <c r="AXR245" s="47"/>
      <c r="AXS245" s="47"/>
      <c r="AXT245" s="47"/>
      <c r="AXU245" s="47"/>
      <c r="AXV245" s="47"/>
      <c r="AXW245" s="47"/>
      <c r="AXX245" s="47"/>
      <c r="AXY245" s="47"/>
      <c r="AXZ245" s="47"/>
      <c r="AYA245" s="47"/>
      <c r="AYB245" s="47"/>
      <c r="AYC245" s="47"/>
      <c r="AYD245" s="47"/>
      <c r="AYE245" s="47"/>
      <c r="AYF245" s="47"/>
      <c r="AYG245" s="47"/>
      <c r="AYH245" s="47"/>
      <c r="AYI245" s="47"/>
      <c r="AYJ245" s="47"/>
      <c r="AYK245" s="47"/>
      <c r="AYL245" s="47"/>
      <c r="AYM245" s="47"/>
      <c r="AYN245" s="47"/>
      <c r="AYO245" s="47"/>
      <c r="AYP245" s="47"/>
      <c r="AYQ245" s="47"/>
      <c r="AYR245" s="47"/>
      <c r="AYS245" s="47"/>
      <c r="AYT245" s="47"/>
      <c r="AYU245" s="47"/>
      <c r="AYV245" s="47"/>
      <c r="AYW245" s="47"/>
      <c r="AYX245" s="47"/>
      <c r="AYY245" s="47"/>
      <c r="AYZ245" s="47"/>
      <c r="AZA245" s="47"/>
      <c r="AZB245" s="47"/>
      <c r="AZC245" s="47"/>
      <c r="AZD245" s="47"/>
      <c r="AZE245" s="47"/>
      <c r="AZF245" s="47"/>
      <c r="AZG245" s="47"/>
      <c r="AZH245" s="47"/>
      <c r="AZI245" s="47"/>
      <c r="AZJ245" s="47"/>
      <c r="AZK245" s="47"/>
      <c r="AZL245" s="47"/>
      <c r="AZM245" s="47"/>
      <c r="AZN245" s="47"/>
      <c r="AZO245" s="47"/>
      <c r="AZP245" s="47"/>
      <c r="AZQ245" s="47"/>
      <c r="AZR245" s="47"/>
      <c r="AZS245" s="47"/>
      <c r="AZT245" s="47"/>
      <c r="AZU245" s="47"/>
      <c r="AZV245" s="47"/>
      <c r="AZW245" s="47"/>
      <c r="AZX245" s="47"/>
      <c r="AZY245" s="47"/>
      <c r="AZZ245" s="47"/>
      <c r="BAA245" s="47"/>
      <c r="BAB245" s="47"/>
      <c r="BAC245" s="47"/>
      <c r="BAD245" s="47"/>
      <c r="BAE245" s="47"/>
      <c r="BAF245" s="47"/>
      <c r="BAG245" s="47"/>
      <c r="BAH245" s="47"/>
      <c r="BAI245" s="47"/>
      <c r="BAJ245" s="47"/>
      <c r="BAK245" s="47"/>
      <c r="BAL245" s="47"/>
      <c r="BAM245" s="47"/>
      <c r="BAN245" s="47"/>
      <c r="BAO245" s="47"/>
      <c r="BAP245" s="47"/>
      <c r="BAQ245" s="47"/>
      <c r="BAR245" s="47"/>
      <c r="BAS245" s="47"/>
      <c r="BAT245" s="47"/>
      <c r="BAU245" s="47"/>
      <c r="BAV245" s="47"/>
      <c r="BAW245" s="47"/>
      <c r="BAX245" s="47"/>
      <c r="BAY245" s="47"/>
      <c r="BAZ245" s="47"/>
      <c r="BBA245" s="47"/>
      <c r="BBB245" s="47"/>
      <c r="BBC245" s="47"/>
      <c r="BBD245" s="47"/>
      <c r="BBE245" s="47"/>
      <c r="BBF245" s="47"/>
      <c r="BBG245" s="47"/>
      <c r="BBH245" s="47"/>
      <c r="BBI245" s="47"/>
      <c r="BBJ245" s="47"/>
      <c r="BBK245" s="47"/>
      <c r="BBL245" s="47"/>
      <c r="BBM245" s="47"/>
      <c r="BBN245" s="47"/>
      <c r="BBO245" s="47"/>
      <c r="BBP245" s="47"/>
      <c r="BBQ245" s="47"/>
      <c r="BBR245" s="47"/>
      <c r="BBS245" s="47"/>
      <c r="BBT245" s="47"/>
      <c r="BBU245" s="47"/>
      <c r="BBV245" s="47"/>
      <c r="BBW245" s="47"/>
      <c r="BBX245" s="47"/>
      <c r="BBY245" s="47"/>
      <c r="BBZ245" s="47"/>
      <c r="BCA245" s="47"/>
      <c r="BCB245" s="47"/>
      <c r="BCC245" s="47"/>
      <c r="BCD245" s="47"/>
      <c r="BCE245" s="47"/>
      <c r="BCF245" s="47"/>
      <c r="BCG245" s="47"/>
      <c r="BCH245" s="47"/>
      <c r="BCI245" s="47"/>
      <c r="BCJ245" s="47"/>
      <c r="BCK245" s="47"/>
      <c r="BCL245" s="47"/>
      <c r="BCM245" s="47"/>
      <c r="BCN245" s="47"/>
      <c r="BCO245" s="47"/>
      <c r="BCP245" s="47"/>
      <c r="BCQ245" s="47"/>
      <c r="BCR245" s="47"/>
      <c r="BCS245" s="47"/>
      <c r="BCT245" s="47"/>
      <c r="BCU245" s="47"/>
      <c r="BCV245" s="47"/>
      <c r="BCW245" s="47"/>
      <c r="BCX245" s="47"/>
      <c r="BCY245" s="47"/>
      <c r="BCZ245" s="47"/>
      <c r="BDA245" s="47"/>
      <c r="BDB245" s="47"/>
      <c r="BDC245" s="47"/>
      <c r="BDD245" s="47"/>
      <c r="BDE245" s="47"/>
      <c r="BDF245" s="47"/>
      <c r="BDG245" s="47"/>
      <c r="BDH245" s="47"/>
      <c r="BDI245" s="47"/>
      <c r="BDJ245" s="47"/>
      <c r="BDK245" s="47"/>
      <c r="BDL245" s="47"/>
      <c r="BDM245" s="47"/>
      <c r="BDN245" s="47"/>
      <c r="BDO245" s="47"/>
      <c r="BDP245" s="47"/>
      <c r="BDQ245" s="47"/>
      <c r="BDR245" s="47"/>
      <c r="BDS245" s="47"/>
      <c r="BDT245" s="47"/>
      <c r="BDU245" s="47"/>
      <c r="BDV245" s="47"/>
      <c r="BDW245" s="47"/>
      <c r="BDX245" s="47"/>
      <c r="BDY245" s="47"/>
      <c r="BDZ245" s="47"/>
      <c r="BEA245" s="47"/>
      <c r="BEB245" s="47"/>
      <c r="BEC245" s="47"/>
      <c r="BED245" s="47"/>
      <c r="BEE245" s="47"/>
      <c r="BEF245" s="47"/>
      <c r="BEG245" s="47"/>
      <c r="BEH245" s="47"/>
      <c r="BEI245" s="47"/>
      <c r="BEJ245" s="47"/>
      <c r="BEK245" s="47"/>
      <c r="BEL245" s="47"/>
      <c r="BEM245" s="47"/>
      <c r="BEN245" s="47"/>
      <c r="BEO245" s="47"/>
      <c r="BEP245" s="47"/>
      <c r="BEQ245" s="47"/>
      <c r="BER245" s="47"/>
      <c r="BES245" s="47"/>
      <c r="BET245" s="47"/>
      <c r="BEU245" s="47"/>
      <c r="BEV245" s="47"/>
      <c r="BEW245" s="47"/>
      <c r="BEX245" s="47"/>
      <c r="BEY245" s="47"/>
      <c r="BEZ245" s="47"/>
      <c r="BFA245" s="47"/>
      <c r="BFB245" s="47"/>
      <c r="BFC245" s="47"/>
      <c r="BFD245" s="47"/>
      <c r="BFE245" s="47"/>
      <c r="BFF245" s="47"/>
      <c r="BFG245" s="47"/>
      <c r="BFH245" s="47"/>
      <c r="BFI245" s="47"/>
      <c r="BFJ245" s="47"/>
      <c r="BFK245" s="47"/>
      <c r="BFL245" s="47"/>
      <c r="BFM245" s="47"/>
      <c r="BFN245" s="47"/>
      <c r="BFO245" s="47"/>
      <c r="BFP245" s="47"/>
      <c r="BFQ245" s="47"/>
      <c r="BFR245" s="47"/>
      <c r="BFS245" s="47"/>
      <c r="BFT245" s="47"/>
      <c r="BFU245" s="47"/>
      <c r="BFV245" s="47"/>
      <c r="BFW245" s="47"/>
      <c r="BFX245" s="47"/>
      <c r="BFY245" s="47"/>
      <c r="BFZ245" s="47"/>
      <c r="BGA245" s="47"/>
      <c r="BGB245" s="47"/>
      <c r="BGC245" s="47"/>
      <c r="BGD245" s="47"/>
      <c r="BGE245" s="47"/>
      <c r="BGF245" s="47"/>
      <c r="BGG245" s="47"/>
      <c r="BGH245" s="47"/>
      <c r="BGI245" s="47"/>
      <c r="BGJ245" s="47"/>
      <c r="BGK245" s="47"/>
      <c r="BGL245" s="47"/>
      <c r="BGM245" s="47"/>
      <c r="BGN245" s="47"/>
      <c r="BGO245" s="47"/>
      <c r="BGP245" s="47"/>
      <c r="BGQ245" s="47"/>
      <c r="BGR245" s="47"/>
      <c r="BGS245" s="47"/>
      <c r="BGT245" s="47"/>
      <c r="BGU245" s="47"/>
      <c r="BGV245" s="47"/>
      <c r="BGW245" s="47"/>
      <c r="BGX245" s="47"/>
      <c r="BGY245" s="47"/>
      <c r="BGZ245" s="47"/>
      <c r="BHA245" s="47"/>
      <c r="BHB245" s="47"/>
      <c r="BHC245" s="47"/>
      <c r="BHD245" s="47"/>
      <c r="BHE245" s="47"/>
      <c r="BHF245" s="47"/>
      <c r="BHG245" s="47"/>
      <c r="BHH245" s="47"/>
      <c r="BHI245" s="47"/>
      <c r="BHJ245" s="47"/>
      <c r="BHK245" s="47"/>
      <c r="BHL245" s="47"/>
      <c r="BHM245" s="47"/>
      <c r="BHN245" s="47"/>
      <c r="BHO245" s="47"/>
      <c r="BHP245" s="47"/>
      <c r="BHQ245" s="47"/>
      <c r="BHR245" s="47"/>
      <c r="BHS245" s="47"/>
      <c r="BHT245" s="47"/>
      <c r="BHU245" s="47"/>
      <c r="BHV245" s="47"/>
      <c r="BHW245" s="47"/>
      <c r="BHX245" s="47"/>
      <c r="BHY245" s="47"/>
      <c r="BHZ245" s="47"/>
      <c r="BIA245" s="47"/>
      <c r="BIB245" s="47"/>
      <c r="BIC245" s="47"/>
      <c r="BID245" s="47"/>
      <c r="BIE245" s="47"/>
      <c r="BIF245" s="47"/>
      <c r="BIG245" s="47"/>
      <c r="BIH245" s="47"/>
      <c r="BII245" s="47"/>
      <c r="BIJ245" s="47"/>
      <c r="BIK245" s="47"/>
      <c r="BIL245" s="47"/>
      <c r="BIM245" s="47"/>
      <c r="BIN245" s="47"/>
      <c r="BIO245" s="47"/>
      <c r="BIP245" s="47"/>
      <c r="BIQ245" s="47"/>
      <c r="BIR245" s="47"/>
      <c r="BIS245" s="47"/>
      <c r="BIT245" s="47"/>
      <c r="BIU245" s="47"/>
      <c r="BIV245" s="47"/>
      <c r="BIW245" s="47"/>
      <c r="BIX245" s="47"/>
      <c r="BIY245" s="47"/>
      <c r="BIZ245" s="47"/>
      <c r="BJA245" s="47"/>
      <c r="BJB245" s="47"/>
      <c r="BJC245" s="47"/>
      <c r="BJD245" s="47"/>
      <c r="BJE245" s="47"/>
      <c r="BJF245" s="47"/>
      <c r="BJG245" s="47"/>
      <c r="BJH245" s="47"/>
      <c r="BJI245" s="47"/>
      <c r="BJJ245" s="47"/>
      <c r="BJK245" s="47"/>
      <c r="BJL245" s="47"/>
      <c r="BJM245" s="47"/>
      <c r="BJN245" s="47"/>
      <c r="BJO245" s="47"/>
      <c r="BJP245" s="47"/>
      <c r="BJQ245" s="47"/>
      <c r="BJR245" s="47"/>
      <c r="BJS245" s="47"/>
      <c r="BJT245" s="47"/>
      <c r="BJU245" s="47"/>
      <c r="BJV245" s="47"/>
      <c r="BJW245" s="47"/>
      <c r="BJX245" s="47"/>
      <c r="BJY245" s="47"/>
      <c r="BJZ245" s="47"/>
      <c r="BKA245" s="47"/>
      <c r="BKB245" s="47"/>
      <c r="BKC245" s="47"/>
      <c r="BKD245" s="47"/>
      <c r="BKE245" s="47"/>
      <c r="BKF245" s="47"/>
      <c r="BKG245" s="47"/>
      <c r="BKH245" s="47"/>
      <c r="BKI245" s="47"/>
      <c r="BKJ245" s="47"/>
      <c r="BKK245" s="47"/>
      <c r="BKL245" s="47"/>
      <c r="BKM245" s="47"/>
      <c r="BKN245" s="47"/>
      <c r="BKO245" s="47"/>
      <c r="BKP245" s="47"/>
      <c r="BKQ245" s="47"/>
      <c r="BKR245" s="47"/>
      <c r="BKS245" s="47"/>
      <c r="BKT245" s="47"/>
      <c r="BKU245" s="47"/>
      <c r="BKV245" s="47"/>
      <c r="BKW245" s="47"/>
      <c r="BKX245" s="47"/>
      <c r="BKY245" s="47"/>
      <c r="BKZ245" s="47"/>
      <c r="BLA245" s="47"/>
      <c r="BLB245" s="47"/>
      <c r="BLC245" s="47"/>
      <c r="BLD245" s="47"/>
      <c r="BLE245" s="47"/>
      <c r="BLF245" s="47"/>
      <c r="BLG245" s="47"/>
      <c r="BLH245" s="47"/>
      <c r="BLI245" s="47"/>
      <c r="BLJ245" s="47"/>
      <c r="BLK245" s="47"/>
      <c r="BLL245" s="47"/>
      <c r="BLM245" s="47"/>
      <c r="BLN245" s="47"/>
      <c r="BLO245" s="47"/>
      <c r="BLP245" s="47"/>
      <c r="BLQ245" s="47"/>
      <c r="BLR245" s="47"/>
      <c r="BLS245" s="47"/>
      <c r="BLT245" s="47"/>
      <c r="BLU245" s="47"/>
      <c r="BLV245" s="47"/>
      <c r="BLW245" s="47"/>
      <c r="BLX245" s="47"/>
      <c r="BLY245" s="47"/>
      <c r="BLZ245" s="47"/>
      <c r="BMA245" s="47"/>
      <c r="BMB245" s="47"/>
      <c r="BMC245" s="47"/>
      <c r="BMD245" s="47"/>
      <c r="BME245" s="47"/>
      <c r="BMF245" s="47"/>
      <c r="BMG245" s="47"/>
      <c r="BMH245" s="47"/>
      <c r="BMI245" s="47"/>
      <c r="BMJ245" s="47"/>
      <c r="BMK245" s="47"/>
      <c r="BML245" s="47"/>
      <c r="BMM245" s="47"/>
      <c r="BMN245" s="47"/>
      <c r="BMO245" s="47"/>
      <c r="BMP245" s="47"/>
      <c r="BMQ245" s="47"/>
      <c r="BMR245" s="47"/>
      <c r="BMS245" s="47"/>
      <c r="BMT245" s="47"/>
      <c r="BMU245" s="47"/>
      <c r="BMV245" s="47"/>
      <c r="BMW245" s="47"/>
      <c r="BMX245" s="47"/>
      <c r="BMY245" s="47"/>
      <c r="BMZ245" s="47"/>
      <c r="BNA245" s="47"/>
      <c r="BNB245" s="47"/>
      <c r="BNC245" s="47"/>
      <c r="BND245" s="47"/>
      <c r="BNE245" s="47"/>
      <c r="BNF245" s="47"/>
      <c r="BNG245" s="47"/>
      <c r="BNH245" s="47"/>
      <c r="BNI245" s="47"/>
      <c r="BNJ245" s="47"/>
      <c r="BNK245" s="47"/>
      <c r="BNL245" s="47"/>
      <c r="BNM245" s="47"/>
      <c r="BNN245" s="47"/>
      <c r="BNO245" s="47"/>
      <c r="BNP245" s="47"/>
      <c r="BNQ245" s="47"/>
      <c r="BNR245" s="47"/>
      <c r="BNS245" s="47"/>
      <c r="BNT245" s="47"/>
      <c r="BNU245" s="47"/>
      <c r="BNV245" s="47"/>
      <c r="BNW245" s="47"/>
      <c r="BNX245" s="47"/>
      <c r="BNY245" s="47"/>
      <c r="BNZ245" s="47"/>
      <c r="BOA245" s="47"/>
      <c r="BOB245" s="47"/>
      <c r="BOC245" s="47"/>
      <c r="BOD245" s="47"/>
      <c r="BOE245" s="47"/>
      <c r="BOF245" s="47"/>
      <c r="BOG245" s="47"/>
      <c r="BOH245" s="47"/>
      <c r="BOI245" s="47"/>
      <c r="BOJ245" s="47"/>
      <c r="BOK245" s="47"/>
      <c r="BOL245" s="47"/>
      <c r="BOM245" s="47"/>
      <c r="BON245" s="47"/>
      <c r="BOO245" s="47"/>
      <c r="BOP245" s="47"/>
      <c r="BOQ245" s="47"/>
      <c r="BOR245" s="47"/>
      <c r="BOS245" s="47"/>
      <c r="BOT245" s="47"/>
      <c r="BOU245" s="47"/>
      <c r="BOV245" s="47"/>
      <c r="BOW245" s="47"/>
      <c r="BOX245" s="47"/>
      <c r="BOY245" s="47"/>
      <c r="BOZ245" s="47"/>
      <c r="BPA245" s="47"/>
      <c r="BPB245" s="47"/>
      <c r="BPC245" s="47"/>
      <c r="BPD245" s="47"/>
      <c r="BPE245" s="47"/>
      <c r="BPF245" s="47"/>
      <c r="BPG245" s="47"/>
      <c r="BPH245" s="47"/>
      <c r="BPI245" s="47"/>
      <c r="BPJ245" s="47"/>
      <c r="BPK245" s="47"/>
      <c r="BPL245" s="47"/>
      <c r="BPM245" s="47"/>
      <c r="BPN245" s="47"/>
      <c r="BPO245" s="47"/>
      <c r="BPP245" s="47"/>
      <c r="BPQ245" s="47"/>
      <c r="BPR245" s="47"/>
      <c r="BPS245" s="47"/>
      <c r="BPT245" s="47"/>
      <c r="BPU245" s="47"/>
      <c r="BPV245" s="47"/>
      <c r="BPW245" s="47"/>
      <c r="BPX245" s="47"/>
      <c r="BPY245" s="47"/>
      <c r="BPZ245" s="47"/>
      <c r="BQA245" s="47"/>
      <c r="BQB245" s="47"/>
      <c r="BQC245" s="47"/>
      <c r="BQD245" s="47"/>
      <c r="BQE245" s="47"/>
      <c r="BQF245" s="47"/>
      <c r="BQG245" s="47"/>
      <c r="BQH245" s="47"/>
      <c r="BQI245" s="47"/>
      <c r="BQJ245" s="47"/>
      <c r="BQK245" s="47"/>
      <c r="BQL245" s="47"/>
      <c r="BQM245" s="47"/>
      <c r="BQN245" s="47"/>
      <c r="BQO245" s="47"/>
      <c r="BQP245" s="47"/>
      <c r="BQQ245" s="47"/>
      <c r="BQR245" s="47"/>
      <c r="BQS245" s="47"/>
      <c r="BQT245" s="47"/>
      <c r="BQU245" s="47"/>
      <c r="BQV245" s="47"/>
      <c r="BQW245" s="47"/>
      <c r="BQX245" s="47"/>
      <c r="BQY245" s="47"/>
      <c r="BQZ245" s="47"/>
      <c r="BRA245" s="47"/>
      <c r="BRB245" s="47"/>
      <c r="BRC245" s="47"/>
      <c r="BRD245" s="47"/>
      <c r="BRE245" s="47"/>
      <c r="BRF245" s="47"/>
      <c r="BRG245" s="47"/>
      <c r="BRH245" s="47"/>
      <c r="BRI245" s="47"/>
      <c r="BRJ245" s="47"/>
      <c r="BRK245" s="47"/>
      <c r="BRL245" s="47"/>
      <c r="BRM245" s="47"/>
      <c r="BRN245" s="47"/>
      <c r="BRO245" s="47"/>
      <c r="BRP245" s="47"/>
      <c r="BRQ245" s="47"/>
      <c r="BRR245" s="47"/>
      <c r="BRS245" s="47"/>
      <c r="BRT245" s="47"/>
      <c r="BRU245" s="47"/>
      <c r="BRV245" s="47"/>
      <c r="BRW245" s="47"/>
      <c r="BRX245" s="47"/>
      <c r="BRY245" s="47"/>
      <c r="BRZ245" s="47"/>
      <c r="BSA245" s="47"/>
      <c r="BSB245" s="47"/>
      <c r="BSC245" s="47"/>
      <c r="BSD245" s="47"/>
      <c r="BSE245" s="47"/>
      <c r="BSF245" s="47"/>
      <c r="BSG245" s="47"/>
      <c r="BSH245" s="47"/>
      <c r="BSI245" s="47"/>
      <c r="BSJ245" s="47"/>
      <c r="BSK245" s="47"/>
      <c r="BSL245" s="47"/>
      <c r="BSM245" s="47"/>
      <c r="BSN245" s="47"/>
      <c r="BSO245" s="47"/>
      <c r="BSP245" s="47"/>
      <c r="BSQ245" s="47"/>
      <c r="BSR245" s="47"/>
      <c r="BSS245" s="47"/>
      <c r="BST245" s="47"/>
      <c r="BSU245" s="47"/>
      <c r="BSV245" s="47"/>
      <c r="BSW245" s="47"/>
      <c r="BSX245" s="47"/>
      <c r="BSY245" s="47"/>
      <c r="BSZ245" s="47"/>
      <c r="BTA245" s="47"/>
      <c r="BTB245" s="47"/>
      <c r="BTC245" s="47"/>
      <c r="BTD245" s="47"/>
      <c r="BTE245" s="47"/>
      <c r="BTF245" s="47"/>
      <c r="BTG245" s="47"/>
      <c r="BTH245" s="47"/>
      <c r="BTI245" s="47"/>
      <c r="BTJ245" s="47"/>
      <c r="BTK245" s="47"/>
      <c r="BTL245" s="47"/>
      <c r="BTM245" s="47"/>
      <c r="BTN245" s="47"/>
      <c r="BTO245" s="47"/>
      <c r="BTP245" s="47"/>
      <c r="BTQ245" s="47"/>
      <c r="BTR245" s="47"/>
      <c r="BTS245" s="47"/>
      <c r="BTT245" s="47"/>
      <c r="BTU245" s="47"/>
      <c r="BTV245" s="47"/>
      <c r="BTW245" s="47"/>
      <c r="BTX245" s="47"/>
      <c r="BTY245" s="47"/>
      <c r="BTZ245" s="47"/>
      <c r="BUA245" s="47"/>
      <c r="BUB245" s="47"/>
      <c r="BUC245" s="47"/>
      <c r="BUD245" s="47"/>
      <c r="BUE245" s="47"/>
      <c r="BUF245" s="47"/>
      <c r="BUG245" s="47"/>
      <c r="BUH245" s="47"/>
      <c r="BUI245" s="47"/>
      <c r="BUJ245" s="47"/>
      <c r="BUK245" s="47"/>
      <c r="BUL245" s="47"/>
      <c r="BUM245" s="47"/>
      <c r="BUN245" s="47"/>
      <c r="BUO245" s="47"/>
      <c r="BUP245" s="47"/>
      <c r="BUQ245" s="47"/>
      <c r="BUR245" s="47"/>
      <c r="BUS245" s="47"/>
      <c r="BUT245" s="47"/>
      <c r="BUU245" s="47"/>
      <c r="BUV245" s="47"/>
      <c r="BUW245" s="47"/>
      <c r="BUX245" s="47"/>
      <c r="BUY245" s="47"/>
      <c r="BUZ245" s="47"/>
      <c r="BVA245" s="47"/>
      <c r="BVB245" s="47"/>
      <c r="BVC245" s="47"/>
      <c r="BVD245" s="47"/>
      <c r="BVE245" s="47"/>
      <c r="BVF245" s="47"/>
      <c r="BVG245" s="47"/>
      <c r="BVH245" s="47"/>
      <c r="BVI245" s="47"/>
      <c r="BVJ245" s="47"/>
      <c r="BVK245" s="47"/>
      <c r="BVL245" s="47"/>
      <c r="BVM245" s="47"/>
      <c r="BVN245" s="47"/>
      <c r="BVO245" s="47"/>
      <c r="BVP245" s="47"/>
      <c r="BVQ245" s="47"/>
      <c r="BVR245" s="47"/>
      <c r="BVS245" s="47"/>
      <c r="BVT245" s="47"/>
      <c r="BVU245" s="47"/>
      <c r="BVV245" s="47"/>
      <c r="BVW245" s="47"/>
      <c r="BVX245" s="47"/>
      <c r="BVY245" s="47"/>
      <c r="BVZ245" s="47"/>
      <c r="BWA245" s="47"/>
      <c r="BWB245" s="47"/>
      <c r="BWC245" s="47"/>
      <c r="BWD245" s="47"/>
      <c r="BWE245" s="47"/>
      <c r="BWF245" s="47"/>
      <c r="BWG245" s="47"/>
      <c r="BWH245" s="47"/>
      <c r="BWI245" s="47"/>
      <c r="BWJ245" s="47"/>
      <c r="BWK245" s="47"/>
      <c r="BWL245" s="47"/>
      <c r="BWM245" s="47"/>
      <c r="BWN245" s="47"/>
      <c r="BWO245" s="47"/>
      <c r="BWP245" s="47"/>
      <c r="BWQ245" s="47"/>
      <c r="BWR245" s="47"/>
      <c r="BWS245" s="47"/>
      <c r="BWT245" s="47"/>
      <c r="BWU245" s="47"/>
      <c r="BWV245" s="47"/>
      <c r="BWW245" s="47"/>
      <c r="BWX245" s="47"/>
      <c r="BWY245" s="47"/>
      <c r="BWZ245" s="47"/>
      <c r="BXA245" s="47"/>
      <c r="BXB245" s="47"/>
      <c r="BXC245" s="47"/>
      <c r="BXD245" s="47"/>
      <c r="BXE245" s="47"/>
      <c r="BXF245" s="47"/>
      <c r="BXG245" s="47"/>
      <c r="BXH245" s="47"/>
      <c r="BXI245" s="47"/>
      <c r="BXJ245" s="47"/>
      <c r="BXK245" s="47"/>
      <c r="BXL245" s="47"/>
      <c r="BXM245" s="47"/>
      <c r="BXN245" s="47"/>
      <c r="BXO245" s="47"/>
      <c r="BXP245" s="47"/>
      <c r="BXQ245" s="47"/>
      <c r="BXR245" s="47"/>
      <c r="BXS245" s="47"/>
      <c r="BXT245" s="47"/>
      <c r="BXU245" s="47"/>
      <c r="BXV245" s="47"/>
      <c r="BXW245" s="47"/>
      <c r="BXX245" s="47"/>
      <c r="BXY245" s="47"/>
      <c r="BXZ245" s="47"/>
      <c r="BYA245" s="47"/>
      <c r="BYB245" s="47"/>
      <c r="BYC245" s="47"/>
      <c r="BYD245" s="47"/>
      <c r="BYE245" s="47"/>
      <c r="BYF245" s="47"/>
      <c r="BYG245" s="47"/>
      <c r="BYH245" s="47"/>
      <c r="BYI245" s="47"/>
      <c r="BYJ245" s="47"/>
      <c r="BYK245" s="47"/>
      <c r="BYL245" s="47"/>
      <c r="BYM245" s="47"/>
      <c r="BYN245" s="47"/>
      <c r="BYO245" s="47"/>
      <c r="BYP245" s="47"/>
      <c r="BYQ245" s="47"/>
      <c r="BYR245" s="47"/>
      <c r="BYS245" s="47"/>
      <c r="BYT245" s="47"/>
      <c r="BYU245" s="47"/>
      <c r="BYV245" s="47"/>
      <c r="BYW245" s="47"/>
      <c r="BYX245" s="47"/>
      <c r="BYY245" s="47"/>
      <c r="BYZ245" s="47"/>
      <c r="BZA245" s="47"/>
      <c r="BZB245" s="47"/>
      <c r="BZC245" s="47"/>
      <c r="BZD245" s="47"/>
      <c r="BZE245" s="47"/>
      <c r="BZF245" s="47"/>
      <c r="BZG245" s="47"/>
      <c r="BZH245" s="47"/>
      <c r="BZI245" s="47"/>
      <c r="BZJ245" s="47"/>
      <c r="BZK245" s="47"/>
      <c r="BZL245" s="47"/>
      <c r="BZM245" s="47"/>
      <c r="BZN245" s="47"/>
      <c r="BZO245" s="47"/>
      <c r="BZP245" s="47"/>
      <c r="BZQ245" s="47"/>
      <c r="BZR245" s="47"/>
      <c r="BZS245" s="47"/>
      <c r="BZT245" s="47"/>
      <c r="BZU245" s="47"/>
      <c r="BZV245" s="47"/>
      <c r="BZW245" s="47"/>
      <c r="BZX245" s="47"/>
      <c r="BZY245" s="47"/>
      <c r="BZZ245" s="47"/>
      <c r="CAA245" s="47"/>
      <c r="CAB245" s="47"/>
      <c r="CAC245" s="47"/>
      <c r="CAD245" s="47"/>
      <c r="CAE245" s="47"/>
      <c r="CAF245" s="47"/>
      <c r="CAG245" s="47"/>
      <c r="CAH245" s="47"/>
      <c r="CAI245" s="47"/>
      <c r="CAJ245" s="47"/>
      <c r="CAK245" s="47"/>
      <c r="CAL245" s="47"/>
      <c r="CAM245" s="47"/>
      <c r="CAN245" s="47"/>
      <c r="CAO245" s="47"/>
      <c r="CAP245" s="47"/>
      <c r="CAQ245" s="47"/>
      <c r="CAR245" s="47"/>
      <c r="CAS245" s="47"/>
      <c r="CAT245" s="47"/>
      <c r="CAU245" s="47"/>
      <c r="CAV245" s="47"/>
      <c r="CAW245" s="47"/>
      <c r="CAX245" s="47"/>
      <c r="CAY245" s="47"/>
      <c r="CAZ245" s="47"/>
      <c r="CBA245" s="47"/>
      <c r="CBB245" s="47"/>
      <c r="CBC245" s="47"/>
      <c r="CBD245" s="47"/>
      <c r="CBE245" s="47"/>
      <c r="CBF245" s="47"/>
      <c r="CBG245" s="47"/>
      <c r="CBH245" s="47"/>
      <c r="CBI245" s="47"/>
      <c r="CBJ245" s="47"/>
      <c r="CBK245" s="47"/>
      <c r="CBL245" s="47"/>
      <c r="CBM245" s="47"/>
      <c r="CBN245" s="47"/>
      <c r="CBO245" s="47"/>
      <c r="CBP245" s="47"/>
      <c r="CBQ245" s="47"/>
      <c r="CBR245" s="47"/>
      <c r="CBS245" s="47"/>
      <c r="CBT245" s="47"/>
      <c r="CBU245" s="47"/>
      <c r="CBV245" s="47"/>
      <c r="CBW245" s="47"/>
      <c r="CBX245" s="47"/>
      <c r="CBY245" s="47"/>
      <c r="CBZ245" s="47"/>
      <c r="CCA245" s="47"/>
      <c r="CCB245" s="47"/>
      <c r="CCC245" s="47"/>
      <c r="CCD245" s="47"/>
      <c r="CCE245" s="47"/>
      <c r="CCF245" s="47"/>
      <c r="CCG245" s="47"/>
      <c r="CCH245" s="47"/>
      <c r="CCI245" s="47"/>
      <c r="CCJ245" s="47"/>
      <c r="CCK245" s="47"/>
      <c r="CCL245" s="47"/>
      <c r="CCM245" s="47"/>
      <c r="CCN245" s="47"/>
      <c r="CCO245" s="47"/>
      <c r="CCP245" s="47"/>
      <c r="CCQ245" s="47"/>
      <c r="CCR245" s="47"/>
      <c r="CCS245" s="47"/>
      <c r="CCT245" s="47"/>
      <c r="CCU245" s="47"/>
      <c r="CCV245" s="47"/>
      <c r="CCW245" s="47"/>
      <c r="CCX245" s="47"/>
      <c r="CCY245" s="47"/>
      <c r="CCZ245" s="47"/>
      <c r="CDA245" s="47"/>
      <c r="CDB245" s="47"/>
      <c r="CDC245" s="47"/>
      <c r="CDD245" s="47"/>
      <c r="CDE245" s="47"/>
      <c r="CDF245" s="47"/>
      <c r="CDG245" s="47"/>
      <c r="CDH245" s="47"/>
      <c r="CDI245" s="47"/>
      <c r="CDJ245" s="47"/>
      <c r="CDK245" s="47"/>
      <c r="CDL245" s="47"/>
      <c r="CDM245" s="47"/>
      <c r="CDN245" s="47"/>
      <c r="CDO245" s="47"/>
      <c r="CDP245" s="47"/>
      <c r="CDQ245" s="47"/>
      <c r="CDR245" s="47"/>
      <c r="CDS245" s="47"/>
      <c r="CDT245" s="47"/>
      <c r="CDU245" s="47"/>
      <c r="CDV245" s="47"/>
      <c r="CDW245" s="47"/>
      <c r="CDX245" s="47"/>
      <c r="CDY245" s="47"/>
      <c r="CDZ245" s="47"/>
      <c r="CEA245" s="47"/>
      <c r="CEB245" s="47"/>
      <c r="CEC245" s="47"/>
      <c r="CED245" s="47"/>
      <c r="CEE245" s="47"/>
      <c r="CEF245" s="47"/>
      <c r="CEG245" s="47"/>
      <c r="CEH245" s="47"/>
      <c r="CEI245" s="47"/>
      <c r="CEJ245" s="47"/>
      <c r="CEK245" s="47"/>
      <c r="CEL245" s="47"/>
      <c r="CEM245" s="47"/>
      <c r="CEN245" s="47"/>
      <c r="CEO245" s="47"/>
      <c r="CEP245" s="47"/>
      <c r="CEQ245" s="47"/>
      <c r="CER245" s="47"/>
      <c r="CES245" s="47"/>
      <c r="CET245" s="47"/>
      <c r="CEU245" s="47"/>
      <c r="CEV245" s="47"/>
      <c r="CEW245" s="47"/>
      <c r="CEX245" s="47"/>
      <c r="CEY245" s="47"/>
      <c r="CEZ245" s="47"/>
      <c r="CFA245" s="47"/>
      <c r="CFB245" s="47"/>
      <c r="CFC245" s="47"/>
      <c r="CFD245" s="47"/>
      <c r="CFE245" s="47"/>
      <c r="CFF245" s="47"/>
      <c r="CFG245" s="47"/>
      <c r="CFH245" s="47"/>
      <c r="CFI245" s="47"/>
      <c r="CFJ245" s="47"/>
      <c r="CFK245" s="47"/>
      <c r="CFL245" s="47"/>
      <c r="CFM245" s="47"/>
      <c r="CFN245" s="47"/>
      <c r="CFO245" s="47"/>
      <c r="CFP245" s="47"/>
      <c r="CFQ245" s="47"/>
      <c r="CFR245" s="47"/>
      <c r="CFS245" s="47"/>
      <c r="CFT245" s="47"/>
      <c r="CFU245" s="47"/>
      <c r="CFV245" s="47"/>
      <c r="CFW245" s="47"/>
      <c r="CFX245" s="47"/>
      <c r="CFY245" s="47"/>
      <c r="CFZ245" s="47"/>
      <c r="CGA245" s="47"/>
      <c r="CGB245" s="47"/>
      <c r="CGC245" s="47"/>
      <c r="CGD245" s="47"/>
      <c r="CGE245" s="47"/>
      <c r="CGF245" s="47"/>
      <c r="CGG245" s="47"/>
      <c r="CGH245" s="47"/>
      <c r="CGI245" s="47"/>
      <c r="CGJ245" s="47"/>
      <c r="CGK245" s="47"/>
      <c r="CGL245" s="47"/>
      <c r="CGM245" s="47"/>
      <c r="CGN245" s="47"/>
      <c r="CGO245" s="47"/>
      <c r="CGP245" s="47"/>
      <c r="CGQ245" s="47"/>
      <c r="CGR245" s="47"/>
      <c r="CGS245" s="47"/>
      <c r="CGT245" s="47"/>
      <c r="CGU245" s="47"/>
      <c r="CGV245" s="47"/>
      <c r="CGW245" s="47"/>
      <c r="CGX245" s="47"/>
      <c r="CGY245" s="47"/>
      <c r="CGZ245" s="47"/>
      <c r="CHA245" s="47"/>
      <c r="CHB245" s="47"/>
      <c r="CHC245" s="47"/>
      <c r="CHD245" s="47"/>
      <c r="CHE245" s="47"/>
      <c r="CHF245" s="47"/>
      <c r="CHG245" s="47"/>
      <c r="CHH245" s="47"/>
      <c r="CHI245" s="47"/>
      <c r="CHJ245" s="47"/>
      <c r="CHK245" s="47"/>
      <c r="CHL245" s="47"/>
      <c r="CHM245" s="47"/>
      <c r="CHN245" s="47"/>
      <c r="CHO245" s="47"/>
      <c r="CHP245" s="47"/>
      <c r="CHQ245" s="47"/>
      <c r="CHR245" s="47"/>
      <c r="CHS245" s="47"/>
      <c r="CHT245" s="47"/>
      <c r="CHU245" s="47"/>
      <c r="CHV245" s="47"/>
      <c r="CHW245" s="47"/>
      <c r="CHX245" s="47"/>
      <c r="CHY245" s="47"/>
      <c r="CHZ245" s="47"/>
      <c r="CIA245" s="47"/>
      <c r="CIB245" s="47"/>
      <c r="CIC245" s="47"/>
      <c r="CID245" s="47"/>
      <c r="CIE245" s="47"/>
      <c r="CIF245" s="47"/>
      <c r="CIG245" s="47"/>
      <c r="CIH245" s="47"/>
      <c r="CII245" s="47"/>
      <c r="CIJ245" s="47"/>
      <c r="CIK245" s="47"/>
      <c r="CIL245" s="47"/>
      <c r="CIM245" s="47"/>
      <c r="CIN245" s="47"/>
      <c r="CIO245" s="47"/>
      <c r="CIP245" s="47"/>
      <c r="CIQ245" s="47"/>
      <c r="CIR245" s="47"/>
      <c r="CIS245" s="47"/>
      <c r="CIT245" s="47"/>
      <c r="CIU245" s="47"/>
      <c r="CIV245" s="47"/>
      <c r="CIW245" s="47"/>
      <c r="CIX245" s="47"/>
      <c r="CIY245" s="47"/>
      <c r="CIZ245" s="47"/>
      <c r="CJA245" s="47"/>
      <c r="CJB245" s="47"/>
      <c r="CJC245" s="47"/>
      <c r="CJD245" s="47"/>
      <c r="CJE245" s="47"/>
      <c r="CJF245" s="47"/>
      <c r="CJG245" s="47"/>
      <c r="CJH245" s="47"/>
      <c r="CJI245" s="47"/>
      <c r="CJJ245" s="47"/>
      <c r="CJK245" s="47"/>
      <c r="CJL245" s="47"/>
      <c r="CJM245" s="47"/>
      <c r="CJN245" s="47"/>
      <c r="CJO245" s="47"/>
      <c r="CJP245" s="47"/>
      <c r="CJQ245" s="47"/>
      <c r="CJR245" s="47"/>
      <c r="CJS245" s="47"/>
      <c r="CJT245" s="47"/>
      <c r="CJU245" s="47"/>
      <c r="CJV245" s="47"/>
      <c r="CJW245" s="47"/>
      <c r="CJX245" s="47"/>
      <c r="CJY245" s="47"/>
      <c r="CJZ245" s="47"/>
      <c r="CKA245" s="47"/>
      <c r="CKB245" s="47"/>
      <c r="CKC245" s="47"/>
      <c r="CKD245" s="47"/>
      <c r="CKE245" s="47"/>
      <c r="CKF245" s="47"/>
      <c r="CKG245" s="47"/>
      <c r="CKH245" s="47"/>
      <c r="CKI245" s="47"/>
      <c r="CKJ245" s="47"/>
      <c r="CKK245" s="47"/>
      <c r="CKL245" s="47"/>
      <c r="CKM245" s="47"/>
      <c r="CKN245" s="47"/>
      <c r="CKO245" s="47"/>
      <c r="CKP245" s="47"/>
      <c r="CKQ245" s="47"/>
      <c r="CKR245" s="47"/>
      <c r="CKS245" s="47"/>
      <c r="CKT245" s="47"/>
      <c r="CKU245" s="47"/>
      <c r="CKV245" s="47"/>
      <c r="CKW245" s="47"/>
      <c r="CKX245" s="47"/>
      <c r="CKY245" s="47"/>
      <c r="CKZ245" s="47"/>
      <c r="CLA245" s="47"/>
      <c r="CLB245" s="47"/>
      <c r="CLC245" s="47"/>
      <c r="CLD245" s="47"/>
      <c r="CLE245" s="47"/>
      <c r="CLF245" s="47"/>
      <c r="CLG245" s="47"/>
      <c r="CLH245" s="47"/>
      <c r="CLI245" s="47"/>
      <c r="CLJ245" s="47"/>
      <c r="CLK245" s="47"/>
      <c r="CLL245" s="47"/>
      <c r="CLM245" s="47"/>
      <c r="CLN245" s="47"/>
      <c r="CLO245" s="47"/>
      <c r="CLP245" s="47"/>
      <c r="CLQ245" s="47"/>
      <c r="CLR245" s="47"/>
      <c r="CLS245" s="47"/>
      <c r="CLT245" s="47"/>
      <c r="CLU245" s="47"/>
      <c r="CLV245" s="47"/>
      <c r="CLW245" s="47"/>
      <c r="CLX245" s="47"/>
      <c r="CLY245" s="47"/>
      <c r="CLZ245" s="47"/>
      <c r="CMA245" s="47"/>
      <c r="CMB245" s="47"/>
      <c r="CMC245" s="47"/>
      <c r="CMD245" s="47"/>
      <c r="CME245" s="47"/>
      <c r="CMF245" s="47"/>
      <c r="CMG245" s="47"/>
      <c r="CMH245" s="47"/>
      <c r="CMI245" s="47"/>
      <c r="CMJ245" s="47"/>
      <c r="CMK245" s="47"/>
      <c r="CML245" s="47"/>
      <c r="CMM245" s="47"/>
      <c r="CMN245" s="47"/>
      <c r="CMO245" s="47"/>
      <c r="CMP245" s="47"/>
      <c r="CMQ245" s="47"/>
      <c r="CMR245" s="47"/>
      <c r="CMS245" s="47"/>
      <c r="CMT245" s="47"/>
      <c r="CMU245" s="47"/>
      <c r="CMV245" s="47"/>
      <c r="CMW245" s="47"/>
      <c r="CMX245" s="47"/>
      <c r="CMY245" s="47"/>
      <c r="CMZ245" s="47"/>
      <c r="CNA245" s="47"/>
      <c r="CNB245" s="47"/>
      <c r="CNC245" s="47"/>
      <c r="CND245" s="47"/>
      <c r="CNE245" s="47"/>
      <c r="CNF245" s="47"/>
      <c r="CNG245" s="47"/>
      <c r="CNH245" s="47"/>
      <c r="CNI245" s="47"/>
      <c r="CNJ245" s="47"/>
      <c r="CNK245" s="47"/>
      <c r="CNL245" s="47"/>
      <c r="CNM245" s="47"/>
      <c r="CNN245" s="47"/>
      <c r="CNO245" s="47"/>
      <c r="CNP245" s="47"/>
      <c r="CNQ245" s="47"/>
      <c r="CNR245" s="47"/>
      <c r="CNS245" s="47"/>
      <c r="CNT245" s="47"/>
      <c r="CNU245" s="47"/>
      <c r="CNV245" s="47"/>
      <c r="CNW245" s="47"/>
      <c r="CNX245" s="47"/>
      <c r="CNY245" s="47"/>
      <c r="CNZ245" s="47"/>
      <c r="COA245" s="47"/>
      <c r="COB245" s="47"/>
      <c r="COC245" s="47"/>
      <c r="COD245" s="47"/>
      <c r="COE245" s="47"/>
      <c r="COF245" s="47"/>
      <c r="COG245" s="47"/>
      <c r="COH245" s="47"/>
      <c r="COI245" s="47"/>
      <c r="COJ245" s="47"/>
      <c r="COK245" s="47"/>
      <c r="COL245" s="47"/>
      <c r="COM245" s="47"/>
      <c r="CON245" s="47"/>
      <c r="COO245" s="47"/>
      <c r="COP245" s="47"/>
      <c r="COQ245" s="47"/>
      <c r="COR245" s="47"/>
      <c r="COS245" s="47"/>
      <c r="COT245" s="47"/>
      <c r="COU245" s="47"/>
      <c r="COV245" s="47"/>
      <c r="COW245" s="47"/>
      <c r="COX245" s="47"/>
      <c r="COY245" s="47"/>
      <c r="COZ245" s="47"/>
      <c r="CPA245" s="47"/>
      <c r="CPB245" s="47"/>
      <c r="CPC245" s="47"/>
      <c r="CPD245" s="47"/>
      <c r="CPE245" s="47"/>
      <c r="CPF245" s="47"/>
      <c r="CPG245" s="47"/>
      <c r="CPH245" s="47"/>
      <c r="CPI245" s="47"/>
      <c r="CPJ245" s="47"/>
      <c r="CPK245" s="47"/>
      <c r="CPL245" s="47"/>
      <c r="CPM245" s="47"/>
      <c r="CPN245" s="47"/>
      <c r="CPO245" s="47"/>
      <c r="CPP245" s="47"/>
      <c r="CPQ245" s="47"/>
      <c r="CPR245" s="47"/>
      <c r="CPS245" s="47"/>
      <c r="CPT245" s="47"/>
      <c r="CPU245" s="47"/>
      <c r="CPV245" s="47"/>
      <c r="CPW245" s="47"/>
      <c r="CPX245" s="47"/>
      <c r="CPY245" s="47"/>
      <c r="CPZ245" s="47"/>
      <c r="CQA245" s="47"/>
      <c r="CQB245" s="47"/>
      <c r="CQC245" s="47"/>
      <c r="CQD245" s="47"/>
      <c r="CQE245" s="47"/>
      <c r="CQF245" s="47"/>
      <c r="CQG245" s="47"/>
      <c r="CQH245" s="47"/>
      <c r="CQI245" s="47"/>
      <c r="CQJ245" s="47"/>
      <c r="CQK245" s="47"/>
      <c r="CQL245" s="47"/>
      <c r="CQM245" s="47"/>
      <c r="CQN245" s="47"/>
      <c r="CQO245" s="47"/>
      <c r="CQP245" s="47"/>
      <c r="CQQ245" s="47"/>
      <c r="CQR245" s="47"/>
      <c r="CQS245" s="47"/>
      <c r="CQT245" s="47"/>
      <c r="CQU245" s="47"/>
      <c r="CQV245" s="47"/>
      <c r="CQW245" s="47"/>
      <c r="CQX245" s="47"/>
      <c r="CQY245" s="47"/>
      <c r="CQZ245" s="47"/>
      <c r="CRA245" s="47"/>
      <c r="CRB245" s="47"/>
      <c r="CRC245" s="47"/>
      <c r="CRD245" s="47"/>
      <c r="CRE245" s="47"/>
      <c r="CRF245" s="47"/>
      <c r="CRG245" s="47"/>
      <c r="CRH245" s="47"/>
      <c r="CRI245" s="47"/>
      <c r="CRJ245" s="47"/>
      <c r="CRK245" s="47"/>
      <c r="CRL245" s="47"/>
      <c r="CRM245" s="47"/>
      <c r="CRN245" s="47"/>
      <c r="CRO245" s="47"/>
      <c r="CRP245" s="47"/>
      <c r="CRQ245" s="47"/>
      <c r="CRR245" s="47"/>
      <c r="CRS245" s="47"/>
      <c r="CRT245" s="47"/>
      <c r="CRU245" s="47"/>
      <c r="CRV245" s="47"/>
      <c r="CRW245" s="47"/>
      <c r="CRX245" s="47"/>
      <c r="CRY245" s="47"/>
      <c r="CRZ245" s="47"/>
      <c r="CSA245" s="47"/>
      <c r="CSB245" s="47"/>
      <c r="CSC245" s="47"/>
      <c r="CSD245" s="47"/>
      <c r="CSE245" s="47"/>
      <c r="CSF245" s="47"/>
      <c r="CSG245" s="47"/>
      <c r="CSH245" s="47"/>
      <c r="CSI245" s="47"/>
      <c r="CSJ245" s="47"/>
      <c r="CSK245" s="47"/>
      <c r="CSL245" s="47"/>
      <c r="CSM245" s="47"/>
      <c r="CSN245" s="47"/>
      <c r="CSO245" s="47"/>
      <c r="CSP245" s="47"/>
      <c r="CSQ245" s="47"/>
      <c r="CSR245" s="47"/>
      <c r="CSS245" s="47"/>
      <c r="CST245" s="47"/>
      <c r="CSU245" s="47"/>
      <c r="CSV245" s="47"/>
      <c r="CSW245" s="47"/>
      <c r="CSX245" s="47"/>
      <c r="CSY245" s="47"/>
      <c r="CSZ245" s="47"/>
      <c r="CTA245" s="47"/>
      <c r="CTB245" s="47"/>
      <c r="CTC245" s="47"/>
      <c r="CTD245" s="47"/>
      <c r="CTE245" s="47"/>
      <c r="CTF245" s="47"/>
      <c r="CTG245" s="47"/>
      <c r="CTH245" s="47"/>
      <c r="CTI245" s="47"/>
      <c r="CTJ245" s="47"/>
      <c r="CTK245" s="47"/>
      <c r="CTL245" s="47"/>
      <c r="CTM245" s="47"/>
      <c r="CTN245" s="47"/>
      <c r="CTO245" s="47"/>
      <c r="CTP245" s="47"/>
      <c r="CTQ245" s="47"/>
      <c r="CTR245" s="47"/>
      <c r="CTS245" s="47"/>
      <c r="CTT245" s="47"/>
      <c r="CTU245" s="47"/>
      <c r="CTV245" s="47"/>
      <c r="CTW245" s="47"/>
      <c r="CTX245" s="47"/>
      <c r="CTY245" s="47"/>
      <c r="CTZ245" s="47"/>
      <c r="CUA245" s="47"/>
      <c r="CUB245" s="47"/>
      <c r="CUC245" s="47"/>
      <c r="CUD245" s="47"/>
      <c r="CUE245" s="47"/>
      <c r="CUF245" s="47"/>
      <c r="CUG245" s="47"/>
      <c r="CUH245" s="47"/>
      <c r="CUI245" s="47"/>
      <c r="CUJ245" s="47"/>
      <c r="CUK245" s="47"/>
      <c r="CUL245" s="47"/>
      <c r="CUM245" s="47"/>
      <c r="CUN245" s="47"/>
      <c r="CUO245" s="47"/>
      <c r="CUP245" s="47"/>
      <c r="CUQ245" s="47"/>
      <c r="CUR245" s="47"/>
      <c r="CUS245" s="47"/>
      <c r="CUT245" s="47"/>
      <c r="CUU245" s="47"/>
      <c r="CUV245" s="47"/>
      <c r="CUW245" s="47"/>
      <c r="CUX245" s="47"/>
      <c r="CUY245" s="47"/>
      <c r="CUZ245" s="47"/>
      <c r="CVA245" s="47"/>
      <c r="CVB245" s="47"/>
      <c r="CVC245" s="47"/>
      <c r="CVD245" s="47"/>
      <c r="CVE245" s="47"/>
      <c r="CVF245" s="47"/>
      <c r="CVG245" s="47"/>
      <c r="CVH245" s="47"/>
      <c r="CVI245" s="47"/>
      <c r="CVJ245" s="47"/>
      <c r="CVK245" s="47"/>
      <c r="CVL245" s="47"/>
      <c r="CVM245" s="47"/>
      <c r="CVN245" s="47"/>
      <c r="CVO245" s="47"/>
      <c r="CVP245" s="47"/>
      <c r="CVQ245" s="47"/>
      <c r="CVR245" s="47"/>
      <c r="CVS245" s="47"/>
      <c r="CVT245" s="47"/>
      <c r="CVU245" s="47"/>
      <c r="CVV245" s="47"/>
      <c r="CVW245" s="47"/>
      <c r="CVX245" s="47"/>
      <c r="CVY245" s="47"/>
      <c r="CVZ245" s="47"/>
      <c r="CWA245" s="47"/>
      <c r="CWB245" s="47"/>
      <c r="CWC245" s="47"/>
      <c r="CWD245" s="47"/>
      <c r="CWE245" s="47"/>
      <c r="CWF245" s="47"/>
      <c r="CWG245" s="47"/>
      <c r="CWH245" s="47"/>
      <c r="CWI245" s="47"/>
      <c r="CWJ245" s="47"/>
      <c r="CWK245" s="47"/>
      <c r="CWL245" s="47"/>
      <c r="CWM245" s="47"/>
      <c r="CWN245" s="47"/>
      <c r="CWO245" s="47"/>
      <c r="CWP245" s="47"/>
      <c r="CWQ245" s="47"/>
      <c r="CWR245" s="47"/>
      <c r="CWS245" s="47"/>
      <c r="CWT245" s="47"/>
      <c r="CWU245" s="47"/>
      <c r="CWV245" s="47"/>
      <c r="CWW245" s="47"/>
      <c r="CWX245" s="47"/>
      <c r="CWY245" s="47"/>
      <c r="CWZ245" s="47"/>
      <c r="CXA245" s="47"/>
      <c r="CXB245" s="47"/>
      <c r="CXC245" s="47"/>
      <c r="CXD245" s="47"/>
      <c r="CXE245" s="47"/>
      <c r="CXF245" s="47"/>
      <c r="CXG245" s="47"/>
      <c r="CXH245" s="47"/>
      <c r="CXI245" s="47"/>
      <c r="CXJ245" s="47"/>
      <c r="CXK245" s="47"/>
      <c r="CXL245" s="47"/>
      <c r="CXM245" s="47"/>
      <c r="CXN245" s="47"/>
      <c r="CXO245" s="47"/>
      <c r="CXP245" s="47"/>
      <c r="CXQ245" s="47"/>
      <c r="CXR245" s="47"/>
      <c r="CXS245" s="47"/>
      <c r="CXT245" s="47"/>
      <c r="CXU245" s="47"/>
      <c r="CXV245" s="47"/>
      <c r="CXW245" s="47"/>
      <c r="CXX245" s="47"/>
      <c r="CXY245" s="47"/>
      <c r="CXZ245" s="47"/>
      <c r="CYA245" s="47"/>
      <c r="CYB245" s="47"/>
      <c r="CYC245" s="47"/>
      <c r="CYD245" s="47"/>
      <c r="CYE245" s="47"/>
      <c r="CYF245" s="47"/>
      <c r="CYG245" s="47"/>
      <c r="CYH245" s="47"/>
      <c r="CYI245" s="47"/>
      <c r="CYJ245" s="47"/>
      <c r="CYK245" s="47"/>
      <c r="CYL245" s="47"/>
      <c r="CYM245" s="47"/>
      <c r="CYN245" s="47"/>
      <c r="CYO245" s="47"/>
      <c r="CYP245" s="47"/>
      <c r="CYQ245" s="47"/>
      <c r="CYR245" s="47"/>
      <c r="CYS245" s="47"/>
      <c r="CYT245" s="47"/>
      <c r="CYU245" s="47"/>
      <c r="CYV245" s="47"/>
      <c r="CYW245" s="47"/>
      <c r="CYX245" s="47"/>
      <c r="CYY245" s="47"/>
      <c r="CYZ245" s="47"/>
      <c r="CZA245" s="47"/>
      <c r="CZB245" s="47"/>
      <c r="CZC245" s="47"/>
      <c r="CZD245" s="47"/>
      <c r="CZE245" s="47"/>
      <c r="CZF245" s="47"/>
      <c r="CZG245" s="47"/>
      <c r="CZH245" s="47"/>
      <c r="CZI245" s="47"/>
      <c r="CZJ245" s="47"/>
      <c r="CZK245" s="47"/>
      <c r="CZL245" s="47"/>
      <c r="CZM245" s="47"/>
      <c r="CZN245" s="47"/>
      <c r="CZO245" s="47"/>
      <c r="CZP245" s="47"/>
      <c r="CZQ245" s="47"/>
      <c r="CZR245" s="47"/>
      <c r="CZS245" s="47"/>
      <c r="CZT245" s="47"/>
      <c r="CZU245" s="47"/>
      <c r="CZV245" s="47"/>
      <c r="CZW245" s="47"/>
      <c r="CZX245" s="47"/>
      <c r="CZY245" s="47"/>
      <c r="CZZ245" s="47"/>
      <c r="DAA245" s="47"/>
      <c r="DAB245" s="47"/>
      <c r="DAC245" s="47"/>
      <c r="DAD245" s="47"/>
      <c r="DAE245" s="47"/>
      <c r="DAF245" s="47"/>
      <c r="DAG245" s="47"/>
      <c r="DAH245" s="47"/>
      <c r="DAI245" s="47"/>
      <c r="DAJ245" s="47"/>
      <c r="DAK245" s="47"/>
      <c r="DAL245" s="47"/>
      <c r="DAM245" s="47"/>
      <c r="DAN245" s="47"/>
      <c r="DAO245" s="47"/>
      <c r="DAP245" s="47"/>
      <c r="DAQ245" s="47"/>
      <c r="DAR245" s="47"/>
      <c r="DAS245" s="47"/>
      <c r="DAT245" s="47"/>
      <c r="DAU245" s="47"/>
      <c r="DAV245" s="47"/>
      <c r="DAW245" s="47"/>
      <c r="DAX245" s="47"/>
      <c r="DAY245" s="47"/>
      <c r="DAZ245" s="47"/>
      <c r="DBA245" s="47"/>
      <c r="DBB245" s="47"/>
      <c r="DBC245" s="47"/>
      <c r="DBD245" s="47"/>
      <c r="DBE245" s="47"/>
      <c r="DBF245" s="47"/>
      <c r="DBG245" s="47"/>
      <c r="DBH245" s="47"/>
      <c r="DBI245" s="47"/>
      <c r="DBJ245" s="47"/>
      <c r="DBK245" s="47"/>
      <c r="DBL245" s="47"/>
      <c r="DBM245" s="47"/>
      <c r="DBN245" s="47"/>
      <c r="DBO245" s="47"/>
      <c r="DBP245" s="47"/>
      <c r="DBQ245" s="47"/>
      <c r="DBR245" s="47"/>
      <c r="DBS245" s="47"/>
      <c r="DBT245" s="47"/>
      <c r="DBU245" s="47"/>
      <c r="DBV245" s="47"/>
      <c r="DBW245" s="47"/>
      <c r="DBX245" s="47"/>
      <c r="DBY245" s="47"/>
      <c r="DBZ245" s="47"/>
      <c r="DCA245" s="47"/>
      <c r="DCB245" s="47"/>
      <c r="DCC245" s="47"/>
      <c r="DCD245" s="47"/>
      <c r="DCE245" s="47"/>
      <c r="DCF245" s="47"/>
      <c r="DCG245" s="47"/>
      <c r="DCH245" s="47"/>
      <c r="DCI245" s="47"/>
      <c r="DCJ245" s="47"/>
      <c r="DCK245" s="47"/>
      <c r="DCL245" s="47"/>
      <c r="DCM245" s="47"/>
      <c r="DCN245" s="47"/>
      <c r="DCO245" s="47"/>
      <c r="DCP245" s="47"/>
      <c r="DCQ245" s="47"/>
      <c r="DCR245" s="47"/>
      <c r="DCS245" s="47"/>
      <c r="DCT245" s="47"/>
      <c r="DCU245" s="47"/>
      <c r="DCV245" s="47"/>
      <c r="DCW245" s="47"/>
      <c r="DCX245" s="47"/>
      <c r="DCY245" s="47"/>
      <c r="DCZ245" s="47"/>
      <c r="DDA245" s="47"/>
      <c r="DDB245" s="47"/>
      <c r="DDC245" s="47"/>
      <c r="DDD245" s="47"/>
      <c r="DDE245" s="47"/>
      <c r="DDF245" s="47"/>
      <c r="DDG245" s="47"/>
      <c r="DDH245" s="47"/>
      <c r="DDI245" s="47"/>
      <c r="DDJ245" s="47"/>
      <c r="DDK245" s="47"/>
      <c r="DDL245" s="47"/>
      <c r="DDM245" s="47"/>
      <c r="DDN245" s="47"/>
      <c r="DDO245" s="47"/>
      <c r="DDP245" s="47"/>
      <c r="DDQ245" s="47"/>
      <c r="DDR245" s="47"/>
      <c r="DDS245" s="47"/>
      <c r="DDT245" s="47"/>
      <c r="DDU245" s="47"/>
      <c r="DDV245" s="47"/>
      <c r="DDW245" s="47"/>
      <c r="DDX245" s="47"/>
      <c r="DDY245" s="47"/>
      <c r="DDZ245" s="47"/>
      <c r="DEA245" s="47"/>
      <c r="DEB245" s="47"/>
      <c r="DEC245" s="47"/>
      <c r="DED245" s="47"/>
      <c r="DEE245" s="47"/>
      <c r="DEF245" s="47"/>
      <c r="DEG245" s="47"/>
      <c r="DEH245" s="47"/>
      <c r="DEI245" s="47"/>
      <c r="DEJ245" s="47"/>
      <c r="DEK245" s="47"/>
      <c r="DEL245" s="47"/>
      <c r="DEM245" s="47"/>
      <c r="DEN245" s="47"/>
      <c r="DEO245" s="47"/>
      <c r="DEP245" s="47"/>
      <c r="DEQ245" s="47"/>
      <c r="DER245" s="47"/>
      <c r="DES245" s="47"/>
      <c r="DET245" s="47"/>
      <c r="DEU245" s="47"/>
      <c r="DEV245" s="47"/>
      <c r="DEW245" s="47"/>
      <c r="DEX245" s="47"/>
      <c r="DEY245" s="47"/>
      <c r="DEZ245" s="47"/>
      <c r="DFA245" s="47"/>
      <c r="DFB245" s="47"/>
      <c r="DFC245" s="47"/>
      <c r="DFD245" s="47"/>
      <c r="DFE245" s="47"/>
      <c r="DFF245" s="47"/>
      <c r="DFG245" s="47"/>
      <c r="DFH245" s="47"/>
      <c r="DFI245" s="47"/>
      <c r="DFJ245" s="47"/>
      <c r="DFK245" s="47"/>
      <c r="DFL245" s="47"/>
      <c r="DFM245" s="47"/>
      <c r="DFN245" s="47"/>
      <c r="DFO245" s="47"/>
      <c r="DFP245" s="47"/>
      <c r="DFQ245" s="47"/>
      <c r="DFR245" s="47"/>
      <c r="DFS245" s="47"/>
      <c r="DFT245" s="47"/>
      <c r="DFU245" s="47"/>
      <c r="DFV245" s="47"/>
      <c r="DFW245" s="47"/>
      <c r="DFX245" s="47"/>
      <c r="DFY245" s="47"/>
      <c r="DFZ245" s="47"/>
      <c r="DGA245" s="47"/>
      <c r="DGB245" s="47"/>
      <c r="DGC245" s="47"/>
      <c r="DGD245" s="47"/>
      <c r="DGE245" s="47"/>
      <c r="DGF245" s="47"/>
      <c r="DGG245" s="47"/>
      <c r="DGH245" s="47"/>
      <c r="DGI245" s="47"/>
      <c r="DGJ245" s="47"/>
      <c r="DGK245" s="47"/>
      <c r="DGL245" s="47"/>
      <c r="DGM245" s="47"/>
      <c r="DGN245" s="47"/>
      <c r="DGO245" s="47"/>
      <c r="DGP245" s="47"/>
      <c r="DGQ245" s="47"/>
      <c r="DGR245" s="47"/>
      <c r="DGS245" s="47"/>
      <c r="DGT245" s="47"/>
      <c r="DGU245" s="47"/>
      <c r="DGV245" s="47"/>
      <c r="DGW245" s="47"/>
      <c r="DGX245" s="47"/>
      <c r="DGY245" s="47"/>
      <c r="DGZ245" s="47"/>
      <c r="DHA245" s="47"/>
      <c r="DHB245" s="47"/>
      <c r="DHC245" s="47"/>
      <c r="DHD245" s="47"/>
      <c r="DHE245" s="47"/>
      <c r="DHF245" s="47"/>
      <c r="DHG245" s="47"/>
      <c r="DHH245" s="47"/>
      <c r="DHI245" s="47"/>
      <c r="DHJ245" s="47"/>
      <c r="DHK245" s="47"/>
      <c r="DHL245" s="47"/>
      <c r="DHM245" s="47"/>
      <c r="DHN245" s="47"/>
      <c r="DHO245" s="47"/>
      <c r="DHP245" s="47"/>
      <c r="DHQ245" s="47"/>
      <c r="DHR245" s="47"/>
      <c r="DHS245" s="47"/>
      <c r="DHT245" s="47"/>
      <c r="DHU245" s="47"/>
      <c r="DHV245" s="47"/>
      <c r="DHW245" s="47"/>
      <c r="DHX245" s="47"/>
      <c r="DHY245" s="47"/>
      <c r="DHZ245" s="47"/>
      <c r="DIA245" s="47"/>
      <c r="DIB245" s="47"/>
      <c r="DIC245" s="47"/>
      <c r="DID245" s="47"/>
      <c r="DIE245" s="47"/>
      <c r="DIF245" s="47"/>
      <c r="DIG245" s="47"/>
      <c r="DIH245" s="47"/>
      <c r="DII245" s="47"/>
      <c r="DIJ245" s="47"/>
      <c r="DIK245" s="47"/>
      <c r="DIL245" s="47"/>
      <c r="DIM245" s="47"/>
      <c r="DIN245" s="47"/>
      <c r="DIO245" s="47"/>
      <c r="DIP245" s="47"/>
      <c r="DIQ245" s="47"/>
      <c r="DIR245" s="47"/>
      <c r="DIS245" s="47"/>
      <c r="DIT245" s="47"/>
      <c r="DIU245" s="47"/>
      <c r="DIV245" s="47"/>
      <c r="DIW245" s="47"/>
      <c r="DIX245" s="47"/>
      <c r="DIY245" s="47"/>
      <c r="DIZ245" s="47"/>
      <c r="DJA245" s="47"/>
      <c r="DJB245" s="47"/>
      <c r="DJC245" s="47"/>
      <c r="DJD245" s="47"/>
      <c r="DJE245" s="47"/>
      <c r="DJF245" s="47"/>
      <c r="DJG245" s="47"/>
      <c r="DJH245" s="47"/>
      <c r="DJI245" s="47"/>
      <c r="DJJ245" s="47"/>
      <c r="DJK245" s="47"/>
      <c r="DJL245" s="47"/>
      <c r="DJM245" s="47"/>
      <c r="DJN245" s="47"/>
      <c r="DJO245" s="47"/>
      <c r="DJP245" s="47"/>
      <c r="DJQ245" s="47"/>
      <c r="DJR245" s="47"/>
      <c r="DJS245" s="47"/>
      <c r="DJT245" s="47"/>
      <c r="DJU245" s="47"/>
      <c r="DJV245" s="47"/>
      <c r="DJW245" s="47"/>
      <c r="DJX245" s="47"/>
      <c r="DJY245" s="47"/>
      <c r="DJZ245" s="47"/>
      <c r="DKA245" s="47"/>
      <c r="DKB245" s="47"/>
      <c r="DKC245" s="47"/>
      <c r="DKD245" s="47"/>
      <c r="DKE245" s="47"/>
      <c r="DKF245" s="47"/>
      <c r="DKG245" s="47"/>
      <c r="DKH245" s="47"/>
      <c r="DKI245" s="47"/>
      <c r="DKJ245" s="47"/>
      <c r="DKK245" s="47"/>
      <c r="DKL245" s="47"/>
      <c r="DKM245" s="47"/>
      <c r="DKN245" s="47"/>
      <c r="DKO245" s="47"/>
      <c r="DKP245" s="47"/>
      <c r="DKQ245" s="47"/>
      <c r="DKR245" s="47"/>
      <c r="DKS245" s="47"/>
      <c r="DKT245" s="47"/>
      <c r="DKU245" s="47"/>
      <c r="DKV245" s="47"/>
      <c r="DKW245" s="47"/>
      <c r="DKX245" s="47"/>
      <c r="DKY245" s="47"/>
      <c r="DKZ245" s="47"/>
      <c r="DLA245" s="47"/>
      <c r="DLB245" s="47"/>
      <c r="DLC245" s="47"/>
      <c r="DLD245" s="47"/>
      <c r="DLE245" s="47"/>
      <c r="DLF245" s="47"/>
      <c r="DLG245" s="47"/>
      <c r="DLH245" s="47"/>
      <c r="DLI245" s="47"/>
      <c r="DLJ245" s="47"/>
      <c r="DLK245" s="47"/>
      <c r="DLL245" s="47"/>
      <c r="DLM245" s="47"/>
      <c r="DLN245" s="47"/>
      <c r="DLO245" s="47"/>
      <c r="DLP245" s="47"/>
      <c r="DLQ245" s="47"/>
      <c r="DLR245" s="47"/>
      <c r="DLS245" s="47"/>
      <c r="DLT245" s="47"/>
      <c r="DLU245" s="47"/>
      <c r="DLV245" s="47"/>
      <c r="DLW245" s="47"/>
      <c r="DLX245" s="47"/>
      <c r="DLY245" s="47"/>
      <c r="DLZ245" s="47"/>
      <c r="DMA245" s="47"/>
      <c r="DMB245" s="47"/>
      <c r="DMC245" s="47"/>
      <c r="DMD245" s="47"/>
      <c r="DME245" s="47"/>
      <c r="DMF245" s="47"/>
      <c r="DMG245" s="47"/>
      <c r="DMH245" s="47"/>
      <c r="DMI245" s="47"/>
      <c r="DMJ245" s="47"/>
      <c r="DMK245" s="47"/>
      <c r="DML245" s="47"/>
      <c r="DMM245" s="47"/>
      <c r="DMN245" s="47"/>
      <c r="DMO245" s="47"/>
      <c r="DMP245" s="47"/>
      <c r="DMQ245" s="47"/>
      <c r="DMR245" s="47"/>
      <c r="DMS245" s="47"/>
      <c r="DMT245" s="47"/>
      <c r="DMU245" s="47"/>
      <c r="DMV245" s="47"/>
      <c r="DMW245" s="47"/>
      <c r="DMX245" s="47"/>
      <c r="DMY245" s="47"/>
      <c r="DMZ245" s="47"/>
      <c r="DNA245" s="47"/>
      <c r="DNB245" s="47"/>
      <c r="DNC245" s="47"/>
      <c r="DND245" s="47"/>
      <c r="DNE245" s="47"/>
      <c r="DNF245" s="47"/>
      <c r="DNG245" s="47"/>
      <c r="DNH245" s="47"/>
      <c r="DNI245" s="47"/>
      <c r="DNJ245" s="47"/>
      <c r="DNK245" s="47"/>
      <c r="DNL245" s="47"/>
      <c r="DNM245" s="47"/>
      <c r="DNN245" s="47"/>
      <c r="DNO245" s="47"/>
      <c r="DNP245" s="47"/>
      <c r="DNQ245" s="47"/>
      <c r="DNR245" s="47"/>
      <c r="DNS245" s="47"/>
      <c r="DNT245" s="47"/>
      <c r="DNU245" s="47"/>
      <c r="DNV245" s="47"/>
      <c r="DNW245" s="47"/>
      <c r="DNX245" s="47"/>
      <c r="DNY245" s="47"/>
      <c r="DNZ245" s="47"/>
      <c r="DOA245" s="47"/>
      <c r="DOB245" s="47"/>
      <c r="DOC245" s="47"/>
      <c r="DOD245" s="47"/>
      <c r="DOE245" s="47"/>
      <c r="DOF245" s="47"/>
      <c r="DOG245" s="47"/>
      <c r="DOH245" s="47"/>
      <c r="DOI245" s="47"/>
      <c r="DOJ245" s="47"/>
      <c r="DOK245" s="47"/>
      <c r="DOL245" s="47"/>
      <c r="DOM245" s="47"/>
      <c r="DON245" s="47"/>
      <c r="DOO245" s="47"/>
      <c r="DOP245" s="47"/>
      <c r="DOQ245" s="47"/>
      <c r="DOR245" s="47"/>
      <c r="DOS245" s="47"/>
      <c r="DOT245" s="47"/>
      <c r="DOU245" s="47"/>
      <c r="DOV245" s="47"/>
      <c r="DOW245" s="47"/>
      <c r="DOX245" s="47"/>
      <c r="DOY245" s="47"/>
      <c r="DOZ245" s="47"/>
      <c r="DPA245" s="47"/>
      <c r="DPB245" s="47"/>
      <c r="DPC245" s="47"/>
      <c r="DPD245" s="47"/>
      <c r="DPE245" s="47"/>
      <c r="DPF245" s="47"/>
      <c r="DPG245" s="47"/>
      <c r="DPH245" s="47"/>
      <c r="DPI245" s="47"/>
      <c r="DPJ245" s="47"/>
      <c r="DPK245" s="47"/>
      <c r="DPL245" s="47"/>
      <c r="DPM245" s="47"/>
      <c r="DPN245" s="47"/>
      <c r="DPO245" s="47"/>
      <c r="DPP245" s="47"/>
      <c r="DPQ245" s="47"/>
      <c r="DPR245" s="47"/>
      <c r="DPS245" s="47"/>
      <c r="DPT245" s="47"/>
      <c r="DPU245" s="47"/>
      <c r="DPV245" s="47"/>
      <c r="DPW245" s="47"/>
      <c r="DPX245" s="47"/>
      <c r="DPY245" s="47"/>
      <c r="DPZ245" s="47"/>
      <c r="DQA245" s="47"/>
      <c r="DQB245" s="47"/>
      <c r="DQC245" s="47"/>
      <c r="DQD245" s="47"/>
      <c r="DQE245" s="47"/>
      <c r="DQF245" s="47"/>
      <c r="DQG245" s="47"/>
      <c r="DQH245" s="47"/>
      <c r="DQI245" s="47"/>
      <c r="DQJ245" s="47"/>
      <c r="DQK245" s="47"/>
      <c r="DQL245" s="47"/>
      <c r="DQM245" s="47"/>
      <c r="DQN245" s="47"/>
      <c r="DQO245" s="47"/>
      <c r="DQP245" s="47"/>
      <c r="DQQ245" s="47"/>
      <c r="DQR245" s="47"/>
      <c r="DQS245" s="47"/>
      <c r="DQT245" s="47"/>
      <c r="DQU245" s="47"/>
      <c r="DQV245" s="47"/>
      <c r="DQW245" s="47"/>
      <c r="DQX245" s="47"/>
      <c r="DQY245" s="47"/>
      <c r="DQZ245" s="47"/>
      <c r="DRA245" s="47"/>
      <c r="DRB245" s="47"/>
      <c r="DRC245" s="47"/>
      <c r="DRD245" s="47"/>
      <c r="DRE245" s="47"/>
      <c r="DRF245" s="47"/>
      <c r="DRG245" s="47"/>
      <c r="DRH245" s="47"/>
      <c r="DRI245" s="47"/>
      <c r="DRJ245" s="47"/>
      <c r="DRK245" s="47"/>
      <c r="DRL245" s="47"/>
      <c r="DRM245" s="47"/>
      <c r="DRN245" s="47"/>
      <c r="DRO245" s="47"/>
      <c r="DRP245" s="47"/>
      <c r="DRQ245" s="47"/>
      <c r="DRR245" s="47"/>
      <c r="DRS245" s="47"/>
      <c r="DRT245" s="47"/>
      <c r="DRU245" s="47"/>
      <c r="DRV245" s="47"/>
      <c r="DRW245" s="47"/>
      <c r="DRX245" s="47"/>
      <c r="DRY245" s="47"/>
      <c r="DRZ245" s="47"/>
      <c r="DSA245" s="47"/>
      <c r="DSB245" s="47"/>
      <c r="DSC245" s="47"/>
      <c r="DSD245" s="47"/>
      <c r="DSE245" s="47"/>
      <c r="DSF245" s="47"/>
      <c r="DSG245" s="47"/>
      <c r="DSH245" s="47"/>
      <c r="DSI245" s="47"/>
      <c r="DSJ245" s="47"/>
      <c r="DSK245" s="47"/>
      <c r="DSL245" s="47"/>
      <c r="DSM245" s="47"/>
      <c r="DSN245" s="47"/>
      <c r="DSO245" s="47"/>
      <c r="DSP245" s="47"/>
      <c r="DSQ245" s="47"/>
      <c r="DSR245" s="47"/>
      <c r="DSS245" s="47"/>
      <c r="DST245" s="47"/>
      <c r="DSU245" s="47"/>
      <c r="DSV245" s="47"/>
      <c r="DSW245" s="47"/>
      <c r="DSX245" s="47"/>
      <c r="DSY245" s="47"/>
      <c r="DSZ245" s="47"/>
      <c r="DTA245" s="47"/>
      <c r="DTB245" s="47"/>
      <c r="DTC245" s="47"/>
      <c r="DTD245" s="47"/>
      <c r="DTE245" s="47"/>
      <c r="DTF245" s="47"/>
      <c r="DTG245" s="47"/>
      <c r="DTH245" s="47"/>
      <c r="DTI245" s="47"/>
      <c r="DTJ245" s="47"/>
      <c r="DTK245" s="47"/>
      <c r="DTL245" s="47"/>
      <c r="DTM245" s="47"/>
      <c r="DTN245" s="47"/>
      <c r="DTO245" s="47"/>
      <c r="DTP245" s="47"/>
      <c r="DTQ245" s="47"/>
      <c r="DTR245" s="47"/>
      <c r="DTS245" s="47"/>
      <c r="DTT245" s="47"/>
      <c r="DTU245" s="47"/>
      <c r="DTV245" s="47"/>
      <c r="DTW245" s="47"/>
      <c r="DTX245" s="47"/>
      <c r="DTY245" s="47"/>
      <c r="DTZ245" s="47"/>
      <c r="DUA245" s="47"/>
      <c r="DUB245" s="47"/>
      <c r="DUC245" s="47"/>
      <c r="DUD245" s="47"/>
      <c r="DUE245" s="47"/>
      <c r="DUF245" s="47"/>
      <c r="DUG245" s="47"/>
      <c r="DUH245" s="47"/>
      <c r="DUI245" s="47"/>
      <c r="DUJ245" s="47"/>
      <c r="DUK245" s="47"/>
      <c r="DUL245" s="47"/>
      <c r="DUM245" s="47"/>
      <c r="DUN245" s="47"/>
      <c r="DUO245" s="47"/>
      <c r="DUP245" s="47"/>
      <c r="DUQ245" s="47"/>
      <c r="DUR245" s="47"/>
      <c r="DUS245" s="47"/>
      <c r="DUT245" s="47"/>
      <c r="DUU245" s="47"/>
      <c r="DUV245" s="47"/>
      <c r="DUW245" s="47"/>
      <c r="DUX245" s="47"/>
      <c r="DUY245" s="47"/>
      <c r="DUZ245" s="47"/>
      <c r="DVA245" s="47"/>
      <c r="DVB245" s="47"/>
      <c r="DVC245" s="47"/>
      <c r="DVD245" s="47"/>
      <c r="DVE245" s="47"/>
      <c r="DVF245" s="47"/>
      <c r="DVG245" s="47"/>
      <c r="DVH245" s="47"/>
      <c r="DVI245" s="47"/>
      <c r="DVJ245" s="47"/>
      <c r="DVK245" s="47"/>
      <c r="DVL245" s="47"/>
      <c r="DVM245" s="47"/>
      <c r="DVN245" s="47"/>
      <c r="DVO245" s="47"/>
      <c r="DVP245" s="47"/>
      <c r="DVQ245" s="47"/>
      <c r="DVR245" s="47"/>
      <c r="DVS245" s="47"/>
      <c r="DVT245" s="47"/>
      <c r="DVU245" s="47"/>
      <c r="DVV245" s="47"/>
      <c r="DVW245" s="47"/>
      <c r="DVX245" s="47"/>
      <c r="DVY245" s="47"/>
      <c r="DVZ245" s="47"/>
      <c r="DWA245" s="47"/>
      <c r="DWB245" s="47"/>
      <c r="DWC245" s="47"/>
      <c r="DWD245" s="47"/>
      <c r="DWE245" s="47"/>
      <c r="DWF245" s="47"/>
      <c r="DWG245" s="47"/>
      <c r="DWH245" s="47"/>
      <c r="DWI245" s="47"/>
      <c r="DWJ245" s="47"/>
      <c r="DWK245" s="47"/>
      <c r="DWL245" s="47"/>
      <c r="DWM245" s="47"/>
      <c r="DWN245" s="47"/>
      <c r="DWO245" s="47"/>
      <c r="DWP245" s="47"/>
      <c r="DWQ245" s="47"/>
      <c r="DWR245" s="47"/>
      <c r="DWS245" s="47"/>
      <c r="DWT245" s="47"/>
      <c r="DWU245" s="47"/>
      <c r="DWV245" s="47"/>
      <c r="DWW245" s="47"/>
      <c r="DWX245" s="47"/>
      <c r="DWY245" s="47"/>
      <c r="DWZ245" s="47"/>
      <c r="DXA245" s="47"/>
      <c r="DXB245" s="47"/>
      <c r="DXC245" s="47"/>
      <c r="DXD245" s="47"/>
      <c r="DXE245" s="47"/>
      <c r="DXF245" s="47"/>
      <c r="DXG245" s="47"/>
      <c r="DXH245" s="47"/>
      <c r="DXI245" s="47"/>
      <c r="DXJ245" s="47"/>
      <c r="DXK245" s="47"/>
      <c r="DXL245" s="47"/>
      <c r="DXM245" s="47"/>
      <c r="DXN245" s="47"/>
      <c r="DXO245" s="47"/>
      <c r="DXP245" s="47"/>
      <c r="DXQ245" s="47"/>
      <c r="DXR245" s="47"/>
      <c r="DXS245" s="47"/>
      <c r="DXT245" s="47"/>
      <c r="DXU245" s="47"/>
      <c r="DXV245" s="47"/>
      <c r="DXW245" s="47"/>
      <c r="DXX245" s="47"/>
      <c r="DXY245" s="47"/>
      <c r="DXZ245" s="47"/>
      <c r="DYA245" s="47"/>
      <c r="DYB245" s="47"/>
      <c r="DYC245" s="47"/>
      <c r="DYD245" s="47"/>
      <c r="DYE245" s="47"/>
      <c r="DYF245" s="47"/>
      <c r="DYG245" s="47"/>
      <c r="DYH245" s="47"/>
      <c r="DYI245" s="47"/>
      <c r="DYJ245" s="47"/>
      <c r="DYK245" s="47"/>
      <c r="DYL245" s="47"/>
      <c r="DYM245" s="47"/>
      <c r="DYN245" s="47"/>
      <c r="DYO245" s="47"/>
      <c r="DYP245" s="47"/>
      <c r="DYQ245" s="47"/>
      <c r="DYR245" s="47"/>
      <c r="DYS245" s="47"/>
      <c r="DYT245" s="47"/>
      <c r="DYU245" s="47"/>
      <c r="DYV245" s="47"/>
      <c r="DYW245" s="47"/>
      <c r="DYX245" s="47"/>
      <c r="DYY245" s="47"/>
      <c r="DYZ245" s="47"/>
      <c r="DZA245" s="47"/>
      <c r="DZB245" s="47"/>
      <c r="DZC245" s="47"/>
      <c r="DZD245" s="47"/>
      <c r="DZE245" s="47"/>
      <c r="DZF245" s="47"/>
      <c r="DZG245" s="47"/>
      <c r="DZH245" s="47"/>
      <c r="DZI245" s="47"/>
      <c r="DZJ245" s="47"/>
      <c r="DZK245" s="47"/>
      <c r="DZL245" s="47"/>
      <c r="DZM245" s="47"/>
      <c r="DZN245" s="47"/>
      <c r="DZO245" s="47"/>
      <c r="DZP245" s="47"/>
      <c r="DZQ245" s="47"/>
      <c r="DZR245" s="47"/>
      <c r="DZS245" s="47"/>
      <c r="DZT245" s="47"/>
      <c r="DZU245" s="47"/>
      <c r="DZV245" s="47"/>
      <c r="DZW245" s="47"/>
      <c r="DZX245" s="47"/>
      <c r="DZY245" s="47"/>
      <c r="DZZ245" s="47"/>
      <c r="EAA245" s="47"/>
      <c r="EAB245" s="47"/>
      <c r="EAC245" s="47"/>
      <c r="EAD245" s="47"/>
      <c r="EAE245" s="47"/>
      <c r="EAF245" s="47"/>
      <c r="EAG245" s="47"/>
      <c r="EAH245" s="47"/>
      <c r="EAI245" s="47"/>
      <c r="EAJ245" s="47"/>
      <c r="EAK245" s="47"/>
      <c r="EAL245" s="47"/>
      <c r="EAM245" s="47"/>
      <c r="EAN245" s="47"/>
      <c r="EAO245" s="47"/>
      <c r="EAP245" s="47"/>
      <c r="EAQ245" s="47"/>
      <c r="EAR245" s="47"/>
      <c r="EAS245" s="47"/>
      <c r="EAT245" s="47"/>
      <c r="EAU245" s="47"/>
      <c r="EAV245" s="47"/>
      <c r="EAW245" s="47"/>
      <c r="EAX245" s="47"/>
      <c r="EAY245" s="47"/>
      <c r="EAZ245" s="47"/>
      <c r="EBA245" s="47"/>
      <c r="EBB245" s="47"/>
      <c r="EBC245" s="47"/>
      <c r="EBD245" s="47"/>
      <c r="EBE245" s="47"/>
      <c r="EBF245" s="47"/>
      <c r="EBG245" s="47"/>
      <c r="EBH245" s="47"/>
      <c r="EBI245" s="47"/>
      <c r="EBJ245" s="47"/>
      <c r="EBK245" s="47"/>
      <c r="EBL245" s="47"/>
      <c r="EBM245" s="47"/>
      <c r="EBN245" s="47"/>
      <c r="EBO245" s="47"/>
      <c r="EBP245" s="47"/>
      <c r="EBQ245" s="47"/>
      <c r="EBR245" s="47"/>
      <c r="EBS245" s="47"/>
      <c r="EBT245" s="47"/>
      <c r="EBU245" s="47"/>
      <c r="EBV245" s="47"/>
      <c r="EBW245" s="47"/>
      <c r="EBX245" s="47"/>
      <c r="EBY245" s="47"/>
      <c r="EBZ245" s="47"/>
      <c r="ECA245" s="47"/>
      <c r="ECB245" s="47"/>
      <c r="ECC245" s="47"/>
      <c r="ECD245" s="47"/>
      <c r="ECE245" s="47"/>
      <c r="ECF245" s="47"/>
      <c r="ECG245" s="47"/>
      <c r="ECH245" s="47"/>
      <c r="ECI245" s="47"/>
      <c r="ECJ245" s="47"/>
      <c r="ECK245" s="47"/>
      <c r="ECL245" s="47"/>
      <c r="ECM245" s="47"/>
      <c r="ECN245" s="47"/>
      <c r="ECO245" s="47"/>
      <c r="ECP245" s="47"/>
      <c r="ECQ245" s="47"/>
      <c r="ECR245" s="47"/>
      <c r="ECS245" s="47"/>
      <c r="ECT245" s="47"/>
      <c r="ECU245" s="47"/>
      <c r="ECV245" s="47"/>
      <c r="ECW245" s="47"/>
      <c r="ECX245" s="47"/>
      <c r="ECY245" s="47"/>
      <c r="ECZ245" s="47"/>
      <c r="EDA245" s="47"/>
      <c r="EDB245" s="47"/>
      <c r="EDC245" s="47"/>
      <c r="EDD245" s="47"/>
      <c r="EDE245" s="47"/>
      <c r="EDF245" s="47"/>
      <c r="EDG245" s="47"/>
      <c r="EDH245" s="47"/>
      <c r="EDI245" s="47"/>
      <c r="EDJ245" s="47"/>
      <c r="EDK245" s="47"/>
      <c r="EDL245" s="47"/>
      <c r="EDM245" s="47"/>
      <c r="EDN245" s="47"/>
      <c r="EDO245" s="47"/>
      <c r="EDP245" s="47"/>
      <c r="EDQ245" s="47"/>
      <c r="EDR245" s="47"/>
      <c r="EDS245" s="47"/>
      <c r="EDT245" s="47"/>
      <c r="EDU245" s="47"/>
      <c r="EDV245" s="47"/>
      <c r="EDW245" s="47"/>
      <c r="EDX245" s="47"/>
      <c r="EDY245" s="47"/>
      <c r="EDZ245" s="47"/>
      <c r="EEA245" s="47"/>
      <c r="EEB245" s="47"/>
      <c r="EEC245" s="47"/>
      <c r="EED245" s="47"/>
      <c r="EEE245" s="47"/>
      <c r="EEF245" s="47"/>
      <c r="EEG245" s="47"/>
      <c r="EEH245" s="47"/>
      <c r="EEI245" s="47"/>
      <c r="EEJ245" s="47"/>
      <c r="EEK245" s="47"/>
      <c r="EEL245" s="47"/>
      <c r="EEM245" s="47"/>
      <c r="EEN245" s="47"/>
      <c r="EEO245" s="47"/>
      <c r="EEP245" s="47"/>
      <c r="EEQ245" s="47"/>
      <c r="EER245" s="47"/>
      <c r="EES245" s="47"/>
      <c r="EET245" s="47"/>
      <c r="EEU245" s="47"/>
      <c r="EEV245" s="47"/>
      <c r="EEW245" s="47"/>
      <c r="EEX245" s="47"/>
      <c r="EEY245" s="47"/>
      <c r="EEZ245" s="47"/>
      <c r="EFA245" s="47"/>
      <c r="EFB245" s="47"/>
      <c r="EFC245" s="47"/>
      <c r="EFD245" s="47"/>
      <c r="EFE245" s="47"/>
      <c r="EFF245" s="47"/>
      <c r="EFG245" s="47"/>
      <c r="EFH245" s="47"/>
      <c r="EFI245" s="47"/>
      <c r="EFJ245" s="47"/>
      <c r="EFK245" s="47"/>
      <c r="EFL245" s="47"/>
      <c r="EFM245" s="47"/>
      <c r="EFN245" s="47"/>
      <c r="EFO245" s="47"/>
      <c r="EFP245" s="47"/>
      <c r="EFQ245" s="47"/>
      <c r="EFR245" s="47"/>
      <c r="EFS245" s="47"/>
      <c r="EFT245" s="47"/>
      <c r="EFU245" s="47"/>
      <c r="EFV245" s="47"/>
      <c r="EFW245" s="47"/>
      <c r="EFX245" s="47"/>
      <c r="EFY245" s="47"/>
      <c r="EFZ245" s="47"/>
      <c r="EGA245" s="47"/>
      <c r="EGB245" s="47"/>
      <c r="EGC245" s="47"/>
      <c r="EGD245" s="47"/>
      <c r="EGE245" s="47"/>
      <c r="EGF245" s="47"/>
      <c r="EGG245" s="47"/>
      <c r="EGH245" s="47"/>
      <c r="EGI245" s="47"/>
      <c r="EGJ245" s="47"/>
      <c r="EGK245" s="47"/>
      <c r="EGL245" s="47"/>
      <c r="EGM245" s="47"/>
      <c r="EGN245" s="47"/>
      <c r="EGO245" s="47"/>
      <c r="EGP245" s="47"/>
      <c r="EGQ245" s="47"/>
      <c r="EGR245" s="47"/>
      <c r="EGS245" s="47"/>
      <c r="EGT245" s="47"/>
      <c r="EGU245" s="47"/>
      <c r="EGV245" s="47"/>
      <c r="EGW245" s="47"/>
      <c r="EGX245" s="47"/>
      <c r="EGY245" s="47"/>
      <c r="EGZ245" s="47"/>
      <c r="EHA245" s="47"/>
      <c r="EHB245" s="47"/>
      <c r="EHC245" s="47"/>
      <c r="EHD245" s="47"/>
      <c r="EHE245" s="47"/>
      <c r="EHF245" s="47"/>
      <c r="EHG245" s="47"/>
      <c r="EHH245" s="47"/>
      <c r="EHI245" s="47"/>
      <c r="EHJ245" s="47"/>
      <c r="EHK245" s="47"/>
      <c r="EHL245" s="47"/>
      <c r="EHM245" s="47"/>
      <c r="EHN245" s="47"/>
      <c r="EHO245" s="47"/>
      <c r="EHP245" s="47"/>
      <c r="EHQ245" s="47"/>
      <c r="EHR245" s="47"/>
      <c r="EHS245" s="47"/>
      <c r="EHT245" s="47"/>
      <c r="EHU245" s="47"/>
      <c r="EHV245" s="47"/>
      <c r="EHW245" s="47"/>
      <c r="EHX245" s="47"/>
      <c r="EHY245" s="47"/>
      <c r="EHZ245" s="47"/>
      <c r="EIA245" s="47"/>
      <c r="EIB245" s="47"/>
      <c r="EIC245" s="47"/>
      <c r="EID245" s="47"/>
      <c r="EIE245" s="47"/>
      <c r="EIF245" s="47"/>
      <c r="EIG245" s="47"/>
      <c r="EIH245" s="47"/>
      <c r="EII245" s="47"/>
      <c r="EIJ245" s="47"/>
      <c r="EIK245" s="47"/>
      <c r="EIL245" s="47"/>
      <c r="EIM245" s="47"/>
      <c r="EIN245" s="47"/>
      <c r="EIO245" s="47"/>
      <c r="EIP245" s="47"/>
      <c r="EIQ245" s="47"/>
      <c r="EIR245" s="47"/>
      <c r="EIS245" s="47"/>
      <c r="EIT245" s="47"/>
      <c r="EIU245" s="47"/>
      <c r="EIV245" s="47"/>
      <c r="EIW245" s="47"/>
      <c r="EIX245" s="47"/>
      <c r="EIY245" s="47"/>
      <c r="EIZ245" s="47"/>
      <c r="EJA245" s="47"/>
      <c r="EJB245" s="47"/>
      <c r="EJC245" s="47"/>
      <c r="EJD245" s="47"/>
      <c r="EJE245" s="47"/>
      <c r="EJF245" s="47"/>
      <c r="EJG245" s="47"/>
      <c r="EJH245" s="47"/>
      <c r="EJI245" s="47"/>
      <c r="EJJ245" s="47"/>
      <c r="EJK245" s="47"/>
      <c r="EJL245" s="47"/>
      <c r="EJM245" s="47"/>
      <c r="EJN245" s="47"/>
      <c r="EJO245" s="47"/>
      <c r="EJP245" s="47"/>
      <c r="EJQ245" s="47"/>
      <c r="EJR245" s="47"/>
      <c r="EJS245" s="47"/>
      <c r="EJT245" s="47"/>
      <c r="EJU245" s="47"/>
      <c r="EJV245" s="47"/>
      <c r="EJW245" s="47"/>
      <c r="EJX245" s="47"/>
      <c r="EJY245" s="47"/>
      <c r="EJZ245" s="47"/>
      <c r="EKA245" s="47"/>
      <c r="EKB245" s="47"/>
      <c r="EKC245" s="47"/>
      <c r="EKD245" s="47"/>
      <c r="EKE245" s="47"/>
      <c r="EKF245" s="47"/>
      <c r="EKG245" s="47"/>
      <c r="EKH245" s="47"/>
      <c r="EKI245" s="47"/>
      <c r="EKJ245" s="47"/>
      <c r="EKK245" s="47"/>
      <c r="EKL245" s="47"/>
      <c r="EKM245" s="47"/>
      <c r="EKN245" s="47"/>
      <c r="EKO245" s="47"/>
      <c r="EKP245" s="47"/>
      <c r="EKQ245" s="47"/>
      <c r="EKR245" s="47"/>
      <c r="EKS245" s="47"/>
      <c r="EKT245" s="47"/>
      <c r="EKU245" s="47"/>
      <c r="EKV245" s="47"/>
      <c r="EKW245" s="47"/>
      <c r="EKX245" s="47"/>
      <c r="EKY245" s="47"/>
      <c r="EKZ245" s="47"/>
      <c r="ELA245" s="47"/>
      <c r="ELB245" s="47"/>
      <c r="ELC245" s="47"/>
      <c r="ELD245" s="47"/>
      <c r="ELE245" s="47"/>
      <c r="ELF245" s="47"/>
      <c r="ELG245" s="47"/>
      <c r="ELH245" s="47"/>
      <c r="ELI245" s="47"/>
      <c r="ELJ245" s="47"/>
      <c r="ELK245" s="47"/>
      <c r="ELL245" s="47"/>
      <c r="ELM245" s="47"/>
      <c r="ELN245" s="47"/>
      <c r="ELO245" s="47"/>
      <c r="ELP245" s="47"/>
      <c r="ELQ245" s="47"/>
      <c r="ELR245" s="47"/>
      <c r="ELS245" s="47"/>
      <c r="ELT245" s="47"/>
      <c r="ELU245" s="47"/>
      <c r="ELV245" s="47"/>
      <c r="ELW245" s="47"/>
      <c r="ELX245" s="47"/>
      <c r="ELY245" s="47"/>
      <c r="ELZ245" s="47"/>
      <c r="EMA245" s="47"/>
      <c r="EMB245" s="47"/>
      <c r="EMC245" s="47"/>
      <c r="EMD245" s="47"/>
      <c r="EME245" s="47"/>
      <c r="EMF245" s="47"/>
      <c r="EMG245" s="47"/>
      <c r="EMH245" s="47"/>
      <c r="EMI245" s="47"/>
      <c r="EMJ245" s="47"/>
      <c r="EMK245" s="47"/>
      <c r="EML245" s="47"/>
      <c r="EMM245" s="47"/>
      <c r="EMN245" s="47"/>
      <c r="EMO245" s="47"/>
      <c r="EMP245" s="47"/>
      <c r="EMQ245" s="47"/>
      <c r="EMR245" s="47"/>
      <c r="EMS245" s="47"/>
      <c r="EMT245" s="47"/>
      <c r="EMU245" s="47"/>
      <c r="EMV245" s="47"/>
      <c r="EMW245" s="47"/>
      <c r="EMX245" s="47"/>
      <c r="EMY245" s="47"/>
      <c r="EMZ245" s="47"/>
      <c r="ENA245" s="47"/>
      <c r="ENB245" s="47"/>
      <c r="ENC245" s="47"/>
      <c r="END245" s="47"/>
      <c r="ENE245" s="47"/>
      <c r="ENF245" s="47"/>
      <c r="ENG245" s="47"/>
      <c r="ENH245" s="47"/>
      <c r="ENI245" s="47"/>
      <c r="ENJ245" s="47"/>
      <c r="ENK245" s="47"/>
      <c r="ENL245" s="47"/>
      <c r="ENM245" s="47"/>
      <c r="ENN245" s="47"/>
      <c r="ENO245" s="47"/>
      <c r="ENP245" s="47"/>
      <c r="ENQ245" s="47"/>
      <c r="ENR245" s="47"/>
      <c r="ENS245" s="47"/>
      <c r="ENT245" s="47"/>
      <c r="ENU245" s="47"/>
      <c r="ENV245" s="47"/>
      <c r="ENW245" s="47"/>
      <c r="ENX245" s="47"/>
      <c r="ENY245" s="47"/>
      <c r="ENZ245" s="47"/>
      <c r="EOA245" s="47"/>
      <c r="EOB245" s="47"/>
      <c r="EOC245" s="47"/>
      <c r="EOD245" s="47"/>
      <c r="EOE245" s="47"/>
      <c r="EOF245" s="47"/>
      <c r="EOG245" s="47"/>
      <c r="EOH245" s="47"/>
      <c r="EOI245" s="47"/>
      <c r="EOJ245" s="47"/>
      <c r="EOK245" s="47"/>
      <c r="EOL245" s="47"/>
      <c r="EOM245" s="47"/>
      <c r="EON245" s="47"/>
      <c r="EOO245" s="47"/>
      <c r="EOP245" s="47"/>
      <c r="EOQ245" s="47"/>
      <c r="EOR245" s="47"/>
      <c r="EOS245" s="47"/>
      <c r="EOT245" s="47"/>
      <c r="EOU245" s="47"/>
      <c r="EOV245" s="47"/>
      <c r="EOW245" s="47"/>
      <c r="EOX245" s="47"/>
      <c r="EOY245" s="47"/>
      <c r="EOZ245" s="47"/>
      <c r="EPA245" s="47"/>
      <c r="EPB245" s="47"/>
      <c r="EPC245" s="47"/>
      <c r="EPD245" s="47"/>
      <c r="EPE245" s="47"/>
      <c r="EPF245" s="47"/>
      <c r="EPG245" s="47"/>
      <c r="EPH245" s="47"/>
      <c r="EPI245" s="47"/>
      <c r="EPJ245" s="47"/>
      <c r="EPK245" s="47"/>
      <c r="EPL245" s="47"/>
      <c r="EPM245" s="47"/>
      <c r="EPN245" s="47"/>
      <c r="EPO245" s="47"/>
      <c r="EPP245" s="47"/>
      <c r="EPQ245" s="47"/>
      <c r="EPR245" s="47"/>
      <c r="EPS245" s="47"/>
      <c r="EPT245" s="47"/>
      <c r="EPU245" s="47"/>
      <c r="EPV245" s="47"/>
      <c r="EPW245" s="47"/>
      <c r="EPX245" s="47"/>
      <c r="EPY245" s="47"/>
      <c r="EPZ245" s="47"/>
      <c r="EQA245" s="47"/>
      <c r="EQB245" s="47"/>
      <c r="EQC245" s="47"/>
      <c r="EQD245" s="47"/>
      <c r="EQE245" s="47"/>
      <c r="EQF245" s="47"/>
      <c r="EQG245" s="47"/>
      <c r="EQH245" s="47"/>
      <c r="EQI245" s="47"/>
      <c r="EQJ245" s="47"/>
      <c r="EQK245" s="47"/>
      <c r="EQL245" s="47"/>
      <c r="EQM245" s="47"/>
      <c r="EQN245" s="47"/>
      <c r="EQO245" s="47"/>
      <c r="EQP245" s="47"/>
      <c r="EQQ245" s="47"/>
      <c r="EQR245" s="47"/>
      <c r="EQS245" s="47"/>
      <c r="EQT245" s="47"/>
      <c r="EQU245" s="47"/>
      <c r="EQV245" s="47"/>
      <c r="EQW245" s="47"/>
      <c r="EQX245" s="47"/>
      <c r="EQY245" s="47"/>
      <c r="EQZ245" s="47"/>
      <c r="ERA245" s="47"/>
      <c r="ERB245" s="47"/>
      <c r="ERC245" s="47"/>
      <c r="ERD245" s="47"/>
      <c r="ERE245" s="47"/>
      <c r="ERF245" s="47"/>
      <c r="ERG245" s="47"/>
      <c r="ERH245" s="47"/>
      <c r="ERI245" s="47"/>
      <c r="ERJ245" s="47"/>
      <c r="ERK245" s="47"/>
      <c r="ERL245" s="47"/>
      <c r="ERM245" s="47"/>
      <c r="ERN245" s="47"/>
      <c r="ERO245" s="47"/>
      <c r="ERP245" s="47"/>
      <c r="ERQ245" s="47"/>
      <c r="ERR245" s="47"/>
      <c r="ERS245" s="47"/>
      <c r="ERT245" s="47"/>
      <c r="ERU245" s="47"/>
      <c r="ERV245" s="47"/>
      <c r="ERW245" s="47"/>
      <c r="ERX245" s="47"/>
      <c r="ERY245" s="47"/>
      <c r="ERZ245" s="47"/>
      <c r="ESA245" s="47"/>
      <c r="ESB245" s="47"/>
      <c r="ESC245" s="47"/>
      <c r="ESD245" s="47"/>
      <c r="ESE245" s="47"/>
      <c r="ESF245" s="47"/>
      <c r="ESG245" s="47"/>
      <c r="ESH245" s="47"/>
      <c r="ESI245" s="47"/>
      <c r="ESJ245" s="47"/>
      <c r="ESK245" s="47"/>
      <c r="ESL245" s="47"/>
      <c r="ESM245" s="47"/>
      <c r="ESN245" s="47"/>
      <c r="ESO245" s="47"/>
      <c r="ESP245" s="47"/>
      <c r="ESQ245" s="47"/>
      <c r="ESR245" s="47"/>
      <c r="ESS245" s="47"/>
      <c r="EST245" s="47"/>
      <c r="ESU245" s="47"/>
      <c r="ESV245" s="47"/>
      <c r="ESW245" s="47"/>
      <c r="ESX245" s="47"/>
      <c r="ESY245" s="47"/>
      <c r="ESZ245" s="47"/>
      <c r="ETA245" s="47"/>
      <c r="ETB245" s="47"/>
      <c r="ETC245" s="47"/>
      <c r="ETD245" s="47"/>
      <c r="ETE245" s="47"/>
      <c r="ETF245" s="47"/>
      <c r="ETG245" s="47"/>
      <c r="ETH245" s="47"/>
      <c r="ETI245" s="47"/>
      <c r="ETJ245" s="47"/>
      <c r="ETK245" s="47"/>
      <c r="ETL245" s="47"/>
      <c r="ETM245" s="47"/>
      <c r="ETN245" s="47"/>
      <c r="ETO245" s="47"/>
      <c r="ETP245" s="47"/>
      <c r="ETQ245" s="47"/>
      <c r="ETR245" s="47"/>
      <c r="ETS245" s="47"/>
      <c r="ETT245" s="47"/>
      <c r="ETU245" s="47"/>
      <c r="ETV245" s="47"/>
      <c r="ETW245" s="47"/>
      <c r="ETX245" s="47"/>
      <c r="ETY245" s="47"/>
      <c r="ETZ245" s="47"/>
      <c r="EUA245" s="47"/>
      <c r="EUB245" s="47"/>
      <c r="EUC245" s="47"/>
      <c r="EUD245" s="47"/>
      <c r="EUE245" s="47"/>
      <c r="EUF245" s="47"/>
      <c r="EUG245" s="47"/>
      <c r="EUH245" s="47"/>
      <c r="EUI245" s="47"/>
      <c r="EUJ245" s="47"/>
      <c r="EUK245" s="47"/>
      <c r="EUL245" s="47"/>
      <c r="EUM245" s="47"/>
      <c r="EUN245" s="47"/>
      <c r="EUO245" s="47"/>
      <c r="EUP245" s="47"/>
      <c r="EUQ245" s="47"/>
      <c r="EUR245" s="47"/>
      <c r="EUS245" s="47"/>
      <c r="EUT245" s="47"/>
      <c r="EUU245" s="47"/>
      <c r="EUV245" s="47"/>
      <c r="EUW245" s="47"/>
      <c r="EUX245" s="47"/>
      <c r="EUY245" s="47"/>
      <c r="EUZ245" s="47"/>
      <c r="EVA245" s="47"/>
      <c r="EVB245" s="47"/>
      <c r="EVC245" s="47"/>
      <c r="EVD245" s="47"/>
      <c r="EVE245" s="47"/>
      <c r="EVF245" s="47"/>
      <c r="EVG245" s="47"/>
      <c r="EVH245" s="47"/>
      <c r="EVI245" s="47"/>
      <c r="EVJ245" s="47"/>
      <c r="EVK245" s="47"/>
      <c r="EVL245" s="47"/>
      <c r="EVM245" s="47"/>
      <c r="EVN245" s="47"/>
      <c r="EVO245" s="47"/>
      <c r="EVP245" s="47"/>
      <c r="EVQ245" s="47"/>
      <c r="EVR245" s="47"/>
      <c r="EVS245" s="47"/>
      <c r="EVT245" s="47"/>
      <c r="EVU245" s="47"/>
      <c r="EVV245" s="47"/>
      <c r="EVW245" s="47"/>
      <c r="EVX245" s="47"/>
      <c r="EVY245" s="47"/>
      <c r="EVZ245" s="47"/>
      <c r="EWA245" s="47"/>
      <c r="EWB245" s="47"/>
      <c r="EWC245" s="47"/>
      <c r="EWD245" s="47"/>
      <c r="EWE245" s="47"/>
      <c r="EWF245" s="47"/>
      <c r="EWG245" s="47"/>
      <c r="EWH245" s="47"/>
      <c r="EWI245" s="47"/>
      <c r="EWJ245" s="47"/>
      <c r="EWK245" s="47"/>
      <c r="EWL245" s="47"/>
      <c r="EWM245" s="47"/>
      <c r="EWN245" s="47"/>
      <c r="EWO245" s="47"/>
      <c r="EWP245" s="47"/>
      <c r="EWQ245" s="47"/>
      <c r="EWR245" s="47"/>
      <c r="EWS245" s="47"/>
      <c r="EWT245" s="47"/>
      <c r="EWU245" s="47"/>
      <c r="EWV245" s="47"/>
      <c r="EWW245" s="47"/>
      <c r="EWX245" s="47"/>
      <c r="EWY245" s="47"/>
      <c r="EWZ245" s="47"/>
      <c r="EXA245" s="47"/>
      <c r="EXB245" s="47"/>
      <c r="EXC245" s="47"/>
      <c r="EXD245" s="47"/>
      <c r="EXE245" s="47"/>
      <c r="EXF245" s="47"/>
      <c r="EXG245" s="47"/>
      <c r="EXH245" s="47"/>
      <c r="EXI245" s="47"/>
      <c r="EXJ245" s="47"/>
      <c r="EXK245" s="47"/>
      <c r="EXL245" s="47"/>
      <c r="EXM245" s="47"/>
      <c r="EXN245" s="47"/>
      <c r="EXO245" s="47"/>
      <c r="EXP245" s="47"/>
      <c r="EXQ245" s="47"/>
      <c r="EXR245" s="47"/>
      <c r="EXS245" s="47"/>
      <c r="EXT245" s="47"/>
      <c r="EXU245" s="47"/>
      <c r="EXV245" s="47"/>
      <c r="EXW245" s="47"/>
      <c r="EXX245" s="47"/>
      <c r="EXY245" s="47"/>
      <c r="EXZ245" s="47"/>
      <c r="EYA245" s="47"/>
      <c r="EYB245" s="47"/>
      <c r="EYC245" s="47"/>
      <c r="EYD245" s="47"/>
      <c r="EYE245" s="47"/>
      <c r="EYF245" s="47"/>
      <c r="EYG245" s="47"/>
      <c r="EYH245" s="47"/>
      <c r="EYI245" s="47"/>
      <c r="EYJ245" s="47"/>
      <c r="EYK245" s="47"/>
      <c r="EYL245" s="47"/>
      <c r="EYM245" s="47"/>
      <c r="EYN245" s="47"/>
      <c r="EYO245" s="47"/>
      <c r="EYP245" s="47"/>
      <c r="EYQ245" s="47"/>
      <c r="EYR245" s="47"/>
      <c r="EYS245" s="47"/>
      <c r="EYT245" s="47"/>
      <c r="EYU245" s="47"/>
      <c r="EYV245" s="47"/>
      <c r="EYW245" s="47"/>
      <c r="EYX245" s="47"/>
      <c r="EYY245" s="47"/>
      <c r="EYZ245" s="47"/>
      <c r="EZA245" s="47"/>
      <c r="EZB245" s="47"/>
      <c r="EZC245" s="47"/>
      <c r="EZD245" s="47"/>
      <c r="EZE245" s="47"/>
      <c r="EZF245" s="47"/>
      <c r="EZG245" s="47"/>
      <c r="EZH245" s="47"/>
      <c r="EZI245" s="47"/>
      <c r="EZJ245" s="47"/>
      <c r="EZK245" s="47"/>
      <c r="EZL245" s="47"/>
      <c r="EZM245" s="47"/>
      <c r="EZN245" s="47"/>
      <c r="EZO245" s="47"/>
      <c r="EZP245" s="47"/>
      <c r="EZQ245" s="47"/>
      <c r="EZR245" s="47"/>
      <c r="EZS245" s="47"/>
      <c r="EZT245" s="47"/>
      <c r="EZU245" s="47"/>
      <c r="EZV245" s="47"/>
      <c r="EZW245" s="47"/>
      <c r="EZX245" s="47"/>
      <c r="EZY245" s="47"/>
      <c r="EZZ245" s="47"/>
      <c r="FAA245" s="47"/>
      <c r="FAB245" s="47"/>
      <c r="FAC245" s="47"/>
      <c r="FAD245" s="47"/>
      <c r="FAE245" s="47"/>
      <c r="FAF245" s="47"/>
      <c r="FAG245" s="47"/>
      <c r="FAH245" s="47"/>
      <c r="FAI245" s="47"/>
      <c r="FAJ245" s="47"/>
      <c r="FAK245" s="47"/>
      <c r="FAL245" s="47"/>
      <c r="FAM245" s="47"/>
      <c r="FAN245" s="47"/>
      <c r="FAO245" s="47"/>
      <c r="FAP245" s="47"/>
      <c r="FAQ245" s="47"/>
      <c r="FAR245" s="47"/>
      <c r="FAS245" s="47"/>
      <c r="FAT245" s="47"/>
      <c r="FAU245" s="47"/>
      <c r="FAV245" s="47"/>
      <c r="FAW245" s="47"/>
      <c r="FAX245" s="47"/>
      <c r="FAY245" s="47"/>
      <c r="FAZ245" s="47"/>
      <c r="FBA245" s="47"/>
      <c r="FBB245" s="47"/>
      <c r="FBC245" s="47"/>
      <c r="FBD245" s="47"/>
      <c r="FBE245" s="47"/>
      <c r="FBF245" s="47"/>
      <c r="FBG245" s="47"/>
      <c r="FBH245" s="47"/>
      <c r="FBI245" s="47"/>
      <c r="FBJ245" s="47"/>
      <c r="FBK245" s="47"/>
      <c r="FBL245" s="47"/>
      <c r="FBM245" s="47"/>
      <c r="FBN245" s="47"/>
      <c r="FBO245" s="47"/>
      <c r="FBP245" s="47"/>
      <c r="FBQ245" s="47"/>
      <c r="FBR245" s="47"/>
      <c r="FBS245" s="47"/>
      <c r="FBT245" s="47"/>
      <c r="FBU245" s="47"/>
      <c r="FBV245" s="47"/>
      <c r="FBW245" s="47"/>
      <c r="FBX245" s="47"/>
      <c r="FBY245" s="47"/>
      <c r="FBZ245" s="47"/>
      <c r="FCA245" s="47"/>
      <c r="FCB245" s="47"/>
      <c r="FCC245" s="47"/>
      <c r="FCD245" s="47"/>
      <c r="FCE245" s="47"/>
      <c r="FCF245" s="47"/>
      <c r="FCG245" s="47"/>
      <c r="FCH245" s="47"/>
      <c r="FCI245" s="47"/>
      <c r="FCJ245" s="47"/>
      <c r="FCK245" s="47"/>
      <c r="FCL245" s="47"/>
      <c r="FCM245" s="47"/>
      <c r="FCN245" s="47"/>
      <c r="FCO245" s="47"/>
      <c r="FCP245" s="47"/>
      <c r="FCQ245" s="47"/>
      <c r="FCR245" s="47"/>
      <c r="FCS245" s="47"/>
      <c r="FCT245" s="47"/>
      <c r="FCU245" s="47"/>
      <c r="FCV245" s="47"/>
      <c r="FCW245" s="47"/>
      <c r="FCX245" s="47"/>
      <c r="FCY245" s="47"/>
      <c r="FCZ245" s="47"/>
      <c r="FDA245" s="47"/>
      <c r="FDB245" s="47"/>
      <c r="FDC245" s="47"/>
      <c r="FDD245" s="47"/>
      <c r="FDE245" s="47"/>
      <c r="FDF245" s="47"/>
      <c r="FDG245" s="47"/>
      <c r="FDH245" s="47"/>
      <c r="FDI245" s="47"/>
      <c r="FDJ245" s="47"/>
      <c r="FDK245" s="47"/>
      <c r="FDL245" s="47"/>
      <c r="FDM245" s="47"/>
      <c r="FDN245" s="47"/>
      <c r="FDO245" s="47"/>
      <c r="FDP245" s="47"/>
      <c r="FDQ245" s="47"/>
      <c r="FDR245" s="47"/>
      <c r="FDS245" s="47"/>
      <c r="FDT245" s="47"/>
      <c r="FDU245" s="47"/>
      <c r="FDV245" s="47"/>
      <c r="FDW245" s="47"/>
      <c r="FDX245" s="47"/>
      <c r="FDY245" s="47"/>
      <c r="FDZ245" s="47"/>
      <c r="FEA245" s="47"/>
      <c r="FEB245" s="47"/>
      <c r="FEC245" s="47"/>
      <c r="FED245" s="47"/>
      <c r="FEE245" s="47"/>
      <c r="FEF245" s="47"/>
      <c r="FEG245" s="47"/>
      <c r="FEH245" s="47"/>
      <c r="FEI245" s="47"/>
      <c r="FEJ245" s="47"/>
      <c r="FEK245" s="47"/>
      <c r="FEL245" s="47"/>
      <c r="FEM245" s="47"/>
      <c r="FEN245" s="47"/>
      <c r="FEO245" s="47"/>
      <c r="FEP245" s="47"/>
      <c r="FEQ245" s="47"/>
      <c r="FER245" s="47"/>
      <c r="FES245" s="47"/>
      <c r="FET245" s="47"/>
      <c r="FEU245" s="47"/>
      <c r="FEV245" s="47"/>
      <c r="FEW245" s="47"/>
      <c r="FEX245" s="47"/>
      <c r="FEY245" s="47"/>
      <c r="FEZ245" s="47"/>
      <c r="FFA245" s="47"/>
      <c r="FFB245" s="47"/>
      <c r="FFC245" s="47"/>
      <c r="FFD245" s="47"/>
      <c r="FFE245" s="47"/>
      <c r="FFF245" s="47"/>
      <c r="FFG245" s="47"/>
      <c r="FFH245" s="47"/>
      <c r="FFI245" s="47"/>
      <c r="FFJ245" s="47"/>
      <c r="FFK245" s="47"/>
      <c r="FFL245" s="47"/>
      <c r="FFM245" s="47"/>
      <c r="FFN245" s="47"/>
      <c r="FFO245" s="47"/>
      <c r="FFP245" s="47"/>
      <c r="FFQ245" s="47"/>
      <c r="FFR245" s="47"/>
      <c r="FFS245" s="47"/>
      <c r="FFT245" s="47"/>
      <c r="FFU245" s="47"/>
      <c r="FFV245" s="47"/>
      <c r="FFW245" s="47"/>
      <c r="FFX245" s="47"/>
      <c r="FFY245" s="47"/>
      <c r="FFZ245" s="47"/>
      <c r="FGA245" s="47"/>
      <c r="FGB245" s="47"/>
      <c r="FGC245" s="47"/>
      <c r="FGD245" s="47"/>
      <c r="FGE245" s="47"/>
      <c r="FGF245" s="47"/>
      <c r="FGG245" s="47"/>
      <c r="FGH245" s="47"/>
      <c r="FGI245" s="47"/>
      <c r="FGJ245" s="47"/>
      <c r="FGK245" s="47"/>
      <c r="FGL245" s="47"/>
      <c r="FGM245" s="47"/>
      <c r="FGN245" s="47"/>
      <c r="FGO245" s="47"/>
      <c r="FGP245" s="47"/>
      <c r="FGQ245" s="47"/>
      <c r="FGR245" s="47"/>
      <c r="FGS245" s="47"/>
      <c r="FGT245" s="47"/>
      <c r="FGU245" s="47"/>
      <c r="FGV245" s="47"/>
      <c r="FGW245" s="47"/>
      <c r="FGX245" s="47"/>
      <c r="FGY245" s="47"/>
      <c r="FGZ245" s="47"/>
      <c r="FHA245" s="47"/>
      <c r="FHB245" s="47"/>
      <c r="FHC245" s="47"/>
      <c r="FHD245" s="47"/>
      <c r="FHE245" s="47"/>
      <c r="FHF245" s="47"/>
      <c r="FHG245" s="47"/>
      <c r="FHH245" s="47"/>
      <c r="FHI245" s="47"/>
      <c r="FHJ245" s="47"/>
      <c r="FHK245" s="47"/>
      <c r="FHL245" s="47"/>
      <c r="FHM245" s="47"/>
      <c r="FHN245" s="47"/>
      <c r="FHO245" s="47"/>
      <c r="FHP245" s="47"/>
      <c r="FHQ245" s="47"/>
      <c r="FHR245" s="47"/>
      <c r="FHS245" s="47"/>
      <c r="FHT245" s="47"/>
      <c r="FHU245" s="47"/>
      <c r="FHV245" s="47"/>
      <c r="FHW245" s="47"/>
      <c r="FHX245" s="47"/>
      <c r="FHY245" s="47"/>
      <c r="FHZ245" s="47"/>
      <c r="FIA245" s="47"/>
      <c r="FIB245" s="47"/>
      <c r="FIC245" s="47"/>
      <c r="FID245" s="47"/>
      <c r="FIE245" s="47"/>
      <c r="FIF245" s="47"/>
      <c r="FIG245" s="47"/>
      <c r="FIH245" s="47"/>
      <c r="FII245" s="47"/>
      <c r="FIJ245" s="47"/>
      <c r="FIK245" s="47"/>
      <c r="FIL245" s="47"/>
      <c r="FIM245" s="47"/>
      <c r="FIN245" s="47"/>
      <c r="FIO245" s="47"/>
      <c r="FIP245" s="47"/>
      <c r="FIQ245" s="47"/>
      <c r="FIR245" s="47"/>
      <c r="FIS245" s="47"/>
      <c r="FIT245" s="47"/>
      <c r="FIU245" s="47"/>
      <c r="FIV245" s="47"/>
      <c r="FIW245" s="47"/>
      <c r="FIX245" s="47"/>
      <c r="FIY245" s="47"/>
      <c r="FIZ245" s="47"/>
      <c r="FJA245" s="47"/>
      <c r="FJB245" s="47"/>
      <c r="FJC245" s="47"/>
      <c r="FJD245" s="47"/>
      <c r="FJE245" s="47"/>
      <c r="FJF245" s="47"/>
      <c r="FJG245" s="47"/>
      <c r="FJH245" s="47"/>
      <c r="FJI245" s="47"/>
      <c r="FJJ245" s="47"/>
      <c r="FJK245" s="47"/>
      <c r="FJL245" s="47"/>
      <c r="FJM245" s="47"/>
      <c r="FJN245" s="47"/>
      <c r="FJO245" s="47"/>
      <c r="FJP245" s="47"/>
      <c r="FJQ245" s="47"/>
      <c r="FJR245" s="47"/>
      <c r="FJS245" s="47"/>
      <c r="FJT245" s="47"/>
      <c r="FJU245" s="47"/>
      <c r="FJV245" s="47"/>
      <c r="FJW245" s="47"/>
      <c r="FJX245" s="47"/>
      <c r="FJY245" s="47"/>
      <c r="FJZ245" s="47"/>
      <c r="FKA245" s="47"/>
      <c r="FKB245" s="47"/>
      <c r="FKC245" s="47"/>
      <c r="FKD245" s="47"/>
      <c r="FKE245" s="47"/>
      <c r="FKF245" s="47"/>
      <c r="FKG245" s="47"/>
      <c r="FKH245" s="47"/>
      <c r="FKI245" s="47"/>
      <c r="FKJ245" s="47"/>
      <c r="FKK245" s="47"/>
      <c r="FKL245" s="47"/>
      <c r="FKM245" s="47"/>
      <c r="FKN245" s="47"/>
      <c r="FKO245" s="47"/>
      <c r="FKP245" s="47"/>
      <c r="FKQ245" s="47"/>
      <c r="FKR245" s="47"/>
      <c r="FKS245" s="47"/>
      <c r="FKT245" s="47"/>
      <c r="FKU245" s="47"/>
      <c r="FKV245" s="47"/>
      <c r="FKW245" s="47"/>
      <c r="FKX245" s="47"/>
      <c r="FKY245" s="47"/>
      <c r="FKZ245" s="47"/>
      <c r="FLA245" s="47"/>
      <c r="FLB245" s="47"/>
      <c r="FLC245" s="47"/>
      <c r="FLD245" s="47"/>
      <c r="FLE245" s="47"/>
      <c r="FLF245" s="47"/>
      <c r="FLG245" s="47"/>
      <c r="FLH245" s="47"/>
      <c r="FLI245" s="47"/>
      <c r="FLJ245" s="47"/>
      <c r="FLK245" s="47"/>
      <c r="FLL245" s="47"/>
      <c r="FLM245" s="47"/>
      <c r="FLN245" s="47"/>
      <c r="FLO245" s="47"/>
      <c r="FLP245" s="47"/>
      <c r="FLQ245" s="47"/>
      <c r="FLR245" s="47"/>
      <c r="FLS245" s="47"/>
      <c r="FLT245" s="47"/>
      <c r="FLU245" s="47"/>
      <c r="FLV245" s="47"/>
      <c r="FLW245" s="47"/>
      <c r="FLX245" s="47"/>
      <c r="FLY245" s="47"/>
      <c r="FLZ245" s="47"/>
      <c r="FMA245" s="47"/>
      <c r="FMB245" s="47"/>
      <c r="FMC245" s="47"/>
      <c r="FMD245" s="47"/>
      <c r="FME245" s="47"/>
      <c r="FMF245" s="47"/>
      <c r="FMG245" s="47"/>
      <c r="FMH245" s="47"/>
      <c r="FMI245" s="47"/>
      <c r="FMJ245" s="47"/>
      <c r="FMK245" s="47"/>
      <c r="FML245" s="47"/>
      <c r="FMM245" s="47"/>
      <c r="FMN245" s="47"/>
      <c r="FMO245" s="47"/>
      <c r="FMP245" s="47"/>
      <c r="FMQ245" s="47"/>
      <c r="FMR245" s="47"/>
      <c r="FMS245" s="47"/>
      <c r="FMT245" s="47"/>
      <c r="FMU245" s="47"/>
      <c r="FMV245" s="47"/>
      <c r="FMW245" s="47"/>
      <c r="FMX245" s="47"/>
      <c r="FMY245" s="47"/>
      <c r="FMZ245" s="47"/>
      <c r="FNA245" s="47"/>
      <c r="FNB245" s="47"/>
      <c r="FNC245" s="47"/>
      <c r="FND245" s="47"/>
      <c r="FNE245" s="47"/>
      <c r="FNF245" s="47"/>
      <c r="FNG245" s="47"/>
      <c r="FNH245" s="47"/>
      <c r="FNI245" s="47"/>
      <c r="FNJ245" s="47"/>
      <c r="FNK245" s="47"/>
      <c r="FNL245" s="47"/>
      <c r="FNM245" s="47"/>
      <c r="FNN245" s="47"/>
      <c r="FNO245" s="47"/>
      <c r="FNP245" s="47"/>
      <c r="FNQ245" s="47"/>
      <c r="FNR245" s="47"/>
      <c r="FNS245" s="47"/>
      <c r="FNT245" s="47"/>
      <c r="FNU245" s="47"/>
      <c r="FNV245" s="47"/>
      <c r="FNW245" s="47"/>
      <c r="FNX245" s="47"/>
      <c r="FNY245" s="47"/>
      <c r="FNZ245" s="47"/>
      <c r="FOA245" s="47"/>
      <c r="FOB245" s="47"/>
      <c r="FOC245" s="47"/>
      <c r="FOD245" s="47"/>
      <c r="FOE245" s="47"/>
      <c r="FOF245" s="47"/>
      <c r="FOG245" s="47"/>
      <c r="FOH245" s="47"/>
      <c r="FOI245" s="47"/>
      <c r="FOJ245" s="47"/>
      <c r="FOK245" s="47"/>
      <c r="FOL245" s="47"/>
      <c r="FOM245" s="47"/>
      <c r="FON245" s="47"/>
      <c r="FOO245" s="47"/>
      <c r="FOP245" s="47"/>
      <c r="FOQ245" s="47"/>
      <c r="FOR245" s="47"/>
      <c r="FOS245" s="47"/>
      <c r="FOT245" s="47"/>
      <c r="FOU245" s="47"/>
      <c r="FOV245" s="47"/>
      <c r="FOW245" s="47"/>
      <c r="FOX245" s="47"/>
      <c r="FOY245" s="47"/>
      <c r="FOZ245" s="47"/>
      <c r="FPA245" s="47"/>
      <c r="FPB245" s="47"/>
      <c r="FPC245" s="47"/>
      <c r="FPD245" s="47"/>
      <c r="FPE245" s="47"/>
      <c r="FPF245" s="47"/>
      <c r="FPG245" s="47"/>
      <c r="FPH245" s="47"/>
      <c r="FPI245" s="47"/>
      <c r="FPJ245" s="47"/>
      <c r="FPK245" s="47"/>
      <c r="FPL245" s="47"/>
      <c r="FPM245" s="47"/>
      <c r="FPN245" s="47"/>
      <c r="FPO245" s="47"/>
      <c r="FPP245" s="47"/>
      <c r="FPQ245" s="47"/>
      <c r="FPR245" s="47"/>
      <c r="FPS245" s="47"/>
      <c r="FPT245" s="47"/>
      <c r="FPU245" s="47"/>
      <c r="FPV245" s="47"/>
      <c r="FPW245" s="47"/>
      <c r="FPX245" s="47"/>
      <c r="FPY245" s="47"/>
      <c r="FPZ245" s="47"/>
      <c r="FQA245" s="47"/>
      <c r="FQB245" s="47"/>
      <c r="FQC245" s="47"/>
      <c r="FQD245" s="47"/>
      <c r="FQE245" s="47"/>
      <c r="FQF245" s="47"/>
      <c r="FQG245" s="47"/>
      <c r="FQH245" s="47"/>
      <c r="FQI245" s="47"/>
      <c r="FQJ245" s="47"/>
      <c r="FQK245" s="47"/>
      <c r="FQL245" s="47"/>
      <c r="FQM245" s="47"/>
      <c r="FQN245" s="47"/>
      <c r="FQO245" s="47"/>
      <c r="FQP245" s="47"/>
      <c r="FQQ245" s="47"/>
      <c r="FQR245" s="47"/>
      <c r="FQS245" s="47"/>
      <c r="FQT245" s="47"/>
      <c r="FQU245" s="47"/>
      <c r="FQV245" s="47"/>
      <c r="FQW245" s="47"/>
      <c r="FQX245" s="47"/>
      <c r="FQY245" s="47"/>
      <c r="FQZ245" s="47"/>
      <c r="FRA245" s="47"/>
      <c r="FRB245" s="47"/>
      <c r="FRC245" s="47"/>
      <c r="FRD245" s="47"/>
      <c r="FRE245" s="47"/>
      <c r="FRF245" s="47"/>
      <c r="FRG245" s="47"/>
      <c r="FRH245" s="47"/>
      <c r="FRI245" s="47"/>
      <c r="FRJ245" s="47"/>
      <c r="FRK245" s="47"/>
      <c r="FRL245" s="47"/>
      <c r="FRM245" s="47"/>
      <c r="FRN245" s="47"/>
      <c r="FRO245" s="47"/>
      <c r="FRP245" s="47"/>
      <c r="FRQ245" s="47"/>
      <c r="FRR245" s="47"/>
      <c r="FRS245" s="47"/>
      <c r="FRT245" s="47"/>
      <c r="FRU245" s="47"/>
      <c r="FRV245" s="47"/>
      <c r="FRW245" s="47"/>
      <c r="FRX245" s="47"/>
      <c r="FRY245" s="47"/>
      <c r="FRZ245" s="47"/>
      <c r="FSA245" s="47"/>
      <c r="FSB245" s="47"/>
      <c r="FSC245" s="47"/>
      <c r="FSD245" s="47"/>
      <c r="FSE245" s="47"/>
      <c r="FSF245" s="47"/>
      <c r="FSG245" s="47"/>
      <c r="FSH245" s="47"/>
      <c r="FSI245" s="47"/>
      <c r="FSJ245" s="47"/>
      <c r="FSK245" s="47"/>
      <c r="FSL245" s="47"/>
      <c r="FSM245" s="47"/>
      <c r="FSN245" s="47"/>
      <c r="FSO245" s="47"/>
      <c r="FSP245" s="47"/>
      <c r="FSQ245" s="47"/>
      <c r="FSR245" s="47"/>
      <c r="FSS245" s="47"/>
      <c r="FST245" s="47"/>
      <c r="FSU245" s="47"/>
      <c r="FSV245" s="47"/>
      <c r="FSW245" s="47"/>
      <c r="FSX245" s="47"/>
      <c r="FSY245" s="47"/>
      <c r="FSZ245" s="47"/>
      <c r="FTA245" s="47"/>
      <c r="FTB245" s="47"/>
      <c r="FTC245" s="47"/>
      <c r="FTD245" s="47"/>
      <c r="FTE245" s="47"/>
      <c r="FTF245" s="47"/>
      <c r="FTG245" s="47"/>
      <c r="FTH245" s="47"/>
      <c r="FTI245" s="47"/>
      <c r="FTJ245" s="47"/>
      <c r="FTK245" s="47"/>
      <c r="FTL245" s="47"/>
      <c r="FTM245" s="47"/>
      <c r="FTN245" s="47"/>
      <c r="FTO245" s="47"/>
      <c r="FTP245" s="47"/>
      <c r="FTQ245" s="47"/>
      <c r="FTR245" s="47"/>
      <c r="FTS245" s="47"/>
      <c r="FTT245" s="47"/>
      <c r="FTU245" s="47"/>
      <c r="FTV245" s="47"/>
      <c r="FTW245" s="47"/>
      <c r="FTX245" s="47"/>
      <c r="FTY245" s="47"/>
      <c r="FTZ245" s="47"/>
      <c r="FUA245" s="47"/>
      <c r="FUB245" s="47"/>
      <c r="FUC245" s="47"/>
      <c r="FUD245" s="47"/>
      <c r="FUE245" s="47"/>
      <c r="FUF245" s="47"/>
      <c r="FUG245" s="47"/>
      <c r="FUH245" s="47"/>
      <c r="FUI245" s="47"/>
      <c r="FUJ245" s="47"/>
      <c r="FUK245" s="47"/>
      <c r="FUL245" s="47"/>
      <c r="FUM245" s="47"/>
      <c r="FUN245" s="47"/>
      <c r="FUO245" s="47"/>
      <c r="FUP245" s="47"/>
      <c r="FUQ245" s="47"/>
      <c r="FUR245" s="47"/>
      <c r="FUS245" s="47"/>
      <c r="FUT245" s="47"/>
      <c r="FUU245" s="47"/>
      <c r="FUV245" s="47"/>
      <c r="FUW245" s="47"/>
      <c r="FUX245" s="47"/>
      <c r="FUY245" s="47"/>
      <c r="FUZ245" s="47"/>
      <c r="FVA245" s="47"/>
      <c r="FVB245" s="47"/>
      <c r="FVC245" s="47"/>
      <c r="FVD245" s="47"/>
      <c r="FVE245" s="47"/>
      <c r="FVF245" s="47"/>
      <c r="FVG245" s="47"/>
      <c r="FVH245" s="47"/>
      <c r="FVI245" s="47"/>
      <c r="FVJ245" s="47"/>
      <c r="FVK245" s="47"/>
      <c r="FVL245" s="47"/>
      <c r="FVM245" s="47"/>
      <c r="FVN245" s="47"/>
      <c r="FVO245" s="47"/>
      <c r="FVP245" s="47"/>
      <c r="FVQ245" s="47"/>
      <c r="FVR245" s="47"/>
      <c r="FVS245" s="47"/>
      <c r="FVT245" s="47"/>
      <c r="FVU245" s="47"/>
      <c r="FVV245" s="47"/>
      <c r="FVW245" s="47"/>
      <c r="FVX245" s="47"/>
      <c r="FVY245" s="47"/>
      <c r="FVZ245" s="47"/>
      <c r="FWA245" s="47"/>
      <c r="FWB245" s="47"/>
      <c r="FWC245" s="47"/>
      <c r="FWD245" s="47"/>
      <c r="FWE245" s="47"/>
      <c r="FWF245" s="47"/>
      <c r="FWG245" s="47"/>
      <c r="FWH245" s="47"/>
      <c r="FWI245" s="47"/>
      <c r="FWJ245" s="47"/>
      <c r="FWK245" s="47"/>
      <c r="FWL245" s="47"/>
      <c r="FWM245" s="47"/>
      <c r="FWN245" s="47"/>
      <c r="FWO245" s="47"/>
      <c r="FWP245" s="47"/>
      <c r="FWQ245" s="47"/>
      <c r="FWR245" s="47"/>
      <c r="FWS245" s="47"/>
      <c r="FWT245" s="47"/>
      <c r="FWU245" s="47"/>
      <c r="FWV245" s="47"/>
      <c r="FWW245" s="47"/>
      <c r="FWX245" s="47"/>
      <c r="FWY245" s="47"/>
      <c r="FWZ245" s="47"/>
      <c r="FXA245" s="47"/>
      <c r="FXB245" s="47"/>
      <c r="FXC245" s="47"/>
      <c r="FXD245" s="47"/>
      <c r="FXE245" s="47"/>
      <c r="FXF245" s="47"/>
      <c r="FXG245" s="47"/>
      <c r="FXH245" s="47"/>
      <c r="FXI245" s="47"/>
      <c r="FXJ245" s="47"/>
      <c r="FXK245" s="47"/>
      <c r="FXL245" s="47"/>
      <c r="FXM245" s="47"/>
      <c r="FXN245" s="47"/>
      <c r="FXO245" s="47"/>
      <c r="FXP245" s="47"/>
      <c r="FXQ245" s="47"/>
      <c r="FXR245" s="47"/>
      <c r="FXS245" s="47"/>
      <c r="FXT245" s="47"/>
      <c r="FXU245" s="47"/>
      <c r="FXV245" s="47"/>
      <c r="FXW245" s="47"/>
      <c r="FXX245" s="47"/>
      <c r="FXY245" s="47"/>
      <c r="FXZ245" s="47"/>
      <c r="FYA245" s="47"/>
      <c r="FYB245" s="47"/>
      <c r="FYC245" s="47"/>
      <c r="FYD245" s="47"/>
      <c r="FYE245" s="47"/>
      <c r="FYF245" s="47"/>
      <c r="FYG245" s="47"/>
      <c r="FYH245" s="47"/>
      <c r="FYI245" s="47"/>
      <c r="FYJ245" s="47"/>
      <c r="FYK245" s="47"/>
      <c r="FYL245" s="47"/>
      <c r="FYM245" s="47"/>
      <c r="FYN245" s="47"/>
      <c r="FYO245" s="47"/>
      <c r="FYP245" s="47"/>
      <c r="FYQ245" s="47"/>
      <c r="FYR245" s="47"/>
      <c r="FYS245" s="47"/>
      <c r="FYT245" s="47"/>
      <c r="FYU245" s="47"/>
      <c r="FYV245" s="47"/>
      <c r="FYW245" s="47"/>
      <c r="FYX245" s="47"/>
      <c r="FYY245" s="47"/>
      <c r="FYZ245" s="47"/>
      <c r="FZA245" s="47"/>
      <c r="FZB245" s="47"/>
      <c r="FZC245" s="47"/>
      <c r="FZD245" s="47"/>
      <c r="FZE245" s="47"/>
      <c r="FZF245" s="47"/>
      <c r="FZG245" s="47"/>
      <c r="FZH245" s="47"/>
      <c r="FZI245" s="47"/>
      <c r="FZJ245" s="47"/>
      <c r="FZK245" s="47"/>
      <c r="FZL245" s="47"/>
      <c r="FZM245" s="47"/>
      <c r="FZN245" s="47"/>
      <c r="FZO245" s="47"/>
      <c r="FZP245" s="47"/>
      <c r="FZQ245" s="47"/>
      <c r="FZR245" s="47"/>
      <c r="FZS245" s="47"/>
      <c r="FZT245" s="47"/>
      <c r="FZU245" s="47"/>
      <c r="FZV245" s="47"/>
      <c r="FZW245" s="47"/>
      <c r="FZX245" s="47"/>
      <c r="FZY245" s="47"/>
      <c r="FZZ245" s="47"/>
      <c r="GAA245" s="47"/>
      <c r="GAB245" s="47"/>
      <c r="GAC245" s="47"/>
      <c r="GAD245" s="47"/>
      <c r="GAE245" s="47"/>
      <c r="GAF245" s="47"/>
      <c r="GAG245" s="47"/>
      <c r="GAH245" s="47"/>
      <c r="GAI245" s="47"/>
      <c r="GAJ245" s="47"/>
      <c r="GAK245" s="47"/>
      <c r="GAL245" s="47"/>
      <c r="GAM245" s="47"/>
      <c r="GAN245" s="47"/>
      <c r="GAO245" s="47"/>
      <c r="GAP245" s="47"/>
      <c r="GAQ245" s="47"/>
      <c r="GAR245" s="47"/>
      <c r="GAS245" s="47"/>
      <c r="GAT245" s="47"/>
      <c r="GAU245" s="47"/>
      <c r="GAV245" s="47"/>
      <c r="GAW245" s="47"/>
      <c r="GAX245" s="47"/>
      <c r="GAY245" s="47"/>
      <c r="GAZ245" s="47"/>
      <c r="GBA245" s="47"/>
      <c r="GBB245" s="47"/>
      <c r="GBC245" s="47"/>
      <c r="GBD245" s="47"/>
      <c r="GBE245" s="47"/>
      <c r="GBF245" s="47"/>
      <c r="GBG245" s="47"/>
      <c r="GBH245" s="47"/>
      <c r="GBI245" s="47"/>
      <c r="GBJ245" s="47"/>
      <c r="GBK245" s="47"/>
      <c r="GBL245" s="47"/>
      <c r="GBM245" s="47"/>
      <c r="GBN245" s="47"/>
      <c r="GBO245" s="47"/>
      <c r="GBP245" s="47"/>
      <c r="GBQ245" s="47"/>
      <c r="GBR245" s="47"/>
      <c r="GBS245" s="47"/>
      <c r="GBT245" s="47"/>
      <c r="GBU245" s="47"/>
      <c r="GBV245" s="47"/>
      <c r="GBW245" s="47"/>
      <c r="GBX245" s="47"/>
      <c r="GBY245" s="47"/>
      <c r="GBZ245" s="47"/>
      <c r="GCA245" s="47"/>
      <c r="GCB245" s="47"/>
      <c r="GCC245" s="47"/>
      <c r="GCD245" s="47"/>
      <c r="GCE245" s="47"/>
      <c r="GCF245" s="47"/>
      <c r="GCG245" s="47"/>
      <c r="GCH245" s="47"/>
      <c r="GCI245" s="47"/>
      <c r="GCJ245" s="47"/>
      <c r="GCK245" s="47"/>
      <c r="GCL245" s="47"/>
      <c r="GCM245" s="47"/>
      <c r="GCN245" s="47"/>
      <c r="GCO245" s="47"/>
      <c r="GCP245" s="47"/>
      <c r="GCQ245" s="47"/>
      <c r="GCR245" s="47"/>
      <c r="GCS245" s="47"/>
      <c r="GCT245" s="47"/>
      <c r="GCU245" s="47"/>
      <c r="GCV245" s="47"/>
      <c r="GCW245" s="47"/>
      <c r="GCX245" s="47"/>
      <c r="GCY245" s="47"/>
      <c r="GCZ245" s="47"/>
      <c r="GDA245" s="47"/>
      <c r="GDB245" s="47"/>
      <c r="GDC245" s="47"/>
      <c r="GDD245" s="47"/>
      <c r="GDE245" s="47"/>
      <c r="GDF245" s="47"/>
      <c r="GDG245" s="47"/>
      <c r="GDH245" s="47"/>
      <c r="GDI245" s="47"/>
      <c r="GDJ245" s="47"/>
      <c r="GDK245" s="47"/>
      <c r="GDL245" s="47"/>
      <c r="GDM245" s="47"/>
      <c r="GDN245" s="47"/>
      <c r="GDO245" s="47"/>
      <c r="GDP245" s="47"/>
      <c r="GDQ245" s="47"/>
      <c r="GDR245" s="47"/>
      <c r="GDS245" s="47"/>
      <c r="GDT245" s="47"/>
      <c r="GDU245" s="47"/>
      <c r="GDV245" s="47"/>
      <c r="GDW245" s="47"/>
      <c r="GDX245" s="47"/>
      <c r="GDY245" s="47"/>
      <c r="GDZ245" s="47"/>
      <c r="GEA245" s="47"/>
      <c r="GEB245" s="47"/>
      <c r="GEC245" s="47"/>
      <c r="GED245" s="47"/>
      <c r="GEE245" s="47"/>
      <c r="GEF245" s="47"/>
      <c r="GEG245" s="47"/>
      <c r="GEH245" s="47"/>
      <c r="GEI245" s="47"/>
      <c r="GEJ245" s="47"/>
      <c r="GEK245" s="47"/>
      <c r="GEL245" s="47"/>
      <c r="GEM245" s="47"/>
      <c r="GEN245" s="47"/>
      <c r="GEO245" s="47"/>
      <c r="GEP245" s="47"/>
      <c r="GEQ245" s="47"/>
      <c r="GER245" s="47"/>
      <c r="GES245" s="47"/>
      <c r="GET245" s="47"/>
      <c r="GEU245" s="47"/>
      <c r="GEV245" s="47"/>
      <c r="GEW245" s="47"/>
      <c r="GEX245" s="47"/>
      <c r="GEY245" s="47"/>
      <c r="GEZ245" s="47"/>
      <c r="GFA245" s="47"/>
      <c r="GFB245" s="47"/>
      <c r="GFC245" s="47"/>
      <c r="GFD245" s="47"/>
      <c r="GFE245" s="47"/>
      <c r="GFF245" s="47"/>
      <c r="GFG245" s="47"/>
      <c r="GFH245" s="47"/>
      <c r="GFI245" s="47"/>
      <c r="GFJ245" s="47"/>
      <c r="GFK245" s="47"/>
      <c r="GFL245" s="47"/>
      <c r="GFM245" s="47"/>
      <c r="GFN245" s="47"/>
      <c r="GFO245" s="47"/>
      <c r="GFP245" s="47"/>
      <c r="GFQ245" s="47"/>
      <c r="GFR245" s="47"/>
      <c r="GFS245" s="47"/>
      <c r="GFT245" s="47"/>
      <c r="GFU245" s="47"/>
      <c r="GFV245" s="47"/>
      <c r="GFW245" s="47"/>
      <c r="GFX245" s="47"/>
      <c r="GFY245" s="47"/>
      <c r="GFZ245" s="47"/>
      <c r="GGA245" s="47"/>
      <c r="GGB245" s="47"/>
      <c r="GGC245" s="47"/>
      <c r="GGD245" s="47"/>
      <c r="GGE245" s="47"/>
      <c r="GGF245" s="47"/>
      <c r="GGG245" s="47"/>
      <c r="GGH245" s="47"/>
      <c r="GGI245" s="47"/>
      <c r="GGJ245" s="47"/>
      <c r="GGK245" s="47"/>
      <c r="GGL245" s="47"/>
      <c r="GGM245" s="47"/>
      <c r="GGN245" s="47"/>
      <c r="GGO245" s="47"/>
      <c r="GGP245" s="47"/>
      <c r="GGQ245" s="47"/>
      <c r="GGR245" s="47"/>
      <c r="GGS245" s="47"/>
      <c r="GGT245" s="47"/>
      <c r="GGU245" s="47"/>
      <c r="GGV245" s="47"/>
      <c r="GGW245" s="47"/>
      <c r="GGX245" s="47"/>
      <c r="GGY245" s="47"/>
      <c r="GGZ245" s="47"/>
      <c r="GHA245" s="47"/>
      <c r="GHB245" s="47"/>
      <c r="GHC245" s="47"/>
      <c r="GHD245" s="47"/>
      <c r="GHE245" s="47"/>
      <c r="GHF245" s="47"/>
      <c r="GHG245" s="47"/>
      <c r="GHH245" s="47"/>
      <c r="GHI245" s="47"/>
      <c r="GHJ245" s="47"/>
      <c r="GHK245" s="47"/>
      <c r="GHL245" s="47"/>
      <c r="GHM245" s="47"/>
      <c r="GHN245" s="47"/>
      <c r="GHO245" s="47"/>
      <c r="GHP245" s="47"/>
      <c r="GHQ245" s="47"/>
      <c r="GHR245" s="47"/>
      <c r="GHS245" s="47"/>
      <c r="GHT245" s="47"/>
      <c r="GHU245" s="47"/>
      <c r="GHV245" s="47"/>
      <c r="GHW245" s="47"/>
      <c r="GHX245" s="47"/>
      <c r="GHY245" s="47"/>
      <c r="GHZ245" s="47"/>
      <c r="GIA245" s="47"/>
      <c r="GIB245" s="47"/>
      <c r="GIC245" s="47"/>
      <c r="GID245" s="47"/>
      <c r="GIE245" s="47"/>
      <c r="GIF245" s="47"/>
      <c r="GIG245" s="47"/>
      <c r="GIH245" s="47"/>
      <c r="GII245" s="47"/>
      <c r="GIJ245" s="47"/>
      <c r="GIK245" s="47"/>
      <c r="GIL245" s="47"/>
      <c r="GIM245" s="47"/>
      <c r="GIN245" s="47"/>
      <c r="GIO245" s="47"/>
      <c r="GIP245" s="47"/>
      <c r="GIQ245" s="47"/>
      <c r="GIR245" s="47"/>
      <c r="GIS245" s="47"/>
      <c r="GIT245" s="47"/>
      <c r="GIU245" s="47"/>
      <c r="GIV245" s="47"/>
      <c r="GIW245" s="47"/>
      <c r="GIX245" s="47"/>
      <c r="GIY245" s="47"/>
      <c r="GIZ245" s="47"/>
      <c r="GJA245" s="47"/>
      <c r="GJB245" s="47"/>
      <c r="GJC245" s="47"/>
      <c r="GJD245" s="47"/>
      <c r="GJE245" s="47"/>
      <c r="GJF245" s="47"/>
      <c r="GJG245" s="47"/>
      <c r="GJH245" s="47"/>
      <c r="GJI245" s="47"/>
      <c r="GJJ245" s="47"/>
      <c r="GJK245" s="47"/>
      <c r="GJL245" s="47"/>
      <c r="GJM245" s="47"/>
      <c r="GJN245" s="47"/>
      <c r="GJO245" s="47"/>
      <c r="GJP245" s="47"/>
      <c r="GJQ245" s="47"/>
      <c r="GJR245" s="47"/>
      <c r="GJS245" s="47"/>
      <c r="GJT245" s="47"/>
      <c r="GJU245" s="47"/>
      <c r="GJV245" s="47"/>
      <c r="GJW245" s="47"/>
      <c r="GJX245" s="47"/>
      <c r="GJY245" s="47"/>
      <c r="GJZ245" s="47"/>
      <c r="GKA245" s="47"/>
      <c r="GKB245" s="47"/>
      <c r="GKC245" s="47"/>
      <c r="GKD245" s="47"/>
      <c r="GKE245" s="47"/>
      <c r="GKF245" s="47"/>
      <c r="GKG245" s="47"/>
      <c r="GKH245" s="47"/>
      <c r="GKI245" s="47"/>
      <c r="GKJ245" s="47"/>
      <c r="GKK245" s="47"/>
      <c r="GKL245" s="47"/>
      <c r="GKM245" s="47"/>
      <c r="GKN245" s="47"/>
      <c r="GKO245" s="47"/>
      <c r="GKP245" s="47"/>
      <c r="GKQ245" s="47"/>
      <c r="GKR245" s="47"/>
      <c r="GKS245" s="47"/>
      <c r="GKT245" s="47"/>
      <c r="GKU245" s="47"/>
      <c r="GKV245" s="47"/>
      <c r="GKW245" s="47"/>
      <c r="GKX245" s="47"/>
      <c r="GKY245" s="47"/>
      <c r="GKZ245" s="47"/>
      <c r="GLA245" s="47"/>
      <c r="GLB245" s="47"/>
      <c r="GLC245" s="47"/>
      <c r="GLD245" s="47"/>
      <c r="GLE245" s="47"/>
      <c r="GLF245" s="47"/>
      <c r="GLG245" s="47"/>
      <c r="GLH245" s="47"/>
      <c r="GLI245" s="47"/>
      <c r="GLJ245" s="47"/>
      <c r="GLK245" s="47"/>
      <c r="GLL245" s="47"/>
      <c r="GLM245" s="47"/>
      <c r="GLN245" s="47"/>
      <c r="GLO245" s="47"/>
      <c r="GLP245" s="47"/>
      <c r="GLQ245" s="47"/>
      <c r="GLR245" s="47"/>
      <c r="GLS245" s="47"/>
      <c r="GLT245" s="47"/>
      <c r="GLU245" s="47"/>
      <c r="GLV245" s="47"/>
      <c r="GLW245" s="47"/>
      <c r="GLX245" s="47"/>
      <c r="GLY245" s="47"/>
      <c r="GLZ245" s="47"/>
      <c r="GMA245" s="47"/>
      <c r="GMB245" s="47"/>
      <c r="GMC245" s="47"/>
      <c r="GMD245" s="47"/>
      <c r="GME245" s="47"/>
      <c r="GMF245" s="47"/>
      <c r="GMG245" s="47"/>
      <c r="GMH245" s="47"/>
      <c r="GMI245" s="47"/>
      <c r="GMJ245" s="47"/>
      <c r="GMK245" s="47"/>
      <c r="GML245" s="47"/>
      <c r="GMM245" s="47"/>
      <c r="GMN245" s="47"/>
      <c r="GMO245" s="47"/>
      <c r="GMP245" s="47"/>
      <c r="GMQ245" s="47"/>
      <c r="GMR245" s="47"/>
      <c r="GMS245" s="47"/>
      <c r="GMT245" s="47"/>
      <c r="GMU245" s="47"/>
      <c r="GMV245" s="47"/>
      <c r="GMW245" s="47"/>
      <c r="GMX245" s="47"/>
      <c r="GMY245" s="47"/>
      <c r="GMZ245" s="47"/>
      <c r="GNA245" s="47"/>
      <c r="GNB245" s="47"/>
      <c r="GNC245" s="47"/>
      <c r="GND245" s="47"/>
      <c r="GNE245" s="47"/>
      <c r="GNF245" s="47"/>
      <c r="GNG245" s="47"/>
      <c r="GNH245" s="47"/>
      <c r="GNI245" s="47"/>
      <c r="GNJ245" s="47"/>
      <c r="GNK245" s="47"/>
      <c r="GNL245" s="47"/>
      <c r="GNM245" s="47"/>
      <c r="GNN245" s="47"/>
      <c r="GNO245" s="47"/>
      <c r="GNP245" s="47"/>
      <c r="GNQ245" s="47"/>
      <c r="GNR245" s="47"/>
      <c r="GNS245" s="47"/>
      <c r="GNT245" s="47"/>
      <c r="GNU245" s="47"/>
      <c r="GNV245" s="47"/>
      <c r="GNW245" s="47"/>
      <c r="GNX245" s="47"/>
      <c r="GNY245" s="47"/>
      <c r="GNZ245" s="47"/>
      <c r="GOA245" s="47"/>
      <c r="GOB245" s="47"/>
      <c r="GOC245" s="47"/>
      <c r="GOD245" s="47"/>
      <c r="GOE245" s="47"/>
      <c r="GOF245" s="47"/>
      <c r="GOG245" s="47"/>
      <c r="GOH245" s="47"/>
      <c r="GOI245" s="47"/>
      <c r="GOJ245" s="47"/>
      <c r="GOK245" s="47"/>
      <c r="GOL245" s="47"/>
      <c r="GOM245" s="47"/>
      <c r="GON245" s="47"/>
      <c r="GOO245" s="47"/>
      <c r="GOP245" s="47"/>
      <c r="GOQ245" s="47"/>
      <c r="GOR245" s="47"/>
      <c r="GOS245" s="47"/>
      <c r="GOT245" s="47"/>
      <c r="GOU245" s="47"/>
      <c r="GOV245" s="47"/>
      <c r="GOW245" s="47"/>
      <c r="GOX245" s="47"/>
      <c r="GOY245" s="47"/>
      <c r="GOZ245" s="47"/>
      <c r="GPA245" s="47"/>
      <c r="GPB245" s="47"/>
      <c r="GPC245" s="47"/>
      <c r="GPD245" s="47"/>
      <c r="GPE245" s="47"/>
      <c r="GPF245" s="47"/>
      <c r="GPG245" s="47"/>
      <c r="GPH245" s="47"/>
      <c r="GPI245" s="47"/>
      <c r="GPJ245" s="47"/>
      <c r="GPK245" s="47"/>
      <c r="GPL245" s="47"/>
      <c r="GPM245" s="47"/>
      <c r="GPN245" s="47"/>
      <c r="GPO245" s="47"/>
      <c r="GPP245" s="47"/>
      <c r="GPQ245" s="47"/>
      <c r="GPR245" s="47"/>
      <c r="GPS245" s="47"/>
      <c r="GPT245" s="47"/>
      <c r="GPU245" s="47"/>
      <c r="GPV245" s="47"/>
      <c r="GPW245" s="47"/>
      <c r="GPX245" s="47"/>
      <c r="GPY245" s="47"/>
      <c r="GPZ245" s="47"/>
      <c r="GQA245" s="47"/>
      <c r="GQB245" s="47"/>
      <c r="GQC245" s="47"/>
      <c r="GQD245" s="47"/>
      <c r="GQE245" s="47"/>
      <c r="GQF245" s="47"/>
      <c r="GQG245" s="47"/>
      <c r="GQH245" s="47"/>
      <c r="GQI245" s="47"/>
      <c r="GQJ245" s="47"/>
      <c r="GQK245" s="47"/>
      <c r="GQL245" s="47"/>
      <c r="GQM245" s="47"/>
      <c r="GQN245" s="47"/>
      <c r="GQO245" s="47"/>
      <c r="GQP245" s="47"/>
      <c r="GQQ245" s="47"/>
      <c r="GQR245" s="47"/>
      <c r="GQS245" s="47"/>
      <c r="GQT245" s="47"/>
      <c r="GQU245" s="47"/>
      <c r="GQV245" s="47"/>
      <c r="GQW245" s="47"/>
      <c r="GQX245" s="47"/>
      <c r="GQY245" s="47"/>
      <c r="GQZ245" s="47"/>
      <c r="GRA245" s="47"/>
      <c r="GRB245" s="47"/>
      <c r="GRC245" s="47"/>
      <c r="GRD245" s="47"/>
      <c r="GRE245" s="47"/>
      <c r="GRF245" s="47"/>
      <c r="GRG245" s="47"/>
      <c r="GRH245" s="47"/>
      <c r="GRI245" s="47"/>
      <c r="GRJ245" s="47"/>
      <c r="GRK245" s="47"/>
      <c r="GRL245" s="47"/>
      <c r="GRM245" s="47"/>
      <c r="GRN245" s="47"/>
      <c r="GRO245" s="47"/>
      <c r="GRP245" s="47"/>
      <c r="GRQ245" s="47"/>
      <c r="GRR245" s="47"/>
      <c r="GRS245" s="47"/>
      <c r="GRT245" s="47"/>
      <c r="GRU245" s="47"/>
      <c r="GRV245" s="47"/>
      <c r="GRW245" s="47"/>
      <c r="GRX245" s="47"/>
      <c r="GRY245" s="47"/>
      <c r="GRZ245" s="47"/>
      <c r="GSA245" s="47"/>
      <c r="GSB245" s="47"/>
      <c r="GSC245" s="47"/>
      <c r="GSD245" s="47"/>
      <c r="GSE245" s="47"/>
      <c r="GSF245" s="47"/>
      <c r="GSG245" s="47"/>
      <c r="GSH245" s="47"/>
      <c r="GSI245" s="47"/>
      <c r="GSJ245" s="47"/>
      <c r="GSK245" s="47"/>
      <c r="GSL245" s="47"/>
      <c r="GSM245" s="47"/>
      <c r="GSN245" s="47"/>
      <c r="GSO245" s="47"/>
      <c r="GSP245" s="47"/>
      <c r="GSQ245" s="47"/>
      <c r="GSR245" s="47"/>
      <c r="GSS245" s="47"/>
      <c r="GST245" s="47"/>
      <c r="GSU245" s="47"/>
      <c r="GSV245" s="47"/>
      <c r="GSW245" s="47"/>
      <c r="GSX245" s="47"/>
      <c r="GSY245" s="47"/>
      <c r="GSZ245" s="47"/>
      <c r="GTA245" s="47"/>
      <c r="GTB245" s="47"/>
      <c r="GTC245" s="47"/>
      <c r="GTD245" s="47"/>
      <c r="GTE245" s="47"/>
      <c r="GTF245" s="47"/>
      <c r="GTG245" s="47"/>
      <c r="GTH245" s="47"/>
      <c r="GTI245" s="47"/>
      <c r="GTJ245" s="47"/>
      <c r="GTK245" s="47"/>
      <c r="GTL245" s="47"/>
      <c r="GTM245" s="47"/>
      <c r="GTN245" s="47"/>
      <c r="GTO245" s="47"/>
      <c r="GTP245" s="47"/>
      <c r="GTQ245" s="47"/>
      <c r="GTR245" s="47"/>
      <c r="GTS245" s="47"/>
      <c r="GTT245" s="47"/>
      <c r="GTU245" s="47"/>
      <c r="GTV245" s="47"/>
      <c r="GTW245" s="47"/>
      <c r="GTX245" s="47"/>
      <c r="GTY245" s="47"/>
      <c r="GTZ245" s="47"/>
      <c r="GUA245" s="47"/>
      <c r="GUB245" s="47"/>
      <c r="GUC245" s="47"/>
      <c r="GUD245" s="47"/>
      <c r="GUE245" s="47"/>
      <c r="GUF245" s="47"/>
      <c r="GUG245" s="47"/>
      <c r="GUH245" s="47"/>
      <c r="GUI245" s="47"/>
      <c r="GUJ245" s="47"/>
      <c r="GUK245" s="47"/>
      <c r="GUL245" s="47"/>
      <c r="GUM245" s="47"/>
      <c r="GUN245" s="47"/>
      <c r="GUO245" s="47"/>
      <c r="GUP245" s="47"/>
      <c r="GUQ245" s="47"/>
      <c r="GUR245" s="47"/>
      <c r="GUS245" s="47"/>
      <c r="GUT245" s="47"/>
      <c r="GUU245" s="47"/>
      <c r="GUV245" s="47"/>
      <c r="GUW245" s="47"/>
      <c r="GUX245" s="47"/>
      <c r="GUY245" s="47"/>
      <c r="GUZ245" s="47"/>
      <c r="GVA245" s="47"/>
      <c r="GVB245" s="47"/>
      <c r="GVC245" s="47"/>
      <c r="GVD245" s="47"/>
      <c r="GVE245" s="47"/>
      <c r="GVF245" s="47"/>
      <c r="GVG245" s="47"/>
      <c r="GVH245" s="47"/>
      <c r="GVI245" s="47"/>
      <c r="GVJ245" s="47"/>
      <c r="GVK245" s="47"/>
      <c r="GVL245" s="47"/>
      <c r="GVM245" s="47"/>
      <c r="GVN245" s="47"/>
      <c r="GVO245" s="47"/>
      <c r="GVP245" s="47"/>
      <c r="GVQ245" s="47"/>
      <c r="GVR245" s="47"/>
      <c r="GVS245" s="47"/>
      <c r="GVT245" s="47"/>
      <c r="GVU245" s="47"/>
      <c r="GVV245" s="47"/>
      <c r="GVW245" s="47"/>
      <c r="GVX245" s="47"/>
      <c r="GVY245" s="47"/>
      <c r="GVZ245" s="47"/>
      <c r="GWA245" s="47"/>
      <c r="GWB245" s="47"/>
      <c r="GWC245" s="47"/>
      <c r="GWD245" s="47"/>
      <c r="GWE245" s="47"/>
      <c r="GWF245" s="47"/>
      <c r="GWG245" s="47"/>
      <c r="GWH245" s="47"/>
      <c r="GWI245" s="47"/>
      <c r="GWJ245" s="47"/>
      <c r="GWK245" s="47"/>
      <c r="GWL245" s="47"/>
      <c r="GWM245" s="47"/>
      <c r="GWN245" s="47"/>
      <c r="GWO245" s="47"/>
      <c r="GWP245" s="47"/>
      <c r="GWQ245" s="47"/>
      <c r="GWR245" s="47"/>
      <c r="GWS245" s="47"/>
      <c r="GWT245" s="47"/>
      <c r="GWU245" s="47"/>
      <c r="GWV245" s="47"/>
      <c r="GWW245" s="47"/>
      <c r="GWX245" s="47"/>
      <c r="GWY245" s="47"/>
      <c r="GWZ245" s="47"/>
      <c r="GXA245" s="47"/>
      <c r="GXB245" s="47"/>
      <c r="GXC245" s="47"/>
      <c r="GXD245" s="47"/>
      <c r="GXE245" s="47"/>
      <c r="GXF245" s="47"/>
      <c r="GXG245" s="47"/>
      <c r="GXH245" s="47"/>
      <c r="GXI245" s="47"/>
      <c r="GXJ245" s="47"/>
      <c r="GXK245" s="47"/>
      <c r="GXL245" s="47"/>
      <c r="GXM245" s="47"/>
      <c r="GXN245" s="47"/>
      <c r="GXO245" s="47"/>
      <c r="GXP245" s="47"/>
      <c r="GXQ245" s="47"/>
      <c r="GXR245" s="47"/>
      <c r="GXS245" s="47"/>
      <c r="GXT245" s="47"/>
      <c r="GXU245" s="47"/>
      <c r="GXV245" s="47"/>
      <c r="GXW245" s="47"/>
      <c r="GXX245" s="47"/>
      <c r="GXY245" s="47"/>
      <c r="GXZ245" s="47"/>
      <c r="GYA245" s="47"/>
      <c r="GYB245" s="47"/>
      <c r="GYC245" s="47"/>
      <c r="GYD245" s="47"/>
      <c r="GYE245" s="47"/>
      <c r="GYF245" s="47"/>
      <c r="GYG245" s="47"/>
      <c r="GYH245" s="47"/>
      <c r="GYI245" s="47"/>
      <c r="GYJ245" s="47"/>
      <c r="GYK245" s="47"/>
      <c r="GYL245" s="47"/>
      <c r="GYM245" s="47"/>
      <c r="GYN245" s="47"/>
      <c r="GYO245" s="47"/>
      <c r="GYP245" s="47"/>
      <c r="GYQ245" s="47"/>
      <c r="GYR245" s="47"/>
      <c r="GYS245" s="47"/>
      <c r="GYT245" s="47"/>
      <c r="GYU245" s="47"/>
      <c r="GYV245" s="47"/>
      <c r="GYW245" s="47"/>
      <c r="GYX245" s="47"/>
      <c r="GYY245" s="47"/>
      <c r="GYZ245" s="47"/>
      <c r="GZA245" s="47"/>
      <c r="GZB245" s="47"/>
      <c r="GZC245" s="47"/>
      <c r="GZD245" s="47"/>
      <c r="GZE245" s="47"/>
      <c r="GZF245" s="47"/>
      <c r="GZG245" s="47"/>
      <c r="GZH245" s="47"/>
      <c r="GZI245" s="47"/>
      <c r="GZJ245" s="47"/>
      <c r="GZK245" s="47"/>
      <c r="GZL245" s="47"/>
      <c r="GZM245" s="47"/>
      <c r="GZN245" s="47"/>
      <c r="GZO245" s="47"/>
      <c r="GZP245" s="47"/>
      <c r="GZQ245" s="47"/>
      <c r="GZR245" s="47"/>
      <c r="GZS245" s="47"/>
      <c r="GZT245" s="47"/>
      <c r="GZU245" s="47"/>
      <c r="GZV245" s="47"/>
      <c r="GZW245" s="47"/>
      <c r="GZX245" s="47"/>
      <c r="GZY245" s="47"/>
      <c r="GZZ245" s="47"/>
      <c r="HAA245" s="47"/>
      <c r="HAB245" s="47"/>
      <c r="HAC245" s="47"/>
      <c r="HAD245" s="47"/>
      <c r="HAE245" s="47"/>
      <c r="HAF245" s="47"/>
      <c r="HAG245" s="47"/>
      <c r="HAH245" s="47"/>
      <c r="HAI245" s="47"/>
      <c r="HAJ245" s="47"/>
      <c r="HAK245" s="47"/>
      <c r="HAL245" s="47"/>
      <c r="HAM245" s="47"/>
      <c r="HAN245" s="47"/>
      <c r="HAO245" s="47"/>
      <c r="HAP245" s="47"/>
      <c r="HAQ245" s="47"/>
      <c r="HAR245" s="47"/>
      <c r="HAS245" s="47"/>
      <c r="HAT245" s="47"/>
      <c r="HAU245" s="47"/>
      <c r="HAV245" s="47"/>
      <c r="HAW245" s="47"/>
      <c r="HAX245" s="47"/>
      <c r="HAY245" s="47"/>
      <c r="HAZ245" s="47"/>
      <c r="HBA245" s="47"/>
      <c r="HBB245" s="47"/>
      <c r="HBC245" s="47"/>
      <c r="HBD245" s="47"/>
      <c r="HBE245" s="47"/>
      <c r="HBF245" s="47"/>
      <c r="HBG245" s="47"/>
      <c r="HBH245" s="47"/>
      <c r="HBI245" s="47"/>
      <c r="HBJ245" s="47"/>
      <c r="HBK245" s="47"/>
      <c r="HBL245" s="47"/>
      <c r="HBM245" s="47"/>
      <c r="HBN245" s="47"/>
      <c r="HBO245" s="47"/>
      <c r="HBP245" s="47"/>
      <c r="HBQ245" s="47"/>
      <c r="HBR245" s="47"/>
      <c r="HBS245" s="47"/>
      <c r="HBT245" s="47"/>
      <c r="HBU245" s="47"/>
      <c r="HBV245" s="47"/>
      <c r="HBW245" s="47"/>
      <c r="HBX245" s="47"/>
      <c r="HBY245" s="47"/>
      <c r="HBZ245" s="47"/>
      <c r="HCA245" s="47"/>
      <c r="HCB245" s="47"/>
      <c r="HCC245" s="47"/>
      <c r="HCD245" s="47"/>
      <c r="HCE245" s="47"/>
      <c r="HCF245" s="47"/>
      <c r="HCG245" s="47"/>
      <c r="HCH245" s="47"/>
      <c r="HCI245" s="47"/>
      <c r="HCJ245" s="47"/>
      <c r="HCK245" s="47"/>
      <c r="HCL245" s="47"/>
      <c r="HCM245" s="47"/>
      <c r="HCN245" s="47"/>
      <c r="HCO245" s="47"/>
      <c r="HCP245" s="47"/>
      <c r="HCQ245" s="47"/>
      <c r="HCR245" s="47"/>
      <c r="HCS245" s="47"/>
      <c r="HCT245" s="47"/>
      <c r="HCU245" s="47"/>
      <c r="HCV245" s="47"/>
      <c r="HCW245" s="47"/>
      <c r="HCX245" s="47"/>
      <c r="HCY245" s="47"/>
      <c r="HCZ245" s="47"/>
      <c r="HDA245" s="47"/>
      <c r="HDB245" s="47"/>
      <c r="HDC245" s="47"/>
      <c r="HDD245" s="47"/>
      <c r="HDE245" s="47"/>
      <c r="HDF245" s="47"/>
      <c r="HDG245" s="47"/>
      <c r="HDH245" s="47"/>
      <c r="HDI245" s="47"/>
      <c r="HDJ245" s="47"/>
      <c r="HDK245" s="47"/>
      <c r="HDL245" s="47"/>
      <c r="HDM245" s="47"/>
      <c r="HDN245" s="47"/>
      <c r="HDO245" s="47"/>
      <c r="HDP245" s="47"/>
      <c r="HDQ245" s="47"/>
      <c r="HDR245" s="47"/>
      <c r="HDS245" s="47"/>
      <c r="HDT245" s="47"/>
      <c r="HDU245" s="47"/>
      <c r="HDV245" s="47"/>
      <c r="HDW245" s="47"/>
      <c r="HDX245" s="47"/>
      <c r="HDY245" s="47"/>
      <c r="HDZ245" s="47"/>
      <c r="HEA245" s="47"/>
      <c r="HEB245" s="47"/>
      <c r="HEC245" s="47"/>
      <c r="HED245" s="47"/>
      <c r="HEE245" s="47"/>
      <c r="HEF245" s="47"/>
      <c r="HEG245" s="47"/>
      <c r="HEH245" s="47"/>
      <c r="HEI245" s="47"/>
      <c r="HEJ245" s="47"/>
      <c r="HEK245" s="47"/>
      <c r="HEL245" s="47"/>
      <c r="HEM245" s="47"/>
      <c r="HEN245" s="47"/>
      <c r="HEO245" s="47"/>
      <c r="HEP245" s="47"/>
      <c r="HEQ245" s="47"/>
      <c r="HER245" s="47"/>
      <c r="HES245" s="47"/>
      <c r="HET245" s="47"/>
      <c r="HEU245" s="47"/>
      <c r="HEV245" s="47"/>
      <c r="HEW245" s="47"/>
      <c r="HEX245" s="47"/>
      <c r="HEY245" s="47"/>
      <c r="HEZ245" s="47"/>
      <c r="HFA245" s="47"/>
      <c r="HFB245" s="47"/>
      <c r="HFC245" s="47"/>
      <c r="HFD245" s="47"/>
      <c r="HFE245" s="47"/>
      <c r="HFF245" s="47"/>
      <c r="HFG245" s="47"/>
      <c r="HFH245" s="47"/>
      <c r="HFI245" s="47"/>
      <c r="HFJ245" s="47"/>
      <c r="HFK245" s="47"/>
      <c r="HFL245" s="47"/>
      <c r="HFM245" s="47"/>
      <c r="HFN245" s="47"/>
      <c r="HFO245" s="47"/>
      <c r="HFP245" s="47"/>
      <c r="HFQ245" s="47"/>
      <c r="HFR245" s="47"/>
      <c r="HFS245" s="47"/>
      <c r="HFT245" s="47"/>
      <c r="HFU245" s="47"/>
      <c r="HFV245" s="47"/>
      <c r="HFW245" s="47"/>
      <c r="HFX245" s="47"/>
      <c r="HFY245" s="47"/>
      <c r="HFZ245" s="47"/>
      <c r="HGA245" s="47"/>
      <c r="HGB245" s="47"/>
      <c r="HGC245" s="47"/>
      <c r="HGD245" s="47"/>
      <c r="HGE245" s="47"/>
      <c r="HGF245" s="47"/>
      <c r="HGG245" s="47"/>
      <c r="HGH245" s="47"/>
      <c r="HGI245" s="47"/>
      <c r="HGJ245" s="47"/>
      <c r="HGK245" s="47"/>
      <c r="HGL245" s="47"/>
      <c r="HGM245" s="47"/>
      <c r="HGN245" s="47"/>
      <c r="HGO245" s="47"/>
      <c r="HGP245" s="47"/>
      <c r="HGQ245" s="47"/>
      <c r="HGR245" s="47"/>
      <c r="HGS245" s="47"/>
      <c r="HGT245" s="47"/>
      <c r="HGU245" s="47"/>
      <c r="HGV245" s="47"/>
      <c r="HGW245" s="47"/>
      <c r="HGX245" s="47"/>
      <c r="HGY245" s="47"/>
      <c r="HGZ245" s="47"/>
      <c r="HHA245" s="47"/>
      <c r="HHB245" s="47"/>
      <c r="HHC245" s="47"/>
      <c r="HHD245" s="47"/>
      <c r="HHE245" s="47"/>
      <c r="HHF245" s="47"/>
      <c r="HHG245" s="47"/>
      <c r="HHH245" s="47"/>
      <c r="HHI245" s="47"/>
      <c r="HHJ245" s="47"/>
      <c r="HHK245" s="47"/>
      <c r="HHL245" s="47"/>
      <c r="HHM245" s="47"/>
      <c r="HHN245" s="47"/>
      <c r="HHO245" s="47"/>
      <c r="HHP245" s="47"/>
      <c r="HHQ245" s="47"/>
      <c r="HHR245" s="47"/>
      <c r="HHS245" s="47"/>
      <c r="HHT245" s="47"/>
      <c r="HHU245" s="47"/>
      <c r="HHV245" s="47"/>
      <c r="HHW245" s="47"/>
      <c r="HHX245" s="47"/>
      <c r="HHY245" s="47"/>
      <c r="HHZ245" s="47"/>
      <c r="HIA245" s="47"/>
      <c r="HIB245" s="47"/>
      <c r="HIC245" s="47"/>
      <c r="HID245" s="47"/>
      <c r="HIE245" s="47"/>
      <c r="HIF245" s="47"/>
      <c r="HIG245" s="47"/>
      <c r="HIH245" s="47"/>
      <c r="HII245" s="47"/>
      <c r="HIJ245" s="47"/>
      <c r="HIK245" s="47"/>
      <c r="HIL245" s="47"/>
      <c r="HIM245" s="47"/>
      <c r="HIN245" s="47"/>
      <c r="HIO245" s="47"/>
      <c r="HIP245" s="47"/>
      <c r="HIQ245" s="47"/>
      <c r="HIR245" s="47"/>
      <c r="HIS245" s="47"/>
      <c r="HIT245" s="47"/>
      <c r="HIU245" s="47"/>
      <c r="HIV245" s="47"/>
      <c r="HIW245" s="47"/>
      <c r="HIX245" s="47"/>
      <c r="HIY245" s="47"/>
      <c r="HIZ245" s="47"/>
      <c r="HJA245" s="47"/>
      <c r="HJB245" s="47"/>
      <c r="HJC245" s="47"/>
      <c r="HJD245" s="47"/>
      <c r="HJE245" s="47"/>
      <c r="HJF245" s="47"/>
      <c r="HJG245" s="47"/>
      <c r="HJH245" s="47"/>
      <c r="HJI245" s="47"/>
      <c r="HJJ245" s="47"/>
      <c r="HJK245" s="47"/>
      <c r="HJL245" s="47"/>
      <c r="HJM245" s="47"/>
      <c r="HJN245" s="47"/>
      <c r="HJO245" s="47"/>
      <c r="HJP245" s="47"/>
      <c r="HJQ245" s="47"/>
      <c r="HJR245" s="47"/>
      <c r="HJS245" s="47"/>
      <c r="HJT245" s="47"/>
      <c r="HJU245" s="47"/>
      <c r="HJV245" s="47"/>
      <c r="HJW245" s="47"/>
      <c r="HJX245" s="47"/>
      <c r="HJY245" s="47"/>
      <c r="HJZ245" s="47"/>
      <c r="HKA245" s="47"/>
      <c r="HKB245" s="47"/>
      <c r="HKC245" s="47"/>
      <c r="HKD245" s="47"/>
      <c r="HKE245" s="47"/>
      <c r="HKF245" s="47"/>
      <c r="HKG245" s="47"/>
      <c r="HKH245" s="47"/>
      <c r="HKI245" s="47"/>
      <c r="HKJ245" s="47"/>
      <c r="HKK245" s="47"/>
      <c r="HKL245" s="47"/>
      <c r="HKM245" s="47"/>
      <c r="HKN245" s="47"/>
      <c r="HKO245" s="47"/>
      <c r="HKP245" s="47"/>
      <c r="HKQ245" s="47"/>
      <c r="HKR245" s="47"/>
      <c r="HKS245" s="47"/>
      <c r="HKT245" s="47"/>
      <c r="HKU245" s="47"/>
      <c r="HKV245" s="47"/>
      <c r="HKW245" s="47"/>
      <c r="HKX245" s="47"/>
      <c r="HKY245" s="47"/>
      <c r="HKZ245" s="47"/>
      <c r="HLA245" s="47"/>
      <c r="HLB245" s="47"/>
      <c r="HLC245" s="47"/>
      <c r="HLD245" s="47"/>
      <c r="HLE245" s="47"/>
      <c r="HLF245" s="47"/>
      <c r="HLG245" s="47"/>
      <c r="HLH245" s="47"/>
      <c r="HLI245" s="47"/>
      <c r="HLJ245" s="47"/>
      <c r="HLK245" s="47"/>
      <c r="HLL245" s="47"/>
      <c r="HLM245" s="47"/>
      <c r="HLN245" s="47"/>
      <c r="HLO245" s="47"/>
      <c r="HLP245" s="47"/>
      <c r="HLQ245" s="47"/>
      <c r="HLR245" s="47"/>
      <c r="HLS245" s="47"/>
      <c r="HLT245" s="47"/>
      <c r="HLU245" s="47"/>
      <c r="HLV245" s="47"/>
      <c r="HLW245" s="47"/>
      <c r="HLX245" s="47"/>
      <c r="HLY245" s="47"/>
      <c r="HLZ245" s="47"/>
      <c r="HMA245" s="47"/>
      <c r="HMB245" s="47"/>
      <c r="HMC245" s="47"/>
      <c r="HMD245" s="47"/>
      <c r="HME245" s="47"/>
      <c r="HMF245" s="47"/>
      <c r="HMG245" s="47"/>
      <c r="HMH245" s="47"/>
      <c r="HMI245" s="47"/>
      <c r="HMJ245" s="47"/>
      <c r="HMK245" s="47"/>
      <c r="HML245" s="47"/>
      <c r="HMM245" s="47"/>
      <c r="HMN245" s="47"/>
      <c r="HMO245" s="47"/>
      <c r="HMP245" s="47"/>
      <c r="HMQ245" s="47"/>
      <c r="HMR245" s="47"/>
      <c r="HMS245" s="47"/>
      <c r="HMT245" s="47"/>
      <c r="HMU245" s="47"/>
      <c r="HMV245" s="47"/>
      <c r="HMW245" s="47"/>
      <c r="HMX245" s="47"/>
      <c r="HMY245" s="47"/>
      <c r="HMZ245" s="47"/>
      <c r="HNA245" s="47"/>
      <c r="HNB245" s="47"/>
      <c r="HNC245" s="47"/>
      <c r="HND245" s="47"/>
      <c r="HNE245" s="47"/>
      <c r="HNF245" s="47"/>
      <c r="HNG245" s="47"/>
      <c r="HNH245" s="47"/>
      <c r="HNI245" s="47"/>
      <c r="HNJ245" s="47"/>
      <c r="HNK245" s="47"/>
      <c r="HNL245" s="47"/>
      <c r="HNM245" s="47"/>
      <c r="HNN245" s="47"/>
      <c r="HNO245" s="47"/>
      <c r="HNP245" s="47"/>
      <c r="HNQ245" s="47"/>
      <c r="HNR245" s="47"/>
      <c r="HNS245" s="47"/>
      <c r="HNT245" s="47"/>
      <c r="HNU245" s="47"/>
      <c r="HNV245" s="47"/>
      <c r="HNW245" s="47"/>
      <c r="HNX245" s="47"/>
      <c r="HNY245" s="47"/>
      <c r="HNZ245" s="47"/>
      <c r="HOA245" s="47"/>
      <c r="HOB245" s="47"/>
      <c r="HOC245" s="47"/>
      <c r="HOD245" s="47"/>
      <c r="HOE245" s="47"/>
      <c r="HOF245" s="47"/>
      <c r="HOG245" s="47"/>
      <c r="HOH245" s="47"/>
      <c r="HOI245" s="47"/>
      <c r="HOJ245" s="47"/>
      <c r="HOK245" s="47"/>
      <c r="HOL245" s="47"/>
      <c r="HOM245" s="47"/>
      <c r="HON245" s="47"/>
      <c r="HOO245" s="47"/>
      <c r="HOP245" s="47"/>
      <c r="HOQ245" s="47"/>
      <c r="HOR245" s="47"/>
      <c r="HOS245" s="47"/>
      <c r="HOT245" s="47"/>
      <c r="HOU245" s="47"/>
      <c r="HOV245" s="47"/>
      <c r="HOW245" s="47"/>
      <c r="HOX245" s="47"/>
      <c r="HOY245" s="47"/>
      <c r="HOZ245" s="47"/>
      <c r="HPA245" s="47"/>
      <c r="HPB245" s="47"/>
      <c r="HPC245" s="47"/>
      <c r="HPD245" s="47"/>
      <c r="HPE245" s="47"/>
      <c r="HPF245" s="47"/>
      <c r="HPG245" s="47"/>
      <c r="HPH245" s="47"/>
      <c r="HPI245" s="47"/>
      <c r="HPJ245" s="47"/>
      <c r="HPK245" s="47"/>
      <c r="HPL245" s="47"/>
      <c r="HPM245" s="47"/>
      <c r="HPN245" s="47"/>
      <c r="HPO245" s="47"/>
      <c r="HPP245" s="47"/>
      <c r="HPQ245" s="47"/>
      <c r="HPR245" s="47"/>
      <c r="HPS245" s="47"/>
      <c r="HPT245" s="47"/>
      <c r="HPU245" s="47"/>
      <c r="HPV245" s="47"/>
      <c r="HPW245" s="47"/>
      <c r="HPX245" s="47"/>
      <c r="HPY245" s="47"/>
      <c r="HPZ245" s="47"/>
      <c r="HQA245" s="47"/>
      <c r="HQB245" s="47"/>
      <c r="HQC245" s="47"/>
      <c r="HQD245" s="47"/>
      <c r="HQE245" s="47"/>
      <c r="HQF245" s="47"/>
      <c r="HQG245" s="47"/>
      <c r="HQH245" s="47"/>
      <c r="HQI245" s="47"/>
      <c r="HQJ245" s="47"/>
      <c r="HQK245" s="47"/>
      <c r="HQL245" s="47"/>
      <c r="HQM245" s="47"/>
      <c r="HQN245" s="47"/>
      <c r="HQO245" s="47"/>
      <c r="HQP245" s="47"/>
      <c r="HQQ245" s="47"/>
      <c r="HQR245" s="47"/>
      <c r="HQS245" s="47"/>
      <c r="HQT245" s="47"/>
      <c r="HQU245" s="47"/>
      <c r="HQV245" s="47"/>
      <c r="HQW245" s="47"/>
      <c r="HQX245" s="47"/>
      <c r="HQY245" s="47"/>
      <c r="HQZ245" s="47"/>
      <c r="HRA245" s="47"/>
      <c r="HRB245" s="47"/>
      <c r="HRC245" s="47"/>
      <c r="HRD245" s="47"/>
      <c r="HRE245" s="47"/>
      <c r="HRF245" s="47"/>
      <c r="HRG245" s="47"/>
      <c r="HRH245" s="47"/>
      <c r="HRI245" s="47"/>
      <c r="HRJ245" s="47"/>
      <c r="HRK245" s="47"/>
      <c r="HRL245" s="47"/>
      <c r="HRM245" s="47"/>
      <c r="HRN245" s="47"/>
      <c r="HRO245" s="47"/>
      <c r="HRP245" s="47"/>
      <c r="HRQ245" s="47"/>
      <c r="HRR245" s="47"/>
      <c r="HRS245" s="47"/>
      <c r="HRT245" s="47"/>
      <c r="HRU245" s="47"/>
      <c r="HRV245" s="47"/>
      <c r="HRW245" s="47"/>
      <c r="HRX245" s="47"/>
      <c r="HRY245" s="47"/>
      <c r="HRZ245" s="47"/>
      <c r="HSA245" s="47"/>
      <c r="HSB245" s="47"/>
      <c r="HSC245" s="47"/>
      <c r="HSD245" s="47"/>
      <c r="HSE245" s="47"/>
      <c r="HSF245" s="47"/>
      <c r="HSG245" s="47"/>
      <c r="HSH245" s="47"/>
      <c r="HSI245" s="47"/>
      <c r="HSJ245" s="47"/>
      <c r="HSK245" s="47"/>
      <c r="HSL245" s="47"/>
      <c r="HSM245" s="47"/>
      <c r="HSN245" s="47"/>
      <c r="HSO245" s="47"/>
      <c r="HSP245" s="47"/>
      <c r="HSQ245" s="47"/>
      <c r="HSR245" s="47"/>
      <c r="HSS245" s="47"/>
      <c r="HST245" s="47"/>
      <c r="HSU245" s="47"/>
      <c r="HSV245" s="47"/>
      <c r="HSW245" s="47"/>
      <c r="HSX245" s="47"/>
      <c r="HSY245" s="47"/>
      <c r="HSZ245" s="47"/>
      <c r="HTA245" s="47"/>
      <c r="HTB245" s="47"/>
      <c r="HTC245" s="47"/>
      <c r="HTD245" s="47"/>
      <c r="HTE245" s="47"/>
      <c r="HTF245" s="47"/>
      <c r="HTG245" s="47"/>
      <c r="HTH245" s="47"/>
      <c r="HTI245" s="47"/>
      <c r="HTJ245" s="47"/>
      <c r="HTK245" s="47"/>
      <c r="HTL245" s="47"/>
      <c r="HTM245" s="47"/>
      <c r="HTN245" s="47"/>
      <c r="HTO245" s="47"/>
      <c r="HTP245" s="47"/>
      <c r="HTQ245" s="47"/>
      <c r="HTR245" s="47"/>
      <c r="HTS245" s="47"/>
      <c r="HTT245" s="47"/>
      <c r="HTU245" s="47"/>
      <c r="HTV245" s="47"/>
      <c r="HTW245" s="47"/>
      <c r="HTX245" s="47"/>
      <c r="HTY245" s="47"/>
      <c r="HTZ245" s="47"/>
      <c r="HUA245" s="47"/>
      <c r="HUB245" s="47"/>
      <c r="HUC245" s="47"/>
      <c r="HUD245" s="47"/>
      <c r="HUE245" s="47"/>
      <c r="HUF245" s="47"/>
      <c r="HUG245" s="47"/>
      <c r="HUH245" s="47"/>
      <c r="HUI245" s="47"/>
      <c r="HUJ245" s="47"/>
      <c r="HUK245" s="47"/>
      <c r="HUL245" s="47"/>
      <c r="HUM245" s="47"/>
      <c r="HUN245" s="47"/>
      <c r="HUO245" s="47"/>
      <c r="HUP245" s="47"/>
      <c r="HUQ245" s="47"/>
      <c r="HUR245" s="47"/>
      <c r="HUS245" s="47"/>
      <c r="HUT245" s="47"/>
      <c r="HUU245" s="47"/>
      <c r="HUV245" s="47"/>
      <c r="HUW245" s="47"/>
      <c r="HUX245" s="47"/>
      <c r="HUY245" s="47"/>
      <c r="HUZ245" s="47"/>
      <c r="HVA245" s="47"/>
      <c r="HVB245" s="47"/>
      <c r="HVC245" s="47"/>
      <c r="HVD245" s="47"/>
      <c r="HVE245" s="47"/>
      <c r="HVF245" s="47"/>
      <c r="HVG245" s="47"/>
      <c r="HVH245" s="47"/>
      <c r="HVI245" s="47"/>
      <c r="HVJ245" s="47"/>
      <c r="HVK245" s="47"/>
      <c r="HVL245" s="47"/>
      <c r="HVM245" s="47"/>
      <c r="HVN245" s="47"/>
      <c r="HVO245" s="47"/>
      <c r="HVP245" s="47"/>
      <c r="HVQ245" s="47"/>
      <c r="HVR245" s="47"/>
      <c r="HVS245" s="47"/>
      <c r="HVT245" s="47"/>
      <c r="HVU245" s="47"/>
      <c r="HVV245" s="47"/>
      <c r="HVW245" s="47"/>
      <c r="HVX245" s="47"/>
      <c r="HVY245" s="47"/>
      <c r="HVZ245" s="47"/>
      <c r="HWA245" s="47"/>
      <c r="HWB245" s="47"/>
      <c r="HWC245" s="47"/>
      <c r="HWD245" s="47"/>
      <c r="HWE245" s="47"/>
      <c r="HWF245" s="47"/>
      <c r="HWG245" s="47"/>
      <c r="HWH245" s="47"/>
      <c r="HWI245" s="47"/>
      <c r="HWJ245" s="47"/>
      <c r="HWK245" s="47"/>
      <c r="HWL245" s="47"/>
      <c r="HWM245" s="47"/>
      <c r="HWN245" s="47"/>
      <c r="HWO245" s="47"/>
      <c r="HWP245" s="47"/>
      <c r="HWQ245" s="47"/>
      <c r="HWR245" s="47"/>
      <c r="HWS245" s="47"/>
      <c r="HWT245" s="47"/>
      <c r="HWU245" s="47"/>
      <c r="HWV245" s="47"/>
      <c r="HWW245" s="47"/>
      <c r="HWX245" s="47"/>
      <c r="HWY245" s="47"/>
      <c r="HWZ245" s="47"/>
      <c r="HXA245" s="47"/>
      <c r="HXB245" s="47"/>
      <c r="HXC245" s="47"/>
      <c r="HXD245" s="47"/>
      <c r="HXE245" s="47"/>
      <c r="HXF245" s="47"/>
      <c r="HXG245" s="47"/>
      <c r="HXH245" s="47"/>
      <c r="HXI245" s="47"/>
      <c r="HXJ245" s="47"/>
      <c r="HXK245" s="47"/>
      <c r="HXL245" s="47"/>
      <c r="HXM245" s="47"/>
      <c r="HXN245" s="47"/>
      <c r="HXO245" s="47"/>
      <c r="HXP245" s="47"/>
      <c r="HXQ245" s="47"/>
      <c r="HXR245" s="47"/>
      <c r="HXS245" s="47"/>
      <c r="HXT245" s="47"/>
      <c r="HXU245" s="47"/>
      <c r="HXV245" s="47"/>
      <c r="HXW245" s="47"/>
      <c r="HXX245" s="47"/>
      <c r="HXY245" s="47"/>
      <c r="HXZ245" s="47"/>
      <c r="HYA245" s="47"/>
      <c r="HYB245" s="47"/>
      <c r="HYC245" s="47"/>
      <c r="HYD245" s="47"/>
      <c r="HYE245" s="47"/>
      <c r="HYF245" s="47"/>
      <c r="HYG245" s="47"/>
      <c r="HYH245" s="47"/>
      <c r="HYI245" s="47"/>
      <c r="HYJ245" s="47"/>
      <c r="HYK245" s="47"/>
      <c r="HYL245" s="47"/>
      <c r="HYM245" s="47"/>
      <c r="HYN245" s="47"/>
      <c r="HYO245" s="47"/>
      <c r="HYP245" s="47"/>
      <c r="HYQ245" s="47"/>
      <c r="HYR245" s="47"/>
      <c r="HYS245" s="47"/>
      <c r="HYT245" s="47"/>
      <c r="HYU245" s="47"/>
      <c r="HYV245" s="47"/>
      <c r="HYW245" s="47"/>
      <c r="HYX245" s="47"/>
      <c r="HYY245" s="47"/>
      <c r="HYZ245" s="47"/>
      <c r="HZA245" s="47"/>
      <c r="HZB245" s="47"/>
      <c r="HZC245" s="47"/>
      <c r="HZD245" s="47"/>
      <c r="HZE245" s="47"/>
      <c r="HZF245" s="47"/>
      <c r="HZG245" s="47"/>
      <c r="HZH245" s="47"/>
      <c r="HZI245" s="47"/>
      <c r="HZJ245" s="47"/>
      <c r="HZK245" s="47"/>
      <c r="HZL245" s="47"/>
      <c r="HZM245" s="47"/>
      <c r="HZN245" s="47"/>
      <c r="HZO245" s="47"/>
      <c r="HZP245" s="47"/>
      <c r="HZQ245" s="47"/>
      <c r="HZR245" s="47"/>
      <c r="HZS245" s="47"/>
      <c r="HZT245" s="47"/>
      <c r="HZU245" s="47"/>
      <c r="HZV245" s="47"/>
      <c r="HZW245" s="47"/>
      <c r="HZX245" s="47"/>
      <c r="HZY245" s="47"/>
      <c r="HZZ245" s="47"/>
      <c r="IAA245" s="47"/>
      <c r="IAB245" s="47"/>
      <c r="IAC245" s="47"/>
      <c r="IAD245" s="47"/>
      <c r="IAE245" s="47"/>
      <c r="IAF245" s="47"/>
      <c r="IAG245" s="47"/>
      <c r="IAH245" s="47"/>
      <c r="IAI245" s="47"/>
      <c r="IAJ245" s="47"/>
      <c r="IAK245" s="47"/>
      <c r="IAL245" s="47"/>
      <c r="IAM245" s="47"/>
      <c r="IAN245" s="47"/>
      <c r="IAO245" s="47"/>
      <c r="IAP245" s="47"/>
      <c r="IAQ245" s="47"/>
      <c r="IAR245" s="47"/>
      <c r="IAS245" s="47"/>
      <c r="IAT245" s="47"/>
      <c r="IAU245" s="47"/>
      <c r="IAV245" s="47"/>
      <c r="IAW245" s="47"/>
      <c r="IAX245" s="47"/>
      <c r="IAY245" s="47"/>
      <c r="IAZ245" s="47"/>
      <c r="IBA245" s="47"/>
      <c r="IBB245" s="47"/>
      <c r="IBC245" s="47"/>
      <c r="IBD245" s="47"/>
      <c r="IBE245" s="47"/>
      <c r="IBF245" s="47"/>
      <c r="IBG245" s="47"/>
      <c r="IBH245" s="47"/>
      <c r="IBI245" s="47"/>
      <c r="IBJ245" s="47"/>
      <c r="IBK245" s="47"/>
      <c r="IBL245" s="47"/>
      <c r="IBM245" s="47"/>
      <c r="IBN245" s="47"/>
      <c r="IBO245" s="47"/>
      <c r="IBP245" s="47"/>
      <c r="IBQ245" s="47"/>
      <c r="IBR245" s="47"/>
      <c r="IBS245" s="47"/>
      <c r="IBT245" s="47"/>
      <c r="IBU245" s="47"/>
      <c r="IBV245" s="47"/>
      <c r="IBW245" s="47"/>
      <c r="IBX245" s="47"/>
      <c r="IBY245" s="47"/>
      <c r="IBZ245" s="47"/>
      <c r="ICA245" s="47"/>
      <c r="ICB245" s="47"/>
      <c r="ICC245" s="47"/>
      <c r="ICD245" s="47"/>
      <c r="ICE245" s="47"/>
      <c r="ICF245" s="47"/>
      <c r="ICG245" s="47"/>
      <c r="ICH245" s="47"/>
      <c r="ICI245" s="47"/>
      <c r="ICJ245" s="47"/>
      <c r="ICK245" s="47"/>
      <c r="ICL245" s="47"/>
      <c r="ICM245" s="47"/>
      <c r="ICN245" s="47"/>
      <c r="ICO245" s="47"/>
      <c r="ICP245" s="47"/>
      <c r="ICQ245" s="47"/>
      <c r="ICR245" s="47"/>
      <c r="ICS245" s="47"/>
      <c r="ICT245" s="47"/>
      <c r="ICU245" s="47"/>
      <c r="ICV245" s="47"/>
      <c r="ICW245" s="47"/>
      <c r="ICX245" s="47"/>
      <c r="ICY245" s="47"/>
      <c r="ICZ245" s="47"/>
      <c r="IDA245" s="47"/>
      <c r="IDB245" s="47"/>
      <c r="IDC245" s="47"/>
      <c r="IDD245" s="47"/>
      <c r="IDE245" s="47"/>
      <c r="IDF245" s="47"/>
      <c r="IDG245" s="47"/>
      <c r="IDH245" s="47"/>
      <c r="IDI245" s="47"/>
      <c r="IDJ245" s="47"/>
      <c r="IDK245" s="47"/>
      <c r="IDL245" s="47"/>
      <c r="IDM245" s="47"/>
      <c r="IDN245" s="47"/>
      <c r="IDO245" s="47"/>
      <c r="IDP245" s="47"/>
      <c r="IDQ245" s="47"/>
      <c r="IDR245" s="47"/>
      <c r="IDS245" s="47"/>
      <c r="IDT245" s="47"/>
      <c r="IDU245" s="47"/>
      <c r="IDV245" s="47"/>
      <c r="IDW245" s="47"/>
      <c r="IDX245" s="47"/>
      <c r="IDY245" s="47"/>
      <c r="IDZ245" s="47"/>
      <c r="IEA245" s="47"/>
      <c r="IEB245" s="47"/>
      <c r="IEC245" s="47"/>
      <c r="IED245" s="47"/>
      <c r="IEE245" s="47"/>
      <c r="IEF245" s="47"/>
      <c r="IEG245" s="47"/>
      <c r="IEH245" s="47"/>
      <c r="IEI245" s="47"/>
      <c r="IEJ245" s="47"/>
      <c r="IEK245" s="47"/>
      <c r="IEL245" s="47"/>
      <c r="IEM245" s="47"/>
      <c r="IEN245" s="47"/>
      <c r="IEO245" s="47"/>
      <c r="IEP245" s="47"/>
      <c r="IEQ245" s="47"/>
      <c r="IER245" s="47"/>
      <c r="IES245" s="47"/>
      <c r="IET245" s="47"/>
      <c r="IEU245" s="47"/>
      <c r="IEV245" s="47"/>
      <c r="IEW245" s="47"/>
      <c r="IEX245" s="47"/>
      <c r="IEY245" s="47"/>
      <c r="IEZ245" s="47"/>
      <c r="IFA245" s="47"/>
      <c r="IFB245" s="47"/>
      <c r="IFC245" s="47"/>
      <c r="IFD245" s="47"/>
      <c r="IFE245" s="47"/>
      <c r="IFF245" s="47"/>
      <c r="IFG245" s="47"/>
      <c r="IFH245" s="47"/>
      <c r="IFI245" s="47"/>
      <c r="IFJ245" s="47"/>
      <c r="IFK245" s="47"/>
      <c r="IFL245" s="47"/>
      <c r="IFM245" s="47"/>
      <c r="IFN245" s="47"/>
      <c r="IFO245" s="47"/>
      <c r="IFP245" s="47"/>
      <c r="IFQ245" s="47"/>
      <c r="IFR245" s="47"/>
      <c r="IFS245" s="47"/>
      <c r="IFT245" s="47"/>
      <c r="IFU245" s="47"/>
      <c r="IFV245" s="47"/>
      <c r="IFW245" s="47"/>
      <c r="IFX245" s="47"/>
      <c r="IFY245" s="47"/>
      <c r="IFZ245" s="47"/>
      <c r="IGA245" s="47"/>
      <c r="IGB245" s="47"/>
      <c r="IGC245" s="47"/>
      <c r="IGD245" s="47"/>
      <c r="IGE245" s="47"/>
      <c r="IGF245" s="47"/>
      <c r="IGG245" s="47"/>
      <c r="IGH245" s="47"/>
      <c r="IGI245" s="47"/>
      <c r="IGJ245" s="47"/>
      <c r="IGK245" s="47"/>
      <c r="IGL245" s="47"/>
      <c r="IGM245" s="47"/>
      <c r="IGN245" s="47"/>
      <c r="IGO245" s="47"/>
      <c r="IGP245" s="47"/>
      <c r="IGQ245" s="47"/>
      <c r="IGR245" s="47"/>
      <c r="IGS245" s="47"/>
      <c r="IGT245" s="47"/>
      <c r="IGU245" s="47"/>
      <c r="IGV245" s="47"/>
      <c r="IGW245" s="47"/>
      <c r="IGX245" s="47"/>
      <c r="IGY245" s="47"/>
      <c r="IGZ245" s="47"/>
      <c r="IHA245" s="47"/>
      <c r="IHB245" s="47"/>
      <c r="IHC245" s="47"/>
      <c r="IHD245" s="47"/>
      <c r="IHE245" s="47"/>
      <c r="IHF245" s="47"/>
      <c r="IHG245" s="47"/>
      <c r="IHH245" s="47"/>
      <c r="IHI245" s="47"/>
      <c r="IHJ245" s="47"/>
      <c r="IHK245" s="47"/>
      <c r="IHL245" s="47"/>
      <c r="IHM245" s="47"/>
      <c r="IHN245" s="47"/>
      <c r="IHO245" s="47"/>
      <c r="IHP245" s="47"/>
      <c r="IHQ245" s="47"/>
      <c r="IHR245" s="47"/>
      <c r="IHS245" s="47"/>
      <c r="IHT245" s="47"/>
      <c r="IHU245" s="47"/>
      <c r="IHV245" s="47"/>
      <c r="IHW245" s="47"/>
      <c r="IHX245" s="47"/>
      <c r="IHY245" s="47"/>
      <c r="IHZ245" s="47"/>
      <c r="IIA245" s="47"/>
      <c r="IIB245" s="47"/>
      <c r="IIC245" s="47"/>
      <c r="IID245" s="47"/>
      <c r="IIE245" s="47"/>
      <c r="IIF245" s="47"/>
      <c r="IIG245" s="47"/>
      <c r="IIH245" s="47"/>
      <c r="III245" s="47"/>
      <c r="IIJ245" s="47"/>
      <c r="IIK245" s="47"/>
      <c r="IIL245" s="47"/>
      <c r="IIM245" s="47"/>
      <c r="IIN245" s="47"/>
      <c r="IIO245" s="47"/>
      <c r="IIP245" s="47"/>
      <c r="IIQ245" s="47"/>
      <c r="IIR245" s="47"/>
      <c r="IIS245" s="47"/>
      <c r="IIT245" s="47"/>
      <c r="IIU245" s="47"/>
      <c r="IIV245" s="47"/>
      <c r="IIW245" s="47"/>
      <c r="IIX245" s="47"/>
      <c r="IIY245" s="47"/>
      <c r="IIZ245" s="47"/>
      <c r="IJA245" s="47"/>
      <c r="IJB245" s="47"/>
      <c r="IJC245" s="47"/>
      <c r="IJD245" s="47"/>
      <c r="IJE245" s="47"/>
      <c r="IJF245" s="47"/>
      <c r="IJG245" s="47"/>
      <c r="IJH245" s="47"/>
      <c r="IJI245" s="47"/>
      <c r="IJJ245" s="47"/>
      <c r="IJK245" s="47"/>
      <c r="IJL245" s="47"/>
      <c r="IJM245" s="47"/>
      <c r="IJN245" s="47"/>
      <c r="IJO245" s="47"/>
      <c r="IJP245" s="47"/>
      <c r="IJQ245" s="47"/>
      <c r="IJR245" s="47"/>
      <c r="IJS245" s="47"/>
      <c r="IJT245" s="47"/>
      <c r="IJU245" s="47"/>
      <c r="IJV245" s="47"/>
      <c r="IJW245" s="47"/>
      <c r="IJX245" s="47"/>
      <c r="IJY245" s="47"/>
      <c r="IJZ245" s="47"/>
      <c r="IKA245" s="47"/>
      <c r="IKB245" s="47"/>
      <c r="IKC245" s="47"/>
      <c r="IKD245" s="47"/>
      <c r="IKE245" s="47"/>
      <c r="IKF245" s="47"/>
      <c r="IKG245" s="47"/>
      <c r="IKH245" s="47"/>
      <c r="IKI245" s="47"/>
      <c r="IKJ245" s="47"/>
      <c r="IKK245" s="47"/>
      <c r="IKL245" s="47"/>
      <c r="IKM245" s="47"/>
      <c r="IKN245" s="47"/>
      <c r="IKO245" s="47"/>
      <c r="IKP245" s="47"/>
      <c r="IKQ245" s="47"/>
      <c r="IKR245" s="47"/>
      <c r="IKS245" s="47"/>
      <c r="IKT245" s="47"/>
      <c r="IKU245" s="47"/>
      <c r="IKV245" s="47"/>
      <c r="IKW245" s="47"/>
      <c r="IKX245" s="47"/>
      <c r="IKY245" s="47"/>
      <c r="IKZ245" s="47"/>
      <c r="ILA245" s="47"/>
      <c r="ILB245" s="47"/>
      <c r="ILC245" s="47"/>
      <c r="ILD245" s="47"/>
      <c r="ILE245" s="47"/>
      <c r="ILF245" s="47"/>
      <c r="ILG245" s="47"/>
      <c r="ILH245" s="47"/>
      <c r="ILI245" s="47"/>
      <c r="ILJ245" s="47"/>
      <c r="ILK245" s="47"/>
      <c r="ILL245" s="47"/>
      <c r="ILM245" s="47"/>
      <c r="ILN245" s="47"/>
      <c r="ILO245" s="47"/>
      <c r="ILP245" s="47"/>
      <c r="ILQ245" s="47"/>
      <c r="ILR245" s="47"/>
      <c r="ILS245" s="47"/>
      <c r="ILT245" s="47"/>
      <c r="ILU245" s="47"/>
      <c r="ILV245" s="47"/>
      <c r="ILW245" s="47"/>
      <c r="ILX245" s="47"/>
      <c r="ILY245" s="47"/>
      <c r="ILZ245" s="47"/>
      <c r="IMA245" s="47"/>
      <c r="IMB245" s="47"/>
      <c r="IMC245" s="47"/>
      <c r="IMD245" s="47"/>
      <c r="IME245" s="47"/>
      <c r="IMF245" s="47"/>
      <c r="IMG245" s="47"/>
      <c r="IMH245" s="47"/>
      <c r="IMI245" s="47"/>
      <c r="IMJ245" s="47"/>
      <c r="IMK245" s="47"/>
      <c r="IML245" s="47"/>
      <c r="IMM245" s="47"/>
      <c r="IMN245" s="47"/>
      <c r="IMO245" s="47"/>
      <c r="IMP245" s="47"/>
      <c r="IMQ245" s="47"/>
      <c r="IMR245" s="47"/>
      <c r="IMS245" s="47"/>
      <c r="IMT245" s="47"/>
      <c r="IMU245" s="47"/>
      <c r="IMV245" s="47"/>
      <c r="IMW245" s="47"/>
      <c r="IMX245" s="47"/>
      <c r="IMY245" s="47"/>
      <c r="IMZ245" s="47"/>
      <c r="INA245" s="47"/>
      <c r="INB245" s="47"/>
      <c r="INC245" s="47"/>
      <c r="IND245" s="47"/>
      <c r="INE245" s="47"/>
      <c r="INF245" s="47"/>
      <c r="ING245" s="47"/>
      <c r="INH245" s="47"/>
      <c r="INI245" s="47"/>
      <c r="INJ245" s="47"/>
      <c r="INK245" s="47"/>
      <c r="INL245" s="47"/>
      <c r="INM245" s="47"/>
      <c r="INN245" s="47"/>
      <c r="INO245" s="47"/>
      <c r="INP245" s="47"/>
      <c r="INQ245" s="47"/>
      <c r="INR245" s="47"/>
      <c r="INS245" s="47"/>
      <c r="INT245" s="47"/>
      <c r="INU245" s="47"/>
      <c r="INV245" s="47"/>
      <c r="INW245" s="47"/>
      <c r="INX245" s="47"/>
      <c r="INY245" s="47"/>
      <c r="INZ245" s="47"/>
      <c r="IOA245" s="47"/>
      <c r="IOB245" s="47"/>
      <c r="IOC245" s="47"/>
      <c r="IOD245" s="47"/>
      <c r="IOE245" s="47"/>
      <c r="IOF245" s="47"/>
      <c r="IOG245" s="47"/>
      <c r="IOH245" s="47"/>
      <c r="IOI245" s="47"/>
      <c r="IOJ245" s="47"/>
      <c r="IOK245" s="47"/>
      <c r="IOL245" s="47"/>
      <c r="IOM245" s="47"/>
      <c r="ION245" s="47"/>
      <c r="IOO245" s="47"/>
      <c r="IOP245" s="47"/>
      <c r="IOQ245" s="47"/>
      <c r="IOR245" s="47"/>
      <c r="IOS245" s="47"/>
      <c r="IOT245" s="47"/>
      <c r="IOU245" s="47"/>
      <c r="IOV245" s="47"/>
      <c r="IOW245" s="47"/>
      <c r="IOX245" s="47"/>
      <c r="IOY245" s="47"/>
      <c r="IOZ245" s="47"/>
      <c r="IPA245" s="47"/>
      <c r="IPB245" s="47"/>
      <c r="IPC245" s="47"/>
      <c r="IPD245" s="47"/>
      <c r="IPE245" s="47"/>
      <c r="IPF245" s="47"/>
      <c r="IPG245" s="47"/>
      <c r="IPH245" s="47"/>
      <c r="IPI245" s="47"/>
      <c r="IPJ245" s="47"/>
      <c r="IPK245" s="47"/>
      <c r="IPL245" s="47"/>
      <c r="IPM245" s="47"/>
      <c r="IPN245" s="47"/>
      <c r="IPO245" s="47"/>
      <c r="IPP245" s="47"/>
      <c r="IPQ245" s="47"/>
      <c r="IPR245" s="47"/>
      <c r="IPS245" s="47"/>
      <c r="IPT245" s="47"/>
      <c r="IPU245" s="47"/>
      <c r="IPV245" s="47"/>
      <c r="IPW245" s="47"/>
      <c r="IPX245" s="47"/>
      <c r="IPY245" s="47"/>
      <c r="IPZ245" s="47"/>
      <c r="IQA245" s="47"/>
      <c r="IQB245" s="47"/>
      <c r="IQC245" s="47"/>
      <c r="IQD245" s="47"/>
      <c r="IQE245" s="47"/>
      <c r="IQF245" s="47"/>
      <c r="IQG245" s="47"/>
      <c r="IQH245" s="47"/>
      <c r="IQI245" s="47"/>
      <c r="IQJ245" s="47"/>
      <c r="IQK245" s="47"/>
      <c r="IQL245" s="47"/>
      <c r="IQM245" s="47"/>
      <c r="IQN245" s="47"/>
      <c r="IQO245" s="47"/>
      <c r="IQP245" s="47"/>
      <c r="IQQ245" s="47"/>
      <c r="IQR245" s="47"/>
      <c r="IQS245" s="47"/>
      <c r="IQT245" s="47"/>
      <c r="IQU245" s="47"/>
      <c r="IQV245" s="47"/>
      <c r="IQW245" s="47"/>
      <c r="IQX245" s="47"/>
      <c r="IQY245" s="47"/>
      <c r="IQZ245" s="47"/>
      <c r="IRA245" s="47"/>
      <c r="IRB245" s="47"/>
      <c r="IRC245" s="47"/>
      <c r="IRD245" s="47"/>
      <c r="IRE245" s="47"/>
      <c r="IRF245" s="47"/>
      <c r="IRG245" s="47"/>
      <c r="IRH245" s="47"/>
      <c r="IRI245" s="47"/>
      <c r="IRJ245" s="47"/>
      <c r="IRK245" s="47"/>
      <c r="IRL245" s="47"/>
      <c r="IRM245" s="47"/>
      <c r="IRN245" s="47"/>
      <c r="IRO245" s="47"/>
      <c r="IRP245" s="47"/>
      <c r="IRQ245" s="47"/>
      <c r="IRR245" s="47"/>
      <c r="IRS245" s="47"/>
      <c r="IRT245" s="47"/>
      <c r="IRU245" s="47"/>
      <c r="IRV245" s="47"/>
      <c r="IRW245" s="47"/>
      <c r="IRX245" s="47"/>
      <c r="IRY245" s="47"/>
      <c r="IRZ245" s="47"/>
      <c r="ISA245" s="47"/>
      <c r="ISB245" s="47"/>
      <c r="ISC245" s="47"/>
      <c r="ISD245" s="47"/>
      <c r="ISE245" s="47"/>
      <c r="ISF245" s="47"/>
      <c r="ISG245" s="47"/>
      <c r="ISH245" s="47"/>
      <c r="ISI245" s="47"/>
      <c r="ISJ245" s="47"/>
      <c r="ISK245" s="47"/>
      <c r="ISL245" s="47"/>
      <c r="ISM245" s="47"/>
      <c r="ISN245" s="47"/>
      <c r="ISO245" s="47"/>
      <c r="ISP245" s="47"/>
      <c r="ISQ245" s="47"/>
      <c r="ISR245" s="47"/>
      <c r="ISS245" s="47"/>
      <c r="IST245" s="47"/>
      <c r="ISU245" s="47"/>
      <c r="ISV245" s="47"/>
      <c r="ISW245" s="47"/>
      <c r="ISX245" s="47"/>
      <c r="ISY245" s="47"/>
      <c r="ISZ245" s="47"/>
      <c r="ITA245" s="47"/>
      <c r="ITB245" s="47"/>
      <c r="ITC245" s="47"/>
      <c r="ITD245" s="47"/>
      <c r="ITE245" s="47"/>
      <c r="ITF245" s="47"/>
      <c r="ITG245" s="47"/>
      <c r="ITH245" s="47"/>
      <c r="ITI245" s="47"/>
      <c r="ITJ245" s="47"/>
      <c r="ITK245" s="47"/>
      <c r="ITL245" s="47"/>
      <c r="ITM245" s="47"/>
      <c r="ITN245" s="47"/>
      <c r="ITO245" s="47"/>
      <c r="ITP245" s="47"/>
      <c r="ITQ245" s="47"/>
      <c r="ITR245" s="47"/>
      <c r="ITS245" s="47"/>
      <c r="ITT245" s="47"/>
      <c r="ITU245" s="47"/>
      <c r="ITV245" s="47"/>
      <c r="ITW245" s="47"/>
      <c r="ITX245" s="47"/>
      <c r="ITY245" s="47"/>
      <c r="ITZ245" s="47"/>
      <c r="IUA245" s="47"/>
      <c r="IUB245" s="47"/>
      <c r="IUC245" s="47"/>
      <c r="IUD245" s="47"/>
      <c r="IUE245" s="47"/>
      <c r="IUF245" s="47"/>
      <c r="IUG245" s="47"/>
      <c r="IUH245" s="47"/>
      <c r="IUI245" s="47"/>
      <c r="IUJ245" s="47"/>
      <c r="IUK245" s="47"/>
      <c r="IUL245" s="47"/>
      <c r="IUM245" s="47"/>
      <c r="IUN245" s="47"/>
      <c r="IUO245" s="47"/>
      <c r="IUP245" s="47"/>
      <c r="IUQ245" s="47"/>
      <c r="IUR245" s="47"/>
      <c r="IUS245" s="47"/>
      <c r="IUT245" s="47"/>
      <c r="IUU245" s="47"/>
      <c r="IUV245" s="47"/>
      <c r="IUW245" s="47"/>
      <c r="IUX245" s="47"/>
      <c r="IUY245" s="47"/>
      <c r="IUZ245" s="47"/>
      <c r="IVA245" s="47"/>
      <c r="IVB245" s="47"/>
      <c r="IVC245" s="47"/>
      <c r="IVD245" s="47"/>
      <c r="IVE245" s="47"/>
      <c r="IVF245" s="47"/>
      <c r="IVG245" s="47"/>
      <c r="IVH245" s="47"/>
      <c r="IVI245" s="47"/>
      <c r="IVJ245" s="47"/>
      <c r="IVK245" s="47"/>
      <c r="IVL245" s="47"/>
      <c r="IVM245" s="47"/>
      <c r="IVN245" s="47"/>
      <c r="IVO245" s="47"/>
      <c r="IVP245" s="47"/>
      <c r="IVQ245" s="47"/>
      <c r="IVR245" s="47"/>
      <c r="IVS245" s="47"/>
      <c r="IVT245" s="47"/>
      <c r="IVU245" s="47"/>
      <c r="IVV245" s="47"/>
      <c r="IVW245" s="47"/>
      <c r="IVX245" s="47"/>
      <c r="IVY245" s="47"/>
      <c r="IVZ245" s="47"/>
      <c r="IWA245" s="47"/>
      <c r="IWB245" s="47"/>
      <c r="IWC245" s="47"/>
      <c r="IWD245" s="47"/>
      <c r="IWE245" s="47"/>
      <c r="IWF245" s="47"/>
      <c r="IWG245" s="47"/>
      <c r="IWH245" s="47"/>
      <c r="IWI245" s="47"/>
      <c r="IWJ245" s="47"/>
      <c r="IWK245" s="47"/>
      <c r="IWL245" s="47"/>
      <c r="IWM245" s="47"/>
      <c r="IWN245" s="47"/>
      <c r="IWO245" s="47"/>
      <c r="IWP245" s="47"/>
      <c r="IWQ245" s="47"/>
      <c r="IWR245" s="47"/>
      <c r="IWS245" s="47"/>
      <c r="IWT245" s="47"/>
      <c r="IWU245" s="47"/>
      <c r="IWV245" s="47"/>
      <c r="IWW245" s="47"/>
      <c r="IWX245" s="47"/>
      <c r="IWY245" s="47"/>
      <c r="IWZ245" s="47"/>
      <c r="IXA245" s="47"/>
      <c r="IXB245" s="47"/>
      <c r="IXC245" s="47"/>
      <c r="IXD245" s="47"/>
      <c r="IXE245" s="47"/>
      <c r="IXF245" s="47"/>
      <c r="IXG245" s="47"/>
      <c r="IXH245" s="47"/>
      <c r="IXI245" s="47"/>
      <c r="IXJ245" s="47"/>
      <c r="IXK245" s="47"/>
      <c r="IXL245" s="47"/>
      <c r="IXM245" s="47"/>
      <c r="IXN245" s="47"/>
      <c r="IXO245" s="47"/>
      <c r="IXP245" s="47"/>
      <c r="IXQ245" s="47"/>
      <c r="IXR245" s="47"/>
      <c r="IXS245" s="47"/>
      <c r="IXT245" s="47"/>
      <c r="IXU245" s="47"/>
      <c r="IXV245" s="47"/>
      <c r="IXW245" s="47"/>
      <c r="IXX245" s="47"/>
      <c r="IXY245" s="47"/>
      <c r="IXZ245" s="47"/>
      <c r="IYA245" s="47"/>
      <c r="IYB245" s="47"/>
      <c r="IYC245" s="47"/>
      <c r="IYD245" s="47"/>
      <c r="IYE245" s="47"/>
      <c r="IYF245" s="47"/>
      <c r="IYG245" s="47"/>
      <c r="IYH245" s="47"/>
      <c r="IYI245" s="47"/>
      <c r="IYJ245" s="47"/>
      <c r="IYK245" s="47"/>
      <c r="IYL245" s="47"/>
      <c r="IYM245" s="47"/>
      <c r="IYN245" s="47"/>
      <c r="IYO245" s="47"/>
      <c r="IYP245" s="47"/>
      <c r="IYQ245" s="47"/>
      <c r="IYR245" s="47"/>
      <c r="IYS245" s="47"/>
      <c r="IYT245" s="47"/>
      <c r="IYU245" s="47"/>
      <c r="IYV245" s="47"/>
      <c r="IYW245" s="47"/>
      <c r="IYX245" s="47"/>
      <c r="IYY245" s="47"/>
      <c r="IYZ245" s="47"/>
      <c r="IZA245" s="47"/>
      <c r="IZB245" s="47"/>
      <c r="IZC245" s="47"/>
      <c r="IZD245" s="47"/>
      <c r="IZE245" s="47"/>
      <c r="IZF245" s="47"/>
      <c r="IZG245" s="47"/>
      <c r="IZH245" s="47"/>
      <c r="IZI245" s="47"/>
      <c r="IZJ245" s="47"/>
      <c r="IZK245" s="47"/>
      <c r="IZL245" s="47"/>
      <c r="IZM245" s="47"/>
      <c r="IZN245" s="47"/>
      <c r="IZO245" s="47"/>
      <c r="IZP245" s="47"/>
      <c r="IZQ245" s="47"/>
      <c r="IZR245" s="47"/>
      <c r="IZS245" s="47"/>
      <c r="IZT245" s="47"/>
      <c r="IZU245" s="47"/>
      <c r="IZV245" s="47"/>
      <c r="IZW245" s="47"/>
      <c r="IZX245" s="47"/>
      <c r="IZY245" s="47"/>
      <c r="IZZ245" s="47"/>
      <c r="JAA245" s="47"/>
      <c r="JAB245" s="47"/>
      <c r="JAC245" s="47"/>
      <c r="JAD245" s="47"/>
      <c r="JAE245" s="47"/>
      <c r="JAF245" s="47"/>
      <c r="JAG245" s="47"/>
      <c r="JAH245" s="47"/>
      <c r="JAI245" s="47"/>
      <c r="JAJ245" s="47"/>
      <c r="JAK245" s="47"/>
      <c r="JAL245" s="47"/>
      <c r="JAM245" s="47"/>
      <c r="JAN245" s="47"/>
      <c r="JAO245" s="47"/>
      <c r="JAP245" s="47"/>
      <c r="JAQ245" s="47"/>
      <c r="JAR245" s="47"/>
      <c r="JAS245" s="47"/>
      <c r="JAT245" s="47"/>
      <c r="JAU245" s="47"/>
      <c r="JAV245" s="47"/>
      <c r="JAW245" s="47"/>
      <c r="JAX245" s="47"/>
      <c r="JAY245" s="47"/>
      <c r="JAZ245" s="47"/>
      <c r="JBA245" s="47"/>
      <c r="JBB245" s="47"/>
      <c r="JBC245" s="47"/>
      <c r="JBD245" s="47"/>
      <c r="JBE245" s="47"/>
      <c r="JBF245" s="47"/>
      <c r="JBG245" s="47"/>
      <c r="JBH245" s="47"/>
      <c r="JBI245" s="47"/>
      <c r="JBJ245" s="47"/>
      <c r="JBK245" s="47"/>
      <c r="JBL245" s="47"/>
      <c r="JBM245" s="47"/>
      <c r="JBN245" s="47"/>
      <c r="JBO245" s="47"/>
      <c r="JBP245" s="47"/>
      <c r="JBQ245" s="47"/>
      <c r="JBR245" s="47"/>
      <c r="JBS245" s="47"/>
      <c r="JBT245" s="47"/>
      <c r="JBU245" s="47"/>
      <c r="JBV245" s="47"/>
      <c r="JBW245" s="47"/>
      <c r="JBX245" s="47"/>
      <c r="JBY245" s="47"/>
      <c r="JBZ245" s="47"/>
      <c r="JCA245" s="47"/>
      <c r="JCB245" s="47"/>
      <c r="JCC245" s="47"/>
      <c r="JCD245" s="47"/>
      <c r="JCE245" s="47"/>
      <c r="JCF245" s="47"/>
      <c r="JCG245" s="47"/>
      <c r="JCH245" s="47"/>
      <c r="JCI245" s="47"/>
      <c r="JCJ245" s="47"/>
      <c r="JCK245" s="47"/>
      <c r="JCL245" s="47"/>
      <c r="JCM245" s="47"/>
      <c r="JCN245" s="47"/>
      <c r="JCO245" s="47"/>
      <c r="JCP245" s="47"/>
      <c r="JCQ245" s="47"/>
      <c r="JCR245" s="47"/>
      <c r="JCS245" s="47"/>
      <c r="JCT245" s="47"/>
      <c r="JCU245" s="47"/>
      <c r="JCV245" s="47"/>
      <c r="JCW245" s="47"/>
      <c r="JCX245" s="47"/>
      <c r="JCY245" s="47"/>
      <c r="JCZ245" s="47"/>
      <c r="JDA245" s="47"/>
      <c r="JDB245" s="47"/>
      <c r="JDC245" s="47"/>
      <c r="JDD245" s="47"/>
      <c r="JDE245" s="47"/>
      <c r="JDF245" s="47"/>
      <c r="JDG245" s="47"/>
      <c r="JDH245" s="47"/>
      <c r="JDI245" s="47"/>
      <c r="JDJ245" s="47"/>
      <c r="JDK245" s="47"/>
      <c r="JDL245" s="47"/>
      <c r="JDM245" s="47"/>
      <c r="JDN245" s="47"/>
      <c r="JDO245" s="47"/>
      <c r="JDP245" s="47"/>
      <c r="JDQ245" s="47"/>
      <c r="JDR245" s="47"/>
      <c r="JDS245" s="47"/>
      <c r="JDT245" s="47"/>
      <c r="JDU245" s="47"/>
      <c r="JDV245" s="47"/>
      <c r="JDW245" s="47"/>
      <c r="JDX245" s="47"/>
      <c r="JDY245" s="47"/>
      <c r="JDZ245" s="47"/>
      <c r="JEA245" s="47"/>
      <c r="JEB245" s="47"/>
      <c r="JEC245" s="47"/>
      <c r="JED245" s="47"/>
      <c r="JEE245" s="47"/>
      <c r="JEF245" s="47"/>
      <c r="JEG245" s="47"/>
      <c r="JEH245" s="47"/>
      <c r="JEI245" s="47"/>
      <c r="JEJ245" s="47"/>
      <c r="JEK245" s="47"/>
      <c r="JEL245" s="47"/>
      <c r="JEM245" s="47"/>
      <c r="JEN245" s="47"/>
      <c r="JEO245" s="47"/>
      <c r="JEP245" s="47"/>
      <c r="JEQ245" s="47"/>
      <c r="JER245" s="47"/>
      <c r="JES245" s="47"/>
      <c r="JET245" s="47"/>
      <c r="JEU245" s="47"/>
      <c r="JEV245" s="47"/>
      <c r="JEW245" s="47"/>
      <c r="JEX245" s="47"/>
      <c r="JEY245" s="47"/>
      <c r="JEZ245" s="47"/>
      <c r="JFA245" s="47"/>
      <c r="JFB245" s="47"/>
      <c r="JFC245" s="47"/>
      <c r="JFD245" s="47"/>
      <c r="JFE245" s="47"/>
      <c r="JFF245" s="47"/>
      <c r="JFG245" s="47"/>
      <c r="JFH245" s="47"/>
      <c r="JFI245" s="47"/>
      <c r="JFJ245" s="47"/>
      <c r="JFK245" s="47"/>
      <c r="JFL245" s="47"/>
      <c r="JFM245" s="47"/>
      <c r="JFN245" s="47"/>
      <c r="JFO245" s="47"/>
      <c r="JFP245" s="47"/>
      <c r="JFQ245" s="47"/>
      <c r="JFR245" s="47"/>
      <c r="JFS245" s="47"/>
      <c r="JFT245" s="47"/>
      <c r="JFU245" s="47"/>
      <c r="JFV245" s="47"/>
      <c r="JFW245" s="47"/>
      <c r="JFX245" s="47"/>
      <c r="JFY245" s="47"/>
      <c r="JFZ245" s="47"/>
      <c r="JGA245" s="47"/>
      <c r="JGB245" s="47"/>
      <c r="JGC245" s="47"/>
      <c r="JGD245" s="47"/>
      <c r="JGE245" s="47"/>
      <c r="JGF245" s="47"/>
      <c r="JGG245" s="47"/>
      <c r="JGH245" s="47"/>
      <c r="JGI245" s="47"/>
      <c r="JGJ245" s="47"/>
      <c r="JGK245" s="47"/>
      <c r="JGL245" s="47"/>
      <c r="JGM245" s="47"/>
      <c r="JGN245" s="47"/>
      <c r="JGO245" s="47"/>
      <c r="JGP245" s="47"/>
      <c r="JGQ245" s="47"/>
      <c r="JGR245" s="47"/>
      <c r="JGS245" s="47"/>
      <c r="JGT245" s="47"/>
      <c r="JGU245" s="47"/>
      <c r="JGV245" s="47"/>
      <c r="JGW245" s="47"/>
      <c r="JGX245" s="47"/>
      <c r="JGY245" s="47"/>
      <c r="JGZ245" s="47"/>
      <c r="JHA245" s="47"/>
      <c r="JHB245" s="47"/>
      <c r="JHC245" s="47"/>
      <c r="JHD245" s="47"/>
      <c r="JHE245" s="47"/>
      <c r="JHF245" s="47"/>
      <c r="JHG245" s="47"/>
      <c r="JHH245" s="47"/>
      <c r="JHI245" s="47"/>
      <c r="JHJ245" s="47"/>
      <c r="JHK245" s="47"/>
      <c r="JHL245" s="47"/>
      <c r="JHM245" s="47"/>
      <c r="JHN245" s="47"/>
      <c r="JHO245" s="47"/>
      <c r="JHP245" s="47"/>
      <c r="JHQ245" s="47"/>
      <c r="JHR245" s="47"/>
      <c r="JHS245" s="47"/>
      <c r="JHT245" s="47"/>
      <c r="JHU245" s="47"/>
      <c r="JHV245" s="47"/>
      <c r="JHW245" s="47"/>
      <c r="JHX245" s="47"/>
      <c r="JHY245" s="47"/>
      <c r="JHZ245" s="47"/>
      <c r="JIA245" s="47"/>
      <c r="JIB245" s="47"/>
      <c r="JIC245" s="47"/>
      <c r="JID245" s="47"/>
      <c r="JIE245" s="47"/>
      <c r="JIF245" s="47"/>
      <c r="JIG245" s="47"/>
      <c r="JIH245" s="47"/>
      <c r="JII245" s="47"/>
      <c r="JIJ245" s="47"/>
      <c r="JIK245" s="47"/>
      <c r="JIL245" s="47"/>
      <c r="JIM245" s="47"/>
      <c r="JIN245" s="47"/>
      <c r="JIO245" s="47"/>
      <c r="JIP245" s="47"/>
      <c r="JIQ245" s="47"/>
      <c r="JIR245" s="47"/>
      <c r="JIS245" s="47"/>
      <c r="JIT245" s="47"/>
      <c r="JIU245" s="47"/>
      <c r="JIV245" s="47"/>
      <c r="JIW245" s="47"/>
      <c r="JIX245" s="47"/>
      <c r="JIY245" s="47"/>
      <c r="JIZ245" s="47"/>
      <c r="JJA245" s="47"/>
      <c r="JJB245" s="47"/>
      <c r="JJC245" s="47"/>
      <c r="JJD245" s="47"/>
      <c r="JJE245" s="47"/>
      <c r="JJF245" s="47"/>
      <c r="JJG245" s="47"/>
      <c r="JJH245" s="47"/>
      <c r="JJI245" s="47"/>
      <c r="JJJ245" s="47"/>
      <c r="JJK245" s="47"/>
      <c r="JJL245" s="47"/>
      <c r="JJM245" s="47"/>
      <c r="JJN245" s="47"/>
      <c r="JJO245" s="47"/>
      <c r="JJP245" s="47"/>
      <c r="JJQ245" s="47"/>
      <c r="JJR245" s="47"/>
      <c r="JJS245" s="47"/>
      <c r="JJT245" s="47"/>
      <c r="JJU245" s="47"/>
      <c r="JJV245" s="47"/>
      <c r="JJW245" s="47"/>
      <c r="JJX245" s="47"/>
      <c r="JJY245" s="47"/>
      <c r="JJZ245" s="47"/>
      <c r="JKA245" s="47"/>
      <c r="JKB245" s="47"/>
      <c r="JKC245" s="47"/>
      <c r="JKD245" s="47"/>
      <c r="JKE245" s="47"/>
      <c r="JKF245" s="47"/>
      <c r="JKG245" s="47"/>
      <c r="JKH245" s="47"/>
      <c r="JKI245" s="47"/>
      <c r="JKJ245" s="47"/>
      <c r="JKK245" s="47"/>
      <c r="JKL245" s="47"/>
      <c r="JKM245" s="47"/>
      <c r="JKN245" s="47"/>
      <c r="JKO245" s="47"/>
      <c r="JKP245" s="47"/>
      <c r="JKQ245" s="47"/>
      <c r="JKR245" s="47"/>
      <c r="JKS245" s="47"/>
      <c r="JKT245" s="47"/>
      <c r="JKU245" s="47"/>
      <c r="JKV245" s="47"/>
      <c r="JKW245" s="47"/>
      <c r="JKX245" s="47"/>
      <c r="JKY245" s="47"/>
      <c r="JKZ245" s="47"/>
      <c r="JLA245" s="47"/>
      <c r="JLB245" s="47"/>
      <c r="JLC245" s="47"/>
      <c r="JLD245" s="47"/>
      <c r="JLE245" s="47"/>
      <c r="JLF245" s="47"/>
      <c r="JLG245" s="47"/>
      <c r="JLH245" s="47"/>
      <c r="JLI245" s="47"/>
      <c r="JLJ245" s="47"/>
      <c r="JLK245" s="47"/>
      <c r="JLL245" s="47"/>
      <c r="JLM245" s="47"/>
      <c r="JLN245" s="47"/>
      <c r="JLO245" s="47"/>
      <c r="JLP245" s="47"/>
      <c r="JLQ245" s="47"/>
      <c r="JLR245" s="47"/>
      <c r="JLS245" s="47"/>
      <c r="JLT245" s="47"/>
      <c r="JLU245" s="47"/>
      <c r="JLV245" s="47"/>
      <c r="JLW245" s="47"/>
      <c r="JLX245" s="47"/>
      <c r="JLY245" s="47"/>
      <c r="JLZ245" s="47"/>
      <c r="JMA245" s="47"/>
      <c r="JMB245" s="47"/>
      <c r="JMC245" s="47"/>
      <c r="JMD245" s="47"/>
      <c r="JME245" s="47"/>
      <c r="JMF245" s="47"/>
      <c r="JMG245" s="47"/>
      <c r="JMH245" s="47"/>
      <c r="JMI245" s="47"/>
      <c r="JMJ245" s="47"/>
      <c r="JMK245" s="47"/>
      <c r="JML245" s="47"/>
      <c r="JMM245" s="47"/>
      <c r="JMN245" s="47"/>
      <c r="JMO245" s="47"/>
      <c r="JMP245" s="47"/>
      <c r="JMQ245" s="47"/>
      <c r="JMR245" s="47"/>
      <c r="JMS245" s="47"/>
      <c r="JMT245" s="47"/>
      <c r="JMU245" s="47"/>
      <c r="JMV245" s="47"/>
      <c r="JMW245" s="47"/>
      <c r="JMX245" s="47"/>
      <c r="JMY245" s="47"/>
      <c r="JMZ245" s="47"/>
      <c r="JNA245" s="47"/>
      <c r="JNB245" s="47"/>
      <c r="JNC245" s="47"/>
      <c r="JND245" s="47"/>
      <c r="JNE245" s="47"/>
      <c r="JNF245" s="47"/>
      <c r="JNG245" s="47"/>
      <c r="JNH245" s="47"/>
      <c r="JNI245" s="47"/>
      <c r="JNJ245" s="47"/>
      <c r="JNK245" s="47"/>
      <c r="JNL245" s="47"/>
      <c r="JNM245" s="47"/>
      <c r="JNN245" s="47"/>
      <c r="JNO245" s="47"/>
      <c r="JNP245" s="47"/>
      <c r="JNQ245" s="47"/>
      <c r="JNR245" s="47"/>
      <c r="JNS245" s="47"/>
      <c r="JNT245" s="47"/>
      <c r="JNU245" s="47"/>
      <c r="JNV245" s="47"/>
      <c r="JNW245" s="47"/>
      <c r="JNX245" s="47"/>
      <c r="JNY245" s="47"/>
      <c r="JNZ245" s="47"/>
      <c r="JOA245" s="47"/>
      <c r="JOB245" s="47"/>
      <c r="JOC245" s="47"/>
      <c r="JOD245" s="47"/>
      <c r="JOE245" s="47"/>
      <c r="JOF245" s="47"/>
      <c r="JOG245" s="47"/>
      <c r="JOH245" s="47"/>
      <c r="JOI245" s="47"/>
      <c r="JOJ245" s="47"/>
      <c r="JOK245" s="47"/>
      <c r="JOL245" s="47"/>
      <c r="JOM245" s="47"/>
      <c r="JON245" s="47"/>
      <c r="JOO245" s="47"/>
      <c r="JOP245" s="47"/>
      <c r="JOQ245" s="47"/>
      <c r="JOR245" s="47"/>
      <c r="JOS245" s="47"/>
      <c r="JOT245" s="47"/>
      <c r="JOU245" s="47"/>
      <c r="JOV245" s="47"/>
      <c r="JOW245" s="47"/>
      <c r="JOX245" s="47"/>
      <c r="JOY245" s="47"/>
      <c r="JOZ245" s="47"/>
      <c r="JPA245" s="47"/>
      <c r="JPB245" s="47"/>
      <c r="JPC245" s="47"/>
      <c r="JPD245" s="47"/>
      <c r="JPE245" s="47"/>
      <c r="JPF245" s="47"/>
      <c r="JPG245" s="47"/>
      <c r="JPH245" s="47"/>
      <c r="JPI245" s="47"/>
      <c r="JPJ245" s="47"/>
      <c r="JPK245" s="47"/>
      <c r="JPL245" s="47"/>
      <c r="JPM245" s="47"/>
      <c r="JPN245" s="47"/>
      <c r="JPO245" s="47"/>
      <c r="JPP245" s="47"/>
      <c r="JPQ245" s="47"/>
      <c r="JPR245" s="47"/>
      <c r="JPS245" s="47"/>
      <c r="JPT245" s="47"/>
      <c r="JPU245" s="47"/>
      <c r="JPV245" s="47"/>
      <c r="JPW245" s="47"/>
      <c r="JPX245" s="47"/>
      <c r="JPY245" s="47"/>
      <c r="JPZ245" s="47"/>
      <c r="JQA245" s="47"/>
      <c r="JQB245" s="47"/>
      <c r="JQC245" s="47"/>
      <c r="JQD245" s="47"/>
      <c r="JQE245" s="47"/>
      <c r="JQF245" s="47"/>
      <c r="JQG245" s="47"/>
      <c r="JQH245" s="47"/>
      <c r="JQI245" s="47"/>
      <c r="JQJ245" s="47"/>
      <c r="JQK245" s="47"/>
      <c r="JQL245" s="47"/>
      <c r="JQM245" s="47"/>
      <c r="JQN245" s="47"/>
      <c r="JQO245" s="47"/>
      <c r="JQP245" s="47"/>
      <c r="JQQ245" s="47"/>
      <c r="JQR245" s="47"/>
      <c r="JQS245" s="47"/>
      <c r="JQT245" s="47"/>
      <c r="JQU245" s="47"/>
      <c r="JQV245" s="47"/>
      <c r="JQW245" s="47"/>
      <c r="JQX245" s="47"/>
      <c r="JQY245" s="47"/>
      <c r="JQZ245" s="47"/>
      <c r="JRA245" s="47"/>
      <c r="JRB245" s="47"/>
      <c r="JRC245" s="47"/>
      <c r="JRD245" s="47"/>
      <c r="JRE245" s="47"/>
      <c r="JRF245" s="47"/>
      <c r="JRG245" s="47"/>
      <c r="JRH245" s="47"/>
      <c r="JRI245" s="47"/>
      <c r="JRJ245" s="47"/>
      <c r="JRK245" s="47"/>
      <c r="JRL245" s="47"/>
      <c r="JRM245" s="47"/>
      <c r="JRN245" s="47"/>
      <c r="JRO245" s="47"/>
      <c r="JRP245" s="47"/>
      <c r="JRQ245" s="47"/>
      <c r="JRR245" s="47"/>
      <c r="JRS245" s="47"/>
      <c r="JRT245" s="47"/>
      <c r="JRU245" s="47"/>
      <c r="JRV245" s="47"/>
      <c r="JRW245" s="47"/>
      <c r="JRX245" s="47"/>
      <c r="JRY245" s="47"/>
      <c r="JRZ245" s="47"/>
      <c r="JSA245" s="47"/>
      <c r="JSB245" s="47"/>
      <c r="JSC245" s="47"/>
      <c r="JSD245" s="47"/>
      <c r="JSE245" s="47"/>
      <c r="JSF245" s="47"/>
      <c r="JSG245" s="47"/>
      <c r="JSH245" s="47"/>
      <c r="JSI245" s="47"/>
      <c r="JSJ245" s="47"/>
      <c r="JSK245" s="47"/>
      <c r="JSL245" s="47"/>
      <c r="JSM245" s="47"/>
      <c r="JSN245" s="47"/>
      <c r="JSO245" s="47"/>
      <c r="JSP245" s="47"/>
      <c r="JSQ245" s="47"/>
      <c r="JSR245" s="47"/>
      <c r="JSS245" s="47"/>
      <c r="JST245" s="47"/>
      <c r="JSU245" s="47"/>
      <c r="JSV245" s="47"/>
      <c r="JSW245" s="47"/>
      <c r="JSX245" s="47"/>
      <c r="JSY245" s="47"/>
      <c r="JSZ245" s="47"/>
      <c r="JTA245" s="47"/>
      <c r="JTB245" s="47"/>
      <c r="JTC245" s="47"/>
      <c r="JTD245" s="47"/>
      <c r="JTE245" s="47"/>
      <c r="JTF245" s="47"/>
      <c r="JTG245" s="47"/>
      <c r="JTH245" s="47"/>
      <c r="JTI245" s="47"/>
      <c r="JTJ245" s="47"/>
      <c r="JTK245" s="47"/>
      <c r="JTL245" s="47"/>
      <c r="JTM245" s="47"/>
      <c r="JTN245" s="47"/>
      <c r="JTO245" s="47"/>
      <c r="JTP245" s="47"/>
      <c r="JTQ245" s="47"/>
      <c r="JTR245" s="47"/>
      <c r="JTS245" s="47"/>
      <c r="JTT245" s="47"/>
      <c r="JTU245" s="47"/>
      <c r="JTV245" s="47"/>
      <c r="JTW245" s="47"/>
      <c r="JTX245" s="47"/>
      <c r="JTY245" s="47"/>
      <c r="JTZ245" s="47"/>
      <c r="JUA245" s="47"/>
      <c r="JUB245" s="47"/>
      <c r="JUC245" s="47"/>
      <c r="JUD245" s="47"/>
      <c r="JUE245" s="47"/>
      <c r="JUF245" s="47"/>
      <c r="JUG245" s="47"/>
      <c r="JUH245" s="47"/>
      <c r="JUI245" s="47"/>
      <c r="JUJ245" s="47"/>
      <c r="JUK245" s="47"/>
      <c r="JUL245" s="47"/>
      <c r="JUM245" s="47"/>
      <c r="JUN245" s="47"/>
      <c r="JUO245" s="47"/>
      <c r="JUP245" s="47"/>
      <c r="JUQ245" s="47"/>
      <c r="JUR245" s="47"/>
      <c r="JUS245" s="47"/>
      <c r="JUT245" s="47"/>
      <c r="JUU245" s="47"/>
      <c r="JUV245" s="47"/>
      <c r="JUW245" s="47"/>
      <c r="JUX245" s="47"/>
      <c r="JUY245" s="47"/>
      <c r="JUZ245" s="47"/>
      <c r="JVA245" s="47"/>
      <c r="JVB245" s="47"/>
      <c r="JVC245" s="47"/>
      <c r="JVD245" s="47"/>
      <c r="JVE245" s="47"/>
      <c r="JVF245" s="47"/>
      <c r="JVG245" s="47"/>
      <c r="JVH245" s="47"/>
      <c r="JVI245" s="47"/>
      <c r="JVJ245" s="47"/>
      <c r="JVK245" s="47"/>
      <c r="JVL245" s="47"/>
      <c r="JVM245" s="47"/>
      <c r="JVN245" s="47"/>
      <c r="JVO245" s="47"/>
      <c r="JVP245" s="47"/>
      <c r="JVQ245" s="47"/>
      <c r="JVR245" s="47"/>
      <c r="JVS245" s="47"/>
      <c r="JVT245" s="47"/>
      <c r="JVU245" s="47"/>
      <c r="JVV245" s="47"/>
      <c r="JVW245" s="47"/>
      <c r="JVX245" s="47"/>
      <c r="JVY245" s="47"/>
      <c r="JVZ245" s="47"/>
      <c r="JWA245" s="47"/>
      <c r="JWB245" s="47"/>
      <c r="JWC245" s="47"/>
      <c r="JWD245" s="47"/>
      <c r="JWE245" s="47"/>
      <c r="JWF245" s="47"/>
      <c r="JWG245" s="47"/>
      <c r="JWH245" s="47"/>
      <c r="JWI245" s="47"/>
      <c r="JWJ245" s="47"/>
      <c r="JWK245" s="47"/>
      <c r="JWL245" s="47"/>
      <c r="JWM245" s="47"/>
      <c r="JWN245" s="47"/>
      <c r="JWO245" s="47"/>
      <c r="JWP245" s="47"/>
      <c r="JWQ245" s="47"/>
      <c r="JWR245" s="47"/>
      <c r="JWS245" s="47"/>
      <c r="JWT245" s="47"/>
      <c r="JWU245" s="47"/>
      <c r="JWV245" s="47"/>
      <c r="JWW245" s="47"/>
      <c r="JWX245" s="47"/>
      <c r="JWY245" s="47"/>
      <c r="JWZ245" s="47"/>
      <c r="JXA245" s="47"/>
      <c r="JXB245" s="47"/>
      <c r="JXC245" s="47"/>
      <c r="JXD245" s="47"/>
      <c r="JXE245" s="47"/>
      <c r="JXF245" s="47"/>
      <c r="JXG245" s="47"/>
      <c r="JXH245" s="47"/>
      <c r="JXI245" s="47"/>
      <c r="JXJ245" s="47"/>
      <c r="JXK245" s="47"/>
      <c r="JXL245" s="47"/>
      <c r="JXM245" s="47"/>
      <c r="JXN245" s="47"/>
      <c r="JXO245" s="47"/>
      <c r="JXP245" s="47"/>
      <c r="JXQ245" s="47"/>
      <c r="JXR245" s="47"/>
      <c r="JXS245" s="47"/>
      <c r="JXT245" s="47"/>
      <c r="JXU245" s="47"/>
      <c r="JXV245" s="47"/>
      <c r="JXW245" s="47"/>
      <c r="JXX245" s="47"/>
      <c r="JXY245" s="47"/>
      <c r="JXZ245" s="47"/>
      <c r="JYA245" s="47"/>
      <c r="JYB245" s="47"/>
      <c r="JYC245" s="47"/>
      <c r="JYD245" s="47"/>
      <c r="JYE245" s="47"/>
      <c r="JYF245" s="47"/>
      <c r="JYG245" s="47"/>
      <c r="JYH245" s="47"/>
      <c r="JYI245" s="47"/>
      <c r="JYJ245" s="47"/>
      <c r="JYK245" s="47"/>
      <c r="JYL245" s="47"/>
      <c r="JYM245" s="47"/>
      <c r="JYN245" s="47"/>
      <c r="JYO245" s="47"/>
      <c r="JYP245" s="47"/>
      <c r="JYQ245" s="47"/>
      <c r="JYR245" s="47"/>
      <c r="JYS245" s="47"/>
      <c r="JYT245" s="47"/>
      <c r="JYU245" s="47"/>
      <c r="JYV245" s="47"/>
      <c r="JYW245" s="47"/>
      <c r="JYX245" s="47"/>
      <c r="JYY245" s="47"/>
      <c r="JYZ245" s="47"/>
      <c r="JZA245" s="47"/>
      <c r="JZB245" s="47"/>
      <c r="JZC245" s="47"/>
      <c r="JZD245" s="47"/>
      <c r="JZE245" s="47"/>
      <c r="JZF245" s="47"/>
      <c r="JZG245" s="47"/>
      <c r="JZH245" s="47"/>
      <c r="JZI245" s="47"/>
      <c r="JZJ245" s="47"/>
      <c r="JZK245" s="47"/>
      <c r="JZL245" s="47"/>
      <c r="JZM245" s="47"/>
      <c r="JZN245" s="47"/>
      <c r="JZO245" s="47"/>
      <c r="JZP245" s="47"/>
      <c r="JZQ245" s="47"/>
      <c r="JZR245" s="47"/>
      <c r="JZS245" s="47"/>
      <c r="JZT245" s="47"/>
      <c r="JZU245" s="47"/>
      <c r="JZV245" s="47"/>
      <c r="JZW245" s="47"/>
      <c r="JZX245" s="47"/>
      <c r="JZY245" s="47"/>
      <c r="JZZ245" s="47"/>
      <c r="KAA245" s="47"/>
      <c r="KAB245" s="47"/>
      <c r="KAC245" s="47"/>
      <c r="KAD245" s="47"/>
      <c r="KAE245" s="47"/>
      <c r="KAF245" s="47"/>
      <c r="KAG245" s="47"/>
      <c r="KAH245" s="47"/>
      <c r="KAI245" s="47"/>
      <c r="KAJ245" s="47"/>
      <c r="KAK245" s="47"/>
      <c r="KAL245" s="47"/>
      <c r="KAM245" s="47"/>
      <c r="KAN245" s="47"/>
      <c r="KAO245" s="47"/>
      <c r="KAP245" s="47"/>
      <c r="KAQ245" s="47"/>
      <c r="KAR245" s="47"/>
      <c r="KAS245" s="47"/>
      <c r="KAT245" s="47"/>
      <c r="KAU245" s="47"/>
      <c r="KAV245" s="47"/>
      <c r="KAW245" s="47"/>
      <c r="KAX245" s="47"/>
      <c r="KAY245" s="47"/>
      <c r="KAZ245" s="47"/>
      <c r="KBA245" s="47"/>
      <c r="KBB245" s="47"/>
      <c r="KBC245" s="47"/>
      <c r="KBD245" s="47"/>
      <c r="KBE245" s="47"/>
      <c r="KBF245" s="47"/>
      <c r="KBG245" s="47"/>
      <c r="KBH245" s="47"/>
      <c r="KBI245" s="47"/>
      <c r="KBJ245" s="47"/>
      <c r="KBK245" s="47"/>
      <c r="KBL245" s="47"/>
      <c r="KBM245" s="47"/>
      <c r="KBN245" s="47"/>
      <c r="KBO245" s="47"/>
      <c r="KBP245" s="47"/>
      <c r="KBQ245" s="47"/>
      <c r="KBR245" s="47"/>
      <c r="KBS245" s="47"/>
      <c r="KBT245" s="47"/>
      <c r="KBU245" s="47"/>
      <c r="KBV245" s="47"/>
      <c r="KBW245" s="47"/>
      <c r="KBX245" s="47"/>
      <c r="KBY245" s="47"/>
      <c r="KBZ245" s="47"/>
      <c r="KCA245" s="47"/>
      <c r="KCB245" s="47"/>
      <c r="KCC245" s="47"/>
      <c r="KCD245" s="47"/>
      <c r="KCE245" s="47"/>
      <c r="KCF245" s="47"/>
      <c r="KCG245" s="47"/>
      <c r="KCH245" s="47"/>
      <c r="KCI245" s="47"/>
      <c r="KCJ245" s="47"/>
      <c r="KCK245" s="47"/>
      <c r="KCL245" s="47"/>
      <c r="KCM245" s="47"/>
      <c r="KCN245" s="47"/>
      <c r="KCO245" s="47"/>
      <c r="KCP245" s="47"/>
      <c r="KCQ245" s="47"/>
      <c r="KCR245" s="47"/>
      <c r="KCS245" s="47"/>
      <c r="KCT245" s="47"/>
      <c r="KCU245" s="47"/>
      <c r="KCV245" s="47"/>
      <c r="KCW245" s="47"/>
      <c r="KCX245" s="47"/>
      <c r="KCY245" s="47"/>
      <c r="KCZ245" s="47"/>
      <c r="KDA245" s="47"/>
      <c r="KDB245" s="47"/>
      <c r="KDC245" s="47"/>
      <c r="KDD245" s="47"/>
      <c r="KDE245" s="47"/>
      <c r="KDF245" s="47"/>
      <c r="KDG245" s="47"/>
      <c r="KDH245" s="47"/>
      <c r="KDI245" s="47"/>
      <c r="KDJ245" s="47"/>
      <c r="KDK245" s="47"/>
      <c r="KDL245" s="47"/>
      <c r="KDM245" s="47"/>
      <c r="KDN245" s="47"/>
      <c r="KDO245" s="47"/>
      <c r="KDP245" s="47"/>
      <c r="KDQ245" s="47"/>
      <c r="KDR245" s="47"/>
      <c r="KDS245" s="47"/>
      <c r="KDT245" s="47"/>
      <c r="KDU245" s="47"/>
      <c r="KDV245" s="47"/>
      <c r="KDW245" s="47"/>
      <c r="KDX245" s="47"/>
      <c r="KDY245" s="47"/>
      <c r="KDZ245" s="47"/>
      <c r="KEA245" s="47"/>
      <c r="KEB245" s="47"/>
      <c r="KEC245" s="47"/>
      <c r="KED245" s="47"/>
      <c r="KEE245" s="47"/>
      <c r="KEF245" s="47"/>
      <c r="KEG245" s="47"/>
      <c r="KEH245" s="47"/>
      <c r="KEI245" s="47"/>
      <c r="KEJ245" s="47"/>
      <c r="KEK245" s="47"/>
      <c r="KEL245" s="47"/>
      <c r="KEM245" s="47"/>
      <c r="KEN245" s="47"/>
      <c r="KEO245" s="47"/>
      <c r="KEP245" s="47"/>
      <c r="KEQ245" s="47"/>
      <c r="KER245" s="47"/>
      <c r="KES245" s="47"/>
      <c r="KET245" s="47"/>
      <c r="KEU245" s="47"/>
      <c r="KEV245" s="47"/>
      <c r="KEW245" s="47"/>
      <c r="KEX245" s="47"/>
      <c r="KEY245" s="47"/>
      <c r="KEZ245" s="47"/>
      <c r="KFA245" s="47"/>
      <c r="KFB245" s="47"/>
      <c r="KFC245" s="47"/>
      <c r="KFD245" s="47"/>
      <c r="KFE245" s="47"/>
      <c r="KFF245" s="47"/>
      <c r="KFG245" s="47"/>
      <c r="KFH245" s="47"/>
      <c r="KFI245" s="47"/>
      <c r="KFJ245" s="47"/>
      <c r="KFK245" s="47"/>
      <c r="KFL245" s="47"/>
      <c r="KFM245" s="47"/>
      <c r="KFN245" s="47"/>
      <c r="KFO245" s="47"/>
      <c r="KFP245" s="47"/>
      <c r="KFQ245" s="47"/>
      <c r="KFR245" s="47"/>
      <c r="KFS245" s="47"/>
      <c r="KFT245" s="47"/>
      <c r="KFU245" s="47"/>
      <c r="KFV245" s="47"/>
      <c r="KFW245" s="47"/>
      <c r="KFX245" s="47"/>
      <c r="KFY245" s="47"/>
      <c r="KFZ245" s="47"/>
      <c r="KGA245" s="47"/>
      <c r="KGB245" s="47"/>
      <c r="KGC245" s="47"/>
      <c r="KGD245" s="47"/>
      <c r="KGE245" s="47"/>
      <c r="KGF245" s="47"/>
      <c r="KGG245" s="47"/>
      <c r="KGH245" s="47"/>
      <c r="KGI245" s="47"/>
      <c r="KGJ245" s="47"/>
      <c r="KGK245" s="47"/>
      <c r="KGL245" s="47"/>
      <c r="KGM245" s="47"/>
      <c r="KGN245" s="47"/>
      <c r="KGO245" s="47"/>
      <c r="KGP245" s="47"/>
      <c r="KGQ245" s="47"/>
      <c r="KGR245" s="47"/>
      <c r="KGS245" s="47"/>
      <c r="KGT245" s="47"/>
      <c r="KGU245" s="47"/>
      <c r="KGV245" s="47"/>
      <c r="KGW245" s="47"/>
      <c r="KGX245" s="47"/>
      <c r="KGY245" s="47"/>
      <c r="KGZ245" s="47"/>
      <c r="KHA245" s="47"/>
      <c r="KHB245" s="47"/>
      <c r="KHC245" s="47"/>
      <c r="KHD245" s="47"/>
      <c r="KHE245" s="47"/>
      <c r="KHF245" s="47"/>
      <c r="KHG245" s="47"/>
      <c r="KHH245" s="47"/>
      <c r="KHI245" s="47"/>
      <c r="KHJ245" s="47"/>
      <c r="KHK245" s="47"/>
      <c r="KHL245" s="47"/>
      <c r="KHM245" s="47"/>
      <c r="KHN245" s="47"/>
      <c r="KHO245" s="47"/>
      <c r="KHP245" s="47"/>
      <c r="KHQ245" s="47"/>
      <c r="KHR245" s="47"/>
      <c r="KHS245" s="47"/>
      <c r="KHT245" s="47"/>
      <c r="KHU245" s="47"/>
      <c r="KHV245" s="47"/>
      <c r="KHW245" s="47"/>
      <c r="KHX245" s="47"/>
      <c r="KHY245" s="47"/>
      <c r="KHZ245" s="47"/>
      <c r="KIA245" s="47"/>
      <c r="KIB245" s="47"/>
      <c r="KIC245" s="47"/>
      <c r="KID245" s="47"/>
      <c r="KIE245" s="47"/>
      <c r="KIF245" s="47"/>
      <c r="KIG245" s="47"/>
      <c r="KIH245" s="47"/>
      <c r="KII245" s="47"/>
      <c r="KIJ245" s="47"/>
      <c r="KIK245" s="47"/>
      <c r="KIL245" s="47"/>
      <c r="KIM245" s="47"/>
      <c r="KIN245" s="47"/>
      <c r="KIO245" s="47"/>
      <c r="KIP245" s="47"/>
      <c r="KIQ245" s="47"/>
      <c r="KIR245" s="47"/>
      <c r="KIS245" s="47"/>
      <c r="KIT245" s="47"/>
      <c r="KIU245" s="47"/>
      <c r="KIV245" s="47"/>
      <c r="KIW245" s="47"/>
      <c r="KIX245" s="47"/>
      <c r="KIY245" s="47"/>
      <c r="KIZ245" s="47"/>
      <c r="KJA245" s="47"/>
      <c r="KJB245" s="47"/>
      <c r="KJC245" s="47"/>
      <c r="KJD245" s="47"/>
      <c r="KJE245" s="47"/>
      <c r="KJF245" s="47"/>
      <c r="KJG245" s="47"/>
      <c r="KJH245" s="47"/>
      <c r="KJI245" s="47"/>
      <c r="KJJ245" s="47"/>
      <c r="KJK245" s="47"/>
      <c r="KJL245" s="47"/>
      <c r="KJM245" s="47"/>
      <c r="KJN245" s="47"/>
      <c r="KJO245" s="47"/>
      <c r="KJP245" s="47"/>
      <c r="KJQ245" s="47"/>
      <c r="KJR245" s="47"/>
      <c r="KJS245" s="47"/>
      <c r="KJT245" s="47"/>
      <c r="KJU245" s="47"/>
      <c r="KJV245" s="47"/>
      <c r="KJW245" s="47"/>
      <c r="KJX245" s="47"/>
      <c r="KJY245" s="47"/>
      <c r="KJZ245" s="47"/>
      <c r="KKA245" s="47"/>
      <c r="KKB245" s="47"/>
      <c r="KKC245" s="47"/>
      <c r="KKD245" s="47"/>
      <c r="KKE245" s="47"/>
      <c r="KKF245" s="47"/>
      <c r="KKG245" s="47"/>
      <c r="KKH245" s="47"/>
      <c r="KKI245" s="47"/>
      <c r="KKJ245" s="47"/>
      <c r="KKK245" s="47"/>
      <c r="KKL245" s="47"/>
      <c r="KKM245" s="47"/>
      <c r="KKN245" s="47"/>
      <c r="KKO245" s="47"/>
      <c r="KKP245" s="47"/>
      <c r="KKQ245" s="47"/>
      <c r="KKR245" s="47"/>
      <c r="KKS245" s="47"/>
      <c r="KKT245" s="47"/>
      <c r="KKU245" s="47"/>
      <c r="KKV245" s="47"/>
      <c r="KKW245" s="47"/>
      <c r="KKX245" s="47"/>
      <c r="KKY245" s="47"/>
      <c r="KKZ245" s="47"/>
      <c r="KLA245" s="47"/>
      <c r="KLB245" s="47"/>
      <c r="KLC245" s="47"/>
      <c r="KLD245" s="47"/>
      <c r="KLE245" s="47"/>
      <c r="KLF245" s="47"/>
      <c r="KLG245" s="47"/>
      <c r="KLH245" s="47"/>
      <c r="KLI245" s="47"/>
      <c r="KLJ245" s="47"/>
      <c r="KLK245" s="47"/>
      <c r="KLL245" s="47"/>
      <c r="KLM245" s="47"/>
      <c r="KLN245" s="47"/>
      <c r="KLO245" s="47"/>
      <c r="KLP245" s="47"/>
      <c r="KLQ245" s="47"/>
      <c r="KLR245" s="47"/>
      <c r="KLS245" s="47"/>
      <c r="KLT245" s="47"/>
      <c r="KLU245" s="47"/>
      <c r="KLV245" s="47"/>
      <c r="KLW245" s="47"/>
      <c r="KLX245" s="47"/>
      <c r="KLY245" s="47"/>
      <c r="KLZ245" s="47"/>
      <c r="KMA245" s="47"/>
      <c r="KMB245" s="47"/>
      <c r="KMC245" s="47"/>
      <c r="KMD245" s="47"/>
      <c r="KME245" s="47"/>
      <c r="KMF245" s="47"/>
      <c r="KMG245" s="47"/>
      <c r="KMH245" s="47"/>
      <c r="KMI245" s="47"/>
      <c r="KMJ245" s="47"/>
      <c r="KMK245" s="47"/>
      <c r="KML245" s="47"/>
      <c r="KMM245" s="47"/>
      <c r="KMN245" s="47"/>
      <c r="KMO245" s="47"/>
      <c r="KMP245" s="47"/>
      <c r="KMQ245" s="47"/>
      <c r="KMR245" s="47"/>
      <c r="KMS245" s="47"/>
      <c r="KMT245" s="47"/>
      <c r="KMU245" s="47"/>
      <c r="KMV245" s="47"/>
      <c r="KMW245" s="47"/>
      <c r="KMX245" s="47"/>
      <c r="KMY245" s="47"/>
      <c r="KMZ245" s="47"/>
      <c r="KNA245" s="47"/>
      <c r="KNB245" s="47"/>
      <c r="KNC245" s="47"/>
      <c r="KND245" s="47"/>
      <c r="KNE245" s="47"/>
      <c r="KNF245" s="47"/>
      <c r="KNG245" s="47"/>
      <c r="KNH245" s="47"/>
      <c r="KNI245" s="47"/>
      <c r="KNJ245" s="47"/>
      <c r="KNK245" s="47"/>
      <c r="KNL245" s="47"/>
      <c r="KNM245" s="47"/>
      <c r="KNN245" s="47"/>
      <c r="KNO245" s="47"/>
      <c r="KNP245" s="47"/>
      <c r="KNQ245" s="47"/>
      <c r="KNR245" s="47"/>
      <c r="KNS245" s="47"/>
      <c r="KNT245" s="47"/>
      <c r="KNU245" s="47"/>
      <c r="KNV245" s="47"/>
      <c r="KNW245" s="47"/>
      <c r="KNX245" s="47"/>
      <c r="KNY245" s="47"/>
      <c r="KNZ245" s="47"/>
      <c r="KOA245" s="47"/>
      <c r="KOB245" s="47"/>
      <c r="KOC245" s="47"/>
      <c r="KOD245" s="47"/>
      <c r="KOE245" s="47"/>
      <c r="KOF245" s="47"/>
      <c r="KOG245" s="47"/>
      <c r="KOH245" s="47"/>
      <c r="KOI245" s="47"/>
      <c r="KOJ245" s="47"/>
      <c r="KOK245" s="47"/>
      <c r="KOL245" s="47"/>
      <c r="KOM245" s="47"/>
      <c r="KON245" s="47"/>
      <c r="KOO245" s="47"/>
      <c r="KOP245" s="47"/>
      <c r="KOQ245" s="47"/>
      <c r="KOR245" s="47"/>
      <c r="KOS245" s="47"/>
      <c r="KOT245" s="47"/>
      <c r="KOU245" s="47"/>
      <c r="KOV245" s="47"/>
      <c r="KOW245" s="47"/>
      <c r="KOX245" s="47"/>
      <c r="KOY245" s="47"/>
      <c r="KOZ245" s="47"/>
      <c r="KPA245" s="47"/>
      <c r="KPB245" s="47"/>
      <c r="KPC245" s="47"/>
      <c r="KPD245" s="47"/>
      <c r="KPE245" s="47"/>
      <c r="KPF245" s="47"/>
      <c r="KPG245" s="47"/>
      <c r="KPH245" s="47"/>
      <c r="KPI245" s="47"/>
      <c r="KPJ245" s="47"/>
      <c r="KPK245" s="47"/>
      <c r="KPL245" s="47"/>
      <c r="KPM245" s="47"/>
      <c r="KPN245" s="47"/>
      <c r="KPO245" s="47"/>
      <c r="KPP245" s="47"/>
      <c r="KPQ245" s="47"/>
      <c r="KPR245" s="47"/>
      <c r="KPS245" s="47"/>
      <c r="KPT245" s="47"/>
      <c r="KPU245" s="47"/>
      <c r="KPV245" s="47"/>
      <c r="KPW245" s="47"/>
      <c r="KPX245" s="47"/>
      <c r="KPY245" s="47"/>
      <c r="KPZ245" s="47"/>
      <c r="KQA245" s="47"/>
      <c r="KQB245" s="47"/>
      <c r="KQC245" s="47"/>
      <c r="KQD245" s="47"/>
      <c r="KQE245" s="47"/>
      <c r="KQF245" s="47"/>
      <c r="KQG245" s="47"/>
      <c r="KQH245" s="47"/>
      <c r="KQI245" s="47"/>
      <c r="KQJ245" s="47"/>
      <c r="KQK245" s="47"/>
      <c r="KQL245" s="47"/>
      <c r="KQM245" s="47"/>
      <c r="KQN245" s="47"/>
      <c r="KQO245" s="47"/>
      <c r="KQP245" s="47"/>
      <c r="KQQ245" s="47"/>
      <c r="KQR245" s="47"/>
      <c r="KQS245" s="47"/>
      <c r="KQT245" s="47"/>
      <c r="KQU245" s="47"/>
      <c r="KQV245" s="47"/>
      <c r="KQW245" s="47"/>
      <c r="KQX245" s="47"/>
      <c r="KQY245" s="47"/>
      <c r="KQZ245" s="47"/>
      <c r="KRA245" s="47"/>
      <c r="KRB245" s="47"/>
      <c r="KRC245" s="47"/>
      <c r="KRD245" s="47"/>
      <c r="KRE245" s="47"/>
      <c r="KRF245" s="47"/>
      <c r="KRG245" s="47"/>
      <c r="KRH245" s="47"/>
      <c r="KRI245" s="47"/>
      <c r="KRJ245" s="47"/>
      <c r="KRK245" s="47"/>
      <c r="KRL245" s="47"/>
      <c r="KRM245" s="47"/>
      <c r="KRN245" s="47"/>
      <c r="KRO245" s="47"/>
      <c r="KRP245" s="47"/>
      <c r="KRQ245" s="47"/>
      <c r="KRR245" s="47"/>
      <c r="KRS245" s="47"/>
      <c r="KRT245" s="47"/>
      <c r="KRU245" s="47"/>
      <c r="KRV245" s="47"/>
      <c r="KRW245" s="47"/>
      <c r="KRX245" s="47"/>
      <c r="KRY245" s="47"/>
      <c r="KRZ245" s="47"/>
      <c r="KSA245" s="47"/>
      <c r="KSB245" s="47"/>
      <c r="KSC245" s="47"/>
      <c r="KSD245" s="47"/>
      <c r="KSE245" s="47"/>
      <c r="KSF245" s="47"/>
      <c r="KSG245" s="47"/>
      <c r="KSH245" s="47"/>
      <c r="KSI245" s="47"/>
      <c r="KSJ245" s="47"/>
      <c r="KSK245" s="47"/>
      <c r="KSL245" s="47"/>
      <c r="KSM245" s="47"/>
      <c r="KSN245" s="47"/>
      <c r="KSO245" s="47"/>
      <c r="KSP245" s="47"/>
      <c r="KSQ245" s="47"/>
      <c r="KSR245" s="47"/>
      <c r="KSS245" s="47"/>
      <c r="KST245" s="47"/>
      <c r="KSU245" s="47"/>
      <c r="KSV245" s="47"/>
      <c r="KSW245" s="47"/>
      <c r="KSX245" s="47"/>
      <c r="KSY245" s="47"/>
      <c r="KSZ245" s="47"/>
      <c r="KTA245" s="47"/>
      <c r="KTB245" s="47"/>
      <c r="KTC245" s="47"/>
      <c r="KTD245" s="47"/>
      <c r="KTE245" s="47"/>
      <c r="KTF245" s="47"/>
      <c r="KTG245" s="47"/>
      <c r="KTH245" s="47"/>
      <c r="KTI245" s="47"/>
      <c r="KTJ245" s="47"/>
      <c r="KTK245" s="47"/>
      <c r="KTL245" s="47"/>
      <c r="KTM245" s="47"/>
      <c r="KTN245" s="47"/>
      <c r="KTO245" s="47"/>
      <c r="KTP245" s="47"/>
      <c r="KTQ245" s="47"/>
      <c r="KTR245" s="47"/>
      <c r="KTS245" s="47"/>
      <c r="KTT245" s="47"/>
      <c r="KTU245" s="47"/>
      <c r="KTV245" s="47"/>
      <c r="KTW245" s="47"/>
      <c r="KTX245" s="47"/>
      <c r="KTY245" s="47"/>
      <c r="KTZ245" s="47"/>
      <c r="KUA245" s="47"/>
      <c r="KUB245" s="47"/>
      <c r="KUC245" s="47"/>
      <c r="KUD245" s="47"/>
      <c r="KUE245" s="47"/>
      <c r="KUF245" s="47"/>
      <c r="KUG245" s="47"/>
      <c r="KUH245" s="47"/>
      <c r="KUI245" s="47"/>
      <c r="KUJ245" s="47"/>
      <c r="KUK245" s="47"/>
      <c r="KUL245" s="47"/>
      <c r="KUM245" s="47"/>
      <c r="KUN245" s="47"/>
      <c r="KUO245" s="47"/>
      <c r="KUP245" s="47"/>
      <c r="KUQ245" s="47"/>
      <c r="KUR245" s="47"/>
      <c r="KUS245" s="47"/>
      <c r="KUT245" s="47"/>
      <c r="KUU245" s="47"/>
      <c r="KUV245" s="47"/>
      <c r="KUW245" s="47"/>
      <c r="KUX245" s="47"/>
      <c r="KUY245" s="47"/>
      <c r="KUZ245" s="47"/>
      <c r="KVA245" s="47"/>
      <c r="KVB245" s="47"/>
      <c r="KVC245" s="47"/>
      <c r="KVD245" s="47"/>
      <c r="KVE245" s="47"/>
      <c r="KVF245" s="47"/>
      <c r="KVG245" s="47"/>
      <c r="KVH245" s="47"/>
      <c r="KVI245" s="47"/>
      <c r="KVJ245" s="47"/>
      <c r="KVK245" s="47"/>
      <c r="KVL245" s="47"/>
      <c r="KVM245" s="47"/>
      <c r="KVN245" s="47"/>
      <c r="KVO245" s="47"/>
      <c r="KVP245" s="47"/>
      <c r="KVQ245" s="47"/>
      <c r="KVR245" s="47"/>
      <c r="KVS245" s="47"/>
      <c r="KVT245" s="47"/>
      <c r="KVU245" s="47"/>
      <c r="KVV245" s="47"/>
      <c r="KVW245" s="47"/>
      <c r="KVX245" s="47"/>
      <c r="KVY245" s="47"/>
      <c r="KVZ245" s="47"/>
      <c r="KWA245" s="47"/>
      <c r="KWB245" s="47"/>
      <c r="KWC245" s="47"/>
      <c r="KWD245" s="47"/>
      <c r="KWE245" s="47"/>
      <c r="KWF245" s="47"/>
      <c r="KWG245" s="47"/>
      <c r="KWH245" s="47"/>
      <c r="KWI245" s="47"/>
      <c r="KWJ245" s="47"/>
      <c r="KWK245" s="47"/>
      <c r="KWL245" s="47"/>
      <c r="KWM245" s="47"/>
      <c r="KWN245" s="47"/>
      <c r="KWO245" s="47"/>
      <c r="KWP245" s="47"/>
      <c r="KWQ245" s="47"/>
      <c r="KWR245" s="47"/>
      <c r="KWS245" s="47"/>
      <c r="KWT245" s="47"/>
      <c r="KWU245" s="47"/>
      <c r="KWV245" s="47"/>
      <c r="KWW245" s="47"/>
      <c r="KWX245" s="47"/>
      <c r="KWY245" s="47"/>
      <c r="KWZ245" s="47"/>
      <c r="KXA245" s="47"/>
      <c r="KXB245" s="47"/>
      <c r="KXC245" s="47"/>
      <c r="KXD245" s="47"/>
      <c r="KXE245" s="47"/>
      <c r="KXF245" s="47"/>
      <c r="KXG245" s="47"/>
      <c r="KXH245" s="47"/>
      <c r="KXI245" s="47"/>
      <c r="KXJ245" s="47"/>
      <c r="KXK245" s="47"/>
      <c r="KXL245" s="47"/>
      <c r="KXM245" s="47"/>
      <c r="KXN245" s="47"/>
      <c r="KXO245" s="47"/>
      <c r="KXP245" s="47"/>
      <c r="KXQ245" s="47"/>
      <c r="KXR245" s="47"/>
      <c r="KXS245" s="47"/>
      <c r="KXT245" s="47"/>
      <c r="KXU245" s="47"/>
      <c r="KXV245" s="47"/>
      <c r="KXW245" s="47"/>
      <c r="KXX245" s="47"/>
      <c r="KXY245" s="47"/>
      <c r="KXZ245" s="47"/>
      <c r="KYA245" s="47"/>
      <c r="KYB245" s="47"/>
      <c r="KYC245" s="47"/>
      <c r="KYD245" s="47"/>
      <c r="KYE245" s="47"/>
      <c r="KYF245" s="47"/>
      <c r="KYG245" s="47"/>
      <c r="KYH245" s="47"/>
      <c r="KYI245" s="47"/>
      <c r="KYJ245" s="47"/>
      <c r="KYK245" s="47"/>
      <c r="KYL245" s="47"/>
      <c r="KYM245" s="47"/>
      <c r="KYN245" s="47"/>
      <c r="KYO245" s="47"/>
      <c r="KYP245" s="47"/>
      <c r="KYQ245" s="47"/>
      <c r="KYR245" s="47"/>
      <c r="KYS245" s="47"/>
      <c r="KYT245" s="47"/>
      <c r="KYU245" s="47"/>
      <c r="KYV245" s="47"/>
      <c r="KYW245" s="47"/>
      <c r="KYX245" s="47"/>
      <c r="KYY245" s="47"/>
      <c r="KYZ245" s="47"/>
      <c r="KZA245" s="47"/>
      <c r="KZB245" s="47"/>
      <c r="KZC245" s="47"/>
      <c r="KZD245" s="47"/>
      <c r="KZE245" s="47"/>
      <c r="KZF245" s="47"/>
      <c r="KZG245" s="47"/>
      <c r="KZH245" s="47"/>
      <c r="KZI245" s="47"/>
      <c r="KZJ245" s="47"/>
      <c r="KZK245" s="47"/>
      <c r="KZL245" s="47"/>
      <c r="KZM245" s="47"/>
      <c r="KZN245" s="47"/>
      <c r="KZO245" s="47"/>
      <c r="KZP245" s="47"/>
      <c r="KZQ245" s="47"/>
      <c r="KZR245" s="47"/>
      <c r="KZS245" s="47"/>
      <c r="KZT245" s="47"/>
      <c r="KZU245" s="47"/>
      <c r="KZV245" s="47"/>
      <c r="KZW245" s="47"/>
      <c r="KZX245" s="47"/>
      <c r="KZY245" s="47"/>
      <c r="KZZ245" s="47"/>
      <c r="LAA245" s="47"/>
      <c r="LAB245" s="47"/>
      <c r="LAC245" s="47"/>
      <c r="LAD245" s="47"/>
      <c r="LAE245" s="47"/>
      <c r="LAF245" s="47"/>
      <c r="LAG245" s="47"/>
      <c r="LAH245" s="47"/>
      <c r="LAI245" s="47"/>
      <c r="LAJ245" s="47"/>
      <c r="LAK245" s="47"/>
      <c r="LAL245" s="47"/>
      <c r="LAM245" s="47"/>
      <c r="LAN245" s="47"/>
      <c r="LAO245" s="47"/>
      <c r="LAP245" s="47"/>
      <c r="LAQ245" s="47"/>
      <c r="LAR245" s="47"/>
      <c r="LAS245" s="47"/>
      <c r="LAT245" s="47"/>
      <c r="LAU245" s="47"/>
      <c r="LAV245" s="47"/>
      <c r="LAW245" s="47"/>
      <c r="LAX245" s="47"/>
      <c r="LAY245" s="47"/>
      <c r="LAZ245" s="47"/>
      <c r="LBA245" s="47"/>
      <c r="LBB245" s="47"/>
      <c r="LBC245" s="47"/>
      <c r="LBD245" s="47"/>
      <c r="LBE245" s="47"/>
      <c r="LBF245" s="47"/>
      <c r="LBG245" s="47"/>
      <c r="LBH245" s="47"/>
      <c r="LBI245" s="47"/>
      <c r="LBJ245" s="47"/>
      <c r="LBK245" s="47"/>
      <c r="LBL245" s="47"/>
      <c r="LBM245" s="47"/>
      <c r="LBN245" s="47"/>
      <c r="LBO245" s="47"/>
      <c r="LBP245" s="47"/>
      <c r="LBQ245" s="47"/>
      <c r="LBR245" s="47"/>
      <c r="LBS245" s="47"/>
      <c r="LBT245" s="47"/>
      <c r="LBU245" s="47"/>
      <c r="LBV245" s="47"/>
      <c r="LBW245" s="47"/>
      <c r="LBX245" s="47"/>
      <c r="LBY245" s="47"/>
      <c r="LBZ245" s="47"/>
      <c r="LCA245" s="47"/>
      <c r="LCB245" s="47"/>
      <c r="LCC245" s="47"/>
      <c r="LCD245" s="47"/>
      <c r="LCE245" s="47"/>
      <c r="LCF245" s="47"/>
      <c r="LCG245" s="47"/>
      <c r="LCH245" s="47"/>
      <c r="LCI245" s="47"/>
      <c r="LCJ245" s="47"/>
      <c r="LCK245" s="47"/>
      <c r="LCL245" s="47"/>
      <c r="LCM245" s="47"/>
      <c r="LCN245" s="47"/>
      <c r="LCO245" s="47"/>
      <c r="LCP245" s="47"/>
      <c r="LCQ245" s="47"/>
      <c r="LCR245" s="47"/>
      <c r="LCS245" s="47"/>
      <c r="LCT245" s="47"/>
      <c r="LCU245" s="47"/>
      <c r="LCV245" s="47"/>
      <c r="LCW245" s="47"/>
      <c r="LCX245" s="47"/>
      <c r="LCY245" s="47"/>
      <c r="LCZ245" s="47"/>
      <c r="LDA245" s="47"/>
      <c r="LDB245" s="47"/>
      <c r="LDC245" s="47"/>
      <c r="LDD245" s="47"/>
      <c r="LDE245" s="47"/>
      <c r="LDF245" s="47"/>
      <c r="LDG245" s="47"/>
      <c r="LDH245" s="47"/>
      <c r="LDI245" s="47"/>
      <c r="LDJ245" s="47"/>
      <c r="LDK245" s="47"/>
      <c r="LDL245" s="47"/>
      <c r="LDM245" s="47"/>
      <c r="LDN245" s="47"/>
      <c r="LDO245" s="47"/>
      <c r="LDP245" s="47"/>
      <c r="LDQ245" s="47"/>
      <c r="LDR245" s="47"/>
      <c r="LDS245" s="47"/>
      <c r="LDT245" s="47"/>
      <c r="LDU245" s="47"/>
      <c r="LDV245" s="47"/>
      <c r="LDW245" s="47"/>
      <c r="LDX245" s="47"/>
      <c r="LDY245" s="47"/>
      <c r="LDZ245" s="47"/>
      <c r="LEA245" s="47"/>
      <c r="LEB245" s="47"/>
      <c r="LEC245" s="47"/>
      <c r="LED245" s="47"/>
      <c r="LEE245" s="47"/>
      <c r="LEF245" s="47"/>
      <c r="LEG245" s="47"/>
      <c r="LEH245" s="47"/>
      <c r="LEI245" s="47"/>
      <c r="LEJ245" s="47"/>
      <c r="LEK245" s="47"/>
      <c r="LEL245" s="47"/>
      <c r="LEM245" s="47"/>
      <c r="LEN245" s="47"/>
      <c r="LEO245" s="47"/>
      <c r="LEP245" s="47"/>
      <c r="LEQ245" s="47"/>
      <c r="LER245" s="47"/>
      <c r="LES245" s="47"/>
      <c r="LET245" s="47"/>
      <c r="LEU245" s="47"/>
      <c r="LEV245" s="47"/>
      <c r="LEW245" s="47"/>
      <c r="LEX245" s="47"/>
      <c r="LEY245" s="47"/>
      <c r="LEZ245" s="47"/>
      <c r="LFA245" s="47"/>
      <c r="LFB245" s="47"/>
      <c r="LFC245" s="47"/>
      <c r="LFD245" s="47"/>
      <c r="LFE245" s="47"/>
      <c r="LFF245" s="47"/>
      <c r="LFG245" s="47"/>
      <c r="LFH245" s="47"/>
      <c r="LFI245" s="47"/>
      <c r="LFJ245" s="47"/>
      <c r="LFK245" s="47"/>
      <c r="LFL245" s="47"/>
      <c r="LFM245" s="47"/>
      <c r="LFN245" s="47"/>
      <c r="LFO245" s="47"/>
      <c r="LFP245" s="47"/>
      <c r="LFQ245" s="47"/>
      <c r="LFR245" s="47"/>
      <c r="LFS245" s="47"/>
      <c r="LFT245" s="47"/>
      <c r="LFU245" s="47"/>
      <c r="LFV245" s="47"/>
      <c r="LFW245" s="47"/>
      <c r="LFX245" s="47"/>
      <c r="LFY245" s="47"/>
      <c r="LFZ245" s="47"/>
      <c r="LGA245" s="47"/>
      <c r="LGB245" s="47"/>
      <c r="LGC245" s="47"/>
      <c r="LGD245" s="47"/>
      <c r="LGE245" s="47"/>
      <c r="LGF245" s="47"/>
      <c r="LGG245" s="47"/>
      <c r="LGH245" s="47"/>
      <c r="LGI245" s="47"/>
      <c r="LGJ245" s="47"/>
      <c r="LGK245" s="47"/>
      <c r="LGL245" s="47"/>
      <c r="LGM245" s="47"/>
      <c r="LGN245" s="47"/>
      <c r="LGO245" s="47"/>
      <c r="LGP245" s="47"/>
      <c r="LGQ245" s="47"/>
      <c r="LGR245" s="47"/>
      <c r="LGS245" s="47"/>
      <c r="LGT245" s="47"/>
      <c r="LGU245" s="47"/>
      <c r="LGV245" s="47"/>
      <c r="LGW245" s="47"/>
      <c r="LGX245" s="47"/>
      <c r="LGY245" s="47"/>
      <c r="LGZ245" s="47"/>
      <c r="LHA245" s="47"/>
      <c r="LHB245" s="47"/>
      <c r="LHC245" s="47"/>
      <c r="LHD245" s="47"/>
      <c r="LHE245" s="47"/>
      <c r="LHF245" s="47"/>
      <c r="LHG245" s="47"/>
      <c r="LHH245" s="47"/>
      <c r="LHI245" s="47"/>
      <c r="LHJ245" s="47"/>
      <c r="LHK245" s="47"/>
      <c r="LHL245" s="47"/>
      <c r="LHM245" s="47"/>
      <c r="LHN245" s="47"/>
      <c r="LHO245" s="47"/>
      <c r="LHP245" s="47"/>
      <c r="LHQ245" s="47"/>
      <c r="LHR245" s="47"/>
      <c r="LHS245" s="47"/>
      <c r="LHT245" s="47"/>
      <c r="LHU245" s="47"/>
      <c r="LHV245" s="47"/>
      <c r="LHW245" s="47"/>
      <c r="LHX245" s="47"/>
      <c r="LHY245" s="47"/>
      <c r="LHZ245" s="47"/>
      <c r="LIA245" s="47"/>
      <c r="LIB245" s="47"/>
      <c r="LIC245" s="47"/>
      <c r="LID245" s="47"/>
      <c r="LIE245" s="47"/>
      <c r="LIF245" s="47"/>
      <c r="LIG245" s="47"/>
      <c r="LIH245" s="47"/>
      <c r="LII245" s="47"/>
      <c r="LIJ245" s="47"/>
      <c r="LIK245" s="47"/>
      <c r="LIL245" s="47"/>
      <c r="LIM245" s="47"/>
      <c r="LIN245" s="47"/>
      <c r="LIO245" s="47"/>
      <c r="LIP245" s="47"/>
      <c r="LIQ245" s="47"/>
      <c r="LIR245" s="47"/>
      <c r="LIS245" s="47"/>
      <c r="LIT245" s="47"/>
      <c r="LIU245" s="47"/>
      <c r="LIV245" s="47"/>
      <c r="LIW245" s="47"/>
      <c r="LIX245" s="47"/>
      <c r="LIY245" s="47"/>
      <c r="LIZ245" s="47"/>
      <c r="LJA245" s="47"/>
      <c r="LJB245" s="47"/>
      <c r="LJC245" s="47"/>
      <c r="LJD245" s="47"/>
      <c r="LJE245" s="47"/>
      <c r="LJF245" s="47"/>
      <c r="LJG245" s="47"/>
      <c r="LJH245" s="47"/>
      <c r="LJI245" s="47"/>
      <c r="LJJ245" s="47"/>
      <c r="LJK245" s="47"/>
      <c r="LJL245" s="47"/>
      <c r="LJM245" s="47"/>
      <c r="LJN245" s="47"/>
      <c r="LJO245" s="47"/>
      <c r="LJP245" s="47"/>
      <c r="LJQ245" s="47"/>
      <c r="LJR245" s="47"/>
      <c r="LJS245" s="47"/>
      <c r="LJT245" s="47"/>
      <c r="LJU245" s="47"/>
      <c r="LJV245" s="47"/>
      <c r="LJW245" s="47"/>
      <c r="LJX245" s="47"/>
      <c r="LJY245" s="47"/>
      <c r="LJZ245" s="47"/>
      <c r="LKA245" s="47"/>
      <c r="LKB245" s="47"/>
      <c r="LKC245" s="47"/>
      <c r="LKD245" s="47"/>
      <c r="LKE245" s="47"/>
      <c r="LKF245" s="47"/>
      <c r="LKG245" s="47"/>
      <c r="LKH245" s="47"/>
      <c r="LKI245" s="47"/>
      <c r="LKJ245" s="47"/>
      <c r="LKK245" s="47"/>
      <c r="LKL245" s="47"/>
      <c r="LKM245" s="47"/>
      <c r="LKN245" s="47"/>
      <c r="LKO245" s="47"/>
      <c r="LKP245" s="47"/>
      <c r="LKQ245" s="47"/>
      <c r="LKR245" s="47"/>
      <c r="LKS245" s="47"/>
      <c r="LKT245" s="47"/>
      <c r="LKU245" s="47"/>
      <c r="LKV245" s="47"/>
      <c r="LKW245" s="47"/>
      <c r="LKX245" s="47"/>
      <c r="LKY245" s="47"/>
      <c r="LKZ245" s="47"/>
      <c r="LLA245" s="47"/>
      <c r="LLB245" s="47"/>
      <c r="LLC245" s="47"/>
      <c r="LLD245" s="47"/>
      <c r="LLE245" s="47"/>
      <c r="LLF245" s="47"/>
      <c r="LLG245" s="47"/>
      <c r="LLH245" s="47"/>
      <c r="LLI245" s="47"/>
      <c r="LLJ245" s="47"/>
      <c r="LLK245" s="47"/>
      <c r="LLL245" s="47"/>
      <c r="LLM245" s="47"/>
      <c r="LLN245" s="47"/>
      <c r="LLO245" s="47"/>
      <c r="LLP245" s="47"/>
      <c r="LLQ245" s="47"/>
      <c r="LLR245" s="47"/>
      <c r="LLS245" s="47"/>
      <c r="LLT245" s="47"/>
      <c r="LLU245" s="47"/>
      <c r="LLV245" s="47"/>
      <c r="LLW245" s="47"/>
      <c r="LLX245" s="47"/>
      <c r="LLY245" s="47"/>
      <c r="LLZ245" s="47"/>
      <c r="LMA245" s="47"/>
      <c r="LMB245" s="47"/>
      <c r="LMC245" s="47"/>
      <c r="LMD245" s="47"/>
      <c r="LME245" s="47"/>
      <c r="LMF245" s="47"/>
      <c r="LMG245" s="47"/>
      <c r="LMH245" s="47"/>
      <c r="LMI245" s="47"/>
      <c r="LMJ245" s="47"/>
      <c r="LMK245" s="47"/>
      <c r="LML245" s="47"/>
      <c r="LMM245" s="47"/>
      <c r="LMN245" s="47"/>
      <c r="LMO245" s="47"/>
      <c r="LMP245" s="47"/>
      <c r="LMQ245" s="47"/>
      <c r="LMR245" s="47"/>
      <c r="LMS245" s="47"/>
      <c r="LMT245" s="47"/>
      <c r="LMU245" s="47"/>
      <c r="LMV245" s="47"/>
      <c r="LMW245" s="47"/>
      <c r="LMX245" s="47"/>
      <c r="LMY245" s="47"/>
      <c r="LMZ245" s="47"/>
      <c r="LNA245" s="47"/>
      <c r="LNB245" s="47"/>
      <c r="LNC245" s="47"/>
      <c r="LND245" s="47"/>
      <c r="LNE245" s="47"/>
      <c r="LNF245" s="47"/>
      <c r="LNG245" s="47"/>
      <c r="LNH245" s="47"/>
      <c r="LNI245" s="47"/>
      <c r="LNJ245" s="47"/>
      <c r="LNK245" s="47"/>
      <c r="LNL245" s="47"/>
      <c r="LNM245" s="47"/>
      <c r="LNN245" s="47"/>
      <c r="LNO245" s="47"/>
      <c r="LNP245" s="47"/>
      <c r="LNQ245" s="47"/>
      <c r="LNR245" s="47"/>
      <c r="LNS245" s="47"/>
      <c r="LNT245" s="47"/>
      <c r="LNU245" s="47"/>
      <c r="LNV245" s="47"/>
      <c r="LNW245" s="47"/>
      <c r="LNX245" s="47"/>
      <c r="LNY245" s="47"/>
      <c r="LNZ245" s="47"/>
      <c r="LOA245" s="47"/>
      <c r="LOB245" s="47"/>
      <c r="LOC245" s="47"/>
      <c r="LOD245" s="47"/>
      <c r="LOE245" s="47"/>
      <c r="LOF245" s="47"/>
      <c r="LOG245" s="47"/>
      <c r="LOH245" s="47"/>
      <c r="LOI245" s="47"/>
      <c r="LOJ245" s="47"/>
      <c r="LOK245" s="47"/>
      <c r="LOL245" s="47"/>
      <c r="LOM245" s="47"/>
      <c r="LON245" s="47"/>
      <c r="LOO245" s="47"/>
      <c r="LOP245" s="47"/>
      <c r="LOQ245" s="47"/>
      <c r="LOR245" s="47"/>
      <c r="LOS245" s="47"/>
      <c r="LOT245" s="47"/>
      <c r="LOU245" s="47"/>
      <c r="LOV245" s="47"/>
      <c r="LOW245" s="47"/>
      <c r="LOX245" s="47"/>
      <c r="LOY245" s="47"/>
      <c r="LOZ245" s="47"/>
      <c r="LPA245" s="47"/>
      <c r="LPB245" s="47"/>
      <c r="LPC245" s="47"/>
      <c r="LPD245" s="47"/>
      <c r="LPE245" s="47"/>
      <c r="LPF245" s="47"/>
      <c r="LPG245" s="47"/>
      <c r="LPH245" s="47"/>
      <c r="LPI245" s="47"/>
      <c r="LPJ245" s="47"/>
      <c r="LPK245" s="47"/>
      <c r="LPL245" s="47"/>
      <c r="LPM245" s="47"/>
      <c r="LPN245" s="47"/>
      <c r="LPO245" s="47"/>
      <c r="LPP245" s="47"/>
      <c r="LPQ245" s="47"/>
      <c r="LPR245" s="47"/>
      <c r="LPS245" s="47"/>
      <c r="LPT245" s="47"/>
      <c r="LPU245" s="47"/>
      <c r="LPV245" s="47"/>
      <c r="LPW245" s="47"/>
      <c r="LPX245" s="47"/>
      <c r="LPY245" s="47"/>
      <c r="LPZ245" s="47"/>
      <c r="LQA245" s="47"/>
      <c r="LQB245" s="47"/>
      <c r="LQC245" s="47"/>
      <c r="LQD245" s="47"/>
      <c r="LQE245" s="47"/>
      <c r="LQF245" s="47"/>
      <c r="LQG245" s="47"/>
      <c r="LQH245" s="47"/>
      <c r="LQI245" s="47"/>
      <c r="LQJ245" s="47"/>
      <c r="LQK245" s="47"/>
      <c r="LQL245" s="47"/>
      <c r="LQM245" s="47"/>
      <c r="LQN245" s="47"/>
      <c r="LQO245" s="47"/>
      <c r="LQP245" s="47"/>
      <c r="LQQ245" s="47"/>
      <c r="LQR245" s="47"/>
      <c r="LQS245" s="47"/>
      <c r="LQT245" s="47"/>
      <c r="LQU245" s="47"/>
      <c r="LQV245" s="47"/>
      <c r="LQW245" s="47"/>
      <c r="LQX245" s="47"/>
      <c r="LQY245" s="47"/>
      <c r="LQZ245" s="47"/>
      <c r="LRA245" s="47"/>
      <c r="LRB245" s="47"/>
      <c r="LRC245" s="47"/>
      <c r="LRD245" s="47"/>
      <c r="LRE245" s="47"/>
      <c r="LRF245" s="47"/>
      <c r="LRG245" s="47"/>
      <c r="LRH245" s="47"/>
      <c r="LRI245" s="47"/>
      <c r="LRJ245" s="47"/>
      <c r="LRK245" s="47"/>
      <c r="LRL245" s="47"/>
      <c r="LRM245" s="47"/>
      <c r="LRN245" s="47"/>
      <c r="LRO245" s="47"/>
      <c r="LRP245" s="47"/>
      <c r="LRQ245" s="47"/>
      <c r="LRR245" s="47"/>
      <c r="LRS245" s="47"/>
      <c r="LRT245" s="47"/>
      <c r="LRU245" s="47"/>
      <c r="LRV245" s="47"/>
      <c r="LRW245" s="47"/>
      <c r="LRX245" s="47"/>
      <c r="LRY245" s="47"/>
      <c r="LRZ245" s="47"/>
      <c r="LSA245" s="47"/>
      <c r="LSB245" s="47"/>
      <c r="LSC245" s="47"/>
      <c r="LSD245" s="47"/>
      <c r="LSE245" s="47"/>
      <c r="LSF245" s="47"/>
      <c r="LSG245" s="47"/>
      <c r="LSH245" s="47"/>
      <c r="LSI245" s="47"/>
      <c r="LSJ245" s="47"/>
      <c r="LSK245" s="47"/>
      <c r="LSL245" s="47"/>
      <c r="LSM245" s="47"/>
      <c r="LSN245" s="47"/>
      <c r="LSO245" s="47"/>
      <c r="LSP245" s="47"/>
      <c r="LSQ245" s="47"/>
      <c r="LSR245" s="47"/>
      <c r="LSS245" s="47"/>
      <c r="LST245" s="47"/>
      <c r="LSU245" s="47"/>
      <c r="LSV245" s="47"/>
      <c r="LSW245" s="47"/>
      <c r="LSX245" s="47"/>
      <c r="LSY245" s="47"/>
      <c r="LSZ245" s="47"/>
      <c r="LTA245" s="47"/>
      <c r="LTB245" s="47"/>
      <c r="LTC245" s="47"/>
      <c r="LTD245" s="47"/>
      <c r="LTE245" s="47"/>
      <c r="LTF245" s="47"/>
      <c r="LTG245" s="47"/>
      <c r="LTH245" s="47"/>
      <c r="LTI245" s="47"/>
      <c r="LTJ245" s="47"/>
      <c r="LTK245" s="47"/>
      <c r="LTL245" s="47"/>
      <c r="LTM245" s="47"/>
      <c r="LTN245" s="47"/>
      <c r="LTO245" s="47"/>
      <c r="LTP245" s="47"/>
      <c r="LTQ245" s="47"/>
      <c r="LTR245" s="47"/>
      <c r="LTS245" s="47"/>
      <c r="LTT245" s="47"/>
      <c r="LTU245" s="47"/>
      <c r="LTV245" s="47"/>
      <c r="LTW245" s="47"/>
      <c r="LTX245" s="47"/>
      <c r="LTY245" s="47"/>
      <c r="LTZ245" s="47"/>
      <c r="LUA245" s="47"/>
      <c r="LUB245" s="47"/>
      <c r="LUC245" s="47"/>
      <c r="LUD245" s="47"/>
      <c r="LUE245" s="47"/>
      <c r="LUF245" s="47"/>
      <c r="LUG245" s="47"/>
      <c r="LUH245" s="47"/>
      <c r="LUI245" s="47"/>
      <c r="LUJ245" s="47"/>
      <c r="LUK245" s="47"/>
      <c r="LUL245" s="47"/>
      <c r="LUM245" s="47"/>
      <c r="LUN245" s="47"/>
      <c r="LUO245" s="47"/>
      <c r="LUP245" s="47"/>
      <c r="LUQ245" s="47"/>
      <c r="LUR245" s="47"/>
      <c r="LUS245" s="47"/>
      <c r="LUT245" s="47"/>
      <c r="LUU245" s="47"/>
      <c r="LUV245" s="47"/>
      <c r="LUW245" s="47"/>
      <c r="LUX245" s="47"/>
      <c r="LUY245" s="47"/>
      <c r="LUZ245" s="47"/>
      <c r="LVA245" s="47"/>
      <c r="LVB245" s="47"/>
      <c r="LVC245" s="47"/>
      <c r="LVD245" s="47"/>
      <c r="LVE245" s="47"/>
      <c r="LVF245" s="47"/>
      <c r="LVG245" s="47"/>
      <c r="LVH245" s="47"/>
      <c r="LVI245" s="47"/>
      <c r="LVJ245" s="47"/>
      <c r="LVK245" s="47"/>
      <c r="LVL245" s="47"/>
      <c r="LVM245" s="47"/>
      <c r="LVN245" s="47"/>
      <c r="LVO245" s="47"/>
      <c r="LVP245" s="47"/>
      <c r="LVQ245" s="47"/>
      <c r="LVR245" s="47"/>
      <c r="LVS245" s="47"/>
      <c r="LVT245" s="47"/>
      <c r="LVU245" s="47"/>
      <c r="LVV245" s="47"/>
      <c r="LVW245" s="47"/>
      <c r="LVX245" s="47"/>
      <c r="LVY245" s="47"/>
      <c r="LVZ245" s="47"/>
      <c r="LWA245" s="47"/>
      <c r="LWB245" s="47"/>
      <c r="LWC245" s="47"/>
      <c r="LWD245" s="47"/>
      <c r="LWE245" s="47"/>
      <c r="LWF245" s="47"/>
      <c r="LWG245" s="47"/>
      <c r="LWH245" s="47"/>
      <c r="LWI245" s="47"/>
      <c r="LWJ245" s="47"/>
      <c r="LWK245" s="47"/>
      <c r="LWL245" s="47"/>
      <c r="LWM245" s="47"/>
      <c r="LWN245" s="47"/>
      <c r="LWO245" s="47"/>
      <c r="LWP245" s="47"/>
      <c r="LWQ245" s="47"/>
      <c r="LWR245" s="47"/>
      <c r="LWS245" s="47"/>
      <c r="LWT245" s="47"/>
      <c r="LWU245" s="47"/>
      <c r="LWV245" s="47"/>
      <c r="LWW245" s="47"/>
      <c r="LWX245" s="47"/>
      <c r="LWY245" s="47"/>
      <c r="LWZ245" s="47"/>
      <c r="LXA245" s="47"/>
      <c r="LXB245" s="47"/>
      <c r="LXC245" s="47"/>
      <c r="LXD245" s="47"/>
      <c r="LXE245" s="47"/>
      <c r="LXF245" s="47"/>
      <c r="LXG245" s="47"/>
      <c r="LXH245" s="47"/>
      <c r="LXI245" s="47"/>
      <c r="LXJ245" s="47"/>
      <c r="LXK245" s="47"/>
      <c r="LXL245" s="47"/>
      <c r="LXM245" s="47"/>
      <c r="LXN245" s="47"/>
      <c r="LXO245" s="47"/>
      <c r="LXP245" s="47"/>
      <c r="LXQ245" s="47"/>
      <c r="LXR245" s="47"/>
      <c r="LXS245" s="47"/>
      <c r="LXT245" s="47"/>
      <c r="LXU245" s="47"/>
      <c r="LXV245" s="47"/>
      <c r="LXW245" s="47"/>
      <c r="LXX245" s="47"/>
      <c r="LXY245" s="47"/>
      <c r="LXZ245" s="47"/>
      <c r="LYA245" s="47"/>
      <c r="LYB245" s="47"/>
      <c r="LYC245" s="47"/>
      <c r="LYD245" s="47"/>
      <c r="LYE245" s="47"/>
      <c r="LYF245" s="47"/>
      <c r="LYG245" s="47"/>
      <c r="LYH245" s="47"/>
      <c r="LYI245" s="47"/>
      <c r="LYJ245" s="47"/>
      <c r="LYK245" s="47"/>
      <c r="LYL245" s="47"/>
      <c r="LYM245" s="47"/>
      <c r="LYN245" s="47"/>
      <c r="LYO245" s="47"/>
      <c r="LYP245" s="47"/>
      <c r="LYQ245" s="47"/>
      <c r="LYR245" s="47"/>
      <c r="LYS245" s="47"/>
      <c r="LYT245" s="47"/>
      <c r="LYU245" s="47"/>
      <c r="LYV245" s="47"/>
      <c r="LYW245" s="47"/>
      <c r="LYX245" s="47"/>
      <c r="LYY245" s="47"/>
      <c r="LYZ245" s="47"/>
      <c r="LZA245" s="47"/>
      <c r="LZB245" s="47"/>
      <c r="LZC245" s="47"/>
      <c r="LZD245" s="47"/>
      <c r="LZE245" s="47"/>
      <c r="LZF245" s="47"/>
      <c r="LZG245" s="47"/>
      <c r="LZH245" s="47"/>
      <c r="LZI245" s="47"/>
      <c r="LZJ245" s="47"/>
      <c r="LZK245" s="47"/>
      <c r="LZL245" s="47"/>
      <c r="LZM245" s="47"/>
      <c r="LZN245" s="47"/>
      <c r="LZO245" s="47"/>
      <c r="LZP245" s="47"/>
      <c r="LZQ245" s="47"/>
      <c r="LZR245" s="47"/>
      <c r="LZS245" s="47"/>
      <c r="LZT245" s="47"/>
      <c r="LZU245" s="47"/>
      <c r="LZV245" s="47"/>
      <c r="LZW245" s="47"/>
      <c r="LZX245" s="47"/>
      <c r="LZY245" s="47"/>
      <c r="LZZ245" s="47"/>
      <c r="MAA245" s="47"/>
      <c r="MAB245" s="47"/>
      <c r="MAC245" s="47"/>
      <c r="MAD245" s="47"/>
      <c r="MAE245" s="47"/>
      <c r="MAF245" s="47"/>
      <c r="MAG245" s="47"/>
      <c r="MAH245" s="47"/>
      <c r="MAI245" s="47"/>
      <c r="MAJ245" s="47"/>
      <c r="MAK245" s="47"/>
      <c r="MAL245" s="47"/>
      <c r="MAM245" s="47"/>
      <c r="MAN245" s="47"/>
      <c r="MAO245" s="47"/>
      <c r="MAP245" s="47"/>
      <c r="MAQ245" s="47"/>
      <c r="MAR245" s="47"/>
      <c r="MAS245" s="47"/>
      <c r="MAT245" s="47"/>
      <c r="MAU245" s="47"/>
      <c r="MAV245" s="47"/>
      <c r="MAW245" s="47"/>
      <c r="MAX245" s="47"/>
      <c r="MAY245" s="47"/>
      <c r="MAZ245" s="47"/>
      <c r="MBA245" s="47"/>
      <c r="MBB245" s="47"/>
      <c r="MBC245" s="47"/>
      <c r="MBD245" s="47"/>
      <c r="MBE245" s="47"/>
      <c r="MBF245" s="47"/>
      <c r="MBG245" s="47"/>
      <c r="MBH245" s="47"/>
      <c r="MBI245" s="47"/>
      <c r="MBJ245" s="47"/>
      <c r="MBK245" s="47"/>
      <c r="MBL245" s="47"/>
      <c r="MBM245" s="47"/>
      <c r="MBN245" s="47"/>
      <c r="MBO245" s="47"/>
      <c r="MBP245" s="47"/>
      <c r="MBQ245" s="47"/>
      <c r="MBR245" s="47"/>
      <c r="MBS245" s="47"/>
      <c r="MBT245" s="47"/>
      <c r="MBU245" s="47"/>
      <c r="MBV245" s="47"/>
      <c r="MBW245" s="47"/>
      <c r="MBX245" s="47"/>
      <c r="MBY245" s="47"/>
      <c r="MBZ245" s="47"/>
      <c r="MCA245" s="47"/>
      <c r="MCB245" s="47"/>
      <c r="MCC245" s="47"/>
      <c r="MCD245" s="47"/>
      <c r="MCE245" s="47"/>
      <c r="MCF245" s="47"/>
      <c r="MCG245" s="47"/>
      <c r="MCH245" s="47"/>
      <c r="MCI245" s="47"/>
      <c r="MCJ245" s="47"/>
      <c r="MCK245" s="47"/>
      <c r="MCL245" s="47"/>
      <c r="MCM245" s="47"/>
      <c r="MCN245" s="47"/>
      <c r="MCO245" s="47"/>
      <c r="MCP245" s="47"/>
      <c r="MCQ245" s="47"/>
      <c r="MCR245" s="47"/>
      <c r="MCS245" s="47"/>
      <c r="MCT245" s="47"/>
      <c r="MCU245" s="47"/>
      <c r="MCV245" s="47"/>
      <c r="MCW245" s="47"/>
      <c r="MCX245" s="47"/>
      <c r="MCY245" s="47"/>
      <c r="MCZ245" s="47"/>
      <c r="MDA245" s="47"/>
      <c r="MDB245" s="47"/>
      <c r="MDC245" s="47"/>
      <c r="MDD245" s="47"/>
      <c r="MDE245" s="47"/>
      <c r="MDF245" s="47"/>
      <c r="MDG245" s="47"/>
      <c r="MDH245" s="47"/>
      <c r="MDI245" s="47"/>
      <c r="MDJ245" s="47"/>
      <c r="MDK245" s="47"/>
      <c r="MDL245" s="47"/>
      <c r="MDM245" s="47"/>
      <c r="MDN245" s="47"/>
      <c r="MDO245" s="47"/>
      <c r="MDP245" s="47"/>
      <c r="MDQ245" s="47"/>
      <c r="MDR245" s="47"/>
      <c r="MDS245" s="47"/>
      <c r="MDT245" s="47"/>
      <c r="MDU245" s="47"/>
      <c r="MDV245" s="47"/>
      <c r="MDW245" s="47"/>
      <c r="MDX245" s="47"/>
      <c r="MDY245" s="47"/>
      <c r="MDZ245" s="47"/>
      <c r="MEA245" s="47"/>
      <c r="MEB245" s="47"/>
      <c r="MEC245" s="47"/>
      <c r="MED245" s="47"/>
      <c r="MEE245" s="47"/>
      <c r="MEF245" s="47"/>
      <c r="MEG245" s="47"/>
      <c r="MEH245" s="47"/>
      <c r="MEI245" s="47"/>
      <c r="MEJ245" s="47"/>
      <c r="MEK245" s="47"/>
      <c r="MEL245" s="47"/>
      <c r="MEM245" s="47"/>
      <c r="MEN245" s="47"/>
      <c r="MEO245" s="47"/>
      <c r="MEP245" s="47"/>
      <c r="MEQ245" s="47"/>
      <c r="MER245" s="47"/>
      <c r="MES245" s="47"/>
      <c r="MET245" s="47"/>
      <c r="MEU245" s="47"/>
      <c r="MEV245" s="47"/>
      <c r="MEW245" s="47"/>
      <c r="MEX245" s="47"/>
      <c r="MEY245" s="47"/>
      <c r="MEZ245" s="47"/>
      <c r="MFA245" s="47"/>
      <c r="MFB245" s="47"/>
      <c r="MFC245" s="47"/>
      <c r="MFD245" s="47"/>
      <c r="MFE245" s="47"/>
      <c r="MFF245" s="47"/>
      <c r="MFG245" s="47"/>
      <c r="MFH245" s="47"/>
      <c r="MFI245" s="47"/>
      <c r="MFJ245" s="47"/>
      <c r="MFK245" s="47"/>
      <c r="MFL245" s="47"/>
      <c r="MFM245" s="47"/>
      <c r="MFN245" s="47"/>
      <c r="MFO245" s="47"/>
      <c r="MFP245" s="47"/>
      <c r="MFQ245" s="47"/>
      <c r="MFR245" s="47"/>
      <c r="MFS245" s="47"/>
      <c r="MFT245" s="47"/>
      <c r="MFU245" s="47"/>
      <c r="MFV245" s="47"/>
      <c r="MFW245" s="47"/>
      <c r="MFX245" s="47"/>
      <c r="MFY245" s="47"/>
      <c r="MFZ245" s="47"/>
      <c r="MGA245" s="47"/>
      <c r="MGB245" s="47"/>
      <c r="MGC245" s="47"/>
      <c r="MGD245" s="47"/>
      <c r="MGE245" s="47"/>
      <c r="MGF245" s="47"/>
      <c r="MGG245" s="47"/>
      <c r="MGH245" s="47"/>
      <c r="MGI245" s="47"/>
      <c r="MGJ245" s="47"/>
      <c r="MGK245" s="47"/>
      <c r="MGL245" s="47"/>
      <c r="MGM245" s="47"/>
      <c r="MGN245" s="47"/>
      <c r="MGO245" s="47"/>
      <c r="MGP245" s="47"/>
      <c r="MGQ245" s="47"/>
      <c r="MGR245" s="47"/>
      <c r="MGS245" s="47"/>
      <c r="MGT245" s="47"/>
      <c r="MGU245" s="47"/>
      <c r="MGV245" s="47"/>
      <c r="MGW245" s="47"/>
      <c r="MGX245" s="47"/>
      <c r="MGY245" s="47"/>
      <c r="MGZ245" s="47"/>
      <c r="MHA245" s="47"/>
      <c r="MHB245" s="47"/>
      <c r="MHC245" s="47"/>
      <c r="MHD245" s="47"/>
      <c r="MHE245" s="47"/>
      <c r="MHF245" s="47"/>
      <c r="MHG245" s="47"/>
      <c r="MHH245" s="47"/>
      <c r="MHI245" s="47"/>
      <c r="MHJ245" s="47"/>
      <c r="MHK245" s="47"/>
      <c r="MHL245" s="47"/>
      <c r="MHM245" s="47"/>
      <c r="MHN245" s="47"/>
      <c r="MHO245" s="47"/>
      <c r="MHP245" s="47"/>
      <c r="MHQ245" s="47"/>
      <c r="MHR245" s="47"/>
      <c r="MHS245" s="47"/>
      <c r="MHT245" s="47"/>
      <c r="MHU245" s="47"/>
      <c r="MHV245" s="47"/>
      <c r="MHW245" s="47"/>
      <c r="MHX245" s="47"/>
      <c r="MHY245" s="47"/>
      <c r="MHZ245" s="47"/>
      <c r="MIA245" s="47"/>
      <c r="MIB245" s="47"/>
      <c r="MIC245" s="47"/>
      <c r="MID245" s="47"/>
      <c r="MIE245" s="47"/>
      <c r="MIF245" s="47"/>
      <c r="MIG245" s="47"/>
      <c r="MIH245" s="47"/>
      <c r="MII245" s="47"/>
      <c r="MIJ245" s="47"/>
      <c r="MIK245" s="47"/>
      <c r="MIL245" s="47"/>
      <c r="MIM245" s="47"/>
      <c r="MIN245" s="47"/>
      <c r="MIO245" s="47"/>
      <c r="MIP245" s="47"/>
      <c r="MIQ245" s="47"/>
      <c r="MIR245" s="47"/>
      <c r="MIS245" s="47"/>
      <c r="MIT245" s="47"/>
      <c r="MIU245" s="47"/>
      <c r="MIV245" s="47"/>
      <c r="MIW245" s="47"/>
      <c r="MIX245" s="47"/>
      <c r="MIY245" s="47"/>
      <c r="MIZ245" s="47"/>
      <c r="MJA245" s="47"/>
      <c r="MJB245" s="47"/>
      <c r="MJC245" s="47"/>
      <c r="MJD245" s="47"/>
      <c r="MJE245" s="47"/>
      <c r="MJF245" s="47"/>
      <c r="MJG245" s="47"/>
      <c r="MJH245" s="47"/>
      <c r="MJI245" s="47"/>
      <c r="MJJ245" s="47"/>
      <c r="MJK245" s="47"/>
      <c r="MJL245" s="47"/>
      <c r="MJM245" s="47"/>
      <c r="MJN245" s="47"/>
      <c r="MJO245" s="47"/>
      <c r="MJP245" s="47"/>
      <c r="MJQ245" s="47"/>
      <c r="MJR245" s="47"/>
      <c r="MJS245" s="47"/>
      <c r="MJT245" s="47"/>
      <c r="MJU245" s="47"/>
      <c r="MJV245" s="47"/>
      <c r="MJW245" s="47"/>
      <c r="MJX245" s="47"/>
      <c r="MJY245" s="47"/>
      <c r="MJZ245" s="47"/>
      <c r="MKA245" s="47"/>
      <c r="MKB245" s="47"/>
      <c r="MKC245" s="47"/>
      <c r="MKD245" s="47"/>
      <c r="MKE245" s="47"/>
      <c r="MKF245" s="47"/>
      <c r="MKG245" s="47"/>
      <c r="MKH245" s="47"/>
      <c r="MKI245" s="47"/>
      <c r="MKJ245" s="47"/>
      <c r="MKK245" s="47"/>
      <c r="MKL245" s="47"/>
      <c r="MKM245" s="47"/>
      <c r="MKN245" s="47"/>
      <c r="MKO245" s="47"/>
      <c r="MKP245" s="47"/>
      <c r="MKQ245" s="47"/>
      <c r="MKR245" s="47"/>
      <c r="MKS245" s="47"/>
      <c r="MKT245" s="47"/>
      <c r="MKU245" s="47"/>
      <c r="MKV245" s="47"/>
      <c r="MKW245" s="47"/>
      <c r="MKX245" s="47"/>
      <c r="MKY245" s="47"/>
      <c r="MKZ245" s="47"/>
      <c r="MLA245" s="47"/>
      <c r="MLB245" s="47"/>
      <c r="MLC245" s="47"/>
      <c r="MLD245" s="47"/>
      <c r="MLE245" s="47"/>
      <c r="MLF245" s="47"/>
      <c r="MLG245" s="47"/>
      <c r="MLH245" s="47"/>
      <c r="MLI245" s="47"/>
      <c r="MLJ245" s="47"/>
      <c r="MLK245" s="47"/>
      <c r="MLL245" s="47"/>
      <c r="MLM245" s="47"/>
      <c r="MLN245" s="47"/>
      <c r="MLO245" s="47"/>
      <c r="MLP245" s="47"/>
      <c r="MLQ245" s="47"/>
      <c r="MLR245" s="47"/>
      <c r="MLS245" s="47"/>
      <c r="MLT245" s="47"/>
      <c r="MLU245" s="47"/>
      <c r="MLV245" s="47"/>
      <c r="MLW245" s="47"/>
      <c r="MLX245" s="47"/>
      <c r="MLY245" s="47"/>
      <c r="MLZ245" s="47"/>
      <c r="MMA245" s="47"/>
      <c r="MMB245" s="47"/>
      <c r="MMC245" s="47"/>
      <c r="MMD245" s="47"/>
      <c r="MME245" s="47"/>
      <c r="MMF245" s="47"/>
      <c r="MMG245" s="47"/>
      <c r="MMH245" s="47"/>
      <c r="MMI245" s="47"/>
      <c r="MMJ245" s="47"/>
      <c r="MMK245" s="47"/>
      <c r="MML245" s="47"/>
      <c r="MMM245" s="47"/>
      <c r="MMN245" s="47"/>
      <c r="MMO245" s="47"/>
      <c r="MMP245" s="47"/>
      <c r="MMQ245" s="47"/>
      <c r="MMR245" s="47"/>
      <c r="MMS245" s="47"/>
      <c r="MMT245" s="47"/>
      <c r="MMU245" s="47"/>
      <c r="MMV245" s="47"/>
      <c r="MMW245" s="47"/>
      <c r="MMX245" s="47"/>
      <c r="MMY245" s="47"/>
      <c r="MMZ245" s="47"/>
      <c r="MNA245" s="47"/>
      <c r="MNB245" s="47"/>
      <c r="MNC245" s="47"/>
      <c r="MND245" s="47"/>
      <c r="MNE245" s="47"/>
      <c r="MNF245" s="47"/>
      <c r="MNG245" s="47"/>
      <c r="MNH245" s="47"/>
      <c r="MNI245" s="47"/>
      <c r="MNJ245" s="47"/>
      <c r="MNK245" s="47"/>
      <c r="MNL245" s="47"/>
      <c r="MNM245" s="47"/>
      <c r="MNN245" s="47"/>
      <c r="MNO245" s="47"/>
      <c r="MNP245" s="47"/>
      <c r="MNQ245" s="47"/>
      <c r="MNR245" s="47"/>
      <c r="MNS245" s="47"/>
      <c r="MNT245" s="47"/>
      <c r="MNU245" s="47"/>
      <c r="MNV245" s="47"/>
      <c r="MNW245" s="47"/>
      <c r="MNX245" s="47"/>
      <c r="MNY245" s="47"/>
      <c r="MNZ245" s="47"/>
      <c r="MOA245" s="47"/>
      <c r="MOB245" s="47"/>
      <c r="MOC245" s="47"/>
      <c r="MOD245" s="47"/>
      <c r="MOE245" s="47"/>
      <c r="MOF245" s="47"/>
      <c r="MOG245" s="47"/>
      <c r="MOH245" s="47"/>
      <c r="MOI245" s="47"/>
      <c r="MOJ245" s="47"/>
      <c r="MOK245" s="47"/>
      <c r="MOL245" s="47"/>
      <c r="MOM245" s="47"/>
      <c r="MON245" s="47"/>
      <c r="MOO245" s="47"/>
      <c r="MOP245" s="47"/>
      <c r="MOQ245" s="47"/>
      <c r="MOR245" s="47"/>
      <c r="MOS245" s="47"/>
      <c r="MOT245" s="47"/>
      <c r="MOU245" s="47"/>
      <c r="MOV245" s="47"/>
      <c r="MOW245" s="47"/>
      <c r="MOX245" s="47"/>
      <c r="MOY245" s="47"/>
      <c r="MOZ245" s="47"/>
      <c r="MPA245" s="47"/>
      <c r="MPB245" s="47"/>
      <c r="MPC245" s="47"/>
      <c r="MPD245" s="47"/>
      <c r="MPE245" s="47"/>
      <c r="MPF245" s="47"/>
      <c r="MPG245" s="47"/>
      <c r="MPH245" s="47"/>
      <c r="MPI245" s="47"/>
      <c r="MPJ245" s="47"/>
      <c r="MPK245" s="47"/>
      <c r="MPL245" s="47"/>
      <c r="MPM245" s="47"/>
      <c r="MPN245" s="47"/>
      <c r="MPO245" s="47"/>
      <c r="MPP245" s="47"/>
      <c r="MPQ245" s="47"/>
      <c r="MPR245" s="47"/>
      <c r="MPS245" s="47"/>
      <c r="MPT245" s="47"/>
      <c r="MPU245" s="47"/>
      <c r="MPV245" s="47"/>
      <c r="MPW245" s="47"/>
      <c r="MPX245" s="47"/>
      <c r="MPY245" s="47"/>
      <c r="MPZ245" s="47"/>
      <c r="MQA245" s="47"/>
      <c r="MQB245" s="47"/>
      <c r="MQC245" s="47"/>
      <c r="MQD245" s="47"/>
      <c r="MQE245" s="47"/>
      <c r="MQF245" s="47"/>
      <c r="MQG245" s="47"/>
      <c r="MQH245" s="47"/>
      <c r="MQI245" s="47"/>
      <c r="MQJ245" s="47"/>
      <c r="MQK245" s="47"/>
      <c r="MQL245" s="47"/>
      <c r="MQM245" s="47"/>
      <c r="MQN245" s="47"/>
      <c r="MQO245" s="47"/>
      <c r="MQP245" s="47"/>
      <c r="MQQ245" s="47"/>
      <c r="MQR245" s="47"/>
      <c r="MQS245" s="47"/>
      <c r="MQT245" s="47"/>
      <c r="MQU245" s="47"/>
      <c r="MQV245" s="47"/>
      <c r="MQW245" s="47"/>
      <c r="MQX245" s="47"/>
      <c r="MQY245" s="47"/>
      <c r="MQZ245" s="47"/>
      <c r="MRA245" s="47"/>
      <c r="MRB245" s="47"/>
      <c r="MRC245" s="47"/>
      <c r="MRD245" s="47"/>
      <c r="MRE245" s="47"/>
      <c r="MRF245" s="47"/>
      <c r="MRG245" s="47"/>
      <c r="MRH245" s="47"/>
      <c r="MRI245" s="47"/>
      <c r="MRJ245" s="47"/>
      <c r="MRK245" s="47"/>
      <c r="MRL245" s="47"/>
      <c r="MRM245" s="47"/>
      <c r="MRN245" s="47"/>
      <c r="MRO245" s="47"/>
      <c r="MRP245" s="47"/>
      <c r="MRQ245" s="47"/>
      <c r="MRR245" s="47"/>
      <c r="MRS245" s="47"/>
      <c r="MRT245" s="47"/>
      <c r="MRU245" s="47"/>
      <c r="MRV245" s="47"/>
      <c r="MRW245" s="47"/>
      <c r="MRX245" s="47"/>
      <c r="MRY245" s="47"/>
      <c r="MRZ245" s="47"/>
      <c r="MSA245" s="47"/>
      <c r="MSB245" s="47"/>
      <c r="MSC245" s="47"/>
      <c r="MSD245" s="47"/>
      <c r="MSE245" s="47"/>
      <c r="MSF245" s="47"/>
      <c r="MSG245" s="47"/>
      <c r="MSH245" s="47"/>
      <c r="MSI245" s="47"/>
      <c r="MSJ245" s="47"/>
      <c r="MSK245" s="47"/>
      <c r="MSL245" s="47"/>
      <c r="MSM245" s="47"/>
      <c r="MSN245" s="47"/>
      <c r="MSO245" s="47"/>
      <c r="MSP245" s="47"/>
      <c r="MSQ245" s="47"/>
      <c r="MSR245" s="47"/>
      <c r="MSS245" s="47"/>
      <c r="MST245" s="47"/>
      <c r="MSU245" s="47"/>
      <c r="MSV245" s="47"/>
      <c r="MSW245" s="47"/>
      <c r="MSX245" s="47"/>
      <c r="MSY245" s="47"/>
      <c r="MSZ245" s="47"/>
      <c r="MTA245" s="47"/>
      <c r="MTB245" s="47"/>
      <c r="MTC245" s="47"/>
      <c r="MTD245" s="47"/>
      <c r="MTE245" s="47"/>
      <c r="MTF245" s="47"/>
      <c r="MTG245" s="47"/>
      <c r="MTH245" s="47"/>
      <c r="MTI245" s="47"/>
      <c r="MTJ245" s="47"/>
      <c r="MTK245" s="47"/>
      <c r="MTL245" s="47"/>
      <c r="MTM245" s="47"/>
      <c r="MTN245" s="47"/>
      <c r="MTO245" s="47"/>
      <c r="MTP245" s="47"/>
      <c r="MTQ245" s="47"/>
      <c r="MTR245" s="47"/>
      <c r="MTS245" s="47"/>
      <c r="MTT245" s="47"/>
      <c r="MTU245" s="47"/>
      <c r="MTV245" s="47"/>
      <c r="MTW245" s="47"/>
      <c r="MTX245" s="47"/>
      <c r="MTY245" s="47"/>
      <c r="MTZ245" s="47"/>
      <c r="MUA245" s="47"/>
      <c r="MUB245" s="47"/>
      <c r="MUC245" s="47"/>
      <c r="MUD245" s="47"/>
      <c r="MUE245" s="47"/>
      <c r="MUF245" s="47"/>
      <c r="MUG245" s="47"/>
      <c r="MUH245" s="47"/>
      <c r="MUI245" s="47"/>
      <c r="MUJ245" s="47"/>
      <c r="MUK245" s="47"/>
      <c r="MUL245" s="47"/>
      <c r="MUM245" s="47"/>
      <c r="MUN245" s="47"/>
      <c r="MUO245" s="47"/>
      <c r="MUP245" s="47"/>
      <c r="MUQ245" s="47"/>
      <c r="MUR245" s="47"/>
      <c r="MUS245" s="47"/>
      <c r="MUT245" s="47"/>
      <c r="MUU245" s="47"/>
      <c r="MUV245" s="47"/>
      <c r="MUW245" s="47"/>
      <c r="MUX245" s="47"/>
      <c r="MUY245" s="47"/>
      <c r="MUZ245" s="47"/>
      <c r="MVA245" s="47"/>
      <c r="MVB245" s="47"/>
      <c r="MVC245" s="47"/>
      <c r="MVD245" s="47"/>
      <c r="MVE245" s="47"/>
      <c r="MVF245" s="47"/>
      <c r="MVG245" s="47"/>
      <c r="MVH245" s="47"/>
      <c r="MVI245" s="47"/>
      <c r="MVJ245" s="47"/>
      <c r="MVK245" s="47"/>
      <c r="MVL245" s="47"/>
      <c r="MVM245" s="47"/>
      <c r="MVN245" s="47"/>
      <c r="MVO245" s="47"/>
      <c r="MVP245" s="47"/>
      <c r="MVQ245" s="47"/>
      <c r="MVR245" s="47"/>
      <c r="MVS245" s="47"/>
      <c r="MVT245" s="47"/>
      <c r="MVU245" s="47"/>
      <c r="MVV245" s="47"/>
      <c r="MVW245" s="47"/>
      <c r="MVX245" s="47"/>
      <c r="MVY245" s="47"/>
      <c r="MVZ245" s="47"/>
      <c r="MWA245" s="47"/>
      <c r="MWB245" s="47"/>
      <c r="MWC245" s="47"/>
      <c r="MWD245" s="47"/>
      <c r="MWE245" s="47"/>
      <c r="MWF245" s="47"/>
      <c r="MWG245" s="47"/>
      <c r="MWH245" s="47"/>
      <c r="MWI245" s="47"/>
      <c r="MWJ245" s="47"/>
      <c r="MWK245" s="47"/>
      <c r="MWL245" s="47"/>
      <c r="MWM245" s="47"/>
      <c r="MWN245" s="47"/>
      <c r="MWO245" s="47"/>
      <c r="MWP245" s="47"/>
      <c r="MWQ245" s="47"/>
      <c r="MWR245" s="47"/>
      <c r="MWS245" s="47"/>
      <c r="MWT245" s="47"/>
      <c r="MWU245" s="47"/>
      <c r="MWV245" s="47"/>
      <c r="MWW245" s="47"/>
      <c r="MWX245" s="47"/>
      <c r="MWY245" s="47"/>
      <c r="MWZ245" s="47"/>
      <c r="MXA245" s="47"/>
      <c r="MXB245" s="47"/>
      <c r="MXC245" s="47"/>
      <c r="MXD245" s="47"/>
      <c r="MXE245" s="47"/>
      <c r="MXF245" s="47"/>
      <c r="MXG245" s="47"/>
      <c r="MXH245" s="47"/>
      <c r="MXI245" s="47"/>
      <c r="MXJ245" s="47"/>
      <c r="MXK245" s="47"/>
      <c r="MXL245" s="47"/>
      <c r="MXM245" s="47"/>
      <c r="MXN245" s="47"/>
      <c r="MXO245" s="47"/>
      <c r="MXP245" s="47"/>
      <c r="MXQ245" s="47"/>
      <c r="MXR245" s="47"/>
      <c r="MXS245" s="47"/>
      <c r="MXT245" s="47"/>
      <c r="MXU245" s="47"/>
      <c r="MXV245" s="47"/>
      <c r="MXW245" s="47"/>
      <c r="MXX245" s="47"/>
      <c r="MXY245" s="47"/>
      <c r="MXZ245" s="47"/>
      <c r="MYA245" s="47"/>
      <c r="MYB245" s="47"/>
      <c r="MYC245" s="47"/>
      <c r="MYD245" s="47"/>
      <c r="MYE245" s="47"/>
      <c r="MYF245" s="47"/>
      <c r="MYG245" s="47"/>
      <c r="MYH245" s="47"/>
      <c r="MYI245" s="47"/>
      <c r="MYJ245" s="47"/>
      <c r="MYK245" s="47"/>
      <c r="MYL245" s="47"/>
      <c r="MYM245" s="47"/>
      <c r="MYN245" s="47"/>
      <c r="MYO245" s="47"/>
      <c r="MYP245" s="47"/>
      <c r="MYQ245" s="47"/>
      <c r="MYR245" s="47"/>
      <c r="MYS245" s="47"/>
      <c r="MYT245" s="47"/>
      <c r="MYU245" s="47"/>
      <c r="MYV245" s="47"/>
      <c r="MYW245" s="47"/>
      <c r="MYX245" s="47"/>
      <c r="MYY245" s="47"/>
      <c r="MYZ245" s="47"/>
      <c r="MZA245" s="47"/>
      <c r="MZB245" s="47"/>
      <c r="MZC245" s="47"/>
      <c r="MZD245" s="47"/>
      <c r="MZE245" s="47"/>
      <c r="MZF245" s="47"/>
      <c r="MZG245" s="47"/>
      <c r="MZH245" s="47"/>
      <c r="MZI245" s="47"/>
      <c r="MZJ245" s="47"/>
      <c r="MZK245" s="47"/>
      <c r="MZL245" s="47"/>
      <c r="MZM245" s="47"/>
      <c r="MZN245" s="47"/>
      <c r="MZO245" s="47"/>
      <c r="MZP245" s="47"/>
      <c r="MZQ245" s="47"/>
      <c r="MZR245" s="47"/>
      <c r="MZS245" s="47"/>
      <c r="MZT245" s="47"/>
      <c r="MZU245" s="47"/>
      <c r="MZV245" s="47"/>
      <c r="MZW245" s="47"/>
      <c r="MZX245" s="47"/>
      <c r="MZY245" s="47"/>
      <c r="MZZ245" s="47"/>
      <c r="NAA245" s="47"/>
      <c r="NAB245" s="47"/>
      <c r="NAC245" s="47"/>
      <c r="NAD245" s="47"/>
      <c r="NAE245" s="47"/>
      <c r="NAF245" s="47"/>
      <c r="NAG245" s="47"/>
      <c r="NAH245" s="47"/>
      <c r="NAI245" s="47"/>
      <c r="NAJ245" s="47"/>
      <c r="NAK245" s="47"/>
      <c r="NAL245" s="47"/>
      <c r="NAM245" s="47"/>
      <c r="NAN245" s="47"/>
      <c r="NAO245" s="47"/>
      <c r="NAP245" s="47"/>
      <c r="NAQ245" s="47"/>
      <c r="NAR245" s="47"/>
      <c r="NAS245" s="47"/>
      <c r="NAT245" s="47"/>
      <c r="NAU245" s="47"/>
      <c r="NAV245" s="47"/>
      <c r="NAW245" s="47"/>
      <c r="NAX245" s="47"/>
      <c r="NAY245" s="47"/>
      <c r="NAZ245" s="47"/>
      <c r="NBA245" s="47"/>
      <c r="NBB245" s="47"/>
      <c r="NBC245" s="47"/>
      <c r="NBD245" s="47"/>
      <c r="NBE245" s="47"/>
      <c r="NBF245" s="47"/>
      <c r="NBG245" s="47"/>
      <c r="NBH245" s="47"/>
      <c r="NBI245" s="47"/>
      <c r="NBJ245" s="47"/>
      <c r="NBK245" s="47"/>
      <c r="NBL245" s="47"/>
      <c r="NBM245" s="47"/>
      <c r="NBN245" s="47"/>
      <c r="NBO245" s="47"/>
      <c r="NBP245" s="47"/>
      <c r="NBQ245" s="47"/>
      <c r="NBR245" s="47"/>
      <c r="NBS245" s="47"/>
      <c r="NBT245" s="47"/>
      <c r="NBU245" s="47"/>
      <c r="NBV245" s="47"/>
      <c r="NBW245" s="47"/>
      <c r="NBX245" s="47"/>
      <c r="NBY245" s="47"/>
      <c r="NBZ245" s="47"/>
      <c r="NCA245" s="47"/>
      <c r="NCB245" s="47"/>
      <c r="NCC245" s="47"/>
      <c r="NCD245" s="47"/>
      <c r="NCE245" s="47"/>
      <c r="NCF245" s="47"/>
      <c r="NCG245" s="47"/>
      <c r="NCH245" s="47"/>
      <c r="NCI245" s="47"/>
      <c r="NCJ245" s="47"/>
      <c r="NCK245" s="47"/>
      <c r="NCL245" s="47"/>
      <c r="NCM245" s="47"/>
      <c r="NCN245" s="47"/>
      <c r="NCO245" s="47"/>
      <c r="NCP245" s="47"/>
      <c r="NCQ245" s="47"/>
      <c r="NCR245" s="47"/>
      <c r="NCS245" s="47"/>
      <c r="NCT245" s="47"/>
      <c r="NCU245" s="47"/>
      <c r="NCV245" s="47"/>
      <c r="NCW245" s="47"/>
      <c r="NCX245" s="47"/>
      <c r="NCY245" s="47"/>
      <c r="NCZ245" s="47"/>
      <c r="NDA245" s="47"/>
      <c r="NDB245" s="47"/>
      <c r="NDC245" s="47"/>
      <c r="NDD245" s="47"/>
      <c r="NDE245" s="47"/>
      <c r="NDF245" s="47"/>
      <c r="NDG245" s="47"/>
      <c r="NDH245" s="47"/>
      <c r="NDI245" s="47"/>
      <c r="NDJ245" s="47"/>
      <c r="NDK245" s="47"/>
      <c r="NDL245" s="47"/>
      <c r="NDM245" s="47"/>
      <c r="NDN245" s="47"/>
      <c r="NDO245" s="47"/>
      <c r="NDP245" s="47"/>
      <c r="NDQ245" s="47"/>
      <c r="NDR245" s="47"/>
      <c r="NDS245" s="47"/>
      <c r="NDT245" s="47"/>
      <c r="NDU245" s="47"/>
      <c r="NDV245" s="47"/>
      <c r="NDW245" s="47"/>
      <c r="NDX245" s="47"/>
      <c r="NDY245" s="47"/>
      <c r="NDZ245" s="47"/>
      <c r="NEA245" s="47"/>
      <c r="NEB245" s="47"/>
      <c r="NEC245" s="47"/>
      <c r="NED245" s="47"/>
      <c r="NEE245" s="47"/>
      <c r="NEF245" s="47"/>
      <c r="NEG245" s="47"/>
      <c r="NEH245" s="47"/>
      <c r="NEI245" s="47"/>
      <c r="NEJ245" s="47"/>
      <c r="NEK245" s="47"/>
      <c r="NEL245" s="47"/>
      <c r="NEM245" s="47"/>
      <c r="NEN245" s="47"/>
      <c r="NEO245" s="47"/>
      <c r="NEP245" s="47"/>
      <c r="NEQ245" s="47"/>
      <c r="NER245" s="47"/>
      <c r="NES245" s="47"/>
      <c r="NET245" s="47"/>
      <c r="NEU245" s="47"/>
      <c r="NEV245" s="47"/>
      <c r="NEW245" s="47"/>
      <c r="NEX245" s="47"/>
      <c r="NEY245" s="47"/>
      <c r="NEZ245" s="47"/>
      <c r="NFA245" s="47"/>
      <c r="NFB245" s="47"/>
      <c r="NFC245" s="47"/>
      <c r="NFD245" s="47"/>
      <c r="NFE245" s="47"/>
      <c r="NFF245" s="47"/>
      <c r="NFG245" s="47"/>
      <c r="NFH245" s="47"/>
      <c r="NFI245" s="47"/>
      <c r="NFJ245" s="47"/>
      <c r="NFK245" s="47"/>
      <c r="NFL245" s="47"/>
      <c r="NFM245" s="47"/>
      <c r="NFN245" s="47"/>
      <c r="NFO245" s="47"/>
      <c r="NFP245" s="47"/>
      <c r="NFQ245" s="47"/>
      <c r="NFR245" s="47"/>
      <c r="NFS245" s="47"/>
      <c r="NFT245" s="47"/>
      <c r="NFU245" s="47"/>
      <c r="NFV245" s="47"/>
      <c r="NFW245" s="47"/>
      <c r="NFX245" s="47"/>
      <c r="NFY245" s="47"/>
      <c r="NFZ245" s="47"/>
      <c r="NGA245" s="47"/>
      <c r="NGB245" s="47"/>
      <c r="NGC245" s="47"/>
      <c r="NGD245" s="47"/>
      <c r="NGE245" s="47"/>
      <c r="NGF245" s="47"/>
      <c r="NGG245" s="47"/>
      <c r="NGH245" s="47"/>
      <c r="NGI245" s="47"/>
      <c r="NGJ245" s="47"/>
      <c r="NGK245" s="47"/>
      <c r="NGL245" s="47"/>
      <c r="NGM245" s="47"/>
      <c r="NGN245" s="47"/>
      <c r="NGO245" s="47"/>
      <c r="NGP245" s="47"/>
      <c r="NGQ245" s="47"/>
      <c r="NGR245" s="47"/>
      <c r="NGS245" s="47"/>
      <c r="NGT245" s="47"/>
      <c r="NGU245" s="47"/>
      <c r="NGV245" s="47"/>
      <c r="NGW245" s="47"/>
      <c r="NGX245" s="47"/>
      <c r="NGY245" s="47"/>
      <c r="NGZ245" s="47"/>
      <c r="NHA245" s="47"/>
      <c r="NHB245" s="47"/>
      <c r="NHC245" s="47"/>
      <c r="NHD245" s="47"/>
      <c r="NHE245" s="47"/>
      <c r="NHF245" s="47"/>
      <c r="NHG245" s="47"/>
      <c r="NHH245" s="47"/>
      <c r="NHI245" s="47"/>
      <c r="NHJ245" s="47"/>
      <c r="NHK245" s="47"/>
      <c r="NHL245" s="47"/>
      <c r="NHM245" s="47"/>
      <c r="NHN245" s="47"/>
      <c r="NHO245" s="47"/>
      <c r="NHP245" s="47"/>
      <c r="NHQ245" s="47"/>
      <c r="NHR245" s="47"/>
      <c r="NHS245" s="47"/>
      <c r="NHT245" s="47"/>
      <c r="NHU245" s="47"/>
      <c r="NHV245" s="47"/>
      <c r="NHW245" s="47"/>
      <c r="NHX245" s="47"/>
      <c r="NHY245" s="47"/>
      <c r="NHZ245" s="47"/>
      <c r="NIA245" s="47"/>
      <c r="NIB245" s="47"/>
      <c r="NIC245" s="47"/>
      <c r="NID245" s="47"/>
      <c r="NIE245" s="47"/>
      <c r="NIF245" s="47"/>
      <c r="NIG245" s="47"/>
      <c r="NIH245" s="47"/>
      <c r="NII245" s="47"/>
      <c r="NIJ245" s="47"/>
      <c r="NIK245" s="47"/>
      <c r="NIL245" s="47"/>
      <c r="NIM245" s="47"/>
      <c r="NIN245" s="47"/>
      <c r="NIO245" s="47"/>
      <c r="NIP245" s="47"/>
      <c r="NIQ245" s="47"/>
      <c r="NIR245" s="47"/>
      <c r="NIS245" s="47"/>
      <c r="NIT245" s="47"/>
      <c r="NIU245" s="47"/>
      <c r="NIV245" s="47"/>
      <c r="NIW245" s="47"/>
      <c r="NIX245" s="47"/>
      <c r="NIY245" s="47"/>
      <c r="NIZ245" s="47"/>
      <c r="NJA245" s="47"/>
      <c r="NJB245" s="47"/>
      <c r="NJC245" s="47"/>
      <c r="NJD245" s="47"/>
      <c r="NJE245" s="47"/>
      <c r="NJF245" s="47"/>
      <c r="NJG245" s="47"/>
      <c r="NJH245" s="47"/>
      <c r="NJI245" s="47"/>
      <c r="NJJ245" s="47"/>
      <c r="NJK245" s="47"/>
      <c r="NJL245" s="47"/>
      <c r="NJM245" s="47"/>
      <c r="NJN245" s="47"/>
      <c r="NJO245" s="47"/>
      <c r="NJP245" s="47"/>
      <c r="NJQ245" s="47"/>
      <c r="NJR245" s="47"/>
      <c r="NJS245" s="47"/>
      <c r="NJT245" s="47"/>
      <c r="NJU245" s="47"/>
      <c r="NJV245" s="47"/>
      <c r="NJW245" s="47"/>
      <c r="NJX245" s="47"/>
      <c r="NJY245" s="47"/>
      <c r="NJZ245" s="47"/>
      <c r="NKA245" s="47"/>
      <c r="NKB245" s="47"/>
      <c r="NKC245" s="47"/>
      <c r="NKD245" s="47"/>
      <c r="NKE245" s="47"/>
      <c r="NKF245" s="47"/>
      <c r="NKG245" s="47"/>
      <c r="NKH245" s="47"/>
      <c r="NKI245" s="47"/>
      <c r="NKJ245" s="47"/>
      <c r="NKK245" s="47"/>
      <c r="NKL245" s="47"/>
      <c r="NKM245" s="47"/>
      <c r="NKN245" s="47"/>
      <c r="NKO245" s="47"/>
      <c r="NKP245" s="47"/>
      <c r="NKQ245" s="47"/>
      <c r="NKR245" s="47"/>
      <c r="NKS245" s="47"/>
      <c r="NKT245" s="47"/>
      <c r="NKU245" s="47"/>
      <c r="NKV245" s="47"/>
      <c r="NKW245" s="47"/>
      <c r="NKX245" s="47"/>
      <c r="NKY245" s="47"/>
      <c r="NKZ245" s="47"/>
      <c r="NLA245" s="47"/>
      <c r="NLB245" s="47"/>
      <c r="NLC245" s="47"/>
      <c r="NLD245" s="47"/>
      <c r="NLE245" s="47"/>
      <c r="NLF245" s="47"/>
      <c r="NLG245" s="47"/>
      <c r="NLH245" s="47"/>
      <c r="NLI245" s="47"/>
      <c r="NLJ245" s="47"/>
      <c r="NLK245" s="47"/>
      <c r="NLL245" s="47"/>
      <c r="NLM245" s="47"/>
      <c r="NLN245" s="47"/>
      <c r="NLO245" s="47"/>
      <c r="NLP245" s="47"/>
      <c r="NLQ245" s="47"/>
      <c r="NLR245" s="47"/>
      <c r="NLS245" s="47"/>
      <c r="NLT245" s="47"/>
      <c r="NLU245" s="47"/>
      <c r="NLV245" s="47"/>
      <c r="NLW245" s="47"/>
      <c r="NLX245" s="47"/>
      <c r="NLY245" s="47"/>
      <c r="NLZ245" s="47"/>
      <c r="NMA245" s="47"/>
      <c r="NMB245" s="47"/>
      <c r="NMC245" s="47"/>
      <c r="NMD245" s="47"/>
      <c r="NME245" s="47"/>
      <c r="NMF245" s="47"/>
      <c r="NMG245" s="47"/>
      <c r="NMH245" s="47"/>
      <c r="NMI245" s="47"/>
      <c r="NMJ245" s="47"/>
      <c r="NMK245" s="47"/>
      <c r="NML245" s="47"/>
      <c r="NMM245" s="47"/>
      <c r="NMN245" s="47"/>
      <c r="NMO245" s="47"/>
      <c r="NMP245" s="47"/>
      <c r="NMQ245" s="47"/>
      <c r="NMR245" s="47"/>
      <c r="NMS245" s="47"/>
      <c r="NMT245" s="47"/>
      <c r="NMU245" s="47"/>
      <c r="NMV245" s="47"/>
      <c r="NMW245" s="47"/>
      <c r="NMX245" s="47"/>
      <c r="NMY245" s="47"/>
      <c r="NMZ245" s="47"/>
      <c r="NNA245" s="47"/>
      <c r="NNB245" s="47"/>
      <c r="NNC245" s="47"/>
      <c r="NND245" s="47"/>
      <c r="NNE245" s="47"/>
      <c r="NNF245" s="47"/>
      <c r="NNG245" s="47"/>
      <c r="NNH245" s="47"/>
      <c r="NNI245" s="47"/>
      <c r="NNJ245" s="47"/>
      <c r="NNK245" s="47"/>
      <c r="NNL245" s="47"/>
      <c r="NNM245" s="47"/>
      <c r="NNN245" s="47"/>
      <c r="NNO245" s="47"/>
      <c r="NNP245" s="47"/>
      <c r="NNQ245" s="47"/>
      <c r="NNR245" s="47"/>
      <c r="NNS245" s="47"/>
      <c r="NNT245" s="47"/>
      <c r="NNU245" s="47"/>
      <c r="NNV245" s="47"/>
      <c r="NNW245" s="47"/>
      <c r="NNX245" s="47"/>
      <c r="NNY245" s="47"/>
      <c r="NNZ245" s="47"/>
      <c r="NOA245" s="47"/>
      <c r="NOB245" s="47"/>
      <c r="NOC245" s="47"/>
      <c r="NOD245" s="47"/>
      <c r="NOE245" s="47"/>
      <c r="NOF245" s="47"/>
      <c r="NOG245" s="47"/>
      <c r="NOH245" s="47"/>
      <c r="NOI245" s="47"/>
      <c r="NOJ245" s="47"/>
      <c r="NOK245" s="47"/>
      <c r="NOL245" s="47"/>
      <c r="NOM245" s="47"/>
      <c r="NON245" s="47"/>
      <c r="NOO245" s="47"/>
      <c r="NOP245" s="47"/>
      <c r="NOQ245" s="47"/>
      <c r="NOR245" s="47"/>
      <c r="NOS245" s="47"/>
      <c r="NOT245" s="47"/>
      <c r="NOU245" s="47"/>
      <c r="NOV245" s="47"/>
      <c r="NOW245" s="47"/>
      <c r="NOX245" s="47"/>
      <c r="NOY245" s="47"/>
      <c r="NOZ245" s="47"/>
      <c r="NPA245" s="47"/>
      <c r="NPB245" s="47"/>
      <c r="NPC245" s="47"/>
      <c r="NPD245" s="47"/>
      <c r="NPE245" s="47"/>
      <c r="NPF245" s="47"/>
      <c r="NPG245" s="47"/>
      <c r="NPH245" s="47"/>
      <c r="NPI245" s="47"/>
      <c r="NPJ245" s="47"/>
      <c r="NPK245" s="47"/>
      <c r="NPL245" s="47"/>
      <c r="NPM245" s="47"/>
      <c r="NPN245" s="47"/>
      <c r="NPO245" s="47"/>
      <c r="NPP245" s="47"/>
      <c r="NPQ245" s="47"/>
      <c r="NPR245" s="47"/>
      <c r="NPS245" s="47"/>
      <c r="NPT245" s="47"/>
      <c r="NPU245" s="47"/>
      <c r="NPV245" s="47"/>
      <c r="NPW245" s="47"/>
      <c r="NPX245" s="47"/>
      <c r="NPY245" s="47"/>
      <c r="NPZ245" s="47"/>
      <c r="NQA245" s="47"/>
      <c r="NQB245" s="47"/>
      <c r="NQC245" s="47"/>
      <c r="NQD245" s="47"/>
      <c r="NQE245" s="47"/>
      <c r="NQF245" s="47"/>
      <c r="NQG245" s="47"/>
      <c r="NQH245" s="47"/>
      <c r="NQI245" s="47"/>
      <c r="NQJ245" s="47"/>
      <c r="NQK245" s="47"/>
      <c r="NQL245" s="47"/>
      <c r="NQM245" s="47"/>
      <c r="NQN245" s="47"/>
      <c r="NQO245" s="47"/>
      <c r="NQP245" s="47"/>
      <c r="NQQ245" s="47"/>
      <c r="NQR245" s="47"/>
      <c r="NQS245" s="47"/>
      <c r="NQT245" s="47"/>
      <c r="NQU245" s="47"/>
      <c r="NQV245" s="47"/>
      <c r="NQW245" s="47"/>
      <c r="NQX245" s="47"/>
      <c r="NQY245" s="47"/>
      <c r="NQZ245" s="47"/>
      <c r="NRA245" s="47"/>
      <c r="NRB245" s="47"/>
      <c r="NRC245" s="47"/>
      <c r="NRD245" s="47"/>
      <c r="NRE245" s="47"/>
      <c r="NRF245" s="47"/>
      <c r="NRG245" s="47"/>
      <c r="NRH245" s="47"/>
      <c r="NRI245" s="47"/>
      <c r="NRJ245" s="47"/>
      <c r="NRK245" s="47"/>
      <c r="NRL245" s="47"/>
      <c r="NRM245" s="47"/>
      <c r="NRN245" s="47"/>
      <c r="NRO245" s="47"/>
      <c r="NRP245" s="47"/>
      <c r="NRQ245" s="47"/>
      <c r="NRR245" s="47"/>
      <c r="NRS245" s="47"/>
      <c r="NRT245" s="47"/>
      <c r="NRU245" s="47"/>
      <c r="NRV245" s="47"/>
      <c r="NRW245" s="47"/>
      <c r="NRX245" s="47"/>
      <c r="NRY245" s="47"/>
      <c r="NRZ245" s="47"/>
      <c r="NSA245" s="47"/>
      <c r="NSB245" s="47"/>
      <c r="NSC245" s="47"/>
      <c r="NSD245" s="47"/>
      <c r="NSE245" s="47"/>
      <c r="NSF245" s="47"/>
      <c r="NSG245" s="47"/>
      <c r="NSH245" s="47"/>
      <c r="NSI245" s="47"/>
      <c r="NSJ245" s="47"/>
      <c r="NSK245" s="47"/>
      <c r="NSL245" s="47"/>
      <c r="NSM245" s="47"/>
      <c r="NSN245" s="47"/>
      <c r="NSO245" s="47"/>
      <c r="NSP245" s="47"/>
      <c r="NSQ245" s="47"/>
      <c r="NSR245" s="47"/>
      <c r="NSS245" s="47"/>
      <c r="NST245" s="47"/>
      <c r="NSU245" s="47"/>
      <c r="NSV245" s="47"/>
      <c r="NSW245" s="47"/>
      <c r="NSX245" s="47"/>
      <c r="NSY245" s="47"/>
      <c r="NSZ245" s="47"/>
      <c r="NTA245" s="47"/>
      <c r="NTB245" s="47"/>
      <c r="NTC245" s="47"/>
      <c r="NTD245" s="47"/>
      <c r="NTE245" s="47"/>
      <c r="NTF245" s="47"/>
      <c r="NTG245" s="47"/>
      <c r="NTH245" s="47"/>
      <c r="NTI245" s="47"/>
      <c r="NTJ245" s="47"/>
      <c r="NTK245" s="47"/>
      <c r="NTL245" s="47"/>
      <c r="NTM245" s="47"/>
      <c r="NTN245" s="47"/>
      <c r="NTO245" s="47"/>
      <c r="NTP245" s="47"/>
      <c r="NTQ245" s="47"/>
      <c r="NTR245" s="47"/>
      <c r="NTS245" s="47"/>
      <c r="NTT245" s="47"/>
      <c r="NTU245" s="47"/>
      <c r="NTV245" s="47"/>
      <c r="NTW245" s="47"/>
      <c r="NTX245" s="47"/>
      <c r="NTY245" s="47"/>
      <c r="NTZ245" s="47"/>
      <c r="NUA245" s="47"/>
      <c r="NUB245" s="47"/>
      <c r="NUC245" s="47"/>
      <c r="NUD245" s="47"/>
      <c r="NUE245" s="47"/>
      <c r="NUF245" s="47"/>
      <c r="NUG245" s="47"/>
      <c r="NUH245" s="47"/>
      <c r="NUI245" s="47"/>
      <c r="NUJ245" s="47"/>
      <c r="NUK245" s="47"/>
      <c r="NUL245" s="47"/>
      <c r="NUM245" s="47"/>
      <c r="NUN245" s="47"/>
      <c r="NUO245" s="47"/>
      <c r="NUP245" s="47"/>
      <c r="NUQ245" s="47"/>
      <c r="NUR245" s="47"/>
      <c r="NUS245" s="47"/>
      <c r="NUT245" s="47"/>
      <c r="NUU245" s="47"/>
      <c r="NUV245" s="47"/>
      <c r="NUW245" s="47"/>
      <c r="NUX245" s="47"/>
      <c r="NUY245" s="47"/>
      <c r="NUZ245" s="47"/>
      <c r="NVA245" s="47"/>
      <c r="NVB245" s="47"/>
      <c r="NVC245" s="47"/>
      <c r="NVD245" s="47"/>
      <c r="NVE245" s="47"/>
      <c r="NVF245" s="47"/>
      <c r="NVG245" s="47"/>
      <c r="NVH245" s="47"/>
      <c r="NVI245" s="47"/>
      <c r="NVJ245" s="47"/>
      <c r="NVK245" s="47"/>
      <c r="NVL245" s="47"/>
      <c r="NVM245" s="47"/>
      <c r="NVN245" s="47"/>
      <c r="NVO245" s="47"/>
      <c r="NVP245" s="47"/>
      <c r="NVQ245" s="47"/>
      <c r="NVR245" s="47"/>
      <c r="NVS245" s="47"/>
      <c r="NVT245" s="47"/>
      <c r="NVU245" s="47"/>
      <c r="NVV245" s="47"/>
      <c r="NVW245" s="47"/>
      <c r="NVX245" s="47"/>
      <c r="NVY245" s="47"/>
      <c r="NVZ245" s="47"/>
      <c r="NWA245" s="47"/>
      <c r="NWB245" s="47"/>
      <c r="NWC245" s="47"/>
      <c r="NWD245" s="47"/>
      <c r="NWE245" s="47"/>
      <c r="NWF245" s="47"/>
      <c r="NWG245" s="47"/>
      <c r="NWH245" s="47"/>
      <c r="NWI245" s="47"/>
      <c r="NWJ245" s="47"/>
      <c r="NWK245" s="47"/>
      <c r="NWL245" s="47"/>
      <c r="NWM245" s="47"/>
      <c r="NWN245" s="47"/>
      <c r="NWO245" s="47"/>
      <c r="NWP245" s="47"/>
      <c r="NWQ245" s="47"/>
      <c r="NWR245" s="47"/>
      <c r="NWS245" s="47"/>
      <c r="NWT245" s="47"/>
      <c r="NWU245" s="47"/>
      <c r="NWV245" s="47"/>
      <c r="NWW245" s="47"/>
      <c r="NWX245" s="47"/>
      <c r="NWY245" s="47"/>
      <c r="NWZ245" s="47"/>
      <c r="NXA245" s="47"/>
      <c r="NXB245" s="47"/>
      <c r="NXC245" s="47"/>
      <c r="NXD245" s="47"/>
      <c r="NXE245" s="47"/>
      <c r="NXF245" s="47"/>
      <c r="NXG245" s="47"/>
      <c r="NXH245" s="47"/>
      <c r="NXI245" s="47"/>
      <c r="NXJ245" s="47"/>
      <c r="NXK245" s="47"/>
      <c r="NXL245" s="47"/>
      <c r="NXM245" s="47"/>
      <c r="NXN245" s="47"/>
      <c r="NXO245" s="47"/>
      <c r="NXP245" s="47"/>
      <c r="NXQ245" s="47"/>
      <c r="NXR245" s="47"/>
      <c r="NXS245" s="47"/>
      <c r="NXT245" s="47"/>
      <c r="NXU245" s="47"/>
      <c r="NXV245" s="47"/>
      <c r="NXW245" s="47"/>
      <c r="NXX245" s="47"/>
      <c r="NXY245" s="47"/>
      <c r="NXZ245" s="47"/>
      <c r="NYA245" s="47"/>
      <c r="NYB245" s="47"/>
      <c r="NYC245" s="47"/>
      <c r="NYD245" s="47"/>
      <c r="NYE245" s="47"/>
      <c r="NYF245" s="47"/>
      <c r="NYG245" s="47"/>
      <c r="NYH245" s="47"/>
      <c r="NYI245" s="47"/>
      <c r="NYJ245" s="47"/>
      <c r="NYK245" s="47"/>
      <c r="NYL245" s="47"/>
      <c r="NYM245" s="47"/>
      <c r="NYN245" s="47"/>
      <c r="NYO245" s="47"/>
      <c r="NYP245" s="47"/>
      <c r="NYQ245" s="47"/>
      <c r="NYR245" s="47"/>
      <c r="NYS245" s="47"/>
      <c r="NYT245" s="47"/>
      <c r="NYU245" s="47"/>
      <c r="NYV245" s="47"/>
      <c r="NYW245" s="47"/>
      <c r="NYX245" s="47"/>
      <c r="NYY245" s="47"/>
      <c r="NYZ245" s="47"/>
      <c r="NZA245" s="47"/>
      <c r="NZB245" s="47"/>
      <c r="NZC245" s="47"/>
      <c r="NZD245" s="47"/>
      <c r="NZE245" s="47"/>
      <c r="NZF245" s="47"/>
      <c r="NZG245" s="47"/>
      <c r="NZH245" s="47"/>
      <c r="NZI245" s="47"/>
      <c r="NZJ245" s="47"/>
      <c r="NZK245" s="47"/>
      <c r="NZL245" s="47"/>
      <c r="NZM245" s="47"/>
      <c r="NZN245" s="47"/>
      <c r="NZO245" s="47"/>
      <c r="NZP245" s="47"/>
      <c r="NZQ245" s="47"/>
      <c r="NZR245" s="47"/>
      <c r="NZS245" s="47"/>
      <c r="NZT245" s="47"/>
      <c r="NZU245" s="47"/>
      <c r="NZV245" s="47"/>
      <c r="NZW245" s="47"/>
      <c r="NZX245" s="47"/>
      <c r="NZY245" s="47"/>
      <c r="NZZ245" s="47"/>
      <c r="OAA245" s="47"/>
      <c r="OAB245" s="47"/>
      <c r="OAC245" s="47"/>
      <c r="OAD245" s="47"/>
      <c r="OAE245" s="47"/>
      <c r="OAF245" s="47"/>
      <c r="OAG245" s="47"/>
      <c r="OAH245" s="47"/>
      <c r="OAI245" s="47"/>
      <c r="OAJ245" s="47"/>
      <c r="OAK245" s="47"/>
      <c r="OAL245" s="47"/>
      <c r="OAM245" s="47"/>
      <c r="OAN245" s="47"/>
      <c r="OAO245" s="47"/>
      <c r="OAP245" s="47"/>
      <c r="OAQ245" s="47"/>
      <c r="OAR245" s="47"/>
      <c r="OAS245" s="47"/>
      <c r="OAT245" s="47"/>
      <c r="OAU245" s="47"/>
      <c r="OAV245" s="47"/>
      <c r="OAW245" s="47"/>
      <c r="OAX245" s="47"/>
      <c r="OAY245" s="47"/>
      <c r="OAZ245" s="47"/>
      <c r="OBA245" s="47"/>
      <c r="OBB245" s="47"/>
      <c r="OBC245" s="47"/>
      <c r="OBD245" s="47"/>
      <c r="OBE245" s="47"/>
      <c r="OBF245" s="47"/>
      <c r="OBG245" s="47"/>
      <c r="OBH245" s="47"/>
      <c r="OBI245" s="47"/>
      <c r="OBJ245" s="47"/>
      <c r="OBK245" s="47"/>
      <c r="OBL245" s="47"/>
      <c r="OBM245" s="47"/>
      <c r="OBN245" s="47"/>
      <c r="OBO245" s="47"/>
      <c r="OBP245" s="47"/>
      <c r="OBQ245" s="47"/>
      <c r="OBR245" s="47"/>
      <c r="OBS245" s="47"/>
      <c r="OBT245" s="47"/>
      <c r="OBU245" s="47"/>
      <c r="OBV245" s="47"/>
      <c r="OBW245" s="47"/>
      <c r="OBX245" s="47"/>
      <c r="OBY245" s="47"/>
      <c r="OBZ245" s="47"/>
      <c r="OCA245" s="47"/>
      <c r="OCB245" s="47"/>
      <c r="OCC245" s="47"/>
      <c r="OCD245" s="47"/>
      <c r="OCE245" s="47"/>
      <c r="OCF245" s="47"/>
      <c r="OCG245" s="47"/>
      <c r="OCH245" s="47"/>
      <c r="OCI245" s="47"/>
      <c r="OCJ245" s="47"/>
      <c r="OCK245" s="47"/>
      <c r="OCL245" s="47"/>
      <c r="OCM245" s="47"/>
      <c r="OCN245" s="47"/>
      <c r="OCO245" s="47"/>
      <c r="OCP245" s="47"/>
      <c r="OCQ245" s="47"/>
      <c r="OCR245" s="47"/>
      <c r="OCS245" s="47"/>
      <c r="OCT245" s="47"/>
      <c r="OCU245" s="47"/>
      <c r="OCV245" s="47"/>
      <c r="OCW245" s="47"/>
      <c r="OCX245" s="47"/>
      <c r="OCY245" s="47"/>
      <c r="OCZ245" s="47"/>
      <c r="ODA245" s="47"/>
      <c r="ODB245" s="47"/>
      <c r="ODC245" s="47"/>
      <c r="ODD245" s="47"/>
      <c r="ODE245" s="47"/>
      <c r="ODF245" s="47"/>
      <c r="ODG245" s="47"/>
      <c r="ODH245" s="47"/>
      <c r="ODI245" s="47"/>
      <c r="ODJ245" s="47"/>
      <c r="ODK245" s="47"/>
      <c r="ODL245" s="47"/>
      <c r="ODM245" s="47"/>
      <c r="ODN245" s="47"/>
      <c r="ODO245" s="47"/>
      <c r="ODP245" s="47"/>
      <c r="ODQ245" s="47"/>
      <c r="ODR245" s="47"/>
      <c r="ODS245" s="47"/>
      <c r="ODT245" s="47"/>
      <c r="ODU245" s="47"/>
      <c r="ODV245" s="47"/>
      <c r="ODW245" s="47"/>
      <c r="ODX245" s="47"/>
      <c r="ODY245" s="47"/>
      <c r="ODZ245" s="47"/>
      <c r="OEA245" s="47"/>
      <c r="OEB245" s="47"/>
      <c r="OEC245" s="47"/>
      <c r="OED245" s="47"/>
      <c r="OEE245" s="47"/>
      <c r="OEF245" s="47"/>
      <c r="OEG245" s="47"/>
      <c r="OEH245" s="47"/>
      <c r="OEI245" s="47"/>
      <c r="OEJ245" s="47"/>
      <c r="OEK245" s="47"/>
      <c r="OEL245" s="47"/>
      <c r="OEM245" s="47"/>
      <c r="OEN245" s="47"/>
      <c r="OEO245" s="47"/>
      <c r="OEP245" s="47"/>
      <c r="OEQ245" s="47"/>
      <c r="OER245" s="47"/>
      <c r="OES245" s="47"/>
      <c r="OET245" s="47"/>
      <c r="OEU245" s="47"/>
      <c r="OEV245" s="47"/>
      <c r="OEW245" s="47"/>
      <c r="OEX245" s="47"/>
      <c r="OEY245" s="47"/>
      <c r="OEZ245" s="47"/>
      <c r="OFA245" s="47"/>
      <c r="OFB245" s="47"/>
      <c r="OFC245" s="47"/>
      <c r="OFD245" s="47"/>
      <c r="OFE245" s="47"/>
      <c r="OFF245" s="47"/>
      <c r="OFG245" s="47"/>
      <c r="OFH245" s="47"/>
      <c r="OFI245" s="47"/>
      <c r="OFJ245" s="47"/>
      <c r="OFK245" s="47"/>
      <c r="OFL245" s="47"/>
      <c r="OFM245" s="47"/>
      <c r="OFN245" s="47"/>
      <c r="OFO245" s="47"/>
      <c r="OFP245" s="47"/>
      <c r="OFQ245" s="47"/>
      <c r="OFR245" s="47"/>
      <c r="OFS245" s="47"/>
      <c r="OFT245" s="47"/>
      <c r="OFU245" s="47"/>
      <c r="OFV245" s="47"/>
      <c r="OFW245" s="47"/>
      <c r="OFX245" s="47"/>
      <c r="OFY245" s="47"/>
      <c r="OFZ245" s="47"/>
      <c r="OGA245" s="47"/>
      <c r="OGB245" s="47"/>
      <c r="OGC245" s="47"/>
      <c r="OGD245" s="47"/>
      <c r="OGE245" s="47"/>
      <c r="OGF245" s="47"/>
      <c r="OGG245" s="47"/>
      <c r="OGH245" s="47"/>
      <c r="OGI245" s="47"/>
      <c r="OGJ245" s="47"/>
      <c r="OGK245" s="47"/>
      <c r="OGL245" s="47"/>
      <c r="OGM245" s="47"/>
      <c r="OGN245" s="47"/>
      <c r="OGO245" s="47"/>
      <c r="OGP245" s="47"/>
      <c r="OGQ245" s="47"/>
      <c r="OGR245" s="47"/>
      <c r="OGS245" s="47"/>
      <c r="OGT245" s="47"/>
      <c r="OGU245" s="47"/>
      <c r="OGV245" s="47"/>
      <c r="OGW245" s="47"/>
      <c r="OGX245" s="47"/>
      <c r="OGY245" s="47"/>
      <c r="OGZ245" s="47"/>
      <c r="OHA245" s="47"/>
      <c r="OHB245" s="47"/>
      <c r="OHC245" s="47"/>
      <c r="OHD245" s="47"/>
      <c r="OHE245" s="47"/>
      <c r="OHF245" s="47"/>
      <c r="OHG245" s="47"/>
      <c r="OHH245" s="47"/>
      <c r="OHI245" s="47"/>
      <c r="OHJ245" s="47"/>
      <c r="OHK245" s="47"/>
      <c r="OHL245" s="47"/>
      <c r="OHM245" s="47"/>
      <c r="OHN245" s="47"/>
      <c r="OHO245" s="47"/>
      <c r="OHP245" s="47"/>
      <c r="OHQ245" s="47"/>
      <c r="OHR245" s="47"/>
      <c r="OHS245" s="47"/>
      <c r="OHT245" s="47"/>
      <c r="OHU245" s="47"/>
      <c r="OHV245" s="47"/>
      <c r="OHW245" s="47"/>
      <c r="OHX245" s="47"/>
      <c r="OHY245" s="47"/>
      <c r="OHZ245" s="47"/>
      <c r="OIA245" s="47"/>
      <c r="OIB245" s="47"/>
      <c r="OIC245" s="47"/>
      <c r="OID245" s="47"/>
      <c r="OIE245" s="47"/>
      <c r="OIF245" s="47"/>
      <c r="OIG245" s="47"/>
      <c r="OIH245" s="47"/>
      <c r="OII245" s="47"/>
      <c r="OIJ245" s="47"/>
      <c r="OIK245" s="47"/>
      <c r="OIL245" s="47"/>
      <c r="OIM245" s="47"/>
      <c r="OIN245" s="47"/>
      <c r="OIO245" s="47"/>
      <c r="OIP245" s="47"/>
      <c r="OIQ245" s="47"/>
      <c r="OIR245" s="47"/>
      <c r="OIS245" s="47"/>
      <c r="OIT245" s="47"/>
      <c r="OIU245" s="47"/>
      <c r="OIV245" s="47"/>
      <c r="OIW245" s="47"/>
      <c r="OIX245" s="47"/>
      <c r="OIY245" s="47"/>
      <c r="OIZ245" s="47"/>
      <c r="OJA245" s="47"/>
      <c r="OJB245" s="47"/>
      <c r="OJC245" s="47"/>
      <c r="OJD245" s="47"/>
      <c r="OJE245" s="47"/>
      <c r="OJF245" s="47"/>
      <c r="OJG245" s="47"/>
      <c r="OJH245" s="47"/>
      <c r="OJI245" s="47"/>
      <c r="OJJ245" s="47"/>
      <c r="OJK245" s="47"/>
      <c r="OJL245" s="47"/>
      <c r="OJM245" s="47"/>
      <c r="OJN245" s="47"/>
      <c r="OJO245" s="47"/>
      <c r="OJP245" s="47"/>
      <c r="OJQ245" s="47"/>
      <c r="OJR245" s="47"/>
      <c r="OJS245" s="47"/>
      <c r="OJT245" s="47"/>
      <c r="OJU245" s="47"/>
      <c r="OJV245" s="47"/>
      <c r="OJW245" s="47"/>
      <c r="OJX245" s="47"/>
      <c r="OJY245" s="47"/>
      <c r="OJZ245" s="47"/>
      <c r="OKA245" s="47"/>
      <c r="OKB245" s="47"/>
      <c r="OKC245" s="47"/>
      <c r="OKD245" s="47"/>
      <c r="OKE245" s="47"/>
      <c r="OKF245" s="47"/>
      <c r="OKG245" s="47"/>
      <c r="OKH245" s="47"/>
      <c r="OKI245" s="47"/>
      <c r="OKJ245" s="47"/>
      <c r="OKK245" s="47"/>
      <c r="OKL245" s="47"/>
      <c r="OKM245" s="47"/>
      <c r="OKN245" s="47"/>
      <c r="OKO245" s="47"/>
      <c r="OKP245" s="47"/>
      <c r="OKQ245" s="47"/>
      <c r="OKR245" s="47"/>
      <c r="OKS245" s="47"/>
      <c r="OKT245" s="47"/>
      <c r="OKU245" s="47"/>
      <c r="OKV245" s="47"/>
      <c r="OKW245" s="47"/>
      <c r="OKX245" s="47"/>
      <c r="OKY245" s="47"/>
      <c r="OKZ245" s="47"/>
      <c r="OLA245" s="47"/>
      <c r="OLB245" s="47"/>
      <c r="OLC245" s="47"/>
      <c r="OLD245" s="47"/>
      <c r="OLE245" s="47"/>
      <c r="OLF245" s="47"/>
      <c r="OLG245" s="47"/>
      <c r="OLH245" s="47"/>
      <c r="OLI245" s="47"/>
      <c r="OLJ245" s="47"/>
      <c r="OLK245" s="47"/>
      <c r="OLL245" s="47"/>
      <c r="OLM245" s="47"/>
      <c r="OLN245" s="47"/>
      <c r="OLO245" s="47"/>
      <c r="OLP245" s="47"/>
      <c r="OLQ245" s="47"/>
      <c r="OLR245" s="47"/>
      <c r="OLS245" s="47"/>
      <c r="OLT245" s="47"/>
      <c r="OLU245" s="47"/>
      <c r="OLV245" s="47"/>
      <c r="OLW245" s="47"/>
      <c r="OLX245" s="47"/>
      <c r="OLY245" s="47"/>
      <c r="OLZ245" s="47"/>
      <c r="OMA245" s="47"/>
      <c r="OMB245" s="47"/>
      <c r="OMC245" s="47"/>
      <c r="OMD245" s="47"/>
      <c r="OME245" s="47"/>
      <c r="OMF245" s="47"/>
      <c r="OMG245" s="47"/>
      <c r="OMH245" s="47"/>
      <c r="OMI245" s="47"/>
      <c r="OMJ245" s="47"/>
      <c r="OMK245" s="47"/>
      <c r="OML245" s="47"/>
      <c r="OMM245" s="47"/>
      <c r="OMN245" s="47"/>
      <c r="OMO245" s="47"/>
      <c r="OMP245" s="47"/>
      <c r="OMQ245" s="47"/>
      <c r="OMR245" s="47"/>
      <c r="OMS245" s="47"/>
      <c r="OMT245" s="47"/>
      <c r="OMU245" s="47"/>
      <c r="OMV245" s="47"/>
      <c r="OMW245" s="47"/>
      <c r="OMX245" s="47"/>
      <c r="OMY245" s="47"/>
      <c r="OMZ245" s="47"/>
      <c r="ONA245" s="47"/>
      <c r="ONB245" s="47"/>
      <c r="ONC245" s="47"/>
      <c r="OND245" s="47"/>
      <c r="ONE245" s="47"/>
      <c r="ONF245" s="47"/>
      <c r="ONG245" s="47"/>
      <c r="ONH245" s="47"/>
      <c r="ONI245" s="47"/>
      <c r="ONJ245" s="47"/>
      <c r="ONK245" s="47"/>
      <c r="ONL245" s="47"/>
      <c r="ONM245" s="47"/>
      <c r="ONN245" s="47"/>
      <c r="ONO245" s="47"/>
      <c r="ONP245" s="47"/>
      <c r="ONQ245" s="47"/>
      <c r="ONR245" s="47"/>
      <c r="ONS245" s="47"/>
      <c r="ONT245" s="47"/>
      <c r="ONU245" s="47"/>
      <c r="ONV245" s="47"/>
      <c r="ONW245" s="47"/>
      <c r="ONX245" s="47"/>
      <c r="ONY245" s="47"/>
      <c r="ONZ245" s="47"/>
      <c r="OOA245" s="47"/>
      <c r="OOB245" s="47"/>
      <c r="OOC245" s="47"/>
      <c r="OOD245" s="47"/>
      <c r="OOE245" s="47"/>
      <c r="OOF245" s="47"/>
      <c r="OOG245" s="47"/>
      <c r="OOH245" s="47"/>
      <c r="OOI245" s="47"/>
      <c r="OOJ245" s="47"/>
      <c r="OOK245" s="47"/>
      <c r="OOL245" s="47"/>
      <c r="OOM245" s="47"/>
      <c r="OON245" s="47"/>
      <c r="OOO245" s="47"/>
      <c r="OOP245" s="47"/>
      <c r="OOQ245" s="47"/>
      <c r="OOR245" s="47"/>
      <c r="OOS245" s="47"/>
      <c r="OOT245" s="47"/>
      <c r="OOU245" s="47"/>
      <c r="OOV245" s="47"/>
      <c r="OOW245" s="47"/>
      <c r="OOX245" s="47"/>
      <c r="OOY245" s="47"/>
      <c r="OOZ245" s="47"/>
      <c r="OPA245" s="47"/>
      <c r="OPB245" s="47"/>
      <c r="OPC245" s="47"/>
      <c r="OPD245" s="47"/>
      <c r="OPE245" s="47"/>
      <c r="OPF245" s="47"/>
      <c r="OPG245" s="47"/>
      <c r="OPH245" s="47"/>
      <c r="OPI245" s="47"/>
      <c r="OPJ245" s="47"/>
      <c r="OPK245" s="47"/>
      <c r="OPL245" s="47"/>
      <c r="OPM245" s="47"/>
      <c r="OPN245" s="47"/>
      <c r="OPO245" s="47"/>
      <c r="OPP245" s="47"/>
      <c r="OPQ245" s="47"/>
      <c r="OPR245" s="47"/>
      <c r="OPS245" s="47"/>
      <c r="OPT245" s="47"/>
      <c r="OPU245" s="47"/>
      <c r="OPV245" s="47"/>
      <c r="OPW245" s="47"/>
      <c r="OPX245" s="47"/>
      <c r="OPY245" s="47"/>
      <c r="OPZ245" s="47"/>
      <c r="OQA245" s="47"/>
      <c r="OQB245" s="47"/>
      <c r="OQC245" s="47"/>
      <c r="OQD245" s="47"/>
      <c r="OQE245" s="47"/>
      <c r="OQF245" s="47"/>
      <c r="OQG245" s="47"/>
      <c r="OQH245" s="47"/>
      <c r="OQI245" s="47"/>
      <c r="OQJ245" s="47"/>
      <c r="OQK245" s="47"/>
      <c r="OQL245" s="47"/>
      <c r="OQM245" s="47"/>
      <c r="OQN245" s="47"/>
      <c r="OQO245" s="47"/>
      <c r="OQP245" s="47"/>
      <c r="OQQ245" s="47"/>
      <c r="OQR245" s="47"/>
      <c r="OQS245" s="47"/>
      <c r="OQT245" s="47"/>
      <c r="OQU245" s="47"/>
      <c r="OQV245" s="47"/>
      <c r="OQW245" s="47"/>
      <c r="OQX245" s="47"/>
      <c r="OQY245" s="47"/>
      <c r="OQZ245" s="47"/>
      <c r="ORA245" s="47"/>
      <c r="ORB245" s="47"/>
      <c r="ORC245" s="47"/>
      <c r="ORD245" s="47"/>
      <c r="ORE245" s="47"/>
      <c r="ORF245" s="47"/>
      <c r="ORG245" s="47"/>
      <c r="ORH245" s="47"/>
      <c r="ORI245" s="47"/>
      <c r="ORJ245" s="47"/>
      <c r="ORK245" s="47"/>
      <c r="ORL245" s="47"/>
      <c r="ORM245" s="47"/>
      <c r="ORN245" s="47"/>
      <c r="ORO245" s="47"/>
      <c r="ORP245" s="47"/>
      <c r="ORQ245" s="47"/>
      <c r="ORR245" s="47"/>
      <c r="ORS245" s="47"/>
      <c r="ORT245" s="47"/>
      <c r="ORU245" s="47"/>
      <c r="ORV245" s="47"/>
      <c r="ORW245" s="47"/>
      <c r="ORX245" s="47"/>
      <c r="ORY245" s="47"/>
      <c r="ORZ245" s="47"/>
      <c r="OSA245" s="47"/>
      <c r="OSB245" s="47"/>
      <c r="OSC245" s="47"/>
      <c r="OSD245" s="47"/>
      <c r="OSE245" s="47"/>
      <c r="OSF245" s="47"/>
      <c r="OSG245" s="47"/>
      <c r="OSH245" s="47"/>
      <c r="OSI245" s="47"/>
      <c r="OSJ245" s="47"/>
      <c r="OSK245" s="47"/>
      <c r="OSL245" s="47"/>
      <c r="OSM245" s="47"/>
      <c r="OSN245" s="47"/>
      <c r="OSO245" s="47"/>
      <c r="OSP245" s="47"/>
      <c r="OSQ245" s="47"/>
      <c r="OSR245" s="47"/>
      <c r="OSS245" s="47"/>
      <c r="OST245" s="47"/>
      <c r="OSU245" s="47"/>
      <c r="OSV245" s="47"/>
      <c r="OSW245" s="47"/>
      <c r="OSX245" s="47"/>
      <c r="OSY245" s="47"/>
      <c r="OSZ245" s="47"/>
      <c r="OTA245" s="47"/>
      <c r="OTB245" s="47"/>
      <c r="OTC245" s="47"/>
      <c r="OTD245" s="47"/>
      <c r="OTE245" s="47"/>
      <c r="OTF245" s="47"/>
      <c r="OTG245" s="47"/>
      <c r="OTH245" s="47"/>
      <c r="OTI245" s="47"/>
      <c r="OTJ245" s="47"/>
      <c r="OTK245" s="47"/>
      <c r="OTL245" s="47"/>
      <c r="OTM245" s="47"/>
      <c r="OTN245" s="47"/>
      <c r="OTO245" s="47"/>
      <c r="OTP245" s="47"/>
      <c r="OTQ245" s="47"/>
      <c r="OTR245" s="47"/>
      <c r="OTS245" s="47"/>
      <c r="OTT245" s="47"/>
      <c r="OTU245" s="47"/>
      <c r="OTV245" s="47"/>
      <c r="OTW245" s="47"/>
      <c r="OTX245" s="47"/>
      <c r="OTY245" s="47"/>
      <c r="OTZ245" s="47"/>
      <c r="OUA245" s="47"/>
      <c r="OUB245" s="47"/>
      <c r="OUC245" s="47"/>
      <c r="OUD245" s="47"/>
      <c r="OUE245" s="47"/>
      <c r="OUF245" s="47"/>
      <c r="OUG245" s="47"/>
      <c r="OUH245" s="47"/>
      <c r="OUI245" s="47"/>
      <c r="OUJ245" s="47"/>
      <c r="OUK245" s="47"/>
      <c r="OUL245" s="47"/>
      <c r="OUM245" s="47"/>
      <c r="OUN245" s="47"/>
      <c r="OUO245" s="47"/>
      <c r="OUP245" s="47"/>
      <c r="OUQ245" s="47"/>
      <c r="OUR245" s="47"/>
      <c r="OUS245" s="47"/>
      <c r="OUT245" s="47"/>
      <c r="OUU245" s="47"/>
      <c r="OUV245" s="47"/>
      <c r="OUW245" s="47"/>
      <c r="OUX245" s="47"/>
      <c r="OUY245" s="47"/>
      <c r="OUZ245" s="47"/>
      <c r="OVA245" s="47"/>
      <c r="OVB245" s="47"/>
      <c r="OVC245" s="47"/>
      <c r="OVD245" s="47"/>
      <c r="OVE245" s="47"/>
      <c r="OVF245" s="47"/>
      <c r="OVG245" s="47"/>
      <c r="OVH245" s="47"/>
      <c r="OVI245" s="47"/>
      <c r="OVJ245" s="47"/>
      <c r="OVK245" s="47"/>
      <c r="OVL245" s="47"/>
      <c r="OVM245" s="47"/>
      <c r="OVN245" s="47"/>
      <c r="OVO245" s="47"/>
      <c r="OVP245" s="47"/>
      <c r="OVQ245" s="47"/>
      <c r="OVR245" s="47"/>
      <c r="OVS245" s="47"/>
      <c r="OVT245" s="47"/>
      <c r="OVU245" s="47"/>
      <c r="OVV245" s="47"/>
      <c r="OVW245" s="47"/>
      <c r="OVX245" s="47"/>
      <c r="OVY245" s="47"/>
      <c r="OVZ245" s="47"/>
      <c r="OWA245" s="47"/>
      <c r="OWB245" s="47"/>
      <c r="OWC245" s="47"/>
      <c r="OWD245" s="47"/>
      <c r="OWE245" s="47"/>
      <c r="OWF245" s="47"/>
      <c r="OWG245" s="47"/>
      <c r="OWH245" s="47"/>
      <c r="OWI245" s="47"/>
      <c r="OWJ245" s="47"/>
      <c r="OWK245" s="47"/>
      <c r="OWL245" s="47"/>
      <c r="OWM245" s="47"/>
      <c r="OWN245" s="47"/>
      <c r="OWO245" s="47"/>
      <c r="OWP245" s="47"/>
      <c r="OWQ245" s="47"/>
      <c r="OWR245" s="47"/>
      <c r="OWS245" s="47"/>
      <c r="OWT245" s="47"/>
      <c r="OWU245" s="47"/>
      <c r="OWV245" s="47"/>
      <c r="OWW245" s="47"/>
      <c r="OWX245" s="47"/>
      <c r="OWY245" s="47"/>
      <c r="OWZ245" s="47"/>
      <c r="OXA245" s="47"/>
      <c r="OXB245" s="47"/>
      <c r="OXC245" s="47"/>
      <c r="OXD245" s="47"/>
      <c r="OXE245" s="47"/>
      <c r="OXF245" s="47"/>
      <c r="OXG245" s="47"/>
      <c r="OXH245" s="47"/>
      <c r="OXI245" s="47"/>
      <c r="OXJ245" s="47"/>
      <c r="OXK245" s="47"/>
      <c r="OXL245" s="47"/>
      <c r="OXM245" s="47"/>
      <c r="OXN245" s="47"/>
      <c r="OXO245" s="47"/>
      <c r="OXP245" s="47"/>
      <c r="OXQ245" s="47"/>
      <c r="OXR245" s="47"/>
      <c r="OXS245" s="47"/>
      <c r="OXT245" s="47"/>
      <c r="OXU245" s="47"/>
      <c r="OXV245" s="47"/>
      <c r="OXW245" s="47"/>
      <c r="OXX245" s="47"/>
      <c r="OXY245" s="47"/>
      <c r="OXZ245" s="47"/>
      <c r="OYA245" s="47"/>
      <c r="OYB245" s="47"/>
      <c r="OYC245" s="47"/>
      <c r="OYD245" s="47"/>
      <c r="OYE245" s="47"/>
      <c r="OYF245" s="47"/>
      <c r="OYG245" s="47"/>
      <c r="OYH245" s="47"/>
      <c r="OYI245" s="47"/>
      <c r="OYJ245" s="47"/>
      <c r="OYK245" s="47"/>
      <c r="OYL245" s="47"/>
      <c r="OYM245" s="47"/>
      <c r="OYN245" s="47"/>
      <c r="OYO245" s="47"/>
      <c r="OYP245" s="47"/>
      <c r="OYQ245" s="47"/>
      <c r="OYR245" s="47"/>
      <c r="OYS245" s="47"/>
      <c r="OYT245" s="47"/>
      <c r="OYU245" s="47"/>
      <c r="OYV245" s="47"/>
      <c r="OYW245" s="47"/>
      <c r="OYX245" s="47"/>
      <c r="OYY245" s="47"/>
      <c r="OYZ245" s="47"/>
      <c r="OZA245" s="47"/>
      <c r="OZB245" s="47"/>
      <c r="OZC245" s="47"/>
      <c r="OZD245" s="47"/>
      <c r="OZE245" s="47"/>
      <c r="OZF245" s="47"/>
      <c r="OZG245" s="47"/>
      <c r="OZH245" s="47"/>
      <c r="OZI245" s="47"/>
      <c r="OZJ245" s="47"/>
      <c r="OZK245" s="47"/>
      <c r="OZL245" s="47"/>
      <c r="OZM245" s="47"/>
      <c r="OZN245" s="47"/>
      <c r="OZO245" s="47"/>
      <c r="OZP245" s="47"/>
      <c r="OZQ245" s="47"/>
      <c r="OZR245" s="47"/>
      <c r="OZS245" s="47"/>
      <c r="OZT245" s="47"/>
      <c r="OZU245" s="47"/>
      <c r="OZV245" s="47"/>
      <c r="OZW245" s="47"/>
      <c r="OZX245" s="47"/>
      <c r="OZY245" s="47"/>
      <c r="OZZ245" s="47"/>
      <c r="PAA245" s="47"/>
      <c r="PAB245" s="47"/>
      <c r="PAC245" s="47"/>
      <c r="PAD245" s="47"/>
      <c r="PAE245" s="47"/>
      <c r="PAF245" s="47"/>
      <c r="PAG245" s="47"/>
      <c r="PAH245" s="47"/>
      <c r="PAI245" s="47"/>
      <c r="PAJ245" s="47"/>
      <c r="PAK245" s="47"/>
      <c r="PAL245" s="47"/>
      <c r="PAM245" s="47"/>
      <c r="PAN245" s="47"/>
      <c r="PAO245" s="47"/>
      <c r="PAP245" s="47"/>
      <c r="PAQ245" s="47"/>
      <c r="PAR245" s="47"/>
      <c r="PAS245" s="47"/>
      <c r="PAT245" s="47"/>
      <c r="PAU245" s="47"/>
      <c r="PAV245" s="47"/>
      <c r="PAW245" s="47"/>
      <c r="PAX245" s="47"/>
      <c r="PAY245" s="47"/>
      <c r="PAZ245" s="47"/>
      <c r="PBA245" s="47"/>
      <c r="PBB245" s="47"/>
      <c r="PBC245" s="47"/>
      <c r="PBD245" s="47"/>
      <c r="PBE245" s="47"/>
      <c r="PBF245" s="47"/>
      <c r="PBG245" s="47"/>
      <c r="PBH245" s="47"/>
      <c r="PBI245" s="47"/>
      <c r="PBJ245" s="47"/>
      <c r="PBK245" s="47"/>
      <c r="PBL245" s="47"/>
      <c r="PBM245" s="47"/>
      <c r="PBN245" s="47"/>
      <c r="PBO245" s="47"/>
      <c r="PBP245" s="47"/>
      <c r="PBQ245" s="47"/>
      <c r="PBR245" s="47"/>
      <c r="PBS245" s="47"/>
      <c r="PBT245" s="47"/>
      <c r="PBU245" s="47"/>
      <c r="PBV245" s="47"/>
      <c r="PBW245" s="47"/>
      <c r="PBX245" s="47"/>
      <c r="PBY245" s="47"/>
      <c r="PBZ245" s="47"/>
      <c r="PCA245" s="47"/>
      <c r="PCB245" s="47"/>
      <c r="PCC245" s="47"/>
      <c r="PCD245" s="47"/>
      <c r="PCE245" s="47"/>
      <c r="PCF245" s="47"/>
      <c r="PCG245" s="47"/>
      <c r="PCH245" s="47"/>
      <c r="PCI245" s="47"/>
      <c r="PCJ245" s="47"/>
      <c r="PCK245" s="47"/>
      <c r="PCL245" s="47"/>
      <c r="PCM245" s="47"/>
      <c r="PCN245" s="47"/>
      <c r="PCO245" s="47"/>
      <c r="PCP245" s="47"/>
      <c r="PCQ245" s="47"/>
      <c r="PCR245" s="47"/>
      <c r="PCS245" s="47"/>
      <c r="PCT245" s="47"/>
      <c r="PCU245" s="47"/>
      <c r="PCV245" s="47"/>
      <c r="PCW245" s="47"/>
      <c r="PCX245" s="47"/>
      <c r="PCY245" s="47"/>
      <c r="PCZ245" s="47"/>
      <c r="PDA245" s="47"/>
      <c r="PDB245" s="47"/>
      <c r="PDC245" s="47"/>
      <c r="PDD245" s="47"/>
      <c r="PDE245" s="47"/>
      <c r="PDF245" s="47"/>
      <c r="PDG245" s="47"/>
      <c r="PDH245" s="47"/>
      <c r="PDI245" s="47"/>
      <c r="PDJ245" s="47"/>
      <c r="PDK245" s="47"/>
      <c r="PDL245" s="47"/>
      <c r="PDM245" s="47"/>
      <c r="PDN245" s="47"/>
      <c r="PDO245" s="47"/>
      <c r="PDP245" s="47"/>
      <c r="PDQ245" s="47"/>
      <c r="PDR245" s="47"/>
      <c r="PDS245" s="47"/>
      <c r="PDT245" s="47"/>
      <c r="PDU245" s="47"/>
      <c r="PDV245" s="47"/>
      <c r="PDW245" s="47"/>
      <c r="PDX245" s="47"/>
      <c r="PDY245" s="47"/>
      <c r="PDZ245" s="47"/>
      <c r="PEA245" s="47"/>
      <c r="PEB245" s="47"/>
      <c r="PEC245" s="47"/>
      <c r="PED245" s="47"/>
      <c r="PEE245" s="47"/>
      <c r="PEF245" s="47"/>
      <c r="PEG245" s="47"/>
      <c r="PEH245" s="47"/>
      <c r="PEI245" s="47"/>
      <c r="PEJ245" s="47"/>
      <c r="PEK245" s="47"/>
      <c r="PEL245" s="47"/>
      <c r="PEM245" s="47"/>
      <c r="PEN245" s="47"/>
      <c r="PEO245" s="47"/>
      <c r="PEP245" s="47"/>
      <c r="PEQ245" s="47"/>
      <c r="PER245" s="47"/>
      <c r="PES245" s="47"/>
      <c r="PET245" s="47"/>
      <c r="PEU245" s="47"/>
      <c r="PEV245" s="47"/>
      <c r="PEW245" s="47"/>
      <c r="PEX245" s="47"/>
      <c r="PEY245" s="47"/>
      <c r="PEZ245" s="47"/>
      <c r="PFA245" s="47"/>
      <c r="PFB245" s="47"/>
      <c r="PFC245" s="47"/>
      <c r="PFD245" s="47"/>
      <c r="PFE245" s="47"/>
      <c r="PFF245" s="47"/>
      <c r="PFG245" s="47"/>
      <c r="PFH245" s="47"/>
      <c r="PFI245" s="47"/>
      <c r="PFJ245" s="47"/>
      <c r="PFK245" s="47"/>
      <c r="PFL245" s="47"/>
      <c r="PFM245" s="47"/>
      <c r="PFN245" s="47"/>
      <c r="PFO245" s="47"/>
      <c r="PFP245" s="47"/>
      <c r="PFQ245" s="47"/>
      <c r="PFR245" s="47"/>
      <c r="PFS245" s="47"/>
      <c r="PFT245" s="47"/>
      <c r="PFU245" s="47"/>
      <c r="PFV245" s="47"/>
      <c r="PFW245" s="47"/>
      <c r="PFX245" s="47"/>
      <c r="PFY245" s="47"/>
      <c r="PFZ245" s="47"/>
      <c r="PGA245" s="47"/>
      <c r="PGB245" s="47"/>
      <c r="PGC245" s="47"/>
      <c r="PGD245" s="47"/>
      <c r="PGE245" s="47"/>
      <c r="PGF245" s="47"/>
      <c r="PGG245" s="47"/>
      <c r="PGH245" s="47"/>
      <c r="PGI245" s="47"/>
      <c r="PGJ245" s="47"/>
      <c r="PGK245" s="47"/>
      <c r="PGL245" s="47"/>
      <c r="PGM245" s="47"/>
      <c r="PGN245" s="47"/>
      <c r="PGO245" s="47"/>
      <c r="PGP245" s="47"/>
      <c r="PGQ245" s="47"/>
      <c r="PGR245" s="47"/>
      <c r="PGS245" s="47"/>
      <c r="PGT245" s="47"/>
      <c r="PGU245" s="47"/>
      <c r="PGV245" s="47"/>
      <c r="PGW245" s="47"/>
      <c r="PGX245" s="47"/>
      <c r="PGY245" s="47"/>
      <c r="PGZ245" s="47"/>
      <c r="PHA245" s="47"/>
      <c r="PHB245" s="47"/>
      <c r="PHC245" s="47"/>
      <c r="PHD245" s="47"/>
      <c r="PHE245" s="47"/>
      <c r="PHF245" s="47"/>
      <c r="PHG245" s="47"/>
      <c r="PHH245" s="47"/>
      <c r="PHI245" s="47"/>
      <c r="PHJ245" s="47"/>
      <c r="PHK245" s="47"/>
      <c r="PHL245" s="47"/>
      <c r="PHM245" s="47"/>
      <c r="PHN245" s="47"/>
      <c r="PHO245" s="47"/>
      <c r="PHP245" s="47"/>
      <c r="PHQ245" s="47"/>
      <c r="PHR245" s="47"/>
      <c r="PHS245" s="47"/>
      <c r="PHT245" s="47"/>
      <c r="PHU245" s="47"/>
      <c r="PHV245" s="47"/>
      <c r="PHW245" s="47"/>
      <c r="PHX245" s="47"/>
      <c r="PHY245" s="47"/>
      <c r="PHZ245" s="47"/>
      <c r="PIA245" s="47"/>
      <c r="PIB245" s="47"/>
      <c r="PIC245" s="47"/>
      <c r="PID245" s="47"/>
      <c r="PIE245" s="47"/>
      <c r="PIF245" s="47"/>
      <c r="PIG245" s="47"/>
      <c r="PIH245" s="47"/>
      <c r="PII245" s="47"/>
      <c r="PIJ245" s="47"/>
      <c r="PIK245" s="47"/>
      <c r="PIL245" s="47"/>
      <c r="PIM245" s="47"/>
      <c r="PIN245" s="47"/>
      <c r="PIO245" s="47"/>
      <c r="PIP245" s="47"/>
      <c r="PIQ245" s="47"/>
      <c r="PIR245" s="47"/>
      <c r="PIS245" s="47"/>
      <c r="PIT245" s="47"/>
      <c r="PIU245" s="47"/>
      <c r="PIV245" s="47"/>
      <c r="PIW245" s="47"/>
      <c r="PIX245" s="47"/>
      <c r="PIY245" s="47"/>
      <c r="PIZ245" s="47"/>
      <c r="PJA245" s="47"/>
      <c r="PJB245" s="47"/>
      <c r="PJC245" s="47"/>
      <c r="PJD245" s="47"/>
      <c r="PJE245" s="47"/>
      <c r="PJF245" s="47"/>
      <c r="PJG245" s="47"/>
      <c r="PJH245" s="47"/>
      <c r="PJI245" s="47"/>
      <c r="PJJ245" s="47"/>
      <c r="PJK245" s="47"/>
      <c r="PJL245" s="47"/>
      <c r="PJM245" s="47"/>
      <c r="PJN245" s="47"/>
      <c r="PJO245" s="47"/>
      <c r="PJP245" s="47"/>
      <c r="PJQ245" s="47"/>
      <c r="PJR245" s="47"/>
      <c r="PJS245" s="47"/>
      <c r="PJT245" s="47"/>
      <c r="PJU245" s="47"/>
      <c r="PJV245" s="47"/>
      <c r="PJW245" s="47"/>
      <c r="PJX245" s="47"/>
      <c r="PJY245" s="47"/>
      <c r="PJZ245" s="47"/>
      <c r="PKA245" s="47"/>
      <c r="PKB245" s="47"/>
      <c r="PKC245" s="47"/>
      <c r="PKD245" s="47"/>
      <c r="PKE245" s="47"/>
      <c r="PKF245" s="47"/>
      <c r="PKG245" s="47"/>
      <c r="PKH245" s="47"/>
      <c r="PKI245" s="47"/>
      <c r="PKJ245" s="47"/>
      <c r="PKK245" s="47"/>
      <c r="PKL245" s="47"/>
      <c r="PKM245" s="47"/>
      <c r="PKN245" s="47"/>
      <c r="PKO245" s="47"/>
      <c r="PKP245" s="47"/>
      <c r="PKQ245" s="47"/>
      <c r="PKR245" s="47"/>
      <c r="PKS245" s="47"/>
      <c r="PKT245" s="47"/>
      <c r="PKU245" s="47"/>
      <c r="PKV245" s="47"/>
      <c r="PKW245" s="47"/>
      <c r="PKX245" s="47"/>
      <c r="PKY245" s="47"/>
      <c r="PKZ245" s="47"/>
      <c r="PLA245" s="47"/>
      <c r="PLB245" s="47"/>
      <c r="PLC245" s="47"/>
      <c r="PLD245" s="47"/>
      <c r="PLE245" s="47"/>
      <c r="PLF245" s="47"/>
      <c r="PLG245" s="47"/>
      <c r="PLH245" s="47"/>
      <c r="PLI245" s="47"/>
      <c r="PLJ245" s="47"/>
      <c r="PLK245" s="47"/>
      <c r="PLL245" s="47"/>
      <c r="PLM245" s="47"/>
      <c r="PLN245" s="47"/>
      <c r="PLO245" s="47"/>
      <c r="PLP245" s="47"/>
      <c r="PLQ245" s="47"/>
      <c r="PLR245" s="47"/>
      <c r="PLS245" s="47"/>
      <c r="PLT245" s="47"/>
      <c r="PLU245" s="47"/>
      <c r="PLV245" s="47"/>
      <c r="PLW245" s="47"/>
      <c r="PLX245" s="47"/>
      <c r="PLY245" s="47"/>
      <c r="PLZ245" s="47"/>
      <c r="PMA245" s="47"/>
      <c r="PMB245" s="47"/>
      <c r="PMC245" s="47"/>
      <c r="PMD245" s="47"/>
      <c r="PME245" s="47"/>
      <c r="PMF245" s="47"/>
      <c r="PMG245" s="47"/>
      <c r="PMH245" s="47"/>
      <c r="PMI245" s="47"/>
      <c r="PMJ245" s="47"/>
      <c r="PMK245" s="47"/>
      <c r="PML245" s="47"/>
      <c r="PMM245" s="47"/>
      <c r="PMN245" s="47"/>
      <c r="PMO245" s="47"/>
      <c r="PMP245" s="47"/>
      <c r="PMQ245" s="47"/>
      <c r="PMR245" s="47"/>
      <c r="PMS245" s="47"/>
      <c r="PMT245" s="47"/>
      <c r="PMU245" s="47"/>
      <c r="PMV245" s="47"/>
      <c r="PMW245" s="47"/>
      <c r="PMX245" s="47"/>
      <c r="PMY245" s="47"/>
      <c r="PMZ245" s="47"/>
      <c r="PNA245" s="47"/>
      <c r="PNB245" s="47"/>
      <c r="PNC245" s="47"/>
      <c r="PND245" s="47"/>
      <c r="PNE245" s="47"/>
      <c r="PNF245" s="47"/>
      <c r="PNG245" s="47"/>
      <c r="PNH245" s="47"/>
      <c r="PNI245" s="47"/>
      <c r="PNJ245" s="47"/>
      <c r="PNK245" s="47"/>
      <c r="PNL245" s="47"/>
      <c r="PNM245" s="47"/>
      <c r="PNN245" s="47"/>
      <c r="PNO245" s="47"/>
      <c r="PNP245" s="47"/>
      <c r="PNQ245" s="47"/>
      <c r="PNR245" s="47"/>
      <c r="PNS245" s="47"/>
      <c r="PNT245" s="47"/>
      <c r="PNU245" s="47"/>
      <c r="PNV245" s="47"/>
      <c r="PNW245" s="47"/>
      <c r="PNX245" s="47"/>
      <c r="PNY245" s="47"/>
      <c r="PNZ245" s="47"/>
      <c r="POA245" s="47"/>
      <c r="POB245" s="47"/>
      <c r="POC245" s="47"/>
      <c r="POD245" s="47"/>
      <c r="POE245" s="47"/>
      <c r="POF245" s="47"/>
      <c r="POG245" s="47"/>
      <c r="POH245" s="47"/>
      <c r="POI245" s="47"/>
      <c r="POJ245" s="47"/>
      <c r="POK245" s="47"/>
      <c r="POL245" s="47"/>
      <c r="POM245" s="47"/>
      <c r="PON245" s="47"/>
      <c r="POO245" s="47"/>
      <c r="POP245" s="47"/>
      <c r="POQ245" s="47"/>
      <c r="POR245" s="47"/>
      <c r="POS245" s="47"/>
      <c r="POT245" s="47"/>
      <c r="POU245" s="47"/>
      <c r="POV245" s="47"/>
      <c r="POW245" s="47"/>
      <c r="POX245" s="47"/>
      <c r="POY245" s="47"/>
      <c r="POZ245" s="47"/>
      <c r="PPA245" s="47"/>
      <c r="PPB245" s="47"/>
      <c r="PPC245" s="47"/>
      <c r="PPD245" s="47"/>
      <c r="PPE245" s="47"/>
      <c r="PPF245" s="47"/>
      <c r="PPG245" s="47"/>
      <c r="PPH245" s="47"/>
      <c r="PPI245" s="47"/>
      <c r="PPJ245" s="47"/>
      <c r="PPK245" s="47"/>
      <c r="PPL245" s="47"/>
      <c r="PPM245" s="47"/>
      <c r="PPN245" s="47"/>
      <c r="PPO245" s="47"/>
      <c r="PPP245" s="47"/>
      <c r="PPQ245" s="47"/>
      <c r="PPR245" s="47"/>
      <c r="PPS245" s="47"/>
      <c r="PPT245" s="47"/>
      <c r="PPU245" s="47"/>
      <c r="PPV245" s="47"/>
      <c r="PPW245" s="47"/>
      <c r="PPX245" s="47"/>
      <c r="PPY245" s="47"/>
      <c r="PPZ245" s="47"/>
      <c r="PQA245" s="47"/>
      <c r="PQB245" s="47"/>
      <c r="PQC245" s="47"/>
      <c r="PQD245" s="47"/>
      <c r="PQE245" s="47"/>
      <c r="PQF245" s="47"/>
      <c r="PQG245" s="47"/>
      <c r="PQH245" s="47"/>
      <c r="PQI245" s="47"/>
      <c r="PQJ245" s="47"/>
      <c r="PQK245" s="47"/>
      <c r="PQL245" s="47"/>
      <c r="PQM245" s="47"/>
      <c r="PQN245" s="47"/>
      <c r="PQO245" s="47"/>
      <c r="PQP245" s="47"/>
      <c r="PQQ245" s="47"/>
      <c r="PQR245" s="47"/>
      <c r="PQS245" s="47"/>
      <c r="PQT245" s="47"/>
      <c r="PQU245" s="47"/>
      <c r="PQV245" s="47"/>
      <c r="PQW245" s="47"/>
      <c r="PQX245" s="47"/>
      <c r="PQY245" s="47"/>
      <c r="PQZ245" s="47"/>
      <c r="PRA245" s="47"/>
      <c r="PRB245" s="47"/>
      <c r="PRC245" s="47"/>
      <c r="PRD245" s="47"/>
      <c r="PRE245" s="47"/>
      <c r="PRF245" s="47"/>
      <c r="PRG245" s="47"/>
      <c r="PRH245" s="47"/>
      <c r="PRI245" s="47"/>
      <c r="PRJ245" s="47"/>
      <c r="PRK245" s="47"/>
      <c r="PRL245" s="47"/>
      <c r="PRM245" s="47"/>
      <c r="PRN245" s="47"/>
      <c r="PRO245" s="47"/>
      <c r="PRP245" s="47"/>
      <c r="PRQ245" s="47"/>
      <c r="PRR245" s="47"/>
      <c r="PRS245" s="47"/>
      <c r="PRT245" s="47"/>
      <c r="PRU245" s="47"/>
      <c r="PRV245" s="47"/>
      <c r="PRW245" s="47"/>
      <c r="PRX245" s="47"/>
      <c r="PRY245" s="47"/>
      <c r="PRZ245" s="47"/>
      <c r="PSA245" s="47"/>
      <c r="PSB245" s="47"/>
      <c r="PSC245" s="47"/>
      <c r="PSD245" s="47"/>
      <c r="PSE245" s="47"/>
      <c r="PSF245" s="47"/>
      <c r="PSG245" s="47"/>
      <c r="PSH245" s="47"/>
      <c r="PSI245" s="47"/>
      <c r="PSJ245" s="47"/>
      <c r="PSK245" s="47"/>
      <c r="PSL245" s="47"/>
      <c r="PSM245" s="47"/>
      <c r="PSN245" s="47"/>
      <c r="PSO245" s="47"/>
      <c r="PSP245" s="47"/>
      <c r="PSQ245" s="47"/>
      <c r="PSR245" s="47"/>
      <c r="PSS245" s="47"/>
      <c r="PST245" s="47"/>
      <c r="PSU245" s="47"/>
      <c r="PSV245" s="47"/>
      <c r="PSW245" s="47"/>
      <c r="PSX245" s="47"/>
      <c r="PSY245" s="47"/>
      <c r="PSZ245" s="47"/>
      <c r="PTA245" s="47"/>
      <c r="PTB245" s="47"/>
      <c r="PTC245" s="47"/>
      <c r="PTD245" s="47"/>
      <c r="PTE245" s="47"/>
      <c r="PTF245" s="47"/>
      <c r="PTG245" s="47"/>
      <c r="PTH245" s="47"/>
      <c r="PTI245" s="47"/>
      <c r="PTJ245" s="47"/>
      <c r="PTK245" s="47"/>
      <c r="PTL245" s="47"/>
      <c r="PTM245" s="47"/>
      <c r="PTN245" s="47"/>
      <c r="PTO245" s="47"/>
      <c r="PTP245" s="47"/>
      <c r="PTQ245" s="47"/>
      <c r="PTR245" s="47"/>
      <c r="PTS245" s="47"/>
      <c r="PTT245" s="47"/>
      <c r="PTU245" s="47"/>
      <c r="PTV245" s="47"/>
      <c r="PTW245" s="47"/>
      <c r="PTX245" s="47"/>
      <c r="PTY245" s="47"/>
      <c r="PTZ245" s="47"/>
      <c r="PUA245" s="47"/>
      <c r="PUB245" s="47"/>
      <c r="PUC245" s="47"/>
      <c r="PUD245" s="47"/>
      <c r="PUE245" s="47"/>
      <c r="PUF245" s="47"/>
      <c r="PUG245" s="47"/>
      <c r="PUH245" s="47"/>
      <c r="PUI245" s="47"/>
      <c r="PUJ245" s="47"/>
      <c r="PUK245" s="47"/>
      <c r="PUL245" s="47"/>
      <c r="PUM245" s="47"/>
      <c r="PUN245" s="47"/>
      <c r="PUO245" s="47"/>
      <c r="PUP245" s="47"/>
      <c r="PUQ245" s="47"/>
      <c r="PUR245" s="47"/>
      <c r="PUS245" s="47"/>
      <c r="PUT245" s="47"/>
      <c r="PUU245" s="47"/>
      <c r="PUV245" s="47"/>
      <c r="PUW245" s="47"/>
      <c r="PUX245" s="47"/>
      <c r="PUY245" s="47"/>
      <c r="PUZ245" s="47"/>
      <c r="PVA245" s="47"/>
      <c r="PVB245" s="47"/>
      <c r="PVC245" s="47"/>
      <c r="PVD245" s="47"/>
      <c r="PVE245" s="47"/>
      <c r="PVF245" s="47"/>
      <c r="PVG245" s="47"/>
      <c r="PVH245" s="47"/>
      <c r="PVI245" s="47"/>
      <c r="PVJ245" s="47"/>
      <c r="PVK245" s="47"/>
      <c r="PVL245" s="47"/>
      <c r="PVM245" s="47"/>
      <c r="PVN245" s="47"/>
      <c r="PVO245" s="47"/>
      <c r="PVP245" s="47"/>
      <c r="PVQ245" s="47"/>
      <c r="PVR245" s="47"/>
      <c r="PVS245" s="47"/>
      <c r="PVT245" s="47"/>
      <c r="PVU245" s="47"/>
      <c r="PVV245" s="47"/>
      <c r="PVW245" s="47"/>
      <c r="PVX245" s="47"/>
      <c r="PVY245" s="47"/>
      <c r="PVZ245" s="47"/>
      <c r="PWA245" s="47"/>
      <c r="PWB245" s="47"/>
      <c r="PWC245" s="47"/>
      <c r="PWD245" s="47"/>
      <c r="PWE245" s="47"/>
      <c r="PWF245" s="47"/>
      <c r="PWG245" s="47"/>
      <c r="PWH245" s="47"/>
      <c r="PWI245" s="47"/>
      <c r="PWJ245" s="47"/>
      <c r="PWK245" s="47"/>
      <c r="PWL245" s="47"/>
      <c r="PWM245" s="47"/>
      <c r="PWN245" s="47"/>
      <c r="PWO245" s="47"/>
      <c r="PWP245" s="47"/>
      <c r="PWQ245" s="47"/>
      <c r="PWR245" s="47"/>
      <c r="PWS245" s="47"/>
      <c r="PWT245" s="47"/>
      <c r="PWU245" s="47"/>
      <c r="PWV245" s="47"/>
      <c r="PWW245" s="47"/>
      <c r="PWX245" s="47"/>
      <c r="PWY245" s="47"/>
      <c r="PWZ245" s="47"/>
      <c r="PXA245" s="47"/>
      <c r="PXB245" s="47"/>
      <c r="PXC245" s="47"/>
      <c r="PXD245" s="47"/>
      <c r="PXE245" s="47"/>
      <c r="PXF245" s="47"/>
      <c r="PXG245" s="47"/>
      <c r="PXH245" s="47"/>
      <c r="PXI245" s="47"/>
      <c r="PXJ245" s="47"/>
      <c r="PXK245" s="47"/>
      <c r="PXL245" s="47"/>
      <c r="PXM245" s="47"/>
      <c r="PXN245" s="47"/>
      <c r="PXO245" s="47"/>
      <c r="PXP245" s="47"/>
      <c r="PXQ245" s="47"/>
      <c r="PXR245" s="47"/>
      <c r="PXS245" s="47"/>
      <c r="PXT245" s="47"/>
      <c r="PXU245" s="47"/>
      <c r="PXV245" s="47"/>
      <c r="PXW245" s="47"/>
      <c r="PXX245" s="47"/>
      <c r="PXY245" s="47"/>
      <c r="PXZ245" s="47"/>
      <c r="PYA245" s="47"/>
      <c r="PYB245" s="47"/>
      <c r="PYC245" s="47"/>
      <c r="PYD245" s="47"/>
      <c r="PYE245" s="47"/>
      <c r="PYF245" s="47"/>
      <c r="PYG245" s="47"/>
      <c r="PYH245" s="47"/>
      <c r="PYI245" s="47"/>
      <c r="PYJ245" s="47"/>
      <c r="PYK245" s="47"/>
      <c r="PYL245" s="47"/>
      <c r="PYM245" s="47"/>
      <c r="PYN245" s="47"/>
      <c r="PYO245" s="47"/>
      <c r="PYP245" s="47"/>
      <c r="PYQ245" s="47"/>
      <c r="PYR245" s="47"/>
      <c r="PYS245" s="47"/>
      <c r="PYT245" s="47"/>
      <c r="PYU245" s="47"/>
      <c r="PYV245" s="47"/>
      <c r="PYW245" s="47"/>
      <c r="PYX245" s="47"/>
      <c r="PYY245" s="47"/>
      <c r="PYZ245" s="47"/>
      <c r="PZA245" s="47"/>
      <c r="PZB245" s="47"/>
      <c r="PZC245" s="47"/>
      <c r="PZD245" s="47"/>
      <c r="PZE245" s="47"/>
      <c r="PZF245" s="47"/>
      <c r="PZG245" s="47"/>
      <c r="PZH245" s="47"/>
      <c r="PZI245" s="47"/>
      <c r="PZJ245" s="47"/>
      <c r="PZK245" s="47"/>
      <c r="PZL245" s="47"/>
      <c r="PZM245" s="47"/>
      <c r="PZN245" s="47"/>
      <c r="PZO245" s="47"/>
      <c r="PZP245" s="47"/>
      <c r="PZQ245" s="47"/>
      <c r="PZR245" s="47"/>
      <c r="PZS245" s="47"/>
      <c r="PZT245" s="47"/>
      <c r="PZU245" s="47"/>
      <c r="PZV245" s="47"/>
      <c r="PZW245" s="47"/>
      <c r="PZX245" s="47"/>
      <c r="PZY245" s="47"/>
      <c r="PZZ245" s="47"/>
      <c r="QAA245" s="47"/>
      <c r="QAB245" s="47"/>
      <c r="QAC245" s="47"/>
      <c r="QAD245" s="47"/>
      <c r="QAE245" s="47"/>
      <c r="QAF245" s="47"/>
      <c r="QAG245" s="47"/>
      <c r="QAH245" s="47"/>
      <c r="QAI245" s="47"/>
      <c r="QAJ245" s="47"/>
      <c r="QAK245" s="47"/>
      <c r="QAL245" s="47"/>
      <c r="QAM245" s="47"/>
      <c r="QAN245" s="47"/>
      <c r="QAO245" s="47"/>
      <c r="QAP245" s="47"/>
      <c r="QAQ245" s="47"/>
      <c r="QAR245" s="47"/>
      <c r="QAS245" s="47"/>
      <c r="QAT245" s="47"/>
      <c r="QAU245" s="47"/>
      <c r="QAV245" s="47"/>
      <c r="QAW245" s="47"/>
      <c r="QAX245" s="47"/>
      <c r="QAY245" s="47"/>
      <c r="QAZ245" s="47"/>
      <c r="QBA245" s="47"/>
      <c r="QBB245" s="47"/>
      <c r="QBC245" s="47"/>
      <c r="QBD245" s="47"/>
      <c r="QBE245" s="47"/>
      <c r="QBF245" s="47"/>
      <c r="QBG245" s="47"/>
      <c r="QBH245" s="47"/>
      <c r="QBI245" s="47"/>
      <c r="QBJ245" s="47"/>
      <c r="QBK245" s="47"/>
      <c r="QBL245" s="47"/>
      <c r="QBM245" s="47"/>
      <c r="QBN245" s="47"/>
      <c r="QBO245" s="47"/>
      <c r="QBP245" s="47"/>
      <c r="QBQ245" s="47"/>
      <c r="QBR245" s="47"/>
      <c r="QBS245" s="47"/>
      <c r="QBT245" s="47"/>
      <c r="QBU245" s="47"/>
      <c r="QBV245" s="47"/>
      <c r="QBW245" s="47"/>
      <c r="QBX245" s="47"/>
      <c r="QBY245" s="47"/>
      <c r="QBZ245" s="47"/>
      <c r="QCA245" s="47"/>
      <c r="QCB245" s="47"/>
      <c r="QCC245" s="47"/>
      <c r="QCD245" s="47"/>
      <c r="QCE245" s="47"/>
      <c r="QCF245" s="47"/>
      <c r="QCG245" s="47"/>
      <c r="QCH245" s="47"/>
      <c r="QCI245" s="47"/>
      <c r="QCJ245" s="47"/>
      <c r="QCK245" s="47"/>
      <c r="QCL245" s="47"/>
      <c r="QCM245" s="47"/>
      <c r="QCN245" s="47"/>
      <c r="QCO245" s="47"/>
      <c r="QCP245" s="47"/>
      <c r="QCQ245" s="47"/>
      <c r="QCR245" s="47"/>
      <c r="QCS245" s="47"/>
      <c r="QCT245" s="47"/>
      <c r="QCU245" s="47"/>
      <c r="QCV245" s="47"/>
      <c r="QCW245" s="47"/>
      <c r="QCX245" s="47"/>
      <c r="QCY245" s="47"/>
      <c r="QCZ245" s="47"/>
      <c r="QDA245" s="47"/>
      <c r="QDB245" s="47"/>
      <c r="QDC245" s="47"/>
      <c r="QDD245" s="47"/>
      <c r="QDE245" s="47"/>
      <c r="QDF245" s="47"/>
      <c r="QDG245" s="47"/>
      <c r="QDH245" s="47"/>
      <c r="QDI245" s="47"/>
      <c r="QDJ245" s="47"/>
      <c r="QDK245" s="47"/>
      <c r="QDL245" s="47"/>
      <c r="QDM245" s="47"/>
      <c r="QDN245" s="47"/>
      <c r="QDO245" s="47"/>
      <c r="QDP245" s="47"/>
      <c r="QDQ245" s="47"/>
      <c r="QDR245" s="47"/>
      <c r="QDS245" s="47"/>
      <c r="QDT245" s="47"/>
      <c r="QDU245" s="47"/>
      <c r="QDV245" s="47"/>
      <c r="QDW245" s="47"/>
      <c r="QDX245" s="47"/>
      <c r="QDY245" s="47"/>
      <c r="QDZ245" s="47"/>
      <c r="QEA245" s="47"/>
      <c r="QEB245" s="47"/>
      <c r="QEC245" s="47"/>
      <c r="QED245" s="47"/>
      <c r="QEE245" s="47"/>
      <c r="QEF245" s="47"/>
      <c r="QEG245" s="47"/>
      <c r="QEH245" s="47"/>
      <c r="QEI245" s="47"/>
      <c r="QEJ245" s="47"/>
      <c r="QEK245" s="47"/>
      <c r="QEL245" s="47"/>
      <c r="QEM245" s="47"/>
      <c r="QEN245" s="47"/>
      <c r="QEO245" s="47"/>
      <c r="QEP245" s="47"/>
      <c r="QEQ245" s="47"/>
      <c r="QER245" s="47"/>
      <c r="QES245" s="47"/>
      <c r="QET245" s="47"/>
      <c r="QEU245" s="47"/>
      <c r="QEV245" s="47"/>
      <c r="QEW245" s="47"/>
      <c r="QEX245" s="47"/>
      <c r="QEY245" s="47"/>
      <c r="QEZ245" s="47"/>
      <c r="QFA245" s="47"/>
      <c r="QFB245" s="47"/>
      <c r="QFC245" s="47"/>
      <c r="QFD245" s="47"/>
      <c r="QFE245" s="47"/>
      <c r="QFF245" s="47"/>
      <c r="QFG245" s="47"/>
      <c r="QFH245" s="47"/>
      <c r="QFI245" s="47"/>
      <c r="QFJ245" s="47"/>
      <c r="QFK245" s="47"/>
      <c r="QFL245" s="47"/>
      <c r="QFM245" s="47"/>
      <c r="QFN245" s="47"/>
      <c r="QFO245" s="47"/>
      <c r="QFP245" s="47"/>
      <c r="QFQ245" s="47"/>
      <c r="QFR245" s="47"/>
      <c r="QFS245" s="47"/>
      <c r="QFT245" s="47"/>
      <c r="QFU245" s="47"/>
      <c r="QFV245" s="47"/>
      <c r="QFW245" s="47"/>
      <c r="QFX245" s="47"/>
      <c r="QFY245" s="47"/>
      <c r="QFZ245" s="47"/>
      <c r="QGA245" s="47"/>
      <c r="QGB245" s="47"/>
      <c r="QGC245" s="47"/>
      <c r="QGD245" s="47"/>
      <c r="QGE245" s="47"/>
      <c r="QGF245" s="47"/>
      <c r="QGG245" s="47"/>
      <c r="QGH245" s="47"/>
      <c r="QGI245" s="47"/>
      <c r="QGJ245" s="47"/>
      <c r="QGK245" s="47"/>
      <c r="QGL245" s="47"/>
      <c r="QGM245" s="47"/>
      <c r="QGN245" s="47"/>
      <c r="QGO245" s="47"/>
      <c r="QGP245" s="47"/>
      <c r="QGQ245" s="47"/>
      <c r="QGR245" s="47"/>
      <c r="QGS245" s="47"/>
      <c r="QGT245" s="47"/>
      <c r="QGU245" s="47"/>
      <c r="QGV245" s="47"/>
      <c r="QGW245" s="47"/>
      <c r="QGX245" s="47"/>
      <c r="QGY245" s="47"/>
      <c r="QGZ245" s="47"/>
      <c r="QHA245" s="47"/>
      <c r="QHB245" s="47"/>
      <c r="QHC245" s="47"/>
      <c r="QHD245" s="47"/>
      <c r="QHE245" s="47"/>
      <c r="QHF245" s="47"/>
      <c r="QHG245" s="47"/>
      <c r="QHH245" s="47"/>
      <c r="QHI245" s="47"/>
      <c r="QHJ245" s="47"/>
      <c r="QHK245" s="47"/>
      <c r="QHL245" s="47"/>
      <c r="QHM245" s="47"/>
      <c r="QHN245" s="47"/>
      <c r="QHO245" s="47"/>
      <c r="QHP245" s="47"/>
      <c r="QHQ245" s="47"/>
      <c r="QHR245" s="47"/>
      <c r="QHS245" s="47"/>
      <c r="QHT245" s="47"/>
      <c r="QHU245" s="47"/>
      <c r="QHV245" s="47"/>
      <c r="QHW245" s="47"/>
      <c r="QHX245" s="47"/>
      <c r="QHY245" s="47"/>
      <c r="QHZ245" s="47"/>
      <c r="QIA245" s="47"/>
      <c r="QIB245" s="47"/>
      <c r="QIC245" s="47"/>
      <c r="QID245" s="47"/>
      <c r="QIE245" s="47"/>
      <c r="QIF245" s="47"/>
      <c r="QIG245" s="47"/>
      <c r="QIH245" s="47"/>
      <c r="QII245" s="47"/>
      <c r="QIJ245" s="47"/>
      <c r="QIK245" s="47"/>
      <c r="QIL245" s="47"/>
      <c r="QIM245" s="47"/>
      <c r="QIN245" s="47"/>
      <c r="QIO245" s="47"/>
      <c r="QIP245" s="47"/>
      <c r="QIQ245" s="47"/>
      <c r="QIR245" s="47"/>
      <c r="QIS245" s="47"/>
      <c r="QIT245" s="47"/>
      <c r="QIU245" s="47"/>
      <c r="QIV245" s="47"/>
      <c r="QIW245" s="47"/>
      <c r="QIX245" s="47"/>
      <c r="QIY245" s="47"/>
      <c r="QIZ245" s="47"/>
      <c r="QJA245" s="47"/>
      <c r="QJB245" s="47"/>
      <c r="QJC245" s="47"/>
      <c r="QJD245" s="47"/>
      <c r="QJE245" s="47"/>
      <c r="QJF245" s="47"/>
      <c r="QJG245" s="47"/>
      <c r="QJH245" s="47"/>
      <c r="QJI245" s="47"/>
      <c r="QJJ245" s="47"/>
      <c r="QJK245" s="47"/>
      <c r="QJL245" s="47"/>
      <c r="QJM245" s="47"/>
      <c r="QJN245" s="47"/>
      <c r="QJO245" s="47"/>
      <c r="QJP245" s="47"/>
      <c r="QJQ245" s="47"/>
      <c r="QJR245" s="47"/>
      <c r="QJS245" s="47"/>
      <c r="QJT245" s="47"/>
      <c r="QJU245" s="47"/>
      <c r="QJV245" s="47"/>
      <c r="QJW245" s="47"/>
      <c r="QJX245" s="47"/>
      <c r="QJY245" s="47"/>
      <c r="QJZ245" s="47"/>
      <c r="QKA245" s="47"/>
      <c r="QKB245" s="47"/>
      <c r="QKC245" s="47"/>
      <c r="QKD245" s="47"/>
      <c r="QKE245" s="47"/>
      <c r="QKF245" s="47"/>
      <c r="QKG245" s="47"/>
      <c r="QKH245" s="47"/>
      <c r="QKI245" s="47"/>
      <c r="QKJ245" s="47"/>
      <c r="QKK245" s="47"/>
      <c r="QKL245" s="47"/>
      <c r="QKM245" s="47"/>
      <c r="QKN245" s="47"/>
      <c r="QKO245" s="47"/>
      <c r="QKP245" s="47"/>
      <c r="QKQ245" s="47"/>
      <c r="QKR245" s="47"/>
      <c r="QKS245" s="47"/>
      <c r="QKT245" s="47"/>
      <c r="QKU245" s="47"/>
      <c r="QKV245" s="47"/>
      <c r="QKW245" s="47"/>
      <c r="QKX245" s="47"/>
      <c r="QKY245" s="47"/>
      <c r="QKZ245" s="47"/>
      <c r="QLA245" s="47"/>
      <c r="QLB245" s="47"/>
      <c r="QLC245" s="47"/>
      <c r="QLD245" s="47"/>
      <c r="QLE245" s="47"/>
      <c r="QLF245" s="47"/>
      <c r="QLG245" s="47"/>
      <c r="QLH245" s="47"/>
      <c r="QLI245" s="47"/>
      <c r="QLJ245" s="47"/>
      <c r="QLK245" s="47"/>
      <c r="QLL245" s="47"/>
      <c r="QLM245" s="47"/>
      <c r="QLN245" s="47"/>
      <c r="QLO245" s="47"/>
      <c r="QLP245" s="47"/>
      <c r="QLQ245" s="47"/>
      <c r="QLR245" s="47"/>
      <c r="QLS245" s="47"/>
      <c r="QLT245" s="47"/>
      <c r="QLU245" s="47"/>
      <c r="QLV245" s="47"/>
      <c r="QLW245" s="47"/>
      <c r="QLX245" s="47"/>
      <c r="QLY245" s="47"/>
      <c r="QLZ245" s="47"/>
      <c r="QMA245" s="47"/>
      <c r="QMB245" s="47"/>
      <c r="QMC245" s="47"/>
      <c r="QMD245" s="47"/>
      <c r="QME245" s="47"/>
      <c r="QMF245" s="47"/>
      <c r="QMG245" s="47"/>
      <c r="QMH245" s="47"/>
      <c r="QMI245" s="47"/>
      <c r="QMJ245" s="47"/>
      <c r="QMK245" s="47"/>
      <c r="QML245" s="47"/>
      <c r="QMM245" s="47"/>
      <c r="QMN245" s="47"/>
      <c r="QMO245" s="47"/>
      <c r="QMP245" s="47"/>
      <c r="QMQ245" s="47"/>
      <c r="QMR245" s="47"/>
      <c r="QMS245" s="47"/>
      <c r="QMT245" s="47"/>
      <c r="QMU245" s="47"/>
      <c r="QMV245" s="47"/>
      <c r="QMW245" s="47"/>
      <c r="QMX245" s="47"/>
      <c r="QMY245" s="47"/>
      <c r="QMZ245" s="47"/>
      <c r="QNA245" s="47"/>
      <c r="QNB245" s="47"/>
      <c r="QNC245" s="47"/>
      <c r="QND245" s="47"/>
      <c r="QNE245" s="47"/>
      <c r="QNF245" s="47"/>
      <c r="QNG245" s="47"/>
      <c r="QNH245" s="47"/>
      <c r="QNI245" s="47"/>
      <c r="QNJ245" s="47"/>
      <c r="QNK245" s="47"/>
      <c r="QNL245" s="47"/>
      <c r="QNM245" s="47"/>
      <c r="QNN245" s="47"/>
      <c r="QNO245" s="47"/>
      <c r="QNP245" s="47"/>
      <c r="QNQ245" s="47"/>
      <c r="QNR245" s="47"/>
      <c r="QNS245" s="47"/>
      <c r="QNT245" s="47"/>
      <c r="QNU245" s="47"/>
      <c r="QNV245" s="47"/>
      <c r="QNW245" s="47"/>
      <c r="QNX245" s="47"/>
      <c r="QNY245" s="47"/>
      <c r="QNZ245" s="47"/>
      <c r="QOA245" s="47"/>
      <c r="QOB245" s="47"/>
      <c r="QOC245" s="47"/>
      <c r="QOD245" s="47"/>
      <c r="QOE245" s="47"/>
      <c r="QOF245" s="47"/>
      <c r="QOG245" s="47"/>
      <c r="QOH245" s="47"/>
      <c r="QOI245" s="47"/>
      <c r="QOJ245" s="47"/>
      <c r="QOK245" s="47"/>
      <c r="QOL245" s="47"/>
      <c r="QOM245" s="47"/>
      <c r="QON245" s="47"/>
      <c r="QOO245" s="47"/>
      <c r="QOP245" s="47"/>
      <c r="QOQ245" s="47"/>
      <c r="QOR245" s="47"/>
      <c r="QOS245" s="47"/>
      <c r="QOT245" s="47"/>
      <c r="QOU245" s="47"/>
      <c r="QOV245" s="47"/>
      <c r="QOW245" s="47"/>
      <c r="QOX245" s="47"/>
      <c r="QOY245" s="47"/>
      <c r="QOZ245" s="47"/>
      <c r="QPA245" s="47"/>
      <c r="QPB245" s="47"/>
      <c r="QPC245" s="47"/>
      <c r="QPD245" s="47"/>
      <c r="QPE245" s="47"/>
      <c r="QPF245" s="47"/>
      <c r="QPG245" s="47"/>
      <c r="QPH245" s="47"/>
      <c r="QPI245" s="47"/>
      <c r="QPJ245" s="47"/>
      <c r="QPK245" s="47"/>
      <c r="QPL245" s="47"/>
      <c r="QPM245" s="47"/>
      <c r="QPN245" s="47"/>
      <c r="QPO245" s="47"/>
      <c r="QPP245" s="47"/>
      <c r="QPQ245" s="47"/>
      <c r="QPR245" s="47"/>
      <c r="QPS245" s="47"/>
      <c r="QPT245" s="47"/>
      <c r="QPU245" s="47"/>
      <c r="QPV245" s="47"/>
      <c r="QPW245" s="47"/>
      <c r="QPX245" s="47"/>
      <c r="QPY245" s="47"/>
      <c r="QPZ245" s="47"/>
      <c r="QQA245" s="47"/>
      <c r="QQB245" s="47"/>
      <c r="QQC245" s="47"/>
      <c r="QQD245" s="47"/>
      <c r="QQE245" s="47"/>
      <c r="QQF245" s="47"/>
      <c r="QQG245" s="47"/>
      <c r="QQH245" s="47"/>
      <c r="QQI245" s="47"/>
      <c r="QQJ245" s="47"/>
      <c r="QQK245" s="47"/>
      <c r="QQL245" s="47"/>
      <c r="QQM245" s="47"/>
      <c r="QQN245" s="47"/>
      <c r="QQO245" s="47"/>
      <c r="QQP245" s="47"/>
      <c r="QQQ245" s="47"/>
      <c r="QQR245" s="47"/>
      <c r="QQS245" s="47"/>
      <c r="QQT245" s="47"/>
      <c r="QQU245" s="47"/>
      <c r="QQV245" s="47"/>
      <c r="QQW245" s="47"/>
      <c r="QQX245" s="47"/>
      <c r="QQY245" s="47"/>
      <c r="QQZ245" s="47"/>
      <c r="QRA245" s="47"/>
      <c r="QRB245" s="47"/>
      <c r="QRC245" s="47"/>
      <c r="QRD245" s="47"/>
      <c r="QRE245" s="47"/>
      <c r="QRF245" s="47"/>
      <c r="QRG245" s="47"/>
      <c r="QRH245" s="47"/>
      <c r="QRI245" s="47"/>
      <c r="QRJ245" s="47"/>
      <c r="QRK245" s="47"/>
      <c r="QRL245" s="47"/>
      <c r="QRM245" s="47"/>
      <c r="QRN245" s="47"/>
      <c r="QRO245" s="47"/>
      <c r="QRP245" s="47"/>
      <c r="QRQ245" s="47"/>
      <c r="QRR245" s="47"/>
      <c r="QRS245" s="47"/>
      <c r="QRT245" s="47"/>
      <c r="QRU245" s="47"/>
      <c r="QRV245" s="47"/>
      <c r="QRW245" s="47"/>
      <c r="QRX245" s="47"/>
      <c r="QRY245" s="47"/>
      <c r="QRZ245" s="47"/>
      <c r="QSA245" s="47"/>
      <c r="QSB245" s="47"/>
      <c r="QSC245" s="47"/>
      <c r="QSD245" s="47"/>
      <c r="QSE245" s="47"/>
      <c r="QSF245" s="47"/>
      <c r="QSG245" s="47"/>
      <c r="QSH245" s="47"/>
      <c r="QSI245" s="47"/>
      <c r="QSJ245" s="47"/>
      <c r="QSK245" s="47"/>
      <c r="QSL245" s="47"/>
      <c r="QSM245" s="47"/>
      <c r="QSN245" s="47"/>
      <c r="QSO245" s="47"/>
      <c r="QSP245" s="47"/>
      <c r="QSQ245" s="47"/>
      <c r="QSR245" s="47"/>
      <c r="QSS245" s="47"/>
      <c r="QST245" s="47"/>
      <c r="QSU245" s="47"/>
      <c r="QSV245" s="47"/>
      <c r="QSW245" s="47"/>
      <c r="QSX245" s="47"/>
      <c r="QSY245" s="47"/>
      <c r="QSZ245" s="47"/>
      <c r="QTA245" s="47"/>
      <c r="QTB245" s="47"/>
      <c r="QTC245" s="47"/>
      <c r="QTD245" s="47"/>
      <c r="QTE245" s="47"/>
      <c r="QTF245" s="47"/>
      <c r="QTG245" s="47"/>
      <c r="QTH245" s="47"/>
      <c r="QTI245" s="47"/>
      <c r="QTJ245" s="47"/>
      <c r="QTK245" s="47"/>
      <c r="QTL245" s="47"/>
      <c r="QTM245" s="47"/>
      <c r="QTN245" s="47"/>
      <c r="QTO245" s="47"/>
      <c r="QTP245" s="47"/>
      <c r="QTQ245" s="47"/>
      <c r="QTR245" s="47"/>
      <c r="QTS245" s="47"/>
      <c r="QTT245" s="47"/>
      <c r="QTU245" s="47"/>
      <c r="QTV245" s="47"/>
      <c r="QTW245" s="47"/>
      <c r="QTX245" s="47"/>
      <c r="QTY245" s="47"/>
      <c r="QTZ245" s="47"/>
      <c r="QUA245" s="47"/>
      <c r="QUB245" s="47"/>
      <c r="QUC245" s="47"/>
      <c r="QUD245" s="47"/>
      <c r="QUE245" s="47"/>
      <c r="QUF245" s="47"/>
      <c r="QUG245" s="47"/>
      <c r="QUH245" s="47"/>
      <c r="QUI245" s="47"/>
      <c r="QUJ245" s="47"/>
      <c r="QUK245" s="47"/>
      <c r="QUL245" s="47"/>
      <c r="QUM245" s="47"/>
      <c r="QUN245" s="47"/>
      <c r="QUO245" s="47"/>
      <c r="QUP245" s="47"/>
      <c r="QUQ245" s="47"/>
      <c r="QUR245" s="47"/>
      <c r="QUS245" s="47"/>
      <c r="QUT245" s="47"/>
      <c r="QUU245" s="47"/>
      <c r="QUV245" s="47"/>
      <c r="QUW245" s="47"/>
      <c r="QUX245" s="47"/>
      <c r="QUY245" s="47"/>
      <c r="QUZ245" s="47"/>
      <c r="QVA245" s="47"/>
      <c r="QVB245" s="47"/>
      <c r="QVC245" s="47"/>
      <c r="QVD245" s="47"/>
      <c r="QVE245" s="47"/>
      <c r="QVF245" s="47"/>
      <c r="QVG245" s="47"/>
      <c r="QVH245" s="47"/>
      <c r="QVI245" s="47"/>
      <c r="QVJ245" s="47"/>
      <c r="QVK245" s="47"/>
      <c r="QVL245" s="47"/>
      <c r="QVM245" s="47"/>
      <c r="QVN245" s="47"/>
      <c r="QVO245" s="47"/>
      <c r="QVP245" s="47"/>
      <c r="QVQ245" s="47"/>
      <c r="QVR245" s="47"/>
      <c r="QVS245" s="47"/>
      <c r="QVT245" s="47"/>
      <c r="QVU245" s="47"/>
      <c r="QVV245" s="47"/>
      <c r="QVW245" s="47"/>
      <c r="QVX245" s="47"/>
      <c r="QVY245" s="47"/>
      <c r="QVZ245" s="47"/>
      <c r="QWA245" s="47"/>
      <c r="QWB245" s="47"/>
      <c r="QWC245" s="47"/>
      <c r="QWD245" s="47"/>
      <c r="QWE245" s="47"/>
      <c r="QWF245" s="47"/>
      <c r="QWG245" s="47"/>
      <c r="QWH245" s="47"/>
      <c r="QWI245" s="47"/>
      <c r="QWJ245" s="47"/>
      <c r="QWK245" s="47"/>
      <c r="QWL245" s="47"/>
      <c r="QWM245" s="47"/>
      <c r="QWN245" s="47"/>
      <c r="QWO245" s="47"/>
      <c r="QWP245" s="47"/>
      <c r="QWQ245" s="47"/>
      <c r="QWR245" s="47"/>
      <c r="QWS245" s="47"/>
      <c r="QWT245" s="47"/>
      <c r="QWU245" s="47"/>
      <c r="QWV245" s="47"/>
      <c r="QWW245" s="47"/>
      <c r="QWX245" s="47"/>
      <c r="QWY245" s="47"/>
      <c r="QWZ245" s="47"/>
      <c r="QXA245" s="47"/>
      <c r="QXB245" s="47"/>
      <c r="QXC245" s="47"/>
      <c r="QXD245" s="47"/>
      <c r="QXE245" s="47"/>
      <c r="QXF245" s="47"/>
      <c r="QXG245" s="47"/>
      <c r="QXH245" s="47"/>
      <c r="QXI245" s="47"/>
      <c r="QXJ245" s="47"/>
      <c r="QXK245" s="47"/>
      <c r="QXL245" s="47"/>
      <c r="QXM245" s="47"/>
      <c r="QXN245" s="47"/>
      <c r="QXO245" s="47"/>
      <c r="QXP245" s="47"/>
      <c r="QXQ245" s="47"/>
      <c r="QXR245" s="47"/>
      <c r="QXS245" s="47"/>
      <c r="QXT245" s="47"/>
      <c r="QXU245" s="47"/>
      <c r="QXV245" s="47"/>
      <c r="QXW245" s="47"/>
      <c r="QXX245" s="47"/>
      <c r="QXY245" s="47"/>
      <c r="QXZ245" s="47"/>
      <c r="QYA245" s="47"/>
      <c r="QYB245" s="47"/>
      <c r="QYC245" s="47"/>
      <c r="QYD245" s="47"/>
      <c r="QYE245" s="47"/>
      <c r="QYF245" s="47"/>
      <c r="QYG245" s="47"/>
      <c r="QYH245" s="47"/>
      <c r="QYI245" s="47"/>
      <c r="QYJ245" s="47"/>
      <c r="QYK245" s="47"/>
      <c r="QYL245" s="47"/>
      <c r="QYM245" s="47"/>
      <c r="QYN245" s="47"/>
      <c r="QYO245" s="47"/>
      <c r="QYP245" s="47"/>
      <c r="QYQ245" s="47"/>
      <c r="QYR245" s="47"/>
      <c r="QYS245" s="47"/>
      <c r="QYT245" s="47"/>
      <c r="QYU245" s="47"/>
      <c r="QYV245" s="47"/>
      <c r="QYW245" s="47"/>
      <c r="QYX245" s="47"/>
      <c r="QYY245" s="47"/>
      <c r="QYZ245" s="47"/>
      <c r="QZA245" s="47"/>
      <c r="QZB245" s="47"/>
      <c r="QZC245" s="47"/>
      <c r="QZD245" s="47"/>
      <c r="QZE245" s="47"/>
      <c r="QZF245" s="47"/>
      <c r="QZG245" s="47"/>
      <c r="QZH245" s="47"/>
      <c r="QZI245" s="47"/>
      <c r="QZJ245" s="47"/>
      <c r="QZK245" s="47"/>
      <c r="QZL245" s="47"/>
      <c r="QZM245" s="47"/>
      <c r="QZN245" s="47"/>
      <c r="QZO245" s="47"/>
      <c r="QZP245" s="47"/>
      <c r="QZQ245" s="47"/>
      <c r="QZR245" s="47"/>
      <c r="QZS245" s="47"/>
      <c r="QZT245" s="47"/>
      <c r="QZU245" s="47"/>
      <c r="QZV245" s="47"/>
      <c r="QZW245" s="47"/>
      <c r="QZX245" s="47"/>
      <c r="QZY245" s="47"/>
      <c r="QZZ245" s="47"/>
      <c r="RAA245" s="47"/>
      <c r="RAB245" s="47"/>
      <c r="RAC245" s="47"/>
      <c r="RAD245" s="47"/>
      <c r="RAE245" s="47"/>
      <c r="RAF245" s="47"/>
      <c r="RAG245" s="47"/>
      <c r="RAH245" s="47"/>
      <c r="RAI245" s="47"/>
      <c r="RAJ245" s="47"/>
      <c r="RAK245" s="47"/>
      <c r="RAL245" s="47"/>
      <c r="RAM245" s="47"/>
      <c r="RAN245" s="47"/>
      <c r="RAO245" s="47"/>
      <c r="RAP245" s="47"/>
      <c r="RAQ245" s="47"/>
      <c r="RAR245" s="47"/>
      <c r="RAS245" s="47"/>
      <c r="RAT245" s="47"/>
      <c r="RAU245" s="47"/>
      <c r="RAV245" s="47"/>
      <c r="RAW245" s="47"/>
      <c r="RAX245" s="47"/>
      <c r="RAY245" s="47"/>
      <c r="RAZ245" s="47"/>
      <c r="RBA245" s="47"/>
      <c r="RBB245" s="47"/>
      <c r="RBC245" s="47"/>
      <c r="RBD245" s="47"/>
      <c r="RBE245" s="47"/>
      <c r="RBF245" s="47"/>
      <c r="RBG245" s="47"/>
      <c r="RBH245" s="47"/>
      <c r="RBI245" s="47"/>
      <c r="RBJ245" s="47"/>
      <c r="RBK245" s="47"/>
      <c r="RBL245" s="47"/>
      <c r="RBM245" s="47"/>
      <c r="RBN245" s="47"/>
      <c r="RBO245" s="47"/>
      <c r="RBP245" s="47"/>
      <c r="RBQ245" s="47"/>
      <c r="RBR245" s="47"/>
      <c r="RBS245" s="47"/>
      <c r="RBT245" s="47"/>
      <c r="RBU245" s="47"/>
      <c r="RBV245" s="47"/>
      <c r="RBW245" s="47"/>
      <c r="RBX245" s="47"/>
      <c r="RBY245" s="47"/>
      <c r="RBZ245" s="47"/>
      <c r="RCA245" s="47"/>
      <c r="RCB245" s="47"/>
      <c r="RCC245" s="47"/>
      <c r="RCD245" s="47"/>
      <c r="RCE245" s="47"/>
      <c r="RCF245" s="47"/>
      <c r="RCG245" s="47"/>
      <c r="RCH245" s="47"/>
      <c r="RCI245" s="47"/>
      <c r="RCJ245" s="47"/>
      <c r="RCK245" s="47"/>
      <c r="RCL245" s="47"/>
      <c r="RCM245" s="47"/>
      <c r="RCN245" s="47"/>
      <c r="RCO245" s="47"/>
      <c r="RCP245" s="47"/>
      <c r="RCQ245" s="47"/>
      <c r="RCR245" s="47"/>
      <c r="RCS245" s="47"/>
      <c r="RCT245" s="47"/>
      <c r="RCU245" s="47"/>
      <c r="RCV245" s="47"/>
      <c r="RCW245" s="47"/>
      <c r="RCX245" s="47"/>
      <c r="RCY245" s="47"/>
      <c r="RCZ245" s="47"/>
      <c r="RDA245" s="47"/>
      <c r="RDB245" s="47"/>
      <c r="RDC245" s="47"/>
      <c r="RDD245" s="47"/>
      <c r="RDE245" s="47"/>
      <c r="RDF245" s="47"/>
      <c r="RDG245" s="47"/>
      <c r="RDH245" s="47"/>
      <c r="RDI245" s="47"/>
      <c r="RDJ245" s="47"/>
      <c r="RDK245" s="47"/>
      <c r="RDL245" s="47"/>
      <c r="RDM245" s="47"/>
      <c r="RDN245" s="47"/>
      <c r="RDO245" s="47"/>
      <c r="RDP245" s="47"/>
      <c r="RDQ245" s="47"/>
      <c r="RDR245" s="47"/>
      <c r="RDS245" s="47"/>
      <c r="RDT245" s="47"/>
      <c r="RDU245" s="47"/>
      <c r="RDV245" s="47"/>
      <c r="RDW245" s="47"/>
      <c r="RDX245" s="47"/>
      <c r="RDY245" s="47"/>
      <c r="RDZ245" s="47"/>
      <c r="REA245" s="47"/>
      <c r="REB245" s="47"/>
      <c r="REC245" s="47"/>
      <c r="RED245" s="47"/>
      <c r="REE245" s="47"/>
      <c r="REF245" s="47"/>
      <c r="REG245" s="47"/>
      <c r="REH245" s="47"/>
      <c r="REI245" s="47"/>
      <c r="REJ245" s="47"/>
      <c r="REK245" s="47"/>
      <c r="REL245" s="47"/>
      <c r="REM245" s="47"/>
      <c r="REN245" s="47"/>
      <c r="REO245" s="47"/>
      <c r="REP245" s="47"/>
      <c r="REQ245" s="47"/>
      <c r="RER245" s="47"/>
      <c r="RES245" s="47"/>
      <c r="RET245" s="47"/>
      <c r="REU245" s="47"/>
      <c r="REV245" s="47"/>
      <c r="REW245" s="47"/>
      <c r="REX245" s="47"/>
      <c r="REY245" s="47"/>
      <c r="REZ245" s="47"/>
      <c r="RFA245" s="47"/>
      <c r="RFB245" s="47"/>
      <c r="RFC245" s="47"/>
      <c r="RFD245" s="47"/>
      <c r="RFE245" s="47"/>
      <c r="RFF245" s="47"/>
      <c r="RFG245" s="47"/>
      <c r="RFH245" s="47"/>
      <c r="RFI245" s="47"/>
      <c r="RFJ245" s="47"/>
      <c r="RFK245" s="47"/>
      <c r="RFL245" s="47"/>
      <c r="RFM245" s="47"/>
      <c r="RFN245" s="47"/>
      <c r="RFO245" s="47"/>
      <c r="RFP245" s="47"/>
      <c r="RFQ245" s="47"/>
      <c r="RFR245" s="47"/>
      <c r="RFS245" s="47"/>
      <c r="RFT245" s="47"/>
      <c r="RFU245" s="47"/>
      <c r="RFV245" s="47"/>
      <c r="RFW245" s="47"/>
      <c r="RFX245" s="47"/>
      <c r="RFY245" s="47"/>
      <c r="RFZ245" s="47"/>
      <c r="RGA245" s="47"/>
      <c r="RGB245" s="47"/>
      <c r="RGC245" s="47"/>
      <c r="RGD245" s="47"/>
      <c r="RGE245" s="47"/>
      <c r="RGF245" s="47"/>
      <c r="RGG245" s="47"/>
      <c r="RGH245" s="47"/>
      <c r="RGI245" s="47"/>
      <c r="RGJ245" s="47"/>
      <c r="RGK245" s="47"/>
      <c r="RGL245" s="47"/>
      <c r="RGM245" s="47"/>
      <c r="RGN245" s="47"/>
      <c r="RGO245" s="47"/>
      <c r="RGP245" s="47"/>
      <c r="RGQ245" s="47"/>
      <c r="RGR245" s="47"/>
      <c r="RGS245" s="47"/>
      <c r="RGT245" s="47"/>
      <c r="RGU245" s="47"/>
      <c r="RGV245" s="47"/>
      <c r="RGW245" s="47"/>
      <c r="RGX245" s="47"/>
      <c r="RGY245" s="47"/>
      <c r="RGZ245" s="47"/>
      <c r="RHA245" s="47"/>
      <c r="RHB245" s="47"/>
      <c r="RHC245" s="47"/>
      <c r="RHD245" s="47"/>
      <c r="RHE245" s="47"/>
      <c r="RHF245" s="47"/>
      <c r="RHG245" s="47"/>
      <c r="RHH245" s="47"/>
      <c r="RHI245" s="47"/>
      <c r="RHJ245" s="47"/>
      <c r="RHK245" s="47"/>
      <c r="RHL245" s="47"/>
      <c r="RHM245" s="47"/>
      <c r="RHN245" s="47"/>
      <c r="RHO245" s="47"/>
      <c r="RHP245" s="47"/>
      <c r="RHQ245" s="47"/>
      <c r="RHR245" s="47"/>
      <c r="RHS245" s="47"/>
      <c r="RHT245" s="47"/>
      <c r="RHU245" s="47"/>
      <c r="RHV245" s="47"/>
      <c r="RHW245" s="47"/>
      <c r="RHX245" s="47"/>
      <c r="RHY245" s="47"/>
      <c r="RHZ245" s="47"/>
      <c r="RIA245" s="47"/>
      <c r="RIB245" s="47"/>
      <c r="RIC245" s="47"/>
      <c r="RID245" s="47"/>
      <c r="RIE245" s="47"/>
      <c r="RIF245" s="47"/>
      <c r="RIG245" s="47"/>
      <c r="RIH245" s="47"/>
      <c r="RII245" s="47"/>
      <c r="RIJ245" s="47"/>
      <c r="RIK245" s="47"/>
      <c r="RIL245" s="47"/>
      <c r="RIM245" s="47"/>
      <c r="RIN245" s="47"/>
      <c r="RIO245" s="47"/>
      <c r="RIP245" s="47"/>
      <c r="RIQ245" s="47"/>
      <c r="RIR245" s="47"/>
      <c r="RIS245" s="47"/>
      <c r="RIT245" s="47"/>
      <c r="RIU245" s="47"/>
      <c r="RIV245" s="47"/>
      <c r="RIW245" s="47"/>
      <c r="RIX245" s="47"/>
      <c r="RIY245" s="47"/>
      <c r="RIZ245" s="47"/>
      <c r="RJA245" s="47"/>
      <c r="RJB245" s="47"/>
      <c r="RJC245" s="47"/>
      <c r="RJD245" s="47"/>
      <c r="RJE245" s="47"/>
      <c r="RJF245" s="47"/>
      <c r="RJG245" s="47"/>
      <c r="RJH245" s="47"/>
      <c r="RJI245" s="47"/>
      <c r="RJJ245" s="47"/>
      <c r="RJK245" s="47"/>
      <c r="RJL245" s="47"/>
      <c r="RJM245" s="47"/>
      <c r="RJN245" s="47"/>
      <c r="RJO245" s="47"/>
      <c r="RJP245" s="47"/>
      <c r="RJQ245" s="47"/>
      <c r="RJR245" s="47"/>
      <c r="RJS245" s="47"/>
      <c r="RJT245" s="47"/>
      <c r="RJU245" s="47"/>
      <c r="RJV245" s="47"/>
      <c r="RJW245" s="47"/>
      <c r="RJX245" s="47"/>
      <c r="RJY245" s="47"/>
      <c r="RJZ245" s="47"/>
      <c r="RKA245" s="47"/>
      <c r="RKB245" s="47"/>
      <c r="RKC245" s="47"/>
      <c r="RKD245" s="47"/>
      <c r="RKE245" s="47"/>
      <c r="RKF245" s="47"/>
      <c r="RKG245" s="47"/>
      <c r="RKH245" s="47"/>
      <c r="RKI245" s="47"/>
      <c r="RKJ245" s="47"/>
      <c r="RKK245" s="47"/>
      <c r="RKL245" s="47"/>
      <c r="RKM245" s="47"/>
      <c r="RKN245" s="47"/>
      <c r="RKO245" s="47"/>
      <c r="RKP245" s="47"/>
      <c r="RKQ245" s="47"/>
      <c r="RKR245" s="47"/>
      <c r="RKS245" s="47"/>
      <c r="RKT245" s="47"/>
      <c r="RKU245" s="47"/>
      <c r="RKV245" s="47"/>
      <c r="RKW245" s="47"/>
      <c r="RKX245" s="47"/>
      <c r="RKY245" s="47"/>
      <c r="RKZ245" s="47"/>
      <c r="RLA245" s="47"/>
      <c r="RLB245" s="47"/>
      <c r="RLC245" s="47"/>
      <c r="RLD245" s="47"/>
      <c r="RLE245" s="47"/>
      <c r="RLF245" s="47"/>
      <c r="RLG245" s="47"/>
      <c r="RLH245" s="47"/>
      <c r="RLI245" s="47"/>
      <c r="RLJ245" s="47"/>
      <c r="RLK245" s="47"/>
      <c r="RLL245" s="47"/>
      <c r="RLM245" s="47"/>
      <c r="RLN245" s="47"/>
      <c r="RLO245" s="47"/>
      <c r="RLP245" s="47"/>
      <c r="RLQ245" s="47"/>
      <c r="RLR245" s="47"/>
      <c r="RLS245" s="47"/>
      <c r="RLT245" s="47"/>
      <c r="RLU245" s="47"/>
      <c r="RLV245" s="47"/>
      <c r="RLW245" s="47"/>
      <c r="RLX245" s="47"/>
      <c r="RLY245" s="47"/>
      <c r="RLZ245" s="47"/>
      <c r="RMA245" s="47"/>
      <c r="RMB245" s="47"/>
      <c r="RMC245" s="47"/>
      <c r="RMD245" s="47"/>
      <c r="RME245" s="47"/>
      <c r="RMF245" s="47"/>
      <c r="RMG245" s="47"/>
      <c r="RMH245" s="47"/>
      <c r="RMI245" s="47"/>
      <c r="RMJ245" s="47"/>
      <c r="RMK245" s="47"/>
      <c r="RML245" s="47"/>
      <c r="RMM245" s="47"/>
      <c r="RMN245" s="47"/>
      <c r="RMO245" s="47"/>
      <c r="RMP245" s="47"/>
      <c r="RMQ245" s="47"/>
      <c r="RMR245" s="47"/>
      <c r="RMS245" s="47"/>
      <c r="RMT245" s="47"/>
      <c r="RMU245" s="47"/>
      <c r="RMV245" s="47"/>
      <c r="RMW245" s="47"/>
      <c r="RMX245" s="47"/>
      <c r="RMY245" s="47"/>
      <c r="RMZ245" s="47"/>
      <c r="RNA245" s="47"/>
      <c r="RNB245" s="47"/>
      <c r="RNC245" s="47"/>
      <c r="RND245" s="47"/>
      <c r="RNE245" s="47"/>
      <c r="RNF245" s="47"/>
      <c r="RNG245" s="47"/>
      <c r="RNH245" s="47"/>
      <c r="RNI245" s="47"/>
      <c r="RNJ245" s="47"/>
      <c r="RNK245" s="47"/>
      <c r="RNL245" s="47"/>
      <c r="RNM245" s="47"/>
      <c r="RNN245" s="47"/>
      <c r="RNO245" s="47"/>
      <c r="RNP245" s="47"/>
      <c r="RNQ245" s="47"/>
      <c r="RNR245" s="47"/>
      <c r="RNS245" s="47"/>
      <c r="RNT245" s="47"/>
      <c r="RNU245" s="47"/>
      <c r="RNV245" s="47"/>
      <c r="RNW245" s="47"/>
      <c r="RNX245" s="47"/>
      <c r="RNY245" s="47"/>
      <c r="RNZ245" s="47"/>
      <c r="ROA245" s="47"/>
      <c r="ROB245" s="47"/>
      <c r="ROC245" s="47"/>
      <c r="ROD245" s="47"/>
      <c r="ROE245" s="47"/>
      <c r="ROF245" s="47"/>
      <c r="ROG245" s="47"/>
      <c r="ROH245" s="47"/>
      <c r="ROI245" s="47"/>
      <c r="ROJ245" s="47"/>
      <c r="ROK245" s="47"/>
      <c r="ROL245" s="47"/>
      <c r="ROM245" s="47"/>
      <c r="RON245" s="47"/>
      <c r="ROO245" s="47"/>
      <c r="ROP245" s="47"/>
      <c r="ROQ245" s="47"/>
      <c r="ROR245" s="47"/>
      <c r="ROS245" s="47"/>
      <c r="ROT245" s="47"/>
      <c r="ROU245" s="47"/>
      <c r="ROV245" s="47"/>
      <c r="ROW245" s="47"/>
      <c r="ROX245" s="47"/>
      <c r="ROY245" s="47"/>
      <c r="ROZ245" s="47"/>
      <c r="RPA245" s="47"/>
      <c r="RPB245" s="47"/>
      <c r="RPC245" s="47"/>
      <c r="RPD245" s="47"/>
      <c r="RPE245" s="47"/>
      <c r="RPF245" s="47"/>
      <c r="RPG245" s="47"/>
      <c r="RPH245" s="47"/>
      <c r="RPI245" s="47"/>
      <c r="RPJ245" s="47"/>
      <c r="RPK245" s="47"/>
      <c r="RPL245" s="47"/>
      <c r="RPM245" s="47"/>
      <c r="RPN245" s="47"/>
      <c r="RPO245" s="47"/>
      <c r="RPP245" s="47"/>
      <c r="RPQ245" s="47"/>
      <c r="RPR245" s="47"/>
      <c r="RPS245" s="47"/>
      <c r="RPT245" s="47"/>
      <c r="RPU245" s="47"/>
      <c r="RPV245" s="47"/>
      <c r="RPW245" s="47"/>
      <c r="RPX245" s="47"/>
      <c r="RPY245" s="47"/>
      <c r="RPZ245" s="47"/>
      <c r="RQA245" s="47"/>
      <c r="RQB245" s="47"/>
      <c r="RQC245" s="47"/>
      <c r="RQD245" s="47"/>
      <c r="RQE245" s="47"/>
      <c r="RQF245" s="47"/>
      <c r="RQG245" s="47"/>
      <c r="RQH245" s="47"/>
      <c r="RQI245" s="47"/>
      <c r="RQJ245" s="47"/>
      <c r="RQK245" s="47"/>
      <c r="RQL245" s="47"/>
      <c r="RQM245" s="47"/>
      <c r="RQN245" s="47"/>
      <c r="RQO245" s="47"/>
      <c r="RQP245" s="47"/>
      <c r="RQQ245" s="47"/>
      <c r="RQR245" s="47"/>
      <c r="RQS245" s="47"/>
      <c r="RQT245" s="47"/>
      <c r="RQU245" s="47"/>
      <c r="RQV245" s="47"/>
      <c r="RQW245" s="47"/>
      <c r="RQX245" s="47"/>
      <c r="RQY245" s="47"/>
      <c r="RQZ245" s="47"/>
      <c r="RRA245" s="47"/>
      <c r="RRB245" s="47"/>
      <c r="RRC245" s="47"/>
      <c r="RRD245" s="47"/>
      <c r="RRE245" s="47"/>
      <c r="RRF245" s="47"/>
      <c r="RRG245" s="47"/>
      <c r="RRH245" s="47"/>
      <c r="RRI245" s="47"/>
      <c r="RRJ245" s="47"/>
      <c r="RRK245" s="47"/>
      <c r="RRL245" s="47"/>
      <c r="RRM245" s="47"/>
      <c r="RRN245" s="47"/>
      <c r="RRO245" s="47"/>
      <c r="RRP245" s="47"/>
      <c r="RRQ245" s="47"/>
      <c r="RRR245" s="47"/>
      <c r="RRS245" s="47"/>
      <c r="RRT245" s="47"/>
      <c r="RRU245" s="47"/>
      <c r="RRV245" s="47"/>
      <c r="RRW245" s="47"/>
      <c r="RRX245" s="47"/>
      <c r="RRY245" s="47"/>
      <c r="RRZ245" s="47"/>
      <c r="RSA245" s="47"/>
      <c r="RSB245" s="47"/>
      <c r="RSC245" s="47"/>
      <c r="RSD245" s="47"/>
      <c r="RSE245" s="47"/>
      <c r="RSF245" s="47"/>
      <c r="RSG245" s="47"/>
      <c r="RSH245" s="47"/>
      <c r="RSI245" s="47"/>
      <c r="RSJ245" s="47"/>
      <c r="RSK245" s="47"/>
      <c r="RSL245" s="47"/>
      <c r="RSM245" s="47"/>
      <c r="RSN245" s="47"/>
      <c r="RSO245" s="47"/>
      <c r="RSP245" s="47"/>
      <c r="RSQ245" s="47"/>
      <c r="RSR245" s="47"/>
      <c r="RSS245" s="47"/>
      <c r="RST245" s="47"/>
      <c r="RSU245" s="47"/>
      <c r="RSV245" s="47"/>
      <c r="RSW245" s="47"/>
      <c r="RSX245" s="47"/>
      <c r="RSY245" s="47"/>
      <c r="RSZ245" s="47"/>
      <c r="RTA245" s="47"/>
      <c r="RTB245" s="47"/>
      <c r="RTC245" s="47"/>
      <c r="RTD245" s="47"/>
      <c r="RTE245" s="47"/>
      <c r="RTF245" s="47"/>
      <c r="RTG245" s="47"/>
      <c r="RTH245" s="47"/>
      <c r="RTI245" s="47"/>
      <c r="RTJ245" s="47"/>
      <c r="RTK245" s="47"/>
      <c r="RTL245" s="47"/>
      <c r="RTM245" s="47"/>
      <c r="RTN245" s="47"/>
      <c r="RTO245" s="47"/>
      <c r="RTP245" s="47"/>
      <c r="RTQ245" s="47"/>
      <c r="RTR245" s="47"/>
      <c r="RTS245" s="47"/>
      <c r="RTT245" s="47"/>
      <c r="RTU245" s="47"/>
      <c r="RTV245" s="47"/>
      <c r="RTW245" s="47"/>
      <c r="RTX245" s="47"/>
      <c r="RTY245" s="47"/>
      <c r="RTZ245" s="47"/>
      <c r="RUA245" s="47"/>
      <c r="RUB245" s="47"/>
      <c r="RUC245" s="47"/>
      <c r="RUD245" s="47"/>
      <c r="RUE245" s="47"/>
      <c r="RUF245" s="47"/>
      <c r="RUG245" s="47"/>
      <c r="RUH245" s="47"/>
      <c r="RUI245" s="47"/>
      <c r="RUJ245" s="47"/>
      <c r="RUK245" s="47"/>
      <c r="RUL245" s="47"/>
      <c r="RUM245" s="47"/>
      <c r="RUN245" s="47"/>
      <c r="RUO245" s="47"/>
      <c r="RUP245" s="47"/>
      <c r="RUQ245" s="47"/>
      <c r="RUR245" s="47"/>
      <c r="RUS245" s="47"/>
      <c r="RUT245" s="47"/>
      <c r="RUU245" s="47"/>
      <c r="RUV245" s="47"/>
      <c r="RUW245" s="47"/>
      <c r="RUX245" s="47"/>
      <c r="RUY245" s="47"/>
      <c r="RUZ245" s="47"/>
      <c r="RVA245" s="47"/>
      <c r="RVB245" s="47"/>
      <c r="RVC245" s="47"/>
      <c r="RVD245" s="47"/>
      <c r="RVE245" s="47"/>
      <c r="RVF245" s="47"/>
      <c r="RVG245" s="47"/>
      <c r="RVH245" s="47"/>
      <c r="RVI245" s="47"/>
      <c r="RVJ245" s="47"/>
      <c r="RVK245" s="47"/>
      <c r="RVL245" s="47"/>
      <c r="RVM245" s="47"/>
      <c r="RVN245" s="47"/>
      <c r="RVO245" s="47"/>
      <c r="RVP245" s="47"/>
      <c r="RVQ245" s="47"/>
      <c r="RVR245" s="47"/>
      <c r="RVS245" s="47"/>
      <c r="RVT245" s="47"/>
      <c r="RVU245" s="47"/>
      <c r="RVV245" s="47"/>
      <c r="RVW245" s="47"/>
      <c r="RVX245" s="47"/>
      <c r="RVY245" s="47"/>
      <c r="RVZ245" s="47"/>
      <c r="RWA245" s="47"/>
      <c r="RWB245" s="47"/>
      <c r="RWC245" s="47"/>
      <c r="RWD245" s="47"/>
      <c r="RWE245" s="47"/>
      <c r="RWF245" s="47"/>
      <c r="RWG245" s="47"/>
      <c r="RWH245" s="47"/>
      <c r="RWI245" s="47"/>
      <c r="RWJ245" s="47"/>
      <c r="RWK245" s="47"/>
      <c r="RWL245" s="47"/>
      <c r="RWM245" s="47"/>
      <c r="RWN245" s="47"/>
      <c r="RWO245" s="47"/>
      <c r="RWP245" s="47"/>
      <c r="RWQ245" s="47"/>
      <c r="RWR245" s="47"/>
      <c r="RWS245" s="47"/>
      <c r="RWT245" s="47"/>
      <c r="RWU245" s="47"/>
      <c r="RWV245" s="47"/>
      <c r="RWW245" s="47"/>
      <c r="RWX245" s="47"/>
      <c r="RWY245" s="47"/>
      <c r="RWZ245" s="47"/>
      <c r="RXA245" s="47"/>
      <c r="RXB245" s="47"/>
      <c r="RXC245" s="47"/>
      <c r="RXD245" s="47"/>
      <c r="RXE245" s="47"/>
      <c r="RXF245" s="47"/>
      <c r="RXG245" s="47"/>
      <c r="RXH245" s="47"/>
      <c r="RXI245" s="47"/>
      <c r="RXJ245" s="47"/>
      <c r="RXK245" s="47"/>
      <c r="RXL245" s="47"/>
      <c r="RXM245" s="47"/>
      <c r="RXN245" s="47"/>
      <c r="RXO245" s="47"/>
      <c r="RXP245" s="47"/>
      <c r="RXQ245" s="47"/>
      <c r="RXR245" s="47"/>
      <c r="RXS245" s="47"/>
      <c r="RXT245" s="47"/>
      <c r="RXU245" s="47"/>
      <c r="RXV245" s="47"/>
      <c r="RXW245" s="47"/>
      <c r="RXX245" s="47"/>
      <c r="RXY245" s="47"/>
      <c r="RXZ245" s="47"/>
      <c r="RYA245" s="47"/>
      <c r="RYB245" s="47"/>
      <c r="RYC245" s="47"/>
      <c r="RYD245" s="47"/>
      <c r="RYE245" s="47"/>
      <c r="RYF245" s="47"/>
      <c r="RYG245" s="47"/>
      <c r="RYH245" s="47"/>
      <c r="RYI245" s="47"/>
      <c r="RYJ245" s="47"/>
      <c r="RYK245" s="47"/>
      <c r="RYL245" s="47"/>
      <c r="RYM245" s="47"/>
      <c r="RYN245" s="47"/>
      <c r="RYO245" s="47"/>
      <c r="RYP245" s="47"/>
      <c r="RYQ245" s="47"/>
      <c r="RYR245" s="47"/>
      <c r="RYS245" s="47"/>
      <c r="RYT245" s="47"/>
      <c r="RYU245" s="47"/>
      <c r="RYV245" s="47"/>
      <c r="RYW245" s="47"/>
      <c r="RYX245" s="47"/>
      <c r="RYY245" s="47"/>
      <c r="RYZ245" s="47"/>
      <c r="RZA245" s="47"/>
      <c r="RZB245" s="47"/>
      <c r="RZC245" s="47"/>
      <c r="RZD245" s="47"/>
      <c r="RZE245" s="47"/>
      <c r="RZF245" s="47"/>
      <c r="RZG245" s="47"/>
      <c r="RZH245" s="47"/>
      <c r="RZI245" s="47"/>
      <c r="RZJ245" s="47"/>
      <c r="RZK245" s="47"/>
      <c r="RZL245" s="47"/>
      <c r="RZM245" s="47"/>
      <c r="RZN245" s="47"/>
      <c r="RZO245" s="47"/>
      <c r="RZP245" s="47"/>
      <c r="RZQ245" s="47"/>
      <c r="RZR245" s="47"/>
      <c r="RZS245" s="47"/>
      <c r="RZT245" s="47"/>
      <c r="RZU245" s="47"/>
      <c r="RZV245" s="47"/>
      <c r="RZW245" s="47"/>
      <c r="RZX245" s="47"/>
      <c r="RZY245" s="47"/>
      <c r="RZZ245" s="47"/>
      <c r="SAA245" s="47"/>
      <c r="SAB245" s="47"/>
      <c r="SAC245" s="47"/>
      <c r="SAD245" s="47"/>
      <c r="SAE245" s="47"/>
      <c r="SAF245" s="47"/>
      <c r="SAG245" s="47"/>
      <c r="SAH245" s="47"/>
      <c r="SAI245" s="47"/>
      <c r="SAJ245" s="47"/>
      <c r="SAK245" s="47"/>
      <c r="SAL245" s="47"/>
      <c r="SAM245" s="47"/>
      <c r="SAN245" s="47"/>
      <c r="SAO245" s="47"/>
      <c r="SAP245" s="47"/>
      <c r="SAQ245" s="47"/>
      <c r="SAR245" s="47"/>
      <c r="SAS245" s="47"/>
      <c r="SAT245" s="47"/>
      <c r="SAU245" s="47"/>
      <c r="SAV245" s="47"/>
      <c r="SAW245" s="47"/>
      <c r="SAX245" s="47"/>
      <c r="SAY245" s="47"/>
      <c r="SAZ245" s="47"/>
      <c r="SBA245" s="47"/>
      <c r="SBB245" s="47"/>
      <c r="SBC245" s="47"/>
      <c r="SBD245" s="47"/>
      <c r="SBE245" s="47"/>
      <c r="SBF245" s="47"/>
      <c r="SBG245" s="47"/>
      <c r="SBH245" s="47"/>
      <c r="SBI245" s="47"/>
      <c r="SBJ245" s="47"/>
      <c r="SBK245" s="47"/>
      <c r="SBL245" s="47"/>
      <c r="SBM245" s="47"/>
      <c r="SBN245" s="47"/>
      <c r="SBO245" s="47"/>
      <c r="SBP245" s="47"/>
      <c r="SBQ245" s="47"/>
      <c r="SBR245" s="47"/>
      <c r="SBS245" s="47"/>
      <c r="SBT245" s="47"/>
      <c r="SBU245" s="47"/>
      <c r="SBV245" s="47"/>
      <c r="SBW245" s="47"/>
      <c r="SBX245" s="47"/>
      <c r="SBY245" s="47"/>
      <c r="SBZ245" s="47"/>
      <c r="SCA245" s="47"/>
      <c r="SCB245" s="47"/>
      <c r="SCC245" s="47"/>
      <c r="SCD245" s="47"/>
      <c r="SCE245" s="47"/>
      <c r="SCF245" s="47"/>
      <c r="SCG245" s="47"/>
      <c r="SCH245" s="47"/>
      <c r="SCI245" s="47"/>
      <c r="SCJ245" s="47"/>
      <c r="SCK245" s="47"/>
      <c r="SCL245" s="47"/>
      <c r="SCM245" s="47"/>
      <c r="SCN245" s="47"/>
      <c r="SCO245" s="47"/>
      <c r="SCP245" s="47"/>
      <c r="SCQ245" s="47"/>
      <c r="SCR245" s="47"/>
      <c r="SCS245" s="47"/>
      <c r="SCT245" s="47"/>
      <c r="SCU245" s="47"/>
      <c r="SCV245" s="47"/>
      <c r="SCW245" s="47"/>
      <c r="SCX245" s="47"/>
      <c r="SCY245" s="47"/>
      <c r="SCZ245" s="47"/>
      <c r="SDA245" s="47"/>
      <c r="SDB245" s="47"/>
      <c r="SDC245" s="47"/>
      <c r="SDD245" s="47"/>
      <c r="SDE245" s="47"/>
      <c r="SDF245" s="47"/>
      <c r="SDG245" s="47"/>
      <c r="SDH245" s="47"/>
      <c r="SDI245" s="47"/>
      <c r="SDJ245" s="47"/>
      <c r="SDK245" s="47"/>
      <c r="SDL245" s="47"/>
      <c r="SDM245" s="47"/>
      <c r="SDN245" s="47"/>
      <c r="SDO245" s="47"/>
      <c r="SDP245" s="47"/>
      <c r="SDQ245" s="47"/>
      <c r="SDR245" s="47"/>
      <c r="SDS245" s="47"/>
      <c r="SDT245" s="47"/>
      <c r="SDU245" s="47"/>
      <c r="SDV245" s="47"/>
      <c r="SDW245" s="47"/>
      <c r="SDX245" s="47"/>
      <c r="SDY245" s="47"/>
      <c r="SDZ245" s="47"/>
      <c r="SEA245" s="47"/>
      <c r="SEB245" s="47"/>
      <c r="SEC245" s="47"/>
      <c r="SED245" s="47"/>
      <c r="SEE245" s="47"/>
      <c r="SEF245" s="47"/>
      <c r="SEG245" s="47"/>
      <c r="SEH245" s="47"/>
      <c r="SEI245" s="47"/>
      <c r="SEJ245" s="47"/>
      <c r="SEK245" s="47"/>
      <c r="SEL245" s="47"/>
      <c r="SEM245" s="47"/>
      <c r="SEN245" s="47"/>
      <c r="SEO245" s="47"/>
      <c r="SEP245" s="47"/>
      <c r="SEQ245" s="47"/>
      <c r="SER245" s="47"/>
      <c r="SES245" s="47"/>
      <c r="SET245" s="47"/>
      <c r="SEU245" s="47"/>
      <c r="SEV245" s="47"/>
      <c r="SEW245" s="47"/>
      <c r="SEX245" s="47"/>
      <c r="SEY245" s="47"/>
      <c r="SEZ245" s="47"/>
      <c r="SFA245" s="47"/>
      <c r="SFB245" s="47"/>
      <c r="SFC245" s="47"/>
      <c r="SFD245" s="47"/>
      <c r="SFE245" s="47"/>
      <c r="SFF245" s="47"/>
      <c r="SFG245" s="47"/>
      <c r="SFH245" s="47"/>
      <c r="SFI245" s="47"/>
      <c r="SFJ245" s="47"/>
      <c r="SFK245" s="47"/>
      <c r="SFL245" s="47"/>
      <c r="SFM245" s="47"/>
      <c r="SFN245" s="47"/>
      <c r="SFO245" s="47"/>
      <c r="SFP245" s="47"/>
      <c r="SFQ245" s="47"/>
      <c r="SFR245" s="47"/>
      <c r="SFS245" s="47"/>
      <c r="SFT245" s="47"/>
      <c r="SFU245" s="47"/>
      <c r="SFV245" s="47"/>
      <c r="SFW245" s="47"/>
      <c r="SFX245" s="47"/>
      <c r="SFY245" s="47"/>
      <c r="SFZ245" s="47"/>
      <c r="SGA245" s="47"/>
      <c r="SGB245" s="47"/>
      <c r="SGC245" s="47"/>
      <c r="SGD245" s="47"/>
      <c r="SGE245" s="47"/>
      <c r="SGF245" s="47"/>
      <c r="SGG245" s="47"/>
      <c r="SGH245" s="47"/>
      <c r="SGI245" s="47"/>
      <c r="SGJ245" s="47"/>
      <c r="SGK245" s="47"/>
      <c r="SGL245" s="47"/>
      <c r="SGM245" s="47"/>
      <c r="SGN245" s="47"/>
      <c r="SGO245" s="47"/>
      <c r="SGP245" s="47"/>
      <c r="SGQ245" s="47"/>
      <c r="SGR245" s="47"/>
      <c r="SGS245" s="47"/>
      <c r="SGT245" s="47"/>
      <c r="SGU245" s="47"/>
      <c r="SGV245" s="47"/>
      <c r="SGW245" s="47"/>
      <c r="SGX245" s="47"/>
      <c r="SGY245" s="47"/>
      <c r="SGZ245" s="47"/>
      <c r="SHA245" s="47"/>
      <c r="SHB245" s="47"/>
      <c r="SHC245" s="47"/>
      <c r="SHD245" s="47"/>
      <c r="SHE245" s="47"/>
      <c r="SHF245" s="47"/>
      <c r="SHG245" s="47"/>
      <c r="SHH245" s="47"/>
      <c r="SHI245" s="47"/>
      <c r="SHJ245" s="47"/>
      <c r="SHK245" s="47"/>
      <c r="SHL245" s="47"/>
      <c r="SHM245" s="47"/>
      <c r="SHN245" s="47"/>
      <c r="SHO245" s="47"/>
      <c r="SHP245" s="47"/>
      <c r="SHQ245" s="47"/>
      <c r="SHR245" s="47"/>
      <c r="SHS245" s="47"/>
      <c r="SHT245" s="47"/>
      <c r="SHU245" s="47"/>
      <c r="SHV245" s="47"/>
      <c r="SHW245" s="47"/>
      <c r="SHX245" s="47"/>
      <c r="SHY245" s="47"/>
      <c r="SHZ245" s="47"/>
      <c r="SIA245" s="47"/>
      <c r="SIB245" s="47"/>
      <c r="SIC245" s="47"/>
      <c r="SID245" s="47"/>
      <c r="SIE245" s="47"/>
      <c r="SIF245" s="47"/>
      <c r="SIG245" s="47"/>
      <c r="SIH245" s="47"/>
      <c r="SII245" s="47"/>
      <c r="SIJ245" s="47"/>
      <c r="SIK245" s="47"/>
      <c r="SIL245" s="47"/>
      <c r="SIM245" s="47"/>
      <c r="SIN245" s="47"/>
      <c r="SIO245" s="47"/>
      <c r="SIP245" s="47"/>
      <c r="SIQ245" s="47"/>
      <c r="SIR245" s="47"/>
      <c r="SIS245" s="47"/>
      <c r="SIT245" s="47"/>
      <c r="SIU245" s="47"/>
      <c r="SIV245" s="47"/>
      <c r="SIW245" s="47"/>
      <c r="SIX245" s="47"/>
      <c r="SIY245" s="47"/>
      <c r="SIZ245" s="47"/>
      <c r="SJA245" s="47"/>
      <c r="SJB245" s="47"/>
      <c r="SJC245" s="47"/>
      <c r="SJD245" s="47"/>
      <c r="SJE245" s="47"/>
      <c r="SJF245" s="47"/>
      <c r="SJG245" s="47"/>
      <c r="SJH245" s="47"/>
      <c r="SJI245" s="47"/>
      <c r="SJJ245" s="47"/>
      <c r="SJK245" s="47"/>
      <c r="SJL245" s="47"/>
      <c r="SJM245" s="47"/>
      <c r="SJN245" s="47"/>
      <c r="SJO245" s="47"/>
      <c r="SJP245" s="47"/>
      <c r="SJQ245" s="47"/>
      <c r="SJR245" s="47"/>
      <c r="SJS245" s="47"/>
      <c r="SJT245" s="47"/>
      <c r="SJU245" s="47"/>
      <c r="SJV245" s="47"/>
      <c r="SJW245" s="47"/>
      <c r="SJX245" s="47"/>
      <c r="SJY245" s="47"/>
      <c r="SJZ245" s="47"/>
      <c r="SKA245" s="47"/>
      <c r="SKB245" s="47"/>
      <c r="SKC245" s="47"/>
      <c r="SKD245" s="47"/>
      <c r="SKE245" s="47"/>
      <c r="SKF245" s="47"/>
      <c r="SKG245" s="47"/>
      <c r="SKH245" s="47"/>
      <c r="SKI245" s="47"/>
      <c r="SKJ245" s="47"/>
      <c r="SKK245" s="47"/>
      <c r="SKL245" s="47"/>
      <c r="SKM245" s="47"/>
      <c r="SKN245" s="47"/>
      <c r="SKO245" s="47"/>
      <c r="SKP245" s="47"/>
      <c r="SKQ245" s="47"/>
      <c r="SKR245" s="47"/>
      <c r="SKS245" s="47"/>
      <c r="SKT245" s="47"/>
      <c r="SKU245" s="47"/>
      <c r="SKV245" s="47"/>
      <c r="SKW245" s="47"/>
      <c r="SKX245" s="47"/>
      <c r="SKY245" s="47"/>
      <c r="SKZ245" s="47"/>
      <c r="SLA245" s="47"/>
      <c r="SLB245" s="47"/>
      <c r="SLC245" s="47"/>
      <c r="SLD245" s="47"/>
      <c r="SLE245" s="47"/>
      <c r="SLF245" s="47"/>
      <c r="SLG245" s="47"/>
      <c r="SLH245" s="47"/>
      <c r="SLI245" s="47"/>
      <c r="SLJ245" s="47"/>
      <c r="SLK245" s="47"/>
      <c r="SLL245" s="47"/>
      <c r="SLM245" s="47"/>
      <c r="SLN245" s="47"/>
      <c r="SLO245" s="47"/>
      <c r="SLP245" s="47"/>
      <c r="SLQ245" s="47"/>
      <c r="SLR245" s="47"/>
      <c r="SLS245" s="47"/>
      <c r="SLT245" s="47"/>
      <c r="SLU245" s="47"/>
      <c r="SLV245" s="47"/>
      <c r="SLW245" s="47"/>
      <c r="SLX245" s="47"/>
      <c r="SLY245" s="47"/>
      <c r="SLZ245" s="47"/>
      <c r="SMA245" s="47"/>
      <c r="SMB245" s="47"/>
      <c r="SMC245" s="47"/>
      <c r="SMD245" s="47"/>
      <c r="SME245" s="47"/>
      <c r="SMF245" s="47"/>
      <c r="SMG245" s="47"/>
      <c r="SMH245" s="47"/>
      <c r="SMI245" s="47"/>
      <c r="SMJ245" s="47"/>
      <c r="SMK245" s="47"/>
      <c r="SML245" s="47"/>
      <c r="SMM245" s="47"/>
      <c r="SMN245" s="47"/>
      <c r="SMO245" s="47"/>
      <c r="SMP245" s="47"/>
      <c r="SMQ245" s="47"/>
      <c r="SMR245" s="47"/>
      <c r="SMS245" s="47"/>
      <c r="SMT245" s="47"/>
      <c r="SMU245" s="47"/>
      <c r="SMV245" s="47"/>
      <c r="SMW245" s="47"/>
      <c r="SMX245" s="47"/>
      <c r="SMY245" s="47"/>
      <c r="SMZ245" s="47"/>
      <c r="SNA245" s="47"/>
      <c r="SNB245" s="47"/>
      <c r="SNC245" s="47"/>
      <c r="SND245" s="47"/>
      <c r="SNE245" s="47"/>
      <c r="SNF245" s="47"/>
      <c r="SNG245" s="47"/>
      <c r="SNH245" s="47"/>
      <c r="SNI245" s="47"/>
      <c r="SNJ245" s="47"/>
      <c r="SNK245" s="47"/>
      <c r="SNL245" s="47"/>
      <c r="SNM245" s="47"/>
      <c r="SNN245" s="47"/>
      <c r="SNO245" s="47"/>
      <c r="SNP245" s="47"/>
      <c r="SNQ245" s="47"/>
      <c r="SNR245" s="47"/>
      <c r="SNS245" s="47"/>
      <c r="SNT245" s="47"/>
      <c r="SNU245" s="47"/>
      <c r="SNV245" s="47"/>
      <c r="SNW245" s="47"/>
      <c r="SNX245" s="47"/>
      <c r="SNY245" s="47"/>
      <c r="SNZ245" s="47"/>
      <c r="SOA245" s="47"/>
      <c r="SOB245" s="47"/>
      <c r="SOC245" s="47"/>
      <c r="SOD245" s="47"/>
      <c r="SOE245" s="47"/>
      <c r="SOF245" s="47"/>
      <c r="SOG245" s="47"/>
      <c r="SOH245" s="47"/>
      <c r="SOI245" s="47"/>
      <c r="SOJ245" s="47"/>
      <c r="SOK245" s="47"/>
      <c r="SOL245" s="47"/>
      <c r="SOM245" s="47"/>
      <c r="SON245" s="47"/>
      <c r="SOO245" s="47"/>
      <c r="SOP245" s="47"/>
      <c r="SOQ245" s="47"/>
      <c r="SOR245" s="47"/>
      <c r="SOS245" s="47"/>
      <c r="SOT245" s="47"/>
      <c r="SOU245" s="47"/>
      <c r="SOV245" s="47"/>
      <c r="SOW245" s="47"/>
      <c r="SOX245" s="47"/>
      <c r="SOY245" s="47"/>
      <c r="SOZ245" s="47"/>
      <c r="SPA245" s="47"/>
      <c r="SPB245" s="47"/>
      <c r="SPC245" s="47"/>
      <c r="SPD245" s="47"/>
      <c r="SPE245" s="47"/>
      <c r="SPF245" s="47"/>
      <c r="SPG245" s="47"/>
      <c r="SPH245" s="47"/>
      <c r="SPI245" s="47"/>
      <c r="SPJ245" s="47"/>
      <c r="SPK245" s="47"/>
      <c r="SPL245" s="47"/>
      <c r="SPM245" s="47"/>
      <c r="SPN245" s="47"/>
      <c r="SPO245" s="47"/>
      <c r="SPP245" s="47"/>
      <c r="SPQ245" s="47"/>
      <c r="SPR245" s="47"/>
      <c r="SPS245" s="47"/>
      <c r="SPT245" s="47"/>
      <c r="SPU245" s="47"/>
      <c r="SPV245" s="47"/>
      <c r="SPW245" s="47"/>
      <c r="SPX245" s="47"/>
      <c r="SPY245" s="47"/>
      <c r="SPZ245" s="47"/>
      <c r="SQA245" s="47"/>
      <c r="SQB245" s="47"/>
      <c r="SQC245" s="47"/>
      <c r="SQD245" s="47"/>
      <c r="SQE245" s="47"/>
      <c r="SQF245" s="47"/>
      <c r="SQG245" s="47"/>
      <c r="SQH245" s="47"/>
      <c r="SQI245" s="47"/>
      <c r="SQJ245" s="47"/>
      <c r="SQK245" s="47"/>
      <c r="SQL245" s="47"/>
      <c r="SQM245" s="47"/>
      <c r="SQN245" s="47"/>
      <c r="SQO245" s="47"/>
      <c r="SQP245" s="47"/>
      <c r="SQQ245" s="47"/>
      <c r="SQR245" s="47"/>
      <c r="SQS245" s="47"/>
      <c r="SQT245" s="47"/>
      <c r="SQU245" s="47"/>
      <c r="SQV245" s="47"/>
      <c r="SQW245" s="47"/>
      <c r="SQX245" s="47"/>
      <c r="SQY245" s="47"/>
      <c r="SQZ245" s="47"/>
      <c r="SRA245" s="47"/>
      <c r="SRB245" s="47"/>
      <c r="SRC245" s="47"/>
      <c r="SRD245" s="47"/>
      <c r="SRE245" s="47"/>
      <c r="SRF245" s="47"/>
      <c r="SRG245" s="47"/>
      <c r="SRH245" s="47"/>
      <c r="SRI245" s="47"/>
      <c r="SRJ245" s="47"/>
      <c r="SRK245" s="47"/>
      <c r="SRL245" s="47"/>
      <c r="SRM245" s="47"/>
      <c r="SRN245" s="47"/>
      <c r="SRO245" s="47"/>
      <c r="SRP245" s="47"/>
      <c r="SRQ245" s="47"/>
      <c r="SRR245" s="47"/>
      <c r="SRS245" s="47"/>
      <c r="SRT245" s="47"/>
      <c r="SRU245" s="47"/>
      <c r="SRV245" s="47"/>
      <c r="SRW245" s="47"/>
      <c r="SRX245" s="47"/>
      <c r="SRY245" s="47"/>
      <c r="SRZ245" s="47"/>
      <c r="SSA245" s="47"/>
      <c r="SSB245" s="47"/>
      <c r="SSC245" s="47"/>
      <c r="SSD245" s="47"/>
      <c r="SSE245" s="47"/>
      <c r="SSF245" s="47"/>
      <c r="SSG245" s="47"/>
      <c r="SSH245" s="47"/>
      <c r="SSI245" s="47"/>
      <c r="SSJ245" s="47"/>
      <c r="SSK245" s="47"/>
      <c r="SSL245" s="47"/>
      <c r="SSM245" s="47"/>
      <c r="SSN245" s="47"/>
      <c r="SSO245" s="47"/>
      <c r="SSP245" s="47"/>
      <c r="SSQ245" s="47"/>
      <c r="SSR245" s="47"/>
      <c r="SSS245" s="47"/>
      <c r="SST245" s="47"/>
      <c r="SSU245" s="47"/>
      <c r="SSV245" s="47"/>
      <c r="SSW245" s="47"/>
      <c r="SSX245" s="47"/>
      <c r="SSY245" s="47"/>
      <c r="SSZ245" s="47"/>
      <c r="STA245" s="47"/>
      <c r="STB245" s="47"/>
      <c r="STC245" s="47"/>
      <c r="STD245" s="47"/>
      <c r="STE245" s="47"/>
      <c r="STF245" s="47"/>
      <c r="STG245" s="47"/>
      <c r="STH245" s="47"/>
      <c r="STI245" s="47"/>
      <c r="STJ245" s="47"/>
      <c r="STK245" s="47"/>
      <c r="STL245" s="47"/>
      <c r="STM245" s="47"/>
      <c r="STN245" s="47"/>
      <c r="STO245" s="47"/>
      <c r="STP245" s="47"/>
      <c r="STQ245" s="47"/>
      <c r="STR245" s="47"/>
      <c r="STS245" s="47"/>
      <c r="STT245" s="47"/>
      <c r="STU245" s="47"/>
      <c r="STV245" s="47"/>
      <c r="STW245" s="47"/>
      <c r="STX245" s="47"/>
      <c r="STY245" s="47"/>
      <c r="STZ245" s="47"/>
      <c r="SUA245" s="47"/>
      <c r="SUB245" s="47"/>
      <c r="SUC245" s="47"/>
      <c r="SUD245" s="47"/>
      <c r="SUE245" s="47"/>
      <c r="SUF245" s="47"/>
      <c r="SUG245" s="47"/>
      <c r="SUH245" s="47"/>
      <c r="SUI245" s="47"/>
      <c r="SUJ245" s="47"/>
      <c r="SUK245" s="47"/>
      <c r="SUL245" s="47"/>
      <c r="SUM245" s="47"/>
      <c r="SUN245" s="47"/>
      <c r="SUO245" s="47"/>
      <c r="SUP245" s="47"/>
      <c r="SUQ245" s="47"/>
      <c r="SUR245" s="47"/>
      <c r="SUS245" s="47"/>
      <c r="SUT245" s="47"/>
      <c r="SUU245" s="47"/>
      <c r="SUV245" s="47"/>
      <c r="SUW245" s="47"/>
      <c r="SUX245" s="47"/>
      <c r="SUY245" s="47"/>
      <c r="SUZ245" s="47"/>
      <c r="SVA245" s="47"/>
      <c r="SVB245" s="47"/>
      <c r="SVC245" s="47"/>
      <c r="SVD245" s="47"/>
      <c r="SVE245" s="47"/>
      <c r="SVF245" s="47"/>
      <c r="SVG245" s="47"/>
      <c r="SVH245" s="47"/>
      <c r="SVI245" s="47"/>
      <c r="SVJ245" s="47"/>
      <c r="SVK245" s="47"/>
      <c r="SVL245" s="47"/>
      <c r="SVM245" s="47"/>
      <c r="SVN245" s="47"/>
      <c r="SVO245" s="47"/>
      <c r="SVP245" s="47"/>
      <c r="SVQ245" s="47"/>
      <c r="SVR245" s="47"/>
      <c r="SVS245" s="47"/>
      <c r="SVT245" s="47"/>
      <c r="SVU245" s="47"/>
      <c r="SVV245" s="47"/>
      <c r="SVW245" s="47"/>
      <c r="SVX245" s="47"/>
      <c r="SVY245" s="47"/>
      <c r="SVZ245" s="47"/>
      <c r="SWA245" s="47"/>
      <c r="SWB245" s="47"/>
      <c r="SWC245" s="47"/>
      <c r="SWD245" s="47"/>
      <c r="SWE245" s="47"/>
      <c r="SWF245" s="47"/>
      <c r="SWG245" s="47"/>
      <c r="SWH245" s="47"/>
      <c r="SWI245" s="47"/>
      <c r="SWJ245" s="47"/>
      <c r="SWK245" s="47"/>
      <c r="SWL245" s="47"/>
      <c r="SWM245" s="47"/>
      <c r="SWN245" s="47"/>
      <c r="SWO245" s="47"/>
      <c r="SWP245" s="47"/>
      <c r="SWQ245" s="47"/>
      <c r="SWR245" s="47"/>
      <c r="SWS245" s="47"/>
      <c r="SWT245" s="47"/>
      <c r="SWU245" s="47"/>
      <c r="SWV245" s="47"/>
      <c r="SWW245" s="47"/>
      <c r="SWX245" s="47"/>
      <c r="SWY245" s="47"/>
      <c r="SWZ245" s="47"/>
      <c r="SXA245" s="47"/>
      <c r="SXB245" s="47"/>
      <c r="SXC245" s="47"/>
      <c r="SXD245" s="47"/>
      <c r="SXE245" s="47"/>
      <c r="SXF245" s="47"/>
      <c r="SXG245" s="47"/>
      <c r="SXH245" s="47"/>
      <c r="SXI245" s="47"/>
      <c r="SXJ245" s="47"/>
      <c r="SXK245" s="47"/>
      <c r="SXL245" s="47"/>
      <c r="SXM245" s="47"/>
      <c r="SXN245" s="47"/>
      <c r="SXO245" s="47"/>
      <c r="SXP245" s="47"/>
      <c r="SXQ245" s="47"/>
      <c r="SXR245" s="47"/>
      <c r="SXS245" s="47"/>
      <c r="SXT245" s="47"/>
      <c r="SXU245" s="47"/>
      <c r="SXV245" s="47"/>
      <c r="SXW245" s="47"/>
      <c r="SXX245" s="47"/>
      <c r="SXY245" s="47"/>
      <c r="SXZ245" s="47"/>
      <c r="SYA245" s="47"/>
      <c r="SYB245" s="47"/>
      <c r="SYC245" s="47"/>
      <c r="SYD245" s="47"/>
      <c r="SYE245" s="47"/>
      <c r="SYF245" s="47"/>
      <c r="SYG245" s="47"/>
      <c r="SYH245" s="47"/>
      <c r="SYI245" s="47"/>
      <c r="SYJ245" s="47"/>
      <c r="SYK245" s="47"/>
      <c r="SYL245" s="47"/>
      <c r="SYM245" s="47"/>
      <c r="SYN245" s="47"/>
      <c r="SYO245" s="47"/>
      <c r="SYP245" s="47"/>
      <c r="SYQ245" s="47"/>
      <c r="SYR245" s="47"/>
      <c r="SYS245" s="47"/>
      <c r="SYT245" s="47"/>
      <c r="SYU245" s="47"/>
      <c r="SYV245" s="47"/>
      <c r="SYW245" s="47"/>
      <c r="SYX245" s="47"/>
      <c r="SYY245" s="47"/>
      <c r="SYZ245" s="47"/>
      <c r="SZA245" s="47"/>
      <c r="SZB245" s="47"/>
      <c r="SZC245" s="47"/>
      <c r="SZD245" s="47"/>
      <c r="SZE245" s="47"/>
      <c r="SZF245" s="47"/>
      <c r="SZG245" s="47"/>
      <c r="SZH245" s="47"/>
      <c r="SZI245" s="47"/>
      <c r="SZJ245" s="47"/>
      <c r="SZK245" s="47"/>
      <c r="SZL245" s="47"/>
      <c r="SZM245" s="47"/>
      <c r="SZN245" s="47"/>
      <c r="SZO245" s="47"/>
      <c r="SZP245" s="47"/>
      <c r="SZQ245" s="47"/>
      <c r="SZR245" s="47"/>
      <c r="SZS245" s="47"/>
      <c r="SZT245" s="47"/>
      <c r="SZU245" s="47"/>
      <c r="SZV245" s="47"/>
      <c r="SZW245" s="47"/>
      <c r="SZX245" s="47"/>
      <c r="SZY245" s="47"/>
      <c r="SZZ245" s="47"/>
      <c r="TAA245" s="47"/>
      <c r="TAB245" s="47"/>
      <c r="TAC245" s="47"/>
      <c r="TAD245" s="47"/>
      <c r="TAE245" s="47"/>
      <c r="TAF245" s="47"/>
      <c r="TAG245" s="47"/>
      <c r="TAH245" s="47"/>
      <c r="TAI245" s="47"/>
      <c r="TAJ245" s="47"/>
      <c r="TAK245" s="47"/>
      <c r="TAL245" s="47"/>
      <c r="TAM245" s="47"/>
      <c r="TAN245" s="47"/>
      <c r="TAO245" s="47"/>
      <c r="TAP245" s="47"/>
      <c r="TAQ245" s="47"/>
      <c r="TAR245" s="47"/>
      <c r="TAS245" s="47"/>
      <c r="TAT245" s="47"/>
      <c r="TAU245" s="47"/>
      <c r="TAV245" s="47"/>
      <c r="TAW245" s="47"/>
      <c r="TAX245" s="47"/>
      <c r="TAY245" s="47"/>
      <c r="TAZ245" s="47"/>
      <c r="TBA245" s="47"/>
      <c r="TBB245" s="47"/>
      <c r="TBC245" s="47"/>
      <c r="TBD245" s="47"/>
      <c r="TBE245" s="47"/>
      <c r="TBF245" s="47"/>
      <c r="TBG245" s="47"/>
      <c r="TBH245" s="47"/>
      <c r="TBI245" s="47"/>
      <c r="TBJ245" s="47"/>
      <c r="TBK245" s="47"/>
      <c r="TBL245" s="47"/>
      <c r="TBM245" s="47"/>
      <c r="TBN245" s="47"/>
      <c r="TBO245" s="47"/>
      <c r="TBP245" s="47"/>
      <c r="TBQ245" s="47"/>
      <c r="TBR245" s="47"/>
      <c r="TBS245" s="47"/>
      <c r="TBT245" s="47"/>
      <c r="TBU245" s="47"/>
      <c r="TBV245" s="47"/>
      <c r="TBW245" s="47"/>
      <c r="TBX245" s="47"/>
      <c r="TBY245" s="47"/>
      <c r="TBZ245" s="47"/>
      <c r="TCA245" s="47"/>
      <c r="TCB245" s="47"/>
      <c r="TCC245" s="47"/>
      <c r="TCD245" s="47"/>
      <c r="TCE245" s="47"/>
      <c r="TCF245" s="47"/>
      <c r="TCG245" s="47"/>
      <c r="TCH245" s="47"/>
      <c r="TCI245" s="47"/>
      <c r="TCJ245" s="47"/>
      <c r="TCK245" s="47"/>
      <c r="TCL245" s="47"/>
      <c r="TCM245" s="47"/>
      <c r="TCN245" s="47"/>
      <c r="TCO245" s="47"/>
      <c r="TCP245" s="47"/>
      <c r="TCQ245" s="47"/>
      <c r="TCR245" s="47"/>
      <c r="TCS245" s="47"/>
      <c r="TCT245" s="47"/>
      <c r="TCU245" s="47"/>
      <c r="TCV245" s="47"/>
      <c r="TCW245" s="47"/>
      <c r="TCX245" s="47"/>
      <c r="TCY245" s="47"/>
      <c r="TCZ245" s="47"/>
      <c r="TDA245" s="47"/>
      <c r="TDB245" s="47"/>
      <c r="TDC245" s="47"/>
      <c r="TDD245" s="47"/>
      <c r="TDE245" s="47"/>
      <c r="TDF245" s="47"/>
      <c r="TDG245" s="47"/>
      <c r="TDH245" s="47"/>
      <c r="TDI245" s="47"/>
      <c r="TDJ245" s="47"/>
      <c r="TDK245" s="47"/>
      <c r="TDL245" s="47"/>
      <c r="TDM245" s="47"/>
      <c r="TDN245" s="47"/>
      <c r="TDO245" s="47"/>
      <c r="TDP245" s="47"/>
      <c r="TDQ245" s="47"/>
      <c r="TDR245" s="47"/>
      <c r="TDS245" s="47"/>
      <c r="TDT245" s="47"/>
      <c r="TDU245" s="47"/>
      <c r="TDV245" s="47"/>
      <c r="TDW245" s="47"/>
      <c r="TDX245" s="47"/>
      <c r="TDY245" s="47"/>
      <c r="TDZ245" s="47"/>
      <c r="TEA245" s="47"/>
      <c r="TEB245" s="47"/>
      <c r="TEC245" s="47"/>
      <c r="TED245" s="47"/>
      <c r="TEE245" s="47"/>
      <c r="TEF245" s="47"/>
      <c r="TEG245" s="47"/>
      <c r="TEH245" s="47"/>
      <c r="TEI245" s="47"/>
      <c r="TEJ245" s="47"/>
      <c r="TEK245" s="47"/>
      <c r="TEL245" s="47"/>
      <c r="TEM245" s="47"/>
      <c r="TEN245" s="47"/>
      <c r="TEO245" s="47"/>
      <c r="TEP245" s="47"/>
      <c r="TEQ245" s="47"/>
      <c r="TER245" s="47"/>
      <c r="TES245" s="47"/>
      <c r="TET245" s="47"/>
      <c r="TEU245" s="47"/>
      <c r="TEV245" s="47"/>
      <c r="TEW245" s="47"/>
      <c r="TEX245" s="47"/>
      <c r="TEY245" s="47"/>
      <c r="TEZ245" s="47"/>
      <c r="TFA245" s="47"/>
      <c r="TFB245" s="47"/>
      <c r="TFC245" s="47"/>
      <c r="TFD245" s="47"/>
      <c r="TFE245" s="47"/>
      <c r="TFF245" s="47"/>
      <c r="TFG245" s="47"/>
      <c r="TFH245" s="47"/>
      <c r="TFI245" s="47"/>
      <c r="TFJ245" s="47"/>
      <c r="TFK245" s="47"/>
      <c r="TFL245" s="47"/>
      <c r="TFM245" s="47"/>
      <c r="TFN245" s="47"/>
      <c r="TFO245" s="47"/>
      <c r="TFP245" s="47"/>
      <c r="TFQ245" s="47"/>
      <c r="TFR245" s="47"/>
      <c r="TFS245" s="47"/>
      <c r="TFT245" s="47"/>
      <c r="TFU245" s="47"/>
      <c r="TFV245" s="47"/>
      <c r="TFW245" s="47"/>
      <c r="TFX245" s="47"/>
      <c r="TFY245" s="47"/>
      <c r="TFZ245" s="47"/>
      <c r="TGA245" s="47"/>
      <c r="TGB245" s="47"/>
      <c r="TGC245" s="47"/>
      <c r="TGD245" s="47"/>
      <c r="TGE245" s="47"/>
      <c r="TGF245" s="47"/>
      <c r="TGG245" s="47"/>
      <c r="TGH245" s="47"/>
      <c r="TGI245" s="47"/>
      <c r="TGJ245" s="47"/>
      <c r="TGK245" s="47"/>
      <c r="TGL245" s="47"/>
      <c r="TGM245" s="47"/>
      <c r="TGN245" s="47"/>
      <c r="TGO245" s="47"/>
      <c r="TGP245" s="47"/>
      <c r="TGQ245" s="47"/>
      <c r="TGR245" s="47"/>
      <c r="TGS245" s="47"/>
      <c r="TGT245" s="47"/>
      <c r="TGU245" s="47"/>
      <c r="TGV245" s="47"/>
      <c r="TGW245" s="47"/>
      <c r="TGX245" s="47"/>
      <c r="TGY245" s="47"/>
      <c r="TGZ245" s="47"/>
      <c r="THA245" s="47"/>
      <c r="THB245" s="47"/>
      <c r="THC245" s="47"/>
      <c r="THD245" s="47"/>
      <c r="THE245" s="47"/>
      <c r="THF245" s="47"/>
      <c r="THG245" s="47"/>
      <c r="THH245" s="47"/>
      <c r="THI245" s="47"/>
      <c r="THJ245" s="47"/>
      <c r="THK245" s="47"/>
      <c r="THL245" s="47"/>
      <c r="THM245" s="47"/>
      <c r="THN245" s="47"/>
      <c r="THO245" s="47"/>
      <c r="THP245" s="47"/>
      <c r="THQ245" s="47"/>
      <c r="THR245" s="47"/>
      <c r="THS245" s="47"/>
      <c r="THT245" s="47"/>
      <c r="THU245" s="47"/>
      <c r="THV245" s="47"/>
      <c r="THW245" s="47"/>
      <c r="THX245" s="47"/>
      <c r="THY245" s="47"/>
      <c r="THZ245" s="47"/>
      <c r="TIA245" s="47"/>
      <c r="TIB245" s="47"/>
      <c r="TIC245" s="47"/>
      <c r="TID245" s="47"/>
      <c r="TIE245" s="47"/>
      <c r="TIF245" s="47"/>
      <c r="TIG245" s="47"/>
      <c r="TIH245" s="47"/>
      <c r="TII245" s="47"/>
      <c r="TIJ245" s="47"/>
      <c r="TIK245" s="47"/>
      <c r="TIL245" s="47"/>
      <c r="TIM245" s="47"/>
      <c r="TIN245" s="47"/>
      <c r="TIO245" s="47"/>
      <c r="TIP245" s="47"/>
      <c r="TIQ245" s="47"/>
      <c r="TIR245" s="47"/>
      <c r="TIS245" s="47"/>
      <c r="TIT245" s="47"/>
      <c r="TIU245" s="47"/>
      <c r="TIV245" s="47"/>
      <c r="TIW245" s="47"/>
      <c r="TIX245" s="47"/>
      <c r="TIY245" s="47"/>
      <c r="TIZ245" s="47"/>
      <c r="TJA245" s="47"/>
      <c r="TJB245" s="47"/>
      <c r="TJC245" s="47"/>
      <c r="TJD245" s="47"/>
      <c r="TJE245" s="47"/>
      <c r="TJF245" s="47"/>
      <c r="TJG245" s="47"/>
      <c r="TJH245" s="47"/>
      <c r="TJI245" s="47"/>
      <c r="TJJ245" s="47"/>
      <c r="TJK245" s="47"/>
      <c r="TJL245" s="47"/>
      <c r="TJM245" s="47"/>
      <c r="TJN245" s="47"/>
      <c r="TJO245" s="47"/>
      <c r="TJP245" s="47"/>
      <c r="TJQ245" s="47"/>
      <c r="TJR245" s="47"/>
      <c r="TJS245" s="47"/>
      <c r="TJT245" s="47"/>
      <c r="TJU245" s="47"/>
      <c r="TJV245" s="47"/>
      <c r="TJW245" s="47"/>
      <c r="TJX245" s="47"/>
      <c r="TJY245" s="47"/>
      <c r="TJZ245" s="47"/>
      <c r="TKA245" s="47"/>
      <c r="TKB245" s="47"/>
      <c r="TKC245" s="47"/>
      <c r="TKD245" s="47"/>
      <c r="TKE245" s="47"/>
      <c r="TKF245" s="47"/>
      <c r="TKG245" s="47"/>
      <c r="TKH245" s="47"/>
      <c r="TKI245" s="47"/>
      <c r="TKJ245" s="47"/>
      <c r="TKK245" s="47"/>
      <c r="TKL245" s="47"/>
      <c r="TKM245" s="47"/>
      <c r="TKN245" s="47"/>
      <c r="TKO245" s="47"/>
      <c r="TKP245" s="47"/>
      <c r="TKQ245" s="47"/>
      <c r="TKR245" s="47"/>
      <c r="TKS245" s="47"/>
      <c r="TKT245" s="47"/>
      <c r="TKU245" s="47"/>
      <c r="TKV245" s="47"/>
      <c r="TKW245" s="47"/>
      <c r="TKX245" s="47"/>
      <c r="TKY245" s="47"/>
      <c r="TKZ245" s="47"/>
      <c r="TLA245" s="47"/>
      <c r="TLB245" s="47"/>
      <c r="TLC245" s="47"/>
      <c r="TLD245" s="47"/>
      <c r="TLE245" s="47"/>
      <c r="TLF245" s="47"/>
      <c r="TLG245" s="47"/>
      <c r="TLH245" s="47"/>
      <c r="TLI245" s="47"/>
      <c r="TLJ245" s="47"/>
      <c r="TLK245" s="47"/>
      <c r="TLL245" s="47"/>
      <c r="TLM245" s="47"/>
      <c r="TLN245" s="47"/>
      <c r="TLO245" s="47"/>
      <c r="TLP245" s="47"/>
      <c r="TLQ245" s="47"/>
      <c r="TLR245" s="47"/>
      <c r="TLS245" s="47"/>
      <c r="TLT245" s="47"/>
      <c r="TLU245" s="47"/>
      <c r="TLV245" s="47"/>
      <c r="TLW245" s="47"/>
      <c r="TLX245" s="47"/>
      <c r="TLY245" s="47"/>
      <c r="TLZ245" s="47"/>
      <c r="TMA245" s="47"/>
      <c r="TMB245" s="47"/>
      <c r="TMC245" s="47"/>
      <c r="TMD245" s="47"/>
      <c r="TME245" s="47"/>
      <c r="TMF245" s="47"/>
      <c r="TMG245" s="47"/>
      <c r="TMH245" s="47"/>
      <c r="TMI245" s="47"/>
      <c r="TMJ245" s="47"/>
      <c r="TMK245" s="47"/>
      <c r="TML245" s="47"/>
      <c r="TMM245" s="47"/>
      <c r="TMN245" s="47"/>
      <c r="TMO245" s="47"/>
      <c r="TMP245" s="47"/>
      <c r="TMQ245" s="47"/>
      <c r="TMR245" s="47"/>
      <c r="TMS245" s="47"/>
      <c r="TMT245" s="47"/>
      <c r="TMU245" s="47"/>
      <c r="TMV245" s="47"/>
      <c r="TMW245" s="47"/>
      <c r="TMX245" s="47"/>
      <c r="TMY245" s="47"/>
      <c r="TMZ245" s="47"/>
      <c r="TNA245" s="47"/>
      <c r="TNB245" s="47"/>
      <c r="TNC245" s="47"/>
      <c r="TND245" s="47"/>
      <c r="TNE245" s="47"/>
      <c r="TNF245" s="47"/>
      <c r="TNG245" s="47"/>
      <c r="TNH245" s="47"/>
      <c r="TNI245" s="47"/>
      <c r="TNJ245" s="47"/>
      <c r="TNK245" s="47"/>
      <c r="TNL245" s="47"/>
      <c r="TNM245" s="47"/>
      <c r="TNN245" s="47"/>
      <c r="TNO245" s="47"/>
      <c r="TNP245" s="47"/>
      <c r="TNQ245" s="47"/>
      <c r="TNR245" s="47"/>
      <c r="TNS245" s="47"/>
      <c r="TNT245" s="47"/>
      <c r="TNU245" s="47"/>
      <c r="TNV245" s="47"/>
      <c r="TNW245" s="47"/>
      <c r="TNX245" s="47"/>
      <c r="TNY245" s="47"/>
      <c r="TNZ245" s="47"/>
      <c r="TOA245" s="47"/>
      <c r="TOB245" s="47"/>
      <c r="TOC245" s="47"/>
      <c r="TOD245" s="47"/>
      <c r="TOE245" s="47"/>
      <c r="TOF245" s="47"/>
      <c r="TOG245" s="47"/>
      <c r="TOH245" s="47"/>
      <c r="TOI245" s="47"/>
      <c r="TOJ245" s="47"/>
      <c r="TOK245" s="47"/>
      <c r="TOL245" s="47"/>
      <c r="TOM245" s="47"/>
      <c r="TON245" s="47"/>
      <c r="TOO245" s="47"/>
      <c r="TOP245" s="47"/>
      <c r="TOQ245" s="47"/>
      <c r="TOR245" s="47"/>
      <c r="TOS245" s="47"/>
      <c r="TOT245" s="47"/>
      <c r="TOU245" s="47"/>
      <c r="TOV245" s="47"/>
      <c r="TOW245" s="47"/>
      <c r="TOX245" s="47"/>
      <c r="TOY245" s="47"/>
      <c r="TOZ245" s="47"/>
      <c r="TPA245" s="47"/>
      <c r="TPB245" s="47"/>
      <c r="TPC245" s="47"/>
      <c r="TPD245" s="47"/>
      <c r="TPE245" s="47"/>
      <c r="TPF245" s="47"/>
      <c r="TPG245" s="47"/>
      <c r="TPH245" s="47"/>
      <c r="TPI245" s="47"/>
      <c r="TPJ245" s="47"/>
      <c r="TPK245" s="47"/>
      <c r="TPL245" s="47"/>
      <c r="TPM245" s="47"/>
      <c r="TPN245" s="47"/>
      <c r="TPO245" s="47"/>
      <c r="TPP245" s="47"/>
      <c r="TPQ245" s="47"/>
      <c r="TPR245" s="47"/>
      <c r="TPS245" s="47"/>
      <c r="TPT245" s="47"/>
      <c r="TPU245" s="47"/>
      <c r="TPV245" s="47"/>
      <c r="TPW245" s="47"/>
      <c r="TPX245" s="47"/>
      <c r="TPY245" s="47"/>
      <c r="TPZ245" s="47"/>
      <c r="TQA245" s="47"/>
      <c r="TQB245" s="47"/>
      <c r="TQC245" s="47"/>
      <c r="TQD245" s="47"/>
      <c r="TQE245" s="47"/>
      <c r="TQF245" s="47"/>
      <c r="TQG245" s="47"/>
      <c r="TQH245" s="47"/>
      <c r="TQI245" s="47"/>
      <c r="TQJ245" s="47"/>
      <c r="TQK245" s="47"/>
      <c r="TQL245" s="47"/>
      <c r="TQM245" s="47"/>
      <c r="TQN245" s="47"/>
      <c r="TQO245" s="47"/>
      <c r="TQP245" s="47"/>
      <c r="TQQ245" s="47"/>
      <c r="TQR245" s="47"/>
      <c r="TQS245" s="47"/>
      <c r="TQT245" s="47"/>
      <c r="TQU245" s="47"/>
      <c r="TQV245" s="47"/>
      <c r="TQW245" s="47"/>
      <c r="TQX245" s="47"/>
      <c r="TQY245" s="47"/>
      <c r="TQZ245" s="47"/>
      <c r="TRA245" s="47"/>
      <c r="TRB245" s="47"/>
      <c r="TRC245" s="47"/>
      <c r="TRD245" s="47"/>
      <c r="TRE245" s="47"/>
      <c r="TRF245" s="47"/>
      <c r="TRG245" s="47"/>
      <c r="TRH245" s="47"/>
      <c r="TRI245" s="47"/>
      <c r="TRJ245" s="47"/>
      <c r="TRK245" s="47"/>
      <c r="TRL245" s="47"/>
      <c r="TRM245" s="47"/>
      <c r="TRN245" s="47"/>
      <c r="TRO245" s="47"/>
      <c r="TRP245" s="47"/>
      <c r="TRQ245" s="47"/>
      <c r="TRR245" s="47"/>
      <c r="TRS245" s="47"/>
      <c r="TRT245" s="47"/>
      <c r="TRU245" s="47"/>
      <c r="TRV245" s="47"/>
      <c r="TRW245" s="47"/>
      <c r="TRX245" s="47"/>
      <c r="TRY245" s="47"/>
      <c r="TRZ245" s="47"/>
      <c r="TSA245" s="47"/>
      <c r="TSB245" s="47"/>
      <c r="TSC245" s="47"/>
      <c r="TSD245" s="47"/>
      <c r="TSE245" s="47"/>
      <c r="TSF245" s="47"/>
      <c r="TSG245" s="47"/>
      <c r="TSH245" s="47"/>
      <c r="TSI245" s="47"/>
      <c r="TSJ245" s="47"/>
      <c r="TSK245" s="47"/>
      <c r="TSL245" s="47"/>
      <c r="TSM245" s="47"/>
      <c r="TSN245" s="47"/>
      <c r="TSO245" s="47"/>
      <c r="TSP245" s="47"/>
      <c r="TSQ245" s="47"/>
      <c r="TSR245" s="47"/>
      <c r="TSS245" s="47"/>
      <c r="TST245" s="47"/>
      <c r="TSU245" s="47"/>
      <c r="TSV245" s="47"/>
      <c r="TSW245" s="47"/>
      <c r="TSX245" s="47"/>
      <c r="TSY245" s="47"/>
      <c r="TSZ245" s="47"/>
      <c r="TTA245" s="47"/>
      <c r="TTB245" s="47"/>
      <c r="TTC245" s="47"/>
      <c r="TTD245" s="47"/>
      <c r="TTE245" s="47"/>
      <c r="TTF245" s="47"/>
      <c r="TTG245" s="47"/>
      <c r="TTH245" s="47"/>
      <c r="TTI245" s="47"/>
      <c r="TTJ245" s="47"/>
      <c r="TTK245" s="47"/>
      <c r="TTL245" s="47"/>
      <c r="TTM245" s="47"/>
      <c r="TTN245" s="47"/>
      <c r="TTO245" s="47"/>
      <c r="TTP245" s="47"/>
      <c r="TTQ245" s="47"/>
      <c r="TTR245" s="47"/>
      <c r="TTS245" s="47"/>
      <c r="TTT245" s="47"/>
      <c r="TTU245" s="47"/>
      <c r="TTV245" s="47"/>
      <c r="TTW245" s="47"/>
      <c r="TTX245" s="47"/>
      <c r="TTY245" s="47"/>
      <c r="TTZ245" s="47"/>
      <c r="TUA245" s="47"/>
      <c r="TUB245" s="47"/>
      <c r="TUC245" s="47"/>
      <c r="TUD245" s="47"/>
      <c r="TUE245" s="47"/>
      <c r="TUF245" s="47"/>
      <c r="TUG245" s="47"/>
      <c r="TUH245" s="47"/>
      <c r="TUI245" s="47"/>
      <c r="TUJ245" s="47"/>
      <c r="TUK245" s="47"/>
      <c r="TUL245" s="47"/>
      <c r="TUM245" s="47"/>
      <c r="TUN245" s="47"/>
      <c r="TUO245" s="47"/>
      <c r="TUP245" s="47"/>
      <c r="TUQ245" s="47"/>
      <c r="TUR245" s="47"/>
      <c r="TUS245" s="47"/>
      <c r="TUT245" s="47"/>
      <c r="TUU245" s="47"/>
      <c r="TUV245" s="47"/>
      <c r="TUW245" s="47"/>
      <c r="TUX245" s="47"/>
      <c r="TUY245" s="47"/>
      <c r="TUZ245" s="47"/>
      <c r="TVA245" s="47"/>
      <c r="TVB245" s="47"/>
      <c r="TVC245" s="47"/>
      <c r="TVD245" s="47"/>
      <c r="TVE245" s="47"/>
      <c r="TVF245" s="47"/>
      <c r="TVG245" s="47"/>
      <c r="TVH245" s="47"/>
      <c r="TVI245" s="47"/>
      <c r="TVJ245" s="47"/>
      <c r="TVK245" s="47"/>
      <c r="TVL245" s="47"/>
      <c r="TVM245" s="47"/>
      <c r="TVN245" s="47"/>
      <c r="TVO245" s="47"/>
      <c r="TVP245" s="47"/>
      <c r="TVQ245" s="47"/>
      <c r="TVR245" s="47"/>
      <c r="TVS245" s="47"/>
      <c r="TVT245" s="47"/>
      <c r="TVU245" s="47"/>
      <c r="TVV245" s="47"/>
      <c r="TVW245" s="47"/>
      <c r="TVX245" s="47"/>
      <c r="TVY245" s="47"/>
      <c r="TVZ245" s="47"/>
      <c r="TWA245" s="47"/>
      <c r="TWB245" s="47"/>
      <c r="TWC245" s="47"/>
      <c r="TWD245" s="47"/>
      <c r="TWE245" s="47"/>
      <c r="TWF245" s="47"/>
      <c r="TWG245" s="47"/>
      <c r="TWH245" s="47"/>
      <c r="TWI245" s="47"/>
      <c r="TWJ245" s="47"/>
      <c r="TWK245" s="47"/>
      <c r="TWL245" s="47"/>
      <c r="TWM245" s="47"/>
      <c r="TWN245" s="47"/>
      <c r="TWO245" s="47"/>
      <c r="TWP245" s="47"/>
      <c r="TWQ245" s="47"/>
      <c r="TWR245" s="47"/>
      <c r="TWS245" s="47"/>
      <c r="TWT245" s="47"/>
      <c r="TWU245" s="47"/>
      <c r="TWV245" s="47"/>
      <c r="TWW245" s="47"/>
      <c r="TWX245" s="47"/>
      <c r="TWY245" s="47"/>
      <c r="TWZ245" s="47"/>
      <c r="TXA245" s="47"/>
      <c r="TXB245" s="47"/>
      <c r="TXC245" s="47"/>
      <c r="TXD245" s="47"/>
      <c r="TXE245" s="47"/>
      <c r="TXF245" s="47"/>
      <c r="TXG245" s="47"/>
      <c r="TXH245" s="47"/>
      <c r="TXI245" s="47"/>
      <c r="TXJ245" s="47"/>
      <c r="TXK245" s="47"/>
      <c r="TXL245" s="47"/>
      <c r="TXM245" s="47"/>
      <c r="TXN245" s="47"/>
      <c r="TXO245" s="47"/>
      <c r="TXP245" s="47"/>
      <c r="TXQ245" s="47"/>
      <c r="TXR245" s="47"/>
      <c r="TXS245" s="47"/>
      <c r="TXT245" s="47"/>
      <c r="TXU245" s="47"/>
      <c r="TXV245" s="47"/>
      <c r="TXW245" s="47"/>
      <c r="TXX245" s="47"/>
      <c r="TXY245" s="47"/>
      <c r="TXZ245" s="47"/>
      <c r="TYA245" s="47"/>
      <c r="TYB245" s="47"/>
      <c r="TYC245" s="47"/>
      <c r="TYD245" s="47"/>
      <c r="TYE245" s="47"/>
      <c r="TYF245" s="47"/>
      <c r="TYG245" s="47"/>
      <c r="TYH245" s="47"/>
      <c r="TYI245" s="47"/>
      <c r="TYJ245" s="47"/>
      <c r="TYK245" s="47"/>
      <c r="TYL245" s="47"/>
      <c r="TYM245" s="47"/>
      <c r="TYN245" s="47"/>
      <c r="TYO245" s="47"/>
      <c r="TYP245" s="47"/>
      <c r="TYQ245" s="47"/>
      <c r="TYR245" s="47"/>
      <c r="TYS245" s="47"/>
      <c r="TYT245" s="47"/>
      <c r="TYU245" s="47"/>
      <c r="TYV245" s="47"/>
      <c r="TYW245" s="47"/>
      <c r="TYX245" s="47"/>
      <c r="TYY245" s="47"/>
      <c r="TYZ245" s="47"/>
      <c r="TZA245" s="47"/>
      <c r="TZB245" s="47"/>
      <c r="TZC245" s="47"/>
      <c r="TZD245" s="47"/>
      <c r="TZE245" s="47"/>
      <c r="TZF245" s="47"/>
      <c r="TZG245" s="47"/>
      <c r="TZH245" s="47"/>
      <c r="TZI245" s="47"/>
      <c r="TZJ245" s="47"/>
      <c r="TZK245" s="47"/>
      <c r="TZL245" s="47"/>
      <c r="TZM245" s="47"/>
      <c r="TZN245" s="47"/>
      <c r="TZO245" s="47"/>
      <c r="TZP245" s="47"/>
      <c r="TZQ245" s="47"/>
      <c r="TZR245" s="47"/>
      <c r="TZS245" s="47"/>
      <c r="TZT245" s="47"/>
      <c r="TZU245" s="47"/>
      <c r="TZV245" s="47"/>
      <c r="TZW245" s="47"/>
      <c r="TZX245" s="47"/>
      <c r="TZY245" s="47"/>
      <c r="TZZ245" s="47"/>
      <c r="UAA245" s="47"/>
      <c r="UAB245" s="47"/>
      <c r="UAC245" s="47"/>
      <c r="UAD245" s="47"/>
      <c r="UAE245" s="47"/>
      <c r="UAF245" s="47"/>
      <c r="UAG245" s="47"/>
      <c r="UAH245" s="47"/>
      <c r="UAI245" s="47"/>
      <c r="UAJ245" s="47"/>
      <c r="UAK245" s="47"/>
      <c r="UAL245" s="47"/>
      <c r="UAM245" s="47"/>
      <c r="UAN245" s="47"/>
      <c r="UAO245" s="47"/>
      <c r="UAP245" s="47"/>
      <c r="UAQ245" s="47"/>
      <c r="UAR245" s="47"/>
      <c r="UAS245" s="47"/>
      <c r="UAT245" s="47"/>
      <c r="UAU245" s="47"/>
      <c r="UAV245" s="47"/>
      <c r="UAW245" s="47"/>
      <c r="UAX245" s="47"/>
      <c r="UAY245" s="47"/>
      <c r="UAZ245" s="47"/>
      <c r="UBA245" s="47"/>
      <c r="UBB245" s="47"/>
      <c r="UBC245" s="47"/>
      <c r="UBD245" s="47"/>
      <c r="UBE245" s="47"/>
      <c r="UBF245" s="47"/>
      <c r="UBG245" s="47"/>
      <c r="UBH245" s="47"/>
      <c r="UBI245" s="47"/>
      <c r="UBJ245" s="47"/>
      <c r="UBK245" s="47"/>
      <c r="UBL245" s="47"/>
      <c r="UBM245" s="47"/>
      <c r="UBN245" s="47"/>
      <c r="UBO245" s="47"/>
      <c r="UBP245" s="47"/>
      <c r="UBQ245" s="47"/>
      <c r="UBR245" s="47"/>
      <c r="UBS245" s="47"/>
      <c r="UBT245" s="47"/>
      <c r="UBU245" s="47"/>
      <c r="UBV245" s="47"/>
      <c r="UBW245" s="47"/>
      <c r="UBX245" s="47"/>
      <c r="UBY245" s="47"/>
      <c r="UBZ245" s="47"/>
      <c r="UCA245" s="47"/>
      <c r="UCB245" s="47"/>
      <c r="UCC245" s="47"/>
      <c r="UCD245" s="47"/>
      <c r="UCE245" s="47"/>
      <c r="UCF245" s="47"/>
      <c r="UCG245" s="47"/>
      <c r="UCH245" s="47"/>
      <c r="UCI245" s="47"/>
      <c r="UCJ245" s="47"/>
      <c r="UCK245" s="47"/>
      <c r="UCL245" s="47"/>
      <c r="UCM245" s="47"/>
      <c r="UCN245" s="47"/>
      <c r="UCO245" s="47"/>
      <c r="UCP245" s="47"/>
      <c r="UCQ245" s="47"/>
      <c r="UCR245" s="47"/>
      <c r="UCS245" s="47"/>
      <c r="UCT245" s="47"/>
      <c r="UCU245" s="47"/>
      <c r="UCV245" s="47"/>
      <c r="UCW245" s="47"/>
      <c r="UCX245" s="47"/>
      <c r="UCY245" s="47"/>
      <c r="UCZ245" s="47"/>
      <c r="UDA245" s="47"/>
      <c r="UDB245" s="47"/>
      <c r="UDC245" s="47"/>
      <c r="UDD245" s="47"/>
      <c r="UDE245" s="47"/>
      <c r="UDF245" s="47"/>
      <c r="UDG245" s="47"/>
      <c r="UDH245" s="47"/>
      <c r="UDI245" s="47"/>
      <c r="UDJ245" s="47"/>
      <c r="UDK245" s="47"/>
      <c r="UDL245" s="47"/>
      <c r="UDM245" s="47"/>
      <c r="UDN245" s="47"/>
      <c r="UDO245" s="47"/>
      <c r="UDP245" s="47"/>
      <c r="UDQ245" s="47"/>
      <c r="UDR245" s="47"/>
      <c r="UDS245" s="47"/>
      <c r="UDT245" s="47"/>
      <c r="UDU245" s="47"/>
      <c r="UDV245" s="47"/>
      <c r="UDW245" s="47"/>
      <c r="UDX245" s="47"/>
      <c r="UDY245" s="47"/>
      <c r="UDZ245" s="47"/>
      <c r="UEA245" s="47"/>
      <c r="UEB245" s="47"/>
      <c r="UEC245" s="47"/>
      <c r="UED245" s="47"/>
      <c r="UEE245" s="47"/>
      <c r="UEF245" s="47"/>
      <c r="UEG245" s="47"/>
      <c r="UEH245" s="47"/>
      <c r="UEI245" s="47"/>
      <c r="UEJ245" s="47"/>
      <c r="UEK245" s="47"/>
      <c r="UEL245" s="47"/>
      <c r="UEM245" s="47"/>
      <c r="UEN245" s="47"/>
      <c r="UEO245" s="47"/>
      <c r="UEP245" s="47"/>
      <c r="UEQ245" s="47"/>
      <c r="UER245" s="47"/>
      <c r="UES245" s="47"/>
      <c r="UET245" s="47"/>
      <c r="UEU245" s="47"/>
      <c r="UEV245" s="47"/>
      <c r="UEW245" s="47"/>
      <c r="UEX245" s="47"/>
      <c r="UEY245" s="47"/>
      <c r="UEZ245" s="47"/>
      <c r="UFA245" s="47"/>
      <c r="UFB245" s="47"/>
      <c r="UFC245" s="47"/>
      <c r="UFD245" s="47"/>
      <c r="UFE245" s="47"/>
      <c r="UFF245" s="47"/>
      <c r="UFG245" s="47"/>
      <c r="UFH245" s="47"/>
      <c r="UFI245" s="47"/>
      <c r="UFJ245" s="47"/>
      <c r="UFK245" s="47"/>
      <c r="UFL245" s="47"/>
      <c r="UFM245" s="47"/>
      <c r="UFN245" s="47"/>
      <c r="UFO245" s="47"/>
      <c r="UFP245" s="47"/>
      <c r="UFQ245" s="47"/>
      <c r="UFR245" s="47"/>
      <c r="UFS245" s="47"/>
      <c r="UFT245" s="47"/>
      <c r="UFU245" s="47"/>
      <c r="UFV245" s="47"/>
      <c r="UFW245" s="47"/>
      <c r="UFX245" s="47"/>
      <c r="UFY245" s="47"/>
      <c r="UFZ245" s="47"/>
      <c r="UGA245" s="47"/>
      <c r="UGB245" s="47"/>
      <c r="UGC245" s="47"/>
      <c r="UGD245" s="47"/>
      <c r="UGE245" s="47"/>
      <c r="UGF245" s="47"/>
      <c r="UGG245" s="47"/>
      <c r="UGH245" s="47"/>
      <c r="UGI245" s="47"/>
      <c r="UGJ245" s="47"/>
      <c r="UGK245" s="47"/>
      <c r="UGL245" s="47"/>
      <c r="UGM245" s="47"/>
      <c r="UGN245" s="47"/>
      <c r="UGO245" s="47"/>
      <c r="UGP245" s="47"/>
      <c r="UGQ245" s="47"/>
      <c r="UGR245" s="47"/>
      <c r="UGS245" s="47"/>
      <c r="UGT245" s="47"/>
      <c r="UGU245" s="47"/>
      <c r="UGV245" s="47"/>
      <c r="UGW245" s="47"/>
      <c r="UGX245" s="47"/>
      <c r="UGY245" s="47"/>
      <c r="UGZ245" s="47"/>
      <c r="UHA245" s="47"/>
      <c r="UHB245" s="47"/>
      <c r="UHC245" s="47"/>
      <c r="UHD245" s="47"/>
      <c r="UHE245" s="47"/>
      <c r="UHF245" s="47"/>
      <c r="UHG245" s="47"/>
      <c r="UHH245" s="47"/>
      <c r="UHI245" s="47"/>
      <c r="UHJ245" s="47"/>
      <c r="UHK245" s="47"/>
      <c r="UHL245" s="47"/>
      <c r="UHM245" s="47"/>
      <c r="UHN245" s="47"/>
      <c r="UHO245" s="47"/>
      <c r="UHP245" s="47"/>
      <c r="UHQ245" s="47"/>
      <c r="UHR245" s="47"/>
      <c r="UHS245" s="47"/>
      <c r="UHT245" s="47"/>
      <c r="UHU245" s="47"/>
      <c r="UHV245" s="47"/>
      <c r="UHW245" s="47"/>
      <c r="UHX245" s="47"/>
      <c r="UHY245" s="47"/>
      <c r="UHZ245" s="47"/>
      <c r="UIA245" s="47"/>
      <c r="UIB245" s="47"/>
      <c r="UIC245" s="47"/>
      <c r="UID245" s="47"/>
      <c r="UIE245" s="47"/>
      <c r="UIF245" s="47"/>
      <c r="UIG245" s="47"/>
      <c r="UIH245" s="47"/>
      <c r="UII245" s="47"/>
      <c r="UIJ245" s="47"/>
      <c r="UIK245" s="47"/>
      <c r="UIL245" s="47"/>
      <c r="UIM245" s="47"/>
      <c r="UIN245" s="47"/>
      <c r="UIO245" s="47"/>
      <c r="UIP245" s="47"/>
      <c r="UIQ245" s="47"/>
      <c r="UIR245" s="47"/>
      <c r="UIS245" s="47"/>
      <c r="UIT245" s="47"/>
      <c r="UIU245" s="47"/>
      <c r="UIV245" s="47"/>
      <c r="UIW245" s="47"/>
      <c r="UIX245" s="47"/>
      <c r="UIY245" s="47"/>
      <c r="UIZ245" s="47"/>
      <c r="UJA245" s="47"/>
      <c r="UJB245" s="47"/>
      <c r="UJC245" s="47"/>
      <c r="UJD245" s="47"/>
      <c r="UJE245" s="47"/>
      <c r="UJF245" s="47"/>
      <c r="UJG245" s="47"/>
      <c r="UJH245" s="47"/>
      <c r="UJI245" s="47"/>
      <c r="UJJ245" s="47"/>
      <c r="UJK245" s="47"/>
      <c r="UJL245" s="47"/>
      <c r="UJM245" s="47"/>
      <c r="UJN245" s="47"/>
      <c r="UJO245" s="47"/>
      <c r="UJP245" s="47"/>
      <c r="UJQ245" s="47"/>
      <c r="UJR245" s="47"/>
      <c r="UJS245" s="47"/>
      <c r="UJT245" s="47"/>
      <c r="UJU245" s="47"/>
      <c r="UJV245" s="47"/>
      <c r="UJW245" s="47"/>
      <c r="UJX245" s="47"/>
      <c r="UJY245" s="47"/>
      <c r="UJZ245" s="47"/>
      <c r="UKA245" s="47"/>
      <c r="UKB245" s="47"/>
      <c r="UKC245" s="47"/>
      <c r="UKD245" s="47"/>
      <c r="UKE245" s="47"/>
      <c r="UKF245" s="47"/>
      <c r="UKG245" s="47"/>
      <c r="UKH245" s="47"/>
      <c r="UKI245" s="47"/>
      <c r="UKJ245" s="47"/>
      <c r="UKK245" s="47"/>
      <c r="UKL245" s="47"/>
      <c r="UKM245" s="47"/>
      <c r="UKN245" s="47"/>
      <c r="UKO245" s="47"/>
      <c r="UKP245" s="47"/>
      <c r="UKQ245" s="47"/>
      <c r="UKR245" s="47"/>
      <c r="UKS245" s="47"/>
      <c r="UKT245" s="47"/>
      <c r="UKU245" s="47"/>
      <c r="UKV245" s="47"/>
      <c r="UKW245" s="47"/>
      <c r="UKX245" s="47"/>
      <c r="UKY245" s="47"/>
      <c r="UKZ245" s="47"/>
      <c r="ULA245" s="47"/>
      <c r="ULB245" s="47"/>
      <c r="ULC245" s="47"/>
      <c r="ULD245" s="47"/>
      <c r="ULE245" s="47"/>
      <c r="ULF245" s="47"/>
      <c r="ULG245" s="47"/>
      <c r="ULH245" s="47"/>
      <c r="ULI245" s="47"/>
      <c r="ULJ245" s="47"/>
      <c r="ULK245" s="47"/>
      <c r="ULL245" s="47"/>
      <c r="ULM245" s="47"/>
      <c r="ULN245" s="47"/>
      <c r="ULO245" s="47"/>
      <c r="ULP245" s="47"/>
      <c r="ULQ245" s="47"/>
      <c r="ULR245" s="47"/>
      <c r="ULS245" s="47"/>
      <c r="ULT245" s="47"/>
      <c r="ULU245" s="47"/>
      <c r="ULV245" s="47"/>
      <c r="ULW245" s="47"/>
      <c r="ULX245" s="47"/>
      <c r="ULY245" s="47"/>
      <c r="ULZ245" s="47"/>
      <c r="UMA245" s="47"/>
      <c r="UMB245" s="47"/>
      <c r="UMC245" s="47"/>
      <c r="UMD245" s="47"/>
      <c r="UME245" s="47"/>
      <c r="UMF245" s="47"/>
      <c r="UMG245" s="47"/>
      <c r="UMH245" s="47"/>
      <c r="UMI245" s="47"/>
      <c r="UMJ245" s="47"/>
      <c r="UMK245" s="47"/>
      <c r="UML245" s="47"/>
      <c r="UMM245" s="47"/>
      <c r="UMN245" s="47"/>
      <c r="UMO245" s="47"/>
      <c r="UMP245" s="47"/>
      <c r="UMQ245" s="47"/>
      <c r="UMR245" s="47"/>
      <c r="UMS245" s="47"/>
      <c r="UMT245" s="47"/>
      <c r="UMU245" s="47"/>
      <c r="UMV245" s="47"/>
      <c r="UMW245" s="47"/>
      <c r="UMX245" s="47"/>
      <c r="UMY245" s="47"/>
      <c r="UMZ245" s="47"/>
      <c r="UNA245" s="47"/>
      <c r="UNB245" s="47"/>
      <c r="UNC245" s="47"/>
      <c r="UND245" s="47"/>
      <c r="UNE245" s="47"/>
      <c r="UNF245" s="47"/>
      <c r="UNG245" s="47"/>
      <c r="UNH245" s="47"/>
      <c r="UNI245" s="47"/>
      <c r="UNJ245" s="47"/>
      <c r="UNK245" s="47"/>
      <c r="UNL245" s="47"/>
      <c r="UNM245" s="47"/>
      <c r="UNN245" s="47"/>
      <c r="UNO245" s="47"/>
      <c r="UNP245" s="47"/>
      <c r="UNQ245" s="47"/>
      <c r="UNR245" s="47"/>
      <c r="UNS245" s="47"/>
      <c r="UNT245" s="47"/>
      <c r="UNU245" s="47"/>
      <c r="UNV245" s="47"/>
      <c r="UNW245" s="47"/>
      <c r="UNX245" s="47"/>
      <c r="UNY245" s="47"/>
      <c r="UNZ245" s="47"/>
      <c r="UOA245" s="47"/>
      <c r="UOB245" s="47"/>
      <c r="UOC245" s="47"/>
      <c r="UOD245" s="47"/>
      <c r="UOE245" s="47"/>
      <c r="UOF245" s="47"/>
      <c r="UOG245" s="47"/>
      <c r="UOH245" s="47"/>
      <c r="UOI245" s="47"/>
      <c r="UOJ245" s="47"/>
      <c r="UOK245" s="47"/>
      <c r="UOL245" s="47"/>
      <c r="UOM245" s="47"/>
      <c r="UON245" s="47"/>
      <c r="UOO245" s="47"/>
      <c r="UOP245" s="47"/>
      <c r="UOQ245" s="47"/>
      <c r="UOR245" s="47"/>
      <c r="UOS245" s="47"/>
      <c r="UOT245" s="47"/>
      <c r="UOU245" s="47"/>
      <c r="UOV245" s="47"/>
      <c r="UOW245" s="47"/>
      <c r="UOX245" s="47"/>
      <c r="UOY245" s="47"/>
      <c r="UOZ245" s="47"/>
      <c r="UPA245" s="47"/>
      <c r="UPB245" s="47"/>
      <c r="UPC245" s="47"/>
      <c r="UPD245" s="47"/>
      <c r="UPE245" s="47"/>
      <c r="UPF245" s="47"/>
      <c r="UPG245" s="47"/>
      <c r="UPH245" s="47"/>
      <c r="UPI245" s="47"/>
      <c r="UPJ245" s="47"/>
      <c r="UPK245" s="47"/>
      <c r="UPL245" s="47"/>
      <c r="UPM245" s="47"/>
      <c r="UPN245" s="47"/>
      <c r="UPO245" s="47"/>
      <c r="UPP245" s="47"/>
      <c r="UPQ245" s="47"/>
      <c r="UPR245" s="47"/>
      <c r="UPS245" s="47"/>
      <c r="UPT245" s="47"/>
      <c r="UPU245" s="47"/>
      <c r="UPV245" s="47"/>
      <c r="UPW245" s="47"/>
      <c r="UPX245" s="47"/>
      <c r="UPY245" s="47"/>
      <c r="UPZ245" s="47"/>
      <c r="UQA245" s="47"/>
      <c r="UQB245" s="47"/>
      <c r="UQC245" s="47"/>
      <c r="UQD245" s="47"/>
      <c r="UQE245" s="47"/>
      <c r="UQF245" s="47"/>
      <c r="UQG245" s="47"/>
      <c r="UQH245" s="47"/>
      <c r="UQI245" s="47"/>
      <c r="UQJ245" s="47"/>
      <c r="UQK245" s="47"/>
      <c r="UQL245" s="47"/>
      <c r="UQM245" s="47"/>
      <c r="UQN245" s="47"/>
      <c r="UQO245" s="47"/>
      <c r="UQP245" s="47"/>
      <c r="UQQ245" s="47"/>
      <c r="UQR245" s="47"/>
      <c r="UQS245" s="47"/>
      <c r="UQT245" s="47"/>
      <c r="UQU245" s="47"/>
      <c r="UQV245" s="47"/>
      <c r="UQW245" s="47"/>
      <c r="UQX245" s="47"/>
      <c r="UQY245" s="47"/>
      <c r="UQZ245" s="47"/>
      <c r="URA245" s="47"/>
      <c r="URB245" s="47"/>
      <c r="URC245" s="47"/>
      <c r="URD245" s="47"/>
      <c r="URE245" s="47"/>
      <c r="URF245" s="47"/>
      <c r="URG245" s="47"/>
      <c r="URH245" s="47"/>
      <c r="URI245" s="47"/>
      <c r="URJ245" s="47"/>
      <c r="URK245" s="47"/>
      <c r="URL245" s="47"/>
      <c r="URM245" s="47"/>
      <c r="URN245" s="47"/>
      <c r="URO245" s="47"/>
      <c r="URP245" s="47"/>
      <c r="URQ245" s="47"/>
      <c r="URR245" s="47"/>
      <c r="URS245" s="47"/>
      <c r="URT245" s="47"/>
      <c r="URU245" s="47"/>
      <c r="URV245" s="47"/>
      <c r="URW245" s="47"/>
      <c r="URX245" s="47"/>
      <c r="URY245" s="47"/>
      <c r="URZ245" s="47"/>
      <c r="USA245" s="47"/>
      <c r="USB245" s="47"/>
      <c r="USC245" s="47"/>
      <c r="USD245" s="47"/>
      <c r="USE245" s="47"/>
      <c r="USF245" s="47"/>
      <c r="USG245" s="47"/>
      <c r="USH245" s="47"/>
      <c r="USI245" s="47"/>
      <c r="USJ245" s="47"/>
      <c r="USK245" s="47"/>
      <c r="USL245" s="47"/>
      <c r="USM245" s="47"/>
      <c r="USN245" s="47"/>
      <c r="USO245" s="47"/>
      <c r="USP245" s="47"/>
      <c r="USQ245" s="47"/>
      <c r="USR245" s="47"/>
      <c r="USS245" s="47"/>
      <c r="UST245" s="47"/>
      <c r="USU245" s="47"/>
      <c r="USV245" s="47"/>
      <c r="USW245" s="47"/>
      <c r="USX245" s="47"/>
      <c r="USY245" s="47"/>
      <c r="USZ245" s="47"/>
      <c r="UTA245" s="47"/>
      <c r="UTB245" s="47"/>
      <c r="UTC245" s="47"/>
      <c r="UTD245" s="47"/>
      <c r="UTE245" s="47"/>
      <c r="UTF245" s="47"/>
      <c r="UTG245" s="47"/>
      <c r="UTH245" s="47"/>
      <c r="UTI245" s="47"/>
      <c r="UTJ245" s="47"/>
      <c r="UTK245" s="47"/>
      <c r="UTL245" s="47"/>
      <c r="UTM245" s="47"/>
      <c r="UTN245" s="47"/>
      <c r="UTO245" s="47"/>
      <c r="UTP245" s="47"/>
      <c r="UTQ245" s="47"/>
      <c r="UTR245" s="47"/>
      <c r="UTS245" s="47"/>
      <c r="UTT245" s="47"/>
      <c r="UTU245" s="47"/>
      <c r="UTV245" s="47"/>
      <c r="UTW245" s="47"/>
      <c r="UTX245" s="47"/>
      <c r="UTY245" s="47"/>
      <c r="UTZ245" s="47"/>
      <c r="UUA245" s="47"/>
      <c r="UUB245" s="47"/>
      <c r="UUC245" s="47"/>
      <c r="UUD245" s="47"/>
      <c r="UUE245" s="47"/>
      <c r="UUF245" s="47"/>
      <c r="UUG245" s="47"/>
      <c r="UUH245" s="47"/>
      <c r="UUI245" s="47"/>
      <c r="UUJ245" s="47"/>
      <c r="UUK245" s="47"/>
      <c r="UUL245" s="47"/>
      <c r="UUM245" s="47"/>
      <c r="UUN245" s="47"/>
      <c r="UUO245" s="47"/>
      <c r="UUP245" s="47"/>
      <c r="UUQ245" s="47"/>
      <c r="UUR245" s="47"/>
      <c r="UUS245" s="47"/>
      <c r="UUT245" s="47"/>
      <c r="UUU245" s="47"/>
      <c r="UUV245" s="47"/>
      <c r="UUW245" s="47"/>
      <c r="UUX245" s="47"/>
      <c r="UUY245" s="47"/>
      <c r="UUZ245" s="47"/>
      <c r="UVA245" s="47"/>
      <c r="UVB245" s="47"/>
      <c r="UVC245" s="47"/>
      <c r="UVD245" s="47"/>
      <c r="UVE245" s="47"/>
      <c r="UVF245" s="47"/>
      <c r="UVG245" s="47"/>
      <c r="UVH245" s="47"/>
      <c r="UVI245" s="47"/>
      <c r="UVJ245" s="47"/>
      <c r="UVK245" s="47"/>
      <c r="UVL245" s="47"/>
      <c r="UVM245" s="47"/>
      <c r="UVN245" s="47"/>
      <c r="UVO245" s="47"/>
      <c r="UVP245" s="47"/>
      <c r="UVQ245" s="47"/>
      <c r="UVR245" s="47"/>
      <c r="UVS245" s="47"/>
      <c r="UVT245" s="47"/>
      <c r="UVU245" s="47"/>
      <c r="UVV245" s="47"/>
      <c r="UVW245" s="47"/>
      <c r="UVX245" s="47"/>
      <c r="UVY245" s="47"/>
      <c r="UVZ245" s="47"/>
      <c r="UWA245" s="47"/>
      <c r="UWB245" s="47"/>
      <c r="UWC245" s="47"/>
      <c r="UWD245" s="47"/>
      <c r="UWE245" s="47"/>
      <c r="UWF245" s="47"/>
      <c r="UWG245" s="47"/>
      <c r="UWH245" s="47"/>
      <c r="UWI245" s="47"/>
      <c r="UWJ245" s="47"/>
      <c r="UWK245" s="47"/>
      <c r="UWL245" s="47"/>
      <c r="UWM245" s="47"/>
      <c r="UWN245" s="47"/>
      <c r="UWO245" s="47"/>
      <c r="UWP245" s="47"/>
      <c r="UWQ245" s="47"/>
      <c r="UWR245" s="47"/>
      <c r="UWS245" s="47"/>
      <c r="UWT245" s="47"/>
      <c r="UWU245" s="47"/>
      <c r="UWV245" s="47"/>
      <c r="UWW245" s="47"/>
      <c r="UWX245" s="47"/>
      <c r="UWY245" s="47"/>
      <c r="UWZ245" s="47"/>
      <c r="UXA245" s="47"/>
      <c r="UXB245" s="47"/>
      <c r="UXC245" s="47"/>
      <c r="UXD245" s="47"/>
      <c r="UXE245" s="47"/>
      <c r="UXF245" s="47"/>
      <c r="UXG245" s="47"/>
      <c r="UXH245" s="47"/>
      <c r="UXI245" s="47"/>
      <c r="UXJ245" s="47"/>
      <c r="UXK245" s="47"/>
      <c r="UXL245" s="47"/>
      <c r="UXM245" s="47"/>
      <c r="UXN245" s="47"/>
      <c r="UXO245" s="47"/>
      <c r="UXP245" s="47"/>
      <c r="UXQ245" s="47"/>
      <c r="UXR245" s="47"/>
      <c r="UXS245" s="47"/>
      <c r="UXT245" s="47"/>
      <c r="UXU245" s="47"/>
      <c r="UXV245" s="47"/>
      <c r="UXW245" s="47"/>
      <c r="UXX245" s="47"/>
      <c r="UXY245" s="47"/>
      <c r="UXZ245" s="47"/>
      <c r="UYA245" s="47"/>
      <c r="UYB245" s="47"/>
      <c r="UYC245" s="47"/>
      <c r="UYD245" s="47"/>
      <c r="UYE245" s="47"/>
      <c r="UYF245" s="47"/>
      <c r="UYG245" s="47"/>
      <c r="UYH245" s="47"/>
      <c r="UYI245" s="47"/>
      <c r="UYJ245" s="47"/>
      <c r="UYK245" s="47"/>
      <c r="UYL245" s="47"/>
      <c r="UYM245" s="47"/>
      <c r="UYN245" s="47"/>
      <c r="UYO245" s="47"/>
      <c r="UYP245" s="47"/>
      <c r="UYQ245" s="47"/>
      <c r="UYR245" s="47"/>
      <c r="UYS245" s="47"/>
      <c r="UYT245" s="47"/>
      <c r="UYU245" s="47"/>
      <c r="UYV245" s="47"/>
      <c r="UYW245" s="47"/>
      <c r="UYX245" s="47"/>
      <c r="UYY245" s="47"/>
      <c r="UYZ245" s="47"/>
      <c r="UZA245" s="47"/>
      <c r="UZB245" s="47"/>
      <c r="UZC245" s="47"/>
      <c r="UZD245" s="47"/>
      <c r="UZE245" s="47"/>
      <c r="UZF245" s="47"/>
      <c r="UZG245" s="47"/>
      <c r="UZH245" s="47"/>
      <c r="UZI245" s="47"/>
      <c r="UZJ245" s="47"/>
      <c r="UZK245" s="47"/>
      <c r="UZL245" s="47"/>
      <c r="UZM245" s="47"/>
      <c r="UZN245" s="47"/>
      <c r="UZO245" s="47"/>
      <c r="UZP245" s="47"/>
      <c r="UZQ245" s="47"/>
      <c r="UZR245" s="47"/>
      <c r="UZS245" s="47"/>
      <c r="UZT245" s="47"/>
      <c r="UZU245" s="47"/>
      <c r="UZV245" s="47"/>
      <c r="UZW245" s="47"/>
      <c r="UZX245" s="47"/>
      <c r="UZY245" s="47"/>
      <c r="UZZ245" s="47"/>
      <c r="VAA245" s="47"/>
      <c r="VAB245" s="47"/>
      <c r="VAC245" s="47"/>
      <c r="VAD245" s="47"/>
      <c r="VAE245" s="47"/>
      <c r="VAF245" s="47"/>
      <c r="VAG245" s="47"/>
      <c r="VAH245" s="47"/>
      <c r="VAI245" s="47"/>
      <c r="VAJ245" s="47"/>
      <c r="VAK245" s="47"/>
      <c r="VAL245" s="47"/>
      <c r="VAM245" s="47"/>
      <c r="VAN245" s="47"/>
      <c r="VAO245" s="47"/>
      <c r="VAP245" s="47"/>
      <c r="VAQ245" s="47"/>
      <c r="VAR245" s="47"/>
      <c r="VAS245" s="47"/>
      <c r="VAT245" s="47"/>
      <c r="VAU245" s="47"/>
      <c r="VAV245" s="47"/>
      <c r="VAW245" s="47"/>
      <c r="VAX245" s="47"/>
      <c r="VAY245" s="47"/>
      <c r="VAZ245" s="47"/>
      <c r="VBA245" s="47"/>
      <c r="VBB245" s="47"/>
      <c r="VBC245" s="47"/>
      <c r="VBD245" s="47"/>
      <c r="VBE245" s="47"/>
      <c r="VBF245" s="47"/>
      <c r="VBG245" s="47"/>
      <c r="VBH245" s="47"/>
      <c r="VBI245" s="47"/>
      <c r="VBJ245" s="47"/>
      <c r="VBK245" s="47"/>
      <c r="VBL245" s="47"/>
      <c r="VBM245" s="47"/>
      <c r="VBN245" s="47"/>
      <c r="VBO245" s="47"/>
      <c r="VBP245" s="47"/>
      <c r="VBQ245" s="47"/>
      <c r="VBR245" s="47"/>
      <c r="VBS245" s="47"/>
      <c r="VBT245" s="47"/>
      <c r="VBU245" s="47"/>
      <c r="VBV245" s="47"/>
      <c r="VBW245" s="47"/>
      <c r="VBX245" s="47"/>
      <c r="VBY245" s="47"/>
      <c r="VBZ245" s="47"/>
      <c r="VCA245" s="47"/>
      <c r="VCB245" s="47"/>
      <c r="VCC245" s="47"/>
      <c r="VCD245" s="47"/>
      <c r="VCE245" s="47"/>
      <c r="VCF245" s="47"/>
      <c r="VCG245" s="47"/>
      <c r="VCH245" s="47"/>
      <c r="VCI245" s="47"/>
      <c r="VCJ245" s="47"/>
      <c r="VCK245" s="47"/>
      <c r="VCL245" s="47"/>
      <c r="VCM245" s="47"/>
      <c r="VCN245" s="47"/>
      <c r="VCO245" s="47"/>
      <c r="VCP245" s="47"/>
      <c r="VCQ245" s="47"/>
      <c r="VCR245" s="47"/>
      <c r="VCS245" s="47"/>
      <c r="VCT245" s="47"/>
      <c r="VCU245" s="47"/>
      <c r="VCV245" s="47"/>
      <c r="VCW245" s="47"/>
      <c r="VCX245" s="47"/>
      <c r="VCY245" s="47"/>
      <c r="VCZ245" s="47"/>
      <c r="VDA245" s="47"/>
      <c r="VDB245" s="47"/>
      <c r="VDC245" s="47"/>
      <c r="VDD245" s="47"/>
      <c r="VDE245" s="47"/>
      <c r="VDF245" s="47"/>
      <c r="VDG245" s="47"/>
      <c r="VDH245" s="47"/>
      <c r="VDI245" s="47"/>
      <c r="VDJ245" s="47"/>
      <c r="VDK245" s="47"/>
      <c r="VDL245" s="47"/>
      <c r="VDM245" s="47"/>
      <c r="VDN245" s="47"/>
      <c r="VDO245" s="47"/>
      <c r="VDP245" s="47"/>
      <c r="VDQ245" s="47"/>
      <c r="VDR245" s="47"/>
      <c r="VDS245" s="47"/>
      <c r="VDT245" s="47"/>
      <c r="VDU245" s="47"/>
      <c r="VDV245" s="47"/>
      <c r="VDW245" s="47"/>
      <c r="VDX245" s="47"/>
      <c r="VDY245" s="47"/>
      <c r="VDZ245" s="47"/>
      <c r="VEA245" s="47"/>
      <c r="VEB245" s="47"/>
      <c r="VEC245" s="47"/>
      <c r="VED245" s="47"/>
      <c r="VEE245" s="47"/>
      <c r="VEF245" s="47"/>
      <c r="VEG245" s="47"/>
      <c r="VEH245" s="47"/>
      <c r="VEI245" s="47"/>
      <c r="VEJ245" s="47"/>
      <c r="VEK245" s="47"/>
      <c r="VEL245" s="47"/>
      <c r="VEM245" s="47"/>
      <c r="VEN245" s="47"/>
      <c r="VEO245" s="47"/>
      <c r="VEP245" s="47"/>
      <c r="VEQ245" s="47"/>
      <c r="VER245" s="47"/>
      <c r="VES245" s="47"/>
      <c r="VET245" s="47"/>
      <c r="VEU245" s="47"/>
      <c r="VEV245" s="47"/>
      <c r="VEW245" s="47"/>
      <c r="VEX245" s="47"/>
      <c r="VEY245" s="47"/>
      <c r="VEZ245" s="47"/>
      <c r="VFA245" s="47"/>
      <c r="VFB245" s="47"/>
      <c r="VFC245" s="47"/>
      <c r="VFD245" s="47"/>
      <c r="VFE245" s="47"/>
      <c r="VFF245" s="47"/>
      <c r="VFG245" s="47"/>
      <c r="VFH245" s="47"/>
      <c r="VFI245" s="47"/>
      <c r="VFJ245" s="47"/>
      <c r="VFK245" s="47"/>
      <c r="VFL245" s="47"/>
      <c r="VFM245" s="47"/>
      <c r="VFN245" s="47"/>
      <c r="VFO245" s="47"/>
      <c r="VFP245" s="47"/>
      <c r="VFQ245" s="47"/>
      <c r="VFR245" s="47"/>
      <c r="VFS245" s="47"/>
      <c r="VFT245" s="47"/>
      <c r="VFU245" s="47"/>
      <c r="VFV245" s="47"/>
      <c r="VFW245" s="47"/>
      <c r="VFX245" s="47"/>
      <c r="VFY245" s="47"/>
      <c r="VFZ245" s="47"/>
      <c r="VGA245" s="47"/>
      <c r="VGB245" s="47"/>
      <c r="VGC245" s="47"/>
      <c r="VGD245" s="47"/>
      <c r="VGE245" s="47"/>
      <c r="VGF245" s="47"/>
      <c r="VGG245" s="47"/>
      <c r="VGH245" s="47"/>
      <c r="VGI245" s="47"/>
      <c r="VGJ245" s="47"/>
      <c r="VGK245" s="47"/>
      <c r="VGL245" s="47"/>
      <c r="VGM245" s="47"/>
      <c r="VGN245" s="47"/>
      <c r="VGO245" s="47"/>
      <c r="VGP245" s="47"/>
      <c r="VGQ245" s="47"/>
      <c r="VGR245" s="47"/>
      <c r="VGS245" s="47"/>
      <c r="VGT245" s="47"/>
      <c r="VGU245" s="47"/>
      <c r="VGV245" s="47"/>
      <c r="VGW245" s="47"/>
      <c r="VGX245" s="47"/>
      <c r="VGY245" s="47"/>
      <c r="VGZ245" s="47"/>
      <c r="VHA245" s="47"/>
      <c r="VHB245" s="47"/>
      <c r="VHC245" s="47"/>
      <c r="VHD245" s="47"/>
      <c r="VHE245" s="47"/>
      <c r="VHF245" s="47"/>
      <c r="VHG245" s="47"/>
      <c r="VHH245" s="47"/>
      <c r="VHI245" s="47"/>
      <c r="VHJ245" s="47"/>
      <c r="VHK245" s="47"/>
      <c r="VHL245" s="47"/>
      <c r="VHM245" s="47"/>
      <c r="VHN245" s="47"/>
      <c r="VHO245" s="47"/>
      <c r="VHP245" s="47"/>
      <c r="VHQ245" s="47"/>
      <c r="VHR245" s="47"/>
      <c r="VHS245" s="47"/>
      <c r="VHT245" s="47"/>
      <c r="VHU245" s="47"/>
      <c r="VHV245" s="47"/>
      <c r="VHW245" s="47"/>
      <c r="VHX245" s="47"/>
      <c r="VHY245" s="47"/>
      <c r="VHZ245" s="47"/>
      <c r="VIA245" s="47"/>
      <c r="VIB245" s="47"/>
      <c r="VIC245" s="47"/>
      <c r="VID245" s="47"/>
      <c r="VIE245" s="47"/>
      <c r="VIF245" s="47"/>
      <c r="VIG245" s="47"/>
      <c r="VIH245" s="47"/>
      <c r="VII245" s="47"/>
      <c r="VIJ245" s="47"/>
      <c r="VIK245" s="47"/>
      <c r="VIL245" s="47"/>
      <c r="VIM245" s="47"/>
      <c r="VIN245" s="47"/>
      <c r="VIO245" s="47"/>
      <c r="VIP245" s="47"/>
      <c r="VIQ245" s="47"/>
      <c r="VIR245" s="47"/>
      <c r="VIS245" s="47"/>
      <c r="VIT245" s="47"/>
      <c r="VIU245" s="47"/>
      <c r="VIV245" s="47"/>
      <c r="VIW245" s="47"/>
      <c r="VIX245" s="47"/>
      <c r="VIY245" s="47"/>
      <c r="VIZ245" s="47"/>
      <c r="VJA245" s="47"/>
      <c r="VJB245" s="47"/>
      <c r="VJC245" s="47"/>
      <c r="VJD245" s="47"/>
      <c r="VJE245" s="47"/>
      <c r="VJF245" s="47"/>
      <c r="VJG245" s="47"/>
      <c r="VJH245" s="47"/>
      <c r="VJI245" s="47"/>
      <c r="VJJ245" s="47"/>
      <c r="VJK245" s="47"/>
      <c r="VJL245" s="47"/>
      <c r="VJM245" s="47"/>
      <c r="VJN245" s="47"/>
      <c r="VJO245" s="47"/>
      <c r="VJP245" s="47"/>
      <c r="VJQ245" s="47"/>
      <c r="VJR245" s="47"/>
      <c r="VJS245" s="47"/>
      <c r="VJT245" s="47"/>
      <c r="VJU245" s="47"/>
      <c r="VJV245" s="47"/>
      <c r="VJW245" s="47"/>
      <c r="VJX245" s="47"/>
      <c r="VJY245" s="47"/>
      <c r="VJZ245" s="47"/>
      <c r="VKA245" s="47"/>
      <c r="VKB245" s="47"/>
      <c r="VKC245" s="47"/>
      <c r="VKD245" s="47"/>
      <c r="VKE245" s="47"/>
      <c r="VKF245" s="47"/>
      <c r="VKG245" s="47"/>
      <c r="VKH245" s="47"/>
      <c r="VKI245" s="47"/>
      <c r="VKJ245" s="47"/>
      <c r="VKK245" s="47"/>
      <c r="VKL245" s="47"/>
      <c r="VKM245" s="47"/>
      <c r="VKN245" s="47"/>
      <c r="VKO245" s="47"/>
      <c r="VKP245" s="47"/>
      <c r="VKQ245" s="47"/>
      <c r="VKR245" s="47"/>
      <c r="VKS245" s="47"/>
      <c r="VKT245" s="47"/>
      <c r="VKU245" s="47"/>
      <c r="VKV245" s="47"/>
      <c r="VKW245" s="47"/>
      <c r="VKX245" s="47"/>
      <c r="VKY245" s="47"/>
      <c r="VKZ245" s="47"/>
      <c r="VLA245" s="47"/>
      <c r="VLB245" s="47"/>
      <c r="VLC245" s="47"/>
      <c r="VLD245" s="47"/>
      <c r="VLE245" s="47"/>
      <c r="VLF245" s="47"/>
      <c r="VLG245" s="47"/>
      <c r="VLH245" s="47"/>
      <c r="VLI245" s="47"/>
      <c r="VLJ245" s="47"/>
      <c r="VLK245" s="47"/>
      <c r="VLL245" s="47"/>
      <c r="VLM245" s="47"/>
      <c r="VLN245" s="47"/>
      <c r="VLO245" s="47"/>
      <c r="VLP245" s="47"/>
      <c r="VLQ245" s="47"/>
      <c r="VLR245" s="47"/>
      <c r="VLS245" s="47"/>
      <c r="VLT245" s="47"/>
      <c r="VLU245" s="47"/>
      <c r="VLV245" s="47"/>
      <c r="VLW245" s="47"/>
      <c r="VLX245" s="47"/>
      <c r="VLY245" s="47"/>
      <c r="VLZ245" s="47"/>
      <c r="VMA245" s="47"/>
      <c r="VMB245" s="47"/>
      <c r="VMC245" s="47"/>
      <c r="VMD245" s="47"/>
      <c r="VME245" s="47"/>
      <c r="VMF245" s="47"/>
      <c r="VMG245" s="47"/>
      <c r="VMH245" s="47"/>
      <c r="VMI245" s="47"/>
      <c r="VMJ245" s="47"/>
      <c r="VMK245" s="47"/>
      <c r="VML245" s="47"/>
      <c r="VMM245" s="47"/>
      <c r="VMN245" s="47"/>
      <c r="VMO245" s="47"/>
      <c r="VMP245" s="47"/>
      <c r="VMQ245" s="47"/>
      <c r="VMR245" s="47"/>
      <c r="VMS245" s="47"/>
      <c r="VMT245" s="47"/>
      <c r="VMU245" s="47"/>
      <c r="VMV245" s="47"/>
      <c r="VMW245" s="47"/>
      <c r="VMX245" s="47"/>
      <c r="VMY245" s="47"/>
      <c r="VMZ245" s="47"/>
      <c r="VNA245" s="47"/>
      <c r="VNB245" s="47"/>
      <c r="VNC245" s="47"/>
      <c r="VND245" s="47"/>
      <c r="VNE245" s="47"/>
      <c r="VNF245" s="47"/>
      <c r="VNG245" s="47"/>
      <c r="VNH245" s="47"/>
      <c r="VNI245" s="47"/>
      <c r="VNJ245" s="47"/>
      <c r="VNK245" s="47"/>
      <c r="VNL245" s="47"/>
      <c r="VNM245" s="47"/>
      <c r="VNN245" s="47"/>
      <c r="VNO245" s="47"/>
      <c r="VNP245" s="47"/>
      <c r="VNQ245" s="47"/>
      <c r="VNR245" s="47"/>
      <c r="VNS245" s="47"/>
      <c r="VNT245" s="47"/>
      <c r="VNU245" s="47"/>
      <c r="VNV245" s="47"/>
      <c r="VNW245" s="47"/>
      <c r="VNX245" s="47"/>
      <c r="VNY245" s="47"/>
      <c r="VNZ245" s="47"/>
      <c r="VOA245" s="47"/>
      <c r="VOB245" s="47"/>
      <c r="VOC245" s="47"/>
      <c r="VOD245" s="47"/>
      <c r="VOE245" s="47"/>
      <c r="VOF245" s="47"/>
      <c r="VOG245" s="47"/>
      <c r="VOH245" s="47"/>
      <c r="VOI245" s="47"/>
      <c r="VOJ245" s="47"/>
      <c r="VOK245" s="47"/>
      <c r="VOL245" s="47"/>
      <c r="VOM245" s="47"/>
      <c r="VON245" s="47"/>
      <c r="VOO245" s="47"/>
      <c r="VOP245" s="47"/>
      <c r="VOQ245" s="47"/>
      <c r="VOR245" s="47"/>
      <c r="VOS245" s="47"/>
      <c r="VOT245" s="47"/>
      <c r="VOU245" s="47"/>
      <c r="VOV245" s="47"/>
      <c r="VOW245" s="47"/>
      <c r="VOX245" s="47"/>
      <c r="VOY245" s="47"/>
      <c r="VOZ245" s="47"/>
      <c r="VPA245" s="47"/>
      <c r="VPB245" s="47"/>
      <c r="VPC245" s="47"/>
      <c r="VPD245" s="47"/>
      <c r="VPE245" s="47"/>
      <c r="VPF245" s="47"/>
      <c r="VPG245" s="47"/>
      <c r="VPH245" s="47"/>
      <c r="VPI245" s="47"/>
      <c r="VPJ245" s="47"/>
      <c r="VPK245" s="47"/>
      <c r="VPL245" s="47"/>
      <c r="VPM245" s="47"/>
      <c r="VPN245" s="47"/>
      <c r="VPO245" s="47"/>
      <c r="VPP245" s="47"/>
      <c r="VPQ245" s="47"/>
      <c r="VPR245" s="47"/>
      <c r="VPS245" s="47"/>
      <c r="VPT245" s="47"/>
      <c r="VPU245" s="47"/>
      <c r="VPV245" s="47"/>
      <c r="VPW245" s="47"/>
      <c r="VPX245" s="47"/>
      <c r="VPY245" s="47"/>
      <c r="VPZ245" s="47"/>
      <c r="VQA245" s="47"/>
      <c r="VQB245" s="47"/>
      <c r="VQC245" s="47"/>
      <c r="VQD245" s="47"/>
      <c r="VQE245" s="47"/>
      <c r="VQF245" s="47"/>
      <c r="VQG245" s="47"/>
      <c r="VQH245" s="47"/>
      <c r="VQI245" s="47"/>
      <c r="VQJ245" s="47"/>
      <c r="VQK245" s="47"/>
      <c r="VQL245" s="47"/>
      <c r="VQM245" s="47"/>
      <c r="VQN245" s="47"/>
      <c r="VQO245" s="47"/>
      <c r="VQP245" s="47"/>
      <c r="VQQ245" s="47"/>
      <c r="VQR245" s="47"/>
      <c r="VQS245" s="47"/>
      <c r="VQT245" s="47"/>
      <c r="VQU245" s="47"/>
      <c r="VQV245" s="47"/>
      <c r="VQW245" s="47"/>
      <c r="VQX245" s="47"/>
      <c r="VQY245" s="47"/>
      <c r="VQZ245" s="47"/>
      <c r="VRA245" s="47"/>
      <c r="VRB245" s="47"/>
      <c r="VRC245" s="47"/>
      <c r="VRD245" s="47"/>
      <c r="VRE245" s="47"/>
      <c r="VRF245" s="47"/>
      <c r="VRG245" s="47"/>
      <c r="VRH245" s="47"/>
      <c r="VRI245" s="47"/>
      <c r="VRJ245" s="47"/>
      <c r="VRK245" s="47"/>
      <c r="VRL245" s="47"/>
      <c r="VRM245" s="47"/>
      <c r="VRN245" s="47"/>
      <c r="VRO245" s="47"/>
      <c r="VRP245" s="47"/>
      <c r="VRQ245" s="47"/>
      <c r="VRR245" s="47"/>
      <c r="VRS245" s="47"/>
      <c r="VRT245" s="47"/>
      <c r="VRU245" s="47"/>
      <c r="VRV245" s="47"/>
      <c r="VRW245" s="47"/>
      <c r="VRX245" s="47"/>
      <c r="VRY245" s="47"/>
      <c r="VRZ245" s="47"/>
      <c r="VSA245" s="47"/>
      <c r="VSB245" s="47"/>
      <c r="VSC245" s="47"/>
      <c r="VSD245" s="47"/>
      <c r="VSE245" s="47"/>
      <c r="VSF245" s="47"/>
      <c r="VSG245" s="47"/>
      <c r="VSH245" s="47"/>
      <c r="VSI245" s="47"/>
      <c r="VSJ245" s="47"/>
      <c r="VSK245" s="47"/>
      <c r="VSL245" s="47"/>
      <c r="VSM245" s="47"/>
      <c r="VSN245" s="47"/>
      <c r="VSO245" s="47"/>
      <c r="VSP245" s="47"/>
      <c r="VSQ245" s="47"/>
      <c r="VSR245" s="47"/>
      <c r="VSS245" s="47"/>
      <c r="VST245" s="47"/>
      <c r="VSU245" s="47"/>
      <c r="VSV245" s="47"/>
      <c r="VSW245" s="47"/>
      <c r="VSX245" s="47"/>
      <c r="VSY245" s="47"/>
      <c r="VSZ245" s="47"/>
      <c r="VTA245" s="47"/>
      <c r="VTB245" s="47"/>
      <c r="VTC245" s="47"/>
      <c r="VTD245" s="47"/>
      <c r="VTE245" s="47"/>
      <c r="VTF245" s="47"/>
      <c r="VTG245" s="47"/>
      <c r="VTH245" s="47"/>
      <c r="VTI245" s="47"/>
      <c r="VTJ245" s="47"/>
      <c r="VTK245" s="47"/>
      <c r="VTL245" s="47"/>
      <c r="VTM245" s="47"/>
      <c r="VTN245" s="47"/>
      <c r="VTO245" s="47"/>
      <c r="VTP245" s="47"/>
      <c r="VTQ245" s="47"/>
      <c r="VTR245" s="47"/>
      <c r="VTS245" s="47"/>
      <c r="VTT245" s="47"/>
      <c r="VTU245" s="47"/>
      <c r="VTV245" s="47"/>
      <c r="VTW245" s="47"/>
      <c r="VTX245" s="47"/>
      <c r="VTY245" s="47"/>
      <c r="VTZ245" s="47"/>
      <c r="VUA245" s="47"/>
      <c r="VUB245" s="47"/>
      <c r="VUC245" s="47"/>
      <c r="VUD245" s="47"/>
      <c r="VUE245" s="47"/>
      <c r="VUF245" s="47"/>
      <c r="VUG245" s="47"/>
      <c r="VUH245" s="47"/>
      <c r="VUI245" s="47"/>
      <c r="VUJ245" s="47"/>
      <c r="VUK245" s="47"/>
      <c r="VUL245" s="47"/>
      <c r="VUM245" s="47"/>
      <c r="VUN245" s="47"/>
      <c r="VUO245" s="47"/>
      <c r="VUP245" s="47"/>
      <c r="VUQ245" s="47"/>
      <c r="VUR245" s="47"/>
      <c r="VUS245" s="47"/>
      <c r="VUT245" s="47"/>
      <c r="VUU245" s="47"/>
      <c r="VUV245" s="47"/>
      <c r="VUW245" s="47"/>
      <c r="VUX245" s="47"/>
      <c r="VUY245" s="47"/>
      <c r="VUZ245" s="47"/>
      <c r="VVA245" s="47"/>
      <c r="VVB245" s="47"/>
      <c r="VVC245" s="47"/>
      <c r="VVD245" s="47"/>
      <c r="VVE245" s="47"/>
      <c r="VVF245" s="47"/>
      <c r="VVG245" s="47"/>
      <c r="VVH245" s="47"/>
      <c r="VVI245" s="47"/>
      <c r="VVJ245" s="47"/>
      <c r="VVK245" s="47"/>
      <c r="VVL245" s="47"/>
      <c r="VVM245" s="47"/>
      <c r="VVN245" s="47"/>
      <c r="VVO245" s="47"/>
      <c r="VVP245" s="47"/>
      <c r="VVQ245" s="47"/>
      <c r="VVR245" s="47"/>
      <c r="VVS245" s="47"/>
      <c r="VVT245" s="47"/>
      <c r="VVU245" s="47"/>
      <c r="VVV245" s="47"/>
      <c r="VVW245" s="47"/>
      <c r="VVX245" s="47"/>
      <c r="VVY245" s="47"/>
      <c r="VVZ245" s="47"/>
      <c r="VWA245" s="47"/>
      <c r="VWB245" s="47"/>
      <c r="VWC245" s="47"/>
      <c r="VWD245" s="47"/>
      <c r="VWE245" s="47"/>
      <c r="VWF245" s="47"/>
      <c r="VWG245" s="47"/>
      <c r="VWH245" s="47"/>
      <c r="VWI245" s="47"/>
      <c r="VWJ245" s="47"/>
      <c r="VWK245" s="47"/>
      <c r="VWL245" s="47"/>
      <c r="VWM245" s="47"/>
      <c r="VWN245" s="47"/>
      <c r="VWO245" s="47"/>
      <c r="VWP245" s="47"/>
      <c r="VWQ245" s="47"/>
      <c r="VWR245" s="47"/>
      <c r="VWS245" s="47"/>
      <c r="VWT245" s="47"/>
      <c r="VWU245" s="47"/>
      <c r="VWV245" s="47"/>
      <c r="VWW245" s="47"/>
      <c r="VWX245" s="47"/>
      <c r="VWY245" s="47"/>
      <c r="VWZ245" s="47"/>
      <c r="VXA245" s="47"/>
      <c r="VXB245" s="47"/>
      <c r="VXC245" s="47"/>
      <c r="VXD245" s="47"/>
      <c r="VXE245" s="47"/>
      <c r="VXF245" s="47"/>
      <c r="VXG245" s="47"/>
      <c r="VXH245" s="47"/>
      <c r="VXI245" s="47"/>
      <c r="VXJ245" s="47"/>
      <c r="VXK245" s="47"/>
      <c r="VXL245" s="47"/>
      <c r="VXM245" s="47"/>
      <c r="VXN245" s="47"/>
      <c r="VXO245" s="47"/>
      <c r="VXP245" s="47"/>
      <c r="VXQ245" s="47"/>
      <c r="VXR245" s="47"/>
      <c r="VXS245" s="47"/>
      <c r="VXT245" s="47"/>
      <c r="VXU245" s="47"/>
      <c r="VXV245" s="47"/>
      <c r="VXW245" s="47"/>
      <c r="VXX245" s="47"/>
      <c r="VXY245" s="47"/>
      <c r="VXZ245" s="47"/>
      <c r="VYA245" s="47"/>
      <c r="VYB245" s="47"/>
      <c r="VYC245" s="47"/>
      <c r="VYD245" s="47"/>
      <c r="VYE245" s="47"/>
      <c r="VYF245" s="47"/>
      <c r="VYG245" s="47"/>
      <c r="VYH245" s="47"/>
      <c r="VYI245" s="47"/>
      <c r="VYJ245" s="47"/>
      <c r="VYK245" s="47"/>
      <c r="VYL245" s="47"/>
      <c r="VYM245" s="47"/>
      <c r="VYN245" s="47"/>
      <c r="VYO245" s="47"/>
      <c r="VYP245" s="47"/>
      <c r="VYQ245" s="47"/>
      <c r="VYR245" s="47"/>
      <c r="VYS245" s="47"/>
      <c r="VYT245" s="47"/>
      <c r="VYU245" s="47"/>
      <c r="VYV245" s="47"/>
      <c r="VYW245" s="47"/>
      <c r="VYX245" s="47"/>
      <c r="VYY245" s="47"/>
      <c r="VYZ245" s="47"/>
      <c r="VZA245" s="47"/>
      <c r="VZB245" s="47"/>
      <c r="VZC245" s="47"/>
      <c r="VZD245" s="47"/>
      <c r="VZE245" s="47"/>
      <c r="VZF245" s="47"/>
      <c r="VZG245" s="47"/>
      <c r="VZH245" s="47"/>
      <c r="VZI245" s="47"/>
      <c r="VZJ245" s="47"/>
      <c r="VZK245" s="47"/>
      <c r="VZL245" s="47"/>
      <c r="VZM245" s="47"/>
      <c r="VZN245" s="47"/>
      <c r="VZO245" s="47"/>
      <c r="VZP245" s="47"/>
      <c r="VZQ245" s="47"/>
      <c r="VZR245" s="47"/>
      <c r="VZS245" s="47"/>
      <c r="VZT245" s="47"/>
      <c r="VZU245" s="47"/>
      <c r="VZV245" s="47"/>
      <c r="VZW245" s="47"/>
      <c r="VZX245" s="47"/>
      <c r="VZY245" s="47"/>
      <c r="VZZ245" s="47"/>
      <c r="WAA245" s="47"/>
      <c r="WAB245" s="47"/>
      <c r="WAC245" s="47"/>
      <c r="WAD245" s="47"/>
      <c r="WAE245" s="47"/>
      <c r="WAF245" s="47"/>
      <c r="WAG245" s="47"/>
      <c r="WAH245" s="47"/>
      <c r="WAI245" s="47"/>
      <c r="WAJ245" s="47"/>
      <c r="WAK245" s="47"/>
      <c r="WAL245" s="47"/>
      <c r="WAM245" s="47"/>
      <c r="WAN245" s="47"/>
      <c r="WAO245" s="47"/>
      <c r="WAP245" s="47"/>
      <c r="WAQ245" s="47"/>
      <c r="WAR245" s="47"/>
      <c r="WAS245" s="47"/>
      <c r="WAT245" s="47"/>
      <c r="WAU245" s="47"/>
      <c r="WAV245" s="47"/>
      <c r="WAW245" s="47"/>
      <c r="WAX245" s="47"/>
      <c r="WAY245" s="47"/>
      <c r="WAZ245" s="47"/>
      <c r="WBA245" s="47"/>
      <c r="WBB245" s="47"/>
      <c r="WBC245" s="47"/>
      <c r="WBD245" s="47"/>
      <c r="WBE245" s="47"/>
      <c r="WBF245" s="47"/>
      <c r="WBG245" s="47"/>
      <c r="WBH245" s="47"/>
      <c r="WBI245" s="47"/>
      <c r="WBJ245" s="47"/>
      <c r="WBK245" s="47"/>
      <c r="WBL245" s="47"/>
      <c r="WBM245" s="47"/>
      <c r="WBN245" s="47"/>
      <c r="WBO245" s="47"/>
      <c r="WBP245" s="47"/>
      <c r="WBQ245" s="47"/>
      <c r="WBR245" s="47"/>
      <c r="WBS245" s="47"/>
      <c r="WBT245" s="47"/>
      <c r="WBU245" s="47"/>
      <c r="WBV245" s="47"/>
      <c r="WBW245" s="47"/>
      <c r="WBX245" s="47"/>
      <c r="WBY245" s="47"/>
      <c r="WBZ245" s="47"/>
      <c r="WCA245" s="47"/>
      <c r="WCB245" s="47"/>
      <c r="WCC245" s="47"/>
      <c r="WCD245" s="47"/>
      <c r="WCE245" s="47"/>
      <c r="WCF245" s="47"/>
      <c r="WCG245" s="47"/>
      <c r="WCH245" s="47"/>
      <c r="WCI245" s="47"/>
      <c r="WCJ245" s="47"/>
      <c r="WCK245" s="47"/>
      <c r="WCL245" s="47"/>
      <c r="WCM245" s="47"/>
      <c r="WCN245" s="47"/>
      <c r="WCO245" s="47"/>
      <c r="WCP245" s="47"/>
      <c r="WCQ245" s="47"/>
      <c r="WCR245" s="47"/>
      <c r="WCS245" s="47"/>
      <c r="WCT245" s="47"/>
      <c r="WCU245" s="47"/>
      <c r="WCV245" s="47"/>
      <c r="WCW245" s="47"/>
      <c r="WCX245" s="47"/>
      <c r="WCY245" s="47"/>
      <c r="WCZ245" s="47"/>
      <c r="WDA245" s="47"/>
      <c r="WDB245" s="47"/>
      <c r="WDC245" s="47"/>
      <c r="WDD245" s="47"/>
      <c r="WDE245" s="47"/>
      <c r="WDF245" s="47"/>
      <c r="WDG245" s="47"/>
      <c r="WDH245" s="47"/>
      <c r="WDI245" s="47"/>
      <c r="WDJ245" s="47"/>
      <c r="WDK245" s="47"/>
      <c r="WDL245" s="47"/>
      <c r="WDM245" s="47"/>
      <c r="WDN245" s="47"/>
      <c r="WDO245" s="47"/>
      <c r="WDP245" s="47"/>
      <c r="WDQ245" s="47"/>
      <c r="WDR245" s="47"/>
      <c r="WDS245" s="47"/>
      <c r="WDT245" s="47"/>
      <c r="WDU245" s="47"/>
      <c r="WDV245" s="47"/>
      <c r="WDW245" s="47"/>
      <c r="WDX245" s="47"/>
      <c r="WDY245" s="47"/>
      <c r="WDZ245" s="47"/>
      <c r="WEA245" s="47"/>
      <c r="WEB245" s="47"/>
      <c r="WEC245" s="47"/>
      <c r="WED245" s="47"/>
      <c r="WEE245" s="47"/>
      <c r="WEF245" s="47"/>
      <c r="WEG245" s="47"/>
      <c r="WEH245" s="47"/>
      <c r="WEI245" s="47"/>
      <c r="WEJ245" s="47"/>
      <c r="WEK245" s="47"/>
      <c r="WEL245" s="47"/>
      <c r="WEM245" s="47"/>
      <c r="WEN245" s="47"/>
      <c r="WEO245" s="47"/>
      <c r="WEP245" s="47"/>
      <c r="WEQ245" s="47"/>
      <c r="WER245" s="47"/>
      <c r="WES245" s="47"/>
      <c r="WET245" s="47"/>
      <c r="WEU245" s="47"/>
      <c r="WEV245" s="47"/>
      <c r="WEW245" s="47"/>
      <c r="WEX245" s="47"/>
      <c r="WEY245" s="47"/>
      <c r="WEZ245" s="47"/>
      <c r="WFA245" s="47"/>
      <c r="WFB245" s="47"/>
      <c r="WFC245" s="47"/>
      <c r="WFD245" s="47"/>
      <c r="WFE245" s="47"/>
      <c r="WFF245" s="47"/>
      <c r="WFG245" s="47"/>
      <c r="WFH245" s="47"/>
      <c r="WFI245" s="47"/>
      <c r="WFJ245" s="47"/>
      <c r="WFK245" s="47"/>
      <c r="WFL245" s="47"/>
      <c r="WFM245" s="47"/>
      <c r="WFN245" s="47"/>
      <c r="WFO245" s="47"/>
      <c r="WFP245" s="47"/>
      <c r="WFQ245" s="47"/>
      <c r="WFR245" s="47"/>
      <c r="WFS245" s="47"/>
      <c r="WFT245" s="47"/>
      <c r="WFU245" s="47"/>
      <c r="WFV245" s="47"/>
      <c r="WFW245" s="47"/>
      <c r="WFX245" s="47"/>
      <c r="WFY245" s="47"/>
      <c r="WFZ245" s="47"/>
      <c r="WGA245" s="47"/>
      <c r="WGB245" s="47"/>
      <c r="WGC245" s="47"/>
      <c r="WGD245" s="47"/>
      <c r="WGE245" s="47"/>
      <c r="WGF245" s="47"/>
      <c r="WGG245" s="47"/>
      <c r="WGH245" s="47"/>
      <c r="WGI245" s="47"/>
      <c r="WGJ245" s="47"/>
      <c r="WGK245" s="47"/>
      <c r="WGL245" s="47"/>
      <c r="WGM245" s="47"/>
      <c r="WGN245" s="47"/>
      <c r="WGO245" s="47"/>
      <c r="WGP245" s="47"/>
      <c r="WGQ245" s="47"/>
      <c r="WGR245" s="47"/>
      <c r="WGS245" s="47"/>
      <c r="WGT245" s="47"/>
      <c r="WGU245" s="47"/>
      <c r="WGV245" s="47"/>
      <c r="WGW245" s="47"/>
      <c r="WGX245" s="47"/>
      <c r="WGY245" s="47"/>
      <c r="WGZ245" s="47"/>
      <c r="WHA245" s="47"/>
      <c r="WHB245" s="47"/>
      <c r="WHC245" s="47"/>
      <c r="WHD245" s="47"/>
      <c r="WHE245" s="47"/>
      <c r="WHF245" s="47"/>
      <c r="WHG245" s="47"/>
      <c r="WHH245" s="47"/>
      <c r="WHI245" s="47"/>
      <c r="WHJ245" s="47"/>
      <c r="WHK245" s="47"/>
      <c r="WHL245" s="47"/>
      <c r="WHM245" s="47"/>
      <c r="WHN245" s="47"/>
      <c r="WHO245" s="47"/>
      <c r="WHP245" s="47"/>
      <c r="WHQ245" s="47"/>
      <c r="WHR245" s="47"/>
      <c r="WHS245" s="47"/>
      <c r="WHT245" s="47"/>
      <c r="WHU245" s="47"/>
      <c r="WHV245" s="47"/>
      <c r="WHW245" s="47"/>
      <c r="WHX245" s="47"/>
      <c r="WHY245" s="47"/>
      <c r="WHZ245" s="47"/>
      <c r="WIA245" s="47"/>
      <c r="WIB245" s="47"/>
      <c r="WIC245" s="47"/>
      <c r="WID245" s="47"/>
      <c r="WIE245" s="47"/>
      <c r="WIF245" s="47"/>
      <c r="WIG245" s="47"/>
      <c r="WIH245" s="47"/>
      <c r="WII245" s="47"/>
      <c r="WIJ245" s="47"/>
      <c r="WIK245" s="47"/>
      <c r="WIL245" s="47"/>
      <c r="WIM245" s="47"/>
      <c r="WIN245" s="47"/>
      <c r="WIO245" s="47"/>
      <c r="WIP245" s="47"/>
      <c r="WIQ245" s="47"/>
      <c r="WIR245" s="47"/>
      <c r="WIS245" s="47"/>
      <c r="WIT245" s="47"/>
      <c r="WIU245" s="47"/>
      <c r="WIV245" s="47"/>
      <c r="WIW245" s="47"/>
      <c r="WIX245" s="47"/>
      <c r="WIY245" s="47"/>
      <c r="WIZ245" s="47"/>
      <c r="WJA245" s="47"/>
      <c r="WJB245" s="47"/>
      <c r="WJC245" s="47"/>
      <c r="WJD245" s="47"/>
      <c r="WJE245" s="47"/>
      <c r="WJF245" s="47"/>
      <c r="WJG245" s="47"/>
      <c r="WJH245" s="47"/>
      <c r="WJI245" s="47"/>
      <c r="WJJ245" s="47"/>
      <c r="WJK245" s="47"/>
      <c r="WJL245" s="47"/>
      <c r="WJM245" s="47"/>
      <c r="WJN245" s="47"/>
      <c r="WJO245" s="47"/>
      <c r="WJP245" s="47"/>
      <c r="WJQ245" s="47"/>
      <c r="WJR245" s="47"/>
      <c r="WJS245" s="47"/>
      <c r="WJT245" s="47"/>
      <c r="WJU245" s="47"/>
      <c r="WJV245" s="47"/>
      <c r="WJW245" s="47"/>
      <c r="WJX245" s="47"/>
      <c r="WJY245" s="47"/>
      <c r="WJZ245" s="47"/>
      <c r="WKA245" s="47"/>
      <c r="WKB245" s="47"/>
      <c r="WKC245" s="47"/>
      <c r="WKD245" s="47"/>
      <c r="WKE245" s="47"/>
      <c r="WKF245" s="47"/>
      <c r="WKG245" s="47"/>
      <c r="WKH245" s="47"/>
      <c r="WKI245" s="47"/>
      <c r="WKJ245" s="47"/>
      <c r="WKK245" s="47"/>
      <c r="WKL245" s="47"/>
      <c r="WKM245" s="47"/>
      <c r="WKN245" s="47"/>
      <c r="WKO245" s="47"/>
      <c r="WKP245" s="47"/>
      <c r="WKQ245" s="47"/>
      <c r="WKR245" s="47"/>
      <c r="WKS245" s="47"/>
      <c r="WKT245" s="47"/>
      <c r="WKU245" s="47"/>
      <c r="WKV245" s="47"/>
      <c r="WKW245" s="47"/>
      <c r="WKX245" s="47"/>
      <c r="WKY245" s="47"/>
      <c r="WKZ245" s="47"/>
      <c r="WLA245" s="47"/>
      <c r="WLB245" s="47"/>
      <c r="WLC245" s="47"/>
      <c r="WLD245" s="47"/>
      <c r="WLE245" s="47"/>
      <c r="WLF245" s="47"/>
      <c r="WLG245" s="47"/>
      <c r="WLH245" s="47"/>
      <c r="WLI245" s="47"/>
      <c r="WLJ245" s="47"/>
      <c r="WLK245" s="47"/>
      <c r="WLL245" s="47"/>
      <c r="WLM245" s="47"/>
      <c r="WLN245" s="47"/>
      <c r="WLO245" s="47"/>
      <c r="WLP245" s="47"/>
      <c r="WLQ245" s="47"/>
      <c r="WLR245" s="47"/>
      <c r="WLS245" s="47"/>
      <c r="WLT245" s="47"/>
      <c r="WLU245" s="47"/>
      <c r="WLV245" s="47"/>
      <c r="WLW245" s="47"/>
      <c r="WLX245" s="47"/>
      <c r="WLY245" s="47"/>
      <c r="WLZ245" s="47"/>
      <c r="WMA245" s="47"/>
      <c r="WMB245" s="47"/>
      <c r="WMC245" s="47"/>
      <c r="WMD245" s="47"/>
      <c r="WME245" s="47"/>
      <c r="WMF245" s="47"/>
      <c r="WMG245" s="47"/>
      <c r="WMH245" s="47"/>
      <c r="WMI245" s="47"/>
      <c r="WMJ245" s="47"/>
      <c r="WMK245" s="47"/>
      <c r="WML245" s="47"/>
      <c r="WMM245" s="47"/>
      <c r="WMN245" s="47"/>
      <c r="WMO245" s="47"/>
      <c r="WMP245" s="47"/>
      <c r="WMQ245" s="47"/>
      <c r="WMR245" s="47"/>
      <c r="WMS245" s="47"/>
      <c r="WMT245" s="47"/>
      <c r="WMU245" s="47"/>
      <c r="WMV245" s="47"/>
      <c r="WMW245" s="47"/>
      <c r="WMX245" s="47"/>
      <c r="WMY245" s="47"/>
      <c r="WMZ245" s="47"/>
      <c r="WNA245" s="47"/>
      <c r="WNB245" s="47"/>
      <c r="WNC245" s="47"/>
      <c r="WND245" s="47"/>
      <c r="WNE245" s="47"/>
      <c r="WNF245" s="47"/>
      <c r="WNG245" s="47"/>
      <c r="WNH245" s="47"/>
      <c r="WNI245" s="47"/>
      <c r="WNJ245" s="47"/>
      <c r="WNK245" s="47"/>
      <c r="WNL245" s="47"/>
      <c r="WNM245" s="47"/>
      <c r="WNN245" s="47"/>
      <c r="WNO245" s="47"/>
      <c r="WNP245" s="47"/>
      <c r="WNQ245" s="47"/>
      <c r="WNR245" s="47"/>
      <c r="WNS245" s="47"/>
      <c r="WNT245" s="47"/>
      <c r="WNU245" s="47"/>
      <c r="WNV245" s="47"/>
      <c r="WNW245" s="47"/>
      <c r="WNX245" s="47"/>
      <c r="WNY245" s="47"/>
      <c r="WNZ245" s="47"/>
      <c r="WOA245" s="47"/>
      <c r="WOB245" s="47"/>
      <c r="WOC245" s="47"/>
      <c r="WOD245" s="47"/>
      <c r="WOE245" s="47"/>
      <c r="WOF245" s="47"/>
      <c r="WOG245" s="47"/>
      <c r="WOH245" s="47"/>
      <c r="WOI245" s="47"/>
      <c r="WOJ245" s="47"/>
      <c r="WOK245" s="47"/>
      <c r="WOL245" s="47"/>
      <c r="WOM245" s="47"/>
      <c r="WON245" s="47"/>
      <c r="WOO245" s="47"/>
      <c r="WOP245" s="47"/>
      <c r="WOQ245" s="47"/>
      <c r="WOR245" s="47"/>
      <c r="WOS245" s="47"/>
      <c r="WOT245" s="47"/>
      <c r="WOU245" s="47"/>
      <c r="WOV245" s="47"/>
      <c r="WOW245" s="47"/>
      <c r="WOX245" s="47"/>
      <c r="WOY245" s="47"/>
      <c r="WOZ245" s="47"/>
      <c r="WPA245" s="47"/>
      <c r="WPB245" s="47"/>
      <c r="WPC245" s="47"/>
      <c r="WPD245" s="47"/>
      <c r="WPE245" s="47"/>
      <c r="WPF245" s="47"/>
      <c r="WPG245" s="47"/>
      <c r="WPH245" s="47"/>
      <c r="WPI245" s="47"/>
      <c r="WPJ245" s="47"/>
      <c r="WPK245" s="47"/>
      <c r="WPL245" s="47"/>
      <c r="WPM245" s="47"/>
      <c r="WPN245" s="47"/>
      <c r="WPO245" s="47"/>
      <c r="WPP245" s="47"/>
      <c r="WPQ245" s="47"/>
      <c r="WPR245" s="47"/>
      <c r="WPS245" s="47"/>
      <c r="WPT245" s="47"/>
      <c r="WPU245" s="47"/>
      <c r="WPV245" s="47"/>
      <c r="WPW245" s="47"/>
      <c r="WPX245" s="47"/>
      <c r="WPY245" s="47"/>
      <c r="WPZ245" s="47"/>
      <c r="WQA245" s="47"/>
      <c r="WQB245" s="47"/>
      <c r="WQC245" s="47"/>
      <c r="WQD245" s="47"/>
      <c r="WQE245" s="47"/>
      <c r="WQF245" s="47"/>
      <c r="WQG245" s="47"/>
      <c r="WQH245" s="47"/>
      <c r="WQI245" s="47"/>
      <c r="WQJ245" s="47"/>
      <c r="WQK245" s="47"/>
      <c r="WQL245" s="47"/>
      <c r="WQM245" s="47"/>
      <c r="WQN245" s="47"/>
      <c r="WQO245" s="47"/>
      <c r="WQP245" s="47"/>
      <c r="WQQ245" s="47"/>
      <c r="WQR245" s="47"/>
      <c r="WQS245" s="47"/>
      <c r="WQT245" s="47"/>
      <c r="WQU245" s="47"/>
      <c r="WQV245" s="47"/>
      <c r="WQW245" s="47"/>
      <c r="WQX245" s="47"/>
      <c r="WQY245" s="47"/>
      <c r="WQZ245" s="47"/>
      <c r="WRA245" s="47"/>
      <c r="WRB245" s="47"/>
      <c r="WRC245" s="47"/>
      <c r="WRD245" s="47"/>
      <c r="WRE245" s="47"/>
      <c r="WRF245" s="47"/>
      <c r="WRG245" s="47"/>
      <c r="WRH245" s="47"/>
      <c r="WRI245" s="47"/>
      <c r="WRJ245" s="47"/>
      <c r="WRK245" s="47"/>
      <c r="WRL245" s="47"/>
      <c r="WRM245" s="47"/>
      <c r="WRN245" s="47"/>
      <c r="WRO245" s="47"/>
      <c r="WRP245" s="47"/>
      <c r="WRQ245" s="47"/>
      <c r="WRR245" s="47"/>
      <c r="WRS245" s="47"/>
      <c r="WRT245" s="47"/>
      <c r="WRU245" s="47"/>
      <c r="WRV245" s="47"/>
      <c r="WRW245" s="47"/>
      <c r="WRX245" s="47"/>
      <c r="WRY245" s="47"/>
      <c r="WRZ245" s="47"/>
      <c r="WSA245" s="47"/>
      <c r="WSB245" s="47"/>
      <c r="WSC245" s="47"/>
      <c r="WSD245" s="47"/>
      <c r="WSE245" s="47"/>
      <c r="WSF245" s="47"/>
      <c r="WSG245" s="47"/>
      <c r="WSH245" s="47"/>
      <c r="WSI245" s="47"/>
      <c r="WSJ245" s="47"/>
      <c r="WSK245" s="47"/>
      <c r="WSL245" s="47"/>
      <c r="WSM245" s="47"/>
      <c r="WSN245" s="47"/>
      <c r="WSO245" s="47"/>
      <c r="WSP245" s="47"/>
      <c r="WSQ245" s="47"/>
      <c r="WSR245" s="47"/>
      <c r="WSS245" s="47"/>
      <c r="WST245" s="47"/>
      <c r="WSU245" s="47"/>
      <c r="WSV245" s="47"/>
      <c r="WSW245" s="47"/>
      <c r="WSX245" s="47"/>
      <c r="WSY245" s="47"/>
      <c r="WSZ245" s="47"/>
      <c r="WTA245" s="47"/>
      <c r="WTB245" s="47"/>
      <c r="WTC245" s="47"/>
      <c r="WTD245" s="47"/>
      <c r="WTE245" s="47"/>
      <c r="WTF245" s="47"/>
      <c r="WTG245" s="47"/>
      <c r="WTH245" s="47"/>
      <c r="WTI245" s="47"/>
      <c r="WTJ245" s="47"/>
      <c r="WTK245" s="47"/>
      <c r="WTL245" s="47"/>
      <c r="WTM245" s="47"/>
      <c r="WTN245" s="47"/>
      <c r="WTO245" s="47"/>
      <c r="WTP245" s="47"/>
      <c r="WTQ245" s="47"/>
      <c r="WTR245" s="47"/>
      <c r="WTS245" s="47"/>
      <c r="WTT245" s="47"/>
      <c r="WTU245" s="47"/>
      <c r="WTV245" s="47"/>
      <c r="WTW245" s="47"/>
      <c r="WTX245" s="47"/>
      <c r="WTY245" s="47"/>
      <c r="WTZ245" s="47"/>
      <c r="WUA245" s="47"/>
      <c r="WUB245" s="47"/>
      <c r="WUC245" s="47"/>
      <c r="WUD245" s="47"/>
      <c r="WUE245" s="47"/>
      <c r="WUF245" s="47"/>
      <c r="WUG245" s="47"/>
      <c r="WUH245" s="47"/>
      <c r="WUI245" s="47"/>
      <c r="WUJ245" s="47"/>
      <c r="WUK245" s="47"/>
      <c r="WUL245" s="47"/>
      <c r="WUM245" s="47"/>
      <c r="WUN245" s="47"/>
      <c r="WUO245" s="47"/>
      <c r="WUP245" s="47"/>
      <c r="WUQ245" s="47"/>
      <c r="WUR245" s="47"/>
      <c r="WUS245" s="47"/>
      <c r="WUT245" s="47"/>
      <c r="WUU245" s="47"/>
      <c r="WUV245" s="47"/>
      <c r="WUW245" s="47"/>
      <c r="WUX245" s="47"/>
      <c r="WUY245" s="47"/>
      <c r="WUZ245" s="47"/>
      <c r="WVA245" s="47"/>
      <c r="WVB245" s="47"/>
      <c r="WVC245" s="47"/>
      <c r="WVD245" s="47"/>
      <c r="WVE245" s="47"/>
      <c r="WVF245" s="47"/>
      <c r="WVG245" s="47"/>
      <c r="WVH245" s="47"/>
      <c r="WVI245" s="47"/>
      <c r="WVJ245" s="47"/>
      <c r="WVK245" s="47"/>
      <c r="WVL245" s="47"/>
      <c r="WVM245" s="47"/>
      <c r="WVN245" s="47"/>
      <c r="WVO245" s="47"/>
      <c r="WVP245" s="47"/>
      <c r="WVQ245" s="47"/>
      <c r="WVR245" s="47"/>
      <c r="WVS245" s="47"/>
    </row>
    <row r="246" spans="1:16139" s="45" customFormat="1" ht="53.25" customHeight="1">
      <c r="A246" s="21">
        <v>7729314745</v>
      </c>
      <c r="B246" s="18" t="s">
        <v>278</v>
      </c>
      <c r="C246" s="18" t="s">
        <v>110</v>
      </c>
      <c r="D246" s="18" t="s">
        <v>287</v>
      </c>
      <c r="E246" s="18"/>
      <c r="F246" s="18"/>
      <c r="G246" s="37">
        <v>31.082999999999998</v>
      </c>
      <c r="H246" s="37">
        <v>12.933999999999999</v>
      </c>
      <c r="I246" s="37">
        <v>6.4669999999999996</v>
      </c>
      <c r="J246" s="37">
        <v>19.401</v>
      </c>
      <c r="K246" s="19">
        <f t="shared" si="48"/>
        <v>69.884999999999991</v>
      </c>
      <c r="L246" s="19">
        <v>9788.43</v>
      </c>
      <c r="M246" s="19">
        <v>9788.43</v>
      </c>
      <c r="N246" s="19">
        <v>1590.83</v>
      </c>
      <c r="O246" s="19">
        <v>1590.83</v>
      </c>
      <c r="P246" s="20">
        <f t="shared" si="49"/>
        <v>254806.00080000001</v>
      </c>
      <c r="Q246" s="20">
        <f t="shared" si="50"/>
        <v>106027.75839999999</v>
      </c>
      <c r="R246" s="20">
        <f t="shared" si="51"/>
        <v>53013.879199999996</v>
      </c>
      <c r="S246" s="20">
        <f t="shared" si="52"/>
        <v>159041.63760000002</v>
      </c>
      <c r="T246" s="20">
        <f t="shared" si="53"/>
        <v>572889.27599999995</v>
      </c>
      <c r="U246" s="38"/>
      <c r="V246" s="39"/>
      <c r="W246" s="39"/>
      <c r="X246" s="22"/>
      <c r="Y246" s="22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  <c r="DP246" s="40"/>
      <c r="DQ246" s="40"/>
      <c r="DR246" s="40"/>
      <c r="DS246" s="40"/>
      <c r="DT246" s="40"/>
      <c r="DU246" s="40"/>
      <c r="DV246" s="40"/>
      <c r="DW246" s="40"/>
      <c r="DX246" s="40"/>
      <c r="DY246" s="40"/>
      <c r="DZ246" s="40"/>
      <c r="EA246" s="40"/>
      <c r="EB246" s="40"/>
      <c r="EC246" s="40"/>
      <c r="ED246" s="40"/>
      <c r="EE246" s="40"/>
      <c r="EF246" s="40"/>
      <c r="EG246" s="40"/>
      <c r="EH246" s="40"/>
      <c r="EI246" s="40"/>
      <c r="EJ246" s="40"/>
      <c r="EK246" s="40"/>
      <c r="EL246" s="40"/>
      <c r="EM246" s="40"/>
      <c r="EN246" s="40"/>
      <c r="EO246" s="40"/>
      <c r="EP246" s="40"/>
      <c r="EQ246" s="40"/>
      <c r="ER246" s="40"/>
      <c r="ES246" s="40"/>
      <c r="ET246" s="40"/>
      <c r="EU246" s="40"/>
      <c r="EV246" s="40"/>
      <c r="EW246" s="40"/>
      <c r="EX246" s="40"/>
      <c r="EY246" s="40"/>
      <c r="EZ246" s="40"/>
      <c r="FA246" s="40"/>
      <c r="FB246" s="40"/>
      <c r="FC246" s="40"/>
      <c r="FD246" s="40"/>
      <c r="FE246" s="40"/>
      <c r="FF246" s="40"/>
      <c r="FG246" s="40"/>
      <c r="FH246" s="40"/>
      <c r="FI246" s="40"/>
      <c r="FJ246" s="40"/>
      <c r="FK246" s="40"/>
      <c r="FL246" s="40"/>
      <c r="FM246" s="40"/>
      <c r="FN246" s="40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1"/>
      <c r="GD246" s="41"/>
      <c r="GE246" s="41"/>
      <c r="GF246" s="41"/>
      <c r="GG246" s="41"/>
      <c r="GH246" s="41"/>
      <c r="GI246" s="41"/>
      <c r="GJ246" s="41"/>
      <c r="GK246" s="41"/>
      <c r="GL246" s="41"/>
      <c r="GM246" s="41"/>
      <c r="GN246" s="41"/>
      <c r="GO246" s="41"/>
      <c r="GP246" s="41"/>
      <c r="GQ246" s="41"/>
      <c r="GR246" s="41"/>
      <c r="GS246" s="41"/>
      <c r="GT246" s="41"/>
      <c r="GU246" s="41"/>
      <c r="GV246" s="41"/>
      <c r="GW246" s="41"/>
      <c r="GX246" s="41"/>
      <c r="GY246" s="41"/>
      <c r="GZ246" s="41"/>
      <c r="HA246" s="41"/>
      <c r="HB246" s="41"/>
      <c r="HC246" s="41"/>
      <c r="HD246" s="41"/>
      <c r="HE246" s="41"/>
      <c r="HF246" s="41"/>
      <c r="HG246" s="41"/>
      <c r="HH246" s="41"/>
      <c r="HI246" s="41"/>
      <c r="HJ246" s="41"/>
      <c r="HK246" s="41"/>
      <c r="HL246" s="41"/>
      <c r="HM246" s="41"/>
      <c r="HN246" s="41"/>
      <c r="HO246" s="41"/>
      <c r="HP246" s="41"/>
      <c r="HQ246" s="41"/>
      <c r="HR246" s="41"/>
      <c r="HS246" s="41"/>
      <c r="HT246" s="41"/>
      <c r="HU246" s="41"/>
      <c r="HV246" s="41"/>
      <c r="HW246" s="41"/>
      <c r="HX246" s="41"/>
      <c r="HY246" s="41"/>
      <c r="HZ246" s="41"/>
      <c r="IA246" s="41"/>
      <c r="IB246" s="41"/>
      <c r="IC246" s="41"/>
      <c r="ID246" s="41"/>
      <c r="IE246" s="41"/>
      <c r="IF246" s="41"/>
      <c r="IG246" s="41"/>
      <c r="IH246" s="41"/>
      <c r="II246" s="41"/>
      <c r="IJ246" s="41"/>
      <c r="IK246" s="41"/>
      <c r="IL246" s="41"/>
      <c r="IM246" s="41"/>
      <c r="IN246" s="41"/>
      <c r="IO246" s="41"/>
      <c r="IP246" s="41"/>
      <c r="IQ246" s="41"/>
      <c r="IR246" s="41"/>
      <c r="IS246" s="41"/>
      <c r="IT246" s="41"/>
      <c r="IU246" s="41"/>
      <c r="IV246" s="41"/>
      <c r="IW246" s="41"/>
      <c r="IX246" s="41"/>
      <c r="IY246" s="41"/>
      <c r="IZ246" s="41"/>
      <c r="JA246" s="41"/>
      <c r="JB246" s="41"/>
      <c r="JC246" s="41"/>
      <c r="JD246" s="41"/>
      <c r="JE246" s="41"/>
      <c r="JF246" s="41"/>
      <c r="JG246" s="41"/>
      <c r="JH246" s="41"/>
      <c r="JI246" s="41"/>
      <c r="JJ246" s="41"/>
      <c r="JK246" s="41"/>
      <c r="JL246" s="41"/>
      <c r="JM246" s="41"/>
      <c r="JN246" s="41"/>
      <c r="JO246" s="41"/>
      <c r="JP246" s="41"/>
      <c r="JQ246" s="41"/>
      <c r="JR246" s="41"/>
      <c r="JS246" s="41"/>
      <c r="JT246" s="41"/>
      <c r="JU246" s="41"/>
      <c r="JV246" s="41"/>
      <c r="JW246" s="41"/>
      <c r="JX246" s="41"/>
      <c r="JY246" s="41"/>
      <c r="JZ246" s="41"/>
      <c r="KA246" s="41"/>
      <c r="KB246" s="41"/>
      <c r="KC246" s="41"/>
      <c r="KD246" s="41"/>
      <c r="KE246" s="41"/>
      <c r="KF246" s="41"/>
      <c r="KG246" s="41"/>
      <c r="KH246" s="41"/>
      <c r="KI246" s="41"/>
      <c r="KJ246" s="41"/>
      <c r="KK246" s="41"/>
      <c r="KL246" s="41"/>
      <c r="KM246" s="41"/>
      <c r="KN246" s="41"/>
      <c r="KO246" s="41"/>
      <c r="KP246" s="41"/>
      <c r="KQ246" s="41"/>
      <c r="KR246" s="41"/>
      <c r="KS246" s="41"/>
      <c r="KT246" s="41"/>
      <c r="KU246" s="41"/>
      <c r="KV246" s="41"/>
      <c r="KW246" s="41"/>
      <c r="KX246" s="41"/>
      <c r="KY246" s="41"/>
      <c r="KZ246" s="41"/>
      <c r="LA246" s="41"/>
      <c r="LB246" s="41"/>
      <c r="LC246" s="41"/>
      <c r="LD246" s="41"/>
      <c r="LE246" s="41"/>
      <c r="LF246" s="41"/>
      <c r="LG246" s="41"/>
      <c r="LH246" s="41"/>
      <c r="LI246" s="41"/>
      <c r="LJ246" s="41"/>
      <c r="LK246" s="41"/>
      <c r="LL246" s="41"/>
      <c r="LM246" s="41"/>
      <c r="LN246" s="41"/>
      <c r="LO246" s="41"/>
      <c r="LP246" s="41"/>
      <c r="LQ246" s="41"/>
      <c r="LR246" s="41"/>
      <c r="LS246" s="41"/>
      <c r="LT246" s="41"/>
      <c r="LU246" s="41"/>
      <c r="LV246" s="41"/>
      <c r="LW246" s="41"/>
      <c r="LX246" s="41"/>
      <c r="LY246" s="41"/>
      <c r="LZ246" s="41"/>
      <c r="MA246" s="41"/>
      <c r="MB246" s="41"/>
      <c r="MC246" s="41"/>
      <c r="MD246" s="41"/>
      <c r="ME246" s="41"/>
      <c r="MF246" s="41"/>
      <c r="MG246" s="41"/>
      <c r="MH246" s="41"/>
      <c r="MI246" s="41"/>
      <c r="MJ246" s="41"/>
      <c r="MK246" s="41"/>
      <c r="ML246" s="41"/>
      <c r="MM246" s="41"/>
      <c r="MN246" s="41"/>
      <c r="MO246" s="41"/>
      <c r="MP246" s="41"/>
      <c r="MQ246" s="41"/>
      <c r="MR246" s="41"/>
      <c r="MS246" s="41"/>
      <c r="MT246" s="41"/>
      <c r="MU246" s="41"/>
      <c r="MV246" s="41"/>
      <c r="MW246" s="41"/>
      <c r="MX246" s="41"/>
      <c r="MY246" s="41"/>
      <c r="MZ246" s="41"/>
      <c r="NA246" s="41"/>
      <c r="NB246" s="41"/>
      <c r="NC246" s="41"/>
      <c r="ND246" s="41"/>
      <c r="NE246" s="41"/>
      <c r="NF246" s="41"/>
      <c r="NG246" s="41"/>
      <c r="NH246" s="41"/>
      <c r="NI246" s="41"/>
      <c r="NJ246" s="41"/>
      <c r="NK246" s="41"/>
      <c r="NL246" s="41"/>
      <c r="NM246" s="41"/>
      <c r="NN246" s="41"/>
      <c r="NO246" s="41"/>
      <c r="NP246" s="41"/>
      <c r="NQ246" s="41"/>
      <c r="NR246" s="41"/>
      <c r="NS246" s="41"/>
      <c r="NT246" s="41"/>
      <c r="NU246" s="41"/>
      <c r="NV246" s="41"/>
      <c r="NW246" s="41"/>
      <c r="NX246" s="41"/>
      <c r="NY246" s="41"/>
      <c r="NZ246" s="41"/>
      <c r="OA246" s="41"/>
      <c r="OB246" s="41"/>
      <c r="OC246" s="41"/>
      <c r="OD246" s="41"/>
      <c r="OE246" s="41"/>
      <c r="OF246" s="41"/>
      <c r="OG246" s="41"/>
      <c r="OH246" s="41"/>
      <c r="OI246" s="41"/>
      <c r="OJ246" s="41"/>
      <c r="OK246" s="41"/>
      <c r="OL246" s="41"/>
      <c r="OM246" s="41"/>
      <c r="ON246" s="41"/>
      <c r="OO246" s="41"/>
      <c r="OP246" s="41"/>
      <c r="OQ246" s="41"/>
      <c r="OR246" s="41"/>
      <c r="OS246" s="41"/>
      <c r="OT246" s="41"/>
      <c r="OU246" s="41"/>
      <c r="OV246" s="41"/>
      <c r="OW246" s="41"/>
      <c r="OX246" s="41"/>
      <c r="OY246" s="41"/>
      <c r="OZ246" s="41"/>
      <c r="PA246" s="41"/>
      <c r="PB246" s="41"/>
      <c r="PC246" s="41"/>
      <c r="PD246" s="41"/>
      <c r="PE246" s="41"/>
      <c r="PF246" s="41"/>
      <c r="PG246" s="41"/>
      <c r="PH246" s="41"/>
      <c r="PI246" s="41"/>
      <c r="PJ246" s="41"/>
      <c r="PK246" s="41"/>
      <c r="PL246" s="41"/>
      <c r="PM246" s="41"/>
      <c r="PN246" s="41"/>
      <c r="PO246" s="41"/>
      <c r="PP246" s="41"/>
      <c r="PQ246" s="41"/>
      <c r="PR246" s="41"/>
      <c r="PS246" s="41"/>
      <c r="PT246" s="41"/>
      <c r="PU246" s="41"/>
      <c r="PV246" s="41"/>
      <c r="PW246" s="41"/>
      <c r="PX246" s="41"/>
      <c r="PY246" s="41"/>
      <c r="PZ246" s="41"/>
      <c r="QA246" s="41"/>
      <c r="QB246" s="41"/>
      <c r="QC246" s="41"/>
      <c r="QD246" s="41"/>
      <c r="QE246" s="41"/>
      <c r="QF246" s="41"/>
      <c r="QG246" s="41"/>
      <c r="QH246" s="41"/>
      <c r="QI246" s="41"/>
      <c r="QJ246" s="41"/>
      <c r="QK246" s="41"/>
      <c r="QL246" s="41"/>
      <c r="QM246" s="41"/>
      <c r="QN246" s="41"/>
      <c r="QO246" s="41"/>
      <c r="QP246" s="41"/>
      <c r="QQ246" s="41"/>
      <c r="QR246" s="41"/>
      <c r="QS246" s="41"/>
      <c r="QT246" s="41"/>
      <c r="QU246" s="41"/>
      <c r="QV246" s="41"/>
      <c r="QW246" s="41"/>
      <c r="QX246" s="41"/>
      <c r="QY246" s="41"/>
      <c r="QZ246" s="41"/>
      <c r="RA246" s="41"/>
      <c r="RB246" s="41"/>
      <c r="RC246" s="41"/>
      <c r="RD246" s="41"/>
      <c r="RE246" s="41"/>
      <c r="RF246" s="41"/>
      <c r="RG246" s="41"/>
      <c r="RH246" s="41"/>
      <c r="RI246" s="41"/>
      <c r="RJ246" s="41"/>
      <c r="RK246" s="41"/>
      <c r="RL246" s="41"/>
      <c r="RM246" s="41"/>
      <c r="RN246" s="41"/>
      <c r="RO246" s="41"/>
      <c r="RP246" s="41"/>
      <c r="RQ246" s="41"/>
      <c r="RR246" s="41"/>
      <c r="RS246" s="41"/>
      <c r="RT246" s="41"/>
      <c r="RU246" s="41"/>
      <c r="RV246" s="41"/>
      <c r="RW246" s="41"/>
      <c r="RX246" s="41"/>
      <c r="RY246" s="41"/>
      <c r="RZ246" s="41"/>
      <c r="SA246" s="41"/>
      <c r="SB246" s="41"/>
      <c r="SC246" s="41"/>
      <c r="SD246" s="41"/>
      <c r="SE246" s="41"/>
      <c r="SF246" s="41"/>
      <c r="SG246" s="41"/>
      <c r="SH246" s="41"/>
      <c r="SI246" s="41"/>
      <c r="SJ246" s="41"/>
      <c r="SK246" s="41"/>
      <c r="SL246" s="41"/>
      <c r="SM246" s="41"/>
      <c r="SN246" s="41"/>
      <c r="SO246" s="41"/>
      <c r="SP246" s="41"/>
      <c r="SQ246" s="41"/>
      <c r="SR246" s="41"/>
      <c r="SS246" s="41"/>
      <c r="ST246" s="41"/>
      <c r="SU246" s="41"/>
      <c r="SV246" s="41"/>
      <c r="SW246" s="41"/>
      <c r="SX246" s="41"/>
      <c r="SY246" s="41"/>
      <c r="SZ246" s="41"/>
      <c r="TA246" s="41"/>
      <c r="TB246" s="41"/>
      <c r="TC246" s="41"/>
      <c r="TD246" s="41"/>
      <c r="TE246" s="41"/>
      <c r="TF246" s="41"/>
      <c r="TG246" s="41"/>
      <c r="TH246" s="41"/>
      <c r="TI246" s="41"/>
      <c r="TJ246" s="41"/>
      <c r="TK246" s="41"/>
      <c r="TL246" s="41"/>
      <c r="TM246" s="41"/>
      <c r="TN246" s="41"/>
      <c r="TO246" s="41"/>
      <c r="TP246" s="41"/>
      <c r="TQ246" s="41"/>
      <c r="TR246" s="41"/>
      <c r="TS246" s="41"/>
      <c r="TT246" s="41"/>
      <c r="TU246" s="41"/>
      <c r="TV246" s="41"/>
      <c r="TW246" s="41"/>
      <c r="TX246" s="41"/>
      <c r="TY246" s="41"/>
      <c r="TZ246" s="41"/>
      <c r="UA246" s="41"/>
      <c r="UB246" s="41"/>
      <c r="UC246" s="41"/>
      <c r="UD246" s="41"/>
      <c r="UE246" s="41"/>
      <c r="UF246" s="41"/>
      <c r="UG246" s="41"/>
      <c r="UH246" s="41"/>
      <c r="UI246" s="41"/>
      <c r="UJ246" s="41"/>
      <c r="UK246" s="41"/>
      <c r="UL246" s="41"/>
      <c r="UM246" s="41"/>
      <c r="UN246" s="41"/>
      <c r="UO246" s="41"/>
      <c r="UP246" s="41"/>
      <c r="UQ246" s="41"/>
      <c r="UR246" s="41"/>
      <c r="US246" s="41"/>
      <c r="UT246" s="41"/>
      <c r="UU246" s="41"/>
      <c r="UV246" s="41"/>
      <c r="UW246" s="41"/>
      <c r="UX246" s="41"/>
      <c r="UY246" s="41"/>
      <c r="UZ246" s="41"/>
      <c r="VA246" s="41"/>
      <c r="VB246" s="41"/>
      <c r="VC246" s="41"/>
      <c r="VD246" s="41"/>
      <c r="VE246" s="41"/>
      <c r="VF246" s="41"/>
      <c r="VG246" s="41"/>
      <c r="VH246" s="41"/>
      <c r="VI246" s="41"/>
      <c r="VJ246" s="41"/>
      <c r="VK246" s="41"/>
      <c r="VL246" s="41"/>
      <c r="VM246" s="41"/>
      <c r="VN246" s="41"/>
      <c r="VO246" s="41"/>
      <c r="VP246" s="41"/>
      <c r="VQ246" s="41"/>
      <c r="VR246" s="41"/>
      <c r="VS246" s="41"/>
      <c r="VT246" s="41"/>
      <c r="VU246" s="41"/>
      <c r="VV246" s="41"/>
      <c r="VW246" s="41"/>
      <c r="VX246" s="41"/>
      <c r="VY246" s="41"/>
      <c r="VZ246" s="41"/>
      <c r="WA246" s="41"/>
      <c r="WB246" s="41"/>
      <c r="WC246" s="41"/>
      <c r="WD246" s="41"/>
      <c r="WE246" s="41"/>
      <c r="WF246" s="41"/>
      <c r="WG246" s="41"/>
      <c r="WH246" s="41"/>
      <c r="WI246" s="41"/>
      <c r="WJ246" s="41"/>
      <c r="WK246" s="41"/>
      <c r="WL246" s="41"/>
      <c r="WM246" s="41"/>
      <c r="WN246" s="41"/>
      <c r="WO246" s="41"/>
      <c r="WP246" s="41"/>
      <c r="WQ246" s="41"/>
      <c r="WR246" s="41"/>
      <c r="WS246" s="41"/>
      <c r="WT246" s="41"/>
      <c r="WU246" s="41"/>
      <c r="WV246" s="41"/>
      <c r="WW246" s="41"/>
      <c r="WX246" s="41"/>
      <c r="WY246" s="41"/>
      <c r="WZ246" s="41"/>
      <c r="XA246" s="41"/>
      <c r="XB246" s="41"/>
      <c r="XC246" s="41"/>
      <c r="XD246" s="41"/>
      <c r="XE246" s="41"/>
      <c r="XF246" s="41"/>
      <c r="XG246" s="41"/>
      <c r="XH246" s="41"/>
      <c r="XI246" s="41"/>
      <c r="XJ246" s="41"/>
      <c r="XK246" s="41"/>
      <c r="XL246" s="41"/>
      <c r="XM246" s="41"/>
      <c r="XN246" s="41"/>
      <c r="XO246" s="41"/>
      <c r="XP246" s="41"/>
      <c r="XQ246" s="41"/>
      <c r="XR246" s="41"/>
      <c r="XS246" s="41"/>
      <c r="XT246" s="41"/>
      <c r="XU246" s="41"/>
      <c r="XV246" s="41"/>
      <c r="XW246" s="41"/>
      <c r="XX246" s="41"/>
      <c r="XY246" s="41"/>
      <c r="XZ246" s="41"/>
      <c r="YA246" s="41"/>
      <c r="YB246" s="41"/>
      <c r="YC246" s="41"/>
      <c r="YD246" s="41"/>
      <c r="YE246" s="41"/>
      <c r="YF246" s="41"/>
      <c r="YG246" s="41"/>
      <c r="YH246" s="41"/>
      <c r="YI246" s="41"/>
      <c r="YJ246" s="41"/>
      <c r="YK246" s="41"/>
      <c r="YL246" s="41"/>
      <c r="YM246" s="41"/>
      <c r="YN246" s="41"/>
      <c r="YO246" s="41"/>
      <c r="YP246" s="41"/>
      <c r="YQ246" s="41"/>
      <c r="YR246" s="41"/>
      <c r="YS246" s="41"/>
      <c r="YT246" s="41"/>
      <c r="YU246" s="41"/>
      <c r="YV246" s="41"/>
      <c r="YW246" s="41"/>
      <c r="YX246" s="41"/>
      <c r="YY246" s="41"/>
      <c r="YZ246" s="41"/>
      <c r="ZA246" s="41"/>
      <c r="ZB246" s="41"/>
      <c r="ZC246" s="41"/>
      <c r="ZD246" s="41"/>
      <c r="ZE246" s="41"/>
      <c r="ZF246" s="41"/>
      <c r="ZG246" s="41"/>
      <c r="ZH246" s="41"/>
      <c r="ZI246" s="41"/>
      <c r="ZJ246" s="41"/>
      <c r="ZK246" s="41"/>
      <c r="ZL246" s="41"/>
      <c r="ZM246" s="41"/>
      <c r="ZN246" s="41"/>
      <c r="ZO246" s="41"/>
      <c r="ZP246" s="41"/>
      <c r="ZQ246" s="41"/>
      <c r="ZR246" s="41"/>
      <c r="ZS246" s="41"/>
      <c r="ZT246" s="41"/>
      <c r="ZU246" s="41"/>
      <c r="ZV246" s="41"/>
      <c r="ZW246" s="41"/>
      <c r="ZX246" s="41"/>
      <c r="ZY246" s="41"/>
      <c r="ZZ246" s="41"/>
      <c r="AAA246" s="41"/>
      <c r="AAB246" s="41"/>
      <c r="AAC246" s="41"/>
      <c r="AAD246" s="41"/>
      <c r="AAE246" s="41"/>
      <c r="AAF246" s="41"/>
      <c r="AAG246" s="41"/>
      <c r="AAH246" s="41"/>
      <c r="AAI246" s="41"/>
      <c r="AAJ246" s="41"/>
      <c r="AAK246" s="41"/>
      <c r="AAL246" s="41"/>
      <c r="AAM246" s="41"/>
      <c r="AAN246" s="41"/>
      <c r="AAO246" s="41"/>
      <c r="AAP246" s="41"/>
      <c r="AAQ246" s="41"/>
      <c r="AAR246" s="41"/>
      <c r="AAS246" s="41"/>
      <c r="AAT246" s="41"/>
      <c r="AAU246" s="41"/>
      <c r="AAV246" s="41"/>
      <c r="AAW246" s="41"/>
      <c r="AAX246" s="41"/>
      <c r="AAY246" s="41"/>
      <c r="AAZ246" s="41"/>
      <c r="ABA246" s="41"/>
      <c r="ABB246" s="41"/>
      <c r="ABC246" s="41"/>
      <c r="ABD246" s="41"/>
      <c r="ABE246" s="41"/>
      <c r="ABF246" s="41"/>
      <c r="ABG246" s="41"/>
      <c r="ABH246" s="41"/>
      <c r="ABI246" s="41"/>
      <c r="ABJ246" s="41"/>
      <c r="ABK246" s="41"/>
      <c r="ABL246" s="41"/>
      <c r="ABM246" s="41"/>
      <c r="ABN246" s="41"/>
      <c r="ABO246" s="41"/>
      <c r="ABP246" s="41"/>
      <c r="ABQ246" s="41"/>
      <c r="ABR246" s="41"/>
      <c r="ABS246" s="41"/>
      <c r="ABT246" s="41"/>
      <c r="ABU246" s="41"/>
      <c r="ABV246" s="41"/>
      <c r="ABW246" s="41"/>
      <c r="ABX246" s="41"/>
      <c r="ABY246" s="41"/>
      <c r="ABZ246" s="41"/>
      <c r="ACA246" s="41"/>
      <c r="ACB246" s="41"/>
      <c r="ACC246" s="41"/>
      <c r="ACD246" s="41"/>
      <c r="ACE246" s="41"/>
      <c r="ACF246" s="41"/>
      <c r="ACG246" s="41"/>
      <c r="ACH246" s="41"/>
      <c r="ACI246" s="41"/>
      <c r="ACJ246" s="41"/>
      <c r="ACK246" s="41"/>
      <c r="ACL246" s="41"/>
      <c r="ACM246" s="41"/>
      <c r="ACN246" s="41"/>
      <c r="ACO246" s="41"/>
      <c r="ACP246" s="41"/>
      <c r="ACQ246" s="41"/>
      <c r="ACR246" s="41"/>
      <c r="ACS246" s="41"/>
      <c r="ACT246" s="41"/>
      <c r="ACU246" s="41"/>
      <c r="ACV246" s="41"/>
      <c r="ACW246" s="41"/>
      <c r="ACX246" s="41"/>
      <c r="ACY246" s="41"/>
      <c r="ACZ246" s="41"/>
      <c r="ADA246" s="41"/>
      <c r="ADB246" s="41"/>
      <c r="ADC246" s="41"/>
      <c r="ADD246" s="41"/>
      <c r="ADE246" s="41"/>
      <c r="ADF246" s="41"/>
      <c r="ADG246" s="41"/>
      <c r="ADH246" s="41"/>
      <c r="ADI246" s="41"/>
      <c r="ADJ246" s="41"/>
      <c r="ADK246" s="41"/>
      <c r="ADL246" s="41"/>
      <c r="ADM246" s="41"/>
      <c r="ADN246" s="41"/>
      <c r="ADO246" s="41"/>
      <c r="ADP246" s="41"/>
      <c r="ADQ246" s="41"/>
      <c r="ADR246" s="41"/>
      <c r="ADS246" s="41"/>
      <c r="ADT246" s="41"/>
      <c r="ADU246" s="41"/>
      <c r="ADV246" s="41"/>
      <c r="ADW246" s="41"/>
      <c r="ADX246" s="41"/>
      <c r="ADY246" s="41"/>
      <c r="ADZ246" s="41"/>
      <c r="AEA246" s="41"/>
      <c r="AEB246" s="41"/>
      <c r="AEC246" s="41"/>
      <c r="AED246" s="41"/>
      <c r="AEE246" s="41"/>
      <c r="AEF246" s="41"/>
      <c r="AEG246" s="41"/>
      <c r="AEH246" s="41"/>
      <c r="AEI246" s="41"/>
      <c r="AEJ246" s="41"/>
      <c r="AEK246" s="41"/>
      <c r="AEL246" s="41"/>
      <c r="AEM246" s="41"/>
      <c r="AEN246" s="41"/>
      <c r="AEO246" s="41"/>
      <c r="AEP246" s="41"/>
      <c r="AEQ246" s="41"/>
      <c r="AER246" s="41"/>
      <c r="AES246" s="41"/>
      <c r="AET246" s="41"/>
      <c r="AEU246" s="41"/>
      <c r="AEV246" s="41"/>
      <c r="AEW246" s="41"/>
      <c r="AEX246" s="41"/>
      <c r="AEY246" s="41"/>
      <c r="AEZ246" s="41"/>
      <c r="AFA246" s="41"/>
      <c r="AFB246" s="41"/>
      <c r="AFC246" s="41"/>
      <c r="AFD246" s="41"/>
      <c r="AFE246" s="41"/>
      <c r="AFF246" s="41"/>
      <c r="AFG246" s="41"/>
      <c r="AFH246" s="41"/>
      <c r="AFI246" s="41"/>
      <c r="AFJ246" s="41"/>
      <c r="AFK246" s="41"/>
      <c r="AFL246" s="41"/>
      <c r="AFM246" s="41"/>
      <c r="AFN246" s="41"/>
      <c r="AFO246" s="41"/>
      <c r="AFP246" s="41"/>
      <c r="AFQ246" s="41"/>
      <c r="AFR246" s="41"/>
      <c r="AFS246" s="41"/>
      <c r="AFT246" s="41"/>
      <c r="AFU246" s="41"/>
      <c r="AFV246" s="41"/>
      <c r="AFW246" s="41"/>
      <c r="AFX246" s="41"/>
      <c r="AFY246" s="41"/>
      <c r="AFZ246" s="41"/>
      <c r="AGA246" s="41"/>
      <c r="AGB246" s="41"/>
      <c r="AGC246" s="41"/>
      <c r="AGD246" s="41"/>
      <c r="AGE246" s="41"/>
      <c r="AGF246" s="41"/>
      <c r="AGG246" s="41"/>
      <c r="AGH246" s="41"/>
      <c r="AGI246" s="41"/>
      <c r="AGJ246" s="41"/>
      <c r="AGK246" s="41"/>
      <c r="AGL246" s="41"/>
      <c r="AGM246" s="41"/>
      <c r="AGN246" s="41"/>
      <c r="AGO246" s="41"/>
      <c r="AGP246" s="41"/>
      <c r="AGQ246" s="41"/>
      <c r="AGR246" s="41"/>
      <c r="AGS246" s="41"/>
      <c r="AGT246" s="41"/>
      <c r="AGU246" s="41"/>
      <c r="AGV246" s="41"/>
      <c r="AGW246" s="41"/>
      <c r="AGX246" s="41"/>
      <c r="AGY246" s="41"/>
      <c r="AGZ246" s="41"/>
      <c r="AHA246" s="41"/>
      <c r="AHB246" s="41"/>
      <c r="AHC246" s="41"/>
      <c r="AHD246" s="41"/>
      <c r="AHE246" s="41"/>
      <c r="AHF246" s="41"/>
      <c r="AHG246" s="41"/>
      <c r="AHH246" s="41"/>
      <c r="AHI246" s="41"/>
      <c r="AHJ246" s="41"/>
      <c r="AHK246" s="41"/>
      <c r="AHL246" s="41"/>
      <c r="AHM246" s="41"/>
      <c r="AHN246" s="41"/>
      <c r="AHO246" s="41"/>
      <c r="AHP246" s="41"/>
      <c r="AHQ246" s="41"/>
      <c r="AHR246" s="41"/>
      <c r="AHS246" s="41"/>
      <c r="AHT246" s="41"/>
      <c r="AHU246" s="41"/>
      <c r="AHV246" s="41"/>
      <c r="AHW246" s="41"/>
      <c r="AHX246" s="41"/>
      <c r="AHY246" s="41"/>
      <c r="AHZ246" s="41"/>
      <c r="AIA246" s="41"/>
      <c r="AIB246" s="41"/>
      <c r="AIC246" s="41"/>
      <c r="AID246" s="41"/>
      <c r="AIE246" s="41"/>
      <c r="AIF246" s="41"/>
      <c r="AIG246" s="41"/>
      <c r="AIH246" s="41"/>
      <c r="AII246" s="41"/>
      <c r="AIJ246" s="41"/>
      <c r="AIK246" s="41"/>
      <c r="AIL246" s="41"/>
      <c r="AIM246" s="41"/>
      <c r="AIN246" s="41"/>
      <c r="AIO246" s="41"/>
      <c r="AIP246" s="41"/>
      <c r="AIQ246" s="41"/>
      <c r="AIR246" s="41"/>
      <c r="AIS246" s="41"/>
      <c r="AIT246" s="41"/>
      <c r="AIU246" s="41"/>
      <c r="AIV246" s="41"/>
      <c r="AIW246" s="41"/>
      <c r="AIX246" s="41"/>
      <c r="AIY246" s="41"/>
      <c r="AIZ246" s="41"/>
      <c r="AJA246" s="41"/>
      <c r="AJB246" s="41"/>
      <c r="AJC246" s="41"/>
      <c r="AJD246" s="41"/>
      <c r="AJE246" s="41"/>
      <c r="AJF246" s="41"/>
      <c r="AJG246" s="41"/>
      <c r="AJH246" s="41"/>
      <c r="AJI246" s="41"/>
      <c r="AJJ246" s="41"/>
      <c r="AJK246" s="41"/>
      <c r="AJL246" s="41"/>
      <c r="AJM246" s="41"/>
      <c r="AJN246" s="41"/>
      <c r="AJO246" s="41"/>
      <c r="AJP246" s="41"/>
      <c r="AJQ246" s="41"/>
      <c r="AJR246" s="41"/>
      <c r="AJS246" s="41"/>
      <c r="AJT246" s="41"/>
      <c r="AJU246" s="41"/>
      <c r="AJV246" s="41"/>
      <c r="AJW246" s="41"/>
      <c r="AJX246" s="41"/>
      <c r="AJY246" s="41"/>
      <c r="AJZ246" s="41"/>
      <c r="AKA246" s="41"/>
      <c r="AKB246" s="41"/>
      <c r="AKC246" s="41"/>
      <c r="AKD246" s="41"/>
      <c r="AKE246" s="41"/>
      <c r="AKF246" s="41"/>
      <c r="AKG246" s="41"/>
      <c r="AKH246" s="41"/>
      <c r="AKI246" s="41"/>
      <c r="AKJ246" s="41"/>
      <c r="AKK246" s="41"/>
      <c r="AKL246" s="41"/>
      <c r="AKM246" s="41"/>
      <c r="AKN246" s="41"/>
      <c r="AKO246" s="41"/>
      <c r="AKP246" s="41"/>
      <c r="AKQ246" s="41"/>
      <c r="AKR246" s="41"/>
      <c r="AKS246" s="41"/>
      <c r="AKT246" s="41"/>
      <c r="AKU246" s="41"/>
      <c r="AKV246" s="41"/>
      <c r="AKW246" s="41"/>
      <c r="AKX246" s="41"/>
      <c r="AKY246" s="41"/>
      <c r="AKZ246" s="41"/>
      <c r="ALA246" s="41"/>
      <c r="ALB246" s="41"/>
      <c r="ALC246" s="41"/>
      <c r="ALD246" s="41"/>
      <c r="ALE246" s="41"/>
      <c r="ALF246" s="41"/>
      <c r="ALG246" s="41"/>
      <c r="ALH246" s="41"/>
      <c r="ALI246" s="41"/>
      <c r="ALJ246" s="41"/>
      <c r="ALK246" s="41"/>
      <c r="ALL246" s="41"/>
      <c r="ALM246" s="41"/>
      <c r="ALN246" s="41"/>
      <c r="ALO246" s="41"/>
      <c r="ALP246" s="41"/>
      <c r="ALQ246" s="41"/>
      <c r="ALR246" s="41"/>
      <c r="ALS246" s="41"/>
      <c r="ALT246" s="41"/>
      <c r="ALU246" s="41"/>
      <c r="ALV246" s="41"/>
      <c r="ALW246" s="41"/>
      <c r="ALX246" s="41"/>
      <c r="ALY246" s="41"/>
      <c r="ALZ246" s="41"/>
      <c r="AMA246" s="41"/>
      <c r="AMB246" s="41"/>
      <c r="AMC246" s="41"/>
      <c r="AMD246" s="41"/>
      <c r="AME246" s="41"/>
      <c r="AMF246" s="41"/>
      <c r="AMG246" s="41"/>
      <c r="AMH246" s="41"/>
      <c r="AMI246" s="41"/>
      <c r="AMJ246" s="41"/>
      <c r="AMK246" s="41"/>
      <c r="AML246" s="41"/>
      <c r="AMM246" s="41"/>
      <c r="AMN246" s="41"/>
      <c r="AMO246" s="41"/>
      <c r="AMP246" s="41"/>
      <c r="AMQ246" s="41"/>
      <c r="AMR246" s="41"/>
      <c r="AMS246" s="41"/>
      <c r="AMT246" s="41"/>
      <c r="AMU246" s="41"/>
      <c r="AMV246" s="41"/>
      <c r="AMW246" s="41"/>
      <c r="AMX246" s="41"/>
      <c r="AMY246" s="41"/>
      <c r="AMZ246" s="41"/>
      <c r="ANA246" s="41"/>
      <c r="ANB246" s="41"/>
      <c r="ANC246" s="41"/>
      <c r="AND246" s="41"/>
      <c r="ANE246" s="41"/>
      <c r="ANF246" s="41"/>
      <c r="ANG246" s="41"/>
      <c r="ANH246" s="41"/>
      <c r="ANI246" s="41"/>
      <c r="ANJ246" s="41"/>
      <c r="ANK246" s="41"/>
      <c r="ANL246" s="41"/>
      <c r="ANM246" s="41"/>
      <c r="ANN246" s="41"/>
      <c r="ANO246" s="41"/>
      <c r="ANP246" s="41"/>
      <c r="ANQ246" s="41"/>
      <c r="ANR246" s="41"/>
      <c r="ANS246" s="41"/>
      <c r="ANT246" s="41"/>
      <c r="ANU246" s="41"/>
      <c r="ANV246" s="41"/>
      <c r="ANW246" s="41"/>
      <c r="ANX246" s="41"/>
      <c r="ANY246" s="41"/>
      <c r="ANZ246" s="41"/>
      <c r="AOA246" s="41"/>
      <c r="AOB246" s="41"/>
      <c r="AOC246" s="41"/>
      <c r="AOD246" s="41"/>
      <c r="AOE246" s="41"/>
      <c r="AOF246" s="41"/>
      <c r="AOG246" s="41"/>
      <c r="AOH246" s="41"/>
      <c r="AOI246" s="41"/>
      <c r="AOJ246" s="41"/>
      <c r="AOK246" s="41"/>
      <c r="AOL246" s="41"/>
      <c r="AOM246" s="41"/>
      <c r="AON246" s="41"/>
      <c r="AOO246" s="41"/>
      <c r="AOP246" s="41"/>
      <c r="AOQ246" s="41"/>
      <c r="AOR246" s="41"/>
      <c r="AOS246" s="41"/>
      <c r="AOT246" s="41"/>
      <c r="AOU246" s="41"/>
      <c r="AOV246" s="41"/>
      <c r="AOW246" s="41"/>
      <c r="AOX246" s="41"/>
      <c r="AOY246" s="41"/>
      <c r="AOZ246" s="41"/>
      <c r="APA246" s="41"/>
      <c r="APB246" s="41"/>
      <c r="APC246" s="41"/>
      <c r="APD246" s="41"/>
      <c r="APE246" s="41"/>
      <c r="APF246" s="41"/>
      <c r="APG246" s="41"/>
      <c r="APH246" s="41"/>
      <c r="API246" s="41"/>
      <c r="APJ246" s="41"/>
      <c r="APK246" s="41"/>
      <c r="APL246" s="41"/>
      <c r="APM246" s="41"/>
      <c r="APN246" s="41"/>
      <c r="APO246" s="41"/>
      <c r="APP246" s="41"/>
      <c r="APQ246" s="41"/>
      <c r="APR246" s="41"/>
      <c r="APS246" s="41"/>
      <c r="APT246" s="41"/>
      <c r="APU246" s="41"/>
      <c r="APV246" s="41"/>
      <c r="APW246" s="41"/>
      <c r="APX246" s="41"/>
      <c r="APY246" s="41"/>
      <c r="APZ246" s="41"/>
      <c r="AQA246" s="41"/>
      <c r="AQB246" s="41"/>
      <c r="AQC246" s="41"/>
      <c r="AQD246" s="41"/>
      <c r="AQE246" s="41"/>
      <c r="AQF246" s="41"/>
      <c r="AQG246" s="41"/>
      <c r="AQH246" s="41"/>
      <c r="AQI246" s="41"/>
      <c r="AQJ246" s="41"/>
      <c r="AQK246" s="41"/>
      <c r="AQL246" s="41"/>
      <c r="AQM246" s="41"/>
      <c r="AQN246" s="41"/>
      <c r="AQO246" s="41"/>
      <c r="AQP246" s="41"/>
      <c r="AQQ246" s="41"/>
      <c r="AQR246" s="41"/>
      <c r="AQS246" s="41"/>
      <c r="AQT246" s="41"/>
      <c r="AQU246" s="41"/>
      <c r="AQV246" s="41"/>
      <c r="AQW246" s="41"/>
      <c r="AQX246" s="41"/>
      <c r="AQY246" s="41"/>
      <c r="AQZ246" s="41"/>
      <c r="ARA246" s="41"/>
      <c r="ARB246" s="41"/>
      <c r="ARC246" s="41"/>
      <c r="ARD246" s="41"/>
      <c r="ARE246" s="41"/>
      <c r="ARF246" s="41"/>
      <c r="ARG246" s="41"/>
      <c r="ARH246" s="41"/>
      <c r="ARI246" s="41"/>
      <c r="ARJ246" s="41"/>
      <c r="ARK246" s="41"/>
      <c r="ARL246" s="41"/>
      <c r="ARM246" s="41"/>
      <c r="ARN246" s="41"/>
      <c r="ARO246" s="41"/>
      <c r="ARP246" s="41"/>
      <c r="ARQ246" s="41"/>
      <c r="ARR246" s="41"/>
      <c r="ARS246" s="41"/>
      <c r="ART246" s="41"/>
      <c r="ARU246" s="41"/>
      <c r="ARV246" s="41"/>
      <c r="ARW246" s="41"/>
      <c r="ARX246" s="41"/>
      <c r="ARY246" s="41"/>
      <c r="ARZ246" s="41"/>
      <c r="ASA246" s="41"/>
      <c r="ASB246" s="41"/>
      <c r="ASC246" s="41"/>
      <c r="ASD246" s="41"/>
      <c r="ASE246" s="41"/>
      <c r="ASF246" s="41"/>
      <c r="ASG246" s="41"/>
      <c r="ASH246" s="41"/>
      <c r="ASI246" s="41"/>
      <c r="ASJ246" s="41"/>
      <c r="ASK246" s="41"/>
      <c r="ASL246" s="41"/>
      <c r="ASM246" s="41"/>
      <c r="ASN246" s="41"/>
      <c r="ASO246" s="41"/>
      <c r="ASP246" s="41"/>
      <c r="ASQ246" s="41"/>
      <c r="ASR246" s="41"/>
      <c r="ASS246" s="41"/>
      <c r="AST246" s="41"/>
      <c r="ASU246" s="41"/>
      <c r="ASV246" s="41"/>
      <c r="ASW246" s="41"/>
      <c r="ASX246" s="41"/>
      <c r="ASY246" s="41"/>
      <c r="ASZ246" s="41"/>
      <c r="ATA246" s="41"/>
      <c r="ATB246" s="41"/>
      <c r="ATC246" s="41"/>
      <c r="ATD246" s="41"/>
      <c r="ATE246" s="41"/>
      <c r="ATF246" s="41"/>
      <c r="ATG246" s="41"/>
      <c r="ATH246" s="41"/>
      <c r="ATI246" s="41"/>
      <c r="ATJ246" s="41"/>
      <c r="ATK246" s="41"/>
      <c r="ATL246" s="41"/>
      <c r="ATM246" s="41"/>
      <c r="ATN246" s="41"/>
      <c r="ATO246" s="41"/>
      <c r="ATP246" s="41"/>
      <c r="ATQ246" s="41"/>
      <c r="ATR246" s="41"/>
      <c r="ATS246" s="41"/>
      <c r="ATT246" s="41"/>
      <c r="ATU246" s="41"/>
      <c r="ATV246" s="41"/>
      <c r="ATW246" s="41"/>
      <c r="ATX246" s="41"/>
      <c r="ATY246" s="41"/>
      <c r="ATZ246" s="41"/>
      <c r="AUA246" s="41"/>
      <c r="AUB246" s="41"/>
      <c r="AUC246" s="41"/>
      <c r="AUD246" s="41"/>
      <c r="AUE246" s="41"/>
      <c r="AUF246" s="41"/>
      <c r="AUG246" s="41"/>
      <c r="AUH246" s="41"/>
      <c r="AUI246" s="41"/>
      <c r="AUJ246" s="41"/>
      <c r="AUK246" s="41"/>
      <c r="AUL246" s="41"/>
      <c r="AUM246" s="41"/>
      <c r="AUN246" s="41"/>
      <c r="AUO246" s="41"/>
      <c r="AUP246" s="41"/>
      <c r="AUQ246" s="41"/>
      <c r="AUR246" s="41"/>
      <c r="AUS246" s="41"/>
      <c r="AUT246" s="41"/>
      <c r="AUU246" s="41"/>
      <c r="AUV246" s="41"/>
      <c r="AUW246" s="41"/>
      <c r="AUX246" s="41"/>
      <c r="AUY246" s="41"/>
      <c r="AUZ246" s="41"/>
      <c r="AVA246" s="41"/>
      <c r="AVB246" s="41"/>
      <c r="AVC246" s="41"/>
      <c r="AVD246" s="41"/>
      <c r="AVE246" s="41"/>
      <c r="AVF246" s="41"/>
      <c r="AVG246" s="41"/>
      <c r="AVH246" s="41"/>
      <c r="AVI246" s="41"/>
      <c r="AVJ246" s="41"/>
      <c r="AVK246" s="41"/>
      <c r="AVL246" s="41"/>
      <c r="AVM246" s="41"/>
      <c r="AVN246" s="41"/>
      <c r="AVO246" s="41"/>
      <c r="AVP246" s="41"/>
      <c r="AVQ246" s="41"/>
      <c r="AVR246" s="41"/>
      <c r="AVS246" s="41"/>
      <c r="AVT246" s="41"/>
      <c r="AVU246" s="41"/>
      <c r="AVV246" s="41"/>
      <c r="AVW246" s="41"/>
      <c r="AVX246" s="41"/>
      <c r="AVY246" s="41"/>
      <c r="AVZ246" s="41"/>
      <c r="AWA246" s="41"/>
      <c r="AWB246" s="41"/>
      <c r="AWC246" s="41"/>
      <c r="AWD246" s="41"/>
      <c r="AWE246" s="41"/>
      <c r="AWF246" s="41"/>
      <c r="AWG246" s="41"/>
      <c r="AWH246" s="41"/>
      <c r="AWI246" s="41"/>
      <c r="AWJ246" s="41"/>
      <c r="AWK246" s="41"/>
      <c r="AWL246" s="41"/>
      <c r="AWM246" s="41"/>
      <c r="AWN246" s="41"/>
      <c r="AWO246" s="41"/>
      <c r="AWP246" s="41"/>
      <c r="AWQ246" s="41"/>
      <c r="AWR246" s="41"/>
      <c r="AWS246" s="41"/>
      <c r="AWT246" s="41"/>
      <c r="AWU246" s="41"/>
      <c r="AWV246" s="41"/>
      <c r="AWW246" s="41"/>
      <c r="AWX246" s="41"/>
      <c r="AWY246" s="41"/>
      <c r="AWZ246" s="41"/>
      <c r="AXA246" s="41"/>
      <c r="AXB246" s="41"/>
      <c r="AXC246" s="41"/>
      <c r="AXD246" s="41"/>
      <c r="AXE246" s="41"/>
      <c r="AXF246" s="41"/>
      <c r="AXG246" s="41"/>
      <c r="AXH246" s="41"/>
      <c r="AXI246" s="41"/>
      <c r="AXJ246" s="41"/>
      <c r="AXK246" s="41"/>
      <c r="AXL246" s="41"/>
      <c r="AXM246" s="41"/>
      <c r="AXN246" s="41"/>
      <c r="AXO246" s="41"/>
      <c r="AXP246" s="41"/>
      <c r="AXQ246" s="41"/>
      <c r="AXR246" s="41"/>
      <c r="AXS246" s="41"/>
      <c r="AXT246" s="41"/>
      <c r="AXU246" s="41"/>
      <c r="AXV246" s="41"/>
      <c r="AXW246" s="41"/>
      <c r="AXX246" s="41"/>
      <c r="AXY246" s="41"/>
      <c r="AXZ246" s="41"/>
      <c r="AYA246" s="41"/>
      <c r="AYB246" s="41"/>
      <c r="AYC246" s="41"/>
      <c r="AYD246" s="41"/>
      <c r="AYE246" s="41"/>
      <c r="AYF246" s="41"/>
      <c r="AYG246" s="41"/>
      <c r="AYH246" s="41"/>
      <c r="AYI246" s="41"/>
      <c r="AYJ246" s="41"/>
      <c r="AYK246" s="41"/>
      <c r="AYL246" s="41"/>
      <c r="AYM246" s="41"/>
      <c r="AYN246" s="41"/>
      <c r="AYO246" s="41"/>
      <c r="AYP246" s="41"/>
      <c r="AYQ246" s="41"/>
      <c r="AYR246" s="41"/>
      <c r="AYS246" s="41"/>
      <c r="AYT246" s="41"/>
      <c r="AYU246" s="41"/>
      <c r="AYV246" s="41"/>
      <c r="AYW246" s="41"/>
      <c r="AYX246" s="41"/>
      <c r="AYY246" s="41"/>
      <c r="AYZ246" s="41"/>
      <c r="AZA246" s="41"/>
      <c r="AZB246" s="41"/>
      <c r="AZC246" s="41"/>
      <c r="AZD246" s="41"/>
      <c r="AZE246" s="41"/>
      <c r="AZF246" s="41"/>
      <c r="AZG246" s="41"/>
      <c r="AZH246" s="41"/>
      <c r="AZI246" s="41"/>
      <c r="AZJ246" s="41"/>
      <c r="AZK246" s="41"/>
      <c r="AZL246" s="41"/>
      <c r="AZM246" s="41"/>
      <c r="AZN246" s="41"/>
      <c r="AZO246" s="41"/>
      <c r="AZP246" s="41"/>
      <c r="AZQ246" s="41"/>
      <c r="AZR246" s="41"/>
      <c r="AZS246" s="41"/>
      <c r="AZT246" s="41"/>
      <c r="AZU246" s="41"/>
      <c r="AZV246" s="41"/>
      <c r="AZW246" s="41"/>
      <c r="AZX246" s="41"/>
      <c r="AZY246" s="41"/>
      <c r="AZZ246" s="41"/>
      <c r="BAA246" s="41"/>
      <c r="BAB246" s="41"/>
      <c r="BAC246" s="41"/>
      <c r="BAD246" s="41"/>
      <c r="BAE246" s="41"/>
      <c r="BAF246" s="41"/>
      <c r="BAG246" s="41"/>
      <c r="BAH246" s="41"/>
      <c r="BAI246" s="41"/>
      <c r="BAJ246" s="41"/>
      <c r="BAK246" s="41"/>
      <c r="BAL246" s="41"/>
      <c r="BAM246" s="41"/>
      <c r="BAN246" s="41"/>
      <c r="BAO246" s="41"/>
      <c r="BAP246" s="41"/>
      <c r="BAQ246" s="41"/>
      <c r="BAR246" s="41"/>
      <c r="BAS246" s="41"/>
      <c r="BAT246" s="41"/>
      <c r="BAU246" s="41"/>
      <c r="BAV246" s="41"/>
      <c r="BAW246" s="41"/>
      <c r="BAX246" s="41"/>
      <c r="BAY246" s="41"/>
      <c r="BAZ246" s="41"/>
      <c r="BBA246" s="41"/>
      <c r="BBB246" s="41"/>
      <c r="BBC246" s="41"/>
      <c r="BBD246" s="41"/>
      <c r="BBE246" s="41"/>
      <c r="BBF246" s="41"/>
      <c r="BBG246" s="41"/>
      <c r="BBH246" s="41"/>
      <c r="BBI246" s="41"/>
      <c r="BBJ246" s="41"/>
      <c r="BBK246" s="41"/>
      <c r="BBL246" s="41"/>
      <c r="BBM246" s="41"/>
      <c r="BBN246" s="41"/>
      <c r="BBO246" s="41"/>
      <c r="BBP246" s="41"/>
      <c r="BBQ246" s="41"/>
      <c r="BBR246" s="41"/>
      <c r="BBS246" s="41"/>
      <c r="BBT246" s="41"/>
      <c r="BBU246" s="41"/>
      <c r="BBV246" s="41"/>
      <c r="BBW246" s="41"/>
      <c r="BBX246" s="41"/>
      <c r="BBY246" s="41"/>
      <c r="BBZ246" s="41"/>
      <c r="BCA246" s="41"/>
      <c r="BCB246" s="41"/>
      <c r="BCC246" s="41"/>
      <c r="BCD246" s="41"/>
      <c r="BCE246" s="41"/>
      <c r="BCF246" s="41"/>
      <c r="BCG246" s="41"/>
      <c r="BCH246" s="41"/>
      <c r="BCI246" s="41"/>
      <c r="BCJ246" s="41"/>
      <c r="BCK246" s="41"/>
      <c r="BCL246" s="41"/>
      <c r="BCM246" s="41"/>
      <c r="BCN246" s="41"/>
      <c r="BCO246" s="41"/>
      <c r="BCP246" s="41"/>
      <c r="BCQ246" s="41"/>
      <c r="BCR246" s="41"/>
      <c r="BCS246" s="41"/>
      <c r="BCT246" s="41"/>
      <c r="BCU246" s="41"/>
      <c r="BCV246" s="41"/>
      <c r="BCW246" s="41"/>
      <c r="BCX246" s="41"/>
      <c r="BCY246" s="41"/>
      <c r="BCZ246" s="41"/>
      <c r="BDA246" s="41"/>
      <c r="BDB246" s="41"/>
      <c r="BDC246" s="41"/>
      <c r="BDD246" s="41"/>
      <c r="BDE246" s="41"/>
      <c r="BDF246" s="41"/>
      <c r="BDG246" s="41"/>
      <c r="BDH246" s="41"/>
      <c r="BDI246" s="41"/>
      <c r="BDJ246" s="41"/>
      <c r="BDK246" s="41"/>
      <c r="BDL246" s="41"/>
      <c r="BDM246" s="41"/>
      <c r="BDN246" s="41"/>
      <c r="BDO246" s="41"/>
      <c r="BDP246" s="41"/>
      <c r="BDQ246" s="41"/>
      <c r="BDR246" s="41"/>
      <c r="BDS246" s="41"/>
      <c r="BDT246" s="41"/>
      <c r="BDU246" s="41"/>
      <c r="BDV246" s="41"/>
      <c r="BDW246" s="41"/>
      <c r="BDX246" s="41"/>
      <c r="BDY246" s="41"/>
      <c r="BDZ246" s="41"/>
      <c r="BEA246" s="41"/>
      <c r="BEB246" s="41"/>
      <c r="BEC246" s="41"/>
      <c r="BED246" s="41"/>
      <c r="BEE246" s="41"/>
      <c r="BEF246" s="41"/>
      <c r="BEG246" s="41"/>
      <c r="BEH246" s="41"/>
      <c r="BEI246" s="41"/>
      <c r="BEJ246" s="41"/>
      <c r="BEK246" s="41"/>
      <c r="BEL246" s="41"/>
      <c r="BEM246" s="41"/>
      <c r="BEN246" s="41"/>
      <c r="BEO246" s="41"/>
      <c r="BEP246" s="41"/>
      <c r="BEQ246" s="41"/>
      <c r="BER246" s="41"/>
      <c r="BES246" s="41"/>
      <c r="BET246" s="41"/>
      <c r="BEU246" s="41"/>
      <c r="BEV246" s="41"/>
      <c r="BEW246" s="41"/>
      <c r="BEX246" s="41"/>
      <c r="BEY246" s="41"/>
      <c r="BEZ246" s="41"/>
      <c r="BFA246" s="41"/>
      <c r="BFB246" s="41"/>
      <c r="BFC246" s="41"/>
      <c r="BFD246" s="41"/>
      <c r="BFE246" s="41"/>
      <c r="BFF246" s="41"/>
      <c r="BFG246" s="41"/>
      <c r="BFH246" s="41"/>
      <c r="BFI246" s="41"/>
      <c r="BFJ246" s="41"/>
      <c r="BFK246" s="41"/>
      <c r="BFL246" s="41"/>
      <c r="BFM246" s="41"/>
      <c r="BFN246" s="41"/>
      <c r="BFO246" s="41"/>
      <c r="BFP246" s="41"/>
      <c r="BFQ246" s="41"/>
      <c r="BFR246" s="41"/>
      <c r="BFS246" s="41"/>
      <c r="BFT246" s="41"/>
      <c r="BFU246" s="41"/>
      <c r="BFV246" s="41"/>
      <c r="BFW246" s="41"/>
      <c r="BFX246" s="41"/>
      <c r="BFY246" s="41"/>
      <c r="BFZ246" s="41"/>
      <c r="BGA246" s="41"/>
      <c r="BGB246" s="41"/>
      <c r="BGC246" s="41"/>
      <c r="BGD246" s="41"/>
      <c r="BGE246" s="41"/>
      <c r="BGF246" s="41"/>
      <c r="BGG246" s="41"/>
      <c r="BGH246" s="41"/>
      <c r="BGI246" s="41"/>
      <c r="BGJ246" s="41"/>
      <c r="BGK246" s="41"/>
      <c r="BGL246" s="41"/>
      <c r="BGM246" s="41"/>
      <c r="BGN246" s="41"/>
      <c r="BGO246" s="41"/>
      <c r="BGP246" s="41"/>
      <c r="BGQ246" s="41"/>
      <c r="BGR246" s="41"/>
      <c r="BGS246" s="41"/>
      <c r="BGT246" s="41"/>
      <c r="BGU246" s="41"/>
      <c r="BGV246" s="41"/>
      <c r="BGW246" s="41"/>
      <c r="BGX246" s="41"/>
      <c r="BGY246" s="41"/>
      <c r="BGZ246" s="41"/>
      <c r="BHA246" s="41"/>
      <c r="BHB246" s="41"/>
      <c r="BHC246" s="41"/>
      <c r="BHD246" s="41"/>
      <c r="BHE246" s="41"/>
      <c r="BHF246" s="41"/>
      <c r="BHG246" s="41"/>
      <c r="BHH246" s="41"/>
      <c r="BHI246" s="41"/>
      <c r="BHJ246" s="41"/>
      <c r="BHK246" s="41"/>
      <c r="BHL246" s="41"/>
      <c r="BHM246" s="41"/>
      <c r="BHN246" s="41"/>
      <c r="BHO246" s="41"/>
      <c r="BHP246" s="41"/>
      <c r="BHQ246" s="41"/>
      <c r="BHR246" s="41"/>
      <c r="BHS246" s="41"/>
      <c r="BHT246" s="41"/>
      <c r="BHU246" s="41"/>
      <c r="BHV246" s="41"/>
      <c r="BHW246" s="41"/>
      <c r="BHX246" s="41"/>
      <c r="BHY246" s="41"/>
      <c r="BHZ246" s="41"/>
      <c r="BIA246" s="41"/>
      <c r="BIB246" s="41"/>
      <c r="BIC246" s="41"/>
      <c r="BID246" s="41"/>
      <c r="BIE246" s="41"/>
      <c r="BIF246" s="41"/>
      <c r="BIG246" s="41"/>
      <c r="BIH246" s="41"/>
      <c r="BII246" s="41"/>
      <c r="BIJ246" s="41"/>
      <c r="BIK246" s="41"/>
      <c r="BIL246" s="41"/>
      <c r="BIM246" s="41"/>
      <c r="BIN246" s="41"/>
      <c r="BIO246" s="41"/>
      <c r="BIP246" s="41"/>
      <c r="BIQ246" s="41"/>
      <c r="BIR246" s="41"/>
      <c r="BIS246" s="41"/>
      <c r="BIT246" s="41"/>
      <c r="BIU246" s="41"/>
      <c r="BIV246" s="41"/>
      <c r="BIW246" s="41"/>
      <c r="BIX246" s="41"/>
      <c r="BIY246" s="41"/>
      <c r="BIZ246" s="41"/>
      <c r="BJA246" s="41"/>
      <c r="BJB246" s="41"/>
      <c r="BJC246" s="41"/>
      <c r="BJD246" s="41"/>
      <c r="BJE246" s="41"/>
      <c r="BJF246" s="41"/>
      <c r="BJG246" s="41"/>
      <c r="BJH246" s="41"/>
      <c r="BJI246" s="41"/>
      <c r="BJJ246" s="41"/>
      <c r="BJK246" s="41"/>
      <c r="BJL246" s="41"/>
      <c r="BJM246" s="41"/>
      <c r="BJN246" s="41"/>
      <c r="BJO246" s="41"/>
      <c r="BJP246" s="41"/>
      <c r="BJQ246" s="41"/>
      <c r="BJR246" s="41"/>
      <c r="BJS246" s="41"/>
      <c r="BJT246" s="41"/>
      <c r="BJU246" s="41"/>
      <c r="BJV246" s="41"/>
      <c r="BJW246" s="41"/>
      <c r="BJX246" s="41"/>
      <c r="BJY246" s="41"/>
      <c r="BJZ246" s="41"/>
      <c r="BKA246" s="41"/>
      <c r="BKB246" s="41"/>
      <c r="BKC246" s="41"/>
      <c r="BKD246" s="41"/>
      <c r="BKE246" s="41"/>
      <c r="BKF246" s="41"/>
      <c r="BKG246" s="41"/>
      <c r="BKH246" s="41"/>
      <c r="BKI246" s="41"/>
      <c r="BKJ246" s="41"/>
      <c r="BKK246" s="41"/>
      <c r="BKL246" s="41"/>
      <c r="BKM246" s="41"/>
      <c r="BKN246" s="41"/>
      <c r="BKO246" s="41"/>
      <c r="BKP246" s="41"/>
      <c r="BKQ246" s="41"/>
      <c r="BKR246" s="41"/>
      <c r="BKS246" s="41"/>
      <c r="BKT246" s="41"/>
      <c r="BKU246" s="41"/>
      <c r="BKV246" s="41"/>
      <c r="BKW246" s="41"/>
      <c r="BKX246" s="41"/>
      <c r="BKY246" s="41"/>
      <c r="BKZ246" s="41"/>
      <c r="BLA246" s="41"/>
      <c r="BLB246" s="41"/>
      <c r="BLC246" s="41"/>
      <c r="BLD246" s="41"/>
      <c r="BLE246" s="41"/>
      <c r="BLF246" s="41"/>
      <c r="BLG246" s="41"/>
      <c r="BLH246" s="41"/>
      <c r="BLI246" s="41"/>
      <c r="BLJ246" s="41"/>
      <c r="BLK246" s="41"/>
      <c r="BLL246" s="41"/>
      <c r="BLM246" s="41"/>
      <c r="BLN246" s="41"/>
      <c r="BLO246" s="41"/>
      <c r="BLP246" s="41"/>
      <c r="BLQ246" s="41"/>
      <c r="BLR246" s="41"/>
      <c r="BLS246" s="41"/>
      <c r="BLT246" s="41"/>
      <c r="BLU246" s="41"/>
      <c r="BLV246" s="41"/>
      <c r="BLW246" s="41"/>
      <c r="BLX246" s="41"/>
      <c r="BLY246" s="41"/>
      <c r="BLZ246" s="41"/>
      <c r="BMA246" s="41"/>
      <c r="BMB246" s="41"/>
      <c r="BMC246" s="41"/>
      <c r="BMD246" s="41"/>
      <c r="BME246" s="41"/>
      <c r="BMF246" s="41"/>
      <c r="BMG246" s="41"/>
      <c r="BMH246" s="41"/>
      <c r="BMI246" s="41"/>
      <c r="BMJ246" s="41"/>
      <c r="BMK246" s="41"/>
      <c r="BML246" s="41"/>
      <c r="BMM246" s="41"/>
      <c r="BMN246" s="41"/>
      <c r="BMO246" s="41"/>
      <c r="BMP246" s="41"/>
      <c r="BMQ246" s="41"/>
      <c r="BMR246" s="41"/>
      <c r="BMS246" s="41"/>
      <c r="BMT246" s="41"/>
      <c r="BMU246" s="41"/>
      <c r="BMV246" s="41"/>
      <c r="BMW246" s="41"/>
      <c r="BMX246" s="41"/>
      <c r="BMY246" s="41"/>
      <c r="BMZ246" s="41"/>
      <c r="BNA246" s="41"/>
      <c r="BNB246" s="41"/>
      <c r="BNC246" s="41"/>
      <c r="BND246" s="41"/>
      <c r="BNE246" s="41"/>
      <c r="BNF246" s="41"/>
      <c r="BNG246" s="41"/>
      <c r="BNH246" s="41"/>
      <c r="BNI246" s="41"/>
      <c r="BNJ246" s="41"/>
      <c r="BNK246" s="41"/>
      <c r="BNL246" s="41"/>
      <c r="BNM246" s="41"/>
      <c r="BNN246" s="41"/>
      <c r="BNO246" s="41"/>
      <c r="BNP246" s="41"/>
      <c r="BNQ246" s="41"/>
      <c r="BNR246" s="41"/>
      <c r="BNS246" s="41"/>
      <c r="BNT246" s="41"/>
      <c r="BNU246" s="41"/>
      <c r="BNV246" s="41"/>
      <c r="BNW246" s="41"/>
      <c r="BNX246" s="41"/>
      <c r="BNY246" s="41"/>
      <c r="BNZ246" s="41"/>
      <c r="BOA246" s="41"/>
      <c r="BOB246" s="41"/>
      <c r="BOC246" s="41"/>
      <c r="BOD246" s="41"/>
      <c r="BOE246" s="41"/>
      <c r="BOF246" s="41"/>
      <c r="BOG246" s="41"/>
      <c r="BOH246" s="41"/>
      <c r="BOI246" s="41"/>
      <c r="BOJ246" s="41"/>
      <c r="BOK246" s="41"/>
      <c r="BOL246" s="41"/>
      <c r="BOM246" s="41"/>
      <c r="BON246" s="41"/>
      <c r="BOO246" s="41"/>
      <c r="BOP246" s="41"/>
      <c r="BOQ246" s="41"/>
      <c r="BOR246" s="41"/>
      <c r="BOS246" s="41"/>
      <c r="BOT246" s="41"/>
      <c r="BOU246" s="41"/>
      <c r="BOV246" s="41"/>
      <c r="BOW246" s="41"/>
      <c r="BOX246" s="41"/>
      <c r="BOY246" s="41"/>
      <c r="BOZ246" s="41"/>
      <c r="BPA246" s="41"/>
      <c r="BPB246" s="41"/>
      <c r="BPC246" s="41"/>
      <c r="BPD246" s="41"/>
      <c r="BPE246" s="41"/>
      <c r="BPF246" s="41"/>
      <c r="BPG246" s="41"/>
      <c r="BPH246" s="41"/>
      <c r="BPI246" s="41"/>
      <c r="BPJ246" s="41"/>
      <c r="BPK246" s="41"/>
      <c r="BPL246" s="41"/>
      <c r="BPM246" s="41"/>
      <c r="BPN246" s="41"/>
      <c r="BPO246" s="41"/>
      <c r="BPP246" s="41"/>
      <c r="BPQ246" s="41"/>
      <c r="BPR246" s="41"/>
      <c r="BPS246" s="41"/>
      <c r="BPT246" s="41"/>
      <c r="BPU246" s="41"/>
      <c r="BPV246" s="41"/>
      <c r="BPW246" s="41"/>
      <c r="BPX246" s="41"/>
      <c r="BPY246" s="41"/>
      <c r="BPZ246" s="41"/>
      <c r="BQA246" s="41"/>
      <c r="BQB246" s="41"/>
      <c r="BQC246" s="41"/>
      <c r="BQD246" s="41"/>
      <c r="BQE246" s="41"/>
      <c r="BQF246" s="41"/>
      <c r="BQG246" s="41"/>
      <c r="BQH246" s="41"/>
      <c r="BQI246" s="41"/>
      <c r="BQJ246" s="41"/>
      <c r="BQK246" s="41"/>
      <c r="BQL246" s="41"/>
      <c r="BQM246" s="41"/>
      <c r="BQN246" s="41"/>
      <c r="BQO246" s="41"/>
      <c r="BQP246" s="41"/>
      <c r="BQQ246" s="41"/>
      <c r="BQR246" s="41"/>
      <c r="BQS246" s="41"/>
      <c r="BQT246" s="41"/>
      <c r="BQU246" s="41"/>
      <c r="BQV246" s="41"/>
      <c r="BQW246" s="41"/>
      <c r="BQX246" s="41"/>
      <c r="BQY246" s="41"/>
      <c r="BQZ246" s="41"/>
      <c r="BRA246" s="41"/>
      <c r="BRB246" s="41"/>
      <c r="BRC246" s="41"/>
      <c r="BRD246" s="41"/>
      <c r="BRE246" s="41"/>
      <c r="BRF246" s="41"/>
      <c r="BRG246" s="41"/>
      <c r="BRH246" s="41"/>
      <c r="BRI246" s="41"/>
      <c r="BRJ246" s="41"/>
      <c r="BRK246" s="41"/>
      <c r="BRL246" s="41"/>
      <c r="BRM246" s="41"/>
      <c r="BRN246" s="41"/>
      <c r="BRO246" s="41"/>
      <c r="BRP246" s="41"/>
      <c r="BRQ246" s="41"/>
      <c r="BRR246" s="41"/>
      <c r="BRS246" s="41"/>
      <c r="BRT246" s="41"/>
      <c r="BRU246" s="41"/>
      <c r="BRV246" s="41"/>
      <c r="BRW246" s="41"/>
      <c r="BRX246" s="41"/>
      <c r="BRY246" s="41"/>
      <c r="BRZ246" s="41"/>
      <c r="BSA246" s="41"/>
      <c r="BSB246" s="41"/>
      <c r="BSC246" s="41"/>
      <c r="BSD246" s="41"/>
      <c r="BSE246" s="41"/>
      <c r="BSF246" s="41"/>
      <c r="BSG246" s="41"/>
      <c r="BSH246" s="41"/>
      <c r="BSI246" s="41"/>
      <c r="BSJ246" s="41"/>
      <c r="BSK246" s="41"/>
      <c r="BSL246" s="41"/>
      <c r="BSM246" s="41"/>
      <c r="BSN246" s="41"/>
      <c r="BSO246" s="41"/>
      <c r="BSP246" s="41"/>
      <c r="BSQ246" s="41"/>
      <c r="BSR246" s="41"/>
      <c r="BSS246" s="41"/>
      <c r="BST246" s="41"/>
      <c r="BSU246" s="41"/>
      <c r="BSV246" s="41"/>
      <c r="BSW246" s="41"/>
      <c r="BSX246" s="41"/>
      <c r="BSY246" s="41"/>
      <c r="BSZ246" s="41"/>
      <c r="BTA246" s="41"/>
      <c r="BTB246" s="41"/>
      <c r="BTC246" s="41"/>
      <c r="BTD246" s="41"/>
      <c r="BTE246" s="41"/>
      <c r="BTF246" s="41"/>
      <c r="BTG246" s="41"/>
      <c r="BTH246" s="41"/>
      <c r="BTI246" s="41"/>
      <c r="BTJ246" s="41"/>
      <c r="BTK246" s="41"/>
      <c r="BTL246" s="41"/>
      <c r="BTM246" s="41"/>
      <c r="BTN246" s="41"/>
      <c r="BTO246" s="41"/>
      <c r="BTP246" s="41"/>
      <c r="BTQ246" s="41"/>
      <c r="BTR246" s="41"/>
      <c r="BTS246" s="41"/>
      <c r="BTT246" s="41"/>
      <c r="BTU246" s="41"/>
      <c r="BTV246" s="41"/>
      <c r="BTW246" s="41"/>
      <c r="BTX246" s="41"/>
      <c r="BTY246" s="41"/>
      <c r="BTZ246" s="41"/>
      <c r="BUA246" s="41"/>
      <c r="BUB246" s="41"/>
      <c r="BUC246" s="41"/>
      <c r="BUD246" s="41"/>
      <c r="BUE246" s="41"/>
      <c r="BUF246" s="41"/>
      <c r="BUG246" s="41"/>
      <c r="BUH246" s="41"/>
      <c r="BUI246" s="41"/>
      <c r="BUJ246" s="41"/>
      <c r="BUK246" s="41"/>
      <c r="BUL246" s="41"/>
      <c r="BUM246" s="41"/>
      <c r="BUN246" s="41"/>
      <c r="BUO246" s="41"/>
      <c r="BUP246" s="41"/>
      <c r="BUQ246" s="41"/>
      <c r="BUR246" s="41"/>
      <c r="BUS246" s="41"/>
      <c r="BUT246" s="41"/>
      <c r="BUU246" s="41"/>
      <c r="BUV246" s="41"/>
      <c r="BUW246" s="41"/>
      <c r="BUX246" s="41"/>
      <c r="BUY246" s="41"/>
      <c r="BUZ246" s="41"/>
      <c r="BVA246" s="41"/>
      <c r="BVB246" s="41"/>
      <c r="BVC246" s="41"/>
      <c r="BVD246" s="41"/>
      <c r="BVE246" s="41"/>
      <c r="BVF246" s="41"/>
      <c r="BVG246" s="41"/>
      <c r="BVH246" s="41"/>
      <c r="BVI246" s="41"/>
      <c r="BVJ246" s="41"/>
      <c r="BVK246" s="41"/>
      <c r="BVL246" s="41"/>
      <c r="BVM246" s="41"/>
      <c r="BVN246" s="41"/>
      <c r="BVO246" s="41"/>
      <c r="BVP246" s="41"/>
      <c r="BVQ246" s="41"/>
      <c r="BVR246" s="41"/>
      <c r="BVS246" s="41"/>
      <c r="BVT246" s="41"/>
      <c r="BVU246" s="41"/>
      <c r="BVV246" s="41"/>
      <c r="BVW246" s="41"/>
      <c r="BVX246" s="41"/>
      <c r="BVY246" s="41"/>
      <c r="BVZ246" s="41"/>
      <c r="BWA246" s="41"/>
      <c r="BWB246" s="41"/>
      <c r="BWC246" s="41"/>
      <c r="BWD246" s="41"/>
      <c r="BWE246" s="41"/>
      <c r="BWF246" s="41"/>
      <c r="BWG246" s="41"/>
      <c r="BWH246" s="41"/>
      <c r="BWI246" s="41"/>
      <c r="BWJ246" s="41"/>
      <c r="BWK246" s="41"/>
      <c r="BWL246" s="41"/>
      <c r="BWM246" s="41"/>
      <c r="BWN246" s="41"/>
      <c r="BWO246" s="41"/>
      <c r="BWP246" s="41"/>
      <c r="BWQ246" s="41"/>
      <c r="BWR246" s="41"/>
      <c r="BWS246" s="41"/>
      <c r="BWT246" s="41"/>
      <c r="BWU246" s="41"/>
      <c r="BWV246" s="41"/>
      <c r="BWW246" s="41"/>
      <c r="BWX246" s="41"/>
      <c r="BWY246" s="41"/>
      <c r="BWZ246" s="41"/>
      <c r="BXA246" s="41"/>
      <c r="BXB246" s="41"/>
      <c r="BXC246" s="41"/>
      <c r="BXD246" s="41"/>
      <c r="BXE246" s="41"/>
      <c r="BXF246" s="41"/>
      <c r="BXG246" s="41"/>
      <c r="BXH246" s="41"/>
      <c r="BXI246" s="41"/>
      <c r="BXJ246" s="41"/>
      <c r="BXK246" s="41"/>
      <c r="BXL246" s="41"/>
      <c r="BXM246" s="41"/>
      <c r="BXN246" s="41"/>
      <c r="BXO246" s="41"/>
      <c r="BXP246" s="41"/>
      <c r="BXQ246" s="41"/>
      <c r="BXR246" s="41"/>
      <c r="BXS246" s="41"/>
      <c r="BXT246" s="41"/>
      <c r="BXU246" s="41"/>
      <c r="BXV246" s="41"/>
      <c r="BXW246" s="41"/>
      <c r="BXX246" s="41"/>
      <c r="BXY246" s="41"/>
      <c r="BXZ246" s="41"/>
      <c r="BYA246" s="41"/>
      <c r="BYB246" s="41"/>
      <c r="BYC246" s="41"/>
      <c r="BYD246" s="41"/>
      <c r="BYE246" s="41"/>
      <c r="BYF246" s="41"/>
      <c r="BYG246" s="41"/>
      <c r="BYH246" s="41"/>
      <c r="BYI246" s="41"/>
      <c r="BYJ246" s="41"/>
      <c r="BYK246" s="41"/>
      <c r="BYL246" s="41"/>
      <c r="BYM246" s="41"/>
      <c r="BYN246" s="41"/>
      <c r="BYO246" s="41"/>
      <c r="BYP246" s="41"/>
      <c r="BYQ246" s="41"/>
      <c r="BYR246" s="41"/>
      <c r="BYS246" s="41"/>
      <c r="BYT246" s="41"/>
      <c r="BYU246" s="41"/>
      <c r="BYV246" s="41"/>
      <c r="BYW246" s="41"/>
      <c r="BYX246" s="41"/>
      <c r="BYY246" s="41"/>
      <c r="BYZ246" s="41"/>
      <c r="BZA246" s="41"/>
      <c r="BZB246" s="41"/>
      <c r="BZC246" s="41"/>
      <c r="BZD246" s="41"/>
      <c r="BZE246" s="41"/>
      <c r="BZF246" s="41"/>
      <c r="BZG246" s="41"/>
      <c r="BZH246" s="41"/>
      <c r="BZI246" s="41"/>
      <c r="BZJ246" s="41"/>
      <c r="BZK246" s="41"/>
      <c r="BZL246" s="41"/>
      <c r="BZM246" s="41"/>
      <c r="BZN246" s="41"/>
      <c r="BZO246" s="41"/>
      <c r="BZP246" s="41"/>
      <c r="BZQ246" s="41"/>
      <c r="BZR246" s="41"/>
      <c r="BZS246" s="41"/>
      <c r="BZT246" s="41"/>
      <c r="BZU246" s="41"/>
      <c r="BZV246" s="41"/>
      <c r="BZW246" s="41"/>
      <c r="BZX246" s="41"/>
      <c r="BZY246" s="41"/>
      <c r="BZZ246" s="41"/>
      <c r="CAA246" s="41"/>
      <c r="CAB246" s="41"/>
      <c r="CAC246" s="41"/>
      <c r="CAD246" s="41"/>
      <c r="CAE246" s="41"/>
      <c r="CAF246" s="41"/>
      <c r="CAG246" s="41"/>
      <c r="CAH246" s="41"/>
      <c r="CAI246" s="41"/>
      <c r="CAJ246" s="41"/>
      <c r="CAK246" s="41"/>
      <c r="CAL246" s="41"/>
      <c r="CAM246" s="41"/>
      <c r="CAN246" s="41"/>
      <c r="CAO246" s="41"/>
      <c r="CAP246" s="41"/>
      <c r="CAQ246" s="41"/>
      <c r="CAR246" s="41"/>
      <c r="CAS246" s="41"/>
      <c r="CAT246" s="41"/>
      <c r="CAU246" s="41"/>
      <c r="CAV246" s="41"/>
      <c r="CAW246" s="41"/>
      <c r="CAX246" s="41"/>
      <c r="CAY246" s="41"/>
      <c r="CAZ246" s="41"/>
      <c r="CBA246" s="41"/>
      <c r="CBB246" s="41"/>
      <c r="CBC246" s="41"/>
      <c r="CBD246" s="41"/>
      <c r="CBE246" s="41"/>
      <c r="CBF246" s="41"/>
      <c r="CBG246" s="41"/>
      <c r="CBH246" s="41"/>
      <c r="CBI246" s="41"/>
      <c r="CBJ246" s="41"/>
      <c r="CBK246" s="41"/>
      <c r="CBL246" s="41"/>
      <c r="CBM246" s="41"/>
      <c r="CBN246" s="41"/>
      <c r="CBO246" s="41"/>
      <c r="CBP246" s="41"/>
      <c r="CBQ246" s="41"/>
      <c r="CBR246" s="41"/>
      <c r="CBS246" s="41"/>
      <c r="CBT246" s="41"/>
      <c r="CBU246" s="41"/>
      <c r="CBV246" s="41"/>
      <c r="CBW246" s="41"/>
      <c r="CBX246" s="41"/>
      <c r="CBY246" s="41"/>
      <c r="CBZ246" s="41"/>
      <c r="CCA246" s="41"/>
      <c r="CCB246" s="41"/>
      <c r="CCC246" s="41"/>
      <c r="CCD246" s="41"/>
      <c r="CCE246" s="41"/>
      <c r="CCF246" s="41"/>
      <c r="CCG246" s="41"/>
      <c r="CCH246" s="41"/>
      <c r="CCI246" s="41"/>
      <c r="CCJ246" s="41"/>
      <c r="CCK246" s="41"/>
      <c r="CCL246" s="41"/>
      <c r="CCM246" s="41"/>
      <c r="CCN246" s="41"/>
      <c r="CCO246" s="41"/>
      <c r="CCP246" s="41"/>
      <c r="CCQ246" s="41"/>
      <c r="CCR246" s="41"/>
      <c r="CCS246" s="41"/>
      <c r="CCT246" s="41"/>
      <c r="CCU246" s="41"/>
      <c r="CCV246" s="41"/>
      <c r="CCW246" s="41"/>
      <c r="CCX246" s="41"/>
      <c r="CCY246" s="41"/>
      <c r="CCZ246" s="41"/>
      <c r="CDA246" s="41"/>
      <c r="CDB246" s="41"/>
      <c r="CDC246" s="41"/>
      <c r="CDD246" s="41"/>
      <c r="CDE246" s="41"/>
      <c r="CDF246" s="41"/>
      <c r="CDG246" s="41"/>
      <c r="CDH246" s="41"/>
      <c r="CDI246" s="41"/>
      <c r="CDJ246" s="41"/>
      <c r="CDK246" s="41"/>
      <c r="CDL246" s="41"/>
      <c r="CDM246" s="41"/>
      <c r="CDN246" s="41"/>
      <c r="CDO246" s="41"/>
      <c r="CDP246" s="41"/>
      <c r="CDQ246" s="41"/>
      <c r="CDR246" s="41"/>
      <c r="CDS246" s="41"/>
      <c r="CDT246" s="41"/>
      <c r="CDU246" s="41"/>
      <c r="CDV246" s="41"/>
      <c r="CDW246" s="41"/>
      <c r="CDX246" s="41"/>
      <c r="CDY246" s="41"/>
      <c r="CDZ246" s="41"/>
      <c r="CEA246" s="41"/>
      <c r="CEB246" s="41"/>
      <c r="CEC246" s="41"/>
      <c r="CED246" s="41"/>
      <c r="CEE246" s="41"/>
      <c r="CEF246" s="41"/>
      <c r="CEG246" s="41"/>
      <c r="CEH246" s="41"/>
      <c r="CEI246" s="41"/>
      <c r="CEJ246" s="41"/>
      <c r="CEK246" s="41"/>
      <c r="CEL246" s="41"/>
      <c r="CEM246" s="41"/>
      <c r="CEN246" s="41"/>
      <c r="CEO246" s="41"/>
      <c r="CEP246" s="41"/>
      <c r="CEQ246" s="41"/>
      <c r="CER246" s="41"/>
      <c r="CES246" s="41"/>
      <c r="CET246" s="41"/>
      <c r="CEU246" s="41"/>
      <c r="CEV246" s="41"/>
      <c r="CEW246" s="41"/>
      <c r="CEX246" s="41"/>
      <c r="CEY246" s="41"/>
      <c r="CEZ246" s="41"/>
      <c r="CFA246" s="41"/>
      <c r="CFB246" s="41"/>
      <c r="CFC246" s="41"/>
      <c r="CFD246" s="41"/>
      <c r="CFE246" s="41"/>
      <c r="CFF246" s="41"/>
      <c r="CFG246" s="41"/>
      <c r="CFH246" s="41"/>
      <c r="CFI246" s="41"/>
      <c r="CFJ246" s="41"/>
      <c r="CFK246" s="41"/>
      <c r="CFL246" s="41"/>
      <c r="CFM246" s="41"/>
      <c r="CFN246" s="41"/>
      <c r="CFO246" s="41"/>
      <c r="CFP246" s="41"/>
      <c r="CFQ246" s="41"/>
      <c r="CFR246" s="41"/>
      <c r="CFS246" s="41"/>
      <c r="CFT246" s="41"/>
      <c r="CFU246" s="41"/>
      <c r="CFV246" s="41"/>
      <c r="CFW246" s="41"/>
      <c r="CFX246" s="41"/>
      <c r="CFY246" s="41"/>
      <c r="CFZ246" s="41"/>
      <c r="CGA246" s="41"/>
      <c r="CGB246" s="41"/>
      <c r="CGC246" s="41"/>
      <c r="CGD246" s="41"/>
      <c r="CGE246" s="41"/>
      <c r="CGF246" s="41"/>
      <c r="CGG246" s="41"/>
      <c r="CGH246" s="41"/>
      <c r="CGI246" s="41"/>
      <c r="CGJ246" s="41"/>
      <c r="CGK246" s="41"/>
      <c r="CGL246" s="41"/>
      <c r="CGM246" s="41"/>
      <c r="CGN246" s="41"/>
      <c r="CGO246" s="41"/>
      <c r="CGP246" s="41"/>
      <c r="CGQ246" s="41"/>
      <c r="CGR246" s="41"/>
      <c r="CGS246" s="41"/>
      <c r="CGT246" s="41"/>
      <c r="CGU246" s="41"/>
      <c r="CGV246" s="41"/>
      <c r="CGW246" s="41"/>
      <c r="CGX246" s="41"/>
      <c r="CGY246" s="41"/>
      <c r="CGZ246" s="41"/>
      <c r="CHA246" s="41"/>
      <c r="CHB246" s="41"/>
      <c r="CHC246" s="41"/>
      <c r="CHD246" s="41"/>
      <c r="CHE246" s="41"/>
      <c r="CHF246" s="41"/>
      <c r="CHG246" s="41"/>
      <c r="CHH246" s="41"/>
      <c r="CHI246" s="41"/>
      <c r="CHJ246" s="41"/>
      <c r="CHK246" s="41"/>
      <c r="CHL246" s="41"/>
      <c r="CHM246" s="41"/>
      <c r="CHN246" s="41"/>
      <c r="CHO246" s="41"/>
      <c r="CHP246" s="41"/>
      <c r="CHQ246" s="41"/>
      <c r="CHR246" s="41"/>
      <c r="CHS246" s="41"/>
      <c r="CHT246" s="41"/>
      <c r="CHU246" s="41"/>
      <c r="CHV246" s="41"/>
      <c r="CHW246" s="41"/>
      <c r="CHX246" s="41"/>
      <c r="CHY246" s="41"/>
      <c r="CHZ246" s="41"/>
      <c r="CIA246" s="41"/>
      <c r="CIB246" s="41"/>
      <c r="CIC246" s="41"/>
      <c r="CID246" s="41"/>
      <c r="CIE246" s="41"/>
      <c r="CIF246" s="41"/>
      <c r="CIG246" s="41"/>
      <c r="CIH246" s="41"/>
      <c r="CII246" s="41"/>
      <c r="CIJ246" s="41"/>
      <c r="CIK246" s="41"/>
      <c r="CIL246" s="41"/>
      <c r="CIM246" s="41"/>
      <c r="CIN246" s="41"/>
      <c r="CIO246" s="41"/>
      <c r="CIP246" s="41"/>
      <c r="CIQ246" s="41"/>
      <c r="CIR246" s="41"/>
      <c r="CIS246" s="41"/>
      <c r="CIT246" s="41"/>
      <c r="CIU246" s="41"/>
      <c r="CIV246" s="41"/>
      <c r="CIW246" s="41"/>
      <c r="CIX246" s="41"/>
      <c r="CIY246" s="41"/>
      <c r="CIZ246" s="41"/>
      <c r="CJA246" s="41"/>
      <c r="CJB246" s="41"/>
      <c r="CJC246" s="41"/>
      <c r="CJD246" s="41"/>
      <c r="CJE246" s="41"/>
      <c r="CJF246" s="41"/>
      <c r="CJG246" s="41"/>
      <c r="CJH246" s="41"/>
      <c r="CJI246" s="41"/>
      <c r="CJJ246" s="41"/>
      <c r="CJK246" s="41"/>
      <c r="CJL246" s="41"/>
      <c r="CJM246" s="41"/>
      <c r="CJN246" s="41"/>
      <c r="CJO246" s="41"/>
      <c r="CJP246" s="41"/>
      <c r="CJQ246" s="41"/>
      <c r="CJR246" s="41"/>
      <c r="CJS246" s="41"/>
      <c r="CJT246" s="41"/>
      <c r="CJU246" s="41"/>
      <c r="CJV246" s="41"/>
      <c r="CJW246" s="41"/>
      <c r="CJX246" s="41"/>
      <c r="CJY246" s="41"/>
      <c r="CJZ246" s="41"/>
      <c r="CKA246" s="41"/>
      <c r="CKB246" s="41"/>
      <c r="CKC246" s="41"/>
      <c r="CKD246" s="41"/>
      <c r="CKE246" s="41"/>
      <c r="CKF246" s="41"/>
      <c r="CKG246" s="41"/>
      <c r="CKH246" s="41"/>
      <c r="CKI246" s="41"/>
      <c r="CKJ246" s="41"/>
      <c r="CKK246" s="41"/>
      <c r="CKL246" s="41"/>
      <c r="CKM246" s="41"/>
      <c r="CKN246" s="41"/>
      <c r="CKO246" s="41"/>
      <c r="CKP246" s="41"/>
      <c r="CKQ246" s="41"/>
      <c r="CKR246" s="41"/>
      <c r="CKS246" s="41"/>
      <c r="CKT246" s="41"/>
      <c r="CKU246" s="41"/>
      <c r="CKV246" s="41"/>
      <c r="CKW246" s="41"/>
      <c r="CKX246" s="41"/>
      <c r="CKY246" s="41"/>
      <c r="CKZ246" s="41"/>
      <c r="CLA246" s="41"/>
      <c r="CLB246" s="41"/>
      <c r="CLC246" s="41"/>
      <c r="CLD246" s="41"/>
      <c r="CLE246" s="41"/>
      <c r="CLF246" s="41"/>
      <c r="CLG246" s="41"/>
      <c r="CLH246" s="41"/>
      <c r="CLI246" s="41"/>
      <c r="CLJ246" s="41"/>
      <c r="CLK246" s="41"/>
      <c r="CLL246" s="41"/>
      <c r="CLM246" s="41"/>
      <c r="CLN246" s="41"/>
      <c r="CLO246" s="41"/>
      <c r="CLP246" s="41"/>
      <c r="CLQ246" s="41"/>
      <c r="CLR246" s="41"/>
      <c r="CLS246" s="41"/>
      <c r="CLT246" s="41"/>
      <c r="CLU246" s="41"/>
      <c r="CLV246" s="41"/>
      <c r="CLW246" s="41"/>
      <c r="CLX246" s="41"/>
      <c r="CLY246" s="41"/>
      <c r="CLZ246" s="41"/>
      <c r="CMA246" s="41"/>
      <c r="CMB246" s="41"/>
      <c r="CMC246" s="41"/>
      <c r="CMD246" s="41"/>
      <c r="CME246" s="41"/>
      <c r="CMF246" s="41"/>
      <c r="CMG246" s="41"/>
      <c r="CMH246" s="41"/>
      <c r="CMI246" s="41"/>
      <c r="CMJ246" s="41"/>
      <c r="CMK246" s="41"/>
      <c r="CML246" s="41"/>
      <c r="CMM246" s="41"/>
      <c r="CMN246" s="41"/>
      <c r="CMO246" s="41"/>
      <c r="CMP246" s="41"/>
      <c r="CMQ246" s="41"/>
      <c r="CMR246" s="41"/>
      <c r="CMS246" s="41"/>
      <c r="CMT246" s="41"/>
      <c r="CMU246" s="41"/>
      <c r="CMV246" s="41"/>
      <c r="CMW246" s="41"/>
      <c r="CMX246" s="41"/>
      <c r="CMY246" s="41"/>
      <c r="CMZ246" s="41"/>
      <c r="CNA246" s="41"/>
      <c r="CNB246" s="41"/>
      <c r="CNC246" s="41"/>
      <c r="CND246" s="41"/>
      <c r="CNE246" s="41"/>
      <c r="CNF246" s="41"/>
      <c r="CNG246" s="41"/>
      <c r="CNH246" s="41"/>
      <c r="CNI246" s="41"/>
      <c r="CNJ246" s="41"/>
      <c r="CNK246" s="41"/>
      <c r="CNL246" s="41"/>
      <c r="CNM246" s="41"/>
      <c r="CNN246" s="41"/>
      <c r="CNO246" s="41"/>
      <c r="CNP246" s="41"/>
      <c r="CNQ246" s="41"/>
      <c r="CNR246" s="41"/>
      <c r="CNS246" s="41"/>
      <c r="CNT246" s="41"/>
      <c r="CNU246" s="41"/>
      <c r="CNV246" s="41"/>
      <c r="CNW246" s="41"/>
      <c r="CNX246" s="41"/>
      <c r="CNY246" s="41"/>
      <c r="CNZ246" s="41"/>
      <c r="COA246" s="41"/>
      <c r="COB246" s="41"/>
      <c r="COC246" s="41"/>
      <c r="COD246" s="41"/>
      <c r="COE246" s="41"/>
      <c r="COF246" s="41"/>
      <c r="COG246" s="41"/>
      <c r="COH246" s="41"/>
      <c r="COI246" s="41"/>
      <c r="COJ246" s="41"/>
      <c r="COK246" s="41"/>
      <c r="COL246" s="41"/>
      <c r="COM246" s="41"/>
      <c r="CON246" s="41"/>
      <c r="COO246" s="41"/>
      <c r="COP246" s="41"/>
      <c r="COQ246" s="41"/>
      <c r="COR246" s="41"/>
      <c r="COS246" s="41"/>
      <c r="COT246" s="41"/>
      <c r="COU246" s="41"/>
      <c r="COV246" s="41"/>
      <c r="COW246" s="41"/>
      <c r="COX246" s="41"/>
      <c r="COY246" s="41"/>
      <c r="COZ246" s="41"/>
      <c r="CPA246" s="41"/>
      <c r="CPB246" s="41"/>
      <c r="CPC246" s="41"/>
      <c r="CPD246" s="41"/>
      <c r="CPE246" s="41"/>
      <c r="CPF246" s="41"/>
      <c r="CPG246" s="41"/>
      <c r="CPH246" s="41"/>
      <c r="CPI246" s="41"/>
      <c r="CPJ246" s="41"/>
      <c r="CPK246" s="41"/>
      <c r="CPL246" s="41"/>
      <c r="CPM246" s="41"/>
      <c r="CPN246" s="41"/>
      <c r="CPO246" s="41"/>
      <c r="CPP246" s="41"/>
      <c r="CPQ246" s="41"/>
      <c r="CPR246" s="41"/>
      <c r="CPS246" s="41"/>
      <c r="CPT246" s="41"/>
      <c r="CPU246" s="41"/>
      <c r="CPV246" s="41"/>
      <c r="CPW246" s="41"/>
      <c r="CPX246" s="41"/>
      <c r="CPY246" s="41"/>
      <c r="CPZ246" s="41"/>
      <c r="CQA246" s="41"/>
      <c r="CQB246" s="41"/>
      <c r="CQC246" s="41"/>
      <c r="CQD246" s="41"/>
      <c r="CQE246" s="41"/>
      <c r="CQF246" s="41"/>
      <c r="CQG246" s="41"/>
      <c r="CQH246" s="41"/>
      <c r="CQI246" s="41"/>
      <c r="CQJ246" s="41"/>
      <c r="CQK246" s="41"/>
      <c r="CQL246" s="41"/>
      <c r="CQM246" s="41"/>
      <c r="CQN246" s="41"/>
      <c r="CQO246" s="41"/>
      <c r="CQP246" s="41"/>
      <c r="CQQ246" s="41"/>
      <c r="CQR246" s="41"/>
      <c r="CQS246" s="41"/>
      <c r="CQT246" s="41"/>
      <c r="CQU246" s="41"/>
      <c r="CQV246" s="41"/>
      <c r="CQW246" s="41"/>
      <c r="CQX246" s="41"/>
      <c r="CQY246" s="41"/>
      <c r="CQZ246" s="41"/>
      <c r="CRA246" s="41"/>
      <c r="CRB246" s="41"/>
      <c r="CRC246" s="41"/>
      <c r="CRD246" s="41"/>
      <c r="CRE246" s="41"/>
      <c r="CRF246" s="41"/>
      <c r="CRG246" s="41"/>
      <c r="CRH246" s="41"/>
      <c r="CRI246" s="41"/>
      <c r="CRJ246" s="41"/>
      <c r="CRK246" s="41"/>
      <c r="CRL246" s="41"/>
      <c r="CRM246" s="41"/>
      <c r="CRN246" s="41"/>
      <c r="CRO246" s="41"/>
      <c r="CRP246" s="41"/>
      <c r="CRQ246" s="41"/>
      <c r="CRR246" s="41"/>
      <c r="CRS246" s="41"/>
      <c r="CRT246" s="41"/>
      <c r="CRU246" s="41"/>
      <c r="CRV246" s="41"/>
      <c r="CRW246" s="41"/>
      <c r="CRX246" s="41"/>
      <c r="CRY246" s="41"/>
      <c r="CRZ246" s="41"/>
      <c r="CSA246" s="41"/>
      <c r="CSB246" s="41"/>
      <c r="CSC246" s="41"/>
      <c r="CSD246" s="41"/>
      <c r="CSE246" s="41"/>
      <c r="CSF246" s="41"/>
      <c r="CSG246" s="41"/>
      <c r="CSH246" s="41"/>
      <c r="CSI246" s="41"/>
      <c r="CSJ246" s="41"/>
      <c r="CSK246" s="41"/>
      <c r="CSL246" s="41"/>
      <c r="CSM246" s="41"/>
      <c r="CSN246" s="41"/>
      <c r="CSO246" s="41"/>
      <c r="CSP246" s="41"/>
      <c r="CSQ246" s="41"/>
      <c r="CSR246" s="41"/>
      <c r="CSS246" s="41"/>
      <c r="CST246" s="41"/>
      <c r="CSU246" s="41"/>
      <c r="CSV246" s="41"/>
      <c r="CSW246" s="41"/>
      <c r="CSX246" s="41"/>
      <c r="CSY246" s="41"/>
      <c r="CSZ246" s="41"/>
      <c r="CTA246" s="41"/>
      <c r="CTB246" s="41"/>
      <c r="CTC246" s="41"/>
      <c r="CTD246" s="41"/>
      <c r="CTE246" s="41"/>
      <c r="CTF246" s="41"/>
      <c r="CTG246" s="41"/>
      <c r="CTH246" s="41"/>
      <c r="CTI246" s="41"/>
      <c r="CTJ246" s="41"/>
      <c r="CTK246" s="41"/>
      <c r="CTL246" s="41"/>
      <c r="CTM246" s="41"/>
      <c r="CTN246" s="41"/>
      <c r="CTO246" s="41"/>
      <c r="CTP246" s="41"/>
      <c r="CTQ246" s="41"/>
      <c r="CTR246" s="41"/>
      <c r="CTS246" s="41"/>
      <c r="CTT246" s="41"/>
      <c r="CTU246" s="41"/>
      <c r="CTV246" s="41"/>
      <c r="CTW246" s="41"/>
      <c r="CTX246" s="41"/>
      <c r="CTY246" s="41"/>
      <c r="CTZ246" s="41"/>
      <c r="CUA246" s="41"/>
      <c r="CUB246" s="41"/>
      <c r="CUC246" s="41"/>
      <c r="CUD246" s="41"/>
      <c r="CUE246" s="41"/>
      <c r="CUF246" s="41"/>
      <c r="CUG246" s="41"/>
      <c r="CUH246" s="41"/>
      <c r="CUI246" s="41"/>
      <c r="CUJ246" s="41"/>
      <c r="CUK246" s="41"/>
      <c r="CUL246" s="41"/>
      <c r="CUM246" s="41"/>
      <c r="CUN246" s="41"/>
      <c r="CUO246" s="41"/>
      <c r="CUP246" s="41"/>
      <c r="CUQ246" s="41"/>
      <c r="CUR246" s="41"/>
      <c r="CUS246" s="41"/>
      <c r="CUT246" s="41"/>
      <c r="CUU246" s="41"/>
      <c r="CUV246" s="41"/>
      <c r="CUW246" s="41"/>
      <c r="CUX246" s="41"/>
      <c r="CUY246" s="41"/>
      <c r="CUZ246" s="41"/>
      <c r="CVA246" s="41"/>
      <c r="CVB246" s="41"/>
      <c r="CVC246" s="41"/>
      <c r="CVD246" s="41"/>
      <c r="CVE246" s="41"/>
      <c r="CVF246" s="41"/>
      <c r="CVG246" s="41"/>
      <c r="CVH246" s="41"/>
      <c r="CVI246" s="41"/>
      <c r="CVJ246" s="41"/>
      <c r="CVK246" s="41"/>
      <c r="CVL246" s="41"/>
      <c r="CVM246" s="41"/>
      <c r="CVN246" s="41"/>
      <c r="CVO246" s="41"/>
      <c r="CVP246" s="41"/>
      <c r="CVQ246" s="41"/>
      <c r="CVR246" s="41"/>
      <c r="CVS246" s="41"/>
      <c r="CVT246" s="41"/>
      <c r="CVU246" s="41"/>
      <c r="CVV246" s="41"/>
      <c r="CVW246" s="41"/>
      <c r="CVX246" s="41"/>
      <c r="CVY246" s="41"/>
      <c r="CVZ246" s="41"/>
      <c r="CWA246" s="41"/>
      <c r="CWB246" s="41"/>
      <c r="CWC246" s="41"/>
      <c r="CWD246" s="41"/>
      <c r="CWE246" s="41"/>
      <c r="CWF246" s="41"/>
      <c r="CWG246" s="41"/>
      <c r="CWH246" s="41"/>
      <c r="CWI246" s="41"/>
      <c r="CWJ246" s="41"/>
      <c r="CWK246" s="41"/>
      <c r="CWL246" s="41"/>
      <c r="CWM246" s="41"/>
      <c r="CWN246" s="41"/>
      <c r="CWO246" s="41"/>
      <c r="CWP246" s="41"/>
      <c r="CWQ246" s="41"/>
      <c r="CWR246" s="41"/>
      <c r="CWS246" s="41"/>
      <c r="CWT246" s="41"/>
      <c r="CWU246" s="41"/>
      <c r="CWV246" s="41"/>
      <c r="CWW246" s="41"/>
      <c r="CWX246" s="41"/>
      <c r="CWY246" s="41"/>
      <c r="CWZ246" s="41"/>
      <c r="CXA246" s="41"/>
      <c r="CXB246" s="41"/>
      <c r="CXC246" s="41"/>
      <c r="CXD246" s="41"/>
      <c r="CXE246" s="41"/>
      <c r="CXF246" s="41"/>
      <c r="CXG246" s="41"/>
      <c r="CXH246" s="41"/>
      <c r="CXI246" s="41"/>
      <c r="CXJ246" s="41"/>
      <c r="CXK246" s="41"/>
      <c r="CXL246" s="41"/>
      <c r="CXM246" s="41"/>
      <c r="CXN246" s="41"/>
      <c r="CXO246" s="41"/>
      <c r="CXP246" s="41"/>
      <c r="CXQ246" s="41"/>
      <c r="CXR246" s="41"/>
      <c r="CXS246" s="41"/>
      <c r="CXT246" s="41"/>
      <c r="CXU246" s="41"/>
      <c r="CXV246" s="41"/>
      <c r="CXW246" s="41"/>
      <c r="CXX246" s="41"/>
      <c r="CXY246" s="41"/>
      <c r="CXZ246" s="41"/>
      <c r="CYA246" s="41"/>
      <c r="CYB246" s="41"/>
      <c r="CYC246" s="41"/>
      <c r="CYD246" s="41"/>
      <c r="CYE246" s="41"/>
      <c r="CYF246" s="41"/>
      <c r="CYG246" s="41"/>
      <c r="CYH246" s="41"/>
      <c r="CYI246" s="41"/>
      <c r="CYJ246" s="41"/>
      <c r="CYK246" s="41"/>
      <c r="CYL246" s="41"/>
      <c r="CYM246" s="41"/>
      <c r="CYN246" s="41"/>
      <c r="CYO246" s="41"/>
      <c r="CYP246" s="41"/>
      <c r="CYQ246" s="41"/>
      <c r="CYR246" s="41"/>
      <c r="CYS246" s="41"/>
      <c r="CYT246" s="41"/>
      <c r="CYU246" s="41"/>
      <c r="CYV246" s="41"/>
      <c r="CYW246" s="41"/>
      <c r="CYX246" s="41"/>
      <c r="CYY246" s="41"/>
      <c r="CYZ246" s="41"/>
      <c r="CZA246" s="41"/>
      <c r="CZB246" s="41"/>
      <c r="CZC246" s="41"/>
      <c r="CZD246" s="41"/>
      <c r="CZE246" s="41"/>
      <c r="CZF246" s="41"/>
      <c r="CZG246" s="41"/>
      <c r="CZH246" s="41"/>
      <c r="CZI246" s="41"/>
      <c r="CZJ246" s="41"/>
      <c r="CZK246" s="41"/>
      <c r="CZL246" s="41"/>
      <c r="CZM246" s="41"/>
      <c r="CZN246" s="41"/>
      <c r="CZO246" s="41"/>
      <c r="CZP246" s="41"/>
      <c r="CZQ246" s="41"/>
      <c r="CZR246" s="41"/>
      <c r="CZS246" s="41"/>
      <c r="CZT246" s="41"/>
      <c r="CZU246" s="41"/>
      <c r="CZV246" s="41"/>
      <c r="CZW246" s="41"/>
      <c r="CZX246" s="41"/>
      <c r="CZY246" s="41"/>
      <c r="CZZ246" s="41"/>
      <c r="DAA246" s="41"/>
      <c r="DAB246" s="41"/>
      <c r="DAC246" s="41"/>
      <c r="DAD246" s="41"/>
      <c r="DAE246" s="41"/>
      <c r="DAF246" s="41"/>
      <c r="DAG246" s="41"/>
      <c r="DAH246" s="41"/>
      <c r="DAI246" s="41"/>
      <c r="DAJ246" s="41"/>
      <c r="DAK246" s="41"/>
      <c r="DAL246" s="41"/>
      <c r="DAM246" s="41"/>
      <c r="DAN246" s="41"/>
      <c r="DAO246" s="41"/>
      <c r="DAP246" s="41"/>
      <c r="DAQ246" s="41"/>
      <c r="DAR246" s="41"/>
      <c r="DAS246" s="41"/>
      <c r="DAT246" s="41"/>
      <c r="DAU246" s="41"/>
      <c r="DAV246" s="41"/>
      <c r="DAW246" s="41"/>
      <c r="DAX246" s="41"/>
      <c r="DAY246" s="41"/>
      <c r="DAZ246" s="41"/>
      <c r="DBA246" s="41"/>
      <c r="DBB246" s="41"/>
      <c r="DBC246" s="41"/>
      <c r="DBD246" s="41"/>
      <c r="DBE246" s="41"/>
      <c r="DBF246" s="41"/>
      <c r="DBG246" s="41"/>
      <c r="DBH246" s="41"/>
      <c r="DBI246" s="41"/>
      <c r="DBJ246" s="41"/>
      <c r="DBK246" s="41"/>
      <c r="DBL246" s="41"/>
      <c r="DBM246" s="41"/>
      <c r="DBN246" s="41"/>
      <c r="DBO246" s="41"/>
      <c r="DBP246" s="41"/>
      <c r="DBQ246" s="41"/>
      <c r="DBR246" s="41"/>
      <c r="DBS246" s="41"/>
      <c r="DBT246" s="41"/>
      <c r="DBU246" s="41"/>
      <c r="DBV246" s="41"/>
      <c r="DBW246" s="41"/>
      <c r="DBX246" s="41"/>
      <c r="DBY246" s="41"/>
      <c r="DBZ246" s="41"/>
      <c r="DCA246" s="41"/>
      <c r="DCB246" s="41"/>
      <c r="DCC246" s="41"/>
      <c r="DCD246" s="41"/>
      <c r="DCE246" s="41"/>
      <c r="DCF246" s="41"/>
      <c r="DCG246" s="41"/>
      <c r="DCH246" s="41"/>
      <c r="DCI246" s="41"/>
      <c r="DCJ246" s="41"/>
      <c r="DCK246" s="41"/>
      <c r="DCL246" s="41"/>
      <c r="DCM246" s="41"/>
      <c r="DCN246" s="41"/>
      <c r="DCO246" s="41"/>
      <c r="DCP246" s="41"/>
      <c r="DCQ246" s="41"/>
      <c r="DCR246" s="41"/>
      <c r="DCS246" s="41"/>
      <c r="DCT246" s="41"/>
      <c r="DCU246" s="41"/>
      <c r="DCV246" s="41"/>
      <c r="DCW246" s="41"/>
      <c r="DCX246" s="41"/>
      <c r="DCY246" s="41"/>
      <c r="DCZ246" s="41"/>
      <c r="DDA246" s="41"/>
      <c r="DDB246" s="41"/>
      <c r="DDC246" s="41"/>
      <c r="DDD246" s="41"/>
      <c r="DDE246" s="41"/>
      <c r="DDF246" s="41"/>
      <c r="DDG246" s="41"/>
      <c r="DDH246" s="41"/>
      <c r="DDI246" s="41"/>
      <c r="DDJ246" s="41"/>
      <c r="DDK246" s="41"/>
      <c r="DDL246" s="41"/>
      <c r="DDM246" s="41"/>
      <c r="DDN246" s="41"/>
      <c r="DDO246" s="41"/>
      <c r="DDP246" s="41"/>
      <c r="DDQ246" s="41"/>
      <c r="DDR246" s="41"/>
      <c r="DDS246" s="41"/>
      <c r="DDT246" s="41"/>
      <c r="DDU246" s="41"/>
      <c r="DDV246" s="41"/>
      <c r="DDW246" s="41"/>
      <c r="DDX246" s="41"/>
      <c r="DDY246" s="41"/>
      <c r="DDZ246" s="41"/>
      <c r="DEA246" s="41"/>
      <c r="DEB246" s="41"/>
      <c r="DEC246" s="41"/>
      <c r="DED246" s="41"/>
      <c r="DEE246" s="41"/>
      <c r="DEF246" s="41"/>
      <c r="DEG246" s="41"/>
      <c r="DEH246" s="41"/>
      <c r="DEI246" s="41"/>
      <c r="DEJ246" s="41"/>
      <c r="DEK246" s="41"/>
      <c r="DEL246" s="41"/>
      <c r="DEM246" s="41"/>
      <c r="DEN246" s="41"/>
      <c r="DEO246" s="41"/>
      <c r="DEP246" s="41"/>
      <c r="DEQ246" s="41"/>
      <c r="DER246" s="41"/>
      <c r="DES246" s="41"/>
      <c r="DET246" s="41"/>
      <c r="DEU246" s="41"/>
      <c r="DEV246" s="41"/>
      <c r="DEW246" s="41"/>
      <c r="DEX246" s="41"/>
      <c r="DEY246" s="41"/>
      <c r="DEZ246" s="41"/>
      <c r="DFA246" s="41"/>
      <c r="DFB246" s="41"/>
      <c r="DFC246" s="41"/>
      <c r="DFD246" s="41"/>
      <c r="DFE246" s="41"/>
      <c r="DFF246" s="41"/>
      <c r="DFG246" s="41"/>
      <c r="DFH246" s="41"/>
      <c r="DFI246" s="41"/>
      <c r="DFJ246" s="41"/>
      <c r="DFK246" s="41"/>
      <c r="DFL246" s="41"/>
      <c r="DFM246" s="41"/>
      <c r="DFN246" s="41"/>
      <c r="DFO246" s="41"/>
      <c r="DFP246" s="41"/>
      <c r="DFQ246" s="41"/>
      <c r="DFR246" s="41"/>
      <c r="DFS246" s="41"/>
      <c r="DFT246" s="41"/>
      <c r="DFU246" s="41"/>
      <c r="DFV246" s="41"/>
      <c r="DFW246" s="41"/>
      <c r="DFX246" s="41"/>
      <c r="DFY246" s="41"/>
      <c r="DFZ246" s="41"/>
      <c r="DGA246" s="41"/>
      <c r="DGB246" s="41"/>
      <c r="DGC246" s="41"/>
      <c r="DGD246" s="41"/>
      <c r="DGE246" s="41"/>
      <c r="DGF246" s="41"/>
      <c r="DGG246" s="41"/>
      <c r="DGH246" s="41"/>
      <c r="DGI246" s="41"/>
      <c r="DGJ246" s="41"/>
      <c r="DGK246" s="41"/>
      <c r="DGL246" s="41"/>
      <c r="DGM246" s="41"/>
      <c r="DGN246" s="41"/>
      <c r="DGO246" s="41"/>
      <c r="DGP246" s="41"/>
      <c r="DGQ246" s="41"/>
      <c r="DGR246" s="41"/>
      <c r="DGS246" s="41"/>
      <c r="DGT246" s="41"/>
      <c r="DGU246" s="41"/>
      <c r="DGV246" s="41"/>
      <c r="DGW246" s="41"/>
      <c r="DGX246" s="41"/>
      <c r="DGY246" s="41"/>
      <c r="DGZ246" s="41"/>
      <c r="DHA246" s="41"/>
      <c r="DHB246" s="41"/>
      <c r="DHC246" s="41"/>
      <c r="DHD246" s="41"/>
      <c r="DHE246" s="41"/>
      <c r="DHF246" s="41"/>
      <c r="DHG246" s="41"/>
      <c r="DHH246" s="41"/>
      <c r="DHI246" s="41"/>
      <c r="DHJ246" s="41"/>
      <c r="DHK246" s="41"/>
      <c r="DHL246" s="41"/>
      <c r="DHM246" s="41"/>
      <c r="DHN246" s="41"/>
      <c r="DHO246" s="41"/>
      <c r="DHP246" s="41"/>
      <c r="DHQ246" s="41"/>
      <c r="DHR246" s="41"/>
      <c r="DHS246" s="41"/>
      <c r="DHT246" s="41"/>
      <c r="DHU246" s="41"/>
      <c r="DHV246" s="41"/>
      <c r="DHW246" s="41"/>
      <c r="DHX246" s="41"/>
      <c r="DHY246" s="41"/>
      <c r="DHZ246" s="41"/>
      <c r="DIA246" s="41"/>
      <c r="DIB246" s="41"/>
      <c r="DIC246" s="41"/>
      <c r="DID246" s="41"/>
      <c r="DIE246" s="41"/>
      <c r="DIF246" s="41"/>
      <c r="DIG246" s="41"/>
      <c r="DIH246" s="41"/>
      <c r="DII246" s="41"/>
      <c r="DIJ246" s="41"/>
      <c r="DIK246" s="41"/>
      <c r="DIL246" s="41"/>
      <c r="DIM246" s="41"/>
      <c r="DIN246" s="41"/>
      <c r="DIO246" s="41"/>
      <c r="DIP246" s="41"/>
      <c r="DIQ246" s="41"/>
      <c r="DIR246" s="41"/>
      <c r="DIS246" s="41"/>
      <c r="DIT246" s="41"/>
      <c r="DIU246" s="41"/>
      <c r="DIV246" s="41"/>
      <c r="DIW246" s="41"/>
      <c r="DIX246" s="41"/>
      <c r="DIY246" s="41"/>
      <c r="DIZ246" s="41"/>
      <c r="DJA246" s="41"/>
      <c r="DJB246" s="41"/>
      <c r="DJC246" s="41"/>
      <c r="DJD246" s="41"/>
      <c r="DJE246" s="41"/>
      <c r="DJF246" s="41"/>
      <c r="DJG246" s="41"/>
      <c r="DJH246" s="41"/>
      <c r="DJI246" s="41"/>
      <c r="DJJ246" s="41"/>
      <c r="DJK246" s="41"/>
      <c r="DJL246" s="41"/>
      <c r="DJM246" s="41"/>
      <c r="DJN246" s="41"/>
      <c r="DJO246" s="41"/>
      <c r="DJP246" s="41"/>
      <c r="DJQ246" s="41"/>
      <c r="DJR246" s="41"/>
      <c r="DJS246" s="41"/>
      <c r="DJT246" s="41"/>
      <c r="DJU246" s="41"/>
      <c r="DJV246" s="41"/>
      <c r="DJW246" s="41"/>
      <c r="DJX246" s="41"/>
      <c r="DJY246" s="41"/>
      <c r="DJZ246" s="41"/>
      <c r="DKA246" s="41"/>
      <c r="DKB246" s="41"/>
      <c r="DKC246" s="41"/>
      <c r="DKD246" s="41"/>
      <c r="DKE246" s="41"/>
      <c r="DKF246" s="41"/>
      <c r="DKG246" s="41"/>
      <c r="DKH246" s="41"/>
      <c r="DKI246" s="41"/>
      <c r="DKJ246" s="41"/>
      <c r="DKK246" s="41"/>
      <c r="DKL246" s="41"/>
      <c r="DKM246" s="41"/>
      <c r="DKN246" s="41"/>
      <c r="DKO246" s="41"/>
      <c r="DKP246" s="41"/>
      <c r="DKQ246" s="41"/>
      <c r="DKR246" s="41"/>
      <c r="DKS246" s="41"/>
      <c r="DKT246" s="41"/>
      <c r="DKU246" s="41"/>
      <c r="DKV246" s="41"/>
      <c r="DKW246" s="41"/>
      <c r="DKX246" s="41"/>
      <c r="DKY246" s="41"/>
      <c r="DKZ246" s="41"/>
      <c r="DLA246" s="41"/>
      <c r="DLB246" s="41"/>
      <c r="DLC246" s="41"/>
      <c r="DLD246" s="41"/>
      <c r="DLE246" s="41"/>
      <c r="DLF246" s="41"/>
      <c r="DLG246" s="41"/>
      <c r="DLH246" s="41"/>
      <c r="DLI246" s="41"/>
      <c r="DLJ246" s="41"/>
      <c r="DLK246" s="41"/>
      <c r="DLL246" s="41"/>
      <c r="DLM246" s="41"/>
      <c r="DLN246" s="41"/>
      <c r="DLO246" s="41"/>
      <c r="DLP246" s="41"/>
      <c r="DLQ246" s="41"/>
      <c r="DLR246" s="41"/>
      <c r="DLS246" s="41"/>
      <c r="DLT246" s="41"/>
      <c r="DLU246" s="41"/>
      <c r="DLV246" s="41"/>
      <c r="DLW246" s="41"/>
      <c r="DLX246" s="41"/>
      <c r="DLY246" s="41"/>
      <c r="DLZ246" s="41"/>
      <c r="DMA246" s="41"/>
      <c r="DMB246" s="41"/>
      <c r="DMC246" s="41"/>
      <c r="DMD246" s="41"/>
      <c r="DME246" s="41"/>
      <c r="DMF246" s="41"/>
      <c r="DMG246" s="41"/>
      <c r="DMH246" s="41"/>
      <c r="DMI246" s="41"/>
      <c r="DMJ246" s="41"/>
      <c r="DMK246" s="41"/>
      <c r="DML246" s="41"/>
      <c r="DMM246" s="41"/>
      <c r="DMN246" s="41"/>
      <c r="DMO246" s="41"/>
      <c r="DMP246" s="41"/>
      <c r="DMQ246" s="41"/>
      <c r="DMR246" s="41"/>
      <c r="DMS246" s="41"/>
      <c r="DMT246" s="41"/>
      <c r="DMU246" s="41"/>
      <c r="DMV246" s="41"/>
      <c r="DMW246" s="41"/>
      <c r="DMX246" s="41"/>
      <c r="DMY246" s="41"/>
      <c r="DMZ246" s="41"/>
      <c r="DNA246" s="41"/>
      <c r="DNB246" s="41"/>
      <c r="DNC246" s="41"/>
      <c r="DND246" s="41"/>
      <c r="DNE246" s="41"/>
      <c r="DNF246" s="41"/>
      <c r="DNG246" s="41"/>
      <c r="DNH246" s="41"/>
      <c r="DNI246" s="41"/>
      <c r="DNJ246" s="41"/>
      <c r="DNK246" s="41"/>
      <c r="DNL246" s="41"/>
      <c r="DNM246" s="41"/>
      <c r="DNN246" s="41"/>
      <c r="DNO246" s="41"/>
      <c r="DNP246" s="41"/>
      <c r="DNQ246" s="41"/>
      <c r="DNR246" s="41"/>
      <c r="DNS246" s="41"/>
      <c r="DNT246" s="41"/>
      <c r="DNU246" s="41"/>
      <c r="DNV246" s="41"/>
      <c r="DNW246" s="41"/>
      <c r="DNX246" s="41"/>
      <c r="DNY246" s="41"/>
      <c r="DNZ246" s="41"/>
      <c r="DOA246" s="41"/>
      <c r="DOB246" s="41"/>
      <c r="DOC246" s="41"/>
      <c r="DOD246" s="41"/>
      <c r="DOE246" s="41"/>
      <c r="DOF246" s="41"/>
      <c r="DOG246" s="41"/>
      <c r="DOH246" s="41"/>
      <c r="DOI246" s="41"/>
      <c r="DOJ246" s="41"/>
      <c r="DOK246" s="41"/>
      <c r="DOL246" s="41"/>
      <c r="DOM246" s="41"/>
      <c r="DON246" s="41"/>
      <c r="DOO246" s="41"/>
      <c r="DOP246" s="41"/>
      <c r="DOQ246" s="41"/>
      <c r="DOR246" s="41"/>
      <c r="DOS246" s="41"/>
      <c r="DOT246" s="41"/>
      <c r="DOU246" s="41"/>
      <c r="DOV246" s="41"/>
      <c r="DOW246" s="41"/>
      <c r="DOX246" s="41"/>
      <c r="DOY246" s="41"/>
      <c r="DOZ246" s="41"/>
      <c r="DPA246" s="41"/>
      <c r="DPB246" s="41"/>
      <c r="DPC246" s="41"/>
      <c r="DPD246" s="41"/>
      <c r="DPE246" s="41"/>
      <c r="DPF246" s="41"/>
      <c r="DPG246" s="41"/>
      <c r="DPH246" s="41"/>
      <c r="DPI246" s="41"/>
      <c r="DPJ246" s="41"/>
      <c r="DPK246" s="41"/>
      <c r="DPL246" s="41"/>
      <c r="DPM246" s="41"/>
      <c r="DPN246" s="41"/>
      <c r="DPO246" s="41"/>
      <c r="DPP246" s="41"/>
      <c r="DPQ246" s="41"/>
      <c r="DPR246" s="41"/>
      <c r="DPS246" s="41"/>
      <c r="DPT246" s="41"/>
      <c r="DPU246" s="41"/>
      <c r="DPV246" s="41"/>
      <c r="DPW246" s="41"/>
      <c r="DPX246" s="41"/>
      <c r="DPY246" s="41"/>
      <c r="DPZ246" s="41"/>
      <c r="DQA246" s="41"/>
      <c r="DQB246" s="41"/>
      <c r="DQC246" s="41"/>
      <c r="DQD246" s="41"/>
      <c r="DQE246" s="41"/>
      <c r="DQF246" s="41"/>
      <c r="DQG246" s="41"/>
      <c r="DQH246" s="41"/>
      <c r="DQI246" s="41"/>
      <c r="DQJ246" s="41"/>
      <c r="DQK246" s="41"/>
      <c r="DQL246" s="41"/>
      <c r="DQM246" s="41"/>
      <c r="DQN246" s="41"/>
      <c r="DQO246" s="41"/>
      <c r="DQP246" s="41"/>
      <c r="DQQ246" s="41"/>
      <c r="DQR246" s="41"/>
      <c r="DQS246" s="41"/>
      <c r="DQT246" s="41"/>
      <c r="DQU246" s="41"/>
      <c r="DQV246" s="41"/>
      <c r="DQW246" s="41"/>
      <c r="DQX246" s="41"/>
      <c r="DQY246" s="41"/>
      <c r="DQZ246" s="41"/>
      <c r="DRA246" s="41"/>
      <c r="DRB246" s="41"/>
      <c r="DRC246" s="41"/>
      <c r="DRD246" s="41"/>
      <c r="DRE246" s="41"/>
      <c r="DRF246" s="41"/>
      <c r="DRG246" s="41"/>
      <c r="DRH246" s="41"/>
      <c r="DRI246" s="41"/>
      <c r="DRJ246" s="41"/>
      <c r="DRK246" s="41"/>
      <c r="DRL246" s="41"/>
      <c r="DRM246" s="41"/>
      <c r="DRN246" s="41"/>
      <c r="DRO246" s="41"/>
      <c r="DRP246" s="41"/>
      <c r="DRQ246" s="41"/>
      <c r="DRR246" s="41"/>
      <c r="DRS246" s="41"/>
      <c r="DRT246" s="41"/>
      <c r="DRU246" s="41"/>
      <c r="DRV246" s="41"/>
      <c r="DRW246" s="41"/>
      <c r="DRX246" s="41"/>
      <c r="DRY246" s="41"/>
      <c r="DRZ246" s="41"/>
      <c r="DSA246" s="41"/>
      <c r="DSB246" s="41"/>
      <c r="DSC246" s="41"/>
      <c r="DSD246" s="41"/>
      <c r="DSE246" s="41"/>
      <c r="DSF246" s="41"/>
      <c r="DSG246" s="41"/>
      <c r="DSH246" s="41"/>
      <c r="DSI246" s="41"/>
      <c r="DSJ246" s="41"/>
      <c r="DSK246" s="41"/>
      <c r="DSL246" s="41"/>
      <c r="DSM246" s="41"/>
      <c r="DSN246" s="41"/>
      <c r="DSO246" s="41"/>
      <c r="DSP246" s="41"/>
      <c r="DSQ246" s="41"/>
      <c r="DSR246" s="41"/>
      <c r="DSS246" s="41"/>
      <c r="DST246" s="41"/>
      <c r="DSU246" s="41"/>
      <c r="DSV246" s="41"/>
      <c r="DSW246" s="41"/>
      <c r="DSX246" s="41"/>
      <c r="DSY246" s="41"/>
      <c r="DSZ246" s="41"/>
      <c r="DTA246" s="41"/>
      <c r="DTB246" s="41"/>
      <c r="DTC246" s="41"/>
      <c r="DTD246" s="41"/>
      <c r="DTE246" s="41"/>
      <c r="DTF246" s="41"/>
      <c r="DTG246" s="41"/>
      <c r="DTH246" s="41"/>
      <c r="DTI246" s="41"/>
      <c r="DTJ246" s="41"/>
      <c r="DTK246" s="41"/>
      <c r="DTL246" s="41"/>
      <c r="DTM246" s="41"/>
      <c r="DTN246" s="41"/>
      <c r="DTO246" s="41"/>
      <c r="DTP246" s="41"/>
      <c r="DTQ246" s="41"/>
      <c r="DTR246" s="41"/>
      <c r="DTS246" s="41"/>
      <c r="DTT246" s="41"/>
      <c r="DTU246" s="41"/>
      <c r="DTV246" s="41"/>
      <c r="DTW246" s="41"/>
      <c r="DTX246" s="41"/>
      <c r="DTY246" s="41"/>
      <c r="DTZ246" s="41"/>
      <c r="DUA246" s="41"/>
      <c r="DUB246" s="41"/>
      <c r="DUC246" s="41"/>
      <c r="DUD246" s="41"/>
      <c r="DUE246" s="41"/>
      <c r="DUF246" s="41"/>
      <c r="DUG246" s="41"/>
      <c r="DUH246" s="41"/>
      <c r="DUI246" s="41"/>
      <c r="DUJ246" s="41"/>
      <c r="DUK246" s="41"/>
      <c r="DUL246" s="41"/>
      <c r="DUM246" s="41"/>
      <c r="DUN246" s="41"/>
      <c r="DUO246" s="41"/>
      <c r="DUP246" s="41"/>
      <c r="DUQ246" s="41"/>
      <c r="DUR246" s="41"/>
      <c r="DUS246" s="41"/>
      <c r="DUT246" s="41"/>
      <c r="DUU246" s="41"/>
      <c r="DUV246" s="41"/>
      <c r="DUW246" s="41"/>
      <c r="DUX246" s="41"/>
      <c r="DUY246" s="41"/>
      <c r="DUZ246" s="41"/>
      <c r="DVA246" s="41"/>
      <c r="DVB246" s="41"/>
      <c r="DVC246" s="41"/>
      <c r="DVD246" s="41"/>
      <c r="DVE246" s="41"/>
      <c r="DVF246" s="41"/>
      <c r="DVG246" s="41"/>
      <c r="DVH246" s="41"/>
      <c r="DVI246" s="41"/>
      <c r="DVJ246" s="41"/>
      <c r="DVK246" s="41"/>
      <c r="DVL246" s="41"/>
      <c r="DVM246" s="41"/>
      <c r="DVN246" s="41"/>
      <c r="DVO246" s="41"/>
      <c r="DVP246" s="41"/>
      <c r="DVQ246" s="41"/>
      <c r="DVR246" s="41"/>
      <c r="DVS246" s="41"/>
      <c r="DVT246" s="41"/>
      <c r="DVU246" s="41"/>
      <c r="DVV246" s="41"/>
      <c r="DVW246" s="41"/>
      <c r="DVX246" s="41"/>
      <c r="DVY246" s="41"/>
      <c r="DVZ246" s="41"/>
      <c r="DWA246" s="41"/>
      <c r="DWB246" s="41"/>
      <c r="DWC246" s="41"/>
      <c r="DWD246" s="41"/>
      <c r="DWE246" s="41"/>
      <c r="DWF246" s="41"/>
      <c r="DWG246" s="41"/>
      <c r="DWH246" s="41"/>
      <c r="DWI246" s="41"/>
      <c r="DWJ246" s="41"/>
      <c r="DWK246" s="41"/>
      <c r="DWL246" s="41"/>
      <c r="DWM246" s="41"/>
      <c r="DWN246" s="41"/>
      <c r="DWO246" s="41"/>
      <c r="DWP246" s="41"/>
      <c r="DWQ246" s="41"/>
      <c r="DWR246" s="41"/>
      <c r="DWS246" s="41"/>
      <c r="DWT246" s="41"/>
      <c r="DWU246" s="41"/>
      <c r="DWV246" s="41"/>
      <c r="DWW246" s="41"/>
      <c r="DWX246" s="41"/>
      <c r="DWY246" s="41"/>
      <c r="DWZ246" s="41"/>
      <c r="DXA246" s="41"/>
      <c r="DXB246" s="41"/>
      <c r="DXC246" s="41"/>
      <c r="DXD246" s="41"/>
      <c r="DXE246" s="41"/>
      <c r="DXF246" s="41"/>
      <c r="DXG246" s="41"/>
      <c r="DXH246" s="41"/>
      <c r="DXI246" s="41"/>
      <c r="DXJ246" s="41"/>
      <c r="DXK246" s="41"/>
      <c r="DXL246" s="41"/>
      <c r="DXM246" s="41"/>
      <c r="DXN246" s="41"/>
      <c r="DXO246" s="41"/>
      <c r="DXP246" s="41"/>
      <c r="DXQ246" s="41"/>
      <c r="DXR246" s="41"/>
      <c r="DXS246" s="41"/>
      <c r="DXT246" s="41"/>
      <c r="DXU246" s="41"/>
      <c r="DXV246" s="41"/>
      <c r="DXW246" s="41"/>
      <c r="DXX246" s="41"/>
      <c r="DXY246" s="41"/>
      <c r="DXZ246" s="41"/>
      <c r="DYA246" s="41"/>
      <c r="DYB246" s="41"/>
      <c r="DYC246" s="41"/>
      <c r="DYD246" s="41"/>
      <c r="DYE246" s="41"/>
      <c r="DYF246" s="41"/>
      <c r="DYG246" s="41"/>
      <c r="DYH246" s="41"/>
      <c r="DYI246" s="41"/>
      <c r="DYJ246" s="41"/>
      <c r="DYK246" s="41"/>
      <c r="DYL246" s="41"/>
      <c r="DYM246" s="41"/>
      <c r="DYN246" s="41"/>
      <c r="DYO246" s="41"/>
      <c r="DYP246" s="41"/>
      <c r="DYQ246" s="41"/>
      <c r="DYR246" s="41"/>
      <c r="DYS246" s="41"/>
      <c r="DYT246" s="41"/>
      <c r="DYU246" s="41"/>
      <c r="DYV246" s="41"/>
      <c r="DYW246" s="41"/>
      <c r="DYX246" s="41"/>
      <c r="DYY246" s="41"/>
      <c r="DYZ246" s="41"/>
      <c r="DZA246" s="41"/>
      <c r="DZB246" s="41"/>
      <c r="DZC246" s="41"/>
      <c r="DZD246" s="41"/>
      <c r="DZE246" s="41"/>
      <c r="DZF246" s="41"/>
      <c r="DZG246" s="41"/>
      <c r="DZH246" s="41"/>
      <c r="DZI246" s="41"/>
      <c r="DZJ246" s="41"/>
      <c r="DZK246" s="41"/>
      <c r="DZL246" s="41"/>
      <c r="DZM246" s="41"/>
      <c r="DZN246" s="41"/>
      <c r="DZO246" s="41"/>
      <c r="DZP246" s="41"/>
      <c r="DZQ246" s="41"/>
      <c r="DZR246" s="41"/>
      <c r="DZS246" s="41"/>
      <c r="DZT246" s="41"/>
      <c r="DZU246" s="41"/>
      <c r="DZV246" s="41"/>
      <c r="DZW246" s="41"/>
      <c r="DZX246" s="41"/>
      <c r="DZY246" s="41"/>
      <c r="DZZ246" s="41"/>
      <c r="EAA246" s="41"/>
      <c r="EAB246" s="41"/>
      <c r="EAC246" s="41"/>
      <c r="EAD246" s="41"/>
      <c r="EAE246" s="41"/>
      <c r="EAF246" s="41"/>
      <c r="EAG246" s="41"/>
      <c r="EAH246" s="41"/>
      <c r="EAI246" s="41"/>
      <c r="EAJ246" s="41"/>
      <c r="EAK246" s="41"/>
      <c r="EAL246" s="41"/>
      <c r="EAM246" s="41"/>
      <c r="EAN246" s="41"/>
      <c r="EAO246" s="41"/>
      <c r="EAP246" s="41"/>
      <c r="EAQ246" s="41"/>
      <c r="EAR246" s="41"/>
      <c r="EAS246" s="41"/>
      <c r="EAT246" s="41"/>
      <c r="EAU246" s="41"/>
      <c r="EAV246" s="41"/>
      <c r="EAW246" s="41"/>
      <c r="EAX246" s="41"/>
      <c r="EAY246" s="41"/>
      <c r="EAZ246" s="41"/>
      <c r="EBA246" s="41"/>
      <c r="EBB246" s="41"/>
      <c r="EBC246" s="41"/>
      <c r="EBD246" s="41"/>
      <c r="EBE246" s="41"/>
      <c r="EBF246" s="41"/>
      <c r="EBG246" s="41"/>
      <c r="EBH246" s="41"/>
      <c r="EBI246" s="41"/>
      <c r="EBJ246" s="41"/>
      <c r="EBK246" s="41"/>
      <c r="EBL246" s="41"/>
      <c r="EBM246" s="41"/>
      <c r="EBN246" s="41"/>
      <c r="EBO246" s="41"/>
      <c r="EBP246" s="41"/>
      <c r="EBQ246" s="41"/>
      <c r="EBR246" s="41"/>
      <c r="EBS246" s="41"/>
      <c r="EBT246" s="41"/>
      <c r="EBU246" s="41"/>
      <c r="EBV246" s="41"/>
      <c r="EBW246" s="41"/>
      <c r="EBX246" s="41"/>
      <c r="EBY246" s="41"/>
      <c r="EBZ246" s="41"/>
      <c r="ECA246" s="41"/>
      <c r="ECB246" s="41"/>
      <c r="ECC246" s="41"/>
      <c r="ECD246" s="41"/>
      <c r="ECE246" s="41"/>
      <c r="ECF246" s="41"/>
      <c r="ECG246" s="41"/>
      <c r="ECH246" s="41"/>
      <c r="ECI246" s="41"/>
      <c r="ECJ246" s="41"/>
      <c r="ECK246" s="41"/>
      <c r="ECL246" s="41"/>
      <c r="ECM246" s="41"/>
      <c r="ECN246" s="41"/>
      <c r="ECO246" s="41"/>
      <c r="ECP246" s="41"/>
      <c r="ECQ246" s="41"/>
      <c r="ECR246" s="41"/>
      <c r="ECS246" s="41"/>
      <c r="ECT246" s="41"/>
      <c r="ECU246" s="41"/>
      <c r="ECV246" s="41"/>
      <c r="ECW246" s="41"/>
      <c r="ECX246" s="41"/>
      <c r="ECY246" s="41"/>
      <c r="ECZ246" s="41"/>
      <c r="EDA246" s="41"/>
      <c r="EDB246" s="41"/>
      <c r="EDC246" s="41"/>
      <c r="EDD246" s="41"/>
      <c r="EDE246" s="41"/>
      <c r="EDF246" s="41"/>
      <c r="EDG246" s="41"/>
      <c r="EDH246" s="41"/>
      <c r="EDI246" s="41"/>
      <c r="EDJ246" s="41"/>
      <c r="EDK246" s="41"/>
      <c r="EDL246" s="41"/>
      <c r="EDM246" s="41"/>
      <c r="EDN246" s="41"/>
      <c r="EDO246" s="41"/>
      <c r="EDP246" s="41"/>
      <c r="EDQ246" s="41"/>
      <c r="EDR246" s="41"/>
      <c r="EDS246" s="41"/>
      <c r="EDT246" s="41"/>
      <c r="EDU246" s="41"/>
      <c r="EDV246" s="41"/>
      <c r="EDW246" s="41"/>
      <c r="EDX246" s="41"/>
      <c r="EDY246" s="41"/>
      <c r="EDZ246" s="41"/>
      <c r="EEA246" s="41"/>
      <c r="EEB246" s="41"/>
      <c r="EEC246" s="41"/>
      <c r="EED246" s="41"/>
      <c r="EEE246" s="41"/>
      <c r="EEF246" s="41"/>
      <c r="EEG246" s="41"/>
      <c r="EEH246" s="41"/>
      <c r="EEI246" s="41"/>
      <c r="EEJ246" s="41"/>
      <c r="EEK246" s="41"/>
      <c r="EEL246" s="41"/>
      <c r="EEM246" s="41"/>
      <c r="EEN246" s="41"/>
      <c r="EEO246" s="41"/>
      <c r="EEP246" s="41"/>
      <c r="EEQ246" s="41"/>
      <c r="EER246" s="41"/>
      <c r="EES246" s="41"/>
      <c r="EET246" s="41"/>
      <c r="EEU246" s="41"/>
      <c r="EEV246" s="41"/>
      <c r="EEW246" s="41"/>
      <c r="EEX246" s="41"/>
      <c r="EEY246" s="41"/>
      <c r="EEZ246" s="41"/>
      <c r="EFA246" s="41"/>
      <c r="EFB246" s="41"/>
      <c r="EFC246" s="41"/>
      <c r="EFD246" s="41"/>
      <c r="EFE246" s="41"/>
      <c r="EFF246" s="41"/>
      <c r="EFG246" s="41"/>
      <c r="EFH246" s="41"/>
      <c r="EFI246" s="41"/>
      <c r="EFJ246" s="41"/>
      <c r="EFK246" s="41"/>
      <c r="EFL246" s="41"/>
      <c r="EFM246" s="41"/>
      <c r="EFN246" s="41"/>
      <c r="EFO246" s="41"/>
      <c r="EFP246" s="41"/>
      <c r="EFQ246" s="41"/>
      <c r="EFR246" s="41"/>
      <c r="EFS246" s="41"/>
      <c r="EFT246" s="41"/>
      <c r="EFU246" s="41"/>
      <c r="EFV246" s="41"/>
      <c r="EFW246" s="41"/>
      <c r="EFX246" s="41"/>
      <c r="EFY246" s="41"/>
      <c r="EFZ246" s="41"/>
      <c r="EGA246" s="41"/>
      <c r="EGB246" s="41"/>
      <c r="EGC246" s="41"/>
      <c r="EGD246" s="41"/>
      <c r="EGE246" s="41"/>
      <c r="EGF246" s="41"/>
      <c r="EGG246" s="41"/>
      <c r="EGH246" s="41"/>
      <c r="EGI246" s="41"/>
      <c r="EGJ246" s="41"/>
      <c r="EGK246" s="41"/>
      <c r="EGL246" s="41"/>
      <c r="EGM246" s="41"/>
      <c r="EGN246" s="41"/>
      <c r="EGO246" s="41"/>
      <c r="EGP246" s="41"/>
      <c r="EGQ246" s="41"/>
      <c r="EGR246" s="41"/>
      <c r="EGS246" s="41"/>
      <c r="EGT246" s="41"/>
      <c r="EGU246" s="41"/>
      <c r="EGV246" s="41"/>
      <c r="EGW246" s="41"/>
      <c r="EGX246" s="41"/>
      <c r="EGY246" s="41"/>
      <c r="EGZ246" s="41"/>
      <c r="EHA246" s="41"/>
      <c r="EHB246" s="41"/>
      <c r="EHC246" s="41"/>
      <c r="EHD246" s="41"/>
      <c r="EHE246" s="41"/>
      <c r="EHF246" s="41"/>
      <c r="EHG246" s="41"/>
      <c r="EHH246" s="41"/>
      <c r="EHI246" s="41"/>
      <c r="EHJ246" s="41"/>
      <c r="EHK246" s="41"/>
      <c r="EHL246" s="41"/>
      <c r="EHM246" s="41"/>
      <c r="EHN246" s="41"/>
      <c r="EHO246" s="41"/>
      <c r="EHP246" s="41"/>
      <c r="EHQ246" s="41"/>
      <c r="EHR246" s="41"/>
      <c r="EHS246" s="41"/>
      <c r="EHT246" s="41"/>
      <c r="EHU246" s="41"/>
      <c r="EHV246" s="41"/>
      <c r="EHW246" s="41"/>
      <c r="EHX246" s="41"/>
      <c r="EHY246" s="41"/>
      <c r="EHZ246" s="41"/>
      <c r="EIA246" s="41"/>
      <c r="EIB246" s="41"/>
      <c r="EIC246" s="41"/>
      <c r="EID246" s="41"/>
      <c r="EIE246" s="41"/>
      <c r="EIF246" s="41"/>
      <c r="EIG246" s="41"/>
      <c r="EIH246" s="41"/>
      <c r="EII246" s="41"/>
      <c r="EIJ246" s="41"/>
      <c r="EIK246" s="41"/>
      <c r="EIL246" s="41"/>
      <c r="EIM246" s="41"/>
      <c r="EIN246" s="41"/>
      <c r="EIO246" s="41"/>
      <c r="EIP246" s="41"/>
      <c r="EIQ246" s="41"/>
      <c r="EIR246" s="41"/>
      <c r="EIS246" s="41"/>
      <c r="EIT246" s="41"/>
      <c r="EIU246" s="41"/>
      <c r="EIV246" s="41"/>
      <c r="EIW246" s="41"/>
      <c r="EIX246" s="41"/>
      <c r="EIY246" s="41"/>
      <c r="EIZ246" s="41"/>
      <c r="EJA246" s="41"/>
      <c r="EJB246" s="41"/>
      <c r="EJC246" s="41"/>
      <c r="EJD246" s="41"/>
      <c r="EJE246" s="41"/>
      <c r="EJF246" s="41"/>
      <c r="EJG246" s="41"/>
      <c r="EJH246" s="41"/>
      <c r="EJI246" s="41"/>
      <c r="EJJ246" s="41"/>
      <c r="EJK246" s="41"/>
      <c r="EJL246" s="41"/>
      <c r="EJM246" s="41"/>
      <c r="EJN246" s="41"/>
      <c r="EJO246" s="41"/>
      <c r="EJP246" s="41"/>
      <c r="EJQ246" s="41"/>
      <c r="EJR246" s="41"/>
      <c r="EJS246" s="41"/>
      <c r="EJT246" s="41"/>
      <c r="EJU246" s="41"/>
      <c r="EJV246" s="41"/>
      <c r="EJW246" s="41"/>
      <c r="EJX246" s="41"/>
      <c r="EJY246" s="41"/>
      <c r="EJZ246" s="41"/>
      <c r="EKA246" s="41"/>
      <c r="EKB246" s="41"/>
      <c r="EKC246" s="41"/>
      <c r="EKD246" s="41"/>
      <c r="EKE246" s="41"/>
      <c r="EKF246" s="41"/>
      <c r="EKG246" s="41"/>
      <c r="EKH246" s="41"/>
      <c r="EKI246" s="41"/>
      <c r="EKJ246" s="41"/>
      <c r="EKK246" s="41"/>
      <c r="EKL246" s="41"/>
      <c r="EKM246" s="41"/>
      <c r="EKN246" s="41"/>
      <c r="EKO246" s="41"/>
      <c r="EKP246" s="41"/>
      <c r="EKQ246" s="41"/>
      <c r="EKR246" s="41"/>
      <c r="EKS246" s="41"/>
      <c r="EKT246" s="41"/>
      <c r="EKU246" s="41"/>
      <c r="EKV246" s="41"/>
      <c r="EKW246" s="41"/>
      <c r="EKX246" s="41"/>
      <c r="EKY246" s="41"/>
      <c r="EKZ246" s="41"/>
      <c r="ELA246" s="41"/>
      <c r="ELB246" s="41"/>
      <c r="ELC246" s="41"/>
      <c r="ELD246" s="41"/>
      <c r="ELE246" s="41"/>
      <c r="ELF246" s="41"/>
      <c r="ELG246" s="41"/>
      <c r="ELH246" s="41"/>
      <c r="ELI246" s="41"/>
      <c r="ELJ246" s="41"/>
      <c r="ELK246" s="41"/>
      <c r="ELL246" s="41"/>
      <c r="ELM246" s="41"/>
      <c r="ELN246" s="41"/>
      <c r="ELO246" s="41"/>
      <c r="ELP246" s="41"/>
      <c r="ELQ246" s="41"/>
      <c r="ELR246" s="41"/>
      <c r="ELS246" s="41"/>
      <c r="ELT246" s="41"/>
      <c r="ELU246" s="41"/>
      <c r="ELV246" s="41"/>
      <c r="ELW246" s="41"/>
      <c r="ELX246" s="41"/>
      <c r="ELY246" s="41"/>
      <c r="ELZ246" s="41"/>
      <c r="EMA246" s="41"/>
      <c r="EMB246" s="41"/>
      <c r="EMC246" s="41"/>
      <c r="EMD246" s="41"/>
      <c r="EME246" s="41"/>
      <c r="EMF246" s="41"/>
      <c r="EMG246" s="41"/>
      <c r="EMH246" s="41"/>
      <c r="EMI246" s="41"/>
      <c r="EMJ246" s="41"/>
      <c r="EMK246" s="41"/>
      <c r="EML246" s="41"/>
      <c r="EMM246" s="41"/>
      <c r="EMN246" s="41"/>
      <c r="EMO246" s="41"/>
      <c r="EMP246" s="41"/>
      <c r="EMQ246" s="41"/>
      <c r="EMR246" s="41"/>
      <c r="EMS246" s="41"/>
      <c r="EMT246" s="41"/>
      <c r="EMU246" s="41"/>
      <c r="EMV246" s="41"/>
      <c r="EMW246" s="41"/>
      <c r="EMX246" s="41"/>
      <c r="EMY246" s="41"/>
      <c r="EMZ246" s="41"/>
      <c r="ENA246" s="41"/>
      <c r="ENB246" s="41"/>
      <c r="ENC246" s="41"/>
      <c r="END246" s="41"/>
      <c r="ENE246" s="41"/>
      <c r="ENF246" s="41"/>
      <c r="ENG246" s="41"/>
      <c r="ENH246" s="41"/>
      <c r="ENI246" s="41"/>
      <c r="ENJ246" s="41"/>
      <c r="ENK246" s="41"/>
      <c r="ENL246" s="41"/>
      <c r="ENM246" s="41"/>
      <c r="ENN246" s="41"/>
      <c r="ENO246" s="41"/>
      <c r="ENP246" s="41"/>
      <c r="ENQ246" s="41"/>
      <c r="ENR246" s="41"/>
      <c r="ENS246" s="41"/>
      <c r="ENT246" s="41"/>
      <c r="ENU246" s="41"/>
      <c r="ENV246" s="41"/>
      <c r="ENW246" s="41"/>
      <c r="ENX246" s="41"/>
      <c r="ENY246" s="41"/>
      <c r="ENZ246" s="41"/>
      <c r="EOA246" s="41"/>
      <c r="EOB246" s="41"/>
      <c r="EOC246" s="41"/>
      <c r="EOD246" s="41"/>
      <c r="EOE246" s="41"/>
      <c r="EOF246" s="41"/>
      <c r="EOG246" s="41"/>
      <c r="EOH246" s="41"/>
      <c r="EOI246" s="41"/>
      <c r="EOJ246" s="41"/>
      <c r="EOK246" s="41"/>
      <c r="EOL246" s="41"/>
      <c r="EOM246" s="41"/>
      <c r="EON246" s="41"/>
      <c r="EOO246" s="41"/>
      <c r="EOP246" s="41"/>
      <c r="EOQ246" s="41"/>
      <c r="EOR246" s="41"/>
      <c r="EOS246" s="41"/>
      <c r="EOT246" s="41"/>
      <c r="EOU246" s="41"/>
      <c r="EOV246" s="41"/>
      <c r="EOW246" s="41"/>
      <c r="EOX246" s="41"/>
      <c r="EOY246" s="41"/>
      <c r="EOZ246" s="41"/>
      <c r="EPA246" s="41"/>
      <c r="EPB246" s="41"/>
      <c r="EPC246" s="41"/>
      <c r="EPD246" s="41"/>
      <c r="EPE246" s="41"/>
      <c r="EPF246" s="41"/>
      <c r="EPG246" s="41"/>
      <c r="EPH246" s="41"/>
      <c r="EPI246" s="41"/>
      <c r="EPJ246" s="41"/>
      <c r="EPK246" s="41"/>
      <c r="EPL246" s="41"/>
      <c r="EPM246" s="41"/>
      <c r="EPN246" s="41"/>
      <c r="EPO246" s="41"/>
      <c r="EPP246" s="41"/>
      <c r="EPQ246" s="41"/>
      <c r="EPR246" s="41"/>
      <c r="EPS246" s="41"/>
      <c r="EPT246" s="41"/>
      <c r="EPU246" s="41"/>
      <c r="EPV246" s="41"/>
      <c r="EPW246" s="41"/>
      <c r="EPX246" s="41"/>
      <c r="EPY246" s="41"/>
      <c r="EPZ246" s="41"/>
      <c r="EQA246" s="41"/>
      <c r="EQB246" s="41"/>
      <c r="EQC246" s="41"/>
      <c r="EQD246" s="41"/>
      <c r="EQE246" s="41"/>
      <c r="EQF246" s="41"/>
      <c r="EQG246" s="41"/>
      <c r="EQH246" s="41"/>
      <c r="EQI246" s="41"/>
      <c r="EQJ246" s="41"/>
      <c r="EQK246" s="41"/>
      <c r="EQL246" s="41"/>
      <c r="EQM246" s="41"/>
      <c r="EQN246" s="41"/>
      <c r="EQO246" s="41"/>
      <c r="EQP246" s="41"/>
      <c r="EQQ246" s="41"/>
      <c r="EQR246" s="41"/>
      <c r="EQS246" s="41"/>
      <c r="EQT246" s="41"/>
      <c r="EQU246" s="41"/>
      <c r="EQV246" s="41"/>
      <c r="EQW246" s="41"/>
      <c r="EQX246" s="41"/>
      <c r="EQY246" s="41"/>
      <c r="EQZ246" s="41"/>
      <c r="ERA246" s="41"/>
      <c r="ERB246" s="41"/>
      <c r="ERC246" s="41"/>
      <c r="ERD246" s="41"/>
      <c r="ERE246" s="41"/>
      <c r="ERF246" s="41"/>
      <c r="ERG246" s="41"/>
      <c r="ERH246" s="41"/>
      <c r="ERI246" s="41"/>
      <c r="ERJ246" s="41"/>
      <c r="ERK246" s="41"/>
      <c r="ERL246" s="41"/>
      <c r="ERM246" s="41"/>
      <c r="ERN246" s="41"/>
      <c r="ERO246" s="41"/>
      <c r="ERP246" s="41"/>
      <c r="ERQ246" s="41"/>
      <c r="ERR246" s="41"/>
      <c r="ERS246" s="41"/>
      <c r="ERT246" s="41"/>
      <c r="ERU246" s="41"/>
      <c r="ERV246" s="41"/>
      <c r="ERW246" s="41"/>
      <c r="ERX246" s="41"/>
      <c r="ERY246" s="41"/>
      <c r="ERZ246" s="41"/>
      <c r="ESA246" s="41"/>
      <c r="ESB246" s="41"/>
      <c r="ESC246" s="41"/>
      <c r="ESD246" s="41"/>
      <c r="ESE246" s="41"/>
      <c r="ESF246" s="41"/>
      <c r="ESG246" s="41"/>
      <c r="ESH246" s="41"/>
      <c r="ESI246" s="41"/>
      <c r="ESJ246" s="41"/>
      <c r="ESK246" s="41"/>
      <c r="ESL246" s="41"/>
      <c r="ESM246" s="41"/>
      <c r="ESN246" s="41"/>
      <c r="ESO246" s="41"/>
      <c r="ESP246" s="41"/>
      <c r="ESQ246" s="41"/>
      <c r="ESR246" s="41"/>
      <c r="ESS246" s="41"/>
      <c r="EST246" s="41"/>
      <c r="ESU246" s="41"/>
      <c r="ESV246" s="41"/>
      <c r="ESW246" s="41"/>
      <c r="ESX246" s="41"/>
      <c r="ESY246" s="41"/>
      <c r="ESZ246" s="41"/>
      <c r="ETA246" s="41"/>
      <c r="ETB246" s="41"/>
      <c r="ETC246" s="41"/>
      <c r="ETD246" s="41"/>
      <c r="ETE246" s="41"/>
      <c r="ETF246" s="41"/>
      <c r="ETG246" s="41"/>
      <c r="ETH246" s="41"/>
      <c r="ETI246" s="41"/>
      <c r="ETJ246" s="41"/>
      <c r="ETK246" s="41"/>
      <c r="ETL246" s="41"/>
      <c r="ETM246" s="41"/>
      <c r="ETN246" s="41"/>
      <c r="ETO246" s="41"/>
      <c r="ETP246" s="41"/>
      <c r="ETQ246" s="41"/>
      <c r="ETR246" s="41"/>
      <c r="ETS246" s="41"/>
      <c r="ETT246" s="41"/>
      <c r="ETU246" s="41"/>
      <c r="ETV246" s="41"/>
      <c r="ETW246" s="41"/>
      <c r="ETX246" s="41"/>
      <c r="ETY246" s="41"/>
      <c r="ETZ246" s="41"/>
      <c r="EUA246" s="41"/>
      <c r="EUB246" s="41"/>
      <c r="EUC246" s="41"/>
      <c r="EUD246" s="41"/>
      <c r="EUE246" s="41"/>
      <c r="EUF246" s="41"/>
      <c r="EUG246" s="41"/>
      <c r="EUH246" s="41"/>
      <c r="EUI246" s="41"/>
      <c r="EUJ246" s="41"/>
      <c r="EUK246" s="41"/>
      <c r="EUL246" s="41"/>
      <c r="EUM246" s="41"/>
      <c r="EUN246" s="41"/>
      <c r="EUO246" s="41"/>
      <c r="EUP246" s="41"/>
      <c r="EUQ246" s="41"/>
      <c r="EUR246" s="41"/>
      <c r="EUS246" s="41"/>
      <c r="EUT246" s="41"/>
      <c r="EUU246" s="41"/>
      <c r="EUV246" s="41"/>
      <c r="EUW246" s="41"/>
      <c r="EUX246" s="41"/>
      <c r="EUY246" s="41"/>
      <c r="EUZ246" s="41"/>
      <c r="EVA246" s="41"/>
      <c r="EVB246" s="41"/>
      <c r="EVC246" s="41"/>
      <c r="EVD246" s="41"/>
      <c r="EVE246" s="41"/>
      <c r="EVF246" s="41"/>
      <c r="EVG246" s="41"/>
      <c r="EVH246" s="41"/>
      <c r="EVI246" s="41"/>
      <c r="EVJ246" s="41"/>
      <c r="EVK246" s="41"/>
      <c r="EVL246" s="41"/>
      <c r="EVM246" s="41"/>
      <c r="EVN246" s="41"/>
      <c r="EVO246" s="41"/>
      <c r="EVP246" s="41"/>
      <c r="EVQ246" s="41"/>
      <c r="EVR246" s="41"/>
      <c r="EVS246" s="41"/>
      <c r="EVT246" s="41"/>
      <c r="EVU246" s="41"/>
      <c r="EVV246" s="41"/>
      <c r="EVW246" s="41"/>
      <c r="EVX246" s="41"/>
      <c r="EVY246" s="41"/>
      <c r="EVZ246" s="41"/>
      <c r="EWA246" s="41"/>
      <c r="EWB246" s="41"/>
      <c r="EWC246" s="41"/>
      <c r="EWD246" s="41"/>
      <c r="EWE246" s="41"/>
      <c r="EWF246" s="41"/>
      <c r="EWG246" s="41"/>
      <c r="EWH246" s="41"/>
      <c r="EWI246" s="41"/>
      <c r="EWJ246" s="41"/>
      <c r="EWK246" s="41"/>
      <c r="EWL246" s="41"/>
      <c r="EWM246" s="41"/>
      <c r="EWN246" s="41"/>
      <c r="EWO246" s="41"/>
      <c r="EWP246" s="41"/>
      <c r="EWQ246" s="41"/>
      <c r="EWR246" s="41"/>
      <c r="EWS246" s="41"/>
      <c r="EWT246" s="41"/>
      <c r="EWU246" s="41"/>
      <c r="EWV246" s="41"/>
      <c r="EWW246" s="41"/>
      <c r="EWX246" s="41"/>
      <c r="EWY246" s="41"/>
      <c r="EWZ246" s="41"/>
      <c r="EXA246" s="41"/>
      <c r="EXB246" s="41"/>
      <c r="EXC246" s="41"/>
      <c r="EXD246" s="41"/>
      <c r="EXE246" s="41"/>
      <c r="EXF246" s="41"/>
      <c r="EXG246" s="41"/>
      <c r="EXH246" s="41"/>
      <c r="EXI246" s="41"/>
      <c r="EXJ246" s="41"/>
      <c r="EXK246" s="41"/>
      <c r="EXL246" s="41"/>
      <c r="EXM246" s="41"/>
      <c r="EXN246" s="41"/>
      <c r="EXO246" s="41"/>
      <c r="EXP246" s="41"/>
      <c r="EXQ246" s="41"/>
      <c r="EXR246" s="41"/>
      <c r="EXS246" s="41"/>
      <c r="EXT246" s="41"/>
      <c r="EXU246" s="41"/>
      <c r="EXV246" s="41"/>
      <c r="EXW246" s="41"/>
      <c r="EXX246" s="41"/>
      <c r="EXY246" s="41"/>
      <c r="EXZ246" s="41"/>
      <c r="EYA246" s="41"/>
      <c r="EYB246" s="41"/>
      <c r="EYC246" s="41"/>
      <c r="EYD246" s="41"/>
      <c r="EYE246" s="41"/>
      <c r="EYF246" s="41"/>
      <c r="EYG246" s="41"/>
      <c r="EYH246" s="41"/>
      <c r="EYI246" s="41"/>
      <c r="EYJ246" s="41"/>
      <c r="EYK246" s="41"/>
      <c r="EYL246" s="41"/>
      <c r="EYM246" s="41"/>
      <c r="EYN246" s="41"/>
      <c r="EYO246" s="41"/>
      <c r="EYP246" s="41"/>
      <c r="EYQ246" s="41"/>
      <c r="EYR246" s="41"/>
      <c r="EYS246" s="41"/>
      <c r="EYT246" s="41"/>
      <c r="EYU246" s="41"/>
      <c r="EYV246" s="41"/>
      <c r="EYW246" s="41"/>
      <c r="EYX246" s="41"/>
      <c r="EYY246" s="41"/>
      <c r="EYZ246" s="41"/>
      <c r="EZA246" s="41"/>
      <c r="EZB246" s="41"/>
      <c r="EZC246" s="41"/>
      <c r="EZD246" s="41"/>
      <c r="EZE246" s="41"/>
      <c r="EZF246" s="41"/>
      <c r="EZG246" s="41"/>
      <c r="EZH246" s="41"/>
      <c r="EZI246" s="41"/>
      <c r="EZJ246" s="41"/>
      <c r="EZK246" s="41"/>
      <c r="EZL246" s="41"/>
      <c r="EZM246" s="41"/>
      <c r="EZN246" s="41"/>
      <c r="EZO246" s="41"/>
      <c r="EZP246" s="41"/>
      <c r="EZQ246" s="41"/>
      <c r="EZR246" s="41"/>
      <c r="EZS246" s="41"/>
      <c r="EZT246" s="41"/>
      <c r="EZU246" s="41"/>
      <c r="EZV246" s="41"/>
      <c r="EZW246" s="41"/>
      <c r="EZX246" s="41"/>
      <c r="EZY246" s="41"/>
      <c r="EZZ246" s="41"/>
      <c r="FAA246" s="41"/>
      <c r="FAB246" s="41"/>
      <c r="FAC246" s="41"/>
      <c r="FAD246" s="41"/>
      <c r="FAE246" s="41"/>
      <c r="FAF246" s="41"/>
      <c r="FAG246" s="41"/>
      <c r="FAH246" s="41"/>
      <c r="FAI246" s="41"/>
      <c r="FAJ246" s="41"/>
      <c r="FAK246" s="41"/>
      <c r="FAL246" s="41"/>
      <c r="FAM246" s="41"/>
      <c r="FAN246" s="41"/>
      <c r="FAO246" s="41"/>
      <c r="FAP246" s="41"/>
      <c r="FAQ246" s="41"/>
      <c r="FAR246" s="41"/>
      <c r="FAS246" s="41"/>
      <c r="FAT246" s="41"/>
      <c r="FAU246" s="41"/>
      <c r="FAV246" s="41"/>
      <c r="FAW246" s="41"/>
      <c r="FAX246" s="41"/>
      <c r="FAY246" s="41"/>
      <c r="FAZ246" s="41"/>
      <c r="FBA246" s="41"/>
      <c r="FBB246" s="41"/>
      <c r="FBC246" s="41"/>
      <c r="FBD246" s="41"/>
      <c r="FBE246" s="41"/>
      <c r="FBF246" s="41"/>
      <c r="FBG246" s="41"/>
      <c r="FBH246" s="41"/>
      <c r="FBI246" s="41"/>
      <c r="FBJ246" s="41"/>
      <c r="FBK246" s="41"/>
      <c r="FBL246" s="41"/>
      <c r="FBM246" s="41"/>
      <c r="FBN246" s="41"/>
      <c r="FBO246" s="41"/>
      <c r="FBP246" s="41"/>
      <c r="FBQ246" s="41"/>
      <c r="FBR246" s="41"/>
      <c r="FBS246" s="41"/>
      <c r="FBT246" s="41"/>
      <c r="FBU246" s="41"/>
      <c r="FBV246" s="41"/>
      <c r="FBW246" s="41"/>
      <c r="FBX246" s="41"/>
      <c r="FBY246" s="41"/>
      <c r="FBZ246" s="41"/>
      <c r="FCA246" s="41"/>
      <c r="FCB246" s="41"/>
      <c r="FCC246" s="41"/>
      <c r="FCD246" s="41"/>
      <c r="FCE246" s="41"/>
      <c r="FCF246" s="41"/>
      <c r="FCG246" s="41"/>
      <c r="FCH246" s="41"/>
      <c r="FCI246" s="41"/>
      <c r="FCJ246" s="41"/>
      <c r="FCK246" s="41"/>
      <c r="FCL246" s="41"/>
      <c r="FCM246" s="41"/>
      <c r="FCN246" s="41"/>
      <c r="FCO246" s="41"/>
      <c r="FCP246" s="41"/>
      <c r="FCQ246" s="41"/>
      <c r="FCR246" s="41"/>
      <c r="FCS246" s="41"/>
      <c r="FCT246" s="41"/>
      <c r="FCU246" s="41"/>
      <c r="FCV246" s="41"/>
      <c r="FCW246" s="41"/>
      <c r="FCX246" s="41"/>
      <c r="FCY246" s="41"/>
      <c r="FCZ246" s="41"/>
      <c r="FDA246" s="41"/>
      <c r="FDB246" s="41"/>
      <c r="FDC246" s="41"/>
      <c r="FDD246" s="41"/>
      <c r="FDE246" s="41"/>
      <c r="FDF246" s="41"/>
      <c r="FDG246" s="41"/>
      <c r="FDH246" s="41"/>
      <c r="FDI246" s="41"/>
      <c r="FDJ246" s="41"/>
      <c r="FDK246" s="41"/>
      <c r="FDL246" s="41"/>
      <c r="FDM246" s="41"/>
      <c r="FDN246" s="41"/>
      <c r="FDO246" s="41"/>
      <c r="FDP246" s="41"/>
      <c r="FDQ246" s="41"/>
      <c r="FDR246" s="41"/>
      <c r="FDS246" s="41"/>
      <c r="FDT246" s="41"/>
      <c r="FDU246" s="41"/>
      <c r="FDV246" s="41"/>
      <c r="FDW246" s="41"/>
      <c r="FDX246" s="41"/>
      <c r="FDY246" s="41"/>
      <c r="FDZ246" s="41"/>
      <c r="FEA246" s="41"/>
      <c r="FEB246" s="41"/>
      <c r="FEC246" s="41"/>
      <c r="FED246" s="41"/>
      <c r="FEE246" s="41"/>
      <c r="FEF246" s="41"/>
      <c r="FEG246" s="41"/>
      <c r="FEH246" s="41"/>
      <c r="FEI246" s="41"/>
      <c r="FEJ246" s="41"/>
      <c r="FEK246" s="41"/>
      <c r="FEL246" s="41"/>
      <c r="FEM246" s="41"/>
      <c r="FEN246" s="41"/>
      <c r="FEO246" s="41"/>
      <c r="FEP246" s="41"/>
      <c r="FEQ246" s="41"/>
      <c r="FER246" s="41"/>
      <c r="FES246" s="41"/>
      <c r="FET246" s="41"/>
      <c r="FEU246" s="41"/>
      <c r="FEV246" s="41"/>
      <c r="FEW246" s="41"/>
      <c r="FEX246" s="41"/>
      <c r="FEY246" s="41"/>
      <c r="FEZ246" s="41"/>
      <c r="FFA246" s="41"/>
      <c r="FFB246" s="41"/>
      <c r="FFC246" s="41"/>
      <c r="FFD246" s="41"/>
      <c r="FFE246" s="41"/>
      <c r="FFF246" s="41"/>
      <c r="FFG246" s="41"/>
      <c r="FFH246" s="41"/>
      <c r="FFI246" s="41"/>
      <c r="FFJ246" s="41"/>
      <c r="FFK246" s="41"/>
      <c r="FFL246" s="41"/>
      <c r="FFM246" s="41"/>
      <c r="FFN246" s="41"/>
      <c r="FFO246" s="41"/>
      <c r="FFP246" s="41"/>
      <c r="FFQ246" s="41"/>
      <c r="FFR246" s="41"/>
      <c r="FFS246" s="41"/>
      <c r="FFT246" s="41"/>
      <c r="FFU246" s="41"/>
      <c r="FFV246" s="41"/>
      <c r="FFW246" s="41"/>
      <c r="FFX246" s="41"/>
      <c r="FFY246" s="41"/>
      <c r="FFZ246" s="41"/>
      <c r="FGA246" s="41"/>
      <c r="FGB246" s="41"/>
      <c r="FGC246" s="41"/>
      <c r="FGD246" s="41"/>
      <c r="FGE246" s="41"/>
      <c r="FGF246" s="41"/>
      <c r="FGG246" s="41"/>
      <c r="FGH246" s="41"/>
      <c r="FGI246" s="41"/>
      <c r="FGJ246" s="41"/>
      <c r="FGK246" s="41"/>
      <c r="FGL246" s="41"/>
      <c r="FGM246" s="41"/>
      <c r="FGN246" s="41"/>
      <c r="FGO246" s="41"/>
      <c r="FGP246" s="41"/>
      <c r="FGQ246" s="41"/>
      <c r="FGR246" s="41"/>
      <c r="FGS246" s="41"/>
      <c r="FGT246" s="41"/>
      <c r="FGU246" s="41"/>
      <c r="FGV246" s="41"/>
      <c r="FGW246" s="41"/>
      <c r="FGX246" s="41"/>
      <c r="FGY246" s="41"/>
      <c r="FGZ246" s="41"/>
      <c r="FHA246" s="41"/>
      <c r="FHB246" s="41"/>
      <c r="FHC246" s="41"/>
      <c r="FHD246" s="41"/>
      <c r="FHE246" s="41"/>
      <c r="FHF246" s="41"/>
      <c r="FHG246" s="41"/>
      <c r="FHH246" s="41"/>
      <c r="FHI246" s="41"/>
      <c r="FHJ246" s="41"/>
      <c r="FHK246" s="41"/>
      <c r="FHL246" s="41"/>
      <c r="FHM246" s="41"/>
      <c r="FHN246" s="41"/>
      <c r="FHO246" s="41"/>
      <c r="FHP246" s="41"/>
      <c r="FHQ246" s="41"/>
      <c r="FHR246" s="41"/>
      <c r="FHS246" s="41"/>
      <c r="FHT246" s="41"/>
      <c r="FHU246" s="41"/>
      <c r="FHV246" s="41"/>
      <c r="FHW246" s="41"/>
      <c r="FHX246" s="41"/>
      <c r="FHY246" s="41"/>
      <c r="FHZ246" s="41"/>
      <c r="FIA246" s="41"/>
      <c r="FIB246" s="41"/>
      <c r="FIC246" s="41"/>
      <c r="FID246" s="41"/>
      <c r="FIE246" s="41"/>
      <c r="FIF246" s="41"/>
      <c r="FIG246" s="41"/>
      <c r="FIH246" s="41"/>
      <c r="FII246" s="41"/>
      <c r="FIJ246" s="41"/>
      <c r="FIK246" s="41"/>
      <c r="FIL246" s="41"/>
      <c r="FIM246" s="41"/>
      <c r="FIN246" s="41"/>
      <c r="FIO246" s="41"/>
      <c r="FIP246" s="41"/>
      <c r="FIQ246" s="41"/>
      <c r="FIR246" s="41"/>
      <c r="FIS246" s="41"/>
      <c r="FIT246" s="41"/>
      <c r="FIU246" s="41"/>
      <c r="FIV246" s="41"/>
      <c r="FIW246" s="41"/>
      <c r="FIX246" s="41"/>
      <c r="FIY246" s="41"/>
      <c r="FIZ246" s="41"/>
      <c r="FJA246" s="41"/>
      <c r="FJB246" s="41"/>
      <c r="FJC246" s="41"/>
      <c r="FJD246" s="41"/>
      <c r="FJE246" s="41"/>
      <c r="FJF246" s="41"/>
      <c r="FJG246" s="41"/>
      <c r="FJH246" s="41"/>
      <c r="FJI246" s="41"/>
      <c r="FJJ246" s="41"/>
      <c r="FJK246" s="41"/>
      <c r="FJL246" s="41"/>
      <c r="FJM246" s="41"/>
      <c r="FJN246" s="41"/>
      <c r="FJO246" s="41"/>
      <c r="FJP246" s="41"/>
      <c r="FJQ246" s="41"/>
      <c r="FJR246" s="41"/>
      <c r="FJS246" s="41"/>
      <c r="FJT246" s="41"/>
      <c r="FJU246" s="41"/>
      <c r="FJV246" s="41"/>
      <c r="FJW246" s="41"/>
      <c r="FJX246" s="41"/>
      <c r="FJY246" s="41"/>
      <c r="FJZ246" s="41"/>
      <c r="FKA246" s="41"/>
      <c r="FKB246" s="41"/>
      <c r="FKC246" s="41"/>
      <c r="FKD246" s="41"/>
      <c r="FKE246" s="41"/>
      <c r="FKF246" s="41"/>
      <c r="FKG246" s="41"/>
      <c r="FKH246" s="41"/>
      <c r="FKI246" s="41"/>
      <c r="FKJ246" s="41"/>
      <c r="FKK246" s="41"/>
      <c r="FKL246" s="41"/>
      <c r="FKM246" s="41"/>
      <c r="FKN246" s="41"/>
      <c r="FKO246" s="41"/>
      <c r="FKP246" s="41"/>
      <c r="FKQ246" s="41"/>
      <c r="FKR246" s="41"/>
      <c r="FKS246" s="41"/>
      <c r="FKT246" s="41"/>
      <c r="FKU246" s="41"/>
      <c r="FKV246" s="41"/>
      <c r="FKW246" s="41"/>
      <c r="FKX246" s="41"/>
      <c r="FKY246" s="41"/>
      <c r="FKZ246" s="41"/>
      <c r="FLA246" s="41"/>
      <c r="FLB246" s="41"/>
      <c r="FLC246" s="41"/>
      <c r="FLD246" s="41"/>
      <c r="FLE246" s="41"/>
      <c r="FLF246" s="41"/>
      <c r="FLG246" s="41"/>
      <c r="FLH246" s="41"/>
      <c r="FLI246" s="41"/>
      <c r="FLJ246" s="41"/>
      <c r="FLK246" s="41"/>
      <c r="FLL246" s="41"/>
      <c r="FLM246" s="41"/>
      <c r="FLN246" s="41"/>
      <c r="FLO246" s="41"/>
      <c r="FLP246" s="41"/>
      <c r="FLQ246" s="41"/>
      <c r="FLR246" s="41"/>
      <c r="FLS246" s="41"/>
      <c r="FLT246" s="41"/>
      <c r="FLU246" s="41"/>
      <c r="FLV246" s="41"/>
      <c r="FLW246" s="41"/>
      <c r="FLX246" s="41"/>
      <c r="FLY246" s="41"/>
      <c r="FLZ246" s="41"/>
      <c r="FMA246" s="41"/>
      <c r="FMB246" s="41"/>
      <c r="FMC246" s="41"/>
      <c r="FMD246" s="41"/>
      <c r="FME246" s="41"/>
      <c r="FMF246" s="41"/>
      <c r="FMG246" s="41"/>
      <c r="FMH246" s="41"/>
      <c r="FMI246" s="41"/>
      <c r="FMJ246" s="41"/>
      <c r="FMK246" s="41"/>
      <c r="FML246" s="41"/>
      <c r="FMM246" s="41"/>
      <c r="FMN246" s="41"/>
      <c r="FMO246" s="41"/>
      <c r="FMP246" s="41"/>
      <c r="FMQ246" s="41"/>
      <c r="FMR246" s="41"/>
      <c r="FMS246" s="41"/>
      <c r="FMT246" s="41"/>
      <c r="FMU246" s="41"/>
      <c r="FMV246" s="41"/>
      <c r="FMW246" s="41"/>
      <c r="FMX246" s="41"/>
      <c r="FMY246" s="41"/>
      <c r="FMZ246" s="41"/>
      <c r="FNA246" s="41"/>
      <c r="FNB246" s="41"/>
      <c r="FNC246" s="41"/>
      <c r="FND246" s="41"/>
      <c r="FNE246" s="41"/>
      <c r="FNF246" s="41"/>
      <c r="FNG246" s="41"/>
      <c r="FNH246" s="41"/>
      <c r="FNI246" s="41"/>
      <c r="FNJ246" s="41"/>
      <c r="FNK246" s="41"/>
      <c r="FNL246" s="41"/>
      <c r="FNM246" s="41"/>
      <c r="FNN246" s="41"/>
      <c r="FNO246" s="41"/>
      <c r="FNP246" s="41"/>
      <c r="FNQ246" s="41"/>
      <c r="FNR246" s="41"/>
      <c r="FNS246" s="41"/>
      <c r="FNT246" s="41"/>
      <c r="FNU246" s="41"/>
      <c r="FNV246" s="41"/>
      <c r="FNW246" s="41"/>
      <c r="FNX246" s="41"/>
      <c r="FNY246" s="41"/>
      <c r="FNZ246" s="41"/>
      <c r="FOA246" s="41"/>
      <c r="FOB246" s="41"/>
      <c r="FOC246" s="41"/>
      <c r="FOD246" s="41"/>
      <c r="FOE246" s="41"/>
      <c r="FOF246" s="41"/>
      <c r="FOG246" s="41"/>
      <c r="FOH246" s="41"/>
      <c r="FOI246" s="41"/>
      <c r="FOJ246" s="41"/>
      <c r="FOK246" s="41"/>
      <c r="FOL246" s="41"/>
      <c r="FOM246" s="41"/>
      <c r="FON246" s="41"/>
      <c r="FOO246" s="41"/>
      <c r="FOP246" s="41"/>
      <c r="FOQ246" s="41"/>
      <c r="FOR246" s="41"/>
      <c r="FOS246" s="41"/>
      <c r="FOT246" s="41"/>
      <c r="FOU246" s="41"/>
      <c r="FOV246" s="41"/>
      <c r="FOW246" s="41"/>
      <c r="FOX246" s="41"/>
      <c r="FOY246" s="41"/>
      <c r="FOZ246" s="41"/>
      <c r="FPA246" s="41"/>
      <c r="FPB246" s="41"/>
      <c r="FPC246" s="41"/>
      <c r="FPD246" s="41"/>
      <c r="FPE246" s="41"/>
      <c r="FPF246" s="41"/>
      <c r="FPG246" s="41"/>
      <c r="FPH246" s="41"/>
      <c r="FPI246" s="41"/>
      <c r="FPJ246" s="41"/>
      <c r="FPK246" s="41"/>
      <c r="FPL246" s="41"/>
      <c r="FPM246" s="41"/>
      <c r="FPN246" s="41"/>
      <c r="FPO246" s="41"/>
      <c r="FPP246" s="41"/>
      <c r="FPQ246" s="41"/>
      <c r="FPR246" s="41"/>
      <c r="FPS246" s="41"/>
      <c r="FPT246" s="41"/>
      <c r="FPU246" s="41"/>
      <c r="FPV246" s="41"/>
      <c r="FPW246" s="41"/>
      <c r="FPX246" s="41"/>
      <c r="FPY246" s="41"/>
      <c r="FPZ246" s="41"/>
      <c r="FQA246" s="41"/>
      <c r="FQB246" s="41"/>
      <c r="FQC246" s="41"/>
      <c r="FQD246" s="41"/>
      <c r="FQE246" s="41"/>
      <c r="FQF246" s="41"/>
      <c r="FQG246" s="41"/>
      <c r="FQH246" s="41"/>
      <c r="FQI246" s="41"/>
      <c r="FQJ246" s="41"/>
      <c r="FQK246" s="41"/>
      <c r="FQL246" s="41"/>
      <c r="FQM246" s="41"/>
      <c r="FQN246" s="41"/>
      <c r="FQO246" s="41"/>
      <c r="FQP246" s="41"/>
      <c r="FQQ246" s="41"/>
      <c r="FQR246" s="41"/>
      <c r="FQS246" s="41"/>
      <c r="FQT246" s="41"/>
      <c r="FQU246" s="41"/>
      <c r="FQV246" s="41"/>
      <c r="FQW246" s="41"/>
      <c r="FQX246" s="41"/>
      <c r="FQY246" s="41"/>
      <c r="FQZ246" s="41"/>
      <c r="FRA246" s="41"/>
      <c r="FRB246" s="41"/>
      <c r="FRC246" s="41"/>
      <c r="FRD246" s="41"/>
      <c r="FRE246" s="41"/>
      <c r="FRF246" s="41"/>
      <c r="FRG246" s="41"/>
      <c r="FRH246" s="41"/>
      <c r="FRI246" s="41"/>
      <c r="FRJ246" s="41"/>
      <c r="FRK246" s="41"/>
      <c r="FRL246" s="41"/>
      <c r="FRM246" s="41"/>
      <c r="FRN246" s="41"/>
      <c r="FRO246" s="41"/>
      <c r="FRP246" s="41"/>
      <c r="FRQ246" s="41"/>
      <c r="FRR246" s="41"/>
      <c r="FRS246" s="41"/>
      <c r="FRT246" s="41"/>
      <c r="FRU246" s="41"/>
      <c r="FRV246" s="41"/>
      <c r="FRW246" s="41"/>
      <c r="FRX246" s="41"/>
      <c r="FRY246" s="41"/>
      <c r="FRZ246" s="41"/>
      <c r="FSA246" s="41"/>
      <c r="FSB246" s="41"/>
      <c r="FSC246" s="41"/>
      <c r="FSD246" s="41"/>
      <c r="FSE246" s="41"/>
      <c r="FSF246" s="41"/>
      <c r="FSG246" s="41"/>
      <c r="FSH246" s="41"/>
      <c r="FSI246" s="41"/>
      <c r="FSJ246" s="41"/>
      <c r="FSK246" s="41"/>
      <c r="FSL246" s="41"/>
      <c r="FSM246" s="41"/>
      <c r="FSN246" s="41"/>
      <c r="FSO246" s="41"/>
      <c r="FSP246" s="41"/>
      <c r="FSQ246" s="41"/>
      <c r="FSR246" s="41"/>
      <c r="FSS246" s="41"/>
      <c r="FST246" s="41"/>
      <c r="FSU246" s="41"/>
      <c r="FSV246" s="41"/>
      <c r="FSW246" s="41"/>
      <c r="FSX246" s="41"/>
      <c r="FSY246" s="41"/>
      <c r="FSZ246" s="41"/>
      <c r="FTA246" s="41"/>
      <c r="FTB246" s="41"/>
      <c r="FTC246" s="41"/>
      <c r="FTD246" s="41"/>
      <c r="FTE246" s="41"/>
      <c r="FTF246" s="41"/>
      <c r="FTG246" s="41"/>
      <c r="FTH246" s="41"/>
      <c r="FTI246" s="41"/>
      <c r="FTJ246" s="41"/>
      <c r="FTK246" s="41"/>
      <c r="FTL246" s="41"/>
      <c r="FTM246" s="41"/>
      <c r="FTN246" s="41"/>
      <c r="FTO246" s="41"/>
      <c r="FTP246" s="41"/>
      <c r="FTQ246" s="41"/>
      <c r="FTR246" s="41"/>
      <c r="FTS246" s="41"/>
      <c r="FTT246" s="41"/>
      <c r="FTU246" s="41"/>
      <c r="FTV246" s="41"/>
      <c r="FTW246" s="41"/>
      <c r="FTX246" s="41"/>
      <c r="FTY246" s="41"/>
      <c r="FTZ246" s="41"/>
      <c r="FUA246" s="41"/>
      <c r="FUB246" s="41"/>
      <c r="FUC246" s="41"/>
      <c r="FUD246" s="41"/>
      <c r="FUE246" s="41"/>
      <c r="FUF246" s="41"/>
      <c r="FUG246" s="41"/>
      <c r="FUH246" s="41"/>
      <c r="FUI246" s="41"/>
      <c r="FUJ246" s="41"/>
      <c r="FUK246" s="41"/>
      <c r="FUL246" s="41"/>
      <c r="FUM246" s="41"/>
      <c r="FUN246" s="41"/>
      <c r="FUO246" s="41"/>
      <c r="FUP246" s="41"/>
      <c r="FUQ246" s="41"/>
      <c r="FUR246" s="41"/>
      <c r="FUS246" s="41"/>
      <c r="FUT246" s="41"/>
      <c r="FUU246" s="41"/>
      <c r="FUV246" s="41"/>
      <c r="FUW246" s="41"/>
      <c r="FUX246" s="41"/>
      <c r="FUY246" s="41"/>
      <c r="FUZ246" s="41"/>
      <c r="FVA246" s="41"/>
      <c r="FVB246" s="41"/>
      <c r="FVC246" s="41"/>
      <c r="FVD246" s="41"/>
      <c r="FVE246" s="41"/>
      <c r="FVF246" s="41"/>
      <c r="FVG246" s="41"/>
      <c r="FVH246" s="41"/>
      <c r="FVI246" s="41"/>
      <c r="FVJ246" s="41"/>
      <c r="FVK246" s="41"/>
      <c r="FVL246" s="41"/>
      <c r="FVM246" s="41"/>
      <c r="FVN246" s="41"/>
      <c r="FVO246" s="41"/>
      <c r="FVP246" s="41"/>
      <c r="FVQ246" s="41"/>
      <c r="FVR246" s="41"/>
      <c r="FVS246" s="41"/>
      <c r="FVT246" s="41"/>
      <c r="FVU246" s="41"/>
      <c r="FVV246" s="41"/>
      <c r="FVW246" s="41"/>
      <c r="FVX246" s="41"/>
      <c r="FVY246" s="41"/>
      <c r="FVZ246" s="41"/>
      <c r="FWA246" s="41"/>
      <c r="FWB246" s="41"/>
      <c r="FWC246" s="41"/>
      <c r="FWD246" s="41"/>
      <c r="FWE246" s="41"/>
      <c r="FWF246" s="41"/>
      <c r="FWG246" s="41"/>
      <c r="FWH246" s="41"/>
      <c r="FWI246" s="41"/>
      <c r="FWJ246" s="41"/>
      <c r="FWK246" s="41"/>
      <c r="FWL246" s="41"/>
      <c r="FWM246" s="41"/>
      <c r="FWN246" s="41"/>
      <c r="FWO246" s="41"/>
      <c r="FWP246" s="41"/>
      <c r="FWQ246" s="41"/>
      <c r="FWR246" s="41"/>
      <c r="FWS246" s="41"/>
      <c r="FWT246" s="41"/>
      <c r="FWU246" s="41"/>
      <c r="FWV246" s="41"/>
      <c r="FWW246" s="41"/>
      <c r="FWX246" s="41"/>
      <c r="FWY246" s="41"/>
      <c r="FWZ246" s="41"/>
      <c r="FXA246" s="41"/>
      <c r="FXB246" s="41"/>
      <c r="FXC246" s="41"/>
      <c r="FXD246" s="41"/>
      <c r="FXE246" s="41"/>
      <c r="FXF246" s="41"/>
      <c r="FXG246" s="41"/>
      <c r="FXH246" s="41"/>
      <c r="FXI246" s="41"/>
      <c r="FXJ246" s="41"/>
      <c r="FXK246" s="41"/>
      <c r="FXL246" s="41"/>
      <c r="FXM246" s="41"/>
      <c r="FXN246" s="41"/>
      <c r="FXO246" s="41"/>
      <c r="FXP246" s="41"/>
      <c r="FXQ246" s="41"/>
      <c r="FXR246" s="41"/>
      <c r="FXS246" s="41"/>
      <c r="FXT246" s="41"/>
      <c r="FXU246" s="41"/>
      <c r="FXV246" s="41"/>
      <c r="FXW246" s="41"/>
      <c r="FXX246" s="41"/>
      <c r="FXY246" s="41"/>
      <c r="FXZ246" s="41"/>
      <c r="FYA246" s="41"/>
      <c r="FYB246" s="41"/>
      <c r="FYC246" s="41"/>
      <c r="FYD246" s="41"/>
      <c r="FYE246" s="41"/>
      <c r="FYF246" s="41"/>
      <c r="FYG246" s="41"/>
      <c r="FYH246" s="41"/>
      <c r="FYI246" s="41"/>
      <c r="FYJ246" s="41"/>
      <c r="FYK246" s="41"/>
      <c r="FYL246" s="41"/>
      <c r="FYM246" s="41"/>
      <c r="FYN246" s="41"/>
      <c r="FYO246" s="41"/>
      <c r="FYP246" s="41"/>
      <c r="FYQ246" s="41"/>
      <c r="FYR246" s="41"/>
      <c r="FYS246" s="41"/>
      <c r="FYT246" s="41"/>
      <c r="FYU246" s="41"/>
      <c r="FYV246" s="41"/>
      <c r="FYW246" s="41"/>
      <c r="FYX246" s="41"/>
      <c r="FYY246" s="41"/>
      <c r="FYZ246" s="41"/>
      <c r="FZA246" s="41"/>
      <c r="FZB246" s="41"/>
      <c r="FZC246" s="41"/>
      <c r="FZD246" s="41"/>
      <c r="FZE246" s="41"/>
      <c r="FZF246" s="41"/>
      <c r="FZG246" s="41"/>
      <c r="FZH246" s="41"/>
      <c r="FZI246" s="41"/>
      <c r="FZJ246" s="41"/>
      <c r="FZK246" s="41"/>
      <c r="FZL246" s="41"/>
      <c r="FZM246" s="41"/>
      <c r="FZN246" s="41"/>
      <c r="FZO246" s="41"/>
      <c r="FZP246" s="41"/>
      <c r="FZQ246" s="41"/>
      <c r="FZR246" s="41"/>
      <c r="FZS246" s="41"/>
      <c r="FZT246" s="41"/>
      <c r="FZU246" s="41"/>
      <c r="FZV246" s="41"/>
      <c r="FZW246" s="41"/>
      <c r="FZX246" s="41"/>
      <c r="FZY246" s="41"/>
      <c r="FZZ246" s="41"/>
      <c r="GAA246" s="41"/>
      <c r="GAB246" s="41"/>
      <c r="GAC246" s="41"/>
      <c r="GAD246" s="41"/>
      <c r="GAE246" s="41"/>
      <c r="GAF246" s="41"/>
      <c r="GAG246" s="41"/>
      <c r="GAH246" s="41"/>
      <c r="GAI246" s="41"/>
      <c r="GAJ246" s="41"/>
      <c r="GAK246" s="41"/>
      <c r="GAL246" s="41"/>
      <c r="GAM246" s="41"/>
      <c r="GAN246" s="41"/>
      <c r="GAO246" s="41"/>
      <c r="GAP246" s="41"/>
      <c r="GAQ246" s="41"/>
      <c r="GAR246" s="41"/>
      <c r="GAS246" s="41"/>
      <c r="GAT246" s="41"/>
      <c r="GAU246" s="41"/>
      <c r="GAV246" s="41"/>
      <c r="GAW246" s="41"/>
      <c r="GAX246" s="41"/>
      <c r="GAY246" s="41"/>
      <c r="GAZ246" s="41"/>
      <c r="GBA246" s="41"/>
      <c r="GBB246" s="41"/>
      <c r="GBC246" s="41"/>
      <c r="GBD246" s="41"/>
      <c r="GBE246" s="41"/>
      <c r="GBF246" s="41"/>
      <c r="GBG246" s="41"/>
      <c r="GBH246" s="41"/>
      <c r="GBI246" s="41"/>
      <c r="GBJ246" s="41"/>
      <c r="GBK246" s="41"/>
      <c r="GBL246" s="41"/>
      <c r="GBM246" s="41"/>
      <c r="GBN246" s="41"/>
      <c r="GBO246" s="41"/>
      <c r="GBP246" s="41"/>
      <c r="GBQ246" s="41"/>
      <c r="GBR246" s="41"/>
      <c r="GBS246" s="41"/>
      <c r="GBT246" s="41"/>
      <c r="GBU246" s="41"/>
      <c r="GBV246" s="41"/>
      <c r="GBW246" s="41"/>
      <c r="GBX246" s="41"/>
      <c r="GBY246" s="41"/>
      <c r="GBZ246" s="41"/>
      <c r="GCA246" s="41"/>
      <c r="GCB246" s="41"/>
      <c r="GCC246" s="41"/>
      <c r="GCD246" s="41"/>
      <c r="GCE246" s="41"/>
      <c r="GCF246" s="41"/>
      <c r="GCG246" s="41"/>
      <c r="GCH246" s="41"/>
      <c r="GCI246" s="41"/>
      <c r="GCJ246" s="41"/>
      <c r="GCK246" s="41"/>
      <c r="GCL246" s="41"/>
      <c r="GCM246" s="41"/>
      <c r="GCN246" s="41"/>
      <c r="GCO246" s="41"/>
      <c r="GCP246" s="41"/>
      <c r="GCQ246" s="41"/>
      <c r="GCR246" s="41"/>
      <c r="GCS246" s="41"/>
      <c r="GCT246" s="41"/>
      <c r="GCU246" s="41"/>
      <c r="GCV246" s="41"/>
      <c r="GCW246" s="41"/>
      <c r="GCX246" s="41"/>
      <c r="GCY246" s="41"/>
      <c r="GCZ246" s="41"/>
      <c r="GDA246" s="41"/>
      <c r="GDB246" s="41"/>
      <c r="GDC246" s="41"/>
      <c r="GDD246" s="41"/>
      <c r="GDE246" s="41"/>
      <c r="GDF246" s="41"/>
      <c r="GDG246" s="41"/>
      <c r="GDH246" s="41"/>
      <c r="GDI246" s="41"/>
      <c r="GDJ246" s="41"/>
      <c r="GDK246" s="41"/>
      <c r="GDL246" s="41"/>
      <c r="GDM246" s="41"/>
      <c r="GDN246" s="41"/>
      <c r="GDO246" s="41"/>
      <c r="GDP246" s="41"/>
      <c r="GDQ246" s="41"/>
      <c r="GDR246" s="41"/>
      <c r="GDS246" s="41"/>
      <c r="GDT246" s="41"/>
      <c r="GDU246" s="41"/>
      <c r="GDV246" s="41"/>
      <c r="GDW246" s="41"/>
      <c r="GDX246" s="41"/>
      <c r="GDY246" s="41"/>
      <c r="GDZ246" s="41"/>
      <c r="GEA246" s="41"/>
      <c r="GEB246" s="41"/>
      <c r="GEC246" s="41"/>
      <c r="GED246" s="41"/>
      <c r="GEE246" s="41"/>
      <c r="GEF246" s="41"/>
      <c r="GEG246" s="41"/>
      <c r="GEH246" s="41"/>
      <c r="GEI246" s="41"/>
      <c r="GEJ246" s="41"/>
      <c r="GEK246" s="41"/>
      <c r="GEL246" s="41"/>
      <c r="GEM246" s="41"/>
      <c r="GEN246" s="41"/>
      <c r="GEO246" s="41"/>
      <c r="GEP246" s="41"/>
      <c r="GEQ246" s="41"/>
      <c r="GER246" s="41"/>
      <c r="GES246" s="41"/>
      <c r="GET246" s="41"/>
      <c r="GEU246" s="41"/>
      <c r="GEV246" s="41"/>
      <c r="GEW246" s="41"/>
      <c r="GEX246" s="41"/>
      <c r="GEY246" s="41"/>
      <c r="GEZ246" s="41"/>
      <c r="GFA246" s="41"/>
      <c r="GFB246" s="41"/>
      <c r="GFC246" s="41"/>
      <c r="GFD246" s="41"/>
      <c r="GFE246" s="41"/>
      <c r="GFF246" s="41"/>
      <c r="GFG246" s="41"/>
      <c r="GFH246" s="41"/>
      <c r="GFI246" s="41"/>
      <c r="GFJ246" s="41"/>
      <c r="GFK246" s="41"/>
      <c r="GFL246" s="41"/>
      <c r="GFM246" s="41"/>
      <c r="GFN246" s="41"/>
      <c r="GFO246" s="41"/>
      <c r="GFP246" s="41"/>
      <c r="GFQ246" s="41"/>
      <c r="GFR246" s="41"/>
      <c r="GFS246" s="41"/>
      <c r="GFT246" s="41"/>
      <c r="GFU246" s="41"/>
      <c r="GFV246" s="41"/>
      <c r="GFW246" s="41"/>
      <c r="GFX246" s="41"/>
      <c r="GFY246" s="41"/>
      <c r="GFZ246" s="41"/>
      <c r="GGA246" s="41"/>
      <c r="GGB246" s="41"/>
      <c r="GGC246" s="41"/>
      <c r="GGD246" s="41"/>
      <c r="GGE246" s="41"/>
      <c r="GGF246" s="41"/>
      <c r="GGG246" s="41"/>
      <c r="GGH246" s="41"/>
      <c r="GGI246" s="41"/>
      <c r="GGJ246" s="41"/>
      <c r="GGK246" s="41"/>
      <c r="GGL246" s="41"/>
      <c r="GGM246" s="41"/>
      <c r="GGN246" s="41"/>
      <c r="GGO246" s="41"/>
      <c r="GGP246" s="41"/>
      <c r="GGQ246" s="41"/>
      <c r="GGR246" s="41"/>
      <c r="GGS246" s="41"/>
      <c r="GGT246" s="41"/>
      <c r="GGU246" s="41"/>
      <c r="GGV246" s="41"/>
      <c r="GGW246" s="41"/>
      <c r="GGX246" s="41"/>
      <c r="GGY246" s="41"/>
      <c r="GGZ246" s="41"/>
      <c r="GHA246" s="41"/>
      <c r="GHB246" s="41"/>
      <c r="GHC246" s="41"/>
      <c r="GHD246" s="41"/>
      <c r="GHE246" s="41"/>
      <c r="GHF246" s="41"/>
      <c r="GHG246" s="41"/>
      <c r="GHH246" s="41"/>
      <c r="GHI246" s="41"/>
      <c r="GHJ246" s="41"/>
      <c r="GHK246" s="41"/>
      <c r="GHL246" s="41"/>
      <c r="GHM246" s="41"/>
      <c r="GHN246" s="41"/>
      <c r="GHO246" s="41"/>
      <c r="GHP246" s="41"/>
      <c r="GHQ246" s="41"/>
      <c r="GHR246" s="41"/>
      <c r="GHS246" s="41"/>
      <c r="GHT246" s="41"/>
      <c r="GHU246" s="41"/>
      <c r="GHV246" s="41"/>
      <c r="GHW246" s="41"/>
      <c r="GHX246" s="41"/>
      <c r="GHY246" s="41"/>
      <c r="GHZ246" s="41"/>
      <c r="GIA246" s="41"/>
      <c r="GIB246" s="41"/>
      <c r="GIC246" s="41"/>
      <c r="GID246" s="41"/>
      <c r="GIE246" s="41"/>
      <c r="GIF246" s="41"/>
      <c r="GIG246" s="41"/>
      <c r="GIH246" s="41"/>
      <c r="GII246" s="41"/>
      <c r="GIJ246" s="41"/>
      <c r="GIK246" s="41"/>
      <c r="GIL246" s="41"/>
      <c r="GIM246" s="41"/>
      <c r="GIN246" s="41"/>
      <c r="GIO246" s="41"/>
      <c r="GIP246" s="41"/>
      <c r="GIQ246" s="41"/>
      <c r="GIR246" s="41"/>
      <c r="GIS246" s="41"/>
      <c r="GIT246" s="41"/>
      <c r="GIU246" s="41"/>
      <c r="GIV246" s="41"/>
      <c r="GIW246" s="41"/>
      <c r="GIX246" s="41"/>
      <c r="GIY246" s="41"/>
      <c r="GIZ246" s="41"/>
      <c r="GJA246" s="41"/>
      <c r="GJB246" s="41"/>
      <c r="GJC246" s="41"/>
      <c r="GJD246" s="41"/>
      <c r="GJE246" s="41"/>
      <c r="GJF246" s="41"/>
      <c r="GJG246" s="41"/>
      <c r="GJH246" s="41"/>
      <c r="GJI246" s="41"/>
      <c r="GJJ246" s="41"/>
      <c r="GJK246" s="41"/>
      <c r="GJL246" s="41"/>
      <c r="GJM246" s="41"/>
      <c r="GJN246" s="41"/>
      <c r="GJO246" s="41"/>
      <c r="GJP246" s="41"/>
      <c r="GJQ246" s="41"/>
      <c r="GJR246" s="41"/>
      <c r="GJS246" s="41"/>
      <c r="GJT246" s="41"/>
      <c r="GJU246" s="41"/>
      <c r="GJV246" s="41"/>
      <c r="GJW246" s="41"/>
      <c r="GJX246" s="41"/>
      <c r="GJY246" s="41"/>
      <c r="GJZ246" s="41"/>
      <c r="GKA246" s="41"/>
      <c r="GKB246" s="41"/>
      <c r="GKC246" s="41"/>
      <c r="GKD246" s="41"/>
      <c r="GKE246" s="41"/>
      <c r="GKF246" s="41"/>
      <c r="GKG246" s="41"/>
      <c r="GKH246" s="41"/>
      <c r="GKI246" s="41"/>
      <c r="GKJ246" s="41"/>
      <c r="GKK246" s="41"/>
      <c r="GKL246" s="41"/>
      <c r="GKM246" s="41"/>
      <c r="GKN246" s="41"/>
      <c r="GKO246" s="41"/>
      <c r="GKP246" s="41"/>
      <c r="GKQ246" s="41"/>
      <c r="GKR246" s="41"/>
      <c r="GKS246" s="41"/>
      <c r="GKT246" s="41"/>
      <c r="GKU246" s="41"/>
      <c r="GKV246" s="41"/>
      <c r="GKW246" s="41"/>
      <c r="GKX246" s="41"/>
      <c r="GKY246" s="41"/>
      <c r="GKZ246" s="41"/>
      <c r="GLA246" s="41"/>
      <c r="GLB246" s="41"/>
      <c r="GLC246" s="41"/>
      <c r="GLD246" s="41"/>
      <c r="GLE246" s="41"/>
      <c r="GLF246" s="41"/>
      <c r="GLG246" s="41"/>
      <c r="GLH246" s="41"/>
      <c r="GLI246" s="41"/>
      <c r="GLJ246" s="41"/>
      <c r="GLK246" s="41"/>
      <c r="GLL246" s="41"/>
      <c r="GLM246" s="41"/>
      <c r="GLN246" s="41"/>
      <c r="GLO246" s="41"/>
      <c r="GLP246" s="41"/>
      <c r="GLQ246" s="41"/>
      <c r="GLR246" s="41"/>
      <c r="GLS246" s="41"/>
      <c r="GLT246" s="41"/>
      <c r="GLU246" s="41"/>
      <c r="GLV246" s="41"/>
      <c r="GLW246" s="41"/>
      <c r="GLX246" s="41"/>
      <c r="GLY246" s="41"/>
      <c r="GLZ246" s="41"/>
      <c r="GMA246" s="41"/>
      <c r="GMB246" s="41"/>
      <c r="GMC246" s="41"/>
      <c r="GMD246" s="41"/>
      <c r="GME246" s="41"/>
      <c r="GMF246" s="41"/>
      <c r="GMG246" s="41"/>
      <c r="GMH246" s="41"/>
      <c r="GMI246" s="41"/>
      <c r="GMJ246" s="41"/>
      <c r="GMK246" s="41"/>
      <c r="GML246" s="41"/>
      <c r="GMM246" s="41"/>
      <c r="GMN246" s="41"/>
      <c r="GMO246" s="41"/>
      <c r="GMP246" s="41"/>
      <c r="GMQ246" s="41"/>
      <c r="GMR246" s="41"/>
      <c r="GMS246" s="41"/>
      <c r="GMT246" s="41"/>
      <c r="GMU246" s="41"/>
      <c r="GMV246" s="41"/>
      <c r="GMW246" s="41"/>
      <c r="GMX246" s="41"/>
      <c r="GMY246" s="41"/>
      <c r="GMZ246" s="41"/>
      <c r="GNA246" s="41"/>
      <c r="GNB246" s="41"/>
      <c r="GNC246" s="41"/>
      <c r="GND246" s="41"/>
      <c r="GNE246" s="41"/>
      <c r="GNF246" s="41"/>
      <c r="GNG246" s="41"/>
      <c r="GNH246" s="41"/>
      <c r="GNI246" s="41"/>
      <c r="GNJ246" s="41"/>
      <c r="GNK246" s="41"/>
      <c r="GNL246" s="41"/>
      <c r="GNM246" s="41"/>
      <c r="GNN246" s="41"/>
      <c r="GNO246" s="41"/>
      <c r="GNP246" s="41"/>
      <c r="GNQ246" s="41"/>
      <c r="GNR246" s="41"/>
      <c r="GNS246" s="41"/>
      <c r="GNT246" s="41"/>
      <c r="GNU246" s="41"/>
      <c r="GNV246" s="41"/>
      <c r="GNW246" s="41"/>
      <c r="GNX246" s="41"/>
      <c r="GNY246" s="41"/>
      <c r="GNZ246" s="41"/>
      <c r="GOA246" s="41"/>
      <c r="GOB246" s="41"/>
      <c r="GOC246" s="41"/>
      <c r="GOD246" s="41"/>
      <c r="GOE246" s="41"/>
      <c r="GOF246" s="41"/>
      <c r="GOG246" s="41"/>
      <c r="GOH246" s="41"/>
      <c r="GOI246" s="41"/>
      <c r="GOJ246" s="41"/>
      <c r="GOK246" s="41"/>
      <c r="GOL246" s="41"/>
      <c r="GOM246" s="41"/>
      <c r="GON246" s="41"/>
      <c r="GOO246" s="41"/>
      <c r="GOP246" s="41"/>
      <c r="GOQ246" s="41"/>
      <c r="GOR246" s="41"/>
      <c r="GOS246" s="41"/>
      <c r="GOT246" s="41"/>
      <c r="GOU246" s="41"/>
      <c r="GOV246" s="41"/>
      <c r="GOW246" s="41"/>
      <c r="GOX246" s="41"/>
      <c r="GOY246" s="41"/>
      <c r="GOZ246" s="41"/>
      <c r="GPA246" s="41"/>
      <c r="GPB246" s="41"/>
      <c r="GPC246" s="41"/>
      <c r="GPD246" s="41"/>
      <c r="GPE246" s="41"/>
      <c r="GPF246" s="41"/>
      <c r="GPG246" s="41"/>
      <c r="GPH246" s="41"/>
      <c r="GPI246" s="41"/>
      <c r="GPJ246" s="41"/>
      <c r="GPK246" s="41"/>
      <c r="GPL246" s="41"/>
      <c r="GPM246" s="41"/>
      <c r="GPN246" s="41"/>
      <c r="GPO246" s="41"/>
      <c r="GPP246" s="41"/>
      <c r="GPQ246" s="41"/>
      <c r="GPR246" s="41"/>
      <c r="GPS246" s="41"/>
      <c r="GPT246" s="41"/>
      <c r="GPU246" s="41"/>
      <c r="GPV246" s="41"/>
      <c r="GPW246" s="41"/>
      <c r="GPX246" s="41"/>
      <c r="GPY246" s="41"/>
      <c r="GPZ246" s="41"/>
      <c r="GQA246" s="41"/>
      <c r="GQB246" s="41"/>
      <c r="GQC246" s="41"/>
      <c r="GQD246" s="41"/>
      <c r="GQE246" s="41"/>
      <c r="GQF246" s="41"/>
      <c r="GQG246" s="41"/>
      <c r="GQH246" s="41"/>
      <c r="GQI246" s="41"/>
      <c r="GQJ246" s="41"/>
      <c r="GQK246" s="41"/>
      <c r="GQL246" s="41"/>
      <c r="GQM246" s="41"/>
      <c r="GQN246" s="41"/>
      <c r="GQO246" s="41"/>
      <c r="GQP246" s="41"/>
      <c r="GQQ246" s="41"/>
      <c r="GQR246" s="41"/>
      <c r="GQS246" s="41"/>
      <c r="GQT246" s="41"/>
      <c r="GQU246" s="41"/>
      <c r="GQV246" s="41"/>
      <c r="GQW246" s="41"/>
      <c r="GQX246" s="41"/>
      <c r="GQY246" s="41"/>
      <c r="GQZ246" s="41"/>
      <c r="GRA246" s="41"/>
      <c r="GRB246" s="41"/>
      <c r="GRC246" s="41"/>
      <c r="GRD246" s="41"/>
      <c r="GRE246" s="41"/>
      <c r="GRF246" s="41"/>
      <c r="GRG246" s="41"/>
      <c r="GRH246" s="41"/>
      <c r="GRI246" s="41"/>
      <c r="GRJ246" s="41"/>
      <c r="GRK246" s="41"/>
      <c r="GRL246" s="41"/>
      <c r="GRM246" s="41"/>
      <c r="GRN246" s="41"/>
      <c r="GRO246" s="41"/>
      <c r="GRP246" s="41"/>
      <c r="GRQ246" s="41"/>
      <c r="GRR246" s="41"/>
      <c r="GRS246" s="41"/>
      <c r="GRT246" s="41"/>
      <c r="GRU246" s="41"/>
      <c r="GRV246" s="41"/>
      <c r="GRW246" s="41"/>
      <c r="GRX246" s="41"/>
      <c r="GRY246" s="41"/>
      <c r="GRZ246" s="41"/>
      <c r="GSA246" s="41"/>
      <c r="GSB246" s="41"/>
      <c r="GSC246" s="41"/>
      <c r="GSD246" s="41"/>
      <c r="GSE246" s="41"/>
      <c r="GSF246" s="41"/>
      <c r="GSG246" s="41"/>
      <c r="GSH246" s="41"/>
      <c r="GSI246" s="41"/>
      <c r="GSJ246" s="41"/>
      <c r="GSK246" s="41"/>
      <c r="GSL246" s="41"/>
      <c r="GSM246" s="41"/>
      <c r="GSN246" s="41"/>
      <c r="GSO246" s="41"/>
      <c r="GSP246" s="41"/>
      <c r="GSQ246" s="41"/>
      <c r="GSR246" s="41"/>
      <c r="GSS246" s="41"/>
      <c r="GST246" s="41"/>
      <c r="GSU246" s="41"/>
      <c r="GSV246" s="41"/>
      <c r="GSW246" s="41"/>
      <c r="GSX246" s="41"/>
      <c r="GSY246" s="41"/>
      <c r="GSZ246" s="41"/>
      <c r="GTA246" s="41"/>
      <c r="GTB246" s="41"/>
      <c r="GTC246" s="41"/>
      <c r="GTD246" s="41"/>
      <c r="GTE246" s="41"/>
      <c r="GTF246" s="41"/>
      <c r="GTG246" s="41"/>
      <c r="GTH246" s="41"/>
      <c r="GTI246" s="41"/>
      <c r="GTJ246" s="41"/>
      <c r="GTK246" s="41"/>
      <c r="GTL246" s="41"/>
      <c r="GTM246" s="41"/>
      <c r="GTN246" s="41"/>
      <c r="GTO246" s="41"/>
      <c r="GTP246" s="41"/>
      <c r="GTQ246" s="41"/>
      <c r="GTR246" s="41"/>
      <c r="GTS246" s="41"/>
      <c r="GTT246" s="41"/>
      <c r="GTU246" s="41"/>
      <c r="GTV246" s="41"/>
      <c r="GTW246" s="41"/>
      <c r="GTX246" s="41"/>
      <c r="GTY246" s="41"/>
      <c r="GTZ246" s="41"/>
      <c r="GUA246" s="41"/>
      <c r="GUB246" s="41"/>
      <c r="GUC246" s="41"/>
      <c r="GUD246" s="41"/>
      <c r="GUE246" s="41"/>
      <c r="GUF246" s="41"/>
      <c r="GUG246" s="41"/>
      <c r="GUH246" s="41"/>
      <c r="GUI246" s="41"/>
      <c r="GUJ246" s="41"/>
      <c r="GUK246" s="41"/>
      <c r="GUL246" s="41"/>
      <c r="GUM246" s="41"/>
      <c r="GUN246" s="41"/>
      <c r="GUO246" s="41"/>
      <c r="GUP246" s="41"/>
      <c r="GUQ246" s="41"/>
      <c r="GUR246" s="41"/>
      <c r="GUS246" s="41"/>
      <c r="GUT246" s="41"/>
      <c r="GUU246" s="41"/>
      <c r="GUV246" s="41"/>
      <c r="GUW246" s="41"/>
      <c r="GUX246" s="41"/>
      <c r="GUY246" s="41"/>
      <c r="GUZ246" s="41"/>
      <c r="GVA246" s="41"/>
      <c r="GVB246" s="41"/>
      <c r="GVC246" s="41"/>
      <c r="GVD246" s="41"/>
      <c r="GVE246" s="41"/>
      <c r="GVF246" s="41"/>
      <c r="GVG246" s="41"/>
      <c r="GVH246" s="41"/>
      <c r="GVI246" s="41"/>
      <c r="GVJ246" s="41"/>
      <c r="GVK246" s="41"/>
      <c r="GVL246" s="41"/>
      <c r="GVM246" s="41"/>
      <c r="GVN246" s="41"/>
      <c r="GVO246" s="41"/>
      <c r="GVP246" s="41"/>
      <c r="GVQ246" s="41"/>
      <c r="GVR246" s="41"/>
      <c r="GVS246" s="41"/>
      <c r="GVT246" s="41"/>
      <c r="GVU246" s="41"/>
      <c r="GVV246" s="41"/>
      <c r="GVW246" s="41"/>
      <c r="GVX246" s="41"/>
      <c r="GVY246" s="41"/>
      <c r="GVZ246" s="41"/>
      <c r="GWA246" s="41"/>
      <c r="GWB246" s="41"/>
      <c r="GWC246" s="41"/>
      <c r="GWD246" s="41"/>
      <c r="GWE246" s="41"/>
      <c r="GWF246" s="41"/>
      <c r="GWG246" s="41"/>
      <c r="GWH246" s="41"/>
      <c r="GWI246" s="41"/>
      <c r="GWJ246" s="41"/>
      <c r="GWK246" s="41"/>
      <c r="GWL246" s="41"/>
      <c r="GWM246" s="41"/>
      <c r="GWN246" s="41"/>
      <c r="GWO246" s="41"/>
      <c r="GWP246" s="41"/>
      <c r="GWQ246" s="41"/>
      <c r="GWR246" s="41"/>
      <c r="GWS246" s="41"/>
      <c r="GWT246" s="41"/>
      <c r="GWU246" s="41"/>
      <c r="GWV246" s="41"/>
      <c r="GWW246" s="41"/>
      <c r="GWX246" s="41"/>
      <c r="GWY246" s="41"/>
      <c r="GWZ246" s="41"/>
      <c r="GXA246" s="41"/>
      <c r="GXB246" s="41"/>
      <c r="GXC246" s="41"/>
      <c r="GXD246" s="41"/>
      <c r="GXE246" s="41"/>
      <c r="GXF246" s="41"/>
      <c r="GXG246" s="41"/>
      <c r="GXH246" s="41"/>
      <c r="GXI246" s="41"/>
      <c r="GXJ246" s="41"/>
      <c r="GXK246" s="41"/>
      <c r="GXL246" s="41"/>
      <c r="GXM246" s="41"/>
      <c r="GXN246" s="41"/>
      <c r="GXO246" s="41"/>
      <c r="GXP246" s="41"/>
      <c r="GXQ246" s="41"/>
      <c r="GXR246" s="41"/>
      <c r="GXS246" s="41"/>
      <c r="GXT246" s="41"/>
      <c r="GXU246" s="41"/>
      <c r="GXV246" s="41"/>
      <c r="GXW246" s="41"/>
      <c r="GXX246" s="41"/>
      <c r="GXY246" s="41"/>
      <c r="GXZ246" s="41"/>
      <c r="GYA246" s="41"/>
      <c r="GYB246" s="41"/>
      <c r="GYC246" s="41"/>
      <c r="GYD246" s="41"/>
      <c r="GYE246" s="41"/>
      <c r="GYF246" s="41"/>
      <c r="GYG246" s="41"/>
      <c r="GYH246" s="41"/>
      <c r="GYI246" s="41"/>
      <c r="GYJ246" s="41"/>
      <c r="GYK246" s="41"/>
      <c r="GYL246" s="41"/>
      <c r="GYM246" s="41"/>
      <c r="GYN246" s="41"/>
      <c r="GYO246" s="41"/>
      <c r="GYP246" s="41"/>
      <c r="GYQ246" s="41"/>
      <c r="GYR246" s="41"/>
      <c r="GYS246" s="41"/>
      <c r="GYT246" s="41"/>
      <c r="GYU246" s="41"/>
      <c r="GYV246" s="41"/>
      <c r="GYW246" s="41"/>
      <c r="GYX246" s="41"/>
      <c r="GYY246" s="41"/>
      <c r="GYZ246" s="41"/>
      <c r="GZA246" s="41"/>
      <c r="GZB246" s="41"/>
      <c r="GZC246" s="41"/>
      <c r="GZD246" s="41"/>
      <c r="GZE246" s="41"/>
      <c r="GZF246" s="41"/>
      <c r="GZG246" s="41"/>
      <c r="GZH246" s="41"/>
      <c r="GZI246" s="41"/>
      <c r="GZJ246" s="41"/>
      <c r="GZK246" s="41"/>
      <c r="GZL246" s="41"/>
      <c r="GZM246" s="41"/>
      <c r="GZN246" s="41"/>
      <c r="GZO246" s="41"/>
      <c r="GZP246" s="41"/>
      <c r="GZQ246" s="41"/>
      <c r="GZR246" s="41"/>
      <c r="GZS246" s="41"/>
      <c r="GZT246" s="41"/>
      <c r="GZU246" s="41"/>
      <c r="GZV246" s="41"/>
      <c r="GZW246" s="41"/>
      <c r="GZX246" s="41"/>
      <c r="GZY246" s="41"/>
      <c r="GZZ246" s="41"/>
      <c r="HAA246" s="41"/>
      <c r="HAB246" s="41"/>
      <c r="HAC246" s="41"/>
      <c r="HAD246" s="41"/>
      <c r="HAE246" s="41"/>
      <c r="HAF246" s="41"/>
      <c r="HAG246" s="41"/>
      <c r="HAH246" s="41"/>
      <c r="HAI246" s="41"/>
      <c r="HAJ246" s="41"/>
      <c r="HAK246" s="41"/>
      <c r="HAL246" s="41"/>
      <c r="HAM246" s="41"/>
      <c r="HAN246" s="41"/>
      <c r="HAO246" s="41"/>
      <c r="HAP246" s="41"/>
      <c r="HAQ246" s="41"/>
      <c r="HAR246" s="41"/>
      <c r="HAS246" s="41"/>
      <c r="HAT246" s="41"/>
      <c r="HAU246" s="41"/>
      <c r="HAV246" s="41"/>
      <c r="HAW246" s="41"/>
      <c r="HAX246" s="41"/>
      <c r="HAY246" s="41"/>
      <c r="HAZ246" s="41"/>
      <c r="HBA246" s="41"/>
      <c r="HBB246" s="41"/>
      <c r="HBC246" s="41"/>
      <c r="HBD246" s="41"/>
      <c r="HBE246" s="41"/>
      <c r="HBF246" s="41"/>
      <c r="HBG246" s="41"/>
      <c r="HBH246" s="41"/>
      <c r="HBI246" s="41"/>
      <c r="HBJ246" s="41"/>
      <c r="HBK246" s="41"/>
      <c r="HBL246" s="41"/>
      <c r="HBM246" s="41"/>
      <c r="HBN246" s="41"/>
      <c r="HBO246" s="41"/>
      <c r="HBP246" s="41"/>
      <c r="HBQ246" s="41"/>
      <c r="HBR246" s="41"/>
      <c r="HBS246" s="41"/>
      <c r="HBT246" s="41"/>
      <c r="HBU246" s="41"/>
      <c r="HBV246" s="41"/>
      <c r="HBW246" s="41"/>
      <c r="HBX246" s="41"/>
      <c r="HBY246" s="41"/>
      <c r="HBZ246" s="41"/>
      <c r="HCA246" s="41"/>
      <c r="HCB246" s="41"/>
      <c r="HCC246" s="41"/>
      <c r="HCD246" s="41"/>
      <c r="HCE246" s="41"/>
      <c r="HCF246" s="41"/>
      <c r="HCG246" s="41"/>
      <c r="HCH246" s="41"/>
      <c r="HCI246" s="41"/>
      <c r="HCJ246" s="41"/>
      <c r="HCK246" s="41"/>
      <c r="HCL246" s="41"/>
      <c r="HCM246" s="41"/>
      <c r="HCN246" s="41"/>
      <c r="HCO246" s="41"/>
      <c r="HCP246" s="41"/>
      <c r="HCQ246" s="41"/>
      <c r="HCR246" s="41"/>
      <c r="HCS246" s="41"/>
      <c r="HCT246" s="41"/>
      <c r="HCU246" s="41"/>
      <c r="HCV246" s="41"/>
      <c r="HCW246" s="41"/>
      <c r="HCX246" s="41"/>
      <c r="HCY246" s="41"/>
      <c r="HCZ246" s="41"/>
      <c r="HDA246" s="41"/>
      <c r="HDB246" s="41"/>
      <c r="HDC246" s="41"/>
      <c r="HDD246" s="41"/>
      <c r="HDE246" s="41"/>
      <c r="HDF246" s="41"/>
      <c r="HDG246" s="41"/>
      <c r="HDH246" s="41"/>
      <c r="HDI246" s="41"/>
      <c r="HDJ246" s="41"/>
      <c r="HDK246" s="41"/>
      <c r="HDL246" s="41"/>
      <c r="HDM246" s="41"/>
      <c r="HDN246" s="41"/>
      <c r="HDO246" s="41"/>
      <c r="HDP246" s="41"/>
      <c r="HDQ246" s="41"/>
      <c r="HDR246" s="41"/>
      <c r="HDS246" s="41"/>
      <c r="HDT246" s="41"/>
      <c r="HDU246" s="41"/>
      <c r="HDV246" s="41"/>
      <c r="HDW246" s="41"/>
      <c r="HDX246" s="41"/>
      <c r="HDY246" s="41"/>
      <c r="HDZ246" s="41"/>
      <c r="HEA246" s="41"/>
      <c r="HEB246" s="41"/>
      <c r="HEC246" s="41"/>
      <c r="HED246" s="41"/>
      <c r="HEE246" s="41"/>
      <c r="HEF246" s="41"/>
      <c r="HEG246" s="41"/>
      <c r="HEH246" s="41"/>
      <c r="HEI246" s="41"/>
      <c r="HEJ246" s="41"/>
      <c r="HEK246" s="41"/>
      <c r="HEL246" s="41"/>
      <c r="HEM246" s="41"/>
      <c r="HEN246" s="41"/>
      <c r="HEO246" s="41"/>
      <c r="HEP246" s="41"/>
      <c r="HEQ246" s="41"/>
      <c r="HER246" s="41"/>
      <c r="HES246" s="41"/>
      <c r="HET246" s="41"/>
      <c r="HEU246" s="41"/>
      <c r="HEV246" s="41"/>
      <c r="HEW246" s="41"/>
      <c r="HEX246" s="41"/>
      <c r="HEY246" s="41"/>
      <c r="HEZ246" s="41"/>
      <c r="HFA246" s="41"/>
      <c r="HFB246" s="41"/>
      <c r="HFC246" s="41"/>
      <c r="HFD246" s="41"/>
      <c r="HFE246" s="41"/>
      <c r="HFF246" s="41"/>
      <c r="HFG246" s="41"/>
      <c r="HFH246" s="41"/>
      <c r="HFI246" s="41"/>
      <c r="HFJ246" s="41"/>
      <c r="HFK246" s="41"/>
      <c r="HFL246" s="41"/>
      <c r="HFM246" s="41"/>
      <c r="HFN246" s="41"/>
      <c r="HFO246" s="41"/>
      <c r="HFP246" s="41"/>
      <c r="HFQ246" s="41"/>
      <c r="HFR246" s="41"/>
      <c r="HFS246" s="41"/>
      <c r="HFT246" s="41"/>
      <c r="HFU246" s="41"/>
      <c r="HFV246" s="41"/>
      <c r="HFW246" s="41"/>
      <c r="HFX246" s="41"/>
      <c r="HFY246" s="41"/>
      <c r="HFZ246" s="41"/>
      <c r="HGA246" s="41"/>
      <c r="HGB246" s="41"/>
      <c r="HGC246" s="41"/>
      <c r="HGD246" s="41"/>
      <c r="HGE246" s="41"/>
      <c r="HGF246" s="41"/>
      <c r="HGG246" s="41"/>
      <c r="HGH246" s="41"/>
      <c r="HGI246" s="41"/>
      <c r="HGJ246" s="41"/>
      <c r="HGK246" s="41"/>
      <c r="HGL246" s="41"/>
      <c r="HGM246" s="41"/>
      <c r="HGN246" s="41"/>
      <c r="HGO246" s="41"/>
      <c r="HGP246" s="41"/>
      <c r="HGQ246" s="41"/>
      <c r="HGR246" s="41"/>
      <c r="HGS246" s="41"/>
      <c r="HGT246" s="41"/>
      <c r="HGU246" s="41"/>
      <c r="HGV246" s="41"/>
      <c r="HGW246" s="41"/>
      <c r="HGX246" s="41"/>
      <c r="HGY246" s="41"/>
      <c r="HGZ246" s="41"/>
      <c r="HHA246" s="41"/>
      <c r="HHB246" s="41"/>
      <c r="HHC246" s="41"/>
      <c r="HHD246" s="41"/>
      <c r="HHE246" s="41"/>
      <c r="HHF246" s="41"/>
      <c r="HHG246" s="41"/>
      <c r="HHH246" s="41"/>
      <c r="HHI246" s="41"/>
      <c r="HHJ246" s="41"/>
      <c r="HHK246" s="41"/>
      <c r="HHL246" s="41"/>
      <c r="HHM246" s="41"/>
      <c r="HHN246" s="41"/>
      <c r="HHO246" s="41"/>
      <c r="HHP246" s="41"/>
      <c r="HHQ246" s="41"/>
      <c r="HHR246" s="41"/>
      <c r="HHS246" s="41"/>
      <c r="HHT246" s="41"/>
      <c r="HHU246" s="41"/>
      <c r="HHV246" s="41"/>
      <c r="HHW246" s="41"/>
      <c r="HHX246" s="41"/>
      <c r="HHY246" s="41"/>
      <c r="HHZ246" s="41"/>
      <c r="HIA246" s="41"/>
      <c r="HIB246" s="41"/>
      <c r="HIC246" s="41"/>
      <c r="HID246" s="41"/>
      <c r="HIE246" s="41"/>
      <c r="HIF246" s="41"/>
      <c r="HIG246" s="41"/>
      <c r="HIH246" s="41"/>
      <c r="HII246" s="41"/>
      <c r="HIJ246" s="41"/>
      <c r="HIK246" s="41"/>
      <c r="HIL246" s="41"/>
      <c r="HIM246" s="41"/>
      <c r="HIN246" s="41"/>
      <c r="HIO246" s="41"/>
      <c r="HIP246" s="41"/>
      <c r="HIQ246" s="41"/>
      <c r="HIR246" s="41"/>
      <c r="HIS246" s="41"/>
      <c r="HIT246" s="41"/>
      <c r="HIU246" s="41"/>
      <c r="HIV246" s="41"/>
      <c r="HIW246" s="41"/>
      <c r="HIX246" s="41"/>
      <c r="HIY246" s="41"/>
      <c r="HIZ246" s="41"/>
      <c r="HJA246" s="41"/>
      <c r="HJB246" s="41"/>
      <c r="HJC246" s="41"/>
      <c r="HJD246" s="41"/>
      <c r="HJE246" s="41"/>
      <c r="HJF246" s="41"/>
      <c r="HJG246" s="41"/>
      <c r="HJH246" s="41"/>
      <c r="HJI246" s="41"/>
      <c r="HJJ246" s="41"/>
      <c r="HJK246" s="41"/>
      <c r="HJL246" s="41"/>
      <c r="HJM246" s="41"/>
      <c r="HJN246" s="41"/>
      <c r="HJO246" s="41"/>
      <c r="HJP246" s="41"/>
      <c r="HJQ246" s="41"/>
      <c r="HJR246" s="41"/>
      <c r="HJS246" s="41"/>
      <c r="HJT246" s="41"/>
      <c r="HJU246" s="41"/>
      <c r="HJV246" s="41"/>
      <c r="HJW246" s="41"/>
      <c r="HJX246" s="41"/>
      <c r="HJY246" s="41"/>
      <c r="HJZ246" s="41"/>
      <c r="HKA246" s="41"/>
      <c r="HKB246" s="41"/>
      <c r="HKC246" s="41"/>
      <c r="HKD246" s="41"/>
      <c r="HKE246" s="41"/>
      <c r="HKF246" s="41"/>
      <c r="HKG246" s="41"/>
      <c r="HKH246" s="41"/>
      <c r="HKI246" s="41"/>
      <c r="HKJ246" s="41"/>
      <c r="HKK246" s="41"/>
      <c r="HKL246" s="41"/>
      <c r="HKM246" s="41"/>
      <c r="HKN246" s="41"/>
      <c r="HKO246" s="41"/>
      <c r="HKP246" s="41"/>
      <c r="HKQ246" s="41"/>
      <c r="HKR246" s="41"/>
      <c r="HKS246" s="41"/>
      <c r="HKT246" s="41"/>
      <c r="HKU246" s="41"/>
      <c r="HKV246" s="41"/>
      <c r="HKW246" s="41"/>
      <c r="HKX246" s="41"/>
      <c r="HKY246" s="41"/>
      <c r="HKZ246" s="41"/>
      <c r="HLA246" s="41"/>
      <c r="HLB246" s="41"/>
      <c r="HLC246" s="41"/>
      <c r="HLD246" s="41"/>
      <c r="HLE246" s="41"/>
      <c r="HLF246" s="41"/>
      <c r="HLG246" s="41"/>
      <c r="HLH246" s="41"/>
      <c r="HLI246" s="41"/>
      <c r="HLJ246" s="41"/>
      <c r="HLK246" s="41"/>
      <c r="HLL246" s="41"/>
      <c r="HLM246" s="41"/>
      <c r="HLN246" s="41"/>
      <c r="HLO246" s="41"/>
      <c r="HLP246" s="41"/>
      <c r="HLQ246" s="41"/>
      <c r="HLR246" s="41"/>
      <c r="HLS246" s="41"/>
      <c r="HLT246" s="41"/>
      <c r="HLU246" s="41"/>
      <c r="HLV246" s="41"/>
      <c r="HLW246" s="41"/>
      <c r="HLX246" s="41"/>
      <c r="HLY246" s="41"/>
      <c r="HLZ246" s="41"/>
      <c r="HMA246" s="41"/>
      <c r="HMB246" s="41"/>
      <c r="HMC246" s="41"/>
      <c r="HMD246" s="41"/>
      <c r="HME246" s="41"/>
      <c r="HMF246" s="41"/>
      <c r="HMG246" s="41"/>
      <c r="HMH246" s="41"/>
      <c r="HMI246" s="41"/>
      <c r="HMJ246" s="41"/>
      <c r="HMK246" s="41"/>
      <c r="HML246" s="41"/>
      <c r="HMM246" s="41"/>
      <c r="HMN246" s="41"/>
      <c r="HMO246" s="41"/>
      <c r="HMP246" s="41"/>
      <c r="HMQ246" s="41"/>
      <c r="HMR246" s="41"/>
      <c r="HMS246" s="41"/>
      <c r="HMT246" s="41"/>
      <c r="HMU246" s="41"/>
      <c r="HMV246" s="41"/>
      <c r="HMW246" s="41"/>
      <c r="HMX246" s="41"/>
      <c r="HMY246" s="41"/>
      <c r="HMZ246" s="41"/>
      <c r="HNA246" s="41"/>
      <c r="HNB246" s="41"/>
      <c r="HNC246" s="41"/>
      <c r="HND246" s="41"/>
      <c r="HNE246" s="41"/>
      <c r="HNF246" s="41"/>
      <c r="HNG246" s="41"/>
      <c r="HNH246" s="41"/>
      <c r="HNI246" s="41"/>
      <c r="HNJ246" s="41"/>
      <c r="HNK246" s="41"/>
      <c r="HNL246" s="41"/>
      <c r="HNM246" s="41"/>
      <c r="HNN246" s="41"/>
      <c r="HNO246" s="41"/>
      <c r="HNP246" s="41"/>
      <c r="HNQ246" s="41"/>
      <c r="HNR246" s="41"/>
      <c r="HNS246" s="41"/>
      <c r="HNT246" s="41"/>
      <c r="HNU246" s="41"/>
      <c r="HNV246" s="41"/>
      <c r="HNW246" s="41"/>
      <c r="HNX246" s="41"/>
      <c r="HNY246" s="41"/>
      <c r="HNZ246" s="41"/>
      <c r="HOA246" s="41"/>
      <c r="HOB246" s="41"/>
      <c r="HOC246" s="41"/>
      <c r="HOD246" s="41"/>
      <c r="HOE246" s="41"/>
      <c r="HOF246" s="41"/>
      <c r="HOG246" s="41"/>
      <c r="HOH246" s="41"/>
      <c r="HOI246" s="41"/>
      <c r="HOJ246" s="41"/>
      <c r="HOK246" s="41"/>
      <c r="HOL246" s="41"/>
      <c r="HOM246" s="41"/>
      <c r="HON246" s="41"/>
      <c r="HOO246" s="41"/>
      <c r="HOP246" s="41"/>
      <c r="HOQ246" s="41"/>
      <c r="HOR246" s="41"/>
      <c r="HOS246" s="41"/>
      <c r="HOT246" s="41"/>
      <c r="HOU246" s="41"/>
      <c r="HOV246" s="41"/>
      <c r="HOW246" s="41"/>
      <c r="HOX246" s="41"/>
      <c r="HOY246" s="41"/>
      <c r="HOZ246" s="41"/>
      <c r="HPA246" s="41"/>
      <c r="HPB246" s="41"/>
      <c r="HPC246" s="41"/>
      <c r="HPD246" s="41"/>
      <c r="HPE246" s="41"/>
      <c r="HPF246" s="41"/>
      <c r="HPG246" s="41"/>
      <c r="HPH246" s="41"/>
      <c r="HPI246" s="41"/>
      <c r="HPJ246" s="41"/>
      <c r="HPK246" s="41"/>
      <c r="HPL246" s="41"/>
      <c r="HPM246" s="41"/>
      <c r="HPN246" s="41"/>
      <c r="HPO246" s="41"/>
      <c r="HPP246" s="41"/>
      <c r="HPQ246" s="41"/>
      <c r="HPR246" s="41"/>
      <c r="HPS246" s="41"/>
      <c r="HPT246" s="41"/>
      <c r="HPU246" s="41"/>
      <c r="HPV246" s="41"/>
      <c r="HPW246" s="41"/>
      <c r="HPX246" s="41"/>
      <c r="HPY246" s="41"/>
      <c r="HPZ246" s="41"/>
      <c r="HQA246" s="41"/>
      <c r="HQB246" s="41"/>
      <c r="HQC246" s="41"/>
      <c r="HQD246" s="41"/>
      <c r="HQE246" s="41"/>
      <c r="HQF246" s="41"/>
      <c r="HQG246" s="41"/>
      <c r="HQH246" s="41"/>
      <c r="HQI246" s="41"/>
      <c r="HQJ246" s="41"/>
      <c r="HQK246" s="41"/>
      <c r="HQL246" s="41"/>
      <c r="HQM246" s="41"/>
      <c r="HQN246" s="41"/>
      <c r="HQO246" s="41"/>
      <c r="HQP246" s="41"/>
      <c r="HQQ246" s="41"/>
      <c r="HQR246" s="41"/>
      <c r="HQS246" s="41"/>
      <c r="HQT246" s="41"/>
      <c r="HQU246" s="41"/>
      <c r="HQV246" s="41"/>
      <c r="HQW246" s="41"/>
      <c r="HQX246" s="41"/>
      <c r="HQY246" s="41"/>
      <c r="HQZ246" s="41"/>
      <c r="HRA246" s="41"/>
      <c r="HRB246" s="41"/>
      <c r="HRC246" s="41"/>
      <c r="HRD246" s="41"/>
      <c r="HRE246" s="41"/>
      <c r="HRF246" s="41"/>
      <c r="HRG246" s="41"/>
      <c r="HRH246" s="41"/>
      <c r="HRI246" s="41"/>
      <c r="HRJ246" s="41"/>
      <c r="HRK246" s="41"/>
      <c r="HRL246" s="41"/>
      <c r="HRM246" s="41"/>
      <c r="HRN246" s="41"/>
      <c r="HRO246" s="41"/>
      <c r="HRP246" s="41"/>
      <c r="HRQ246" s="41"/>
      <c r="HRR246" s="41"/>
      <c r="HRS246" s="41"/>
      <c r="HRT246" s="41"/>
      <c r="HRU246" s="41"/>
      <c r="HRV246" s="41"/>
      <c r="HRW246" s="41"/>
      <c r="HRX246" s="41"/>
      <c r="HRY246" s="41"/>
      <c r="HRZ246" s="41"/>
      <c r="HSA246" s="41"/>
      <c r="HSB246" s="41"/>
      <c r="HSC246" s="41"/>
      <c r="HSD246" s="41"/>
      <c r="HSE246" s="41"/>
      <c r="HSF246" s="41"/>
      <c r="HSG246" s="41"/>
      <c r="HSH246" s="41"/>
      <c r="HSI246" s="41"/>
      <c r="HSJ246" s="41"/>
      <c r="HSK246" s="41"/>
      <c r="HSL246" s="41"/>
      <c r="HSM246" s="41"/>
      <c r="HSN246" s="41"/>
      <c r="HSO246" s="41"/>
      <c r="HSP246" s="41"/>
      <c r="HSQ246" s="41"/>
      <c r="HSR246" s="41"/>
      <c r="HSS246" s="41"/>
      <c r="HST246" s="41"/>
      <c r="HSU246" s="41"/>
      <c r="HSV246" s="41"/>
      <c r="HSW246" s="41"/>
      <c r="HSX246" s="41"/>
      <c r="HSY246" s="41"/>
      <c r="HSZ246" s="41"/>
      <c r="HTA246" s="41"/>
      <c r="HTB246" s="41"/>
      <c r="HTC246" s="41"/>
      <c r="HTD246" s="41"/>
      <c r="HTE246" s="41"/>
      <c r="HTF246" s="41"/>
      <c r="HTG246" s="41"/>
      <c r="HTH246" s="41"/>
      <c r="HTI246" s="41"/>
      <c r="HTJ246" s="41"/>
      <c r="HTK246" s="41"/>
      <c r="HTL246" s="41"/>
      <c r="HTM246" s="41"/>
      <c r="HTN246" s="41"/>
      <c r="HTO246" s="41"/>
      <c r="HTP246" s="41"/>
      <c r="HTQ246" s="41"/>
      <c r="HTR246" s="41"/>
      <c r="HTS246" s="41"/>
      <c r="HTT246" s="41"/>
      <c r="HTU246" s="41"/>
      <c r="HTV246" s="41"/>
      <c r="HTW246" s="41"/>
      <c r="HTX246" s="41"/>
      <c r="HTY246" s="41"/>
      <c r="HTZ246" s="41"/>
      <c r="HUA246" s="41"/>
      <c r="HUB246" s="41"/>
      <c r="HUC246" s="41"/>
      <c r="HUD246" s="41"/>
      <c r="HUE246" s="41"/>
      <c r="HUF246" s="41"/>
      <c r="HUG246" s="41"/>
      <c r="HUH246" s="41"/>
      <c r="HUI246" s="41"/>
      <c r="HUJ246" s="41"/>
      <c r="HUK246" s="41"/>
      <c r="HUL246" s="41"/>
      <c r="HUM246" s="41"/>
      <c r="HUN246" s="41"/>
      <c r="HUO246" s="41"/>
      <c r="HUP246" s="41"/>
      <c r="HUQ246" s="41"/>
      <c r="HUR246" s="41"/>
      <c r="HUS246" s="41"/>
      <c r="HUT246" s="41"/>
      <c r="HUU246" s="41"/>
      <c r="HUV246" s="41"/>
      <c r="HUW246" s="41"/>
      <c r="HUX246" s="41"/>
      <c r="HUY246" s="41"/>
      <c r="HUZ246" s="41"/>
      <c r="HVA246" s="41"/>
      <c r="HVB246" s="41"/>
      <c r="HVC246" s="41"/>
      <c r="HVD246" s="41"/>
      <c r="HVE246" s="41"/>
      <c r="HVF246" s="41"/>
      <c r="HVG246" s="41"/>
      <c r="HVH246" s="41"/>
      <c r="HVI246" s="41"/>
      <c r="HVJ246" s="41"/>
      <c r="HVK246" s="41"/>
      <c r="HVL246" s="41"/>
      <c r="HVM246" s="41"/>
      <c r="HVN246" s="41"/>
      <c r="HVO246" s="41"/>
      <c r="HVP246" s="41"/>
      <c r="HVQ246" s="41"/>
      <c r="HVR246" s="41"/>
      <c r="HVS246" s="41"/>
      <c r="HVT246" s="41"/>
      <c r="HVU246" s="41"/>
      <c r="HVV246" s="41"/>
      <c r="HVW246" s="41"/>
      <c r="HVX246" s="41"/>
      <c r="HVY246" s="41"/>
      <c r="HVZ246" s="41"/>
      <c r="HWA246" s="41"/>
      <c r="HWB246" s="41"/>
      <c r="HWC246" s="41"/>
      <c r="HWD246" s="41"/>
      <c r="HWE246" s="41"/>
      <c r="HWF246" s="41"/>
      <c r="HWG246" s="41"/>
      <c r="HWH246" s="41"/>
      <c r="HWI246" s="41"/>
      <c r="HWJ246" s="41"/>
      <c r="HWK246" s="41"/>
      <c r="HWL246" s="41"/>
      <c r="HWM246" s="41"/>
      <c r="HWN246" s="41"/>
      <c r="HWO246" s="41"/>
      <c r="HWP246" s="41"/>
      <c r="HWQ246" s="41"/>
      <c r="HWR246" s="41"/>
      <c r="HWS246" s="41"/>
      <c r="HWT246" s="41"/>
      <c r="HWU246" s="41"/>
      <c r="HWV246" s="41"/>
      <c r="HWW246" s="41"/>
      <c r="HWX246" s="41"/>
      <c r="HWY246" s="41"/>
      <c r="HWZ246" s="41"/>
      <c r="HXA246" s="41"/>
      <c r="HXB246" s="41"/>
      <c r="HXC246" s="41"/>
      <c r="HXD246" s="41"/>
      <c r="HXE246" s="41"/>
      <c r="HXF246" s="41"/>
      <c r="HXG246" s="41"/>
      <c r="HXH246" s="41"/>
      <c r="HXI246" s="41"/>
      <c r="HXJ246" s="41"/>
      <c r="HXK246" s="41"/>
      <c r="HXL246" s="41"/>
      <c r="HXM246" s="41"/>
      <c r="HXN246" s="41"/>
      <c r="HXO246" s="41"/>
      <c r="HXP246" s="41"/>
      <c r="HXQ246" s="41"/>
      <c r="HXR246" s="41"/>
      <c r="HXS246" s="41"/>
      <c r="HXT246" s="41"/>
      <c r="HXU246" s="41"/>
      <c r="HXV246" s="41"/>
      <c r="HXW246" s="41"/>
      <c r="HXX246" s="41"/>
      <c r="HXY246" s="41"/>
      <c r="HXZ246" s="41"/>
      <c r="HYA246" s="41"/>
      <c r="HYB246" s="41"/>
      <c r="HYC246" s="41"/>
      <c r="HYD246" s="41"/>
      <c r="HYE246" s="41"/>
      <c r="HYF246" s="41"/>
      <c r="HYG246" s="41"/>
      <c r="HYH246" s="41"/>
      <c r="HYI246" s="41"/>
      <c r="HYJ246" s="41"/>
      <c r="HYK246" s="41"/>
      <c r="HYL246" s="41"/>
      <c r="HYM246" s="41"/>
      <c r="HYN246" s="41"/>
      <c r="HYO246" s="41"/>
      <c r="HYP246" s="41"/>
      <c r="HYQ246" s="41"/>
      <c r="HYR246" s="41"/>
      <c r="HYS246" s="41"/>
      <c r="HYT246" s="41"/>
      <c r="HYU246" s="41"/>
      <c r="HYV246" s="41"/>
      <c r="HYW246" s="41"/>
      <c r="HYX246" s="41"/>
      <c r="HYY246" s="41"/>
      <c r="HYZ246" s="41"/>
      <c r="HZA246" s="41"/>
      <c r="HZB246" s="41"/>
      <c r="HZC246" s="41"/>
      <c r="HZD246" s="41"/>
      <c r="HZE246" s="41"/>
      <c r="HZF246" s="41"/>
      <c r="HZG246" s="41"/>
      <c r="HZH246" s="41"/>
      <c r="HZI246" s="41"/>
      <c r="HZJ246" s="41"/>
      <c r="HZK246" s="41"/>
      <c r="HZL246" s="41"/>
      <c r="HZM246" s="41"/>
      <c r="HZN246" s="41"/>
      <c r="HZO246" s="41"/>
      <c r="HZP246" s="41"/>
      <c r="HZQ246" s="41"/>
      <c r="HZR246" s="41"/>
      <c r="HZS246" s="41"/>
      <c r="HZT246" s="41"/>
      <c r="HZU246" s="41"/>
      <c r="HZV246" s="41"/>
      <c r="HZW246" s="41"/>
      <c r="HZX246" s="41"/>
      <c r="HZY246" s="41"/>
      <c r="HZZ246" s="41"/>
      <c r="IAA246" s="41"/>
      <c r="IAB246" s="41"/>
      <c r="IAC246" s="41"/>
      <c r="IAD246" s="41"/>
      <c r="IAE246" s="41"/>
      <c r="IAF246" s="41"/>
      <c r="IAG246" s="41"/>
      <c r="IAH246" s="41"/>
      <c r="IAI246" s="41"/>
      <c r="IAJ246" s="41"/>
      <c r="IAK246" s="41"/>
      <c r="IAL246" s="41"/>
      <c r="IAM246" s="41"/>
      <c r="IAN246" s="41"/>
      <c r="IAO246" s="41"/>
      <c r="IAP246" s="41"/>
      <c r="IAQ246" s="41"/>
      <c r="IAR246" s="41"/>
      <c r="IAS246" s="41"/>
      <c r="IAT246" s="41"/>
      <c r="IAU246" s="41"/>
      <c r="IAV246" s="41"/>
      <c r="IAW246" s="41"/>
      <c r="IAX246" s="41"/>
      <c r="IAY246" s="41"/>
      <c r="IAZ246" s="41"/>
      <c r="IBA246" s="41"/>
      <c r="IBB246" s="41"/>
      <c r="IBC246" s="41"/>
      <c r="IBD246" s="41"/>
      <c r="IBE246" s="41"/>
      <c r="IBF246" s="41"/>
      <c r="IBG246" s="41"/>
      <c r="IBH246" s="41"/>
      <c r="IBI246" s="41"/>
      <c r="IBJ246" s="41"/>
      <c r="IBK246" s="41"/>
      <c r="IBL246" s="41"/>
      <c r="IBM246" s="41"/>
      <c r="IBN246" s="41"/>
      <c r="IBO246" s="41"/>
      <c r="IBP246" s="41"/>
      <c r="IBQ246" s="41"/>
      <c r="IBR246" s="41"/>
      <c r="IBS246" s="41"/>
      <c r="IBT246" s="41"/>
      <c r="IBU246" s="41"/>
      <c r="IBV246" s="41"/>
      <c r="IBW246" s="41"/>
      <c r="IBX246" s="41"/>
      <c r="IBY246" s="41"/>
      <c r="IBZ246" s="41"/>
      <c r="ICA246" s="41"/>
      <c r="ICB246" s="41"/>
      <c r="ICC246" s="41"/>
      <c r="ICD246" s="41"/>
      <c r="ICE246" s="41"/>
      <c r="ICF246" s="41"/>
      <c r="ICG246" s="41"/>
      <c r="ICH246" s="41"/>
      <c r="ICI246" s="41"/>
      <c r="ICJ246" s="41"/>
      <c r="ICK246" s="41"/>
      <c r="ICL246" s="41"/>
      <c r="ICM246" s="41"/>
      <c r="ICN246" s="41"/>
      <c r="ICO246" s="41"/>
      <c r="ICP246" s="41"/>
      <c r="ICQ246" s="41"/>
      <c r="ICR246" s="41"/>
      <c r="ICS246" s="41"/>
      <c r="ICT246" s="41"/>
      <c r="ICU246" s="41"/>
      <c r="ICV246" s="41"/>
      <c r="ICW246" s="41"/>
      <c r="ICX246" s="41"/>
      <c r="ICY246" s="41"/>
      <c r="ICZ246" s="41"/>
      <c r="IDA246" s="41"/>
      <c r="IDB246" s="41"/>
      <c r="IDC246" s="41"/>
      <c r="IDD246" s="41"/>
      <c r="IDE246" s="41"/>
      <c r="IDF246" s="41"/>
      <c r="IDG246" s="41"/>
      <c r="IDH246" s="41"/>
      <c r="IDI246" s="41"/>
      <c r="IDJ246" s="41"/>
      <c r="IDK246" s="41"/>
      <c r="IDL246" s="41"/>
      <c r="IDM246" s="41"/>
      <c r="IDN246" s="41"/>
      <c r="IDO246" s="41"/>
      <c r="IDP246" s="41"/>
      <c r="IDQ246" s="41"/>
      <c r="IDR246" s="41"/>
      <c r="IDS246" s="41"/>
      <c r="IDT246" s="41"/>
      <c r="IDU246" s="41"/>
      <c r="IDV246" s="41"/>
      <c r="IDW246" s="41"/>
      <c r="IDX246" s="41"/>
      <c r="IDY246" s="41"/>
      <c r="IDZ246" s="41"/>
      <c r="IEA246" s="41"/>
      <c r="IEB246" s="41"/>
      <c r="IEC246" s="41"/>
      <c r="IED246" s="41"/>
      <c r="IEE246" s="41"/>
      <c r="IEF246" s="41"/>
      <c r="IEG246" s="41"/>
      <c r="IEH246" s="41"/>
      <c r="IEI246" s="41"/>
      <c r="IEJ246" s="41"/>
      <c r="IEK246" s="41"/>
      <c r="IEL246" s="41"/>
      <c r="IEM246" s="41"/>
      <c r="IEN246" s="41"/>
      <c r="IEO246" s="41"/>
      <c r="IEP246" s="41"/>
      <c r="IEQ246" s="41"/>
      <c r="IER246" s="41"/>
      <c r="IES246" s="41"/>
      <c r="IET246" s="41"/>
      <c r="IEU246" s="41"/>
      <c r="IEV246" s="41"/>
      <c r="IEW246" s="41"/>
      <c r="IEX246" s="41"/>
      <c r="IEY246" s="41"/>
      <c r="IEZ246" s="41"/>
      <c r="IFA246" s="41"/>
      <c r="IFB246" s="41"/>
      <c r="IFC246" s="41"/>
      <c r="IFD246" s="41"/>
      <c r="IFE246" s="41"/>
      <c r="IFF246" s="41"/>
      <c r="IFG246" s="41"/>
      <c r="IFH246" s="41"/>
      <c r="IFI246" s="41"/>
      <c r="IFJ246" s="41"/>
      <c r="IFK246" s="41"/>
      <c r="IFL246" s="41"/>
      <c r="IFM246" s="41"/>
      <c r="IFN246" s="41"/>
      <c r="IFO246" s="41"/>
      <c r="IFP246" s="41"/>
      <c r="IFQ246" s="41"/>
      <c r="IFR246" s="41"/>
      <c r="IFS246" s="41"/>
      <c r="IFT246" s="41"/>
      <c r="IFU246" s="41"/>
      <c r="IFV246" s="41"/>
      <c r="IFW246" s="41"/>
      <c r="IFX246" s="41"/>
      <c r="IFY246" s="41"/>
      <c r="IFZ246" s="41"/>
      <c r="IGA246" s="41"/>
      <c r="IGB246" s="41"/>
      <c r="IGC246" s="41"/>
      <c r="IGD246" s="41"/>
      <c r="IGE246" s="41"/>
      <c r="IGF246" s="41"/>
      <c r="IGG246" s="41"/>
      <c r="IGH246" s="41"/>
      <c r="IGI246" s="41"/>
      <c r="IGJ246" s="41"/>
      <c r="IGK246" s="41"/>
      <c r="IGL246" s="41"/>
      <c r="IGM246" s="41"/>
      <c r="IGN246" s="41"/>
      <c r="IGO246" s="41"/>
      <c r="IGP246" s="41"/>
      <c r="IGQ246" s="41"/>
      <c r="IGR246" s="41"/>
      <c r="IGS246" s="41"/>
      <c r="IGT246" s="41"/>
      <c r="IGU246" s="41"/>
      <c r="IGV246" s="41"/>
      <c r="IGW246" s="41"/>
      <c r="IGX246" s="41"/>
      <c r="IGY246" s="41"/>
      <c r="IGZ246" s="41"/>
      <c r="IHA246" s="41"/>
      <c r="IHB246" s="41"/>
      <c r="IHC246" s="41"/>
      <c r="IHD246" s="41"/>
      <c r="IHE246" s="41"/>
      <c r="IHF246" s="41"/>
      <c r="IHG246" s="41"/>
      <c r="IHH246" s="41"/>
      <c r="IHI246" s="41"/>
      <c r="IHJ246" s="41"/>
      <c r="IHK246" s="41"/>
      <c r="IHL246" s="41"/>
      <c r="IHM246" s="41"/>
      <c r="IHN246" s="41"/>
      <c r="IHO246" s="41"/>
      <c r="IHP246" s="41"/>
      <c r="IHQ246" s="41"/>
      <c r="IHR246" s="41"/>
      <c r="IHS246" s="41"/>
      <c r="IHT246" s="41"/>
      <c r="IHU246" s="41"/>
      <c r="IHV246" s="41"/>
      <c r="IHW246" s="41"/>
      <c r="IHX246" s="41"/>
      <c r="IHY246" s="41"/>
      <c r="IHZ246" s="41"/>
      <c r="IIA246" s="41"/>
      <c r="IIB246" s="41"/>
      <c r="IIC246" s="41"/>
      <c r="IID246" s="41"/>
      <c r="IIE246" s="41"/>
      <c r="IIF246" s="41"/>
      <c r="IIG246" s="41"/>
      <c r="IIH246" s="41"/>
      <c r="III246" s="41"/>
      <c r="IIJ246" s="41"/>
      <c r="IIK246" s="41"/>
      <c r="IIL246" s="41"/>
      <c r="IIM246" s="41"/>
      <c r="IIN246" s="41"/>
      <c r="IIO246" s="41"/>
      <c r="IIP246" s="41"/>
      <c r="IIQ246" s="41"/>
      <c r="IIR246" s="41"/>
      <c r="IIS246" s="41"/>
      <c r="IIT246" s="41"/>
      <c r="IIU246" s="41"/>
      <c r="IIV246" s="41"/>
      <c r="IIW246" s="41"/>
      <c r="IIX246" s="41"/>
      <c r="IIY246" s="41"/>
      <c r="IIZ246" s="41"/>
      <c r="IJA246" s="41"/>
      <c r="IJB246" s="41"/>
      <c r="IJC246" s="41"/>
      <c r="IJD246" s="41"/>
      <c r="IJE246" s="41"/>
      <c r="IJF246" s="41"/>
      <c r="IJG246" s="41"/>
      <c r="IJH246" s="41"/>
      <c r="IJI246" s="41"/>
      <c r="IJJ246" s="41"/>
      <c r="IJK246" s="41"/>
      <c r="IJL246" s="41"/>
      <c r="IJM246" s="41"/>
      <c r="IJN246" s="41"/>
      <c r="IJO246" s="41"/>
      <c r="IJP246" s="41"/>
      <c r="IJQ246" s="41"/>
      <c r="IJR246" s="41"/>
      <c r="IJS246" s="41"/>
      <c r="IJT246" s="41"/>
      <c r="IJU246" s="41"/>
      <c r="IJV246" s="41"/>
      <c r="IJW246" s="41"/>
      <c r="IJX246" s="41"/>
      <c r="IJY246" s="41"/>
      <c r="IJZ246" s="41"/>
      <c r="IKA246" s="41"/>
      <c r="IKB246" s="41"/>
      <c r="IKC246" s="41"/>
      <c r="IKD246" s="41"/>
      <c r="IKE246" s="41"/>
      <c r="IKF246" s="41"/>
      <c r="IKG246" s="41"/>
      <c r="IKH246" s="41"/>
      <c r="IKI246" s="41"/>
      <c r="IKJ246" s="41"/>
      <c r="IKK246" s="41"/>
      <c r="IKL246" s="41"/>
      <c r="IKM246" s="41"/>
      <c r="IKN246" s="41"/>
      <c r="IKO246" s="41"/>
      <c r="IKP246" s="41"/>
      <c r="IKQ246" s="41"/>
      <c r="IKR246" s="41"/>
      <c r="IKS246" s="41"/>
      <c r="IKT246" s="41"/>
      <c r="IKU246" s="41"/>
      <c r="IKV246" s="41"/>
      <c r="IKW246" s="41"/>
      <c r="IKX246" s="41"/>
      <c r="IKY246" s="41"/>
      <c r="IKZ246" s="41"/>
      <c r="ILA246" s="41"/>
      <c r="ILB246" s="41"/>
      <c r="ILC246" s="41"/>
      <c r="ILD246" s="41"/>
      <c r="ILE246" s="41"/>
      <c r="ILF246" s="41"/>
      <c r="ILG246" s="41"/>
      <c r="ILH246" s="41"/>
      <c r="ILI246" s="41"/>
      <c r="ILJ246" s="41"/>
      <c r="ILK246" s="41"/>
      <c r="ILL246" s="41"/>
      <c r="ILM246" s="41"/>
      <c r="ILN246" s="41"/>
      <c r="ILO246" s="41"/>
      <c r="ILP246" s="41"/>
      <c r="ILQ246" s="41"/>
      <c r="ILR246" s="41"/>
      <c r="ILS246" s="41"/>
      <c r="ILT246" s="41"/>
      <c r="ILU246" s="41"/>
      <c r="ILV246" s="41"/>
      <c r="ILW246" s="41"/>
      <c r="ILX246" s="41"/>
      <c r="ILY246" s="41"/>
      <c r="ILZ246" s="41"/>
      <c r="IMA246" s="41"/>
      <c r="IMB246" s="41"/>
      <c r="IMC246" s="41"/>
      <c r="IMD246" s="41"/>
      <c r="IME246" s="41"/>
      <c r="IMF246" s="41"/>
      <c r="IMG246" s="41"/>
      <c r="IMH246" s="41"/>
      <c r="IMI246" s="41"/>
      <c r="IMJ246" s="41"/>
      <c r="IMK246" s="41"/>
      <c r="IML246" s="41"/>
      <c r="IMM246" s="41"/>
      <c r="IMN246" s="41"/>
      <c r="IMO246" s="41"/>
      <c r="IMP246" s="41"/>
      <c r="IMQ246" s="41"/>
      <c r="IMR246" s="41"/>
      <c r="IMS246" s="41"/>
      <c r="IMT246" s="41"/>
      <c r="IMU246" s="41"/>
      <c r="IMV246" s="41"/>
      <c r="IMW246" s="41"/>
      <c r="IMX246" s="41"/>
      <c r="IMY246" s="41"/>
      <c r="IMZ246" s="41"/>
      <c r="INA246" s="41"/>
      <c r="INB246" s="41"/>
      <c r="INC246" s="41"/>
      <c r="IND246" s="41"/>
      <c r="INE246" s="41"/>
      <c r="INF246" s="41"/>
      <c r="ING246" s="41"/>
      <c r="INH246" s="41"/>
      <c r="INI246" s="41"/>
      <c r="INJ246" s="41"/>
      <c r="INK246" s="41"/>
      <c r="INL246" s="41"/>
      <c r="INM246" s="41"/>
      <c r="INN246" s="41"/>
      <c r="INO246" s="41"/>
      <c r="INP246" s="41"/>
      <c r="INQ246" s="41"/>
      <c r="INR246" s="41"/>
      <c r="INS246" s="41"/>
      <c r="INT246" s="41"/>
      <c r="INU246" s="41"/>
      <c r="INV246" s="41"/>
      <c r="INW246" s="41"/>
      <c r="INX246" s="41"/>
      <c r="INY246" s="41"/>
      <c r="INZ246" s="41"/>
      <c r="IOA246" s="41"/>
      <c r="IOB246" s="41"/>
      <c r="IOC246" s="41"/>
      <c r="IOD246" s="41"/>
      <c r="IOE246" s="41"/>
      <c r="IOF246" s="41"/>
      <c r="IOG246" s="41"/>
      <c r="IOH246" s="41"/>
      <c r="IOI246" s="41"/>
      <c r="IOJ246" s="41"/>
      <c r="IOK246" s="41"/>
      <c r="IOL246" s="41"/>
      <c r="IOM246" s="41"/>
      <c r="ION246" s="41"/>
      <c r="IOO246" s="41"/>
      <c r="IOP246" s="41"/>
      <c r="IOQ246" s="41"/>
      <c r="IOR246" s="41"/>
      <c r="IOS246" s="41"/>
      <c r="IOT246" s="41"/>
      <c r="IOU246" s="41"/>
      <c r="IOV246" s="41"/>
      <c r="IOW246" s="41"/>
      <c r="IOX246" s="41"/>
      <c r="IOY246" s="41"/>
      <c r="IOZ246" s="41"/>
      <c r="IPA246" s="41"/>
      <c r="IPB246" s="41"/>
      <c r="IPC246" s="41"/>
      <c r="IPD246" s="41"/>
      <c r="IPE246" s="41"/>
      <c r="IPF246" s="41"/>
      <c r="IPG246" s="41"/>
      <c r="IPH246" s="41"/>
      <c r="IPI246" s="41"/>
      <c r="IPJ246" s="41"/>
      <c r="IPK246" s="41"/>
      <c r="IPL246" s="41"/>
      <c r="IPM246" s="41"/>
      <c r="IPN246" s="41"/>
      <c r="IPO246" s="41"/>
      <c r="IPP246" s="41"/>
      <c r="IPQ246" s="41"/>
      <c r="IPR246" s="41"/>
      <c r="IPS246" s="41"/>
      <c r="IPT246" s="41"/>
      <c r="IPU246" s="41"/>
      <c r="IPV246" s="41"/>
      <c r="IPW246" s="41"/>
      <c r="IPX246" s="41"/>
      <c r="IPY246" s="41"/>
      <c r="IPZ246" s="41"/>
      <c r="IQA246" s="41"/>
      <c r="IQB246" s="41"/>
      <c r="IQC246" s="41"/>
      <c r="IQD246" s="41"/>
      <c r="IQE246" s="41"/>
      <c r="IQF246" s="41"/>
      <c r="IQG246" s="41"/>
      <c r="IQH246" s="41"/>
      <c r="IQI246" s="41"/>
      <c r="IQJ246" s="41"/>
      <c r="IQK246" s="41"/>
      <c r="IQL246" s="41"/>
      <c r="IQM246" s="41"/>
      <c r="IQN246" s="41"/>
      <c r="IQO246" s="41"/>
      <c r="IQP246" s="41"/>
      <c r="IQQ246" s="41"/>
      <c r="IQR246" s="41"/>
      <c r="IQS246" s="41"/>
      <c r="IQT246" s="41"/>
      <c r="IQU246" s="41"/>
      <c r="IQV246" s="41"/>
      <c r="IQW246" s="41"/>
      <c r="IQX246" s="41"/>
      <c r="IQY246" s="41"/>
      <c r="IQZ246" s="41"/>
      <c r="IRA246" s="41"/>
      <c r="IRB246" s="41"/>
      <c r="IRC246" s="41"/>
      <c r="IRD246" s="41"/>
      <c r="IRE246" s="41"/>
      <c r="IRF246" s="41"/>
      <c r="IRG246" s="41"/>
      <c r="IRH246" s="41"/>
      <c r="IRI246" s="41"/>
      <c r="IRJ246" s="41"/>
      <c r="IRK246" s="41"/>
      <c r="IRL246" s="41"/>
      <c r="IRM246" s="41"/>
      <c r="IRN246" s="41"/>
      <c r="IRO246" s="41"/>
      <c r="IRP246" s="41"/>
      <c r="IRQ246" s="41"/>
      <c r="IRR246" s="41"/>
      <c r="IRS246" s="41"/>
      <c r="IRT246" s="41"/>
      <c r="IRU246" s="41"/>
      <c r="IRV246" s="41"/>
      <c r="IRW246" s="41"/>
      <c r="IRX246" s="41"/>
      <c r="IRY246" s="41"/>
      <c r="IRZ246" s="41"/>
      <c r="ISA246" s="41"/>
      <c r="ISB246" s="41"/>
      <c r="ISC246" s="41"/>
      <c r="ISD246" s="41"/>
      <c r="ISE246" s="41"/>
      <c r="ISF246" s="41"/>
      <c r="ISG246" s="41"/>
      <c r="ISH246" s="41"/>
      <c r="ISI246" s="41"/>
      <c r="ISJ246" s="41"/>
      <c r="ISK246" s="41"/>
      <c r="ISL246" s="41"/>
      <c r="ISM246" s="41"/>
      <c r="ISN246" s="41"/>
      <c r="ISO246" s="41"/>
      <c r="ISP246" s="41"/>
      <c r="ISQ246" s="41"/>
      <c r="ISR246" s="41"/>
      <c r="ISS246" s="41"/>
      <c r="IST246" s="41"/>
      <c r="ISU246" s="41"/>
      <c r="ISV246" s="41"/>
      <c r="ISW246" s="41"/>
      <c r="ISX246" s="41"/>
      <c r="ISY246" s="41"/>
      <c r="ISZ246" s="41"/>
      <c r="ITA246" s="41"/>
      <c r="ITB246" s="41"/>
      <c r="ITC246" s="41"/>
      <c r="ITD246" s="41"/>
      <c r="ITE246" s="41"/>
      <c r="ITF246" s="41"/>
      <c r="ITG246" s="41"/>
      <c r="ITH246" s="41"/>
      <c r="ITI246" s="41"/>
      <c r="ITJ246" s="41"/>
      <c r="ITK246" s="41"/>
      <c r="ITL246" s="41"/>
      <c r="ITM246" s="41"/>
      <c r="ITN246" s="41"/>
      <c r="ITO246" s="41"/>
      <c r="ITP246" s="41"/>
      <c r="ITQ246" s="41"/>
      <c r="ITR246" s="41"/>
      <c r="ITS246" s="41"/>
      <c r="ITT246" s="41"/>
      <c r="ITU246" s="41"/>
      <c r="ITV246" s="41"/>
      <c r="ITW246" s="41"/>
      <c r="ITX246" s="41"/>
      <c r="ITY246" s="41"/>
      <c r="ITZ246" s="41"/>
      <c r="IUA246" s="41"/>
      <c r="IUB246" s="41"/>
      <c r="IUC246" s="41"/>
      <c r="IUD246" s="41"/>
      <c r="IUE246" s="41"/>
      <c r="IUF246" s="41"/>
      <c r="IUG246" s="41"/>
      <c r="IUH246" s="41"/>
      <c r="IUI246" s="41"/>
      <c r="IUJ246" s="41"/>
      <c r="IUK246" s="41"/>
      <c r="IUL246" s="41"/>
      <c r="IUM246" s="41"/>
      <c r="IUN246" s="41"/>
      <c r="IUO246" s="41"/>
      <c r="IUP246" s="41"/>
      <c r="IUQ246" s="41"/>
      <c r="IUR246" s="41"/>
      <c r="IUS246" s="41"/>
      <c r="IUT246" s="41"/>
      <c r="IUU246" s="41"/>
      <c r="IUV246" s="41"/>
      <c r="IUW246" s="41"/>
      <c r="IUX246" s="41"/>
      <c r="IUY246" s="41"/>
      <c r="IUZ246" s="41"/>
      <c r="IVA246" s="41"/>
      <c r="IVB246" s="41"/>
      <c r="IVC246" s="41"/>
      <c r="IVD246" s="41"/>
      <c r="IVE246" s="41"/>
      <c r="IVF246" s="41"/>
      <c r="IVG246" s="41"/>
      <c r="IVH246" s="41"/>
      <c r="IVI246" s="41"/>
      <c r="IVJ246" s="41"/>
      <c r="IVK246" s="41"/>
      <c r="IVL246" s="41"/>
      <c r="IVM246" s="41"/>
      <c r="IVN246" s="41"/>
      <c r="IVO246" s="41"/>
      <c r="IVP246" s="41"/>
      <c r="IVQ246" s="41"/>
      <c r="IVR246" s="41"/>
      <c r="IVS246" s="41"/>
      <c r="IVT246" s="41"/>
      <c r="IVU246" s="41"/>
      <c r="IVV246" s="41"/>
      <c r="IVW246" s="41"/>
      <c r="IVX246" s="41"/>
      <c r="IVY246" s="41"/>
      <c r="IVZ246" s="41"/>
      <c r="IWA246" s="41"/>
      <c r="IWB246" s="41"/>
      <c r="IWC246" s="41"/>
      <c r="IWD246" s="41"/>
      <c r="IWE246" s="41"/>
      <c r="IWF246" s="41"/>
      <c r="IWG246" s="41"/>
      <c r="IWH246" s="41"/>
      <c r="IWI246" s="41"/>
      <c r="IWJ246" s="41"/>
      <c r="IWK246" s="41"/>
      <c r="IWL246" s="41"/>
      <c r="IWM246" s="41"/>
      <c r="IWN246" s="41"/>
      <c r="IWO246" s="41"/>
      <c r="IWP246" s="41"/>
      <c r="IWQ246" s="41"/>
      <c r="IWR246" s="41"/>
      <c r="IWS246" s="41"/>
      <c r="IWT246" s="41"/>
      <c r="IWU246" s="41"/>
      <c r="IWV246" s="41"/>
      <c r="IWW246" s="41"/>
      <c r="IWX246" s="41"/>
      <c r="IWY246" s="41"/>
      <c r="IWZ246" s="41"/>
      <c r="IXA246" s="41"/>
      <c r="IXB246" s="41"/>
      <c r="IXC246" s="41"/>
      <c r="IXD246" s="41"/>
      <c r="IXE246" s="41"/>
      <c r="IXF246" s="41"/>
      <c r="IXG246" s="41"/>
      <c r="IXH246" s="41"/>
      <c r="IXI246" s="41"/>
      <c r="IXJ246" s="41"/>
      <c r="IXK246" s="41"/>
      <c r="IXL246" s="41"/>
      <c r="IXM246" s="41"/>
      <c r="IXN246" s="41"/>
      <c r="IXO246" s="41"/>
      <c r="IXP246" s="41"/>
      <c r="IXQ246" s="41"/>
      <c r="IXR246" s="41"/>
      <c r="IXS246" s="41"/>
      <c r="IXT246" s="41"/>
      <c r="IXU246" s="41"/>
      <c r="IXV246" s="41"/>
      <c r="IXW246" s="41"/>
      <c r="IXX246" s="41"/>
      <c r="IXY246" s="41"/>
      <c r="IXZ246" s="41"/>
      <c r="IYA246" s="41"/>
      <c r="IYB246" s="41"/>
      <c r="IYC246" s="41"/>
      <c r="IYD246" s="41"/>
      <c r="IYE246" s="41"/>
      <c r="IYF246" s="41"/>
      <c r="IYG246" s="41"/>
      <c r="IYH246" s="41"/>
      <c r="IYI246" s="41"/>
      <c r="IYJ246" s="41"/>
      <c r="IYK246" s="41"/>
      <c r="IYL246" s="41"/>
      <c r="IYM246" s="41"/>
      <c r="IYN246" s="41"/>
      <c r="IYO246" s="41"/>
      <c r="IYP246" s="41"/>
      <c r="IYQ246" s="41"/>
      <c r="IYR246" s="41"/>
      <c r="IYS246" s="41"/>
      <c r="IYT246" s="41"/>
      <c r="IYU246" s="41"/>
      <c r="IYV246" s="41"/>
      <c r="IYW246" s="41"/>
      <c r="IYX246" s="41"/>
      <c r="IYY246" s="41"/>
      <c r="IYZ246" s="41"/>
      <c r="IZA246" s="41"/>
      <c r="IZB246" s="41"/>
      <c r="IZC246" s="41"/>
      <c r="IZD246" s="41"/>
      <c r="IZE246" s="41"/>
      <c r="IZF246" s="41"/>
      <c r="IZG246" s="41"/>
      <c r="IZH246" s="41"/>
      <c r="IZI246" s="41"/>
      <c r="IZJ246" s="41"/>
      <c r="IZK246" s="41"/>
      <c r="IZL246" s="41"/>
      <c r="IZM246" s="41"/>
      <c r="IZN246" s="41"/>
      <c r="IZO246" s="41"/>
      <c r="IZP246" s="41"/>
      <c r="IZQ246" s="41"/>
      <c r="IZR246" s="41"/>
      <c r="IZS246" s="41"/>
      <c r="IZT246" s="41"/>
      <c r="IZU246" s="41"/>
      <c r="IZV246" s="41"/>
      <c r="IZW246" s="41"/>
      <c r="IZX246" s="41"/>
      <c r="IZY246" s="41"/>
      <c r="IZZ246" s="41"/>
      <c r="JAA246" s="41"/>
      <c r="JAB246" s="41"/>
      <c r="JAC246" s="41"/>
      <c r="JAD246" s="41"/>
      <c r="JAE246" s="41"/>
      <c r="JAF246" s="41"/>
      <c r="JAG246" s="41"/>
      <c r="JAH246" s="41"/>
      <c r="JAI246" s="41"/>
      <c r="JAJ246" s="41"/>
      <c r="JAK246" s="41"/>
      <c r="JAL246" s="41"/>
      <c r="JAM246" s="41"/>
      <c r="JAN246" s="41"/>
      <c r="JAO246" s="41"/>
      <c r="JAP246" s="41"/>
      <c r="JAQ246" s="41"/>
      <c r="JAR246" s="41"/>
      <c r="JAS246" s="41"/>
      <c r="JAT246" s="41"/>
      <c r="JAU246" s="41"/>
      <c r="JAV246" s="41"/>
      <c r="JAW246" s="41"/>
      <c r="JAX246" s="41"/>
      <c r="JAY246" s="41"/>
      <c r="JAZ246" s="41"/>
      <c r="JBA246" s="41"/>
      <c r="JBB246" s="41"/>
      <c r="JBC246" s="41"/>
      <c r="JBD246" s="41"/>
      <c r="JBE246" s="41"/>
      <c r="JBF246" s="41"/>
      <c r="JBG246" s="41"/>
      <c r="JBH246" s="41"/>
      <c r="JBI246" s="41"/>
      <c r="JBJ246" s="41"/>
      <c r="JBK246" s="41"/>
      <c r="JBL246" s="41"/>
      <c r="JBM246" s="41"/>
      <c r="JBN246" s="41"/>
      <c r="JBO246" s="41"/>
      <c r="JBP246" s="41"/>
      <c r="JBQ246" s="41"/>
      <c r="JBR246" s="41"/>
      <c r="JBS246" s="41"/>
      <c r="JBT246" s="41"/>
      <c r="JBU246" s="41"/>
      <c r="JBV246" s="41"/>
      <c r="JBW246" s="41"/>
      <c r="JBX246" s="41"/>
      <c r="JBY246" s="41"/>
      <c r="JBZ246" s="41"/>
      <c r="JCA246" s="41"/>
      <c r="JCB246" s="41"/>
      <c r="JCC246" s="41"/>
      <c r="JCD246" s="41"/>
      <c r="JCE246" s="41"/>
      <c r="JCF246" s="41"/>
      <c r="JCG246" s="41"/>
      <c r="JCH246" s="41"/>
      <c r="JCI246" s="41"/>
      <c r="JCJ246" s="41"/>
      <c r="JCK246" s="41"/>
      <c r="JCL246" s="41"/>
      <c r="JCM246" s="41"/>
      <c r="JCN246" s="41"/>
      <c r="JCO246" s="41"/>
      <c r="JCP246" s="41"/>
      <c r="JCQ246" s="41"/>
      <c r="JCR246" s="41"/>
      <c r="JCS246" s="41"/>
      <c r="JCT246" s="41"/>
      <c r="JCU246" s="41"/>
      <c r="JCV246" s="41"/>
      <c r="JCW246" s="41"/>
      <c r="JCX246" s="41"/>
      <c r="JCY246" s="41"/>
      <c r="JCZ246" s="41"/>
      <c r="JDA246" s="41"/>
      <c r="JDB246" s="41"/>
      <c r="JDC246" s="41"/>
      <c r="JDD246" s="41"/>
      <c r="JDE246" s="41"/>
      <c r="JDF246" s="41"/>
      <c r="JDG246" s="41"/>
      <c r="JDH246" s="41"/>
      <c r="JDI246" s="41"/>
      <c r="JDJ246" s="41"/>
      <c r="JDK246" s="41"/>
      <c r="JDL246" s="41"/>
      <c r="JDM246" s="41"/>
      <c r="JDN246" s="41"/>
      <c r="JDO246" s="41"/>
      <c r="JDP246" s="41"/>
      <c r="JDQ246" s="41"/>
      <c r="JDR246" s="41"/>
      <c r="JDS246" s="41"/>
      <c r="JDT246" s="41"/>
      <c r="JDU246" s="41"/>
      <c r="JDV246" s="41"/>
      <c r="JDW246" s="41"/>
      <c r="JDX246" s="41"/>
      <c r="JDY246" s="41"/>
      <c r="JDZ246" s="41"/>
      <c r="JEA246" s="41"/>
      <c r="JEB246" s="41"/>
      <c r="JEC246" s="41"/>
      <c r="JED246" s="41"/>
      <c r="JEE246" s="41"/>
      <c r="JEF246" s="41"/>
      <c r="JEG246" s="41"/>
      <c r="JEH246" s="41"/>
      <c r="JEI246" s="41"/>
      <c r="JEJ246" s="41"/>
      <c r="JEK246" s="41"/>
      <c r="JEL246" s="41"/>
      <c r="JEM246" s="41"/>
      <c r="JEN246" s="41"/>
      <c r="JEO246" s="41"/>
      <c r="JEP246" s="41"/>
      <c r="JEQ246" s="41"/>
      <c r="JER246" s="41"/>
      <c r="JES246" s="41"/>
      <c r="JET246" s="41"/>
      <c r="JEU246" s="41"/>
      <c r="JEV246" s="41"/>
      <c r="JEW246" s="41"/>
      <c r="JEX246" s="41"/>
      <c r="JEY246" s="41"/>
      <c r="JEZ246" s="41"/>
      <c r="JFA246" s="41"/>
      <c r="JFB246" s="41"/>
      <c r="JFC246" s="41"/>
      <c r="JFD246" s="41"/>
      <c r="JFE246" s="41"/>
      <c r="JFF246" s="41"/>
      <c r="JFG246" s="41"/>
      <c r="JFH246" s="41"/>
      <c r="JFI246" s="41"/>
      <c r="JFJ246" s="41"/>
      <c r="JFK246" s="41"/>
      <c r="JFL246" s="41"/>
      <c r="JFM246" s="41"/>
      <c r="JFN246" s="41"/>
      <c r="JFO246" s="41"/>
      <c r="JFP246" s="41"/>
      <c r="JFQ246" s="41"/>
      <c r="JFR246" s="41"/>
      <c r="JFS246" s="41"/>
      <c r="JFT246" s="41"/>
      <c r="JFU246" s="41"/>
      <c r="JFV246" s="41"/>
      <c r="JFW246" s="41"/>
      <c r="JFX246" s="41"/>
      <c r="JFY246" s="41"/>
      <c r="JFZ246" s="41"/>
      <c r="JGA246" s="41"/>
      <c r="JGB246" s="41"/>
      <c r="JGC246" s="41"/>
      <c r="JGD246" s="41"/>
      <c r="JGE246" s="41"/>
      <c r="JGF246" s="41"/>
      <c r="JGG246" s="41"/>
      <c r="JGH246" s="41"/>
      <c r="JGI246" s="41"/>
      <c r="JGJ246" s="41"/>
      <c r="JGK246" s="41"/>
      <c r="JGL246" s="41"/>
      <c r="JGM246" s="41"/>
      <c r="JGN246" s="41"/>
      <c r="JGO246" s="41"/>
      <c r="JGP246" s="41"/>
      <c r="JGQ246" s="41"/>
      <c r="JGR246" s="41"/>
      <c r="JGS246" s="41"/>
      <c r="JGT246" s="41"/>
      <c r="JGU246" s="41"/>
      <c r="JGV246" s="41"/>
      <c r="JGW246" s="41"/>
      <c r="JGX246" s="41"/>
      <c r="JGY246" s="41"/>
      <c r="JGZ246" s="41"/>
      <c r="JHA246" s="41"/>
      <c r="JHB246" s="41"/>
      <c r="JHC246" s="41"/>
      <c r="JHD246" s="41"/>
      <c r="JHE246" s="41"/>
      <c r="JHF246" s="41"/>
      <c r="JHG246" s="41"/>
      <c r="JHH246" s="41"/>
      <c r="JHI246" s="41"/>
      <c r="JHJ246" s="41"/>
      <c r="JHK246" s="41"/>
      <c r="JHL246" s="41"/>
      <c r="JHM246" s="41"/>
      <c r="JHN246" s="41"/>
      <c r="JHO246" s="41"/>
      <c r="JHP246" s="41"/>
      <c r="JHQ246" s="41"/>
      <c r="JHR246" s="41"/>
      <c r="JHS246" s="41"/>
      <c r="JHT246" s="41"/>
      <c r="JHU246" s="41"/>
      <c r="JHV246" s="41"/>
      <c r="JHW246" s="41"/>
      <c r="JHX246" s="41"/>
      <c r="JHY246" s="41"/>
      <c r="JHZ246" s="41"/>
      <c r="JIA246" s="41"/>
      <c r="JIB246" s="41"/>
      <c r="JIC246" s="41"/>
      <c r="JID246" s="41"/>
      <c r="JIE246" s="41"/>
      <c r="JIF246" s="41"/>
      <c r="JIG246" s="41"/>
      <c r="JIH246" s="41"/>
      <c r="JII246" s="41"/>
      <c r="JIJ246" s="41"/>
      <c r="JIK246" s="41"/>
      <c r="JIL246" s="41"/>
      <c r="JIM246" s="41"/>
      <c r="JIN246" s="41"/>
      <c r="JIO246" s="41"/>
      <c r="JIP246" s="41"/>
      <c r="JIQ246" s="41"/>
      <c r="JIR246" s="41"/>
      <c r="JIS246" s="41"/>
      <c r="JIT246" s="41"/>
      <c r="JIU246" s="41"/>
      <c r="JIV246" s="41"/>
      <c r="JIW246" s="41"/>
      <c r="JIX246" s="41"/>
      <c r="JIY246" s="41"/>
      <c r="JIZ246" s="41"/>
      <c r="JJA246" s="41"/>
      <c r="JJB246" s="41"/>
      <c r="JJC246" s="41"/>
      <c r="JJD246" s="41"/>
      <c r="JJE246" s="41"/>
      <c r="JJF246" s="41"/>
      <c r="JJG246" s="41"/>
      <c r="JJH246" s="41"/>
      <c r="JJI246" s="41"/>
      <c r="JJJ246" s="41"/>
      <c r="JJK246" s="41"/>
      <c r="JJL246" s="41"/>
      <c r="JJM246" s="41"/>
      <c r="JJN246" s="41"/>
      <c r="JJO246" s="41"/>
      <c r="JJP246" s="41"/>
      <c r="JJQ246" s="41"/>
      <c r="JJR246" s="41"/>
      <c r="JJS246" s="41"/>
      <c r="JJT246" s="41"/>
      <c r="JJU246" s="41"/>
      <c r="JJV246" s="41"/>
      <c r="JJW246" s="41"/>
      <c r="JJX246" s="41"/>
      <c r="JJY246" s="41"/>
      <c r="JJZ246" s="41"/>
      <c r="JKA246" s="41"/>
      <c r="JKB246" s="41"/>
      <c r="JKC246" s="41"/>
      <c r="JKD246" s="41"/>
      <c r="JKE246" s="41"/>
      <c r="JKF246" s="41"/>
      <c r="JKG246" s="41"/>
      <c r="JKH246" s="41"/>
      <c r="JKI246" s="41"/>
      <c r="JKJ246" s="41"/>
      <c r="JKK246" s="41"/>
      <c r="JKL246" s="41"/>
      <c r="JKM246" s="41"/>
      <c r="JKN246" s="41"/>
      <c r="JKO246" s="41"/>
      <c r="JKP246" s="41"/>
      <c r="JKQ246" s="41"/>
      <c r="JKR246" s="41"/>
      <c r="JKS246" s="41"/>
      <c r="JKT246" s="41"/>
      <c r="JKU246" s="41"/>
      <c r="JKV246" s="41"/>
      <c r="JKW246" s="41"/>
      <c r="JKX246" s="41"/>
      <c r="JKY246" s="41"/>
      <c r="JKZ246" s="41"/>
      <c r="JLA246" s="41"/>
      <c r="JLB246" s="41"/>
      <c r="JLC246" s="41"/>
      <c r="JLD246" s="41"/>
      <c r="JLE246" s="41"/>
      <c r="JLF246" s="41"/>
      <c r="JLG246" s="41"/>
      <c r="JLH246" s="41"/>
      <c r="JLI246" s="41"/>
      <c r="JLJ246" s="41"/>
      <c r="JLK246" s="41"/>
      <c r="JLL246" s="41"/>
      <c r="JLM246" s="41"/>
      <c r="JLN246" s="41"/>
      <c r="JLO246" s="41"/>
      <c r="JLP246" s="41"/>
      <c r="JLQ246" s="41"/>
      <c r="JLR246" s="41"/>
      <c r="JLS246" s="41"/>
      <c r="JLT246" s="41"/>
      <c r="JLU246" s="41"/>
      <c r="JLV246" s="41"/>
      <c r="JLW246" s="41"/>
      <c r="JLX246" s="41"/>
      <c r="JLY246" s="41"/>
      <c r="JLZ246" s="41"/>
      <c r="JMA246" s="41"/>
      <c r="JMB246" s="41"/>
      <c r="JMC246" s="41"/>
      <c r="JMD246" s="41"/>
      <c r="JME246" s="41"/>
      <c r="JMF246" s="41"/>
      <c r="JMG246" s="41"/>
      <c r="JMH246" s="41"/>
      <c r="JMI246" s="41"/>
      <c r="JMJ246" s="41"/>
      <c r="JMK246" s="41"/>
      <c r="JML246" s="41"/>
      <c r="JMM246" s="41"/>
      <c r="JMN246" s="41"/>
      <c r="JMO246" s="41"/>
      <c r="JMP246" s="41"/>
      <c r="JMQ246" s="41"/>
      <c r="JMR246" s="41"/>
      <c r="JMS246" s="41"/>
      <c r="JMT246" s="41"/>
      <c r="JMU246" s="41"/>
      <c r="JMV246" s="41"/>
      <c r="JMW246" s="41"/>
      <c r="JMX246" s="41"/>
      <c r="JMY246" s="41"/>
      <c r="JMZ246" s="41"/>
      <c r="JNA246" s="41"/>
      <c r="JNB246" s="41"/>
      <c r="JNC246" s="41"/>
      <c r="JND246" s="41"/>
      <c r="JNE246" s="41"/>
      <c r="JNF246" s="41"/>
      <c r="JNG246" s="41"/>
      <c r="JNH246" s="41"/>
      <c r="JNI246" s="41"/>
      <c r="JNJ246" s="41"/>
      <c r="JNK246" s="41"/>
      <c r="JNL246" s="41"/>
      <c r="JNM246" s="41"/>
      <c r="JNN246" s="41"/>
      <c r="JNO246" s="41"/>
      <c r="JNP246" s="41"/>
      <c r="JNQ246" s="41"/>
      <c r="JNR246" s="41"/>
      <c r="JNS246" s="41"/>
      <c r="JNT246" s="41"/>
      <c r="JNU246" s="41"/>
      <c r="JNV246" s="41"/>
      <c r="JNW246" s="41"/>
      <c r="JNX246" s="41"/>
      <c r="JNY246" s="41"/>
      <c r="JNZ246" s="41"/>
      <c r="JOA246" s="41"/>
      <c r="JOB246" s="41"/>
      <c r="JOC246" s="41"/>
      <c r="JOD246" s="41"/>
      <c r="JOE246" s="41"/>
      <c r="JOF246" s="41"/>
      <c r="JOG246" s="41"/>
      <c r="JOH246" s="41"/>
      <c r="JOI246" s="41"/>
      <c r="JOJ246" s="41"/>
      <c r="JOK246" s="41"/>
      <c r="JOL246" s="41"/>
      <c r="JOM246" s="41"/>
      <c r="JON246" s="41"/>
      <c r="JOO246" s="41"/>
      <c r="JOP246" s="41"/>
      <c r="JOQ246" s="41"/>
      <c r="JOR246" s="41"/>
      <c r="JOS246" s="41"/>
      <c r="JOT246" s="41"/>
      <c r="JOU246" s="41"/>
      <c r="JOV246" s="41"/>
      <c r="JOW246" s="41"/>
      <c r="JOX246" s="41"/>
      <c r="JOY246" s="41"/>
      <c r="JOZ246" s="41"/>
      <c r="JPA246" s="41"/>
      <c r="JPB246" s="41"/>
      <c r="JPC246" s="41"/>
      <c r="JPD246" s="41"/>
      <c r="JPE246" s="41"/>
      <c r="JPF246" s="41"/>
      <c r="JPG246" s="41"/>
      <c r="JPH246" s="41"/>
      <c r="JPI246" s="41"/>
      <c r="JPJ246" s="41"/>
      <c r="JPK246" s="41"/>
      <c r="JPL246" s="41"/>
      <c r="JPM246" s="41"/>
      <c r="JPN246" s="41"/>
      <c r="JPO246" s="41"/>
      <c r="JPP246" s="41"/>
      <c r="JPQ246" s="41"/>
      <c r="JPR246" s="41"/>
      <c r="JPS246" s="41"/>
      <c r="JPT246" s="41"/>
      <c r="JPU246" s="41"/>
      <c r="JPV246" s="41"/>
      <c r="JPW246" s="41"/>
      <c r="JPX246" s="41"/>
      <c r="JPY246" s="41"/>
      <c r="JPZ246" s="41"/>
      <c r="JQA246" s="41"/>
      <c r="JQB246" s="41"/>
      <c r="JQC246" s="41"/>
      <c r="JQD246" s="41"/>
      <c r="JQE246" s="41"/>
      <c r="JQF246" s="41"/>
      <c r="JQG246" s="41"/>
      <c r="JQH246" s="41"/>
      <c r="JQI246" s="41"/>
      <c r="JQJ246" s="41"/>
      <c r="JQK246" s="41"/>
      <c r="JQL246" s="41"/>
      <c r="JQM246" s="41"/>
      <c r="JQN246" s="41"/>
      <c r="JQO246" s="41"/>
      <c r="JQP246" s="41"/>
      <c r="JQQ246" s="41"/>
      <c r="JQR246" s="41"/>
      <c r="JQS246" s="41"/>
      <c r="JQT246" s="41"/>
      <c r="JQU246" s="41"/>
      <c r="JQV246" s="41"/>
      <c r="JQW246" s="41"/>
      <c r="JQX246" s="41"/>
      <c r="JQY246" s="41"/>
      <c r="JQZ246" s="41"/>
      <c r="JRA246" s="41"/>
      <c r="JRB246" s="41"/>
      <c r="JRC246" s="41"/>
      <c r="JRD246" s="41"/>
      <c r="JRE246" s="41"/>
      <c r="JRF246" s="41"/>
      <c r="JRG246" s="41"/>
      <c r="JRH246" s="41"/>
      <c r="JRI246" s="41"/>
      <c r="JRJ246" s="41"/>
      <c r="JRK246" s="41"/>
      <c r="JRL246" s="41"/>
      <c r="JRM246" s="41"/>
      <c r="JRN246" s="41"/>
      <c r="JRO246" s="41"/>
      <c r="JRP246" s="41"/>
      <c r="JRQ246" s="41"/>
      <c r="JRR246" s="41"/>
      <c r="JRS246" s="41"/>
      <c r="JRT246" s="41"/>
      <c r="JRU246" s="41"/>
      <c r="JRV246" s="41"/>
      <c r="JRW246" s="41"/>
      <c r="JRX246" s="41"/>
      <c r="JRY246" s="41"/>
      <c r="JRZ246" s="41"/>
      <c r="JSA246" s="41"/>
      <c r="JSB246" s="41"/>
      <c r="JSC246" s="41"/>
      <c r="JSD246" s="41"/>
      <c r="JSE246" s="41"/>
      <c r="JSF246" s="41"/>
      <c r="JSG246" s="41"/>
      <c r="JSH246" s="41"/>
      <c r="JSI246" s="41"/>
      <c r="JSJ246" s="41"/>
      <c r="JSK246" s="41"/>
      <c r="JSL246" s="41"/>
      <c r="JSM246" s="41"/>
      <c r="JSN246" s="41"/>
      <c r="JSO246" s="41"/>
      <c r="JSP246" s="41"/>
      <c r="JSQ246" s="41"/>
      <c r="JSR246" s="41"/>
      <c r="JSS246" s="41"/>
      <c r="JST246" s="41"/>
      <c r="JSU246" s="41"/>
      <c r="JSV246" s="41"/>
      <c r="JSW246" s="41"/>
      <c r="JSX246" s="41"/>
      <c r="JSY246" s="41"/>
      <c r="JSZ246" s="41"/>
      <c r="JTA246" s="41"/>
      <c r="JTB246" s="41"/>
      <c r="JTC246" s="41"/>
      <c r="JTD246" s="41"/>
      <c r="JTE246" s="41"/>
      <c r="JTF246" s="41"/>
      <c r="JTG246" s="41"/>
      <c r="JTH246" s="41"/>
      <c r="JTI246" s="41"/>
      <c r="JTJ246" s="41"/>
      <c r="JTK246" s="41"/>
      <c r="JTL246" s="41"/>
      <c r="JTM246" s="41"/>
      <c r="JTN246" s="41"/>
      <c r="JTO246" s="41"/>
      <c r="JTP246" s="41"/>
      <c r="JTQ246" s="41"/>
      <c r="JTR246" s="41"/>
      <c r="JTS246" s="41"/>
      <c r="JTT246" s="41"/>
      <c r="JTU246" s="41"/>
      <c r="JTV246" s="41"/>
      <c r="JTW246" s="41"/>
      <c r="JTX246" s="41"/>
      <c r="JTY246" s="41"/>
      <c r="JTZ246" s="41"/>
      <c r="JUA246" s="41"/>
      <c r="JUB246" s="41"/>
      <c r="JUC246" s="41"/>
      <c r="JUD246" s="41"/>
      <c r="JUE246" s="41"/>
      <c r="JUF246" s="41"/>
      <c r="JUG246" s="41"/>
      <c r="JUH246" s="41"/>
      <c r="JUI246" s="41"/>
      <c r="JUJ246" s="41"/>
      <c r="JUK246" s="41"/>
      <c r="JUL246" s="41"/>
      <c r="JUM246" s="41"/>
      <c r="JUN246" s="41"/>
      <c r="JUO246" s="41"/>
      <c r="JUP246" s="41"/>
      <c r="JUQ246" s="41"/>
      <c r="JUR246" s="41"/>
      <c r="JUS246" s="41"/>
      <c r="JUT246" s="41"/>
      <c r="JUU246" s="41"/>
      <c r="JUV246" s="41"/>
      <c r="JUW246" s="41"/>
      <c r="JUX246" s="41"/>
      <c r="JUY246" s="41"/>
      <c r="JUZ246" s="41"/>
      <c r="JVA246" s="41"/>
      <c r="JVB246" s="41"/>
      <c r="JVC246" s="41"/>
      <c r="JVD246" s="41"/>
      <c r="JVE246" s="41"/>
      <c r="JVF246" s="41"/>
      <c r="JVG246" s="41"/>
      <c r="JVH246" s="41"/>
      <c r="JVI246" s="41"/>
      <c r="JVJ246" s="41"/>
      <c r="JVK246" s="41"/>
      <c r="JVL246" s="41"/>
      <c r="JVM246" s="41"/>
      <c r="JVN246" s="41"/>
      <c r="JVO246" s="41"/>
      <c r="JVP246" s="41"/>
      <c r="JVQ246" s="41"/>
      <c r="JVR246" s="41"/>
      <c r="JVS246" s="41"/>
      <c r="JVT246" s="41"/>
      <c r="JVU246" s="41"/>
      <c r="JVV246" s="41"/>
      <c r="JVW246" s="41"/>
      <c r="JVX246" s="41"/>
      <c r="JVY246" s="41"/>
      <c r="JVZ246" s="41"/>
      <c r="JWA246" s="41"/>
      <c r="JWB246" s="41"/>
      <c r="JWC246" s="41"/>
      <c r="JWD246" s="41"/>
      <c r="JWE246" s="41"/>
      <c r="JWF246" s="41"/>
      <c r="JWG246" s="41"/>
      <c r="JWH246" s="41"/>
      <c r="JWI246" s="41"/>
      <c r="JWJ246" s="41"/>
      <c r="JWK246" s="41"/>
      <c r="JWL246" s="41"/>
      <c r="JWM246" s="41"/>
      <c r="JWN246" s="41"/>
      <c r="JWO246" s="41"/>
      <c r="JWP246" s="41"/>
      <c r="JWQ246" s="41"/>
      <c r="JWR246" s="41"/>
      <c r="JWS246" s="41"/>
      <c r="JWT246" s="41"/>
      <c r="JWU246" s="41"/>
      <c r="JWV246" s="41"/>
      <c r="JWW246" s="41"/>
      <c r="JWX246" s="41"/>
      <c r="JWY246" s="41"/>
      <c r="JWZ246" s="41"/>
      <c r="JXA246" s="41"/>
      <c r="JXB246" s="41"/>
      <c r="JXC246" s="41"/>
      <c r="JXD246" s="41"/>
      <c r="JXE246" s="41"/>
      <c r="JXF246" s="41"/>
      <c r="JXG246" s="41"/>
      <c r="JXH246" s="41"/>
      <c r="JXI246" s="41"/>
      <c r="JXJ246" s="41"/>
      <c r="JXK246" s="41"/>
      <c r="JXL246" s="41"/>
      <c r="JXM246" s="41"/>
      <c r="JXN246" s="41"/>
      <c r="JXO246" s="41"/>
      <c r="JXP246" s="41"/>
      <c r="JXQ246" s="41"/>
      <c r="JXR246" s="41"/>
      <c r="JXS246" s="41"/>
      <c r="JXT246" s="41"/>
      <c r="JXU246" s="41"/>
      <c r="JXV246" s="41"/>
      <c r="JXW246" s="41"/>
      <c r="JXX246" s="41"/>
      <c r="JXY246" s="41"/>
      <c r="JXZ246" s="41"/>
      <c r="JYA246" s="41"/>
      <c r="JYB246" s="41"/>
      <c r="JYC246" s="41"/>
      <c r="JYD246" s="41"/>
      <c r="JYE246" s="41"/>
      <c r="JYF246" s="41"/>
      <c r="JYG246" s="41"/>
      <c r="JYH246" s="41"/>
      <c r="JYI246" s="41"/>
      <c r="JYJ246" s="41"/>
      <c r="JYK246" s="41"/>
      <c r="JYL246" s="41"/>
      <c r="JYM246" s="41"/>
      <c r="JYN246" s="41"/>
      <c r="JYO246" s="41"/>
      <c r="JYP246" s="41"/>
      <c r="JYQ246" s="41"/>
      <c r="JYR246" s="41"/>
      <c r="JYS246" s="41"/>
      <c r="JYT246" s="41"/>
      <c r="JYU246" s="41"/>
      <c r="JYV246" s="41"/>
      <c r="JYW246" s="41"/>
      <c r="JYX246" s="41"/>
      <c r="JYY246" s="41"/>
      <c r="JYZ246" s="41"/>
      <c r="JZA246" s="41"/>
      <c r="JZB246" s="41"/>
      <c r="JZC246" s="41"/>
      <c r="JZD246" s="41"/>
      <c r="JZE246" s="41"/>
      <c r="JZF246" s="41"/>
      <c r="JZG246" s="41"/>
      <c r="JZH246" s="41"/>
      <c r="JZI246" s="41"/>
      <c r="JZJ246" s="41"/>
      <c r="JZK246" s="41"/>
      <c r="JZL246" s="41"/>
      <c r="JZM246" s="41"/>
      <c r="JZN246" s="41"/>
      <c r="JZO246" s="41"/>
      <c r="JZP246" s="41"/>
      <c r="JZQ246" s="41"/>
      <c r="JZR246" s="41"/>
      <c r="JZS246" s="41"/>
      <c r="JZT246" s="41"/>
      <c r="JZU246" s="41"/>
      <c r="JZV246" s="41"/>
      <c r="JZW246" s="41"/>
      <c r="JZX246" s="41"/>
      <c r="JZY246" s="41"/>
      <c r="JZZ246" s="41"/>
      <c r="KAA246" s="41"/>
      <c r="KAB246" s="41"/>
      <c r="KAC246" s="41"/>
      <c r="KAD246" s="41"/>
      <c r="KAE246" s="41"/>
      <c r="KAF246" s="41"/>
      <c r="KAG246" s="41"/>
      <c r="KAH246" s="41"/>
      <c r="KAI246" s="41"/>
      <c r="KAJ246" s="41"/>
      <c r="KAK246" s="41"/>
      <c r="KAL246" s="41"/>
      <c r="KAM246" s="41"/>
      <c r="KAN246" s="41"/>
      <c r="KAO246" s="41"/>
      <c r="KAP246" s="41"/>
      <c r="KAQ246" s="41"/>
      <c r="KAR246" s="41"/>
      <c r="KAS246" s="41"/>
      <c r="KAT246" s="41"/>
      <c r="KAU246" s="41"/>
      <c r="KAV246" s="41"/>
      <c r="KAW246" s="41"/>
      <c r="KAX246" s="41"/>
      <c r="KAY246" s="41"/>
      <c r="KAZ246" s="41"/>
      <c r="KBA246" s="41"/>
      <c r="KBB246" s="41"/>
      <c r="KBC246" s="41"/>
      <c r="KBD246" s="41"/>
      <c r="KBE246" s="41"/>
      <c r="KBF246" s="41"/>
      <c r="KBG246" s="41"/>
      <c r="KBH246" s="41"/>
      <c r="KBI246" s="41"/>
      <c r="KBJ246" s="41"/>
      <c r="KBK246" s="41"/>
      <c r="KBL246" s="41"/>
      <c r="KBM246" s="41"/>
      <c r="KBN246" s="41"/>
      <c r="KBO246" s="41"/>
      <c r="KBP246" s="41"/>
      <c r="KBQ246" s="41"/>
      <c r="KBR246" s="41"/>
      <c r="KBS246" s="41"/>
      <c r="KBT246" s="41"/>
      <c r="KBU246" s="41"/>
      <c r="KBV246" s="41"/>
      <c r="KBW246" s="41"/>
      <c r="KBX246" s="41"/>
      <c r="KBY246" s="41"/>
      <c r="KBZ246" s="41"/>
      <c r="KCA246" s="41"/>
      <c r="KCB246" s="41"/>
      <c r="KCC246" s="41"/>
      <c r="KCD246" s="41"/>
      <c r="KCE246" s="41"/>
      <c r="KCF246" s="41"/>
      <c r="KCG246" s="41"/>
      <c r="KCH246" s="41"/>
      <c r="KCI246" s="41"/>
      <c r="KCJ246" s="41"/>
      <c r="KCK246" s="41"/>
      <c r="KCL246" s="41"/>
      <c r="KCM246" s="41"/>
      <c r="KCN246" s="41"/>
      <c r="KCO246" s="41"/>
      <c r="KCP246" s="41"/>
      <c r="KCQ246" s="41"/>
      <c r="KCR246" s="41"/>
      <c r="KCS246" s="41"/>
      <c r="KCT246" s="41"/>
      <c r="KCU246" s="41"/>
      <c r="KCV246" s="41"/>
      <c r="KCW246" s="41"/>
      <c r="KCX246" s="41"/>
      <c r="KCY246" s="41"/>
      <c r="KCZ246" s="41"/>
      <c r="KDA246" s="41"/>
      <c r="KDB246" s="41"/>
      <c r="KDC246" s="41"/>
      <c r="KDD246" s="41"/>
      <c r="KDE246" s="41"/>
      <c r="KDF246" s="41"/>
      <c r="KDG246" s="41"/>
      <c r="KDH246" s="41"/>
      <c r="KDI246" s="41"/>
      <c r="KDJ246" s="41"/>
      <c r="KDK246" s="41"/>
      <c r="KDL246" s="41"/>
      <c r="KDM246" s="41"/>
      <c r="KDN246" s="41"/>
      <c r="KDO246" s="41"/>
      <c r="KDP246" s="41"/>
      <c r="KDQ246" s="41"/>
      <c r="KDR246" s="41"/>
      <c r="KDS246" s="41"/>
      <c r="KDT246" s="41"/>
      <c r="KDU246" s="41"/>
      <c r="KDV246" s="41"/>
      <c r="KDW246" s="41"/>
      <c r="KDX246" s="41"/>
      <c r="KDY246" s="41"/>
      <c r="KDZ246" s="41"/>
      <c r="KEA246" s="41"/>
      <c r="KEB246" s="41"/>
      <c r="KEC246" s="41"/>
      <c r="KED246" s="41"/>
      <c r="KEE246" s="41"/>
      <c r="KEF246" s="41"/>
      <c r="KEG246" s="41"/>
      <c r="KEH246" s="41"/>
      <c r="KEI246" s="41"/>
      <c r="KEJ246" s="41"/>
      <c r="KEK246" s="41"/>
      <c r="KEL246" s="41"/>
      <c r="KEM246" s="41"/>
      <c r="KEN246" s="41"/>
      <c r="KEO246" s="41"/>
      <c r="KEP246" s="41"/>
      <c r="KEQ246" s="41"/>
      <c r="KER246" s="41"/>
      <c r="KES246" s="41"/>
      <c r="KET246" s="41"/>
      <c r="KEU246" s="41"/>
      <c r="KEV246" s="41"/>
      <c r="KEW246" s="41"/>
      <c r="KEX246" s="41"/>
      <c r="KEY246" s="41"/>
      <c r="KEZ246" s="41"/>
      <c r="KFA246" s="41"/>
      <c r="KFB246" s="41"/>
      <c r="KFC246" s="41"/>
      <c r="KFD246" s="41"/>
      <c r="KFE246" s="41"/>
      <c r="KFF246" s="41"/>
      <c r="KFG246" s="41"/>
      <c r="KFH246" s="41"/>
      <c r="KFI246" s="41"/>
      <c r="KFJ246" s="41"/>
      <c r="KFK246" s="41"/>
      <c r="KFL246" s="41"/>
      <c r="KFM246" s="41"/>
      <c r="KFN246" s="41"/>
      <c r="KFO246" s="41"/>
      <c r="KFP246" s="41"/>
      <c r="KFQ246" s="41"/>
      <c r="KFR246" s="41"/>
      <c r="KFS246" s="41"/>
      <c r="KFT246" s="41"/>
      <c r="KFU246" s="41"/>
      <c r="KFV246" s="41"/>
      <c r="KFW246" s="41"/>
      <c r="KFX246" s="41"/>
      <c r="KFY246" s="41"/>
      <c r="KFZ246" s="41"/>
      <c r="KGA246" s="41"/>
      <c r="KGB246" s="41"/>
      <c r="KGC246" s="41"/>
      <c r="KGD246" s="41"/>
      <c r="KGE246" s="41"/>
      <c r="KGF246" s="41"/>
      <c r="KGG246" s="41"/>
      <c r="KGH246" s="41"/>
      <c r="KGI246" s="41"/>
      <c r="KGJ246" s="41"/>
      <c r="KGK246" s="41"/>
      <c r="KGL246" s="41"/>
      <c r="KGM246" s="41"/>
      <c r="KGN246" s="41"/>
      <c r="KGO246" s="41"/>
      <c r="KGP246" s="41"/>
      <c r="KGQ246" s="41"/>
      <c r="KGR246" s="41"/>
      <c r="KGS246" s="41"/>
      <c r="KGT246" s="41"/>
      <c r="KGU246" s="41"/>
      <c r="KGV246" s="41"/>
      <c r="KGW246" s="41"/>
      <c r="KGX246" s="41"/>
      <c r="KGY246" s="41"/>
      <c r="KGZ246" s="41"/>
      <c r="KHA246" s="41"/>
      <c r="KHB246" s="41"/>
      <c r="KHC246" s="41"/>
      <c r="KHD246" s="41"/>
      <c r="KHE246" s="41"/>
      <c r="KHF246" s="41"/>
      <c r="KHG246" s="41"/>
      <c r="KHH246" s="41"/>
      <c r="KHI246" s="41"/>
      <c r="KHJ246" s="41"/>
      <c r="KHK246" s="41"/>
      <c r="KHL246" s="41"/>
      <c r="KHM246" s="41"/>
      <c r="KHN246" s="41"/>
      <c r="KHO246" s="41"/>
      <c r="KHP246" s="41"/>
      <c r="KHQ246" s="41"/>
      <c r="KHR246" s="41"/>
      <c r="KHS246" s="41"/>
      <c r="KHT246" s="41"/>
      <c r="KHU246" s="41"/>
      <c r="KHV246" s="41"/>
      <c r="KHW246" s="41"/>
      <c r="KHX246" s="41"/>
      <c r="KHY246" s="41"/>
      <c r="KHZ246" s="41"/>
      <c r="KIA246" s="41"/>
      <c r="KIB246" s="41"/>
      <c r="KIC246" s="41"/>
      <c r="KID246" s="41"/>
      <c r="KIE246" s="41"/>
      <c r="KIF246" s="41"/>
      <c r="KIG246" s="41"/>
      <c r="KIH246" s="41"/>
      <c r="KII246" s="41"/>
      <c r="KIJ246" s="41"/>
      <c r="KIK246" s="41"/>
      <c r="KIL246" s="41"/>
      <c r="KIM246" s="41"/>
      <c r="KIN246" s="41"/>
      <c r="KIO246" s="41"/>
      <c r="KIP246" s="41"/>
      <c r="KIQ246" s="41"/>
      <c r="KIR246" s="41"/>
      <c r="KIS246" s="41"/>
      <c r="KIT246" s="41"/>
      <c r="KIU246" s="41"/>
      <c r="KIV246" s="41"/>
      <c r="KIW246" s="41"/>
      <c r="KIX246" s="41"/>
      <c r="KIY246" s="41"/>
      <c r="KIZ246" s="41"/>
      <c r="KJA246" s="41"/>
      <c r="KJB246" s="41"/>
      <c r="KJC246" s="41"/>
      <c r="KJD246" s="41"/>
      <c r="KJE246" s="41"/>
      <c r="KJF246" s="41"/>
      <c r="KJG246" s="41"/>
      <c r="KJH246" s="41"/>
      <c r="KJI246" s="41"/>
      <c r="KJJ246" s="41"/>
      <c r="KJK246" s="41"/>
      <c r="KJL246" s="41"/>
      <c r="KJM246" s="41"/>
      <c r="KJN246" s="41"/>
      <c r="KJO246" s="41"/>
      <c r="KJP246" s="41"/>
      <c r="KJQ246" s="41"/>
      <c r="KJR246" s="41"/>
      <c r="KJS246" s="41"/>
      <c r="KJT246" s="41"/>
      <c r="KJU246" s="41"/>
      <c r="KJV246" s="41"/>
      <c r="KJW246" s="41"/>
      <c r="KJX246" s="41"/>
      <c r="KJY246" s="41"/>
      <c r="KJZ246" s="41"/>
      <c r="KKA246" s="41"/>
      <c r="KKB246" s="41"/>
      <c r="KKC246" s="41"/>
      <c r="KKD246" s="41"/>
      <c r="KKE246" s="41"/>
      <c r="KKF246" s="41"/>
      <c r="KKG246" s="41"/>
      <c r="KKH246" s="41"/>
      <c r="KKI246" s="41"/>
      <c r="KKJ246" s="41"/>
      <c r="KKK246" s="41"/>
      <c r="KKL246" s="41"/>
      <c r="KKM246" s="41"/>
      <c r="KKN246" s="41"/>
      <c r="KKO246" s="41"/>
      <c r="KKP246" s="41"/>
      <c r="KKQ246" s="41"/>
      <c r="KKR246" s="41"/>
      <c r="KKS246" s="41"/>
      <c r="KKT246" s="41"/>
      <c r="KKU246" s="41"/>
      <c r="KKV246" s="41"/>
      <c r="KKW246" s="41"/>
      <c r="KKX246" s="41"/>
      <c r="KKY246" s="41"/>
      <c r="KKZ246" s="41"/>
      <c r="KLA246" s="41"/>
      <c r="KLB246" s="41"/>
      <c r="KLC246" s="41"/>
      <c r="KLD246" s="41"/>
      <c r="KLE246" s="41"/>
      <c r="KLF246" s="41"/>
      <c r="KLG246" s="41"/>
      <c r="KLH246" s="41"/>
      <c r="KLI246" s="41"/>
      <c r="KLJ246" s="41"/>
      <c r="KLK246" s="41"/>
      <c r="KLL246" s="41"/>
      <c r="KLM246" s="41"/>
      <c r="KLN246" s="41"/>
      <c r="KLO246" s="41"/>
      <c r="KLP246" s="41"/>
      <c r="KLQ246" s="41"/>
      <c r="KLR246" s="41"/>
      <c r="KLS246" s="41"/>
      <c r="KLT246" s="41"/>
      <c r="KLU246" s="41"/>
      <c r="KLV246" s="41"/>
      <c r="KLW246" s="41"/>
      <c r="KLX246" s="41"/>
      <c r="KLY246" s="41"/>
      <c r="KLZ246" s="41"/>
      <c r="KMA246" s="41"/>
      <c r="KMB246" s="41"/>
      <c r="KMC246" s="41"/>
      <c r="KMD246" s="41"/>
      <c r="KME246" s="41"/>
      <c r="KMF246" s="41"/>
      <c r="KMG246" s="41"/>
      <c r="KMH246" s="41"/>
      <c r="KMI246" s="41"/>
      <c r="KMJ246" s="41"/>
      <c r="KMK246" s="41"/>
      <c r="KML246" s="41"/>
      <c r="KMM246" s="41"/>
      <c r="KMN246" s="41"/>
      <c r="KMO246" s="41"/>
      <c r="KMP246" s="41"/>
      <c r="KMQ246" s="41"/>
      <c r="KMR246" s="41"/>
      <c r="KMS246" s="41"/>
      <c r="KMT246" s="41"/>
      <c r="KMU246" s="41"/>
      <c r="KMV246" s="41"/>
      <c r="KMW246" s="41"/>
      <c r="KMX246" s="41"/>
      <c r="KMY246" s="41"/>
      <c r="KMZ246" s="41"/>
      <c r="KNA246" s="41"/>
      <c r="KNB246" s="41"/>
      <c r="KNC246" s="41"/>
      <c r="KND246" s="41"/>
      <c r="KNE246" s="41"/>
      <c r="KNF246" s="41"/>
      <c r="KNG246" s="41"/>
      <c r="KNH246" s="41"/>
      <c r="KNI246" s="41"/>
      <c r="KNJ246" s="41"/>
      <c r="KNK246" s="41"/>
      <c r="KNL246" s="41"/>
      <c r="KNM246" s="41"/>
      <c r="KNN246" s="41"/>
      <c r="KNO246" s="41"/>
      <c r="KNP246" s="41"/>
      <c r="KNQ246" s="41"/>
      <c r="KNR246" s="41"/>
      <c r="KNS246" s="41"/>
      <c r="KNT246" s="41"/>
      <c r="KNU246" s="41"/>
      <c r="KNV246" s="41"/>
      <c r="KNW246" s="41"/>
      <c r="KNX246" s="41"/>
      <c r="KNY246" s="41"/>
      <c r="KNZ246" s="41"/>
      <c r="KOA246" s="41"/>
      <c r="KOB246" s="41"/>
      <c r="KOC246" s="41"/>
      <c r="KOD246" s="41"/>
      <c r="KOE246" s="41"/>
      <c r="KOF246" s="41"/>
      <c r="KOG246" s="41"/>
      <c r="KOH246" s="41"/>
      <c r="KOI246" s="41"/>
      <c r="KOJ246" s="41"/>
      <c r="KOK246" s="41"/>
      <c r="KOL246" s="41"/>
      <c r="KOM246" s="41"/>
      <c r="KON246" s="41"/>
      <c r="KOO246" s="41"/>
      <c r="KOP246" s="41"/>
      <c r="KOQ246" s="41"/>
      <c r="KOR246" s="41"/>
      <c r="KOS246" s="41"/>
      <c r="KOT246" s="41"/>
      <c r="KOU246" s="41"/>
      <c r="KOV246" s="41"/>
      <c r="KOW246" s="41"/>
      <c r="KOX246" s="41"/>
      <c r="KOY246" s="41"/>
      <c r="KOZ246" s="41"/>
      <c r="KPA246" s="41"/>
      <c r="KPB246" s="41"/>
      <c r="KPC246" s="41"/>
      <c r="KPD246" s="41"/>
      <c r="KPE246" s="41"/>
      <c r="KPF246" s="41"/>
      <c r="KPG246" s="41"/>
      <c r="KPH246" s="41"/>
      <c r="KPI246" s="41"/>
      <c r="KPJ246" s="41"/>
      <c r="KPK246" s="41"/>
      <c r="KPL246" s="41"/>
      <c r="KPM246" s="41"/>
      <c r="KPN246" s="41"/>
      <c r="KPO246" s="41"/>
      <c r="KPP246" s="41"/>
      <c r="KPQ246" s="41"/>
      <c r="KPR246" s="41"/>
      <c r="KPS246" s="41"/>
      <c r="KPT246" s="41"/>
      <c r="KPU246" s="41"/>
      <c r="KPV246" s="41"/>
      <c r="KPW246" s="41"/>
      <c r="KPX246" s="41"/>
      <c r="KPY246" s="41"/>
      <c r="KPZ246" s="41"/>
      <c r="KQA246" s="41"/>
      <c r="KQB246" s="41"/>
      <c r="KQC246" s="41"/>
      <c r="KQD246" s="41"/>
      <c r="KQE246" s="41"/>
      <c r="KQF246" s="41"/>
      <c r="KQG246" s="41"/>
      <c r="KQH246" s="41"/>
      <c r="KQI246" s="41"/>
      <c r="KQJ246" s="41"/>
      <c r="KQK246" s="41"/>
      <c r="KQL246" s="41"/>
      <c r="KQM246" s="41"/>
      <c r="KQN246" s="41"/>
      <c r="KQO246" s="41"/>
      <c r="KQP246" s="41"/>
      <c r="KQQ246" s="41"/>
      <c r="KQR246" s="41"/>
      <c r="KQS246" s="41"/>
      <c r="KQT246" s="41"/>
      <c r="KQU246" s="41"/>
      <c r="KQV246" s="41"/>
      <c r="KQW246" s="41"/>
      <c r="KQX246" s="41"/>
      <c r="KQY246" s="41"/>
      <c r="KQZ246" s="41"/>
      <c r="KRA246" s="41"/>
      <c r="KRB246" s="41"/>
      <c r="KRC246" s="41"/>
      <c r="KRD246" s="41"/>
      <c r="KRE246" s="41"/>
      <c r="KRF246" s="41"/>
      <c r="KRG246" s="41"/>
      <c r="KRH246" s="41"/>
      <c r="KRI246" s="41"/>
      <c r="KRJ246" s="41"/>
      <c r="KRK246" s="41"/>
      <c r="KRL246" s="41"/>
      <c r="KRM246" s="41"/>
      <c r="KRN246" s="41"/>
      <c r="KRO246" s="41"/>
      <c r="KRP246" s="41"/>
      <c r="KRQ246" s="41"/>
      <c r="KRR246" s="41"/>
      <c r="KRS246" s="41"/>
      <c r="KRT246" s="41"/>
      <c r="KRU246" s="41"/>
      <c r="KRV246" s="41"/>
      <c r="KRW246" s="41"/>
      <c r="KRX246" s="41"/>
      <c r="KRY246" s="41"/>
      <c r="KRZ246" s="41"/>
      <c r="KSA246" s="41"/>
      <c r="KSB246" s="41"/>
      <c r="KSC246" s="41"/>
      <c r="KSD246" s="41"/>
      <c r="KSE246" s="41"/>
      <c r="KSF246" s="41"/>
      <c r="KSG246" s="41"/>
      <c r="KSH246" s="41"/>
      <c r="KSI246" s="41"/>
      <c r="KSJ246" s="41"/>
      <c r="KSK246" s="41"/>
      <c r="KSL246" s="41"/>
      <c r="KSM246" s="41"/>
      <c r="KSN246" s="41"/>
      <c r="KSO246" s="41"/>
      <c r="KSP246" s="41"/>
      <c r="KSQ246" s="41"/>
      <c r="KSR246" s="41"/>
      <c r="KSS246" s="41"/>
      <c r="KST246" s="41"/>
      <c r="KSU246" s="41"/>
      <c r="KSV246" s="41"/>
      <c r="KSW246" s="41"/>
      <c r="KSX246" s="41"/>
      <c r="KSY246" s="41"/>
      <c r="KSZ246" s="41"/>
      <c r="KTA246" s="41"/>
      <c r="KTB246" s="41"/>
      <c r="KTC246" s="41"/>
      <c r="KTD246" s="41"/>
      <c r="KTE246" s="41"/>
      <c r="KTF246" s="41"/>
      <c r="KTG246" s="41"/>
      <c r="KTH246" s="41"/>
      <c r="KTI246" s="41"/>
      <c r="KTJ246" s="41"/>
      <c r="KTK246" s="41"/>
      <c r="KTL246" s="41"/>
      <c r="KTM246" s="41"/>
      <c r="KTN246" s="41"/>
      <c r="KTO246" s="41"/>
      <c r="KTP246" s="41"/>
      <c r="KTQ246" s="41"/>
      <c r="KTR246" s="41"/>
      <c r="KTS246" s="41"/>
      <c r="KTT246" s="41"/>
      <c r="KTU246" s="41"/>
      <c r="KTV246" s="41"/>
      <c r="KTW246" s="41"/>
      <c r="KTX246" s="41"/>
      <c r="KTY246" s="41"/>
      <c r="KTZ246" s="41"/>
      <c r="KUA246" s="41"/>
      <c r="KUB246" s="41"/>
      <c r="KUC246" s="41"/>
      <c r="KUD246" s="41"/>
      <c r="KUE246" s="41"/>
      <c r="KUF246" s="41"/>
      <c r="KUG246" s="41"/>
      <c r="KUH246" s="41"/>
      <c r="KUI246" s="41"/>
      <c r="KUJ246" s="41"/>
      <c r="KUK246" s="41"/>
      <c r="KUL246" s="41"/>
      <c r="KUM246" s="41"/>
      <c r="KUN246" s="41"/>
      <c r="KUO246" s="41"/>
      <c r="KUP246" s="41"/>
      <c r="KUQ246" s="41"/>
      <c r="KUR246" s="41"/>
      <c r="KUS246" s="41"/>
      <c r="KUT246" s="41"/>
      <c r="KUU246" s="41"/>
      <c r="KUV246" s="41"/>
      <c r="KUW246" s="41"/>
      <c r="KUX246" s="41"/>
      <c r="KUY246" s="41"/>
      <c r="KUZ246" s="41"/>
      <c r="KVA246" s="41"/>
      <c r="KVB246" s="41"/>
      <c r="KVC246" s="41"/>
      <c r="KVD246" s="41"/>
      <c r="KVE246" s="41"/>
      <c r="KVF246" s="41"/>
      <c r="KVG246" s="41"/>
      <c r="KVH246" s="41"/>
      <c r="KVI246" s="41"/>
      <c r="KVJ246" s="41"/>
      <c r="KVK246" s="41"/>
      <c r="KVL246" s="41"/>
      <c r="KVM246" s="41"/>
      <c r="KVN246" s="41"/>
      <c r="KVO246" s="41"/>
      <c r="KVP246" s="41"/>
      <c r="KVQ246" s="41"/>
      <c r="KVR246" s="41"/>
      <c r="KVS246" s="41"/>
      <c r="KVT246" s="41"/>
      <c r="KVU246" s="41"/>
      <c r="KVV246" s="41"/>
      <c r="KVW246" s="41"/>
      <c r="KVX246" s="41"/>
      <c r="KVY246" s="41"/>
      <c r="KVZ246" s="41"/>
      <c r="KWA246" s="41"/>
      <c r="KWB246" s="41"/>
      <c r="KWC246" s="41"/>
      <c r="KWD246" s="41"/>
      <c r="KWE246" s="41"/>
      <c r="KWF246" s="41"/>
      <c r="KWG246" s="41"/>
      <c r="KWH246" s="41"/>
      <c r="KWI246" s="41"/>
      <c r="KWJ246" s="41"/>
      <c r="KWK246" s="41"/>
      <c r="KWL246" s="41"/>
      <c r="KWM246" s="41"/>
      <c r="KWN246" s="41"/>
      <c r="KWO246" s="41"/>
      <c r="KWP246" s="41"/>
      <c r="KWQ246" s="41"/>
      <c r="KWR246" s="41"/>
      <c r="KWS246" s="41"/>
      <c r="KWT246" s="41"/>
      <c r="KWU246" s="41"/>
      <c r="KWV246" s="41"/>
      <c r="KWW246" s="41"/>
      <c r="KWX246" s="41"/>
      <c r="KWY246" s="41"/>
      <c r="KWZ246" s="41"/>
      <c r="KXA246" s="41"/>
      <c r="KXB246" s="41"/>
      <c r="KXC246" s="41"/>
      <c r="KXD246" s="41"/>
      <c r="KXE246" s="41"/>
      <c r="KXF246" s="41"/>
      <c r="KXG246" s="41"/>
      <c r="KXH246" s="41"/>
      <c r="KXI246" s="41"/>
      <c r="KXJ246" s="41"/>
      <c r="KXK246" s="41"/>
      <c r="KXL246" s="41"/>
      <c r="KXM246" s="41"/>
      <c r="KXN246" s="41"/>
      <c r="KXO246" s="41"/>
      <c r="KXP246" s="41"/>
      <c r="KXQ246" s="41"/>
      <c r="KXR246" s="41"/>
      <c r="KXS246" s="41"/>
      <c r="KXT246" s="41"/>
      <c r="KXU246" s="41"/>
      <c r="KXV246" s="41"/>
      <c r="KXW246" s="41"/>
      <c r="KXX246" s="41"/>
      <c r="KXY246" s="41"/>
      <c r="KXZ246" s="41"/>
      <c r="KYA246" s="41"/>
      <c r="KYB246" s="41"/>
      <c r="KYC246" s="41"/>
      <c r="KYD246" s="41"/>
      <c r="KYE246" s="41"/>
      <c r="KYF246" s="41"/>
      <c r="KYG246" s="41"/>
      <c r="KYH246" s="41"/>
      <c r="KYI246" s="41"/>
      <c r="KYJ246" s="41"/>
      <c r="KYK246" s="41"/>
      <c r="KYL246" s="41"/>
      <c r="KYM246" s="41"/>
      <c r="KYN246" s="41"/>
      <c r="KYO246" s="41"/>
      <c r="KYP246" s="41"/>
      <c r="KYQ246" s="41"/>
      <c r="KYR246" s="41"/>
      <c r="KYS246" s="41"/>
      <c r="KYT246" s="41"/>
      <c r="KYU246" s="41"/>
      <c r="KYV246" s="41"/>
      <c r="KYW246" s="41"/>
      <c r="KYX246" s="41"/>
      <c r="KYY246" s="41"/>
      <c r="KYZ246" s="41"/>
      <c r="KZA246" s="41"/>
      <c r="KZB246" s="41"/>
      <c r="KZC246" s="41"/>
      <c r="KZD246" s="41"/>
      <c r="KZE246" s="41"/>
      <c r="KZF246" s="41"/>
      <c r="KZG246" s="41"/>
      <c r="KZH246" s="41"/>
      <c r="KZI246" s="41"/>
      <c r="KZJ246" s="41"/>
      <c r="KZK246" s="41"/>
      <c r="KZL246" s="41"/>
      <c r="KZM246" s="41"/>
      <c r="KZN246" s="41"/>
      <c r="KZO246" s="41"/>
      <c r="KZP246" s="41"/>
      <c r="KZQ246" s="41"/>
      <c r="KZR246" s="41"/>
      <c r="KZS246" s="41"/>
      <c r="KZT246" s="41"/>
      <c r="KZU246" s="41"/>
      <c r="KZV246" s="41"/>
      <c r="KZW246" s="41"/>
      <c r="KZX246" s="41"/>
      <c r="KZY246" s="41"/>
      <c r="KZZ246" s="41"/>
      <c r="LAA246" s="41"/>
      <c r="LAB246" s="41"/>
      <c r="LAC246" s="41"/>
      <c r="LAD246" s="41"/>
      <c r="LAE246" s="41"/>
      <c r="LAF246" s="41"/>
      <c r="LAG246" s="41"/>
      <c r="LAH246" s="41"/>
      <c r="LAI246" s="41"/>
      <c r="LAJ246" s="41"/>
      <c r="LAK246" s="41"/>
      <c r="LAL246" s="41"/>
      <c r="LAM246" s="41"/>
      <c r="LAN246" s="41"/>
      <c r="LAO246" s="41"/>
      <c r="LAP246" s="41"/>
      <c r="LAQ246" s="41"/>
      <c r="LAR246" s="41"/>
      <c r="LAS246" s="41"/>
      <c r="LAT246" s="41"/>
      <c r="LAU246" s="41"/>
      <c r="LAV246" s="41"/>
      <c r="LAW246" s="41"/>
      <c r="LAX246" s="41"/>
      <c r="LAY246" s="41"/>
      <c r="LAZ246" s="41"/>
      <c r="LBA246" s="41"/>
      <c r="LBB246" s="41"/>
      <c r="LBC246" s="41"/>
      <c r="LBD246" s="41"/>
      <c r="LBE246" s="41"/>
      <c r="LBF246" s="41"/>
      <c r="LBG246" s="41"/>
      <c r="LBH246" s="41"/>
      <c r="LBI246" s="41"/>
      <c r="LBJ246" s="41"/>
      <c r="LBK246" s="41"/>
      <c r="LBL246" s="41"/>
      <c r="LBM246" s="41"/>
      <c r="LBN246" s="41"/>
      <c r="LBO246" s="41"/>
      <c r="LBP246" s="41"/>
      <c r="LBQ246" s="41"/>
      <c r="LBR246" s="41"/>
      <c r="LBS246" s="41"/>
      <c r="LBT246" s="41"/>
      <c r="LBU246" s="41"/>
      <c r="LBV246" s="41"/>
      <c r="LBW246" s="41"/>
      <c r="LBX246" s="41"/>
      <c r="LBY246" s="41"/>
      <c r="LBZ246" s="41"/>
      <c r="LCA246" s="41"/>
      <c r="LCB246" s="41"/>
      <c r="LCC246" s="41"/>
      <c r="LCD246" s="41"/>
      <c r="LCE246" s="41"/>
      <c r="LCF246" s="41"/>
      <c r="LCG246" s="41"/>
      <c r="LCH246" s="41"/>
      <c r="LCI246" s="41"/>
      <c r="LCJ246" s="41"/>
      <c r="LCK246" s="41"/>
      <c r="LCL246" s="41"/>
      <c r="LCM246" s="41"/>
      <c r="LCN246" s="41"/>
      <c r="LCO246" s="41"/>
      <c r="LCP246" s="41"/>
      <c r="LCQ246" s="41"/>
      <c r="LCR246" s="41"/>
      <c r="LCS246" s="41"/>
      <c r="LCT246" s="41"/>
      <c r="LCU246" s="41"/>
      <c r="LCV246" s="41"/>
      <c r="LCW246" s="41"/>
      <c r="LCX246" s="41"/>
      <c r="LCY246" s="41"/>
      <c r="LCZ246" s="41"/>
      <c r="LDA246" s="41"/>
      <c r="LDB246" s="41"/>
      <c r="LDC246" s="41"/>
      <c r="LDD246" s="41"/>
      <c r="LDE246" s="41"/>
      <c r="LDF246" s="41"/>
      <c r="LDG246" s="41"/>
      <c r="LDH246" s="41"/>
      <c r="LDI246" s="41"/>
      <c r="LDJ246" s="41"/>
      <c r="LDK246" s="41"/>
      <c r="LDL246" s="41"/>
      <c r="LDM246" s="41"/>
      <c r="LDN246" s="41"/>
      <c r="LDO246" s="41"/>
      <c r="LDP246" s="41"/>
      <c r="LDQ246" s="41"/>
      <c r="LDR246" s="41"/>
      <c r="LDS246" s="41"/>
      <c r="LDT246" s="41"/>
      <c r="LDU246" s="41"/>
      <c r="LDV246" s="41"/>
      <c r="LDW246" s="41"/>
      <c r="LDX246" s="41"/>
      <c r="LDY246" s="41"/>
      <c r="LDZ246" s="41"/>
      <c r="LEA246" s="41"/>
      <c r="LEB246" s="41"/>
      <c r="LEC246" s="41"/>
      <c r="LED246" s="41"/>
      <c r="LEE246" s="41"/>
      <c r="LEF246" s="41"/>
      <c r="LEG246" s="41"/>
      <c r="LEH246" s="41"/>
      <c r="LEI246" s="41"/>
      <c r="LEJ246" s="41"/>
      <c r="LEK246" s="41"/>
      <c r="LEL246" s="41"/>
      <c r="LEM246" s="41"/>
      <c r="LEN246" s="41"/>
      <c r="LEO246" s="41"/>
      <c r="LEP246" s="41"/>
      <c r="LEQ246" s="41"/>
      <c r="LER246" s="41"/>
      <c r="LES246" s="41"/>
      <c r="LET246" s="41"/>
      <c r="LEU246" s="41"/>
      <c r="LEV246" s="41"/>
      <c r="LEW246" s="41"/>
      <c r="LEX246" s="41"/>
      <c r="LEY246" s="41"/>
      <c r="LEZ246" s="41"/>
      <c r="LFA246" s="41"/>
      <c r="LFB246" s="41"/>
      <c r="LFC246" s="41"/>
      <c r="LFD246" s="41"/>
      <c r="LFE246" s="41"/>
      <c r="LFF246" s="41"/>
      <c r="LFG246" s="41"/>
      <c r="LFH246" s="41"/>
      <c r="LFI246" s="41"/>
      <c r="LFJ246" s="41"/>
      <c r="LFK246" s="41"/>
      <c r="LFL246" s="41"/>
      <c r="LFM246" s="41"/>
      <c r="LFN246" s="41"/>
      <c r="LFO246" s="41"/>
      <c r="LFP246" s="41"/>
      <c r="LFQ246" s="41"/>
      <c r="LFR246" s="41"/>
      <c r="LFS246" s="41"/>
      <c r="LFT246" s="41"/>
      <c r="LFU246" s="41"/>
      <c r="LFV246" s="41"/>
      <c r="LFW246" s="41"/>
      <c r="LFX246" s="41"/>
      <c r="LFY246" s="41"/>
      <c r="LFZ246" s="41"/>
      <c r="LGA246" s="41"/>
      <c r="LGB246" s="41"/>
      <c r="LGC246" s="41"/>
      <c r="LGD246" s="41"/>
      <c r="LGE246" s="41"/>
      <c r="LGF246" s="41"/>
      <c r="LGG246" s="41"/>
      <c r="LGH246" s="41"/>
      <c r="LGI246" s="41"/>
      <c r="LGJ246" s="41"/>
      <c r="LGK246" s="41"/>
      <c r="LGL246" s="41"/>
      <c r="LGM246" s="41"/>
      <c r="LGN246" s="41"/>
      <c r="LGO246" s="41"/>
      <c r="LGP246" s="41"/>
      <c r="LGQ246" s="41"/>
      <c r="LGR246" s="41"/>
      <c r="LGS246" s="41"/>
      <c r="LGT246" s="41"/>
      <c r="LGU246" s="41"/>
      <c r="LGV246" s="41"/>
      <c r="LGW246" s="41"/>
      <c r="LGX246" s="41"/>
      <c r="LGY246" s="41"/>
      <c r="LGZ246" s="41"/>
      <c r="LHA246" s="41"/>
      <c r="LHB246" s="41"/>
      <c r="LHC246" s="41"/>
      <c r="LHD246" s="41"/>
      <c r="LHE246" s="41"/>
      <c r="LHF246" s="41"/>
      <c r="LHG246" s="41"/>
      <c r="LHH246" s="41"/>
      <c r="LHI246" s="41"/>
      <c r="LHJ246" s="41"/>
      <c r="LHK246" s="41"/>
      <c r="LHL246" s="41"/>
      <c r="LHM246" s="41"/>
      <c r="LHN246" s="41"/>
      <c r="LHO246" s="41"/>
      <c r="LHP246" s="41"/>
      <c r="LHQ246" s="41"/>
      <c r="LHR246" s="41"/>
      <c r="LHS246" s="41"/>
      <c r="LHT246" s="41"/>
      <c r="LHU246" s="41"/>
      <c r="LHV246" s="41"/>
      <c r="LHW246" s="41"/>
      <c r="LHX246" s="41"/>
      <c r="LHY246" s="41"/>
      <c r="LHZ246" s="41"/>
      <c r="LIA246" s="41"/>
      <c r="LIB246" s="41"/>
      <c r="LIC246" s="41"/>
      <c r="LID246" s="41"/>
      <c r="LIE246" s="41"/>
      <c r="LIF246" s="41"/>
      <c r="LIG246" s="41"/>
      <c r="LIH246" s="41"/>
      <c r="LII246" s="41"/>
      <c r="LIJ246" s="41"/>
      <c r="LIK246" s="41"/>
      <c r="LIL246" s="41"/>
      <c r="LIM246" s="41"/>
      <c r="LIN246" s="41"/>
      <c r="LIO246" s="41"/>
      <c r="LIP246" s="41"/>
      <c r="LIQ246" s="41"/>
      <c r="LIR246" s="41"/>
      <c r="LIS246" s="41"/>
      <c r="LIT246" s="41"/>
      <c r="LIU246" s="41"/>
      <c r="LIV246" s="41"/>
      <c r="LIW246" s="41"/>
      <c r="LIX246" s="41"/>
      <c r="LIY246" s="41"/>
      <c r="LIZ246" s="41"/>
      <c r="LJA246" s="41"/>
      <c r="LJB246" s="41"/>
      <c r="LJC246" s="41"/>
      <c r="LJD246" s="41"/>
      <c r="LJE246" s="41"/>
      <c r="LJF246" s="41"/>
      <c r="LJG246" s="41"/>
      <c r="LJH246" s="41"/>
      <c r="LJI246" s="41"/>
      <c r="LJJ246" s="41"/>
      <c r="LJK246" s="41"/>
      <c r="LJL246" s="41"/>
      <c r="LJM246" s="41"/>
      <c r="LJN246" s="41"/>
      <c r="LJO246" s="41"/>
      <c r="LJP246" s="41"/>
      <c r="LJQ246" s="41"/>
      <c r="LJR246" s="41"/>
      <c r="LJS246" s="41"/>
      <c r="LJT246" s="41"/>
      <c r="LJU246" s="41"/>
      <c r="LJV246" s="41"/>
      <c r="LJW246" s="41"/>
      <c r="LJX246" s="41"/>
      <c r="LJY246" s="41"/>
      <c r="LJZ246" s="41"/>
      <c r="LKA246" s="41"/>
      <c r="LKB246" s="41"/>
      <c r="LKC246" s="41"/>
      <c r="LKD246" s="41"/>
      <c r="LKE246" s="41"/>
      <c r="LKF246" s="41"/>
      <c r="LKG246" s="41"/>
      <c r="LKH246" s="41"/>
      <c r="LKI246" s="41"/>
      <c r="LKJ246" s="41"/>
      <c r="LKK246" s="41"/>
      <c r="LKL246" s="41"/>
      <c r="LKM246" s="41"/>
      <c r="LKN246" s="41"/>
      <c r="LKO246" s="41"/>
      <c r="LKP246" s="41"/>
      <c r="LKQ246" s="41"/>
      <c r="LKR246" s="41"/>
      <c r="LKS246" s="41"/>
      <c r="LKT246" s="41"/>
      <c r="LKU246" s="41"/>
      <c r="LKV246" s="41"/>
      <c r="LKW246" s="41"/>
      <c r="LKX246" s="41"/>
      <c r="LKY246" s="41"/>
      <c r="LKZ246" s="41"/>
      <c r="LLA246" s="41"/>
      <c r="LLB246" s="41"/>
      <c r="LLC246" s="41"/>
      <c r="LLD246" s="41"/>
      <c r="LLE246" s="41"/>
      <c r="LLF246" s="41"/>
      <c r="LLG246" s="41"/>
      <c r="LLH246" s="41"/>
      <c r="LLI246" s="41"/>
      <c r="LLJ246" s="41"/>
      <c r="LLK246" s="41"/>
      <c r="LLL246" s="41"/>
      <c r="LLM246" s="41"/>
      <c r="LLN246" s="41"/>
      <c r="LLO246" s="41"/>
      <c r="LLP246" s="41"/>
      <c r="LLQ246" s="41"/>
      <c r="LLR246" s="41"/>
      <c r="LLS246" s="41"/>
      <c r="LLT246" s="41"/>
      <c r="LLU246" s="41"/>
      <c r="LLV246" s="41"/>
      <c r="LLW246" s="41"/>
      <c r="LLX246" s="41"/>
      <c r="LLY246" s="41"/>
      <c r="LLZ246" s="41"/>
      <c r="LMA246" s="41"/>
      <c r="LMB246" s="41"/>
      <c r="LMC246" s="41"/>
      <c r="LMD246" s="41"/>
      <c r="LME246" s="41"/>
      <c r="LMF246" s="41"/>
      <c r="LMG246" s="41"/>
      <c r="LMH246" s="41"/>
      <c r="LMI246" s="41"/>
      <c r="LMJ246" s="41"/>
      <c r="LMK246" s="41"/>
      <c r="LML246" s="41"/>
      <c r="LMM246" s="41"/>
      <c r="LMN246" s="41"/>
      <c r="LMO246" s="41"/>
      <c r="LMP246" s="41"/>
      <c r="LMQ246" s="41"/>
      <c r="LMR246" s="41"/>
      <c r="LMS246" s="41"/>
      <c r="LMT246" s="41"/>
      <c r="LMU246" s="41"/>
      <c r="LMV246" s="41"/>
      <c r="LMW246" s="41"/>
      <c r="LMX246" s="41"/>
      <c r="LMY246" s="41"/>
      <c r="LMZ246" s="41"/>
      <c r="LNA246" s="41"/>
      <c r="LNB246" s="41"/>
      <c r="LNC246" s="41"/>
      <c r="LND246" s="41"/>
      <c r="LNE246" s="41"/>
      <c r="LNF246" s="41"/>
      <c r="LNG246" s="41"/>
      <c r="LNH246" s="41"/>
      <c r="LNI246" s="41"/>
      <c r="LNJ246" s="41"/>
      <c r="LNK246" s="41"/>
      <c r="LNL246" s="41"/>
      <c r="LNM246" s="41"/>
      <c r="LNN246" s="41"/>
      <c r="LNO246" s="41"/>
      <c r="LNP246" s="41"/>
      <c r="LNQ246" s="41"/>
      <c r="LNR246" s="41"/>
      <c r="LNS246" s="41"/>
      <c r="LNT246" s="41"/>
      <c r="LNU246" s="41"/>
      <c r="LNV246" s="41"/>
      <c r="LNW246" s="41"/>
      <c r="LNX246" s="41"/>
      <c r="LNY246" s="41"/>
      <c r="LNZ246" s="41"/>
      <c r="LOA246" s="41"/>
      <c r="LOB246" s="41"/>
      <c r="LOC246" s="41"/>
      <c r="LOD246" s="41"/>
      <c r="LOE246" s="41"/>
      <c r="LOF246" s="41"/>
      <c r="LOG246" s="41"/>
      <c r="LOH246" s="41"/>
      <c r="LOI246" s="41"/>
      <c r="LOJ246" s="41"/>
      <c r="LOK246" s="41"/>
      <c r="LOL246" s="41"/>
      <c r="LOM246" s="41"/>
      <c r="LON246" s="41"/>
      <c r="LOO246" s="41"/>
      <c r="LOP246" s="41"/>
      <c r="LOQ246" s="41"/>
      <c r="LOR246" s="41"/>
      <c r="LOS246" s="41"/>
      <c r="LOT246" s="41"/>
      <c r="LOU246" s="41"/>
      <c r="LOV246" s="41"/>
      <c r="LOW246" s="41"/>
      <c r="LOX246" s="41"/>
      <c r="LOY246" s="41"/>
      <c r="LOZ246" s="41"/>
      <c r="LPA246" s="41"/>
      <c r="LPB246" s="41"/>
      <c r="LPC246" s="41"/>
      <c r="LPD246" s="41"/>
      <c r="LPE246" s="41"/>
      <c r="LPF246" s="41"/>
      <c r="LPG246" s="41"/>
      <c r="LPH246" s="41"/>
      <c r="LPI246" s="41"/>
      <c r="LPJ246" s="41"/>
      <c r="LPK246" s="41"/>
      <c r="LPL246" s="41"/>
      <c r="LPM246" s="41"/>
      <c r="LPN246" s="41"/>
      <c r="LPO246" s="41"/>
      <c r="LPP246" s="41"/>
      <c r="LPQ246" s="41"/>
      <c r="LPR246" s="41"/>
      <c r="LPS246" s="41"/>
      <c r="LPT246" s="41"/>
      <c r="LPU246" s="41"/>
      <c r="LPV246" s="41"/>
      <c r="LPW246" s="41"/>
      <c r="LPX246" s="41"/>
      <c r="LPY246" s="41"/>
      <c r="LPZ246" s="41"/>
      <c r="LQA246" s="41"/>
      <c r="LQB246" s="41"/>
      <c r="LQC246" s="41"/>
      <c r="LQD246" s="41"/>
      <c r="LQE246" s="41"/>
      <c r="LQF246" s="41"/>
      <c r="LQG246" s="41"/>
      <c r="LQH246" s="41"/>
      <c r="LQI246" s="41"/>
      <c r="LQJ246" s="41"/>
      <c r="LQK246" s="41"/>
      <c r="LQL246" s="41"/>
      <c r="LQM246" s="41"/>
      <c r="LQN246" s="41"/>
      <c r="LQO246" s="41"/>
      <c r="LQP246" s="41"/>
      <c r="LQQ246" s="41"/>
      <c r="LQR246" s="41"/>
      <c r="LQS246" s="41"/>
      <c r="LQT246" s="41"/>
      <c r="LQU246" s="41"/>
      <c r="LQV246" s="41"/>
      <c r="LQW246" s="41"/>
      <c r="LQX246" s="41"/>
      <c r="LQY246" s="41"/>
      <c r="LQZ246" s="41"/>
      <c r="LRA246" s="41"/>
      <c r="LRB246" s="41"/>
      <c r="LRC246" s="41"/>
      <c r="LRD246" s="41"/>
      <c r="LRE246" s="41"/>
      <c r="LRF246" s="41"/>
      <c r="LRG246" s="41"/>
      <c r="LRH246" s="41"/>
      <c r="LRI246" s="41"/>
      <c r="LRJ246" s="41"/>
      <c r="LRK246" s="41"/>
      <c r="LRL246" s="41"/>
      <c r="LRM246" s="41"/>
      <c r="LRN246" s="41"/>
      <c r="LRO246" s="41"/>
      <c r="LRP246" s="41"/>
      <c r="LRQ246" s="41"/>
      <c r="LRR246" s="41"/>
      <c r="LRS246" s="41"/>
      <c r="LRT246" s="41"/>
      <c r="LRU246" s="41"/>
      <c r="LRV246" s="41"/>
      <c r="LRW246" s="41"/>
      <c r="LRX246" s="41"/>
      <c r="LRY246" s="41"/>
      <c r="LRZ246" s="41"/>
      <c r="LSA246" s="41"/>
      <c r="LSB246" s="41"/>
      <c r="LSC246" s="41"/>
      <c r="LSD246" s="41"/>
      <c r="LSE246" s="41"/>
      <c r="LSF246" s="41"/>
      <c r="LSG246" s="41"/>
      <c r="LSH246" s="41"/>
      <c r="LSI246" s="41"/>
      <c r="LSJ246" s="41"/>
      <c r="LSK246" s="41"/>
      <c r="LSL246" s="41"/>
      <c r="LSM246" s="41"/>
      <c r="LSN246" s="41"/>
      <c r="LSO246" s="41"/>
      <c r="LSP246" s="41"/>
      <c r="LSQ246" s="41"/>
      <c r="LSR246" s="41"/>
      <c r="LSS246" s="41"/>
      <c r="LST246" s="41"/>
      <c r="LSU246" s="41"/>
      <c r="LSV246" s="41"/>
      <c r="LSW246" s="41"/>
      <c r="LSX246" s="41"/>
      <c r="LSY246" s="41"/>
      <c r="LSZ246" s="41"/>
      <c r="LTA246" s="41"/>
      <c r="LTB246" s="41"/>
      <c r="LTC246" s="41"/>
      <c r="LTD246" s="41"/>
      <c r="LTE246" s="41"/>
      <c r="LTF246" s="41"/>
      <c r="LTG246" s="41"/>
      <c r="LTH246" s="41"/>
      <c r="LTI246" s="41"/>
      <c r="LTJ246" s="41"/>
      <c r="LTK246" s="41"/>
      <c r="LTL246" s="41"/>
      <c r="LTM246" s="41"/>
      <c r="LTN246" s="41"/>
      <c r="LTO246" s="41"/>
      <c r="LTP246" s="41"/>
      <c r="LTQ246" s="41"/>
      <c r="LTR246" s="41"/>
      <c r="LTS246" s="41"/>
      <c r="LTT246" s="41"/>
      <c r="LTU246" s="41"/>
      <c r="LTV246" s="41"/>
      <c r="LTW246" s="41"/>
      <c r="LTX246" s="41"/>
      <c r="LTY246" s="41"/>
      <c r="LTZ246" s="41"/>
      <c r="LUA246" s="41"/>
      <c r="LUB246" s="41"/>
      <c r="LUC246" s="41"/>
      <c r="LUD246" s="41"/>
      <c r="LUE246" s="41"/>
      <c r="LUF246" s="41"/>
      <c r="LUG246" s="41"/>
      <c r="LUH246" s="41"/>
      <c r="LUI246" s="41"/>
      <c r="LUJ246" s="41"/>
      <c r="LUK246" s="41"/>
      <c r="LUL246" s="41"/>
      <c r="LUM246" s="41"/>
      <c r="LUN246" s="41"/>
      <c r="LUO246" s="41"/>
      <c r="LUP246" s="41"/>
      <c r="LUQ246" s="41"/>
      <c r="LUR246" s="41"/>
      <c r="LUS246" s="41"/>
      <c r="LUT246" s="41"/>
      <c r="LUU246" s="41"/>
      <c r="LUV246" s="41"/>
      <c r="LUW246" s="41"/>
      <c r="LUX246" s="41"/>
      <c r="LUY246" s="41"/>
      <c r="LUZ246" s="41"/>
      <c r="LVA246" s="41"/>
      <c r="LVB246" s="41"/>
      <c r="LVC246" s="41"/>
      <c r="LVD246" s="41"/>
      <c r="LVE246" s="41"/>
      <c r="LVF246" s="41"/>
      <c r="LVG246" s="41"/>
      <c r="LVH246" s="41"/>
      <c r="LVI246" s="41"/>
      <c r="LVJ246" s="41"/>
      <c r="LVK246" s="41"/>
      <c r="LVL246" s="41"/>
      <c r="LVM246" s="41"/>
      <c r="LVN246" s="41"/>
      <c r="LVO246" s="41"/>
      <c r="LVP246" s="41"/>
      <c r="LVQ246" s="41"/>
      <c r="LVR246" s="41"/>
      <c r="LVS246" s="41"/>
      <c r="LVT246" s="41"/>
      <c r="LVU246" s="41"/>
      <c r="LVV246" s="41"/>
      <c r="LVW246" s="41"/>
      <c r="LVX246" s="41"/>
      <c r="LVY246" s="41"/>
      <c r="LVZ246" s="41"/>
      <c r="LWA246" s="41"/>
      <c r="LWB246" s="41"/>
      <c r="LWC246" s="41"/>
      <c r="LWD246" s="41"/>
      <c r="LWE246" s="41"/>
      <c r="LWF246" s="41"/>
      <c r="LWG246" s="41"/>
      <c r="LWH246" s="41"/>
      <c r="LWI246" s="41"/>
      <c r="LWJ246" s="41"/>
      <c r="LWK246" s="41"/>
      <c r="LWL246" s="41"/>
      <c r="LWM246" s="41"/>
      <c r="LWN246" s="41"/>
      <c r="LWO246" s="41"/>
      <c r="LWP246" s="41"/>
      <c r="LWQ246" s="41"/>
      <c r="LWR246" s="41"/>
      <c r="LWS246" s="41"/>
      <c r="LWT246" s="41"/>
      <c r="LWU246" s="41"/>
      <c r="LWV246" s="41"/>
      <c r="LWW246" s="41"/>
      <c r="LWX246" s="41"/>
      <c r="LWY246" s="41"/>
      <c r="LWZ246" s="41"/>
      <c r="LXA246" s="41"/>
      <c r="LXB246" s="41"/>
      <c r="LXC246" s="41"/>
      <c r="LXD246" s="41"/>
      <c r="LXE246" s="41"/>
      <c r="LXF246" s="41"/>
      <c r="LXG246" s="41"/>
      <c r="LXH246" s="41"/>
      <c r="LXI246" s="41"/>
      <c r="LXJ246" s="41"/>
      <c r="LXK246" s="41"/>
      <c r="LXL246" s="41"/>
      <c r="LXM246" s="41"/>
      <c r="LXN246" s="41"/>
      <c r="LXO246" s="41"/>
      <c r="LXP246" s="41"/>
      <c r="LXQ246" s="41"/>
      <c r="LXR246" s="41"/>
      <c r="LXS246" s="41"/>
      <c r="LXT246" s="41"/>
      <c r="LXU246" s="41"/>
      <c r="LXV246" s="41"/>
      <c r="LXW246" s="41"/>
      <c r="LXX246" s="41"/>
      <c r="LXY246" s="41"/>
      <c r="LXZ246" s="41"/>
      <c r="LYA246" s="41"/>
      <c r="LYB246" s="41"/>
      <c r="LYC246" s="41"/>
      <c r="LYD246" s="41"/>
      <c r="LYE246" s="41"/>
      <c r="LYF246" s="41"/>
      <c r="LYG246" s="41"/>
      <c r="LYH246" s="41"/>
      <c r="LYI246" s="41"/>
      <c r="LYJ246" s="41"/>
      <c r="LYK246" s="41"/>
      <c r="LYL246" s="41"/>
      <c r="LYM246" s="41"/>
      <c r="LYN246" s="41"/>
      <c r="LYO246" s="41"/>
      <c r="LYP246" s="41"/>
      <c r="LYQ246" s="41"/>
      <c r="LYR246" s="41"/>
      <c r="LYS246" s="41"/>
      <c r="LYT246" s="41"/>
      <c r="LYU246" s="41"/>
      <c r="LYV246" s="41"/>
      <c r="LYW246" s="41"/>
      <c r="LYX246" s="41"/>
      <c r="LYY246" s="41"/>
      <c r="LYZ246" s="41"/>
      <c r="LZA246" s="41"/>
      <c r="LZB246" s="41"/>
      <c r="LZC246" s="41"/>
      <c r="LZD246" s="41"/>
      <c r="LZE246" s="41"/>
      <c r="LZF246" s="41"/>
      <c r="LZG246" s="41"/>
      <c r="LZH246" s="41"/>
      <c r="LZI246" s="41"/>
      <c r="LZJ246" s="41"/>
      <c r="LZK246" s="41"/>
      <c r="LZL246" s="41"/>
      <c r="LZM246" s="41"/>
      <c r="LZN246" s="41"/>
      <c r="LZO246" s="41"/>
      <c r="LZP246" s="41"/>
      <c r="LZQ246" s="41"/>
      <c r="LZR246" s="41"/>
      <c r="LZS246" s="41"/>
      <c r="LZT246" s="41"/>
      <c r="LZU246" s="41"/>
      <c r="LZV246" s="41"/>
      <c r="LZW246" s="41"/>
      <c r="LZX246" s="41"/>
      <c r="LZY246" s="41"/>
      <c r="LZZ246" s="41"/>
      <c r="MAA246" s="41"/>
      <c r="MAB246" s="41"/>
      <c r="MAC246" s="41"/>
      <c r="MAD246" s="41"/>
      <c r="MAE246" s="41"/>
      <c r="MAF246" s="41"/>
      <c r="MAG246" s="41"/>
      <c r="MAH246" s="41"/>
      <c r="MAI246" s="41"/>
      <c r="MAJ246" s="41"/>
      <c r="MAK246" s="41"/>
      <c r="MAL246" s="41"/>
      <c r="MAM246" s="41"/>
      <c r="MAN246" s="41"/>
      <c r="MAO246" s="41"/>
      <c r="MAP246" s="41"/>
      <c r="MAQ246" s="41"/>
      <c r="MAR246" s="41"/>
      <c r="MAS246" s="41"/>
      <c r="MAT246" s="41"/>
      <c r="MAU246" s="41"/>
      <c r="MAV246" s="41"/>
      <c r="MAW246" s="41"/>
      <c r="MAX246" s="41"/>
      <c r="MAY246" s="41"/>
      <c r="MAZ246" s="41"/>
      <c r="MBA246" s="41"/>
      <c r="MBB246" s="41"/>
      <c r="MBC246" s="41"/>
      <c r="MBD246" s="41"/>
      <c r="MBE246" s="41"/>
      <c r="MBF246" s="41"/>
      <c r="MBG246" s="41"/>
      <c r="MBH246" s="41"/>
      <c r="MBI246" s="41"/>
      <c r="MBJ246" s="41"/>
      <c r="MBK246" s="41"/>
      <c r="MBL246" s="41"/>
      <c r="MBM246" s="41"/>
      <c r="MBN246" s="41"/>
      <c r="MBO246" s="41"/>
      <c r="MBP246" s="41"/>
      <c r="MBQ246" s="41"/>
      <c r="MBR246" s="41"/>
      <c r="MBS246" s="41"/>
      <c r="MBT246" s="41"/>
      <c r="MBU246" s="41"/>
      <c r="MBV246" s="41"/>
      <c r="MBW246" s="41"/>
      <c r="MBX246" s="41"/>
      <c r="MBY246" s="41"/>
      <c r="MBZ246" s="41"/>
      <c r="MCA246" s="41"/>
      <c r="MCB246" s="41"/>
      <c r="MCC246" s="41"/>
      <c r="MCD246" s="41"/>
      <c r="MCE246" s="41"/>
      <c r="MCF246" s="41"/>
      <c r="MCG246" s="41"/>
      <c r="MCH246" s="41"/>
      <c r="MCI246" s="41"/>
      <c r="MCJ246" s="41"/>
      <c r="MCK246" s="41"/>
      <c r="MCL246" s="41"/>
      <c r="MCM246" s="41"/>
      <c r="MCN246" s="41"/>
      <c r="MCO246" s="41"/>
      <c r="MCP246" s="41"/>
      <c r="MCQ246" s="41"/>
      <c r="MCR246" s="41"/>
      <c r="MCS246" s="41"/>
      <c r="MCT246" s="41"/>
      <c r="MCU246" s="41"/>
      <c r="MCV246" s="41"/>
      <c r="MCW246" s="41"/>
      <c r="MCX246" s="41"/>
      <c r="MCY246" s="41"/>
      <c r="MCZ246" s="41"/>
      <c r="MDA246" s="41"/>
      <c r="MDB246" s="41"/>
      <c r="MDC246" s="41"/>
      <c r="MDD246" s="41"/>
      <c r="MDE246" s="41"/>
      <c r="MDF246" s="41"/>
      <c r="MDG246" s="41"/>
      <c r="MDH246" s="41"/>
      <c r="MDI246" s="41"/>
      <c r="MDJ246" s="41"/>
      <c r="MDK246" s="41"/>
      <c r="MDL246" s="41"/>
      <c r="MDM246" s="41"/>
      <c r="MDN246" s="41"/>
      <c r="MDO246" s="41"/>
      <c r="MDP246" s="41"/>
      <c r="MDQ246" s="41"/>
      <c r="MDR246" s="41"/>
      <c r="MDS246" s="41"/>
      <c r="MDT246" s="41"/>
      <c r="MDU246" s="41"/>
      <c r="MDV246" s="41"/>
      <c r="MDW246" s="41"/>
      <c r="MDX246" s="41"/>
      <c r="MDY246" s="41"/>
      <c r="MDZ246" s="41"/>
      <c r="MEA246" s="41"/>
      <c r="MEB246" s="41"/>
      <c r="MEC246" s="41"/>
      <c r="MED246" s="41"/>
      <c r="MEE246" s="41"/>
      <c r="MEF246" s="41"/>
      <c r="MEG246" s="41"/>
      <c r="MEH246" s="41"/>
      <c r="MEI246" s="41"/>
      <c r="MEJ246" s="41"/>
      <c r="MEK246" s="41"/>
      <c r="MEL246" s="41"/>
      <c r="MEM246" s="41"/>
      <c r="MEN246" s="41"/>
      <c r="MEO246" s="41"/>
      <c r="MEP246" s="41"/>
      <c r="MEQ246" s="41"/>
      <c r="MER246" s="41"/>
      <c r="MES246" s="41"/>
      <c r="MET246" s="41"/>
      <c r="MEU246" s="41"/>
      <c r="MEV246" s="41"/>
      <c r="MEW246" s="41"/>
      <c r="MEX246" s="41"/>
      <c r="MEY246" s="41"/>
      <c r="MEZ246" s="41"/>
      <c r="MFA246" s="41"/>
      <c r="MFB246" s="41"/>
      <c r="MFC246" s="41"/>
      <c r="MFD246" s="41"/>
      <c r="MFE246" s="41"/>
      <c r="MFF246" s="41"/>
      <c r="MFG246" s="41"/>
      <c r="MFH246" s="41"/>
      <c r="MFI246" s="41"/>
      <c r="MFJ246" s="41"/>
      <c r="MFK246" s="41"/>
      <c r="MFL246" s="41"/>
      <c r="MFM246" s="41"/>
      <c r="MFN246" s="41"/>
      <c r="MFO246" s="41"/>
      <c r="MFP246" s="41"/>
      <c r="MFQ246" s="41"/>
      <c r="MFR246" s="41"/>
      <c r="MFS246" s="41"/>
      <c r="MFT246" s="41"/>
      <c r="MFU246" s="41"/>
      <c r="MFV246" s="41"/>
      <c r="MFW246" s="41"/>
      <c r="MFX246" s="41"/>
      <c r="MFY246" s="41"/>
      <c r="MFZ246" s="41"/>
      <c r="MGA246" s="41"/>
      <c r="MGB246" s="41"/>
      <c r="MGC246" s="41"/>
      <c r="MGD246" s="41"/>
      <c r="MGE246" s="41"/>
      <c r="MGF246" s="41"/>
      <c r="MGG246" s="41"/>
      <c r="MGH246" s="41"/>
      <c r="MGI246" s="41"/>
      <c r="MGJ246" s="41"/>
      <c r="MGK246" s="41"/>
      <c r="MGL246" s="41"/>
      <c r="MGM246" s="41"/>
      <c r="MGN246" s="41"/>
      <c r="MGO246" s="41"/>
      <c r="MGP246" s="41"/>
      <c r="MGQ246" s="41"/>
      <c r="MGR246" s="41"/>
      <c r="MGS246" s="41"/>
      <c r="MGT246" s="41"/>
      <c r="MGU246" s="41"/>
      <c r="MGV246" s="41"/>
      <c r="MGW246" s="41"/>
      <c r="MGX246" s="41"/>
      <c r="MGY246" s="41"/>
      <c r="MGZ246" s="41"/>
      <c r="MHA246" s="41"/>
      <c r="MHB246" s="41"/>
      <c r="MHC246" s="41"/>
      <c r="MHD246" s="41"/>
      <c r="MHE246" s="41"/>
      <c r="MHF246" s="41"/>
      <c r="MHG246" s="41"/>
      <c r="MHH246" s="41"/>
      <c r="MHI246" s="41"/>
      <c r="MHJ246" s="41"/>
      <c r="MHK246" s="41"/>
      <c r="MHL246" s="41"/>
      <c r="MHM246" s="41"/>
      <c r="MHN246" s="41"/>
      <c r="MHO246" s="41"/>
      <c r="MHP246" s="41"/>
      <c r="MHQ246" s="41"/>
      <c r="MHR246" s="41"/>
      <c r="MHS246" s="41"/>
      <c r="MHT246" s="41"/>
      <c r="MHU246" s="41"/>
      <c r="MHV246" s="41"/>
      <c r="MHW246" s="41"/>
      <c r="MHX246" s="41"/>
      <c r="MHY246" s="41"/>
      <c r="MHZ246" s="41"/>
      <c r="MIA246" s="41"/>
      <c r="MIB246" s="41"/>
      <c r="MIC246" s="41"/>
      <c r="MID246" s="41"/>
      <c r="MIE246" s="41"/>
      <c r="MIF246" s="41"/>
      <c r="MIG246" s="41"/>
      <c r="MIH246" s="41"/>
      <c r="MII246" s="41"/>
      <c r="MIJ246" s="41"/>
      <c r="MIK246" s="41"/>
      <c r="MIL246" s="41"/>
      <c r="MIM246" s="41"/>
      <c r="MIN246" s="41"/>
      <c r="MIO246" s="41"/>
      <c r="MIP246" s="41"/>
      <c r="MIQ246" s="41"/>
      <c r="MIR246" s="41"/>
      <c r="MIS246" s="41"/>
      <c r="MIT246" s="41"/>
      <c r="MIU246" s="41"/>
      <c r="MIV246" s="41"/>
      <c r="MIW246" s="41"/>
      <c r="MIX246" s="41"/>
      <c r="MIY246" s="41"/>
      <c r="MIZ246" s="41"/>
      <c r="MJA246" s="41"/>
      <c r="MJB246" s="41"/>
      <c r="MJC246" s="41"/>
      <c r="MJD246" s="41"/>
      <c r="MJE246" s="41"/>
      <c r="MJF246" s="41"/>
      <c r="MJG246" s="41"/>
      <c r="MJH246" s="41"/>
      <c r="MJI246" s="41"/>
      <c r="MJJ246" s="41"/>
      <c r="MJK246" s="41"/>
      <c r="MJL246" s="41"/>
      <c r="MJM246" s="41"/>
      <c r="MJN246" s="41"/>
      <c r="MJO246" s="41"/>
      <c r="MJP246" s="41"/>
      <c r="MJQ246" s="41"/>
      <c r="MJR246" s="41"/>
      <c r="MJS246" s="41"/>
      <c r="MJT246" s="41"/>
      <c r="MJU246" s="41"/>
      <c r="MJV246" s="41"/>
      <c r="MJW246" s="41"/>
      <c r="MJX246" s="41"/>
      <c r="MJY246" s="41"/>
      <c r="MJZ246" s="41"/>
      <c r="MKA246" s="41"/>
      <c r="MKB246" s="41"/>
      <c r="MKC246" s="41"/>
      <c r="MKD246" s="41"/>
      <c r="MKE246" s="41"/>
      <c r="MKF246" s="41"/>
      <c r="MKG246" s="41"/>
      <c r="MKH246" s="41"/>
      <c r="MKI246" s="41"/>
      <c r="MKJ246" s="41"/>
      <c r="MKK246" s="41"/>
      <c r="MKL246" s="41"/>
      <c r="MKM246" s="41"/>
      <c r="MKN246" s="41"/>
      <c r="MKO246" s="41"/>
      <c r="MKP246" s="41"/>
      <c r="MKQ246" s="41"/>
      <c r="MKR246" s="41"/>
      <c r="MKS246" s="41"/>
      <c r="MKT246" s="41"/>
      <c r="MKU246" s="41"/>
      <c r="MKV246" s="41"/>
      <c r="MKW246" s="41"/>
      <c r="MKX246" s="41"/>
      <c r="MKY246" s="41"/>
      <c r="MKZ246" s="41"/>
      <c r="MLA246" s="41"/>
      <c r="MLB246" s="41"/>
      <c r="MLC246" s="41"/>
      <c r="MLD246" s="41"/>
      <c r="MLE246" s="41"/>
      <c r="MLF246" s="41"/>
      <c r="MLG246" s="41"/>
      <c r="MLH246" s="41"/>
      <c r="MLI246" s="41"/>
      <c r="MLJ246" s="41"/>
      <c r="MLK246" s="41"/>
      <c r="MLL246" s="41"/>
      <c r="MLM246" s="41"/>
      <c r="MLN246" s="41"/>
      <c r="MLO246" s="41"/>
      <c r="MLP246" s="41"/>
      <c r="MLQ246" s="41"/>
      <c r="MLR246" s="41"/>
      <c r="MLS246" s="41"/>
      <c r="MLT246" s="41"/>
      <c r="MLU246" s="41"/>
      <c r="MLV246" s="41"/>
      <c r="MLW246" s="41"/>
      <c r="MLX246" s="41"/>
      <c r="MLY246" s="41"/>
      <c r="MLZ246" s="41"/>
      <c r="MMA246" s="41"/>
      <c r="MMB246" s="41"/>
      <c r="MMC246" s="41"/>
      <c r="MMD246" s="41"/>
      <c r="MME246" s="41"/>
      <c r="MMF246" s="41"/>
      <c r="MMG246" s="41"/>
      <c r="MMH246" s="41"/>
      <c r="MMI246" s="41"/>
      <c r="MMJ246" s="41"/>
      <c r="MMK246" s="41"/>
      <c r="MML246" s="41"/>
      <c r="MMM246" s="41"/>
      <c r="MMN246" s="41"/>
      <c r="MMO246" s="41"/>
      <c r="MMP246" s="41"/>
      <c r="MMQ246" s="41"/>
      <c r="MMR246" s="41"/>
      <c r="MMS246" s="41"/>
      <c r="MMT246" s="41"/>
      <c r="MMU246" s="41"/>
      <c r="MMV246" s="41"/>
      <c r="MMW246" s="41"/>
      <c r="MMX246" s="41"/>
      <c r="MMY246" s="41"/>
      <c r="MMZ246" s="41"/>
      <c r="MNA246" s="41"/>
      <c r="MNB246" s="41"/>
      <c r="MNC246" s="41"/>
      <c r="MND246" s="41"/>
      <c r="MNE246" s="41"/>
      <c r="MNF246" s="41"/>
      <c r="MNG246" s="41"/>
      <c r="MNH246" s="41"/>
      <c r="MNI246" s="41"/>
      <c r="MNJ246" s="41"/>
      <c r="MNK246" s="41"/>
      <c r="MNL246" s="41"/>
      <c r="MNM246" s="41"/>
      <c r="MNN246" s="41"/>
      <c r="MNO246" s="41"/>
      <c r="MNP246" s="41"/>
      <c r="MNQ246" s="41"/>
      <c r="MNR246" s="41"/>
      <c r="MNS246" s="41"/>
      <c r="MNT246" s="41"/>
      <c r="MNU246" s="41"/>
      <c r="MNV246" s="41"/>
      <c r="MNW246" s="41"/>
      <c r="MNX246" s="41"/>
      <c r="MNY246" s="41"/>
      <c r="MNZ246" s="41"/>
      <c r="MOA246" s="41"/>
      <c r="MOB246" s="41"/>
      <c r="MOC246" s="41"/>
      <c r="MOD246" s="41"/>
      <c r="MOE246" s="41"/>
      <c r="MOF246" s="41"/>
      <c r="MOG246" s="41"/>
      <c r="MOH246" s="41"/>
      <c r="MOI246" s="41"/>
      <c r="MOJ246" s="41"/>
      <c r="MOK246" s="41"/>
      <c r="MOL246" s="41"/>
      <c r="MOM246" s="41"/>
      <c r="MON246" s="41"/>
      <c r="MOO246" s="41"/>
      <c r="MOP246" s="41"/>
      <c r="MOQ246" s="41"/>
      <c r="MOR246" s="41"/>
      <c r="MOS246" s="41"/>
      <c r="MOT246" s="41"/>
      <c r="MOU246" s="41"/>
      <c r="MOV246" s="41"/>
      <c r="MOW246" s="41"/>
      <c r="MOX246" s="41"/>
      <c r="MOY246" s="41"/>
      <c r="MOZ246" s="41"/>
      <c r="MPA246" s="41"/>
      <c r="MPB246" s="41"/>
      <c r="MPC246" s="41"/>
      <c r="MPD246" s="41"/>
      <c r="MPE246" s="41"/>
      <c r="MPF246" s="41"/>
      <c r="MPG246" s="41"/>
      <c r="MPH246" s="41"/>
      <c r="MPI246" s="41"/>
      <c r="MPJ246" s="41"/>
      <c r="MPK246" s="41"/>
      <c r="MPL246" s="41"/>
      <c r="MPM246" s="41"/>
      <c r="MPN246" s="41"/>
      <c r="MPO246" s="41"/>
      <c r="MPP246" s="41"/>
      <c r="MPQ246" s="41"/>
      <c r="MPR246" s="41"/>
      <c r="MPS246" s="41"/>
      <c r="MPT246" s="41"/>
      <c r="MPU246" s="41"/>
      <c r="MPV246" s="41"/>
      <c r="MPW246" s="41"/>
      <c r="MPX246" s="41"/>
      <c r="MPY246" s="41"/>
      <c r="MPZ246" s="41"/>
      <c r="MQA246" s="41"/>
      <c r="MQB246" s="41"/>
      <c r="MQC246" s="41"/>
      <c r="MQD246" s="41"/>
      <c r="MQE246" s="41"/>
      <c r="MQF246" s="41"/>
      <c r="MQG246" s="41"/>
      <c r="MQH246" s="41"/>
      <c r="MQI246" s="41"/>
      <c r="MQJ246" s="41"/>
      <c r="MQK246" s="41"/>
      <c r="MQL246" s="41"/>
      <c r="MQM246" s="41"/>
      <c r="MQN246" s="41"/>
      <c r="MQO246" s="41"/>
      <c r="MQP246" s="41"/>
      <c r="MQQ246" s="41"/>
      <c r="MQR246" s="41"/>
      <c r="MQS246" s="41"/>
      <c r="MQT246" s="41"/>
      <c r="MQU246" s="41"/>
      <c r="MQV246" s="41"/>
      <c r="MQW246" s="41"/>
      <c r="MQX246" s="41"/>
      <c r="MQY246" s="41"/>
      <c r="MQZ246" s="41"/>
      <c r="MRA246" s="41"/>
      <c r="MRB246" s="41"/>
      <c r="MRC246" s="41"/>
      <c r="MRD246" s="41"/>
      <c r="MRE246" s="41"/>
      <c r="MRF246" s="41"/>
      <c r="MRG246" s="41"/>
      <c r="MRH246" s="41"/>
      <c r="MRI246" s="41"/>
      <c r="MRJ246" s="41"/>
      <c r="MRK246" s="41"/>
      <c r="MRL246" s="41"/>
      <c r="MRM246" s="41"/>
      <c r="MRN246" s="41"/>
      <c r="MRO246" s="41"/>
      <c r="MRP246" s="41"/>
      <c r="MRQ246" s="41"/>
      <c r="MRR246" s="41"/>
      <c r="MRS246" s="41"/>
      <c r="MRT246" s="41"/>
      <c r="MRU246" s="41"/>
      <c r="MRV246" s="41"/>
      <c r="MRW246" s="41"/>
      <c r="MRX246" s="41"/>
      <c r="MRY246" s="41"/>
      <c r="MRZ246" s="41"/>
      <c r="MSA246" s="41"/>
      <c r="MSB246" s="41"/>
      <c r="MSC246" s="41"/>
      <c r="MSD246" s="41"/>
      <c r="MSE246" s="41"/>
      <c r="MSF246" s="41"/>
      <c r="MSG246" s="41"/>
      <c r="MSH246" s="41"/>
      <c r="MSI246" s="41"/>
      <c r="MSJ246" s="41"/>
      <c r="MSK246" s="41"/>
      <c r="MSL246" s="41"/>
      <c r="MSM246" s="41"/>
      <c r="MSN246" s="41"/>
      <c r="MSO246" s="41"/>
      <c r="MSP246" s="41"/>
      <c r="MSQ246" s="41"/>
      <c r="MSR246" s="41"/>
      <c r="MSS246" s="41"/>
      <c r="MST246" s="41"/>
      <c r="MSU246" s="41"/>
      <c r="MSV246" s="41"/>
      <c r="MSW246" s="41"/>
      <c r="MSX246" s="41"/>
      <c r="MSY246" s="41"/>
      <c r="MSZ246" s="41"/>
      <c r="MTA246" s="41"/>
      <c r="MTB246" s="41"/>
      <c r="MTC246" s="41"/>
      <c r="MTD246" s="41"/>
      <c r="MTE246" s="41"/>
      <c r="MTF246" s="41"/>
      <c r="MTG246" s="41"/>
      <c r="MTH246" s="41"/>
      <c r="MTI246" s="41"/>
      <c r="MTJ246" s="41"/>
      <c r="MTK246" s="41"/>
      <c r="MTL246" s="41"/>
      <c r="MTM246" s="41"/>
      <c r="MTN246" s="41"/>
      <c r="MTO246" s="41"/>
      <c r="MTP246" s="41"/>
      <c r="MTQ246" s="41"/>
      <c r="MTR246" s="41"/>
      <c r="MTS246" s="41"/>
      <c r="MTT246" s="41"/>
      <c r="MTU246" s="41"/>
      <c r="MTV246" s="41"/>
      <c r="MTW246" s="41"/>
      <c r="MTX246" s="41"/>
      <c r="MTY246" s="41"/>
      <c r="MTZ246" s="41"/>
      <c r="MUA246" s="41"/>
      <c r="MUB246" s="41"/>
      <c r="MUC246" s="41"/>
      <c r="MUD246" s="41"/>
      <c r="MUE246" s="41"/>
      <c r="MUF246" s="41"/>
      <c r="MUG246" s="41"/>
      <c r="MUH246" s="41"/>
      <c r="MUI246" s="41"/>
      <c r="MUJ246" s="41"/>
      <c r="MUK246" s="41"/>
      <c r="MUL246" s="41"/>
      <c r="MUM246" s="41"/>
      <c r="MUN246" s="41"/>
      <c r="MUO246" s="41"/>
      <c r="MUP246" s="41"/>
      <c r="MUQ246" s="41"/>
      <c r="MUR246" s="41"/>
      <c r="MUS246" s="41"/>
      <c r="MUT246" s="41"/>
      <c r="MUU246" s="41"/>
      <c r="MUV246" s="41"/>
      <c r="MUW246" s="41"/>
      <c r="MUX246" s="41"/>
      <c r="MUY246" s="41"/>
      <c r="MUZ246" s="41"/>
      <c r="MVA246" s="41"/>
      <c r="MVB246" s="41"/>
      <c r="MVC246" s="41"/>
      <c r="MVD246" s="41"/>
      <c r="MVE246" s="41"/>
      <c r="MVF246" s="41"/>
      <c r="MVG246" s="41"/>
      <c r="MVH246" s="41"/>
      <c r="MVI246" s="41"/>
      <c r="MVJ246" s="41"/>
      <c r="MVK246" s="41"/>
      <c r="MVL246" s="41"/>
      <c r="MVM246" s="41"/>
      <c r="MVN246" s="41"/>
      <c r="MVO246" s="41"/>
      <c r="MVP246" s="41"/>
      <c r="MVQ246" s="41"/>
      <c r="MVR246" s="41"/>
      <c r="MVS246" s="41"/>
      <c r="MVT246" s="41"/>
      <c r="MVU246" s="41"/>
      <c r="MVV246" s="41"/>
      <c r="MVW246" s="41"/>
      <c r="MVX246" s="41"/>
      <c r="MVY246" s="41"/>
      <c r="MVZ246" s="41"/>
      <c r="MWA246" s="41"/>
      <c r="MWB246" s="41"/>
      <c r="MWC246" s="41"/>
      <c r="MWD246" s="41"/>
      <c r="MWE246" s="41"/>
      <c r="MWF246" s="41"/>
      <c r="MWG246" s="41"/>
      <c r="MWH246" s="41"/>
      <c r="MWI246" s="41"/>
      <c r="MWJ246" s="41"/>
      <c r="MWK246" s="41"/>
      <c r="MWL246" s="41"/>
      <c r="MWM246" s="41"/>
      <c r="MWN246" s="41"/>
      <c r="MWO246" s="41"/>
      <c r="MWP246" s="41"/>
      <c r="MWQ246" s="41"/>
      <c r="MWR246" s="41"/>
      <c r="MWS246" s="41"/>
      <c r="MWT246" s="41"/>
      <c r="MWU246" s="41"/>
      <c r="MWV246" s="41"/>
      <c r="MWW246" s="41"/>
      <c r="MWX246" s="41"/>
      <c r="MWY246" s="41"/>
      <c r="MWZ246" s="41"/>
      <c r="MXA246" s="41"/>
      <c r="MXB246" s="41"/>
      <c r="MXC246" s="41"/>
      <c r="MXD246" s="41"/>
      <c r="MXE246" s="41"/>
      <c r="MXF246" s="41"/>
      <c r="MXG246" s="41"/>
      <c r="MXH246" s="41"/>
      <c r="MXI246" s="41"/>
      <c r="MXJ246" s="41"/>
      <c r="MXK246" s="41"/>
      <c r="MXL246" s="41"/>
      <c r="MXM246" s="41"/>
      <c r="MXN246" s="41"/>
      <c r="MXO246" s="41"/>
      <c r="MXP246" s="41"/>
      <c r="MXQ246" s="41"/>
      <c r="MXR246" s="41"/>
      <c r="MXS246" s="41"/>
      <c r="MXT246" s="41"/>
      <c r="MXU246" s="41"/>
      <c r="MXV246" s="41"/>
      <c r="MXW246" s="41"/>
      <c r="MXX246" s="41"/>
      <c r="MXY246" s="41"/>
      <c r="MXZ246" s="41"/>
      <c r="MYA246" s="41"/>
      <c r="MYB246" s="41"/>
      <c r="MYC246" s="41"/>
      <c r="MYD246" s="41"/>
      <c r="MYE246" s="41"/>
      <c r="MYF246" s="41"/>
      <c r="MYG246" s="41"/>
      <c r="MYH246" s="41"/>
      <c r="MYI246" s="41"/>
      <c r="MYJ246" s="41"/>
      <c r="MYK246" s="41"/>
      <c r="MYL246" s="41"/>
      <c r="MYM246" s="41"/>
      <c r="MYN246" s="41"/>
      <c r="MYO246" s="41"/>
      <c r="MYP246" s="41"/>
      <c r="MYQ246" s="41"/>
      <c r="MYR246" s="41"/>
      <c r="MYS246" s="41"/>
      <c r="MYT246" s="41"/>
      <c r="MYU246" s="41"/>
      <c r="MYV246" s="41"/>
      <c r="MYW246" s="41"/>
      <c r="MYX246" s="41"/>
      <c r="MYY246" s="41"/>
      <c r="MYZ246" s="41"/>
      <c r="MZA246" s="41"/>
      <c r="MZB246" s="41"/>
      <c r="MZC246" s="41"/>
      <c r="MZD246" s="41"/>
      <c r="MZE246" s="41"/>
      <c r="MZF246" s="41"/>
      <c r="MZG246" s="41"/>
      <c r="MZH246" s="41"/>
      <c r="MZI246" s="41"/>
      <c r="MZJ246" s="41"/>
      <c r="MZK246" s="41"/>
      <c r="MZL246" s="41"/>
      <c r="MZM246" s="41"/>
      <c r="MZN246" s="41"/>
      <c r="MZO246" s="41"/>
      <c r="MZP246" s="41"/>
      <c r="MZQ246" s="41"/>
      <c r="MZR246" s="41"/>
      <c r="MZS246" s="41"/>
      <c r="MZT246" s="41"/>
      <c r="MZU246" s="41"/>
      <c r="MZV246" s="41"/>
      <c r="MZW246" s="41"/>
      <c r="MZX246" s="41"/>
      <c r="MZY246" s="41"/>
      <c r="MZZ246" s="41"/>
      <c r="NAA246" s="41"/>
      <c r="NAB246" s="41"/>
      <c r="NAC246" s="41"/>
      <c r="NAD246" s="41"/>
      <c r="NAE246" s="41"/>
      <c r="NAF246" s="41"/>
      <c r="NAG246" s="41"/>
      <c r="NAH246" s="41"/>
      <c r="NAI246" s="41"/>
      <c r="NAJ246" s="41"/>
      <c r="NAK246" s="41"/>
      <c r="NAL246" s="41"/>
      <c r="NAM246" s="41"/>
      <c r="NAN246" s="41"/>
      <c r="NAO246" s="41"/>
      <c r="NAP246" s="41"/>
      <c r="NAQ246" s="41"/>
      <c r="NAR246" s="41"/>
      <c r="NAS246" s="41"/>
      <c r="NAT246" s="41"/>
      <c r="NAU246" s="41"/>
      <c r="NAV246" s="41"/>
      <c r="NAW246" s="41"/>
      <c r="NAX246" s="41"/>
      <c r="NAY246" s="41"/>
      <c r="NAZ246" s="41"/>
      <c r="NBA246" s="41"/>
      <c r="NBB246" s="41"/>
      <c r="NBC246" s="41"/>
      <c r="NBD246" s="41"/>
      <c r="NBE246" s="41"/>
      <c r="NBF246" s="41"/>
      <c r="NBG246" s="41"/>
      <c r="NBH246" s="41"/>
      <c r="NBI246" s="41"/>
      <c r="NBJ246" s="41"/>
      <c r="NBK246" s="41"/>
      <c r="NBL246" s="41"/>
      <c r="NBM246" s="41"/>
      <c r="NBN246" s="41"/>
      <c r="NBO246" s="41"/>
      <c r="NBP246" s="41"/>
      <c r="NBQ246" s="41"/>
      <c r="NBR246" s="41"/>
      <c r="NBS246" s="41"/>
      <c r="NBT246" s="41"/>
      <c r="NBU246" s="41"/>
      <c r="NBV246" s="41"/>
      <c r="NBW246" s="41"/>
      <c r="NBX246" s="41"/>
      <c r="NBY246" s="41"/>
      <c r="NBZ246" s="41"/>
      <c r="NCA246" s="41"/>
      <c r="NCB246" s="41"/>
      <c r="NCC246" s="41"/>
      <c r="NCD246" s="41"/>
      <c r="NCE246" s="41"/>
      <c r="NCF246" s="41"/>
      <c r="NCG246" s="41"/>
      <c r="NCH246" s="41"/>
      <c r="NCI246" s="41"/>
      <c r="NCJ246" s="41"/>
      <c r="NCK246" s="41"/>
      <c r="NCL246" s="41"/>
      <c r="NCM246" s="41"/>
      <c r="NCN246" s="41"/>
      <c r="NCO246" s="41"/>
      <c r="NCP246" s="41"/>
      <c r="NCQ246" s="41"/>
      <c r="NCR246" s="41"/>
      <c r="NCS246" s="41"/>
      <c r="NCT246" s="41"/>
      <c r="NCU246" s="41"/>
      <c r="NCV246" s="41"/>
      <c r="NCW246" s="41"/>
      <c r="NCX246" s="41"/>
      <c r="NCY246" s="41"/>
      <c r="NCZ246" s="41"/>
      <c r="NDA246" s="41"/>
      <c r="NDB246" s="41"/>
      <c r="NDC246" s="41"/>
      <c r="NDD246" s="41"/>
      <c r="NDE246" s="41"/>
      <c r="NDF246" s="41"/>
      <c r="NDG246" s="41"/>
      <c r="NDH246" s="41"/>
      <c r="NDI246" s="41"/>
      <c r="NDJ246" s="41"/>
      <c r="NDK246" s="41"/>
      <c r="NDL246" s="41"/>
      <c r="NDM246" s="41"/>
      <c r="NDN246" s="41"/>
      <c r="NDO246" s="41"/>
      <c r="NDP246" s="41"/>
      <c r="NDQ246" s="41"/>
      <c r="NDR246" s="41"/>
      <c r="NDS246" s="41"/>
      <c r="NDT246" s="41"/>
      <c r="NDU246" s="41"/>
      <c r="NDV246" s="41"/>
      <c r="NDW246" s="41"/>
      <c r="NDX246" s="41"/>
      <c r="NDY246" s="41"/>
      <c r="NDZ246" s="41"/>
      <c r="NEA246" s="41"/>
      <c r="NEB246" s="41"/>
      <c r="NEC246" s="41"/>
      <c r="NED246" s="41"/>
      <c r="NEE246" s="41"/>
      <c r="NEF246" s="41"/>
      <c r="NEG246" s="41"/>
      <c r="NEH246" s="41"/>
      <c r="NEI246" s="41"/>
      <c r="NEJ246" s="41"/>
      <c r="NEK246" s="41"/>
      <c r="NEL246" s="41"/>
      <c r="NEM246" s="41"/>
      <c r="NEN246" s="41"/>
      <c r="NEO246" s="41"/>
      <c r="NEP246" s="41"/>
      <c r="NEQ246" s="41"/>
      <c r="NER246" s="41"/>
      <c r="NES246" s="41"/>
      <c r="NET246" s="41"/>
      <c r="NEU246" s="41"/>
      <c r="NEV246" s="41"/>
      <c r="NEW246" s="41"/>
      <c r="NEX246" s="41"/>
      <c r="NEY246" s="41"/>
      <c r="NEZ246" s="41"/>
      <c r="NFA246" s="41"/>
      <c r="NFB246" s="41"/>
      <c r="NFC246" s="41"/>
      <c r="NFD246" s="41"/>
      <c r="NFE246" s="41"/>
      <c r="NFF246" s="41"/>
      <c r="NFG246" s="41"/>
      <c r="NFH246" s="41"/>
      <c r="NFI246" s="41"/>
      <c r="NFJ246" s="41"/>
      <c r="NFK246" s="41"/>
      <c r="NFL246" s="41"/>
      <c r="NFM246" s="41"/>
      <c r="NFN246" s="41"/>
      <c r="NFO246" s="41"/>
      <c r="NFP246" s="41"/>
      <c r="NFQ246" s="41"/>
      <c r="NFR246" s="41"/>
      <c r="NFS246" s="41"/>
      <c r="NFT246" s="41"/>
      <c r="NFU246" s="41"/>
      <c r="NFV246" s="41"/>
      <c r="NFW246" s="41"/>
      <c r="NFX246" s="41"/>
      <c r="NFY246" s="41"/>
      <c r="NFZ246" s="41"/>
      <c r="NGA246" s="41"/>
      <c r="NGB246" s="41"/>
      <c r="NGC246" s="41"/>
      <c r="NGD246" s="41"/>
      <c r="NGE246" s="41"/>
      <c r="NGF246" s="41"/>
      <c r="NGG246" s="41"/>
      <c r="NGH246" s="41"/>
      <c r="NGI246" s="41"/>
      <c r="NGJ246" s="41"/>
      <c r="NGK246" s="41"/>
      <c r="NGL246" s="41"/>
      <c r="NGM246" s="41"/>
      <c r="NGN246" s="41"/>
      <c r="NGO246" s="41"/>
      <c r="NGP246" s="41"/>
      <c r="NGQ246" s="41"/>
      <c r="NGR246" s="41"/>
      <c r="NGS246" s="41"/>
      <c r="NGT246" s="41"/>
      <c r="NGU246" s="41"/>
      <c r="NGV246" s="41"/>
      <c r="NGW246" s="41"/>
      <c r="NGX246" s="41"/>
      <c r="NGY246" s="41"/>
      <c r="NGZ246" s="41"/>
      <c r="NHA246" s="41"/>
      <c r="NHB246" s="41"/>
      <c r="NHC246" s="41"/>
      <c r="NHD246" s="41"/>
      <c r="NHE246" s="41"/>
      <c r="NHF246" s="41"/>
      <c r="NHG246" s="41"/>
      <c r="NHH246" s="41"/>
      <c r="NHI246" s="41"/>
      <c r="NHJ246" s="41"/>
      <c r="NHK246" s="41"/>
      <c r="NHL246" s="41"/>
      <c r="NHM246" s="41"/>
      <c r="NHN246" s="41"/>
      <c r="NHO246" s="41"/>
      <c r="NHP246" s="41"/>
      <c r="NHQ246" s="41"/>
      <c r="NHR246" s="41"/>
      <c r="NHS246" s="41"/>
      <c r="NHT246" s="41"/>
      <c r="NHU246" s="41"/>
      <c r="NHV246" s="41"/>
      <c r="NHW246" s="41"/>
      <c r="NHX246" s="41"/>
      <c r="NHY246" s="41"/>
      <c r="NHZ246" s="41"/>
      <c r="NIA246" s="41"/>
      <c r="NIB246" s="41"/>
      <c r="NIC246" s="41"/>
      <c r="NID246" s="41"/>
      <c r="NIE246" s="41"/>
      <c r="NIF246" s="41"/>
      <c r="NIG246" s="41"/>
      <c r="NIH246" s="41"/>
      <c r="NII246" s="41"/>
      <c r="NIJ246" s="41"/>
      <c r="NIK246" s="41"/>
      <c r="NIL246" s="41"/>
      <c r="NIM246" s="41"/>
      <c r="NIN246" s="41"/>
      <c r="NIO246" s="41"/>
      <c r="NIP246" s="41"/>
      <c r="NIQ246" s="41"/>
      <c r="NIR246" s="41"/>
      <c r="NIS246" s="41"/>
      <c r="NIT246" s="41"/>
      <c r="NIU246" s="41"/>
      <c r="NIV246" s="41"/>
      <c r="NIW246" s="41"/>
      <c r="NIX246" s="41"/>
      <c r="NIY246" s="41"/>
      <c r="NIZ246" s="41"/>
      <c r="NJA246" s="41"/>
      <c r="NJB246" s="41"/>
      <c r="NJC246" s="41"/>
      <c r="NJD246" s="41"/>
      <c r="NJE246" s="41"/>
      <c r="NJF246" s="41"/>
      <c r="NJG246" s="41"/>
      <c r="NJH246" s="41"/>
      <c r="NJI246" s="41"/>
      <c r="NJJ246" s="41"/>
      <c r="NJK246" s="41"/>
      <c r="NJL246" s="41"/>
      <c r="NJM246" s="41"/>
      <c r="NJN246" s="41"/>
      <c r="NJO246" s="41"/>
      <c r="NJP246" s="41"/>
      <c r="NJQ246" s="41"/>
      <c r="NJR246" s="41"/>
      <c r="NJS246" s="41"/>
      <c r="NJT246" s="41"/>
      <c r="NJU246" s="41"/>
      <c r="NJV246" s="41"/>
      <c r="NJW246" s="41"/>
      <c r="NJX246" s="41"/>
      <c r="NJY246" s="41"/>
      <c r="NJZ246" s="41"/>
      <c r="NKA246" s="41"/>
      <c r="NKB246" s="41"/>
      <c r="NKC246" s="41"/>
      <c r="NKD246" s="41"/>
      <c r="NKE246" s="41"/>
      <c r="NKF246" s="41"/>
      <c r="NKG246" s="41"/>
      <c r="NKH246" s="41"/>
      <c r="NKI246" s="41"/>
      <c r="NKJ246" s="41"/>
      <c r="NKK246" s="41"/>
      <c r="NKL246" s="41"/>
      <c r="NKM246" s="41"/>
      <c r="NKN246" s="41"/>
      <c r="NKO246" s="41"/>
      <c r="NKP246" s="41"/>
      <c r="NKQ246" s="41"/>
      <c r="NKR246" s="41"/>
      <c r="NKS246" s="41"/>
      <c r="NKT246" s="41"/>
      <c r="NKU246" s="41"/>
      <c r="NKV246" s="41"/>
      <c r="NKW246" s="41"/>
      <c r="NKX246" s="41"/>
      <c r="NKY246" s="41"/>
      <c r="NKZ246" s="41"/>
      <c r="NLA246" s="41"/>
      <c r="NLB246" s="41"/>
      <c r="NLC246" s="41"/>
      <c r="NLD246" s="41"/>
      <c r="NLE246" s="41"/>
      <c r="NLF246" s="41"/>
      <c r="NLG246" s="41"/>
      <c r="NLH246" s="41"/>
      <c r="NLI246" s="41"/>
      <c r="NLJ246" s="41"/>
      <c r="NLK246" s="41"/>
      <c r="NLL246" s="41"/>
      <c r="NLM246" s="41"/>
      <c r="NLN246" s="41"/>
      <c r="NLO246" s="41"/>
      <c r="NLP246" s="41"/>
      <c r="NLQ246" s="41"/>
      <c r="NLR246" s="41"/>
      <c r="NLS246" s="41"/>
      <c r="NLT246" s="41"/>
      <c r="NLU246" s="41"/>
      <c r="NLV246" s="41"/>
      <c r="NLW246" s="41"/>
      <c r="NLX246" s="41"/>
      <c r="NLY246" s="41"/>
      <c r="NLZ246" s="41"/>
      <c r="NMA246" s="41"/>
      <c r="NMB246" s="41"/>
      <c r="NMC246" s="41"/>
      <c r="NMD246" s="41"/>
      <c r="NME246" s="41"/>
      <c r="NMF246" s="41"/>
      <c r="NMG246" s="41"/>
      <c r="NMH246" s="41"/>
      <c r="NMI246" s="41"/>
      <c r="NMJ246" s="41"/>
      <c r="NMK246" s="41"/>
      <c r="NML246" s="41"/>
      <c r="NMM246" s="41"/>
      <c r="NMN246" s="41"/>
      <c r="NMO246" s="41"/>
      <c r="NMP246" s="41"/>
      <c r="NMQ246" s="41"/>
      <c r="NMR246" s="41"/>
      <c r="NMS246" s="41"/>
      <c r="NMT246" s="41"/>
      <c r="NMU246" s="41"/>
      <c r="NMV246" s="41"/>
      <c r="NMW246" s="41"/>
      <c r="NMX246" s="41"/>
      <c r="NMY246" s="41"/>
      <c r="NMZ246" s="41"/>
      <c r="NNA246" s="41"/>
      <c r="NNB246" s="41"/>
      <c r="NNC246" s="41"/>
      <c r="NND246" s="41"/>
      <c r="NNE246" s="41"/>
      <c r="NNF246" s="41"/>
      <c r="NNG246" s="41"/>
      <c r="NNH246" s="41"/>
      <c r="NNI246" s="41"/>
      <c r="NNJ246" s="41"/>
      <c r="NNK246" s="41"/>
      <c r="NNL246" s="41"/>
      <c r="NNM246" s="41"/>
      <c r="NNN246" s="41"/>
      <c r="NNO246" s="41"/>
      <c r="NNP246" s="41"/>
      <c r="NNQ246" s="41"/>
      <c r="NNR246" s="41"/>
      <c r="NNS246" s="41"/>
      <c r="NNT246" s="41"/>
      <c r="NNU246" s="41"/>
      <c r="NNV246" s="41"/>
      <c r="NNW246" s="41"/>
      <c r="NNX246" s="41"/>
      <c r="NNY246" s="41"/>
      <c r="NNZ246" s="41"/>
      <c r="NOA246" s="41"/>
      <c r="NOB246" s="41"/>
      <c r="NOC246" s="41"/>
      <c r="NOD246" s="41"/>
      <c r="NOE246" s="41"/>
      <c r="NOF246" s="41"/>
      <c r="NOG246" s="41"/>
      <c r="NOH246" s="41"/>
      <c r="NOI246" s="41"/>
      <c r="NOJ246" s="41"/>
      <c r="NOK246" s="41"/>
      <c r="NOL246" s="41"/>
      <c r="NOM246" s="41"/>
      <c r="NON246" s="41"/>
      <c r="NOO246" s="41"/>
      <c r="NOP246" s="41"/>
      <c r="NOQ246" s="41"/>
      <c r="NOR246" s="41"/>
      <c r="NOS246" s="41"/>
      <c r="NOT246" s="41"/>
      <c r="NOU246" s="41"/>
      <c r="NOV246" s="41"/>
      <c r="NOW246" s="41"/>
      <c r="NOX246" s="41"/>
      <c r="NOY246" s="41"/>
      <c r="NOZ246" s="41"/>
      <c r="NPA246" s="41"/>
      <c r="NPB246" s="41"/>
      <c r="NPC246" s="41"/>
      <c r="NPD246" s="41"/>
      <c r="NPE246" s="41"/>
      <c r="NPF246" s="41"/>
      <c r="NPG246" s="41"/>
      <c r="NPH246" s="41"/>
      <c r="NPI246" s="41"/>
      <c r="NPJ246" s="41"/>
      <c r="NPK246" s="41"/>
      <c r="NPL246" s="41"/>
      <c r="NPM246" s="41"/>
      <c r="NPN246" s="41"/>
      <c r="NPO246" s="41"/>
      <c r="NPP246" s="41"/>
      <c r="NPQ246" s="41"/>
      <c r="NPR246" s="41"/>
      <c r="NPS246" s="41"/>
      <c r="NPT246" s="41"/>
      <c r="NPU246" s="41"/>
      <c r="NPV246" s="41"/>
      <c r="NPW246" s="41"/>
      <c r="NPX246" s="41"/>
      <c r="NPY246" s="41"/>
      <c r="NPZ246" s="41"/>
      <c r="NQA246" s="41"/>
      <c r="NQB246" s="41"/>
      <c r="NQC246" s="41"/>
      <c r="NQD246" s="41"/>
      <c r="NQE246" s="41"/>
      <c r="NQF246" s="41"/>
      <c r="NQG246" s="41"/>
      <c r="NQH246" s="41"/>
      <c r="NQI246" s="41"/>
      <c r="NQJ246" s="41"/>
      <c r="NQK246" s="41"/>
      <c r="NQL246" s="41"/>
      <c r="NQM246" s="41"/>
      <c r="NQN246" s="41"/>
      <c r="NQO246" s="41"/>
      <c r="NQP246" s="41"/>
      <c r="NQQ246" s="41"/>
      <c r="NQR246" s="41"/>
      <c r="NQS246" s="41"/>
      <c r="NQT246" s="41"/>
      <c r="NQU246" s="41"/>
      <c r="NQV246" s="41"/>
      <c r="NQW246" s="41"/>
      <c r="NQX246" s="41"/>
      <c r="NQY246" s="41"/>
      <c r="NQZ246" s="41"/>
      <c r="NRA246" s="41"/>
      <c r="NRB246" s="41"/>
      <c r="NRC246" s="41"/>
      <c r="NRD246" s="41"/>
      <c r="NRE246" s="41"/>
      <c r="NRF246" s="41"/>
      <c r="NRG246" s="41"/>
      <c r="NRH246" s="41"/>
      <c r="NRI246" s="41"/>
      <c r="NRJ246" s="41"/>
      <c r="NRK246" s="41"/>
      <c r="NRL246" s="41"/>
      <c r="NRM246" s="41"/>
      <c r="NRN246" s="41"/>
      <c r="NRO246" s="41"/>
      <c r="NRP246" s="41"/>
      <c r="NRQ246" s="41"/>
      <c r="NRR246" s="41"/>
      <c r="NRS246" s="41"/>
      <c r="NRT246" s="41"/>
      <c r="NRU246" s="41"/>
      <c r="NRV246" s="41"/>
      <c r="NRW246" s="41"/>
      <c r="NRX246" s="41"/>
      <c r="NRY246" s="41"/>
      <c r="NRZ246" s="41"/>
      <c r="NSA246" s="41"/>
      <c r="NSB246" s="41"/>
      <c r="NSC246" s="41"/>
      <c r="NSD246" s="41"/>
      <c r="NSE246" s="41"/>
      <c r="NSF246" s="41"/>
      <c r="NSG246" s="41"/>
      <c r="NSH246" s="41"/>
      <c r="NSI246" s="41"/>
      <c r="NSJ246" s="41"/>
      <c r="NSK246" s="41"/>
      <c r="NSL246" s="41"/>
      <c r="NSM246" s="41"/>
      <c r="NSN246" s="41"/>
      <c r="NSO246" s="41"/>
      <c r="NSP246" s="41"/>
      <c r="NSQ246" s="41"/>
      <c r="NSR246" s="41"/>
      <c r="NSS246" s="41"/>
      <c r="NST246" s="41"/>
      <c r="NSU246" s="41"/>
      <c r="NSV246" s="41"/>
      <c r="NSW246" s="41"/>
      <c r="NSX246" s="41"/>
      <c r="NSY246" s="41"/>
      <c r="NSZ246" s="41"/>
      <c r="NTA246" s="41"/>
      <c r="NTB246" s="41"/>
      <c r="NTC246" s="41"/>
      <c r="NTD246" s="41"/>
      <c r="NTE246" s="41"/>
      <c r="NTF246" s="41"/>
      <c r="NTG246" s="41"/>
      <c r="NTH246" s="41"/>
      <c r="NTI246" s="41"/>
      <c r="NTJ246" s="41"/>
      <c r="NTK246" s="41"/>
      <c r="NTL246" s="41"/>
      <c r="NTM246" s="41"/>
      <c r="NTN246" s="41"/>
      <c r="NTO246" s="41"/>
      <c r="NTP246" s="41"/>
      <c r="NTQ246" s="41"/>
      <c r="NTR246" s="41"/>
      <c r="NTS246" s="41"/>
      <c r="NTT246" s="41"/>
      <c r="NTU246" s="41"/>
      <c r="NTV246" s="41"/>
      <c r="NTW246" s="41"/>
      <c r="NTX246" s="41"/>
      <c r="NTY246" s="41"/>
      <c r="NTZ246" s="41"/>
      <c r="NUA246" s="41"/>
      <c r="NUB246" s="41"/>
      <c r="NUC246" s="41"/>
      <c r="NUD246" s="41"/>
      <c r="NUE246" s="41"/>
      <c r="NUF246" s="41"/>
      <c r="NUG246" s="41"/>
      <c r="NUH246" s="41"/>
      <c r="NUI246" s="41"/>
      <c r="NUJ246" s="41"/>
      <c r="NUK246" s="41"/>
      <c r="NUL246" s="41"/>
      <c r="NUM246" s="41"/>
      <c r="NUN246" s="41"/>
      <c r="NUO246" s="41"/>
      <c r="NUP246" s="41"/>
      <c r="NUQ246" s="41"/>
      <c r="NUR246" s="41"/>
      <c r="NUS246" s="41"/>
      <c r="NUT246" s="41"/>
      <c r="NUU246" s="41"/>
      <c r="NUV246" s="41"/>
      <c r="NUW246" s="41"/>
      <c r="NUX246" s="41"/>
      <c r="NUY246" s="41"/>
      <c r="NUZ246" s="41"/>
      <c r="NVA246" s="41"/>
      <c r="NVB246" s="41"/>
      <c r="NVC246" s="41"/>
      <c r="NVD246" s="41"/>
      <c r="NVE246" s="41"/>
      <c r="NVF246" s="41"/>
      <c r="NVG246" s="41"/>
      <c r="NVH246" s="41"/>
      <c r="NVI246" s="41"/>
      <c r="NVJ246" s="41"/>
      <c r="NVK246" s="41"/>
      <c r="NVL246" s="41"/>
      <c r="NVM246" s="41"/>
      <c r="NVN246" s="41"/>
      <c r="NVO246" s="41"/>
      <c r="NVP246" s="41"/>
      <c r="NVQ246" s="41"/>
      <c r="NVR246" s="41"/>
      <c r="NVS246" s="41"/>
      <c r="NVT246" s="41"/>
      <c r="NVU246" s="41"/>
      <c r="NVV246" s="41"/>
      <c r="NVW246" s="41"/>
      <c r="NVX246" s="41"/>
      <c r="NVY246" s="41"/>
      <c r="NVZ246" s="41"/>
      <c r="NWA246" s="41"/>
      <c r="NWB246" s="41"/>
      <c r="NWC246" s="41"/>
      <c r="NWD246" s="41"/>
      <c r="NWE246" s="41"/>
      <c r="NWF246" s="41"/>
      <c r="NWG246" s="41"/>
      <c r="NWH246" s="41"/>
      <c r="NWI246" s="41"/>
      <c r="NWJ246" s="41"/>
      <c r="NWK246" s="41"/>
      <c r="NWL246" s="41"/>
      <c r="NWM246" s="41"/>
      <c r="NWN246" s="41"/>
      <c r="NWO246" s="41"/>
      <c r="NWP246" s="41"/>
      <c r="NWQ246" s="41"/>
      <c r="NWR246" s="41"/>
      <c r="NWS246" s="41"/>
      <c r="NWT246" s="41"/>
      <c r="NWU246" s="41"/>
      <c r="NWV246" s="41"/>
      <c r="NWW246" s="41"/>
      <c r="NWX246" s="41"/>
      <c r="NWY246" s="41"/>
      <c r="NWZ246" s="41"/>
      <c r="NXA246" s="41"/>
      <c r="NXB246" s="41"/>
      <c r="NXC246" s="41"/>
      <c r="NXD246" s="41"/>
      <c r="NXE246" s="41"/>
      <c r="NXF246" s="41"/>
      <c r="NXG246" s="41"/>
      <c r="NXH246" s="41"/>
      <c r="NXI246" s="41"/>
      <c r="NXJ246" s="41"/>
      <c r="NXK246" s="41"/>
      <c r="NXL246" s="41"/>
      <c r="NXM246" s="41"/>
      <c r="NXN246" s="41"/>
      <c r="NXO246" s="41"/>
      <c r="NXP246" s="41"/>
      <c r="NXQ246" s="41"/>
      <c r="NXR246" s="41"/>
      <c r="NXS246" s="41"/>
      <c r="NXT246" s="41"/>
      <c r="NXU246" s="41"/>
      <c r="NXV246" s="41"/>
      <c r="NXW246" s="41"/>
      <c r="NXX246" s="41"/>
      <c r="NXY246" s="41"/>
      <c r="NXZ246" s="41"/>
      <c r="NYA246" s="41"/>
      <c r="NYB246" s="41"/>
      <c r="NYC246" s="41"/>
      <c r="NYD246" s="41"/>
      <c r="NYE246" s="41"/>
      <c r="NYF246" s="41"/>
      <c r="NYG246" s="41"/>
      <c r="NYH246" s="41"/>
      <c r="NYI246" s="41"/>
      <c r="NYJ246" s="41"/>
      <c r="NYK246" s="41"/>
      <c r="NYL246" s="41"/>
      <c r="NYM246" s="41"/>
      <c r="NYN246" s="41"/>
      <c r="NYO246" s="41"/>
      <c r="NYP246" s="41"/>
      <c r="NYQ246" s="41"/>
      <c r="NYR246" s="41"/>
      <c r="NYS246" s="41"/>
      <c r="NYT246" s="41"/>
      <c r="NYU246" s="41"/>
      <c r="NYV246" s="41"/>
      <c r="NYW246" s="41"/>
      <c r="NYX246" s="41"/>
      <c r="NYY246" s="41"/>
      <c r="NYZ246" s="41"/>
      <c r="NZA246" s="41"/>
      <c r="NZB246" s="41"/>
      <c r="NZC246" s="41"/>
      <c r="NZD246" s="41"/>
      <c r="NZE246" s="41"/>
      <c r="NZF246" s="41"/>
      <c r="NZG246" s="41"/>
      <c r="NZH246" s="41"/>
      <c r="NZI246" s="41"/>
      <c r="NZJ246" s="41"/>
      <c r="NZK246" s="41"/>
      <c r="NZL246" s="41"/>
      <c r="NZM246" s="41"/>
      <c r="NZN246" s="41"/>
      <c r="NZO246" s="41"/>
      <c r="NZP246" s="41"/>
      <c r="NZQ246" s="41"/>
      <c r="NZR246" s="41"/>
      <c r="NZS246" s="41"/>
      <c r="NZT246" s="41"/>
      <c r="NZU246" s="41"/>
      <c r="NZV246" s="41"/>
      <c r="NZW246" s="41"/>
      <c r="NZX246" s="41"/>
      <c r="NZY246" s="41"/>
      <c r="NZZ246" s="41"/>
      <c r="OAA246" s="41"/>
      <c r="OAB246" s="41"/>
      <c r="OAC246" s="41"/>
      <c r="OAD246" s="41"/>
      <c r="OAE246" s="41"/>
      <c r="OAF246" s="41"/>
      <c r="OAG246" s="41"/>
      <c r="OAH246" s="41"/>
      <c r="OAI246" s="41"/>
      <c r="OAJ246" s="41"/>
      <c r="OAK246" s="41"/>
      <c r="OAL246" s="41"/>
      <c r="OAM246" s="41"/>
      <c r="OAN246" s="41"/>
      <c r="OAO246" s="41"/>
      <c r="OAP246" s="41"/>
      <c r="OAQ246" s="41"/>
      <c r="OAR246" s="41"/>
      <c r="OAS246" s="41"/>
      <c r="OAT246" s="41"/>
      <c r="OAU246" s="41"/>
      <c r="OAV246" s="41"/>
      <c r="OAW246" s="41"/>
      <c r="OAX246" s="41"/>
      <c r="OAY246" s="41"/>
      <c r="OAZ246" s="41"/>
      <c r="OBA246" s="41"/>
      <c r="OBB246" s="41"/>
      <c r="OBC246" s="41"/>
      <c r="OBD246" s="41"/>
      <c r="OBE246" s="41"/>
      <c r="OBF246" s="41"/>
      <c r="OBG246" s="41"/>
      <c r="OBH246" s="41"/>
      <c r="OBI246" s="41"/>
      <c r="OBJ246" s="41"/>
      <c r="OBK246" s="41"/>
      <c r="OBL246" s="41"/>
      <c r="OBM246" s="41"/>
      <c r="OBN246" s="41"/>
      <c r="OBO246" s="41"/>
      <c r="OBP246" s="41"/>
      <c r="OBQ246" s="41"/>
      <c r="OBR246" s="41"/>
      <c r="OBS246" s="41"/>
      <c r="OBT246" s="41"/>
      <c r="OBU246" s="41"/>
      <c r="OBV246" s="41"/>
      <c r="OBW246" s="41"/>
      <c r="OBX246" s="41"/>
      <c r="OBY246" s="41"/>
      <c r="OBZ246" s="41"/>
      <c r="OCA246" s="41"/>
      <c r="OCB246" s="41"/>
      <c r="OCC246" s="41"/>
      <c r="OCD246" s="41"/>
      <c r="OCE246" s="41"/>
      <c r="OCF246" s="41"/>
      <c r="OCG246" s="41"/>
      <c r="OCH246" s="41"/>
      <c r="OCI246" s="41"/>
      <c r="OCJ246" s="41"/>
      <c r="OCK246" s="41"/>
      <c r="OCL246" s="41"/>
      <c r="OCM246" s="41"/>
      <c r="OCN246" s="41"/>
      <c r="OCO246" s="41"/>
      <c r="OCP246" s="41"/>
      <c r="OCQ246" s="41"/>
      <c r="OCR246" s="41"/>
      <c r="OCS246" s="41"/>
      <c r="OCT246" s="41"/>
      <c r="OCU246" s="41"/>
      <c r="OCV246" s="41"/>
      <c r="OCW246" s="41"/>
      <c r="OCX246" s="41"/>
      <c r="OCY246" s="41"/>
      <c r="OCZ246" s="41"/>
      <c r="ODA246" s="41"/>
      <c r="ODB246" s="41"/>
      <c r="ODC246" s="41"/>
      <c r="ODD246" s="41"/>
      <c r="ODE246" s="41"/>
      <c r="ODF246" s="41"/>
      <c r="ODG246" s="41"/>
      <c r="ODH246" s="41"/>
      <c r="ODI246" s="41"/>
      <c r="ODJ246" s="41"/>
      <c r="ODK246" s="41"/>
      <c r="ODL246" s="41"/>
      <c r="ODM246" s="41"/>
      <c r="ODN246" s="41"/>
      <c r="ODO246" s="41"/>
      <c r="ODP246" s="41"/>
      <c r="ODQ246" s="41"/>
      <c r="ODR246" s="41"/>
      <c r="ODS246" s="41"/>
      <c r="ODT246" s="41"/>
      <c r="ODU246" s="41"/>
      <c r="ODV246" s="41"/>
      <c r="ODW246" s="41"/>
      <c r="ODX246" s="41"/>
      <c r="ODY246" s="41"/>
      <c r="ODZ246" s="41"/>
      <c r="OEA246" s="41"/>
      <c r="OEB246" s="41"/>
      <c r="OEC246" s="41"/>
      <c r="OED246" s="41"/>
      <c r="OEE246" s="41"/>
      <c r="OEF246" s="41"/>
      <c r="OEG246" s="41"/>
      <c r="OEH246" s="41"/>
      <c r="OEI246" s="41"/>
      <c r="OEJ246" s="41"/>
      <c r="OEK246" s="41"/>
      <c r="OEL246" s="41"/>
      <c r="OEM246" s="41"/>
      <c r="OEN246" s="41"/>
      <c r="OEO246" s="41"/>
      <c r="OEP246" s="41"/>
      <c r="OEQ246" s="41"/>
      <c r="OER246" s="41"/>
      <c r="OES246" s="41"/>
      <c r="OET246" s="41"/>
      <c r="OEU246" s="41"/>
      <c r="OEV246" s="41"/>
      <c r="OEW246" s="41"/>
      <c r="OEX246" s="41"/>
      <c r="OEY246" s="41"/>
      <c r="OEZ246" s="41"/>
      <c r="OFA246" s="41"/>
      <c r="OFB246" s="41"/>
      <c r="OFC246" s="41"/>
      <c r="OFD246" s="41"/>
      <c r="OFE246" s="41"/>
      <c r="OFF246" s="41"/>
      <c r="OFG246" s="41"/>
      <c r="OFH246" s="41"/>
      <c r="OFI246" s="41"/>
      <c r="OFJ246" s="41"/>
      <c r="OFK246" s="41"/>
      <c r="OFL246" s="41"/>
      <c r="OFM246" s="41"/>
      <c r="OFN246" s="41"/>
      <c r="OFO246" s="41"/>
      <c r="OFP246" s="41"/>
      <c r="OFQ246" s="41"/>
      <c r="OFR246" s="41"/>
      <c r="OFS246" s="41"/>
      <c r="OFT246" s="41"/>
      <c r="OFU246" s="41"/>
      <c r="OFV246" s="41"/>
      <c r="OFW246" s="41"/>
      <c r="OFX246" s="41"/>
      <c r="OFY246" s="41"/>
      <c r="OFZ246" s="41"/>
      <c r="OGA246" s="41"/>
      <c r="OGB246" s="41"/>
      <c r="OGC246" s="41"/>
      <c r="OGD246" s="41"/>
      <c r="OGE246" s="41"/>
      <c r="OGF246" s="41"/>
      <c r="OGG246" s="41"/>
      <c r="OGH246" s="41"/>
      <c r="OGI246" s="41"/>
      <c r="OGJ246" s="41"/>
      <c r="OGK246" s="41"/>
      <c r="OGL246" s="41"/>
      <c r="OGM246" s="41"/>
      <c r="OGN246" s="41"/>
      <c r="OGO246" s="41"/>
      <c r="OGP246" s="41"/>
      <c r="OGQ246" s="41"/>
      <c r="OGR246" s="41"/>
      <c r="OGS246" s="41"/>
      <c r="OGT246" s="41"/>
      <c r="OGU246" s="41"/>
      <c r="OGV246" s="41"/>
      <c r="OGW246" s="41"/>
      <c r="OGX246" s="41"/>
      <c r="OGY246" s="41"/>
      <c r="OGZ246" s="41"/>
      <c r="OHA246" s="41"/>
      <c r="OHB246" s="41"/>
      <c r="OHC246" s="41"/>
      <c r="OHD246" s="41"/>
      <c r="OHE246" s="41"/>
      <c r="OHF246" s="41"/>
      <c r="OHG246" s="41"/>
      <c r="OHH246" s="41"/>
      <c r="OHI246" s="41"/>
      <c r="OHJ246" s="41"/>
      <c r="OHK246" s="41"/>
      <c r="OHL246" s="41"/>
      <c r="OHM246" s="41"/>
      <c r="OHN246" s="41"/>
      <c r="OHO246" s="41"/>
      <c r="OHP246" s="41"/>
      <c r="OHQ246" s="41"/>
      <c r="OHR246" s="41"/>
      <c r="OHS246" s="41"/>
      <c r="OHT246" s="41"/>
      <c r="OHU246" s="41"/>
      <c r="OHV246" s="41"/>
      <c r="OHW246" s="41"/>
      <c r="OHX246" s="41"/>
      <c r="OHY246" s="41"/>
      <c r="OHZ246" s="41"/>
      <c r="OIA246" s="41"/>
      <c r="OIB246" s="41"/>
      <c r="OIC246" s="41"/>
      <c r="OID246" s="41"/>
      <c r="OIE246" s="41"/>
      <c r="OIF246" s="41"/>
      <c r="OIG246" s="41"/>
      <c r="OIH246" s="41"/>
      <c r="OII246" s="41"/>
      <c r="OIJ246" s="41"/>
      <c r="OIK246" s="41"/>
      <c r="OIL246" s="41"/>
      <c r="OIM246" s="41"/>
      <c r="OIN246" s="41"/>
      <c r="OIO246" s="41"/>
      <c r="OIP246" s="41"/>
      <c r="OIQ246" s="41"/>
      <c r="OIR246" s="41"/>
      <c r="OIS246" s="41"/>
      <c r="OIT246" s="41"/>
      <c r="OIU246" s="41"/>
      <c r="OIV246" s="41"/>
      <c r="OIW246" s="41"/>
      <c r="OIX246" s="41"/>
      <c r="OIY246" s="41"/>
      <c r="OIZ246" s="41"/>
      <c r="OJA246" s="41"/>
      <c r="OJB246" s="41"/>
      <c r="OJC246" s="41"/>
      <c r="OJD246" s="41"/>
      <c r="OJE246" s="41"/>
      <c r="OJF246" s="41"/>
      <c r="OJG246" s="41"/>
      <c r="OJH246" s="41"/>
      <c r="OJI246" s="41"/>
      <c r="OJJ246" s="41"/>
      <c r="OJK246" s="41"/>
      <c r="OJL246" s="41"/>
      <c r="OJM246" s="41"/>
      <c r="OJN246" s="41"/>
      <c r="OJO246" s="41"/>
      <c r="OJP246" s="41"/>
      <c r="OJQ246" s="41"/>
      <c r="OJR246" s="41"/>
      <c r="OJS246" s="41"/>
      <c r="OJT246" s="41"/>
      <c r="OJU246" s="41"/>
      <c r="OJV246" s="41"/>
      <c r="OJW246" s="41"/>
      <c r="OJX246" s="41"/>
      <c r="OJY246" s="41"/>
      <c r="OJZ246" s="41"/>
      <c r="OKA246" s="41"/>
      <c r="OKB246" s="41"/>
      <c r="OKC246" s="41"/>
      <c r="OKD246" s="41"/>
      <c r="OKE246" s="41"/>
      <c r="OKF246" s="41"/>
      <c r="OKG246" s="41"/>
      <c r="OKH246" s="41"/>
      <c r="OKI246" s="41"/>
      <c r="OKJ246" s="41"/>
      <c r="OKK246" s="41"/>
      <c r="OKL246" s="41"/>
      <c r="OKM246" s="41"/>
      <c r="OKN246" s="41"/>
      <c r="OKO246" s="41"/>
      <c r="OKP246" s="41"/>
      <c r="OKQ246" s="41"/>
      <c r="OKR246" s="41"/>
      <c r="OKS246" s="41"/>
      <c r="OKT246" s="41"/>
      <c r="OKU246" s="41"/>
      <c r="OKV246" s="41"/>
      <c r="OKW246" s="41"/>
      <c r="OKX246" s="41"/>
      <c r="OKY246" s="41"/>
      <c r="OKZ246" s="41"/>
      <c r="OLA246" s="41"/>
      <c r="OLB246" s="41"/>
      <c r="OLC246" s="41"/>
      <c r="OLD246" s="41"/>
      <c r="OLE246" s="41"/>
      <c r="OLF246" s="41"/>
      <c r="OLG246" s="41"/>
      <c r="OLH246" s="41"/>
      <c r="OLI246" s="41"/>
      <c r="OLJ246" s="41"/>
      <c r="OLK246" s="41"/>
      <c r="OLL246" s="41"/>
      <c r="OLM246" s="41"/>
      <c r="OLN246" s="41"/>
      <c r="OLO246" s="41"/>
      <c r="OLP246" s="41"/>
      <c r="OLQ246" s="41"/>
      <c r="OLR246" s="41"/>
      <c r="OLS246" s="41"/>
      <c r="OLT246" s="41"/>
      <c r="OLU246" s="41"/>
      <c r="OLV246" s="41"/>
      <c r="OLW246" s="41"/>
      <c r="OLX246" s="41"/>
      <c r="OLY246" s="41"/>
      <c r="OLZ246" s="41"/>
      <c r="OMA246" s="41"/>
      <c r="OMB246" s="41"/>
      <c r="OMC246" s="41"/>
      <c r="OMD246" s="41"/>
      <c r="OME246" s="41"/>
      <c r="OMF246" s="41"/>
      <c r="OMG246" s="41"/>
      <c r="OMH246" s="41"/>
      <c r="OMI246" s="41"/>
      <c r="OMJ246" s="41"/>
      <c r="OMK246" s="41"/>
      <c r="OML246" s="41"/>
      <c r="OMM246" s="41"/>
      <c r="OMN246" s="41"/>
      <c r="OMO246" s="41"/>
      <c r="OMP246" s="41"/>
      <c r="OMQ246" s="41"/>
      <c r="OMR246" s="41"/>
      <c r="OMS246" s="41"/>
      <c r="OMT246" s="41"/>
      <c r="OMU246" s="41"/>
      <c r="OMV246" s="41"/>
      <c r="OMW246" s="41"/>
      <c r="OMX246" s="41"/>
      <c r="OMY246" s="41"/>
      <c r="OMZ246" s="41"/>
      <c r="ONA246" s="41"/>
      <c r="ONB246" s="41"/>
      <c r="ONC246" s="41"/>
      <c r="OND246" s="41"/>
      <c r="ONE246" s="41"/>
      <c r="ONF246" s="41"/>
      <c r="ONG246" s="41"/>
      <c r="ONH246" s="41"/>
      <c r="ONI246" s="41"/>
      <c r="ONJ246" s="41"/>
      <c r="ONK246" s="41"/>
      <c r="ONL246" s="41"/>
      <c r="ONM246" s="41"/>
      <c r="ONN246" s="41"/>
      <c r="ONO246" s="41"/>
      <c r="ONP246" s="41"/>
      <c r="ONQ246" s="41"/>
      <c r="ONR246" s="41"/>
      <c r="ONS246" s="41"/>
      <c r="ONT246" s="41"/>
      <c r="ONU246" s="41"/>
      <c r="ONV246" s="41"/>
      <c r="ONW246" s="41"/>
      <c r="ONX246" s="41"/>
      <c r="ONY246" s="41"/>
      <c r="ONZ246" s="41"/>
      <c r="OOA246" s="41"/>
      <c r="OOB246" s="41"/>
      <c r="OOC246" s="41"/>
      <c r="OOD246" s="41"/>
      <c r="OOE246" s="41"/>
      <c r="OOF246" s="41"/>
      <c r="OOG246" s="41"/>
      <c r="OOH246" s="41"/>
      <c r="OOI246" s="41"/>
      <c r="OOJ246" s="41"/>
      <c r="OOK246" s="41"/>
      <c r="OOL246" s="41"/>
      <c r="OOM246" s="41"/>
      <c r="OON246" s="41"/>
      <c r="OOO246" s="41"/>
      <c r="OOP246" s="41"/>
      <c r="OOQ246" s="41"/>
      <c r="OOR246" s="41"/>
      <c r="OOS246" s="41"/>
      <c r="OOT246" s="41"/>
      <c r="OOU246" s="41"/>
      <c r="OOV246" s="41"/>
      <c r="OOW246" s="41"/>
      <c r="OOX246" s="41"/>
      <c r="OOY246" s="41"/>
      <c r="OOZ246" s="41"/>
      <c r="OPA246" s="41"/>
      <c r="OPB246" s="41"/>
      <c r="OPC246" s="41"/>
      <c r="OPD246" s="41"/>
      <c r="OPE246" s="41"/>
      <c r="OPF246" s="41"/>
      <c r="OPG246" s="41"/>
      <c r="OPH246" s="41"/>
      <c r="OPI246" s="41"/>
      <c r="OPJ246" s="41"/>
      <c r="OPK246" s="41"/>
      <c r="OPL246" s="41"/>
      <c r="OPM246" s="41"/>
      <c r="OPN246" s="41"/>
      <c r="OPO246" s="41"/>
      <c r="OPP246" s="41"/>
      <c r="OPQ246" s="41"/>
      <c r="OPR246" s="41"/>
      <c r="OPS246" s="41"/>
      <c r="OPT246" s="41"/>
      <c r="OPU246" s="41"/>
      <c r="OPV246" s="41"/>
      <c r="OPW246" s="41"/>
      <c r="OPX246" s="41"/>
      <c r="OPY246" s="41"/>
      <c r="OPZ246" s="41"/>
      <c r="OQA246" s="41"/>
      <c r="OQB246" s="41"/>
      <c r="OQC246" s="41"/>
      <c r="OQD246" s="41"/>
      <c r="OQE246" s="41"/>
      <c r="OQF246" s="41"/>
      <c r="OQG246" s="41"/>
      <c r="OQH246" s="41"/>
      <c r="OQI246" s="41"/>
      <c r="OQJ246" s="41"/>
      <c r="OQK246" s="41"/>
      <c r="OQL246" s="41"/>
      <c r="OQM246" s="41"/>
      <c r="OQN246" s="41"/>
      <c r="OQO246" s="41"/>
      <c r="OQP246" s="41"/>
      <c r="OQQ246" s="41"/>
      <c r="OQR246" s="41"/>
      <c r="OQS246" s="41"/>
      <c r="OQT246" s="41"/>
      <c r="OQU246" s="41"/>
      <c r="OQV246" s="41"/>
      <c r="OQW246" s="41"/>
      <c r="OQX246" s="41"/>
      <c r="OQY246" s="41"/>
      <c r="OQZ246" s="41"/>
      <c r="ORA246" s="41"/>
      <c r="ORB246" s="41"/>
      <c r="ORC246" s="41"/>
      <c r="ORD246" s="41"/>
      <c r="ORE246" s="41"/>
      <c r="ORF246" s="41"/>
      <c r="ORG246" s="41"/>
      <c r="ORH246" s="41"/>
      <c r="ORI246" s="41"/>
      <c r="ORJ246" s="41"/>
      <c r="ORK246" s="41"/>
      <c r="ORL246" s="41"/>
      <c r="ORM246" s="41"/>
      <c r="ORN246" s="41"/>
      <c r="ORO246" s="41"/>
      <c r="ORP246" s="41"/>
      <c r="ORQ246" s="41"/>
      <c r="ORR246" s="41"/>
      <c r="ORS246" s="41"/>
      <c r="ORT246" s="41"/>
      <c r="ORU246" s="41"/>
      <c r="ORV246" s="41"/>
      <c r="ORW246" s="41"/>
      <c r="ORX246" s="41"/>
      <c r="ORY246" s="41"/>
      <c r="ORZ246" s="41"/>
      <c r="OSA246" s="41"/>
      <c r="OSB246" s="41"/>
      <c r="OSC246" s="41"/>
      <c r="OSD246" s="41"/>
      <c r="OSE246" s="41"/>
      <c r="OSF246" s="41"/>
      <c r="OSG246" s="41"/>
      <c r="OSH246" s="41"/>
      <c r="OSI246" s="41"/>
      <c r="OSJ246" s="41"/>
      <c r="OSK246" s="41"/>
      <c r="OSL246" s="41"/>
      <c r="OSM246" s="41"/>
      <c r="OSN246" s="41"/>
      <c r="OSO246" s="41"/>
      <c r="OSP246" s="41"/>
      <c r="OSQ246" s="41"/>
      <c r="OSR246" s="41"/>
      <c r="OSS246" s="41"/>
      <c r="OST246" s="41"/>
      <c r="OSU246" s="41"/>
      <c r="OSV246" s="41"/>
      <c r="OSW246" s="41"/>
      <c r="OSX246" s="41"/>
      <c r="OSY246" s="41"/>
      <c r="OSZ246" s="41"/>
      <c r="OTA246" s="41"/>
      <c r="OTB246" s="41"/>
      <c r="OTC246" s="41"/>
      <c r="OTD246" s="41"/>
      <c r="OTE246" s="41"/>
      <c r="OTF246" s="41"/>
      <c r="OTG246" s="41"/>
      <c r="OTH246" s="41"/>
      <c r="OTI246" s="41"/>
      <c r="OTJ246" s="41"/>
      <c r="OTK246" s="41"/>
      <c r="OTL246" s="41"/>
      <c r="OTM246" s="41"/>
      <c r="OTN246" s="41"/>
      <c r="OTO246" s="41"/>
      <c r="OTP246" s="41"/>
      <c r="OTQ246" s="41"/>
      <c r="OTR246" s="41"/>
      <c r="OTS246" s="41"/>
      <c r="OTT246" s="41"/>
      <c r="OTU246" s="41"/>
      <c r="OTV246" s="41"/>
      <c r="OTW246" s="41"/>
      <c r="OTX246" s="41"/>
      <c r="OTY246" s="41"/>
      <c r="OTZ246" s="41"/>
      <c r="OUA246" s="41"/>
      <c r="OUB246" s="41"/>
      <c r="OUC246" s="41"/>
      <c r="OUD246" s="41"/>
      <c r="OUE246" s="41"/>
      <c r="OUF246" s="41"/>
      <c r="OUG246" s="41"/>
      <c r="OUH246" s="41"/>
      <c r="OUI246" s="41"/>
      <c r="OUJ246" s="41"/>
      <c r="OUK246" s="41"/>
      <c r="OUL246" s="41"/>
      <c r="OUM246" s="41"/>
      <c r="OUN246" s="41"/>
      <c r="OUO246" s="41"/>
      <c r="OUP246" s="41"/>
      <c r="OUQ246" s="41"/>
      <c r="OUR246" s="41"/>
      <c r="OUS246" s="41"/>
      <c r="OUT246" s="41"/>
      <c r="OUU246" s="41"/>
      <c r="OUV246" s="41"/>
      <c r="OUW246" s="41"/>
      <c r="OUX246" s="41"/>
      <c r="OUY246" s="41"/>
      <c r="OUZ246" s="41"/>
      <c r="OVA246" s="41"/>
      <c r="OVB246" s="41"/>
      <c r="OVC246" s="41"/>
      <c r="OVD246" s="41"/>
      <c r="OVE246" s="41"/>
      <c r="OVF246" s="41"/>
      <c r="OVG246" s="41"/>
      <c r="OVH246" s="41"/>
      <c r="OVI246" s="41"/>
      <c r="OVJ246" s="41"/>
      <c r="OVK246" s="41"/>
      <c r="OVL246" s="41"/>
      <c r="OVM246" s="41"/>
      <c r="OVN246" s="41"/>
      <c r="OVO246" s="41"/>
      <c r="OVP246" s="41"/>
      <c r="OVQ246" s="41"/>
      <c r="OVR246" s="41"/>
      <c r="OVS246" s="41"/>
      <c r="OVT246" s="41"/>
      <c r="OVU246" s="41"/>
      <c r="OVV246" s="41"/>
      <c r="OVW246" s="41"/>
      <c r="OVX246" s="41"/>
      <c r="OVY246" s="41"/>
      <c r="OVZ246" s="41"/>
      <c r="OWA246" s="41"/>
      <c r="OWB246" s="41"/>
      <c r="OWC246" s="41"/>
      <c r="OWD246" s="41"/>
      <c r="OWE246" s="41"/>
      <c r="OWF246" s="41"/>
      <c r="OWG246" s="41"/>
      <c r="OWH246" s="41"/>
      <c r="OWI246" s="41"/>
      <c r="OWJ246" s="41"/>
      <c r="OWK246" s="41"/>
      <c r="OWL246" s="41"/>
      <c r="OWM246" s="41"/>
      <c r="OWN246" s="41"/>
      <c r="OWO246" s="41"/>
      <c r="OWP246" s="41"/>
      <c r="OWQ246" s="41"/>
      <c r="OWR246" s="41"/>
      <c r="OWS246" s="41"/>
      <c r="OWT246" s="41"/>
      <c r="OWU246" s="41"/>
      <c r="OWV246" s="41"/>
      <c r="OWW246" s="41"/>
      <c r="OWX246" s="41"/>
      <c r="OWY246" s="41"/>
      <c r="OWZ246" s="41"/>
      <c r="OXA246" s="41"/>
      <c r="OXB246" s="41"/>
      <c r="OXC246" s="41"/>
      <c r="OXD246" s="41"/>
      <c r="OXE246" s="41"/>
      <c r="OXF246" s="41"/>
      <c r="OXG246" s="41"/>
      <c r="OXH246" s="41"/>
      <c r="OXI246" s="41"/>
      <c r="OXJ246" s="41"/>
      <c r="OXK246" s="41"/>
      <c r="OXL246" s="41"/>
      <c r="OXM246" s="41"/>
      <c r="OXN246" s="41"/>
      <c r="OXO246" s="41"/>
      <c r="OXP246" s="41"/>
      <c r="OXQ246" s="41"/>
      <c r="OXR246" s="41"/>
      <c r="OXS246" s="41"/>
      <c r="OXT246" s="41"/>
      <c r="OXU246" s="41"/>
      <c r="OXV246" s="41"/>
      <c r="OXW246" s="41"/>
      <c r="OXX246" s="41"/>
      <c r="OXY246" s="41"/>
      <c r="OXZ246" s="41"/>
      <c r="OYA246" s="41"/>
      <c r="OYB246" s="41"/>
      <c r="OYC246" s="41"/>
      <c r="OYD246" s="41"/>
      <c r="OYE246" s="41"/>
      <c r="OYF246" s="41"/>
      <c r="OYG246" s="41"/>
      <c r="OYH246" s="41"/>
      <c r="OYI246" s="41"/>
      <c r="OYJ246" s="41"/>
      <c r="OYK246" s="41"/>
      <c r="OYL246" s="41"/>
      <c r="OYM246" s="41"/>
      <c r="OYN246" s="41"/>
      <c r="OYO246" s="41"/>
      <c r="OYP246" s="41"/>
      <c r="OYQ246" s="41"/>
      <c r="OYR246" s="41"/>
      <c r="OYS246" s="41"/>
      <c r="OYT246" s="41"/>
      <c r="OYU246" s="41"/>
      <c r="OYV246" s="41"/>
      <c r="OYW246" s="41"/>
      <c r="OYX246" s="41"/>
      <c r="OYY246" s="41"/>
      <c r="OYZ246" s="41"/>
      <c r="OZA246" s="41"/>
      <c r="OZB246" s="41"/>
      <c r="OZC246" s="41"/>
      <c r="OZD246" s="41"/>
      <c r="OZE246" s="41"/>
      <c r="OZF246" s="41"/>
      <c r="OZG246" s="41"/>
      <c r="OZH246" s="41"/>
      <c r="OZI246" s="41"/>
      <c r="OZJ246" s="41"/>
      <c r="OZK246" s="41"/>
      <c r="OZL246" s="41"/>
      <c r="OZM246" s="41"/>
      <c r="OZN246" s="41"/>
      <c r="OZO246" s="41"/>
      <c r="OZP246" s="41"/>
      <c r="OZQ246" s="41"/>
      <c r="OZR246" s="41"/>
      <c r="OZS246" s="41"/>
      <c r="OZT246" s="41"/>
      <c r="OZU246" s="41"/>
      <c r="OZV246" s="41"/>
      <c r="OZW246" s="41"/>
      <c r="OZX246" s="41"/>
      <c r="OZY246" s="41"/>
      <c r="OZZ246" s="41"/>
      <c r="PAA246" s="41"/>
      <c r="PAB246" s="41"/>
      <c r="PAC246" s="41"/>
      <c r="PAD246" s="41"/>
      <c r="PAE246" s="41"/>
      <c r="PAF246" s="41"/>
      <c r="PAG246" s="41"/>
      <c r="PAH246" s="41"/>
      <c r="PAI246" s="41"/>
      <c r="PAJ246" s="41"/>
      <c r="PAK246" s="41"/>
      <c r="PAL246" s="41"/>
      <c r="PAM246" s="41"/>
      <c r="PAN246" s="41"/>
      <c r="PAO246" s="41"/>
      <c r="PAP246" s="41"/>
      <c r="PAQ246" s="41"/>
      <c r="PAR246" s="41"/>
      <c r="PAS246" s="41"/>
      <c r="PAT246" s="41"/>
      <c r="PAU246" s="41"/>
      <c r="PAV246" s="41"/>
      <c r="PAW246" s="41"/>
      <c r="PAX246" s="41"/>
      <c r="PAY246" s="41"/>
      <c r="PAZ246" s="41"/>
      <c r="PBA246" s="41"/>
      <c r="PBB246" s="41"/>
      <c r="PBC246" s="41"/>
      <c r="PBD246" s="41"/>
      <c r="PBE246" s="41"/>
      <c r="PBF246" s="41"/>
      <c r="PBG246" s="41"/>
      <c r="PBH246" s="41"/>
      <c r="PBI246" s="41"/>
      <c r="PBJ246" s="41"/>
      <c r="PBK246" s="41"/>
      <c r="PBL246" s="41"/>
      <c r="PBM246" s="41"/>
      <c r="PBN246" s="41"/>
      <c r="PBO246" s="41"/>
      <c r="PBP246" s="41"/>
      <c r="PBQ246" s="41"/>
      <c r="PBR246" s="41"/>
      <c r="PBS246" s="41"/>
      <c r="PBT246" s="41"/>
      <c r="PBU246" s="41"/>
      <c r="PBV246" s="41"/>
      <c r="PBW246" s="41"/>
      <c r="PBX246" s="41"/>
      <c r="PBY246" s="41"/>
      <c r="PBZ246" s="41"/>
      <c r="PCA246" s="41"/>
      <c r="PCB246" s="41"/>
      <c r="PCC246" s="41"/>
      <c r="PCD246" s="41"/>
      <c r="PCE246" s="41"/>
      <c r="PCF246" s="41"/>
      <c r="PCG246" s="41"/>
      <c r="PCH246" s="41"/>
      <c r="PCI246" s="41"/>
      <c r="PCJ246" s="41"/>
      <c r="PCK246" s="41"/>
      <c r="PCL246" s="41"/>
      <c r="PCM246" s="41"/>
      <c r="PCN246" s="41"/>
      <c r="PCO246" s="41"/>
      <c r="PCP246" s="41"/>
      <c r="PCQ246" s="41"/>
      <c r="PCR246" s="41"/>
      <c r="PCS246" s="41"/>
      <c r="PCT246" s="41"/>
      <c r="PCU246" s="41"/>
      <c r="PCV246" s="41"/>
      <c r="PCW246" s="41"/>
      <c r="PCX246" s="41"/>
      <c r="PCY246" s="41"/>
      <c r="PCZ246" s="41"/>
      <c r="PDA246" s="41"/>
      <c r="PDB246" s="41"/>
      <c r="PDC246" s="41"/>
      <c r="PDD246" s="41"/>
      <c r="PDE246" s="41"/>
      <c r="PDF246" s="41"/>
      <c r="PDG246" s="41"/>
      <c r="PDH246" s="41"/>
      <c r="PDI246" s="41"/>
      <c r="PDJ246" s="41"/>
      <c r="PDK246" s="41"/>
      <c r="PDL246" s="41"/>
      <c r="PDM246" s="41"/>
      <c r="PDN246" s="41"/>
      <c r="PDO246" s="41"/>
      <c r="PDP246" s="41"/>
      <c r="PDQ246" s="41"/>
      <c r="PDR246" s="41"/>
      <c r="PDS246" s="41"/>
      <c r="PDT246" s="41"/>
      <c r="PDU246" s="41"/>
      <c r="PDV246" s="41"/>
      <c r="PDW246" s="41"/>
      <c r="PDX246" s="41"/>
      <c r="PDY246" s="41"/>
      <c r="PDZ246" s="41"/>
      <c r="PEA246" s="41"/>
      <c r="PEB246" s="41"/>
      <c r="PEC246" s="41"/>
      <c r="PED246" s="41"/>
      <c r="PEE246" s="41"/>
      <c r="PEF246" s="41"/>
      <c r="PEG246" s="41"/>
      <c r="PEH246" s="41"/>
      <c r="PEI246" s="41"/>
      <c r="PEJ246" s="41"/>
      <c r="PEK246" s="41"/>
      <c r="PEL246" s="41"/>
      <c r="PEM246" s="41"/>
      <c r="PEN246" s="41"/>
      <c r="PEO246" s="41"/>
      <c r="PEP246" s="41"/>
      <c r="PEQ246" s="41"/>
      <c r="PER246" s="41"/>
      <c r="PES246" s="41"/>
      <c r="PET246" s="41"/>
      <c r="PEU246" s="41"/>
      <c r="PEV246" s="41"/>
      <c r="PEW246" s="41"/>
      <c r="PEX246" s="41"/>
      <c r="PEY246" s="41"/>
      <c r="PEZ246" s="41"/>
      <c r="PFA246" s="41"/>
      <c r="PFB246" s="41"/>
      <c r="PFC246" s="41"/>
      <c r="PFD246" s="41"/>
      <c r="PFE246" s="41"/>
      <c r="PFF246" s="41"/>
      <c r="PFG246" s="41"/>
      <c r="PFH246" s="41"/>
      <c r="PFI246" s="41"/>
      <c r="PFJ246" s="41"/>
      <c r="PFK246" s="41"/>
      <c r="PFL246" s="41"/>
      <c r="PFM246" s="41"/>
      <c r="PFN246" s="41"/>
      <c r="PFO246" s="41"/>
      <c r="PFP246" s="41"/>
      <c r="PFQ246" s="41"/>
      <c r="PFR246" s="41"/>
      <c r="PFS246" s="41"/>
      <c r="PFT246" s="41"/>
      <c r="PFU246" s="41"/>
      <c r="PFV246" s="41"/>
      <c r="PFW246" s="41"/>
      <c r="PFX246" s="41"/>
      <c r="PFY246" s="41"/>
      <c r="PFZ246" s="41"/>
      <c r="PGA246" s="41"/>
      <c r="PGB246" s="41"/>
      <c r="PGC246" s="41"/>
      <c r="PGD246" s="41"/>
      <c r="PGE246" s="41"/>
      <c r="PGF246" s="41"/>
      <c r="PGG246" s="41"/>
      <c r="PGH246" s="41"/>
      <c r="PGI246" s="41"/>
      <c r="PGJ246" s="41"/>
      <c r="PGK246" s="41"/>
      <c r="PGL246" s="41"/>
      <c r="PGM246" s="41"/>
      <c r="PGN246" s="41"/>
      <c r="PGO246" s="41"/>
      <c r="PGP246" s="41"/>
      <c r="PGQ246" s="41"/>
      <c r="PGR246" s="41"/>
      <c r="PGS246" s="41"/>
      <c r="PGT246" s="41"/>
      <c r="PGU246" s="41"/>
      <c r="PGV246" s="41"/>
      <c r="PGW246" s="41"/>
      <c r="PGX246" s="41"/>
      <c r="PGY246" s="41"/>
      <c r="PGZ246" s="41"/>
      <c r="PHA246" s="41"/>
      <c r="PHB246" s="41"/>
      <c r="PHC246" s="41"/>
      <c r="PHD246" s="41"/>
      <c r="PHE246" s="41"/>
      <c r="PHF246" s="41"/>
      <c r="PHG246" s="41"/>
      <c r="PHH246" s="41"/>
      <c r="PHI246" s="41"/>
      <c r="PHJ246" s="41"/>
      <c r="PHK246" s="41"/>
      <c r="PHL246" s="41"/>
      <c r="PHM246" s="41"/>
      <c r="PHN246" s="41"/>
      <c r="PHO246" s="41"/>
      <c r="PHP246" s="41"/>
      <c r="PHQ246" s="41"/>
      <c r="PHR246" s="41"/>
      <c r="PHS246" s="41"/>
      <c r="PHT246" s="41"/>
      <c r="PHU246" s="41"/>
      <c r="PHV246" s="41"/>
      <c r="PHW246" s="41"/>
      <c r="PHX246" s="41"/>
      <c r="PHY246" s="41"/>
      <c r="PHZ246" s="41"/>
      <c r="PIA246" s="41"/>
      <c r="PIB246" s="41"/>
      <c r="PIC246" s="41"/>
      <c r="PID246" s="41"/>
      <c r="PIE246" s="41"/>
      <c r="PIF246" s="41"/>
      <c r="PIG246" s="41"/>
      <c r="PIH246" s="41"/>
      <c r="PII246" s="41"/>
      <c r="PIJ246" s="41"/>
      <c r="PIK246" s="41"/>
      <c r="PIL246" s="41"/>
      <c r="PIM246" s="41"/>
      <c r="PIN246" s="41"/>
      <c r="PIO246" s="41"/>
      <c r="PIP246" s="41"/>
      <c r="PIQ246" s="41"/>
      <c r="PIR246" s="41"/>
      <c r="PIS246" s="41"/>
      <c r="PIT246" s="41"/>
      <c r="PIU246" s="41"/>
      <c r="PIV246" s="41"/>
      <c r="PIW246" s="41"/>
      <c r="PIX246" s="41"/>
      <c r="PIY246" s="41"/>
      <c r="PIZ246" s="41"/>
      <c r="PJA246" s="41"/>
      <c r="PJB246" s="41"/>
      <c r="PJC246" s="41"/>
      <c r="PJD246" s="41"/>
      <c r="PJE246" s="41"/>
      <c r="PJF246" s="41"/>
      <c r="PJG246" s="41"/>
      <c r="PJH246" s="41"/>
      <c r="PJI246" s="41"/>
      <c r="PJJ246" s="41"/>
      <c r="PJK246" s="41"/>
      <c r="PJL246" s="41"/>
      <c r="PJM246" s="41"/>
      <c r="PJN246" s="41"/>
      <c r="PJO246" s="41"/>
      <c r="PJP246" s="41"/>
      <c r="PJQ246" s="41"/>
      <c r="PJR246" s="41"/>
      <c r="PJS246" s="41"/>
      <c r="PJT246" s="41"/>
      <c r="PJU246" s="41"/>
      <c r="PJV246" s="41"/>
      <c r="PJW246" s="41"/>
      <c r="PJX246" s="41"/>
      <c r="PJY246" s="41"/>
      <c r="PJZ246" s="41"/>
      <c r="PKA246" s="41"/>
      <c r="PKB246" s="41"/>
      <c r="PKC246" s="41"/>
      <c r="PKD246" s="41"/>
      <c r="PKE246" s="41"/>
      <c r="PKF246" s="41"/>
      <c r="PKG246" s="41"/>
      <c r="PKH246" s="41"/>
      <c r="PKI246" s="41"/>
      <c r="PKJ246" s="41"/>
      <c r="PKK246" s="41"/>
      <c r="PKL246" s="41"/>
      <c r="PKM246" s="41"/>
      <c r="PKN246" s="41"/>
      <c r="PKO246" s="41"/>
      <c r="PKP246" s="41"/>
      <c r="PKQ246" s="41"/>
      <c r="PKR246" s="41"/>
      <c r="PKS246" s="41"/>
      <c r="PKT246" s="41"/>
      <c r="PKU246" s="41"/>
      <c r="PKV246" s="41"/>
      <c r="PKW246" s="41"/>
      <c r="PKX246" s="41"/>
      <c r="PKY246" s="41"/>
      <c r="PKZ246" s="41"/>
      <c r="PLA246" s="41"/>
      <c r="PLB246" s="41"/>
      <c r="PLC246" s="41"/>
      <c r="PLD246" s="41"/>
      <c r="PLE246" s="41"/>
      <c r="PLF246" s="41"/>
      <c r="PLG246" s="41"/>
      <c r="PLH246" s="41"/>
      <c r="PLI246" s="41"/>
      <c r="PLJ246" s="41"/>
      <c r="PLK246" s="41"/>
      <c r="PLL246" s="41"/>
      <c r="PLM246" s="41"/>
      <c r="PLN246" s="41"/>
      <c r="PLO246" s="41"/>
      <c r="PLP246" s="41"/>
      <c r="PLQ246" s="41"/>
      <c r="PLR246" s="41"/>
      <c r="PLS246" s="41"/>
      <c r="PLT246" s="41"/>
      <c r="PLU246" s="41"/>
      <c r="PLV246" s="41"/>
      <c r="PLW246" s="41"/>
      <c r="PLX246" s="41"/>
      <c r="PLY246" s="41"/>
      <c r="PLZ246" s="41"/>
      <c r="PMA246" s="41"/>
      <c r="PMB246" s="41"/>
      <c r="PMC246" s="41"/>
      <c r="PMD246" s="41"/>
      <c r="PME246" s="41"/>
      <c r="PMF246" s="41"/>
      <c r="PMG246" s="41"/>
      <c r="PMH246" s="41"/>
      <c r="PMI246" s="41"/>
      <c r="PMJ246" s="41"/>
      <c r="PMK246" s="41"/>
      <c r="PML246" s="41"/>
      <c r="PMM246" s="41"/>
      <c r="PMN246" s="41"/>
      <c r="PMO246" s="41"/>
      <c r="PMP246" s="41"/>
      <c r="PMQ246" s="41"/>
      <c r="PMR246" s="41"/>
      <c r="PMS246" s="41"/>
      <c r="PMT246" s="41"/>
      <c r="PMU246" s="41"/>
      <c r="PMV246" s="41"/>
      <c r="PMW246" s="41"/>
      <c r="PMX246" s="41"/>
      <c r="PMY246" s="41"/>
      <c r="PMZ246" s="41"/>
      <c r="PNA246" s="41"/>
      <c r="PNB246" s="41"/>
      <c r="PNC246" s="41"/>
      <c r="PND246" s="41"/>
      <c r="PNE246" s="41"/>
      <c r="PNF246" s="41"/>
      <c r="PNG246" s="41"/>
      <c r="PNH246" s="41"/>
      <c r="PNI246" s="41"/>
      <c r="PNJ246" s="41"/>
      <c r="PNK246" s="41"/>
      <c r="PNL246" s="41"/>
      <c r="PNM246" s="41"/>
      <c r="PNN246" s="41"/>
      <c r="PNO246" s="41"/>
      <c r="PNP246" s="41"/>
      <c r="PNQ246" s="41"/>
      <c r="PNR246" s="41"/>
      <c r="PNS246" s="41"/>
      <c r="PNT246" s="41"/>
      <c r="PNU246" s="41"/>
      <c r="PNV246" s="41"/>
      <c r="PNW246" s="41"/>
      <c r="PNX246" s="41"/>
      <c r="PNY246" s="41"/>
      <c r="PNZ246" s="41"/>
      <c r="POA246" s="41"/>
      <c r="POB246" s="41"/>
      <c r="POC246" s="41"/>
      <c r="POD246" s="41"/>
      <c r="POE246" s="41"/>
      <c r="POF246" s="41"/>
      <c r="POG246" s="41"/>
      <c r="POH246" s="41"/>
      <c r="POI246" s="41"/>
      <c r="POJ246" s="41"/>
      <c r="POK246" s="41"/>
      <c r="POL246" s="41"/>
      <c r="POM246" s="41"/>
      <c r="PON246" s="41"/>
      <c r="POO246" s="41"/>
      <c r="POP246" s="41"/>
      <c r="POQ246" s="41"/>
      <c r="POR246" s="41"/>
      <c r="POS246" s="41"/>
      <c r="POT246" s="41"/>
      <c r="POU246" s="41"/>
      <c r="POV246" s="41"/>
      <c r="POW246" s="41"/>
      <c r="POX246" s="41"/>
      <c r="POY246" s="41"/>
      <c r="POZ246" s="41"/>
      <c r="PPA246" s="41"/>
      <c r="PPB246" s="41"/>
      <c r="PPC246" s="41"/>
      <c r="PPD246" s="41"/>
      <c r="PPE246" s="41"/>
      <c r="PPF246" s="41"/>
      <c r="PPG246" s="41"/>
      <c r="PPH246" s="41"/>
      <c r="PPI246" s="41"/>
      <c r="PPJ246" s="41"/>
      <c r="PPK246" s="41"/>
      <c r="PPL246" s="41"/>
      <c r="PPM246" s="41"/>
      <c r="PPN246" s="41"/>
      <c r="PPO246" s="41"/>
      <c r="PPP246" s="41"/>
      <c r="PPQ246" s="41"/>
      <c r="PPR246" s="41"/>
      <c r="PPS246" s="41"/>
      <c r="PPT246" s="41"/>
      <c r="PPU246" s="41"/>
      <c r="PPV246" s="41"/>
      <c r="PPW246" s="41"/>
      <c r="PPX246" s="41"/>
      <c r="PPY246" s="41"/>
      <c r="PPZ246" s="41"/>
      <c r="PQA246" s="41"/>
      <c r="PQB246" s="41"/>
      <c r="PQC246" s="41"/>
      <c r="PQD246" s="41"/>
      <c r="PQE246" s="41"/>
      <c r="PQF246" s="41"/>
      <c r="PQG246" s="41"/>
      <c r="PQH246" s="41"/>
      <c r="PQI246" s="41"/>
      <c r="PQJ246" s="41"/>
      <c r="PQK246" s="41"/>
      <c r="PQL246" s="41"/>
      <c r="PQM246" s="41"/>
      <c r="PQN246" s="41"/>
      <c r="PQO246" s="41"/>
      <c r="PQP246" s="41"/>
      <c r="PQQ246" s="41"/>
      <c r="PQR246" s="41"/>
      <c r="PQS246" s="41"/>
      <c r="PQT246" s="41"/>
      <c r="PQU246" s="41"/>
      <c r="PQV246" s="41"/>
      <c r="PQW246" s="41"/>
      <c r="PQX246" s="41"/>
      <c r="PQY246" s="41"/>
      <c r="PQZ246" s="41"/>
      <c r="PRA246" s="41"/>
      <c r="PRB246" s="41"/>
      <c r="PRC246" s="41"/>
      <c r="PRD246" s="41"/>
      <c r="PRE246" s="41"/>
      <c r="PRF246" s="41"/>
      <c r="PRG246" s="41"/>
      <c r="PRH246" s="41"/>
      <c r="PRI246" s="41"/>
      <c r="PRJ246" s="41"/>
      <c r="PRK246" s="41"/>
      <c r="PRL246" s="41"/>
      <c r="PRM246" s="41"/>
      <c r="PRN246" s="41"/>
      <c r="PRO246" s="41"/>
      <c r="PRP246" s="41"/>
      <c r="PRQ246" s="41"/>
      <c r="PRR246" s="41"/>
      <c r="PRS246" s="41"/>
      <c r="PRT246" s="41"/>
      <c r="PRU246" s="41"/>
      <c r="PRV246" s="41"/>
      <c r="PRW246" s="41"/>
      <c r="PRX246" s="41"/>
      <c r="PRY246" s="41"/>
      <c r="PRZ246" s="41"/>
      <c r="PSA246" s="41"/>
      <c r="PSB246" s="41"/>
      <c r="PSC246" s="41"/>
      <c r="PSD246" s="41"/>
      <c r="PSE246" s="41"/>
      <c r="PSF246" s="41"/>
      <c r="PSG246" s="41"/>
      <c r="PSH246" s="41"/>
      <c r="PSI246" s="41"/>
      <c r="PSJ246" s="41"/>
      <c r="PSK246" s="41"/>
      <c r="PSL246" s="41"/>
      <c r="PSM246" s="41"/>
      <c r="PSN246" s="41"/>
      <c r="PSO246" s="41"/>
      <c r="PSP246" s="41"/>
      <c r="PSQ246" s="41"/>
      <c r="PSR246" s="41"/>
      <c r="PSS246" s="41"/>
      <c r="PST246" s="41"/>
      <c r="PSU246" s="41"/>
      <c r="PSV246" s="41"/>
      <c r="PSW246" s="41"/>
      <c r="PSX246" s="41"/>
      <c r="PSY246" s="41"/>
      <c r="PSZ246" s="41"/>
      <c r="PTA246" s="41"/>
      <c r="PTB246" s="41"/>
      <c r="PTC246" s="41"/>
      <c r="PTD246" s="41"/>
      <c r="PTE246" s="41"/>
      <c r="PTF246" s="41"/>
      <c r="PTG246" s="41"/>
      <c r="PTH246" s="41"/>
      <c r="PTI246" s="41"/>
      <c r="PTJ246" s="41"/>
      <c r="PTK246" s="41"/>
      <c r="PTL246" s="41"/>
      <c r="PTM246" s="41"/>
      <c r="PTN246" s="41"/>
      <c r="PTO246" s="41"/>
      <c r="PTP246" s="41"/>
      <c r="PTQ246" s="41"/>
      <c r="PTR246" s="41"/>
      <c r="PTS246" s="41"/>
      <c r="PTT246" s="41"/>
      <c r="PTU246" s="41"/>
      <c r="PTV246" s="41"/>
      <c r="PTW246" s="41"/>
      <c r="PTX246" s="41"/>
      <c r="PTY246" s="41"/>
      <c r="PTZ246" s="41"/>
      <c r="PUA246" s="41"/>
      <c r="PUB246" s="41"/>
      <c r="PUC246" s="41"/>
      <c r="PUD246" s="41"/>
      <c r="PUE246" s="41"/>
      <c r="PUF246" s="41"/>
      <c r="PUG246" s="41"/>
      <c r="PUH246" s="41"/>
      <c r="PUI246" s="41"/>
      <c r="PUJ246" s="41"/>
      <c r="PUK246" s="41"/>
      <c r="PUL246" s="41"/>
      <c r="PUM246" s="41"/>
      <c r="PUN246" s="41"/>
      <c r="PUO246" s="41"/>
      <c r="PUP246" s="41"/>
      <c r="PUQ246" s="41"/>
      <c r="PUR246" s="41"/>
      <c r="PUS246" s="41"/>
      <c r="PUT246" s="41"/>
      <c r="PUU246" s="41"/>
      <c r="PUV246" s="41"/>
      <c r="PUW246" s="41"/>
      <c r="PUX246" s="41"/>
      <c r="PUY246" s="41"/>
      <c r="PUZ246" s="41"/>
      <c r="PVA246" s="41"/>
      <c r="PVB246" s="41"/>
      <c r="PVC246" s="41"/>
      <c r="PVD246" s="41"/>
      <c r="PVE246" s="41"/>
      <c r="PVF246" s="41"/>
      <c r="PVG246" s="41"/>
      <c r="PVH246" s="41"/>
      <c r="PVI246" s="41"/>
      <c r="PVJ246" s="41"/>
      <c r="PVK246" s="41"/>
      <c r="PVL246" s="41"/>
      <c r="PVM246" s="41"/>
      <c r="PVN246" s="41"/>
      <c r="PVO246" s="41"/>
      <c r="PVP246" s="41"/>
      <c r="PVQ246" s="41"/>
      <c r="PVR246" s="41"/>
      <c r="PVS246" s="41"/>
      <c r="PVT246" s="41"/>
      <c r="PVU246" s="41"/>
      <c r="PVV246" s="41"/>
      <c r="PVW246" s="41"/>
      <c r="PVX246" s="41"/>
      <c r="PVY246" s="41"/>
      <c r="PVZ246" s="41"/>
      <c r="PWA246" s="41"/>
      <c r="PWB246" s="41"/>
      <c r="PWC246" s="41"/>
      <c r="PWD246" s="41"/>
      <c r="PWE246" s="41"/>
      <c r="PWF246" s="41"/>
      <c r="PWG246" s="41"/>
      <c r="PWH246" s="41"/>
      <c r="PWI246" s="41"/>
      <c r="PWJ246" s="41"/>
      <c r="PWK246" s="41"/>
      <c r="PWL246" s="41"/>
      <c r="PWM246" s="41"/>
      <c r="PWN246" s="41"/>
      <c r="PWO246" s="41"/>
      <c r="PWP246" s="41"/>
      <c r="PWQ246" s="41"/>
      <c r="PWR246" s="41"/>
      <c r="PWS246" s="41"/>
      <c r="PWT246" s="41"/>
      <c r="PWU246" s="41"/>
      <c r="PWV246" s="41"/>
      <c r="PWW246" s="41"/>
      <c r="PWX246" s="41"/>
      <c r="PWY246" s="41"/>
      <c r="PWZ246" s="41"/>
      <c r="PXA246" s="41"/>
      <c r="PXB246" s="41"/>
      <c r="PXC246" s="41"/>
      <c r="PXD246" s="41"/>
      <c r="PXE246" s="41"/>
      <c r="PXF246" s="41"/>
      <c r="PXG246" s="41"/>
      <c r="PXH246" s="41"/>
      <c r="PXI246" s="41"/>
      <c r="PXJ246" s="41"/>
      <c r="PXK246" s="41"/>
      <c r="PXL246" s="41"/>
      <c r="PXM246" s="41"/>
      <c r="PXN246" s="41"/>
      <c r="PXO246" s="41"/>
      <c r="PXP246" s="41"/>
      <c r="PXQ246" s="41"/>
      <c r="PXR246" s="41"/>
      <c r="PXS246" s="41"/>
      <c r="PXT246" s="41"/>
      <c r="PXU246" s="41"/>
      <c r="PXV246" s="41"/>
      <c r="PXW246" s="41"/>
      <c r="PXX246" s="41"/>
      <c r="PXY246" s="41"/>
      <c r="PXZ246" s="41"/>
      <c r="PYA246" s="41"/>
      <c r="PYB246" s="41"/>
      <c r="PYC246" s="41"/>
      <c r="PYD246" s="41"/>
      <c r="PYE246" s="41"/>
      <c r="PYF246" s="41"/>
      <c r="PYG246" s="41"/>
      <c r="PYH246" s="41"/>
      <c r="PYI246" s="41"/>
      <c r="PYJ246" s="41"/>
      <c r="PYK246" s="41"/>
      <c r="PYL246" s="41"/>
      <c r="PYM246" s="41"/>
      <c r="PYN246" s="41"/>
      <c r="PYO246" s="41"/>
      <c r="PYP246" s="41"/>
      <c r="PYQ246" s="41"/>
      <c r="PYR246" s="41"/>
      <c r="PYS246" s="41"/>
      <c r="PYT246" s="41"/>
      <c r="PYU246" s="41"/>
      <c r="PYV246" s="41"/>
      <c r="PYW246" s="41"/>
      <c r="PYX246" s="41"/>
      <c r="PYY246" s="41"/>
      <c r="PYZ246" s="41"/>
      <c r="PZA246" s="41"/>
      <c r="PZB246" s="41"/>
      <c r="PZC246" s="41"/>
      <c r="PZD246" s="41"/>
      <c r="PZE246" s="41"/>
      <c r="PZF246" s="41"/>
      <c r="PZG246" s="41"/>
      <c r="PZH246" s="41"/>
      <c r="PZI246" s="41"/>
      <c r="PZJ246" s="41"/>
      <c r="PZK246" s="41"/>
      <c r="PZL246" s="41"/>
      <c r="PZM246" s="41"/>
      <c r="PZN246" s="41"/>
      <c r="PZO246" s="41"/>
      <c r="PZP246" s="41"/>
      <c r="PZQ246" s="41"/>
      <c r="PZR246" s="41"/>
      <c r="PZS246" s="41"/>
      <c r="PZT246" s="41"/>
      <c r="PZU246" s="41"/>
      <c r="PZV246" s="41"/>
      <c r="PZW246" s="41"/>
      <c r="PZX246" s="41"/>
      <c r="PZY246" s="41"/>
      <c r="PZZ246" s="41"/>
      <c r="QAA246" s="41"/>
      <c r="QAB246" s="41"/>
      <c r="QAC246" s="41"/>
      <c r="QAD246" s="41"/>
      <c r="QAE246" s="41"/>
      <c r="QAF246" s="41"/>
      <c r="QAG246" s="41"/>
      <c r="QAH246" s="41"/>
      <c r="QAI246" s="41"/>
      <c r="QAJ246" s="41"/>
      <c r="QAK246" s="41"/>
      <c r="QAL246" s="41"/>
      <c r="QAM246" s="41"/>
      <c r="QAN246" s="41"/>
      <c r="QAO246" s="41"/>
      <c r="QAP246" s="41"/>
      <c r="QAQ246" s="41"/>
      <c r="QAR246" s="41"/>
      <c r="QAS246" s="41"/>
      <c r="QAT246" s="41"/>
      <c r="QAU246" s="41"/>
      <c r="QAV246" s="41"/>
      <c r="QAW246" s="41"/>
      <c r="QAX246" s="41"/>
      <c r="QAY246" s="41"/>
      <c r="QAZ246" s="41"/>
      <c r="QBA246" s="41"/>
      <c r="QBB246" s="41"/>
      <c r="QBC246" s="41"/>
      <c r="QBD246" s="41"/>
      <c r="QBE246" s="41"/>
      <c r="QBF246" s="41"/>
      <c r="QBG246" s="41"/>
      <c r="QBH246" s="41"/>
      <c r="QBI246" s="41"/>
      <c r="QBJ246" s="41"/>
      <c r="QBK246" s="41"/>
      <c r="QBL246" s="41"/>
      <c r="QBM246" s="41"/>
      <c r="QBN246" s="41"/>
      <c r="QBO246" s="41"/>
      <c r="QBP246" s="41"/>
      <c r="QBQ246" s="41"/>
      <c r="QBR246" s="41"/>
      <c r="QBS246" s="41"/>
      <c r="QBT246" s="41"/>
      <c r="QBU246" s="41"/>
      <c r="QBV246" s="41"/>
      <c r="QBW246" s="41"/>
      <c r="QBX246" s="41"/>
      <c r="QBY246" s="41"/>
      <c r="QBZ246" s="41"/>
      <c r="QCA246" s="41"/>
      <c r="QCB246" s="41"/>
      <c r="QCC246" s="41"/>
      <c r="QCD246" s="41"/>
      <c r="QCE246" s="41"/>
      <c r="QCF246" s="41"/>
      <c r="QCG246" s="41"/>
      <c r="QCH246" s="41"/>
      <c r="QCI246" s="41"/>
      <c r="QCJ246" s="41"/>
      <c r="QCK246" s="41"/>
      <c r="QCL246" s="41"/>
      <c r="QCM246" s="41"/>
      <c r="QCN246" s="41"/>
      <c r="QCO246" s="41"/>
      <c r="QCP246" s="41"/>
      <c r="QCQ246" s="41"/>
      <c r="QCR246" s="41"/>
      <c r="QCS246" s="41"/>
      <c r="QCT246" s="41"/>
      <c r="QCU246" s="41"/>
      <c r="QCV246" s="41"/>
      <c r="QCW246" s="41"/>
      <c r="QCX246" s="41"/>
      <c r="QCY246" s="41"/>
      <c r="QCZ246" s="41"/>
      <c r="QDA246" s="41"/>
      <c r="QDB246" s="41"/>
      <c r="QDC246" s="41"/>
      <c r="QDD246" s="41"/>
      <c r="QDE246" s="41"/>
      <c r="QDF246" s="41"/>
      <c r="QDG246" s="41"/>
      <c r="QDH246" s="41"/>
      <c r="QDI246" s="41"/>
      <c r="QDJ246" s="41"/>
      <c r="QDK246" s="41"/>
      <c r="QDL246" s="41"/>
      <c r="QDM246" s="41"/>
      <c r="QDN246" s="41"/>
      <c r="QDO246" s="41"/>
      <c r="QDP246" s="41"/>
      <c r="QDQ246" s="41"/>
      <c r="QDR246" s="41"/>
      <c r="QDS246" s="41"/>
      <c r="QDT246" s="41"/>
      <c r="QDU246" s="41"/>
      <c r="QDV246" s="41"/>
      <c r="QDW246" s="41"/>
      <c r="QDX246" s="41"/>
      <c r="QDY246" s="41"/>
      <c r="QDZ246" s="41"/>
      <c r="QEA246" s="41"/>
      <c r="QEB246" s="41"/>
      <c r="QEC246" s="41"/>
      <c r="QED246" s="41"/>
      <c r="QEE246" s="41"/>
      <c r="QEF246" s="41"/>
      <c r="QEG246" s="41"/>
      <c r="QEH246" s="41"/>
      <c r="QEI246" s="41"/>
      <c r="QEJ246" s="41"/>
      <c r="QEK246" s="41"/>
      <c r="QEL246" s="41"/>
      <c r="QEM246" s="41"/>
      <c r="QEN246" s="41"/>
      <c r="QEO246" s="41"/>
      <c r="QEP246" s="41"/>
      <c r="QEQ246" s="41"/>
      <c r="QER246" s="41"/>
      <c r="QES246" s="41"/>
      <c r="QET246" s="41"/>
      <c r="QEU246" s="41"/>
      <c r="QEV246" s="41"/>
      <c r="QEW246" s="41"/>
      <c r="QEX246" s="41"/>
      <c r="QEY246" s="41"/>
      <c r="QEZ246" s="41"/>
      <c r="QFA246" s="41"/>
      <c r="QFB246" s="41"/>
      <c r="QFC246" s="41"/>
      <c r="QFD246" s="41"/>
      <c r="QFE246" s="41"/>
      <c r="QFF246" s="41"/>
      <c r="QFG246" s="41"/>
      <c r="QFH246" s="41"/>
      <c r="QFI246" s="41"/>
      <c r="QFJ246" s="41"/>
      <c r="QFK246" s="41"/>
      <c r="QFL246" s="41"/>
      <c r="QFM246" s="41"/>
      <c r="QFN246" s="41"/>
      <c r="QFO246" s="41"/>
      <c r="QFP246" s="41"/>
      <c r="QFQ246" s="41"/>
      <c r="QFR246" s="41"/>
      <c r="QFS246" s="41"/>
      <c r="QFT246" s="41"/>
      <c r="QFU246" s="41"/>
      <c r="QFV246" s="41"/>
      <c r="QFW246" s="41"/>
      <c r="QFX246" s="41"/>
      <c r="QFY246" s="41"/>
      <c r="QFZ246" s="41"/>
      <c r="QGA246" s="41"/>
      <c r="QGB246" s="41"/>
      <c r="QGC246" s="41"/>
      <c r="QGD246" s="41"/>
      <c r="QGE246" s="41"/>
      <c r="QGF246" s="41"/>
      <c r="QGG246" s="41"/>
      <c r="QGH246" s="41"/>
      <c r="QGI246" s="41"/>
      <c r="QGJ246" s="41"/>
      <c r="QGK246" s="41"/>
      <c r="QGL246" s="41"/>
      <c r="QGM246" s="41"/>
      <c r="QGN246" s="41"/>
      <c r="QGO246" s="41"/>
      <c r="QGP246" s="41"/>
      <c r="QGQ246" s="41"/>
      <c r="QGR246" s="41"/>
      <c r="QGS246" s="41"/>
      <c r="QGT246" s="41"/>
      <c r="QGU246" s="41"/>
      <c r="QGV246" s="41"/>
      <c r="QGW246" s="41"/>
      <c r="QGX246" s="41"/>
      <c r="QGY246" s="41"/>
      <c r="QGZ246" s="41"/>
      <c r="QHA246" s="41"/>
      <c r="QHB246" s="41"/>
      <c r="QHC246" s="41"/>
      <c r="QHD246" s="41"/>
      <c r="QHE246" s="41"/>
      <c r="QHF246" s="41"/>
      <c r="QHG246" s="41"/>
      <c r="QHH246" s="41"/>
      <c r="QHI246" s="41"/>
      <c r="QHJ246" s="41"/>
      <c r="QHK246" s="41"/>
      <c r="QHL246" s="41"/>
      <c r="QHM246" s="41"/>
      <c r="QHN246" s="41"/>
      <c r="QHO246" s="41"/>
      <c r="QHP246" s="41"/>
      <c r="QHQ246" s="41"/>
      <c r="QHR246" s="41"/>
      <c r="QHS246" s="41"/>
      <c r="QHT246" s="41"/>
      <c r="QHU246" s="41"/>
      <c r="QHV246" s="41"/>
      <c r="QHW246" s="41"/>
      <c r="QHX246" s="41"/>
      <c r="QHY246" s="41"/>
      <c r="QHZ246" s="41"/>
      <c r="QIA246" s="41"/>
      <c r="QIB246" s="41"/>
      <c r="QIC246" s="41"/>
      <c r="QID246" s="41"/>
      <c r="QIE246" s="41"/>
      <c r="QIF246" s="41"/>
      <c r="QIG246" s="41"/>
      <c r="QIH246" s="41"/>
      <c r="QII246" s="41"/>
      <c r="QIJ246" s="41"/>
      <c r="QIK246" s="41"/>
      <c r="QIL246" s="41"/>
      <c r="QIM246" s="41"/>
      <c r="QIN246" s="41"/>
      <c r="QIO246" s="41"/>
      <c r="QIP246" s="41"/>
      <c r="QIQ246" s="41"/>
      <c r="QIR246" s="41"/>
      <c r="QIS246" s="41"/>
      <c r="QIT246" s="41"/>
      <c r="QIU246" s="41"/>
      <c r="QIV246" s="41"/>
      <c r="QIW246" s="41"/>
      <c r="QIX246" s="41"/>
      <c r="QIY246" s="41"/>
      <c r="QIZ246" s="41"/>
      <c r="QJA246" s="41"/>
      <c r="QJB246" s="41"/>
      <c r="QJC246" s="41"/>
      <c r="QJD246" s="41"/>
      <c r="QJE246" s="41"/>
      <c r="QJF246" s="41"/>
      <c r="QJG246" s="41"/>
      <c r="QJH246" s="41"/>
      <c r="QJI246" s="41"/>
      <c r="QJJ246" s="41"/>
      <c r="QJK246" s="41"/>
      <c r="QJL246" s="41"/>
      <c r="QJM246" s="41"/>
      <c r="QJN246" s="41"/>
      <c r="QJO246" s="41"/>
      <c r="QJP246" s="41"/>
      <c r="QJQ246" s="41"/>
      <c r="QJR246" s="41"/>
      <c r="QJS246" s="41"/>
      <c r="QJT246" s="41"/>
      <c r="QJU246" s="41"/>
      <c r="QJV246" s="41"/>
      <c r="QJW246" s="41"/>
      <c r="QJX246" s="41"/>
      <c r="QJY246" s="41"/>
      <c r="QJZ246" s="41"/>
      <c r="QKA246" s="41"/>
      <c r="QKB246" s="41"/>
      <c r="QKC246" s="41"/>
      <c r="QKD246" s="41"/>
      <c r="QKE246" s="41"/>
      <c r="QKF246" s="41"/>
      <c r="QKG246" s="41"/>
      <c r="QKH246" s="41"/>
      <c r="QKI246" s="41"/>
      <c r="QKJ246" s="41"/>
      <c r="QKK246" s="41"/>
      <c r="QKL246" s="41"/>
      <c r="QKM246" s="41"/>
      <c r="QKN246" s="41"/>
      <c r="QKO246" s="41"/>
      <c r="QKP246" s="41"/>
      <c r="QKQ246" s="41"/>
      <c r="QKR246" s="41"/>
      <c r="QKS246" s="41"/>
      <c r="QKT246" s="41"/>
      <c r="QKU246" s="41"/>
      <c r="QKV246" s="41"/>
      <c r="QKW246" s="41"/>
      <c r="QKX246" s="41"/>
      <c r="QKY246" s="41"/>
      <c r="QKZ246" s="41"/>
      <c r="QLA246" s="41"/>
      <c r="QLB246" s="41"/>
      <c r="QLC246" s="41"/>
      <c r="QLD246" s="41"/>
      <c r="QLE246" s="41"/>
      <c r="QLF246" s="41"/>
      <c r="QLG246" s="41"/>
      <c r="QLH246" s="41"/>
      <c r="QLI246" s="41"/>
      <c r="QLJ246" s="41"/>
      <c r="QLK246" s="41"/>
      <c r="QLL246" s="41"/>
      <c r="QLM246" s="41"/>
      <c r="QLN246" s="41"/>
      <c r="QLO246" s="41"/>
      <c r="QLP246" s="41"/>
      <c r="QLQ246" s="41"/>
      <c r="QLR246" s="41"/>
      <c r="QLS246" s="41"/>
      <c r="QLT246" s="41"/>
      <c r="QLU246" s="41"/>
      <c r="QLV246" s="41"/>
      <c r="QLW246" s="41"/>
      <c r="QLX246" s="41"/>
      <c r="QLY246" s="41"/>
      <c r="QLZ246" s="41"/>
      <c r="QMA246" s="41"/>
      <c r="QMB246" s="41"/>
      <c r="QMC246" s="41"/>
      <c r="QMD246" s="41"/>
      <c r="QME246" s="41"/>
      <c r="QMF246" s="41"/>
      <c r="QMG246" s="41"/>
      <c r="QMH246" s="41"/>
      <c r="QMI246" s="41"/>
      <c r="QMJ246" s="41"/>
      <c r="QMK246" s="41"/>
      <c r="QML246" s="41"/>
      <c r="QMM246" s="41"/>
      <c r="QMN246" s="41"/>
      <c r="QMO246" s="41"/>
      <c r="QMP246" s="41"/>
      <c r="QMQ246" s="41"/>
      <c r="QMR246" s="41"/>
      <c r="QMS246" s="41"/>
      <c r="QMT246" s="41"/>
      <c r="QMU246" s="41"/>
      <c r="QMV246" s="41"/>
      <c r="QMW246" s="41"/>
      <c r="QMX246" s="41"/>
      <c r="QMY246" s="41"/>
      <c r="QMZ246" s="41"/>
      <c r="QNA246" s="41"/>
      <c r="QNB246" s="41"/>
      <c r="QNC246" s="41"/>
      <c r="QND246" s="41"/>
      <c r="QNE246" s="41"/>
      <c r="QNF246" s="41"/>
      <c r="QNG246" s="41"/>
      <c r="QNH246" s="41"/>
      <c r="QNI246" s="41"/>
      <c r="QNJ246" s="41"/>
      <c r="QNK246" s="41"/>
      <c r="QNL246" s="41"/>
      <c r="QNM246" s="41"/>
      <c r="QNN246" s="41"/>
      <c r="QNO246" s="41"/>
      <c r="QNP246" s="41"/>
      <c r="QNQ246" s="41"/>
      <c r="QNR246" s="41"/>
      <c r="QNS246" s="41"/>
      <c r="QNT246" s="41"/>
      <c r="QNU246" s="41"/>
      <c r="QNV246" s="41"/>
      <c r="QNW246" s="41"/>
      <c r="QNX246" s="41"/>
      <c r="QNY246" s="41"/>
      <c r="QNZ246" s="41"/>
      <c r="QOA246" s="41"/>
      <c r="QOB246" s="41"/>
      <c r="QOC246" s="41"/>
      <c r="QOD246" s="41"/>
      <c r="QOE246" s="41"/>
      <c r="QOF246" s="41"/>
      <c r="QOG246" s="41"/>
      <c r="QOH246" s="41"/>
      <c r="QOI246" s="41"/>
      <c r="QOJ246" s="41"/>
      <c r="QOK246" s="41"/>
      <c r="QOL246" s="41"/>
      <c r="QOM246" s="41"/>
      <c r="QON246" s="41"/>
      <c r="QOO246" s="41"/>
      <c r="QOP246" s="41"/>
      <c r="QOQ246" s="41"/>
      <c r="QOR246" s="41"/>
      <c r="QOS246" s="41"/>
      <c r="QOT246" s="41"/>
      <c r="QOU246" s="41"/>
      <c r="QOV246" s="41"/>
      <c r="QOW246" s="41"/>
      <c r="QOX246" s="41"/>
      <c r="QOY246" s="41"/>
      <c r="QOZ246" s="41"/>
      <c r="QPA246" s="41"/>
      <c r="QPB246" s="41"/>
      <c r="QPC246" s="41"/>
      <c r="QPD246" s="41"/>
      <c r="QPE246" s="41"/>
      <c r="QPF246" s="41"/>
      <c r="QPG246" s="41"/>
      <c r="QPH246" s="41"/>
      <c r="QPI246" s="41"/>
      <c r="QPJ246" s="41"/>
      <c r="QPK246" s="41"/>
      <c r="QPL246" s="41"/>
      <c r="QPM246" s="41"/>
      <c r="QPN246" s="41"/>
      <c r="QPO246" s="41"/>
      <c r="QPP246" s="41"/>
      <c r="QPQ246" s="41"/>
      <c r="QPR246" s="41"/>
      <c r="QPS246" s="41"/>
      <c r="QPT246" s="41"/>
      <c r="QPU246" s="41"/>
      <c r="QPV246" s="41"/>
      <c r="QPW246" s="41"/>
      <c r="QPX246" s="41"/>
      <c r="QPY246" s="41"/>
      <c r="QPZ246" s="41"/>
      <c r="QQA246" s="41"/>
      <c r="QQB246" s="41"/>
      <c r="QQC246" s="41"/>
      <c r="QQD246" s="41"/>
      <c r="QQE246" s="41"/>
      <c r="QQF246" s="41"/>
      <c r="QQG246" s="41"/>
      <c r="QQH246" s="41"/>
      <c r="QQI246" s="41"/>
      <c r="QQJ246" s="41"/>
      <c r="QQK246" s="41"/>
      <c r="QQL246" s="41"/>
      <c r="QQM246" s="41"/>
      <c r="QQN246" s="41"/>
      <c r="QQO246" s="41"/>
      <c r="QQP246" s="41"/>
      <c r="QQQ246" s="41"/>
      <c r="QQR246" s="41"/>
      <c r="QQS246" s="41"/>
      <c r="QQT246" s="41"/>
      <c r="QQU246" s="41"/>
      <c r="QQV246" s="41"/>
      <c r="QQW246" s="41"/>
      <c r="QQX246" s="41"/>
      <c r="QQY246" s="41"/>
      <c r="QQZ246" s="41"/>
      <c r="QRA246" s="41"/>
      <c r="QRB246" s="41"/>
      <c r="QRC246" s="41"/>
      <c r="QRD246" s="41"/>
      <c r="QRE246" s="41"/>
      <c r="QRF246" s="41"/>
      <c r="QRG246" s="41"/>
      <c r="QRH246" s="41"/>
      <c r="QRI246" s="41"/>
      <c r="QRJ246" s="41"/>
      <c r="QRK246" s="41"/>
      <c r="QRL246" s="41"/>
      <c r="QRM246" s="41"/>
      <c r="QRN246" s="41"/>
      <c r="QRO246" s="41"/>
      <c r="QRP246" s="41"/>
      <c r="QRQ246" s="41"/>
      <c r="QRR246" s="41"/>
      <c r="QRS246" s="41"/>
      <c r="QRT246" s="41"/>
      <c r="QRU246" s="41"/>
      <c r="QRV246" s="41"/>
      <c r="QRW246" s="41"/>
      <c r="QRX246" s="41"/>
      <c r="QRY246" s="41"/>
      <c r="QRZ246" s="41"/>
      <c r="QSA246" s="41"/>
      <c r="QSB246" s="41"/>
      <c r="QSC246" s="41"/>
      <c r="QSD246" s="41"/>
      <c r="QSE246" s="41"/>
      <c r="QSF246" s="41"/>
      <c r="QSG246" s="41"/>
      <c r="QSH246" s="41"/>
      <c r="QSI246" s="41"/>
      <c r="QSJ246" s="41"/>
      <c r="QSK246" s="41"/>
      <c r="QSL246" s="41"/>
      <c r="QSM246" s="41"/>
      <c r="QSN246" s="41"/>
      <c r="QSO246" s="41"/>
      <c r="QSP246" s="41"/>
      <c r="QSQ246" s="41"/>
      <c r="QSR246" s="41"/>
      <c r="QSS246" s="41"/>
      <c r="QST246" s="41"/>
      <c r="QSU246" s="41"/>
      <c r="QSV246" s="41"/>
      <c r="QSW246" s="41"/>
      <c r="QSX246" s="41"/>
      <c r="QSY246" s="41"/>
      <c r="QSZ246" s="41"/>
      <c r="QTA246" s="41"/>
      <c r="QTB246" s="41"/>
      <c r="QTC246" s="41"/>
      <c r="QTD246" s="41"/>
      <c r="QTE246" s="41"/>
      <c r="QTF246" s="41"/>
      <c r="QTG246" s="41"/>
      <c r="QTH246" s="41"/>
      <c r="QTI246" s="41"/>
      <c r="QTJ246" s="41"/>
      <c r="QTK246" s="41"/>
      <c r="QTL246" s="41"/>
      <c r="QTM246" s="41"/>
      <c r="QTN246" s="41"/>
      <c r="QTO246" s="41"/>
      <c r="QTP246" s="41"/>
      <c r="QTQ246" s="41"/>
      <c r="QTR246" s="41"/>
      <c r="QTS246" s="41"/>
      <c r="QTT246" s="41"/>
      <c r="QTU246" s="41"/>
      <c r="QTV246" s="41"/>
      <c r="QTW246" s="41"/>
      <c r="QTX246" s="41"/>
      <c r="QTY246" s="41"/>
      <c r="QTZ246" s="41"/>
      <c r="QUA246" s="41"/>
      <c r="QUB246" s="41"/>
      <c r="QUC246" s="41"/>
      <c r="QUD246" s="41"/>
      <c r="QUE246" s="41"/>
      <c r="QUF246" s="41"/>
      <c r="QUG246" s="41"/>
      <c r="QUH246" s="41"/>
      <c r="QUI246" s="41"/>
      <c r="QUJ246" s="41"/>
      <c r="QUK246" s="41"/>
      <c r="QUL246" s="41"/>
      <c r="QUM246" s="41"/>
      <c r="QUN246" s="41"/>
      <c r="QUO246" s="41"/>
      <c r="QUP246" s="41"/>
      <c r="QUQ246" s="41"/>
      <c r="QUR246" s="41"/>
      <c r="QUS246" s="41"/>
      <c r="QUT246" s="41"/>
      <c r="QUU246" s="41"/>
      <c r="QUV246" s="41"/>
      <c r="QUW246" s="41"/>
      <c r="QUX246" s="41"/>
      <c r="QUY246" s="41"/>
      <c r="QUZ246" s="41"/>
      <c r="QVA246" s="41"/>
      <c r="QVB246" s="41"/>
      <c r="QVC246" s="41"/>
      <c r="QVD246" s="41"/>
      <c r="QVE246" s="41"/>
      <c r="QVF246" s="41"/>
      <c r="QVG246" s="41"/>
      <c r="QVH246" s="41"/>
      <c r="QVI246" s="41"/>
      <c r="QVJ246" s="41"/>
      <c r="QVK246" s="41"/>
      <c r="QVL246" s="41"/>
      <c r="QVM246" s="41"/>
      <c r="QVN246" s="41"/>
      <c r="QVO246" s="41"/>
      <c r="QVP246" s="41"/>
      <c r="QVQ246" s="41"/>
      <c r="QVR246" s="41"/>
      <c r="QVS246" s="41"/>
      <c r="QVT246" s="41"/>
      <c r="QVU246" s="41"/>
      <c r="QVV246" s="41"/>
      <c r="QVW246" s="41"/>
      <c r="QVX246" s="41"/>
      <c r="QVY246" s="41"/>
      <c r="QVZ246" s="41"/>
      <c r="QWA246" s="41"/>
      <c r="QWB246" s="41"/>
      <c r="QWC246" s="41"/>
      <c r="QWD246" s="41"/>
      <c r="QWE246" s="41"/>
      <c r="QWF246" s="41"/>
      <c r="QWG246" s="41"/>
      <c r="QWH246" s="41"/>
      <c r="QWI246" s="41"/>
      <c r="QWJ246" s="41"/>
      <c r="QWK246" s="41"/>
      <c r="QWL246" s="41"/>
      <c r="QWM246" s="41"/>
      <c r="QWN246" s="41"/>
      <c r="QWO246" s="41"/>
      <c r="QWP246" s="41"/>
      <c r="QWQ246" s="41"/>
      <c r="QWR246" s="41"/>
      <c r="QWS246" s="41"/>
      <c r="QWT246" s="41"/>
      <c r="QWU246" s="41"/>
      <c r="QWV246" s="41"/>
      <c r="QWW246" s="41"/>
      <c r="QWX246" s="41"/>
      <c r="QWY246" s="41"/>
      <c r="QWZ246" s="41"/>
      <c r="QXA246" s="41"/>
      <c r="QXB246" s="41"/>
      <c r="QXC246" s="41"/>
      <c r="QXD246" s="41"/>
      <c r="QXE246" s="41"/>
      <c r="QXF246" s="41"/>
      <c r="QXG246" s="41"/>
      <c r="QXH246" s="41"/>
      <c r="QXI246" s="41"/>
      <c r="QXJ246" s="41"/>
      <c r="QXK246" s="41"/>
      <c r="QXL246" s="41"/>
      <c r="QXM246" s="41"/>
      <c r="QXN246" s="41"/>
      <c r="QXO246" s="41"/>
      <c r="QXP246" s="41"/>
      <c r="QXQ246" s="41"/>
      <c r="QXR246" s="41"/>
      <c r="QXS246" s="41"/>
      <c r="QXT246" s="41"/>
      <c r="QXU246" s="41"/>
      <c r="QXV246" s="41"/>
      <c r="QXW246" s="41"/>
      <c r="QXX246" s="41"/>
      <c r="QXY246" s="41"/>
      <c r="QXZ246" s="41"/>
      <c r="QYA246" s="41"/>
      <c r="QYB246" s="41"/>
      <c r="QYC246" s="41"/>
      <c r="QYD246" s="41"/>
      <c r="QYE246" s="41"/>
      <c r="QYF246" s="41"/>
      <c r="QYG246" s="41"/>
      <c r="QYH246" s="41"/>
      <c r="QYI246" s="41"/>
      <c r="QYJ246" s="41"/>
      <c r="QYK246" s="41"/>
      <c r="QYL246" s="41"/>
      <c r="QYM246" s="41"/>
      <c r="QYN246" s="41"/>
      <c r="QYO246" s="41"/>
      <c r="QYP246" s="41"/>
      <c r="QYQ246" s="41"/>
      <c r="QYR246" s="41"/>
      <c r="QYS246" s="41"/>
      <c r="QYT246" s="41"/>
      <c r="QYU246" s="41"/>
      <c r="QYV246" s="41"/>
      <c r="QYW246" s="41"/>
      <c r="QYX246" s="41"/>
      <c r="QYY246" s="41"/>
      <c r="QYZ246" s="41"/>
      <c r="QZA246" s="41"/>
      <c r="QZB246" s="41"/>
      <c r="QZC246" s="41"/>
      <c r="QZD246" s="41"/>
      <c r="QZE246" s="41"/>
      <c r="QZF246" s="41"/>
      <c r="QZG246" s="41"/>
      <c r="QZH246" s="41"/>
      <c r="QZI246" s="41"/>
      <c r="QZJ246" s="41"/>
      <c r="QZK246" s="41"/>
      <c r="QZL246" s="41"/>
      <c r="QZM246" s="41"/>
      <c r="QZN246" s="41"/>
      <c r="QZO246" s="41"/>
      <c r="QZP246" s="41"/>
      <c r="QZQ246" s="41"/>
      <c r="QZR246" s="41"/>
      <c r="QZS246" s="41"/>
      <c r="QZT246" s="41"/>
      <c r="QZU246" s="41"/>
      <c r="QZV246" s="41"/>
      <c r="QZW246" s="41"/>
      <c r="QZX246" s="41"/>
      <c r="QZY246" s="41"/>
      <c r="QZZ246" s="41"/>
      <c r="RAA246" s="41"/>
      <c r="RAB246" s="41"/>
      <c r="RAC246" s="41"/>
      <c r="RAD246" s="41"/>
      <c r="RAE246" s="41"/>
      <c r="RAF246" s="41"/>
      <c r="RAG246" s="41"/>
      <c r="RAH246" s="41"/>
      <c r="RAI246" s="41"/>
      <c r="RAJ246" s="41"/>
      <c r="RAK246" s="41"/>
      <c r="RAL246" s="41"/>
      <c r="RAM246" s="41"/>
      <c r="RAN246" s="41"/>
      <c r="RAO246" s="41"/>
      <c r="RAP246" s="41"/>
      <c r="RAQ246" s="41"/>
      <c r="RAR246" s="41"/>
      <c r="RAS246" s="41"/>
      <c r="RAT246" s="41"/>
      <c r="RAU246" s="41"/>
      <c r="RAV246" s="41"/>
      <c r="RAW246" s="41"/>
      <c r="RAX246" s="41"/>
      <c r="RAY246" s="41"/>
      <c r="RAZ246" s="41"/>
      <c r="RBA246" s="41"/>
      <c r="RBB246" s="41"/>
      <c r="RBC246" s="41"/>
      <c r="RBD246" s="41"/>
      <c r="RBE246" s="41"/>
      <c r="RBF246" s="41"/>
      <c r="RBG246" s="41"/>
      <c r="RBH246" s="41"/>
      <c r="RBI246" s="41"/>
      <c r="RBJ246" s="41"/>
      <c r="RBK246" s="41"/>
      <c r="RBL246" s="41"/>
      <c r="RBM246" s="41"/>
      <c r="RBN246" s="41"/>
      <c r="RBO246" s="41"/>
      <c r="RBP246" s="41"/>
      <c r="RBQ246" s="41"/>
      <c r="RBR246" s="41"/>
      <c r="RBS246" s="41"/>
      <c r="RBT246" s="41"/>
      <c r="RBU246" s="41"/>
      <c r="RBV246" s="41"/>
      <c r="RBW246" s="41"/>
      <c r="RBX246" s="41"/>
      <c r="RBY246" s="41"/>
      <c r="RBZ246" s="41"/>
      <c r="RCA246" s="41"/>
      <c r="RCB246" s="41"/>
      <c r="RCC246" s="41"/>
      <c r="RCD246" s="41"/>
      <c r="RCE246" s="41"/>
      <c r="RCF246" s="41"/>
      <c r="RCG246" s="41"/>
      <c r="RCH246" s="41"/>
      <c r="RCI246" s="41"/>
      <c r="RCJ246" s="41"/>
      <c r="RCK246" s="41"/>
      <c r="RCL246" s="41"/>
      <c r="RCM246" s="41"/>
      <c r="RCN246" s="41"/>
      <c r="RCO246" s="41"/>
      <c r="RCP246" s="41"/>
      <c r="RCQ246" s="41"/>
      <c r="RCR246" s="41"/>
      <c r="RCS246" s="41"/>
      <c r="RCT246" s="41"/>
      <c r="RCU246" s="41"/>
      <c r="RCV246" s="41"/>
      <c r="RCW246" s="41"/>
      <c r="RCX246" s="41"/>
      <c r="RCY246" s="41"/>
      <c r="RCZ246" s="41"/>
      <c r="RDA246" s="41"/>
      <c r="RDB246" s="41"/>
      <c r="RDC246" s="41"/>
      <c r="RDD246" s="41"/>
      <c r="RDE246" s="41"/>
      <c r="RDF246" s="41"/>
      <c r="RDG246" s="41"/>
      <c r="RDH246" s="41"/>
      <c r="RDI246" s="41"/>
      <c r="RDJ246" s="41"/>
      <c r="RDK246" s="41"/>
      <c r="RDL246" s="41"/>
      <c r="RDM246" s="41"/>
      <c r="RDN246" s="41"/>
      <c r="RDO246" s="41"/>
      <c r="RDP246" s="41"/>
      <c r="RDQ246" s="41"/>
      <c r="RDR246" s="41"/>
      <c r="RDS246" s="41"/>
      <c r="RDT246" s="41"/>
      <c r="RDU246" s="41"/>
      <c r="RDV246" s="41"/>
      <c r="RDW246" s="41"/>
      <c r="RDX246" s="41"/>
      <c r="RDY246" s="41"/>
      <c r="RDZ246" s="41"/>
      <c r="REA246" s="41"/>
      <c r="REB246" s="41"/>
      <c r="REC246" s="41"/>
      <c r="RED246" s="41"/>
      <c r="REE246" s="41"/>
      <c r="REF246" s="41"/>
      <c r="REG246" s="41"/>
      <c r="REH246" s="41"/>
      <c r="REI246" s="41"/>
      <c r="REJ246" s="41"/>
      <c r="REK246" s="41"/>
      <c r="REL246" s="41"/>
      <c r="REM246" s="41"/>
      <c r="REN246" s="41"/>
      <c r="REO246" s="41"/>
      <c r="REP246" s="41"/>
      <c r="REQ246" s="41"/>
      <c r="RER246" s="41"/>
      <c r="RES246" s="41"/>
      <c r="RET246" s="41"/>
      <c r="REU246" s="41"/>
      <c r="REV246" s="41"/>
      <c r="REW246" s="41"/>
      <c r="REX246" s="41"/>
      <c r="REY246" s="41"/>
      <c r="REZ246" s="41"/>
      <c r="RFA246" s="41"/>
      <c r="RFB246" s="41"/>
      <c r="RFC246" s="41"/>
      <c r="RFD246" s="41"/>
      <c r="RFE246" s="41"/>
      <c r="RFF246" s="41"/>
      <c r="RFG246" s="41"/>
      <c r="RFH246" s="41"/>
      <c r="RFI246" s="41"/>
      <c r="RFJ246" s="41"/>
      <c r="RFK246" s="41"/>
      <c r="RFL246" s="41"/>
      <c r="RFM246" s="41"/>
      <c r="RFN246" s="41"/>
      <c r="RFO246" s="41"/>
      <c r="RFP246" s="41"/>
      <c r="RFQ246" s="41"/>
      <c r="RFR246" s="41"/>
      <c r="RFS246" s="41"/>
      <c r="RFT246" s="41"/>
      <c r="RFU246" s="41"/>
      <c r="RFV246" s="41"/>
      <c r="RFW246" s="41"/>
      <c r="RFX246" s="41"/>
      <c r="RFY246" s="41"/>
      <c r="RFZ246" s="41"/>
      <c r="RGA246" s="41"/>
      <c r="RGB246" s="41"/>
      <c r="RGC246" s="41"/>
      <c r="RGD246" s="41"/>
      <c r="RGE246" s="41"/>
      <c r="RGF246" s="41"/>
      <c r="RGG246" s="41"/>
      <c r="RGH246" s="41"/>
      <c r="RGI246" s="41"/>
      <c r="RGJ246" s="41"/>
      <c r="RGK246" s="41"/>
      <c r="RGL246" s="41"/>
      <c r="RGM246" s="41"/>
      <c r="RGN246" s="41"/>
      <c r="RGO246" s="41"/>
      <c r="RGP246" s="41"/>
      <c r="RGQ246" s="41"/>
      <c r="RGR246" s="41"/>
      <c r="RGS246" s="41"/>
      <c r="RGT246" s="41"/>
      <c r="RGU246" s="41"/>
      <c r="RGV246" s="41"/>
      <c r="RGW246" s="41"/>
      <c r="RGX246" s="41"/>
      <c r="RGY246" s="41"/>
      <c r="RGZ246" s="41"/>
      <c r="RHA246" s="41"/>
      <c r="RHB246" s="41"/>
      <c r="RHC246" s="41"/>
      <c r="RHD246" s="41"/>
      <c r="RHE246" s="41"/>
      <c r="RHF246" s="41"/>
      <c r="RHG246" s="41"/>
      <c r="RHH246" s="41"/>
      <c r="RHI246" s="41"/>
      <c r="RHJ246" s="41"/>
      <c r="RHK246" s="41"/>
      <c r="RHL246" s="41"/>
      <c r="RHM246" s="41"/>
      <c r="RHN246" s="41"/>
      <c r="RHO246" s="41"/>
      <c r="RHP246" s="41"/>
      <c r="RHQ246" s="41"/>
      <c r="RHR246" s="41"/>
      <c r="RHS246" s="41"/>
      <c r="RHT246" s="41"/>
      <c r="RHU246" s="41"/>
      <c r="RHV246" s="41"/>
      <c r="RHW246" s="41"/>
      <c r="RHX246" s="41"/>
      <c r="RHY246" s="41"/>
      <c r="RHZ246" s="41"/>
      <c r="RIA246" s="41"/>
      <c r="RIB246" s="41"/>
      <c r="RIC246" s="41"/>
      <c r="RID246" s="41"/>
      <c r="RIE246" s="41"/>
      <c r="RIF246" s="41"/>
      <c r="RIG246" s="41"/>
      <c r="RIH246" s="41"/>
      <c r="RII246" s="41"/>
      <c r="RIJ246" s="41"/>
      <c r="RIK246" s="41"/>
      <c r="RIL246" s="41"/>
      <c r="RIM246" s="41"/>
      <c r="RIN246" s="41"/>
      <c r="RIO246" s="41"/>
      <c r="RIP246" s="41"/>
      <c r="RIQ246" s="41"/>
      <c r="RIR246" s="41"/>
      <c r="RIS246" s="41"/>
      <c r="RIT246" s="41"/>
      <c r="RIU246" s="41"/>
      <c r="RIV246" s="41"/>
      <c r="RIW246" s="41"/>
      <c r="RIX246" s="41"/>
      <c r="RIY246" s="41"/>
      <c r="RIZ246" s="41"/>
      <c r="RJA246" s="41"/>
      <c r="RJB246" s="41"/>
      <c r="RJC246" s="41"/>
      <c r="RJD246" s="41"/>
      <c r="RJE246" s="41"/>
      <c r="RJF246" s="41"/>
      <c r="RJG246" s="41"/>
      <c r="RJH246" s="41"/>
      <c r="RJI246" s="41"/>
      <c r="RJJ246" s="41"/>
      <c r="RJK246" s="41"/>
      <c r="RJL246" s="41"/>
      <c r="RJM246" s="41"/>
      <c r="RJN246" s="41"/>
      <c r="RJO246" s="41"/>
      <c r="RJP246" s="41"/>
      <c r="RJQ246" s="41"/>
      <c r="RJR246" s="41"/>
      <c r="RJS246" s="41"/>
      <c r="RJT246" s="41"/>
      <c r="RJU246" s="41"/>
      <c r="RJV246" s="41"/>
      <c r="RJW246" s="41"/>
      <c r="RJX246" s="41"/>
      <c r="RJY246" s="41"/>
      <c r="RJZ246" s="41"/>
      <c r="RKA246" s="41"/>
      <c r="RKB246" s="41"/>
      <c r="RKC246" s="41"/>
      <c r="RKD246" s="41"/>
      <c r="RKE246" s="41"/>
      <c r="RKF246" s="41"/>
      <c r="RKG246" s="41"/>
      <c r="RKH246" s="41"/>
      <c r="RKI246" s="41"/>
      <c r="RKJ246" s="41"/>
      <c r="RKK246" s="41"/>
      <c r="RKL246" s="41"/>
      <c r="RKM246" s="41"/>
      <c r="RKN246" s="41"/>
      <c r="RKO246" s="41"/>
      <c r="RKP246" s="41"/>
      <c r="RKQ246" s="41"/>
      <c r="RKR246" s="41"/>
      <c r="RKS246" s="41"/>
      <c r="RKT246" s="41"/>
      <c r="RKU246" s="41"/>
      <c r="RKV246" s="41"/>
      <c r="RKW246" s="41"/>
      <c r="RKX246" s="41"/>
      <c r="RKY246" s="41"/>
      <c r="RKZ246" s="41"/>
      <c r="RLA246" s="41"/>
      <c r="RLB246" s="41"/>
      <c r="RLC246" s="41"/>
      <c r="RLD246" s="41"/>
      <c r="RLE246" s="41"/>
      <c r="RLF246" s="41"/>
      <c r="RLG246" s="41"/>
      <c r="RLH246" s="41"/>
      <c r="RLI246" s="41"/>
      <c r="RLJ246" s="41"/>
      <c r="RLK246" s="41"/>
      <c r="RLL246" s="41"/>
      <c r="RLM246" s="41"/>
      <c r="RLN246" s="41"/>
      <c r="RLO246" s="41"/>
      <c r="RLP246" s="41"/>
      <c r="RLQ246" s="41"/>
      <c r="RLR246" s="41"/>
      <c r="RLS246" s="41"/>
      <c r="RLT246" s="41"/>
      <c r="RLU246" s="41"/>
      <c r="RLV246" s="41"/>
      <c r="RLW246" s="41"/>
      <c r="RLX246" s="41"/>
      <c r="RLY246" s="41"/>
      <c r="RLZ246" s="41"/>
      <c r="RMA246" s="41"/>
      <c r="RMB246" s="41"/>
      <c r="RMC246" s="41"/>
      <c r="RMD246" s="41"/>
      <c r="RME246" s="41"/>
      <c r="RMF246" s="41"/>
      <c r="RMG246" s="41"/>
      <c r="RMH246" s="41"/>
      <c r="RMI246" s="41"/>
      <c r="RMJ246" s="41"/>
      <c r="RMK246" s="41"/>
      <c r="RML246" s="41"/>
      <c r="RMM246" s="41"/>
      <c r="RMN246" s="41"/>
      <c r="RMO246" s="41"/>
      <c r="RMP246" s="41"/>
      <c r="RMQ246" s="41"/>
      <c r="RMR246" s="41"/>
      <c r="RMS246" s="41"/>
      <c r="RMT246" s="41"/>
      <c r="RMU246" s="41"/>
      <c r="RMV246" s="41"/>
      <c r="RMW246" s="41"/>
      <c r="RMX246" s="41"/>
      <c r="RMY246" s="41"/>
      <c r="RMZ246" s="41"/>
      <c r="RNA246" s="41"/>
      <c r="RNB246" s="41"/>
      <c r="RNC246" s="41"/>
      <c r="RND246" s="41"/>
      <c r="RNE246" s="41"/>
      <c r="RNF246" s="41"/>
      <c r="RNG246" s="41"/>
      <c r="RNH246" s="41"/>
      <c r="RNI246" s="41"/>
      <c r="RNJ246" s="41"/>
      <c r="RNK246" s="41"/>
      <c r="RNL246" s="41"/>
      <c r="RNM246" s="41"/>
      <c r="RNN246" s="41"/>
      <c r="RNO246" s="41"/>
      <c r="RNP246" s="41"/>
      <c r="RNQ246" s="41"/>
      <c r="RNR246" s="41"/>
      <c r="RNS246" s="41"/>
      <c r="RNT246" s="41"/>
      <c r="RNU246" s="41"/>
      <c r="RNV246" s="41"/>
      <c r="RNW246" s="41"/>
      <c r="RNX246" s="41"/>
      <c r="RNY246" s="41"/>
      <c r="RNZ246" s="41"/>
      <c r="ROA246" s="41"/>
      <c r="ROB246" s="41"/>
      <c r="ROC246" s="41"/>
      <c r="ROD246" s="41"/>
      <c r="ROE246" s="41"/>
      <c r="ROF246" s="41"/>
      <c r="ROG246" s="41"/>
      <c r="ROH246" s="41"/>
      <c r="ROI246" s="41"/>
      <c r="ROJ246" s="41"/>
      <c r="ROK246" s="41"/>
      <c r="ROL246" s="41"/>
      <c r="ROM246" s="41"/>
      <c r="RON246" s="41"/>
      <c r="ROO246" s="41"/>
      <c r="ROP246" s="41"/>
      <c r="ROQ246" s="41"/>
      <c r="ROR246" s="41"/>
      <c r="ROS246" s="41"/>
      <c r="ROT246" s="41"/>
      <c r="ROU246" s="41"/>
      <c r="ROV246" s="41"/>
      <c r="ROW246" s="41"/>
      <c r="ROX246" s="41"/>
      <c r="ROY246" s="41"/>
      <c r="ROZ246" s="41"/>
      <c r="RPA246" s="41"/>
      <c r="RPB246" s="41"/>
      <c r="RPC246" s="41"/>
      <c r="RPD246" s="41"/>
      <c r="RPE246" s="41"/>
      <c r="RPF246" s="41"/>
      <c r="RPG246" s="41"/>
      <c r="RPH246" s="41"/>
      <c r="RPI246" s="41"/>
      <c r="RPJ246" s="41"/>
      <c r="RPK246" s="41"/>
      <c r="RPL246" s="41"/>
      <c r="RPM246" s="41"/>
      <c r="RPN246" s="41"/>
      <c r="RPO246" s="41"/>
      <c r="RPP246" s="41"/>
      <c r="RPQ246" s="41"/>
      <c r="RPR246" s="41"/>
      <c r="RPS246" s="41"/>
      <c r="RPT246" s="41"/>
      <c r="RPU246" s="41"/>
      <c r="RPV246" s="41"/>
      <c r="RPW246" s="41"/>
      <c r="RPX246" s="41"/>
      <c r="RPY246" s="41"/>
      <c r="RPZ246" s="41"/>
      <c r="RQA246" s="41"/>
      <c r="RQB246" s="41"/>
      <c r="RQC246" s="41"/>
      <c r="RQD246" s="41"/>
      <c r="RQE246" s="41"/>
      <c r="RQF246" s="41"/>
      <c r="RQG246" s="41"/>
      <c r="RQH246" s="41"/>
      <c r="RQI246" s="41"/>
      <c r="RQJ246" s="41"/>
      <c r="RQK246" s="41"/>
      <c r="RQL246" s="41"/>
      <c r="RQM246" s="41"/>
      <c r="RQN246" s="41"/>
      <c r="RQO246" s="41"/>
      <c r="RQP246" s="41"/>
      <c r="RQQ246" s="41"/>
      <c r="RQR246" s="41"/>
      <c r="RQS246" s="41"/>
      <c r="RQT246" s="41"/>
      <c r="RQU246" s="41"/>
      <c r="RQV246" s="41"/>
      <c r="RQW246" s="41"/>
      <c r="RQX246" s="41"/>
      <c r="RQY246" s="41"/>
      <c r="RQZ246" s="41"/>
      <c r="RRA246" s="41"/>
      <c r="RRB246" s="41"/>
      <c r="RRC246" s="41"/>
      <c r="RRD246" s="41"/>
      <c r="RRE246" s="41"/>
      <c r="RRF246" s="41"/>
      <c r="RRG246" s="41"/>
      <c r="RRH246" s="41"/>
      <c r="RRI246" s="41"/>
      <c r="RRJ246" s="41"/>
      <c r="RRK246" s="41"/>
      <c r="RRL246" s="41"/>
      <c r="RRM246" s="41"/>
      <c r="RRN246" s="41"/>
      <c r="RRO246" s="41"/>
      <c r="RRP246" s="41"/>
      <c r="RRQ246" s="41"/>
      <c r="RRR246" s="41"/>
      <c r="RRS246" s="41"/>
      <c r="RRT246" s="41"/>
      <c r="RRU246" s="41"/>
      <c r="RRV246" s="41"/>
      <c r="RRW246" s="41"/>
      <c r="RRX246" s="41"/>
      <c r="RRY246" s="41"/>
      <c r="RRZ246" s="41"/>
      <c r="RSA246" s="41"/>
      <c r="RSB246" s="41"/>
      <c r="RSC246" s="41"/>
      <c r="RSD246" s="41"/>
      <c r="RSE246" s="41"/>
      <c r="RSF246" s="41"/>
      <c r="RSG246" s="41"/>
      <c r="RSH246" s="41"/>
      <c r="RSI246" s="41"/>
      <c r="RSJ246" s="41"/>
      <c r="RSK246" s="41"/>
      <c r="RSL246" s="41"/>
      <c r="RSM246" s="41"/>
      <c r="RSN246" s="41"/>
      <c r="RSO246" s="41"/>
      <c r="RSP246" s="41"/>
      <c r="RSQ246" s="41"/>
      <c r="RSR246" s="41"/>
      <c r="RSS246" s="41"/>
      <c r="RST246" s="41"/>
      <c r="RSU246" s="41"/>
      <c r="RSV246" s="41"/>
      <c r="RSW246" s="41"/>
      <c r="RSX246" s="41"/>
      <c r="RSY246" s="41"/>
      <c r="RSZ246" s="41"/>
      <c r="RTA246" s="41"/>
      <c r="RTB246" s="41"/>
      <c r="RTC246" s="41"/>
      <c r="RTD246" s="41"/>
      <c r="RTE246" s="41"/>
      <c r="RTF246" s="41"/>
      <c r="RTG246" s="41"/>
      <c r="RTH246" s="41"/>
      <c r="RTI246" s="41"/>
      <c r="RTJ246" s="41"/>
      <c r="RTK246" s="41"/>
      <c r="RTL246" s="41"/>
      <c r="RTM246" s="41"/>
      <c r="RTN246" s="41"/>
      <c r="RTO246" s="41"/>
      <c r="RTP246" s="41"/>
      <c r="RTQ246" s="41"/>
      <c r="RTR246" s="41"/>
      <c r="RTS246" s="41"/>
      <c r="RTT246" s="41"/>
      <c r="RTU246" s="41"/>
      <c r="RTV246" s="41"/>
      <c r="RTW246" s="41"/>
      <c r="RTX246" s="41"/>
      <c r="RTY246" s="41"/>
      <c r="RTZ246" s="41"/>
      <c r="RUA246" s="41"/>
      <c r="RUB246" s="41"/>
      <c r="RUC246" s="41"/>
      <c r="RUD246" s="41"/>
      <c r="RUE246" s="41"/>
      <c r="RUF246" s="41"/>
      <c r="RUG246" s="41"/>
      <c r="RUH246" s="41"/>
      <c r="RUI246" s="41"/>
      <c r="RUJ246" s="41"/>
      <c r="RUK246" s="41"/>
      <c r="RUL246" s="41"/>
      <c r="RUM246" s="41"/>
      <c r="RUN246" s="41"/>
      <c r="RUO246" s="41"/>
      <c r="RUP246" s="41"/>
      <c r="RUQ246" s="41"/>
      <c r="RUR246" s="41"/>
      <c r="RUS246" s="41"/>
      <c r="RUT246" s="41"/>
      <c r="RUU246" s="41"/>
      <c r="RUV246" s="41"/>
      <c r="RUW246" s="41"/>
      <c r="RUX246" s="41"/>
      <c r="RUY246" s="41"/>
      <c r="RUZ246" s="41"/>
      <c r="RVA246" s="41"/>
      <c r="RVB246" s="41"/>
      <c r="RVC246" s="41"/>
      <c r="RVD246" s="41"/>
      <c r="RVE246" s="41"/>
      <c r="RVF246" s="41"/>
      <c r="RVG246" s="41"/>
      <c r="RVH246" s="41"/>
      <c r="RVI246" s="41"/>
      <c r="RVJ246" s="41"/>
      <c r="RVK246" s="41"/>
      <c r="RVL246" s="41"/>
      <c r="RVM246" s="41"/>
      <c r="RVN246" s="41"/>
      <c r="RVO246" s="41"/>
      <c r="RVP246" s="41"/>
      <c r="RVQ246" s="41"/>
      <c r="RVR246" s="41"/>
      <c r="RVS246" s="41"/>
      <c r="RVT246" s="41"/>
      <c r="RVU246" s="41"/>
      <c r="RVV246" s="41"/>
      <c r="RVW246" s="41"/>
      <c r="RVX246" s="41"/>
      <c r="RVY246" s="41"/>
      <c r="RVZ246" s="41"/>
      <c r="RWA246" s="41"/>
      <c r="RWB246" s="41"/>
      <c r="RWC246" s="41"/>
      <c r="RWD246" s="41"/>
      <c r="RWE246" s="41"/>
      <c r="RWF246" s="41"/>
      <c r="RWG246" s="41"/>
      <c r="RWH246" s="41"/>
      <c r="RWI246" s="41"/>
      <c r="RWJ246" s="41"/>
      <c r="RWK246" s="41"/>
      <c r="RWL246" s="41"/>
      <c r="RWM246" s="41"/>
      <c r="RWN246" s="41"/>
      <c r="RWO246" s="41"/>
      <c r="RWP246" s="41"/>
      <c r="RWQ246" s="41"/>
      <c r="RWR246" s="41"/>
      <c r="RWS246" s="41"/>
      <c r="RWT246" s="41"/>
      <c r="RWU246" s="41"/>
      <c r="RWV246" s="41"/>
      <c r="RWW246" s="41"/>
      <c r="RWX246" s="41"/>
      <c r="RWY246" s="41"/>
      <c r="RWZ246" s="41"/>
      <c r="RXA246" s="41"/>
      <c r="RXB246" s="41"/>
      <c r="RXC246" s="41"/>
      <c r="RXD246" s="41"/>
      <c r="RXE246" s="41"/>
      <c r="RXF246" s="41"/>
      <c r="RXG246" s="41"/>
      <c r="RXH246" s="41"/>
      <c r="RXI246" s="41"/>
      <c r="RXJ246" s="41"/>
      <c r="RXK246" s="41"/>
      <c r="RXL246" s="41"/>
      <c r="RXM246" s="41"/>
      <c r="RXN246" s="41"/>
      <c r="RXO246" s="41"/>
      <c r="RXP246" s="41"/>
      <c r="RXQ246" s="41"/>
      <c r="RXR246" s="41"/>
      <c r="RXS246" s="41"/>
      <c r="RXT246" s="41"/>
      <c r="RXU246" s="41"/>
      <c r="RXV246" s="41"/>
      <c r="RXW246" s="41"/>
      <c r="RXX246" s="41"/>
      <c r="RXY246" s="41"/>
      <c r="RXZ246" s="41"/>
      <c r="RYA246" s="41"/>
      <c r="RYB246" s="41"/>
      <c r="RYC246" s="41"/>
      <c r="RYD246" s="41"/>
      <c r="RYE246" s="41"/>
      <c r="RYF246" s="41"/>
      <c r="RYG246" s="41"/>
      <c r="RYH246" s="41"/>
      <c r="RYI246" s="41"/>
      <c r="RYJ246" s="41"/>
      <c r="RYK246" s="41"/>
      <c r="RYL246" s="41"/>
      <c r="RYM246" s="41"/>
      <c r="RYN246" s="41"/>
      <c r="RYO246" s="41"/>
      <c r="RYP246" s="41"/>
      <c r="RYQ246" s="41"/>
      <c r="RYR246" s="41"/>
      <c r="RYS246" s="41"/>
      <c r="RYT246" s="41"/>
      <c r="RYU246" s="41"/>
      <c r="RYV246" s="41"/>
      <c r="RYW246" s="41"/>
      <c r="RYX246" s="41"/>
      <c r="RYY246" s="41"/>
      <c r="RYZ246" s="41"/>
      <c r="RZA246" s="41"/>
      <c r="RZB246" s="41"/>
      <c r="RZC246" s="41"/>
      <c r="RZD246" s="41"/>
      <c r="RZE246" s="41"/>
      <c r="RZF246" s="41"/>
      <c r="RZG246" s="41"/>
      <c r="RZH246" s="41"/>
      <c r="RZI246" s="41"/>
      <c r="RZJ246" s="41"/>
      <c r="RZK246" s="41"/>
      <c r="RZL246" s="41"/>
      <c r="RZM246" s="41"/>
      <c r="RZN246" s="41"/>
      <c r="RZO246" s="41"/>
      <c r="RZP246" s="41"/>
      <c r="RZQ246" s="41"/>
      <c r="RZR246" s="41"/>
      <c r="RZS246" s="41"/>
      <c r="RZT246" s="41"/>
      <c r="RZU246" s="41"/>
      <c r="RZV246" s="41"/>
      <c r="RZW246" s="41"/>
      <c r="RZX246" s="41"/>
      <c r="RZY246" s="41"/>
      <c r="RZZ246" s="41"/>
      <c r="SAA246" s="41"/>
      <c r="SAB246" s="41"/>
      <c r="SAC246" s="41"/>
      <c r="SAD246" s="41"/>
      <c r="SAE246" s="41"/>
      <c r="SAF246" s="41"/>
      <c r="SAG246" s="41"/>
      <c r="SAH246" s="41"/>
      <c r="SAI246" s="41"/>
      <c r="SAJ246" s="41"/>
      <c r="SAK246" s="41"/>
      <c r="SAL246" s="41"/>
      <c r="SAM246" s="41"/>
      <c r="SAN246" s="41"/>
      <c r="SAO246" s="41"/>
      <c r="SAP246" s="41"/>
      <c r="SAQ246" s="41"/>
      <c r="SAR246" s="41"/>
      <c r="SAS246" s="41"/>
      <c r="SAT246" s="41"/>
      <c r="SAU246" s="41"/>
      <c r="SAV246" s="41"/>
      <c r="SAW246" s="41"/>
      <c r="SAX246" s="41"/>
      <c r="SAY246" s="41"/>
      <c r="SAZ246" s="41"/>
      <c r="SBA246" s="41"/>
      <c r="SBB246" s="41"/>
      <c r="SBC246" s="41"/>
      <c r="SBD246" s="41"/>
      <c r="SBE246" s="41"/>
      <c r="SBF246" s="41"/>
      <c r="SBG246" s="41"/>
      <c r="SBH246" s="41"/>
      <c r="SBI246" s="41"/>
      <c r="SBJ246" s="41"/>
      <c r="SBK246" s="41"/>
      <c r="SBL246" s="41"/>
      <c r="SBM246" s="41"/>
      <c r="SBN246" s="41"/>
      <c r="SBO246" s="41"/>
      <c r="SBP246" s="41"/>
      <c r="SBQ246" s="41"/>
      <c r="SBR246" s="41"/>
      <c r="SBS246" s="41"/>
      <c r="SBT246" s="41"/>
      <c r="SBU246" s="41"/>
      <c r="SBV246" s="41"/>
      <c r="SBW246" s="41"/>
      <c r="SBX246" s="41"/>
      <c r="SBY246" s="41"/>
      <c r="SBZ246" s="41"/>
      <c r="SCA246" s="41"/>
      <c r="SCB246" s="41"/>
      <c r="SCC246" s="41"/>
      <c r="SCD246" s="41"/>
      <c r="SCE246" s="41"/>
      <c r="SCF246" s="41"/>
      <c r="SCG246" s="41"/>
      <c r="SCH246" s="41"/>
      <c r="SCI246" s="41"/>
      <c r="SCJ246" s="41"/>
      <c r="SCK246" s="41"/>
      <c r="SCL246" s="41"/>
      <c r="SCM246" s="41"/>
      <c r="SCN246" s="41"/>
      <c r="SCO246" s="41"/>
      <c r="SCP246" s="41"/>
      <c r="SCQ246" s="41"/>
      <c r="SCR246" s="41"/>
      <c r="SCS246" s="41"/>
      <c r="SCT246" s="41"/>
      <c r="SCU246" s="41"/>
      <c r="SCV246" s="41"/>
      <c r="SCW246" s="41"/>
      <c r="SCX246" s="41"/>
      <c r="SCY246" s="41"/>
      <c r="SCZ246" s="41"/>
      <c r="SDA246" s="41"/>
      <c r="SDB246" s="41"/>
      <c r="SDC246" s="41"/>
      <c r="SDD246" s="41"/>
      <c r="SDE246" s="41"/>
      <c r="SDF246" s="41"/>
      <c r="SDG246" s="41"/>
      <c r="SDH246" s="41"/>
      <c r="SDI246" s="41"/>
      <c r="SDJ246" s="41"/>
      <c r="SDK246" s="41"/>
      <c r="SDL246" s="41"/>
      <c r="SDM246" s="41"/>
      <c r="SDN246" s="41"/>
      <c r="SDO246" s="41"/>
      <c r="SDP246" s="41"/>
      <c r="SDQ246" s="41"/>
      <c r="SDR246" s="41"/>
      <c r="SDS246" s="41"/>
      <c r="SDT246" s="41"/>
      <c r="SDU246" s="41"/>
      <c r="SDV246" s="41"/>
      <c r="SDW246" s="41"/>
      <c r="SDX246" s="41"/>
      <c r="SDY246" s="41"/>
      <c r="SDZ246" s="41"/>
      <c r="SEA246" s="41"/>
      <c r="SEB246" s="41"/>
      <c r="SEC246" s="41"/>
      <c r="SED246" s="41"/>
      <c r="SEE246" s="41"/>
      <c r="SEF246" s="41"/>
      <c r="SEG246" s="41"/>
      <c r="SEH246" s="41"/>
      <c r="SEI246" s="41"/>
      <c r="SEJ246" s="41"/>
      <c r="SEK246" s="41"/>
      <c r="SEL246" s="41"/>
      <c r="SEM246" s="41"/>
      <c r="SEN246" s="41"/>
      <c r="SEO246" s="41"/>
      <c r="SEP246" s="41"/>
      <c r="SEQ246" s="41"/>
      <c r="SER246" s="41"/>
      <c r="SES246" s="41"/>
      <c r="SET246" s="41"/>
      <c r="SEU246" s="41"/>
      <c r="SEV246" s="41"/>
      <c r="SEW246" s="41"/>
      <c r="SEX246" s="41"/>
      <c r="SEY246" s="41"/>
      <c r="SEZ246" s="41"/>
      <c r="SFA246" s="41"/>
      <c r="SFB246" s="41"/>
      <c r="SFC246" s="41"/>
      <c r="SFD246" s="41"/>
      <c r="SFE246" s="41"/>
      <c r="SFF246" s="41"/>
      <c r="SFG246" s="41"/>
      <c r="SFH246" s="41"/>
      <c r="SFI246" s="41"/>
      <c r="SFJ246" s="41"/>
      <c r="SFK246" s="41"/>
      <c r="SFL246" s="41"/>
      <c r="SFM246" s="41"/>
      <c r="SFN246" s="41"/>
      <c r="SFO246" s="41"/>
      <c r="SFP246" s="41"/>
      <c r="SFQ246" s="41"/>
      <c r="SFR246" s="41"/>
      <c r="SFS246" s="41"/>
      <c r="SFT246" s="41"/>
      <c r="SFU246" s="41"/>
      <c r="SFV246" s="41"/>
      <c r="SFW246" s="41"/>
      <c r="SFX246" s="41"/>
      <c r="SFY246" s="41"/>
      <c r="SFZ246" s="41"/>
      <c r="SGA246" s="41"/>
      <c r="SGB246" s="41"/>
      <c r="SGC246" s="41"/>
      <c r="SGD246" s="41"/>
      <c r="SGE246" s="41"/>
      <c r="SGF246" s="41"/>
      <c r="SGG246" s="41"/>
      <c r="SGH246" s="41"/>
      <c r="SGI246" s="41"/>
      <c r="SGJ246" s="41"/>
      <c r="SGK246" s="41"/>
      <c r="SGL246" s="41"/>
      <c r="SGM246" s="41"/>
      <c r="SGN246" s="41"/>
      <c r="SGO246" s="41"/>
      <c r="SGP246" s="41"/>
      <c r="SGQ246" s="41"/>
      <c r="SGR246" s="41"/>
      <c r="SGS246" s="41"/>
      <c r="SGT246" s="41"/>
      <c r="SGU246" s="41"/>
      <c r="SGV246" s="41"/>
      <c r="SGW246" s="41"/>
      <c r="SGX246" s="41"/>
      <c r="SGY246" s="41"/>
      <c r="SGZ246" s="41"/>
      <c r="SHA246" s="41"/>
      <c r="SHB246" s="41"/>
      <c r="SHC246" s="41"/>
      <c r="SHD246" s="41"/>
      <c r="SHE246" s="41"/>
      <c r="SHF246" s="41"/>
      <c r="SHG246" s="41"/>
      <c r="SHH246" s="41"/>
      <c r="SHI246" s="41"/>
      <c r="SHJ246" s="41"/>
      <c r="SHK246" s="41"/>
      <c r="SHL246" s="41"/>
      <c r="SHM246" s="41"/>
      <c r="SHN246" s="41"/>
      <c r="SHO246" s="41"/>
      <c r="SHP246" s="41"/>
      <c r="SHQ246" s="41"/>
      <c r="SHR246" s="41"/>
      <c r="SHS246" s="41"/>
      <c r="SHT246" s="41"/>
      <c r="SHU246" s="41"/>
      <c r="SHV246" s="41"/>
      <c r="SHW246" s="41"/>
      <c r="SHX246" s="41"/>
      <c r="SHY246" s="41"/>
      <c r="SHZ246" s="41"/>
      <c r="SIA246" s="41"/>
      <c r="SIB246" s="41"/>
      <c r="SIC246" s="41"/>
      <c r="SID246" s="41"/>
      <c r="SIE246" s="41"/>
      <c r="SIF246" s="41"/>
      <c r="SIG246" s="41"/>
      <c r="SIH246" s="41"/>
      <c r="SII246" s="41"/>
      <c r="SIJ246" s="41"/>
      <c r="SIK246" s="41"/>
      <c r="SIL246" s="41"/>
      <c r="SIM246" s="41"/>
      <c r="SIN246" s="41"/>
      <c r="SIO246" s="41"/>
      <c r="SIP246" s="41"/>
      <c r="SIQ246" s="41"/>
      <c r="SIR246" s="41"/>
      <c r="SIS246" s="41"/>
      <c r="SIT246" s="41"/>
      <c r="SIU246" s="41"/>
      <c r="SIV246" s="41"/>
      <c r="SIW246" s="41"/>
      <c r="SIX246" s="41"/>
      <c r="SIY246" s="41"/>
      <c r="SIZ246" s="41"/>
      <c r="SJA246" s="41"/>
      <c r="SJB246" s="41"/>
      <c r="SJC246" s="41"/>
      <c r="SJD246" s="41"/>
      <c r="SJE246" s="41"/>
      <c r="SJF246" s="41"/>
      <c r="SJG246" s="41"/>
      <c r="SJH246" s="41"/>
      <c r="SJI246" s="41"/>
      <c r="SJJ246" s="41"/>
      <c r="SJK246" s="41"/>
      <c r="SJL246" s="41"/>
      <c r="SJM246" s="41"/>
      <c r="SJN246" s="41"/>
      <c r="SJO246" s="41"/>
      <c r="SJP246" s="41"/>
      <c r="SJQ246" s="41"/>
      <c r="SJR246" s="41"/>
      <c r="SJS246" s="41"/>
      <c r="SJT246" s="41"/>
      <c r="SJU246" s="41"/>
      <c r="SJV246" s="41"/>
      <c r="SJW246" s="41"/>
      <c r="SJX246" s="41"/>
      <c r="SJY246" s="41"/>
      <c r="SJZ246" s="41"/>
      <c r="SKA246" s="41"/>
      <c r="SKB246" s="41"/>
      <c r="SKC246" s="41"/>
      <c r="SKD246" s="41"/>
      <c r="SKE246" s="41"/>
      <c r="SKF246" s="41"/>
      <c r="SKG246" s="41"/>
      <c r="SKH246" s="41"/>
      <c r="SKI246" s="41"/>
      <c r="SKJ246" s="41"/>
      <c r="SKK246" s="41"/>
      <c r="SKL246" s="41"/>
      <c r="SKM246" s="41"/>
      <c r="SKN246" s="41"/>
      <c r="SKO246" s="41"/>
      <c r="SKP246" s="41"/>
      <c r="SKQ246" s="41"/>
      <c r="SKR246" s="41"/>
      <c r="SKS246" s="41"/>
      <c r="SKT246" s="41"/>
      <c r="SKU246" s="41"/>
      <c r="SKV246" s="41"/>
      <c r="SKW246" s="41"/>
      <c r="SKX246" s="41"/>
      <c r="SKY246" s="41"/>
      <c r="SKZ246" s="41"/>
      <c r="SLA246" s="41"/>
      <c r="SLB246" s="41"/>
      <c r="SLC246" s="41"/>
      <c r="SLD246" s="41"/>
      <c r="SLE246" s="41"/>
      <c r="SLF246" s="41"/>
      <c r="SLG246" s="41"/>
      <c r="SLH246" s="41"/>
      <c r="SLI246" s="41"/>
      <c r="SLJ246" s="41"/>
      <c r="SLK246" s="41"/>
      <c r="SLL246" s="41"/>
      <c r="SLM246" s="41"/>
      <c r="SLN246" s="41"/>
      <c r="SLO246" s="41"/>
      <c r="SLP246" s="41"/>
      <c r="SLQ246" s="41"/>
      <c r="SLR246" s="41"/>
      <c r="SLS246" s="41"/>
      <c r="SLT246" s="41"/>
      <c r="SLU246" s="41"/>
      <c r="SLV246" s="41"/>
      <c r="SLW246" s="41"/>
      <c r="SLX246" s="41"/>
      <c r="SLY246" s="41"/>
      <c r="SLZ246" s="41"/>
      <c r="SMA246" s="41"/>
      <c r="SMB246" s="41"/>
      <c r="SMC246" s="41"/>
      <c r="SMD246" s="41"/>
      <c r="SME246" s="41"/>
      <c r="SMF246" s="41"/>
      <c r="SMG246" s="41"/>
      <c r="SMH246" s="41"/>
      <c r="SMI246" s="41"/>
      <c r="SMJ246" s="41"/>
      <c r="SMK246" s="41"/>
      <c r="SML246" s="41"/>
      <c r="SMM246" s="41"/>
      <c r="SMN246" s="41"/>
      <c r="SMO246" s="41"/>
      <c r="SMP246" s="41"/>
      <c r="SMQ246" s="41"/>
      <c r="SMR246" s="41"/>
      <c r="SMS246" s="41"/>
      <c r="SMT246" s="41"/>
      <c r="SMU246" s="41"/>
      <c r="SMV246" s="41"/>
      <c r="SMW246" s="41"/>
      <c r="SMX246" s="41"/>
      <c r="SMY246" s="41"/>
      <c r="SMZ246" s="41"/>
      <c r="SNA246" s="41"/>
      <c r="SNB246" s="41"/>
      <c r="SNC246" s="41"/>
      <c r="SND246" s="41"/>
      <c r="SNE246" s="41"/>
      <c r="SNF246" s="41"/>
      <c r="SNG246" s="41"/>
      <c r="SNH246" s="41"/>
      <c r="SNI246" s="41"/>
      <c r="SNJ246" s="41"/>
      <c r="SNK246" s="41"/>
      <c r="SNL246" s="41"/>
      <c r="SNM246" s="41"/>
      <c r="SNN246" s="41"/>
      <c r="SNO246" s="41"/>
      <c r="SNP246" s="41"/>
      <c r="SNQ246" s="41"/>
      <c r="SNR246" s="41"/>
      <c r="SNS246" s="41"/>
      <c r="SNT246" s="41"/>
      <c r="SNU246" s="41"/>
      <c r="SNV246" s="41"/>
      <c r="SNW246" s="41"/>
      <c r="SNX246" s="41"/>
      <c r="SNY246" s="41"/>
      <c r="SNZ246" s="41"/>
      <c r="SOA246" s="41"/>
      <c r="SOB246" s="41"/>
      <c r="SOC246" s="41"/>
      <c r="SOD246" s="41"/>
      <c r="SOE246" s="41"/>
      <c r="SOF246" s="41"/>
      <c r="SOG246" s="41"/>
      <c r="SOH246" s="41"/>
      <c r="SOI246" s="41"/>
      <c r="SOJ246" s="41"/>
      <c r="SOK246" s="41"/>
      <c r="SOL246" s="41"/>
      <c r="SOM246" s="41"/>
      <c r="SON246" s="41"/>
      <c r="SOO246" s="41"/>
      <c r="SOP246" s="41"/>
      <c r="SOQ246" s="41"/>
      <c r="SOR246" s="41"/>
      <c r="SOS246" s="41"/>
      <c r="SOT246" s="41"/>
      <c r="SOU246" s="41"/>
      <c r="SOV246" s="41"/>
      <c r="SOW246" s="41"/>
      <c r="SOX246" s="41"/>
      <c r="SOY246" s="41"/>
      <c r="SOZ246" s="41"/>
      <c r="SPA246" s="41"/>
      <c r="SPB246" s="41"/>
      <c r="SPC246" s="41"/>
      <c r="SPD246" s="41"/>
      <c r="SPE246" s="41"/>
      <c r="SPF246" s="41"/>
      <c r="SPG246" s="41"/>
      <c r="SPH246" s="41"/>
      <c r="SPI246" s="41"/>
      <c r="SPJ246" s="41"/>
      <c r="SPK246" s="41"/>
      <c r="SPL246" s="41"/>
      <c r="SPM246" s="41"/>
      <c r="SPN246" s="41"/>
      <c r="SPO246" s="41"/>
      <c r="SPP246" s="41"/>
      <c r="SPQ246" s="41"/>
      <c r="SPR246" s="41"/>
      <c r="SPS246" s="41"/>
      <c r="SPT246" s="41"/>
      <c r="SPU246" s="41"/>
      <c r="SPV246" s="41"/>
      <c r="SPW246" s="41"/>
      <c r="SPX246" s="41"/>
      <c r="SPY246" s="41"/>
      <c r="SPZ246" s="41"/>
      <c r="SQA246" s="41"/>
      <c r="SQB246" s="41"/>
      <c r="SQC246" s="41"/>
      <c r="SQD246" s="41"/>
      <c r="SQE246" s="41"/>
      <c r="SQF246" s="41"/>
      <c r="SQG246" s="41"/>
      <c r="SQH246" s="41"/>
      <c r="SQI246" s="41"/>
      <c r="SQJ246" s="41"/>
      <c r="SQK246" s="41"/>
      <c r="SQL246" s="41"/>
      <c r="SQM246" s="41"/>
      <c r="SQN246" s="41"/>
      <c r="SQO246" s="41"/>
      <c r="SQP246" s="41"/>
      <c r="SQQ246" s="41"/>
      <c r="SQR246" s="41"/>
      <c r="SQS246" s="41"/>
      <c r="SQT246" s="41"/>
      <c r="SQU246" s="41"/>
      <c r="SQV246" s="41"/>
      <c r="SQW246" s="41"/>
      <c r="SQX246" s="41"/>
      <c r="SQY246" s="41"/>
      <c r="SQZ246" s="41"/>
      <c r="SRA246" s="41"/>
      <c r="SRB246" s="41"/>
      <c r="SRC246" s="41"/>
      <c r="SRD246" s="41"/>
      <c r="SRE246" s="41"/>
      <c r="SRF246" s="41"/>
      <c r="SRG246" s="41"/>
      <c r="SRH246" s="41"/>
      <c r="SRI246" s="41"/>
      <c r="SRJ246" s="41"/>
      <c r="SRK246" s="41"/>
      <c r="SRL246" s="41"/>
      <c r="SRM246" s="41"/>
      <c r="SRN246" s="41"/>
      <c r="SRO246" s="41"/>
      <c r="SRP246" s="41"/>
      <c r="SRQ246" s="41"/>
      <c r="SRR246" s="41"/>
      <c r="SRS246" s="41"/>
      <c r="SRT246" s="41"/>
      <c r="SRU246" s="41"/>
      <c r="SRV246" s="41"/>
      <c r="SRW246" s="41"/>
      <c r="SRX246" s="41"/>
      <c r="SRY246" s="41"/>
      <c r="SRZ246" s="41"/>
      <c r="SSA246" s="41"/>
      <c r="SSB246" s="41"/>
      <c r="SSC246" s="41"/>
      <c r="SSD246" s="41"/>
      <c r="SSE246" s="41"/>
      <c r="SSF246" s="41"/>
      <c r="SSG246" s="41"/>
      <c r="SSH246" s="41"/>
      <c r="SSI246" s="41"/>
      <c r="SSJ246" s="41"/>
      <c r="SSK246" s="41"/>
      <c r="SSL246" s="41"/>
      <c r="SSM246" s="41"/>
      <c r="SSN246" s="41"/>
      <c r="SSO246" s="41"/>
      <c r="SSP246" s="41"/>
      <c r="SSQ246" s="41"/>
      <c r="SSR246" s="41"/>
      <c r="SSS246" s="41"/>
      <c r="SST246" s="41"/>
      <c r="SSU246" s="41"/>
      <c r="SSV246" s="41"/>
      <c r="SSW246" s="41"/>
      <c r="SSX246" s="41"/>
      <c r="SSY246" s="41"/>
      <c r="SSZ246" s="41"/>
      <c r="STA246" s="41"/>
      <c r="STB246" s="41"/>
      <c r="STC246" s="41"/>
      <c r="STD246" s="41"/>
      <c r="STE246" s="41"/>
      <c r="STF246" s="41"/>
      <c r="STG246" s="41"/>
      <c r="STH246" s="41"/>
      <c r="STI246" s="41"/>
      <c r="STJ246" s="41"/>
      <c r="STK246" s="41"/>
      <c r="STL246" s="41"/>
      <c r="STM246" s="41"/>
      <c r="STN246" s="41"/>
      <c r="STO246" s="41"/>
      <c r="STP246" s="41"/>
      <c r="STQ246" s="41"/>
      <c r="STR246" s="41"/>
      <c r="STS246" s="41"/>
      <c r="STT246" s="41"/>
      <c r="STU246" s="41"/>
      <c r="STV246" s="41"/>
      <c r="STW246" s="41"/>
      <c r="STX246" s="41"/>
      <c r="STY246" s="41"/>
      <c r="STZ246" s="41"/>
      <c r="SUA246" s="41"/>
      <c r="SUB246" s="41"/>
      <c r="SUC246" s="41"/>
      <c r="SUD246" s="41"/>
      <c r="SUE246" s="41"/>
      <c r="SUF246" s="41"/>
      <c r="SUG246" s="41"/>
      <c r="SUH246" s="41"/>
      <c r="SUI246" s="41"/>
      <c r="SUJ246" s="41"/>
      <c r="SUK246" s="41"/>
      <c r="SUL246" s="41"/>
      <c r="SUM246" s="41"/>
      <c r="SUN246" s="41"/>
      <c r="SUO246" s="41"/>
      <c r="SUP246" s="41"/>
      <c r="SUQ246" s="41"/>
      <c r="SUR246" s="41"/>
      <c r="SUS246" s="41"/>
      <c r="SUT246" s="41"/>
      <c r="SUU246" s="41"/>
      <c r="SUV246" s="41"/>
      <c r="SUW246" s="41"/>
      <c r="SUX246" s="41"/>
      <c r="SUY246" s="41"/>
      <c r="SUZ246" s="41"/>
      <c r="SVA246" s="41"/>
      <c r="SVB246" s="41"/>
      <c r="SVC246" s="41"/>
      <c r="SVD246" s="41"/>
      <c r="SVE246" s="41"/>
      <c r="SVF246" s="41"/>
      <c r="SVG246" s="41"/>
      <c r="SVH246" s="41"/>
      <c r="SVI246" s="41"/>
      <c r="SVJ246" s="41"/>
      <c r="SVK246" s="41"/>
      <c r="SVL246" s="41"/>
      <c r="SVM246" s="41"/>
      <c r="SVN246" s="41"/>
      <c r="SVO246" s="41"/>
      <c r="SVP246" s="41"/>
      <c r="SVQ246" s="41"/>
      <c r="SVR246" s="41"/>
      <c r="SVS246" s="41"/>
      <c r="SVT246" s="41"/>
      <c r="SVU246" s="41"/>
      <c r="SVV246" s="41"/>
      <c r="SVW246" s="41"/>
      <c r="SVX246" s="41"/>
      <c r="SVY246" s="41"/>
      <c r="SVZ246" s="41"/>
      <c r="SWA246" s="41"/>
      <c r="SWB246" s="41"/>
      <c r="SWC246" s="41"/>
      <c r="SWD246" s="41"/>
      <c r="SWE246" s="41"/>
      <c r="SWF246" s="41"/>
      <c r="SWG246" s="41"/>
      <c r="SWH246" s="41"/>
      <c r="SWI246" s="41"/>
      <c r="SWJ246" s="41"/>
      <c r="SWK246" s="41"/>
      <c r="SWL246" s="41"/>
      <c r="SWM246" s="41"/>
      <c r="SWN246" s="41"/>
      <c r="SWO246" s="41"/>
      <c r="SWP246" s="41"/>
      <c r="SWQ246" s="41"/>
      <c r="SWR246" s="41"/>
      <c r="SWS246" s="41"/>
      <c r="SWT246" s="41"/>
      <c r="SWU246" s="41"/>
      <c r="SWV246" s="41"/>
      <c r="SWW246" s="41"/>
      <c r="SWX246" s="41"/>
      <c r="SWY246" s="41"/>
      <c r="SWZ246" s="41"/>
      <c r="SXA246" s="41"/>
      <c r="SXB246" s="41"/>
      <c r="SXC246" s="41"/>
      <c r="SXD246" s="41"/>
      <c r="SXE246" s="41"/>
      <c r="SXF246" s="41"/>
      <c r="SXG246" s="41"/>
      <c r="SXH246" s="41"/>
      <c r="SXI246" s="41"/>
      <c r="SXJ246" s="41"/>
      <c r="SXK246" s="41"/>
      <c r="SXL246" s="41"/>
      <c r="SXM246" s="41"/>
      <c r="SXN246" s="41"/>
      <c r="SXO246" s="41"/>
      <c r="SXP246" s="41"/>
      <c r="SXQ246" s="41"/>
      <c r="SXR246" s="41"/>
      <c r="SXS246" s="41"/>
      <c r="SXT246" s="41"/>
      <c r="SXU246" s="41"/>
      <c r="SXV246" s="41"/>
      <c r="SXW246" s="41"/>
      <c r="SXX246" s="41"/>
      <c r="SXY246" s="41"/>
      <c r="SXZ246" s="41"/>
      <c r="SYA246" s="41"/>
      <c r="SYB246" s="41"/>
      <c r="SYC246" s="41"/>
      <c r="SYD246" s="41"/>
      <c r="SYE246" s="41"/>
      <c r="SYF246" s="41"/>
      <c r="SYG246" s="41"/>
      <c r="SYH246" s="41"/>
      <c r="SYI246" s="41"/>
      <c r="SYJ246" s="41"/>
      <c r="SYK246" s="41"/>
      <c r="SYL246" s="41"/>
      <c r="SYM246" s="41"/>
      <c r="SYN246" s="41"/>
      <c r="SYO246" s="41"/>
      <c r="SYP246" s="41"/>
      <c r="SYQ246" s="41"/>
      <c r="SYR246" s="41"/>
      <c r="SYS246" s="41"/>
      <c r="SYT246" s="41"/>
      <c r="SYU246" s="41"/>
      <c r="SYV246" s="41"/>
      <c r="SYW246" s="41"/>
      <c r="SYX246" s="41"/>
      <c r="SYY246" s="41"/>
      <c r="SYZ246" s="41"/>
      <c r="SZA246" s="41"/>
      <c r="SZB246" s="41"/>
      <c r="SZC246" s="41"/>
      <c r="SZD246" s="41"/>
      <c r="SZE246" s="41"/>
      <c r="SZF246" s="41"/>
      <c r="SZG246" s="41"/>
      <c r="SZH246" s="41"/>
      <c r="SZI246" s="41"/>
      <c r="SZJ246" s="41"/>
      <c r="SZK246" s="41"/>
      <c r="SZL246" s="41"/>
      <c r="SZM246" s="41"/>
      <c r="SZN246" s="41"/>
      <c r="SZO246" s="41"/>
      <c r="SZP246" s="41"/>
      <c r="SZQ246" s="41"/>
      <c r="SZR246" s="41"/>
      <c r="SZS246" s="41"/>
      <c r="SZT246" s="41"/>
      <c r="SZU246" s="41"/>
      <c r="SZV246" s="41"/>
      <c r="SZW246" s="41"/>
      <c r="SZX246" s="41"/>
      <c r="SZY246" s="41"/>
      <c r="SZZ246" s="41"/>
      <c r="TAA246" s="41"/>
      <c r="TAB246" s="41"/>
      <c r="TAC246" s="41"/>
      <c r="TAD246" s="41"/>
      <c r="TAE246" s="41"/>
      <c r="TAF246" s="41"/>
      <c r="TAG246" s="41"/>
      <c r="TAH246" s="41"/>
      <c r="TAI246" s="41"/>
      <c r="TAJ246" s="41"/>
      <c r="TAK246" s="41"/>
      <c r="TAL246" s="41"/>
      <c r="TAM246" s="41"/>
      <c r="TAN246" s="41"/>
      <c r="TAO246" s="41"/>
      <c r="TAP246" s="41"/>
      <c r="TAQ246" s="41"/>
      <c r="TAR246" s="41"/>
      <c r="TAS246" s="41"/>
      <c r="TAT246" s="41"/>
      <c r="TAU246" s="41"/>
      <c r="TAV246" s="41"/>
      <c r="TAW246" s="41"/>
      <c r="TAX246" s="41"/>
      <c r="TAY246" s="41"/>
      <c r="TAZ246" s="41"/>
      <c r="TBA246" s="41"/>
      <c r="TBB246" s="41"/>
      <c r="TBC246" s="41"/>
      <c r="TBD246" s="41"/>
      <c r="TBE246" s="41"/>
      <c r="TBF246" s="41"/>
      <c r="TBG246" s="41"/>
      <c r="TBH246" s="41"/>
      <c r="TBI246" s="41"/>
      <c r="TBJ246" s="41"/>
      <c r="TBK246" s="41"/>
      <c r="TBL246" s="41"/>
      <c r="TBM246" s="41"/>
      <c r="TBN246" s="41"/>
      <c r="TBO246" s="41"/>
      <c r="TBP246" s="41"/>
      <c r="TBQ246" s="41"/>
      <c r="TBR246" s="41"/>
      <c r="TBS246" s="41"/>
      <c r="TBT246" s="41"/>
      <c r="TBU246" s="41"/>
      <c r="TBV246" s="41"/>
      <c r="TBW246" s="41"/>
      <c r="TBX246" s="41"/>
      <c r="TBY246" s="41"/>
      <c r="TBZ246" s="41"/>
      <c r="TCA246" s="41"/>
      <c r="TCB246" s="41"/>
      <c r="TCC246" s="41"/>
      <c r="TCD246" s="41"/>
      <c r="TCE246" s="41"/>
      <c r="TCF246" s="41"/>
      <c r="TCG246" s="41"/>
      <c r="TCH246" s="41"/>
      <c r="TCI246" s="41"/>
      <c r="TCJ246" s="41"/>
      <c r="TCK246" s="41"/>
      <c r="TCL246" s="41"/>
      <c r="TCM246" s="41"/>
      <c r="TCN246" s="41"/>
      <c r="TCO246" s="41"/>
      <c r="TCP246" s="41"/>
      <c r="TCQ246" s="41"/>
      <c r="TCR246" s="41"/>
      <c r="TCS246" s="41"/>
      <c r="TCT246" s="41"/>
      <c r="TCU246" s="41"/>
      <c r="TCV246" s="41"/>
      <c r="TCW246" s="41"/>
      <c r="TCX246" s="41"/>
      <c r="TCY246" s="41"/>
      <c r="TCZ246" s="41"/>
      <c r="TDA246" s="41"/>
      <c r="TDB246" s="41"/>
      <c r="TDC246" s="41"/>
      <c r="TDD246" s="41"/>
      <c r="TDE246" s="41"/>
      <c r="TDF246" s="41"/>
      <c r="TDG246" s="41"/>
      <c r="TDH246" s="41"/>
      <c r="TDI246" s="41"/>
      <c r="TDJ246" s="41"/>
      <c r="TDK246" s="41"/>
      <c r="TDL246" s="41"/>
      <c r="TDM246" s="41"/>
      <c r="TDN246" s="41"/>
      <c r="TDO246" s="41"/>
      <c r="TDP246" s="41"/>
      <c r="TDQ246" s="41"/>
      <c r="TDR246" s="41"/>
      <c r="TDS246" s="41"/>
      <c r="TDT246" s="41"/>
      <c r="TDU246" s="41"/>
      <c r="TDV246" s="41"/>
      <c r="TDW246" s="41"/>
      <c r="TDX246" s="41"/>
      <c r="TDY246" s="41"/>
      <c r="TDZ246" s="41"/>
      <c r="TEA246" s="41"/>
      <c r="TEB246" s="41"/>
      <c r="TEC246" s="41"/>
      <c r="TED246" s="41"/>
      <c r="TEE246" s="41"/>
      <c r="TEF246" s="41"/>
      <c r="TEG246" s="41"/>
      <c r="TEH246" s="41"/>
      <c r="TEI246" s="41"/>
      <c r="TEJ246" s="41"/>
      <c r="TEK246" s="41"/>
      <c r="TEL246" s="41"/>
      <c r="TEM246" s="41"/>
      <c r="TEN246" s="41"/>
      <c r="TEO246" s="41"/>
      <c r="TEP246" s="41"/>
      <c r="TEQ246" s="41"/>
      <c r="TER246" s="41"/>
      <c r="TES246" s="41"/>
      <c r="TET246" s="41"/>
      <c r="TEU246" s="41"/>
      <c r="TEV246" s="41"/>
      <c r="TEW246" s="41"/>
      <c r="TEX246" s="41"/>
      <c r="TEY246" s="41"/>
      <c r="TEZ246" s="41"/>
      <c r="TFA246" s="41"/>
      <c r="TFB246" s="41"/>
      <c r="TFC246" s="41"/>
      <c r="TFD246" s="41"/>
      <c r="TFE246" s="41"/>
      <c r="TFF246" s="41"/>
      <c r="TFG246" s="41"/>
      <c r="TFH246" s="41"/>
      <c r="TFI246" s="41"/>
      <c r="TFJ246" s="41"/>
      <c r="TFK246" s="41"/>
      <c r="TFL246" s="41"/>
      <c r="TFM246" s="41"/>
      <c r="TFN246" s="41"/>
      <c r="TFO246" s="41"/>
      <c r="TFP246" s="41"/>
      <c r="TFQ246" s="41"/>
      <c r="TFR246" s="41"/>
      <c r="TFS246" s="41"/>
      <c r="TFT246" s="41"/>
      <c r="TFU246" s="41"/>
      <c r="TFV246" s="41"/>
      <c r="TFW246" s="41"/>
      <c r="TFX246" s="41"/>
      <c r="TFY246" s="41"/>
      <c r="TFZ246" s="41"/>
      <c r="TGA246" s="41"/>
      <c r="TGB246" s="41"/>
      <c r="TGC246" s="41"/>
      <c r="TGD246" s="41"/>
      <c r="TGE246" s="41"/>
      <c r="TGF246" s="41"/>
      <c r="TGG246" s="41"/>
      <c r="TGH246" s="41"/>
      <c r="TGI246" s="41"/>
      <c r="TGJ246" s="41"/>
      <c r="TGK246" s="41"/>
      <c r="TGL246" s="41"/>
      <c r="TGM246" s="41"/>
      <c r="TGN246" s="41"/>
      <c r="TGO246" s="41"/>
      <c r="TGP246" s="41"/>
      <c r="TGQ246" s="41"/>
      <c r="TGR246" s="41"/>
      <c r="TGS246" s="41"/>
      <c r="TGT246" s="41"/>
      <c r="TGU246" s="41"/>
      <c r="TGV246" s="41"/>
      <c r="TGW246" s="41"/>
      <c r="TGX246" s="41"/>
      <c r="TGY246" s="41"/>
      <c r="TGZ246" s="41"/>
      <c r="THA246" s="41"/>
      <c r="THB246" s="41"/>
      <c r="THC246" s="41"/>
      <c r="THD246" s="41"/>
      <c r="THE246" s="41"/>
      <c r="THF246" s="41"/>
      <c r="THG246" s="41"/>
      <c r="THH246" s="41"/>
      <c r="THI246" s="41"/>
      <c r="THJ246" s="41"/>
      <c r="THK246" s="41"/>
      <c r="THL246" s="41"/>
      <c r="THM246" s="41"/>
      <c r="THN246" s="41"/>
      <c r="THO246" s="41"/>
      <c r="THP246" s="41"/>
      <c r="THQ246" s="41"/>
      <c r="THR246" s="41"/>
      <c r="THS246" s="41"/>
      <c r="THT246" s="41"/>
      <c r="THU246" s="41"/>
      <c r="THV246" s="41"/>
      <c r="THW246" s="41"/>
      <c r="THX246" s="41"/>
      <c r="THY246" s="41"/>
      <c r="THZ246" s="41"/>
      <c r="TIA246" s="41"/>
      <c r="TIB246" s="41"/>
      <c r="TIC246" s="41"/>
      <c r="TID246" s="41"/>
      <c r="TIE246" s="41"/>
      <c r="TIF246" s="41"/>
      <c r="TIG246" s="41"/>
      <c r="TIH246" s="41"/>
      <c r="TII246" s="41"/>
      <c r="TIJ246" s="41"/>
      <c r="TIK246" s="41"/>
      <c r="TIL246" s="41"/>
      <c r="TIM246" s="41"/>
      <c r="TIN246" s="41"/>
      <c r="TIO246" s="41"/>
      <c r="TIP246" s="41"/>
      <c r="TIQ246" s="41"/>
      <c r="TIR246" s="41"/>
      <c r="TIS246" s="41"/>
      <c r="TIT246" s="41"/>
      <c r="TIU246" s="41"/>
      <c r="TIV246" s="41"/>
      <c r="TIW246" s="41"/>
      <c r="TIX246" s="41"/>
      <c r="TIY246" s="41"/>
      <c r="TIZ246" s="41"/>
      <c r="TJA246" s="41"/>
      <c r="TJB246" s="41"/>
      <c r="TJC246" s="41"/>
      <c r="TJD246" s="41"/>
      <c r="TJE246" s="41"/>
      <c r="TJF246" s="41"/>
      <c r="TJG246" s="41"/>
      <c r="TJH246" s="41"/>
      <c r="TJI246" s="41"/>
      <c r="TJJ246" s="41"/>
      <c r="TJK246" s="41"/>
      <c r="TJL246" s="41"/>
      <c r="TJM246" s="41"/>
      <c r="TJN246" s="41"/>
      <c r="TJO246" s="41"/>
      <c r="TJP246" s="41"/>
      <c r="TJQ246" s="41"/>
      <c r="TJR246" s="41"/>
      <c r="TJS246" s="41"/>
      <c r="TJT246" s="41"/>
      <c r="TJU246" s="41"/>
      <c r="TJV246" s="41"/>
      <c r="TJW246" s="41"/>
      <c r="TJX246" s="41"/>
      <c r="TJY246" s="41"/>
      <c r="TJZ246" s="41"/>
      <c r="TKA246" s="41"/>
      <c r="TKB246" s="41"/>
      <c r="TKC246" s="41"/>
      <c r="TKD246" s="41"/>
      <c r="TKE246" s="41"/>
      <c r="TKF246" s="41"/>
      <c r="TKG246" s="41"/>
      <c r="TKH246" s="41"/>
      <c r="TKI246" s="41"/>
      <c r="TKJ246" s="41"/>
      <c r="TKK246" s="41"/>
      <c r="TKL246" s="41"/>
      <c r="TKM246" s="41"/>
      <c r="TKN246" s="41"/>
      <c r="TKO246" s="41"/>
      <c r="TKP246" s="41"/>
      <c r="TKQ246" s="41"/>
      <c r="TKR246" s="41"/>
      <c r="TKS246" s="41"/>
      <c r="TKT246" s="41"/>
      <c r="TKU246" s="41"/>
      <c r="TKV246" s="41"/>
      <c r="TKW246" s="41"/>
      <c r="TKX246" s="41"/>
      <c r="TKY246" s="41"/>
      <c r="TKZ246" s="41"/>
      <c r="TLA246" s="41"/>
      <c r="TLB246" s="41"/>
      <c r="TLC246" s="41"/>
      <c r="TLD246" s="41"/>
      <c r="TLE246" s="41"/>
      <c r="TLF246" s="41"/>
      <c r="TLG246" s="41"/>
      <c r="TLH246" s="41"/>
      <c r="TLI246" s="41"/>
      <c r="TLJ246" s="41"/>
      <c r="TLK246" s="41"/>
      <c r="TLL246" s="41"/>
      <c r="TLM246" s="41"/>
      <c r="TLN246" s="41"/>
      <c r="TLO246" s="41"/>
      <c r="TLP246" s="41"/>
      <c r="TLQ246" s="41"/>
      <c r="TLR246" s="41"/>
      <c r="TLS246" s="41"/>
      <c r="TLT246" s="41"/>
      <c r="TLU246" s="41"/>
      <c r="TLV246" s="41"/>
      <c r="TLW246" s="41"/>
      <c r="TLX246" s="41"/>
      <c r="TLY246" s="41"/>
      <c r="TLZ246" s="41"/>
      <c r="TMA246" s="41"/>
      <c r="TMB246" s="41"/>
      <c r="TMC246" s="41"/>
      <c r="TMD246" s="41"/>
      <c r="TME246" s="41"/>
      <c r="TMF246" s="41"/>
      <c r="TMG246" s="41"/>
      <c r="TMH246" s="41"/>
      <c r="TMI246" s="41"/>
      <c r="TMJ246" s="41"/>
      <c r="TMK246" s="41"/>
      <c r="TML246" s="41"/>
      <c r="TMM246" s="41"/>
      <c r="TMN246" s="41"/>
      <c r="TMO246" s="41"/>
      <c r="TMP246" s="41"/>
      <c r="TMQ246" s="41"/>
      <c r="TMR246" s="41"/>
      <c r="TMS246" s="41"/>
      <c r="TMT246" s="41"/>
      <c r="TMU246" s="41"/>
      <c r="TMV246" s="41"/>
      <c r="TMW246" s="41"/>
      <c r="TMX246" s="41"/>
      <c r="TMY246" s="41"/>
      <c r="TMZ246" s="41"/>
      <c r="TNA246" s="41"/>
      <c r="TNB246" s="41"/>
      <c r="TNC246" s="41"/>
      <c r="TND246" s="41"/>
      <c r="TNE246" s="41"/>
      <c r="TNF246" s="41"/>
      <c r="TNG246" s="41"/>
      <c r="TNH246" s="41"/>
      <c r="TNI246" s="41"/>
      <c r="TNJ246" s="41"/>
      <c r="TNK246" s="41"/>
      <c r="TNL246" s="41"/>
      <c r="TNM246" s="41"/>
      <c r="TNN246" s="41"/>
      <c r="TNO246" s="41"/>
      <c r="TNP246" s="41"/>
      <c r="TNQ246" s="41"/>
      <c r="TNR246" s="41"/>
      <c r="TNS246" s="41"/>
      <c r="TNT246" s="41"/>
      <c r="TNU246" s="41"/>
      <c r="TNV246" s="41"/>
      <c r="TNW246" s="41"/>
      <c r="TNX246" s="41"/>
      <c r="TNY246" s="41"/>
      <c r="TNZ246" s="41"/>
      <c r="TOA246" s="41"/>
      <c r="TOB246" s="41"/>
      <c r="TOC246" s="41"/>
      <c r="TOD246" s="41"/>
      <c r="TOE246" s="41"/>
      <c r="TOF246" s="41"/>
      <c r="TOG246" s="41"/>
      <c r="TOH246" s="41"/>
      <c r="TOI246" s="41"/>
      <c r="TOJ246" s="41"/>
      <c r="TOK246" s="41"/>
      <c r="TOL246" s="41"/>
      <c r="TOM246" s="41"/>
      <c r="TON246" s="41"/>
      <c r="TOO246" s="41"/>
      <c r="TOP246" s="41"/>
      <c r="TOQ246" s="41"/>
      <c r="TOR246" s="41"/>
      <c r="TOS246" s="41"/>
      <c r="TOT246" s="41"/>
      <c r="TOU246" s="41"/>
      <c r="TOV246" s="41"/>
      <c r="TOW246" s="41"/>
      <c r="TOX246" s="41"/>
      <c r="TOY246" s="41"/>
      <c r="TOZ246" s="41"/>
      <c r="TPA246" s="41"/>
      <c r="TPB246" s="41"/>
      <c r="TPC246" s="41"/>
      <c r="TPD246" s="41"/>
      <c r="TPE246" s="41"/>
      <c r="TPF246" s="41"/>
      <c r="TPG246" s="41"/>
      <c r="TPH246" s="41"/>
      <c r="TPI246" s="41"/>
      <c r="TPJ246" s="41"/>
      <c r="TPK246" s="41"/>
      <c r="TPL246" s="41"/>
      <c r="TPM246" s="41"/>
      <c r="TPN246" s="41"/>
      <c r="TPO246" s="41"/>
      <c r="TPP246" s="41"/>
      <c r="TPQ246" s="41"/>
      <c r="TPR246" s="41"/>
      <c r="TPS246" s="41"/>
      <c r="TPT246" s="41"/>
      <c r="TPU246" s="41"/>
      <c r="TPV246" s="41"/>
      <c r="TPW246" s="41"/>
      <c r="TPX246" s="41"/>
      <c r="TPY246" s="41"/>
      <c r="TPZ246" s="41"/>
      <c r="TQA246" s="41"/>
      <c r="TQB246" s="41"/>
      <c r="TQC246" s="41"/>
      <c r="TQD246" s="41"/>
      <c r="TQE246" s="41"/>
      <c r="TQF246" s="41"/>
      <c r="TQG246" s="41"/>
      <c r="TQH246" s="41"/>
      <c r="TQI246" s="41"/>
      <c r="TQJ246" s="41"/>
      <c r="TQK246" s="41"/>
      <c r="TQL246" s="41"/>
      <c r="TQM246" s="41"/>
      <c r="TQN246" s="41"/>
      <c r="TQO246" s="41"/>
      <c r="TQP246" s="41"/>
      <c r="TQQ246" s="41"/>
      <c r="TQR246" s="41"/>
      <c r="TQS246" s="41"/>
      <c r="TQT246" s="41"/>
      <c r="TQU246" s="41"/>
      <c r="TQV246" s="41"/>
      <c r="TQW246" s="41"/>
      <c r="TQX246" s="41"/>
      <c r="TQY246" s="41"/>
      <c r="TQZ246" s="41"/>
      <c r="TRA246" s="41"/>
      <c r="TRB246" s="41"/>
      <c r="TRC246" s="41"/>
      <c r="TRD246" s="41"/>
      <c r="TRE246" s="41"/>
      <c r="TRF246" s="41"/>
      <c r="TRG246" s="41"/>
      <c r="TRH246" s="41"/>
      <c r="TRI246" s="41"/>
      <c r="TRJ246" s="41"/>
      <c r="TRK246" s="41"/>
      <c r="TRL246" s="41"/>
      <c r="TRM246" s="41"/>
      <c r="TRN246" s="41"/>
      <c r="TRO246" s="41"/>
      <c r="TRP246" s="41"/>
      <c r="TRQ246" s="41"/>
      <c r="TRR246" s="41"/>
      <c r="TRS246" s="41"/>
      <c r="TRT246" s="41"/>
      <c r="TRU246" s="41"/>
      <c r="TRV246" s="41"/>
      <c r="TRW246" s="41"/>
      <c r="TRX246" s="41"/>
      <c r="TRY246" s="41"/>
      <c r="TRZ246" s="41"/>
      <c r="TSA246" s="41"/>
      <c r="TSB246" s="41"/>
      <c r="TSC246" s="41"/>
      <c r="TSD246" s="41"/>
      <c r="TSE246" s="41"/>
      <c r="TSF246" s="41"/>
      <c r="TSG246" s="41"/>
      <c r="TSH246" s="41"/>
      <c r="TSI246" s="41"/>
      <c r="TSJ246" s="41"/>
      <c r="TSK246" s="41"/>
      <c r="TSL246" s="41"/>
      <c r="TSM246" s="41"/>
      <c r="TSN246" s="41"/>
      <c r="TSO246" s="41"/>
      <c r="TSP246" s="41"/>
      <c r="TSQ246" s="41"/>
      <c r="TSR246" s="41"/>
      <c r="TSS246" s="41"/>
      <c r="TST246" s="41"/>
      <c r="TSU246" s="41"/>
      <c r="TSV246" s="41"/>
      <c r="TSW246" s="41"/>
      <c r="TSX246" s="41"/>
      <c r="TSY246" s="41"/>
      <c r="TSZ246" s="41"/>
      <c r="TTA246" s="41"/>
      <c r="TTB246" s="41"/>
      <c r="TTC246" s="41"/>
      <c r="TTD246" s="41"/>
      <c r="TTE246" s="41"/>
      <c r="TTF246" s="41"/>
      <c r="TTG246" s="41"/>
      <c r="TTH246" s="41"/>
      <c r="TTI246" s="41"/>
      <c r="TTJ246" s="41"/>
      <c r="TTK246" s="41"/>
      <c r="TTL246" s="41"/>
      <c r="TTM246" s="41"/>
      <c r="TTN246" s="41"/>
      <c r="TTO246" s="41"/>
      <c r="TTP246" s="41"/>
      <c r="TTQ246" s="41"/>
      <c r="TTR246" s="41"/>
      <c r="TTS246" s="41"/>
      <c r="TTT246" s="41"/>
      <c r="TTU246" s="41"/>
      <c r="TTV246" s="41"/>
      <c r="TTW246" s="41"/>
      <c r="TTX246" s="41"/>
      <c r="TTY246" s="41"/>
      <c r="TTZ246" s="41"/>
      <c r="TUA246" s="41"/>
      <c r="TUB246" s="41"/>
      <c r="TUC246" s="41"/>
      <c r="TUD246" s="41"/>
      <c r="TUE246" s="41"/>
      <c r="TUF246" s="41"/>
      <c r="TUG246" s="41"/>
      <c r="TUH246" s="41"/>
      <c r="TUI246" s="41"/>
      <c r="TUJ246" s="41"/>
      <c r="TUK246" s="41"/>
      <c r="TUL246" s="41"/>
      <c r="TUM246" s="41"/>
      <c r="TUN246" s="41"/>
      <c r="TUO246" s="41"/>
      <c r="TUP246" s="41"/>
      <c r="TUQ246" s="41"/>
      <c r="TUR246" s="41"/>
      <c r="TUS246" s="41"/>
      <c r="TUT246" s="41"/>
      <c r="TUU246" s="41"/>
      <c r="TUV246" s="41"/>
      <c r="TUW246" s="41"/>
      <c r="TUX246" s="41"/>
      <c r="TUY246" s="41"/>
      <c r="TUZ246" s="41"/>
      <c r="TVA246" s="41"/>
      <c r="TVB246" s="41"/>
      <c r="TVC246" s="41"/>
      <c r="TVD246" s="41"/>
      <c r="TVE246" s="41"/>
      <c r="TVF246" s="41"/>
      <c r="TVG246" s="41"/>
      <c r="TVH246" s="41"/>
      <c r="TVI246" s="41"/>
      <c r="TVJ246" s="41"/>
      <c r="TVK246" s="41"/>
      <c r="TVL246" s="41"/>
      <c r="TVM246" s="41"/>
      <c r="TVN246" s="41"/>
      <c r="TVO246" s="41"/>
      <c r="TVP246" s="41"/>
      <c r="TVQ246" s="41"/>
      <c r="TVR246" s="41"/>
      <c r="TVS246" s="41"/>
      <c r="TVT246" s="41"/>
      <c r="TVU246" s="41"/>
      <c r="TVV246" s="41"/>
      <c r="TVW246" s="41"/>
      <c r="TVX246" s="41"/>
      <c r="TVY246" s="41"/>
      <c r="TVZ246" s="41"/>
      <c r="TWA246" s="41"/>
      <c r="TWB246" s="41"/>
      <c r="TWC246" s="41"/>
      <c r="TWD246" s="41"/>
      <c r="TWE246" s="41"/>
      <c r="TWF246" s="41"/>
      <c r="TWG246" s="41"/>
      <c r="TWH246" s="41"/>
      <c r="TWI246" s="41"/>
      <c r="TWJ246" s="41"/>
      <c r="TWK246" s="41"/>
      <c r="TWL246" s="41"/>
      <c r="TWM246" s="41"/>
      <c r="TWN246" s="41"/>
      <c r="TWO246" s="41"/>
      <c r="TWP246" s="41"/>
      <c r="TWQ246" s="41"/>
      <c r="TWR246" s="41"/>
      <c r="TWS246" s="41"/>
      <c r="TWT246" s="41"/>
      <c r="TWU246" s="41"/>
      <c r="TWV246" s="41"/>
      <c r="TWW246" s="41"/>
      <c r="TWX246" s="41"/>
      <c r="TWY246" s="41"/>
      <c r="TWZ246" s="41"/>
      <c r="TXA246" s="41"/>
      <c r="TXB246" s="41"/>
      <c r="TXC246" s="41"/>
      <c r="TXD246" s="41"/>
      <c r="TXE246" s="41"/>
      <c r="TXF246" s="41"/>
      <c r="TXG246" s="41"/>
      <c r="TXH246" s="41"/>
      <c r="TXI246" s="41"/>
      <c r="TXJ246" s="41"/>
      <c r="TXK246" s="41"/>
      <c r="TXL246" s="41"/>
      <c r="TXM246" s="41"/>
      <c r="TXN246" s="41"/>
      <c r="TXO246" s="41"/>
      <c r="TXP246" s="41"/>
      <c r="TXQ246" s="41"/>
      <c r="TXR246" s="41"/>
      <c r="TXS246" s="41"/>
      <c r="TXT246" s="41"/>
      <c r="TXU246" s="41"/>
      <c r="TXV246" s="41"/>
      <c r="TXW246" s="41"/>
      <c r="TXX246" s="41"/>
      <c r="TXY246" s="41"/>
      <c r="TXZ246" s="41"/>
      <c r="TYA246" s="41"/>
      <c r="TYB246" s="41"/>
      <c r="TYC246" s="41"/>
      <c r="TYD246" s="41"/>
      <c r="TYE246" s="41"/>
      <c r="TYF246" s="41"/>
      <c r="TYG246" s="41"/>
      <c r="TYH246" s="41"/>
      <c r="TYI246" s="41"/>
      <c r="TYJ246" s="41"/>
      <c r="TYK246" s="41"/>
      <c r="TYL246" s="41"/>
      <c r="TYM246" s="41"/>
      <c r="TYN246" s="41"/>
      <c r="TYO246" s="41"/>
      <c r="TYP246" s="41"/>
      <c r="TYQ246" s="41"/>
      <c r="TYR246" s="41"/>
      <c r="TYS246" s="41"/>
      <c r="TYT246" s="41"/>
      <c r="TYU246" s="41"/>
      <c r="TYV246" s="41"/>
      <c r="TYW246" s="41"/>
      <c r="TYX246" s="41"/>
      <c r="TYY246" s="41"/>
      <c r="TYZ246" s="41"/>
      <c r="TZA246" s="41"/>
      <c r="TZB246" s="41"/>
      <c r="TZC246" s="41"/>
      <c r="TZD246" s="41"/>
      <c r="TZE246" s="41"/>
      <c r="TZF246" s="41"/>
      <c r="TZG246" s="41"/>
      <c r="TZH246" s="41"/>
      <c r="TZI246" s="41"/>
      <c r="TZJ246" s="41"/>
      <c r="TZK246" s="41"/>
      <c r="TZL246" s="41"/>
      <c r="TZM246" s="41"/>
      <c r="TZN246" s="41"/>
      <c r="TZO246" s="41"/>
      <c r="TZP246" s="41"/>
      <c r="TZQ246" s="41"/>
      <c r="TZR246" s="41"/>
      <c r="TZS246" s="41"/>
      <c r="TZT246" s="41"/>
      <c r="TZU246" s="41"/>
      <c r="TZV246" s="41"/>
      <c r="TZW246" s="41"/>
      <c r="TZX246" s="41"/>
      <c r="TZY246" s="41"/>
      <c r="TZZ246" s="41"/>
      <c r="UAA246" s="41"/>
      <c r="UAB246" s="41"/>
      <c r="UAC246" s="41"/>
      <c r="UAD246" s="41"/>
      <c r="UAE246" s="41"/>
      <c r="UAF246" s="41"/>
      <c r="UAG246" s="41"/>
      <c r="UAH246" s="41"/>
      <c r="UAI246" s="41"/>
      <c r="UAJ246" s="41"/>
      <c r="UAK246" s="41"/>
      <c r="UAL246" s="41"/>
      <c r="UAM246" s="41"/>
      <c r="UAN246" s="41"/>
      <c r="UAO246" s="41"/>
      <c r="UAP246" s="41"/>
      <c r="UAQ246" s="41"/>
      <c r="UAR246" s="41"/>
      <c r="UAS246" s="41"/>
      <c r="UAT246" s="41"/>
      <c r="UAU246" s="41"/>
      <c r="UAV246" s="41"/>
      <c r="UAW246" s="41"/>
      <c r="UAX246" s="41"/>
      <c r="UAY246" s="41"/>
      <c r="UAZ246" s="41"/>
      <c r="UBA246" s="41"/>
      <c r="UBB246" s="41"/>
      <c r="UBC246" s="41"/>
      <c r="UBD246" s="41"/>
      <c r="UBE246" s="41"/>
      <c r="UBF246" s="41"/>
      <c r="UBG246" s="41"/>
      <c r="UBH246" s="41"/>
      <c r="UBI246" s="41"/>
      <c r="UBJ246" s="41"/>
      <c r="UBK246" s="41"/>
      <c r="UBL246" s="41"/>
      <c r="UBM246" s="41"/>
      <c r="UBN246" s="41"/>
      <c r="UBO246" s="41"/>
      <c r="UBP246" s="41"/>
      <c r="UBQ246" s="41"/>
      <c r="UBR246" s="41"/>
      <c r="UBS246" s="41"/>
      <c r="UBT246" s="41"/>
      <c r="UBU246" s="41"/>
      <c r="UBV246" s="41"/>
      <c r="UBW246" s="41"/>
      <c r="UBX246" s="41"/>
      <c r="UBY246" s="41"/>
      <c r="UBZ246" s="41"/>
      <c r="UCA246" s="41"/>
      <c r="UCB246" s="41"/>
      <c r="UCC246" s="41"/>
      <c r="UCD246" s="41"/>
      <c r="UCE246" s="41"/>
      <c r="UCF246" s="41"/>
      <c r="UCG246" s="41"/>
      <c r="UCH246" s="41"/>
      <c r="UCI246" s="41"/>
      <c r="UCJ246" s="41"/>
      <c r="UCK246" s="41"/>
      <c r="UCL246" s="41"/>
      <c r="UCM246" s="41"/>
      <c r="UCN246" s="41"/>
      <c r="UCO246" s="41"/>
      <c r="UCP246" s="41"/>
      <c r="UCQ246" s="41"/>
      <c r="UCR246" s="41"/>
      <c r="UCS246" s="41"/>
      <c r="UCT246" s="41"/>
      <c r="UCU246" s="41"/>
      <c r="UCV246" s="41"/>
      <c r="UCW246" s="41"/>
      <c r="UCX246" s="41"/>
      <c r="UCY246" s="41"/>
      <c r="UCZ246" s="41"/>
      <c r="UDA246" s="41"/>
      <c r="UDB246" s="41"/>
      <c r="UDC246" s="41"/>
      <c r="UDD246" s="41"/>
      <c r="UDE246" s="41"/>
      <c r="UDF246" s="41"/>
      <c r="UDG246" s="41"/>
      <c r="UDH246" s="41"/>
      <c r="UDI246" s="41"/>
      <c r="UDJ246" s="41"/>
      <c r="UDK246" s="41"/>
      <c r="UDL246" s="41"/>
      <c r="UDM246" s="41"/>
      <c r="UDN246" s="41"/>
      <c r="UDO246" s="41"/>
      <c r="UDP246" s="41"/>
      <c r="UDQ246" s="41"/>
      <c r="UDR246" s="41"/>
      <c r="UDS246" s="41"/>
      <c r="UDT246" s="41"/>
      <c r="UDU246" s="41"/>
      <c r="UDV246" s="41"/>
      <c r="UDW246" s="41"/>
      <c r="UDX246" s="41"/>
      <c r="UDY246" s="41"/>
      <c r="UDZ246" s="41"/>
      <c r="UEA246" s="41"/>
      <c r="UEB246" s="41"/>
      <c r="UEC246" s="41"/>
      <c r="UED246" s="41"/>
      <c r="UEE246" s="41"/>
      <c r="UEF246" s="41"/>
      <c r="UEG246" s="41"/>
      <c r="UEH246" s="41"/>
      <c r="UEI246" s="41"/>
      <c r="UEJ246" s="41"/>
      <c r="UEK246" s="41"/>
      <c r="UEL246" s="41"/>
      <c r="UEM246" s="41"/>
      <c r="UEN246" s="41"/>
      <c r="UEO246" s="41"/>
      <c r="UEP246" s="41"/>
      <c r="UEQ246" s="41"/>
      <c r="UER246" s="41"/>
      <c r="UES246" s="41"/>
      <c r="UET246" s="41"/>
      <c r="UEU246" s="41"/>
      <c r="UEV246" s="41"/>
      <c r="UEW246" s="41"/>
      <c r="UEX246" s="41"/>
      <c r="UEY246" s="41"/>
      <c r="UEZ246" s="41"/>
      <c r="UFA246" s="41"/>
      <c r="UFB246" s="41"/>
      <c r="UFC246" s="41"/>
      <c r="UFD246" s="41"/>
      <c r="UFE246" s="41"/>
      <c r="UFF246" s="41"/>
      <c r="UFG246" s="41"/>
      <c r="UFH246" s="41"/>
      <c r="UFI246" s="41"/>
      <c r="UFJ246" s="41"/>
      <c r="UFK246" s="41"/>
      <c r="UFL246" s="41"/>
      <c r="UFM246" s="41"/>
      <c r="UFN246" s="41"/>
      <c r="UFO246" s="41"/>
      <c r="UFP246" s="41"/>
      <c r="UFQ246" s="41"/>
      <c r="UFR246" s="41"/>
      <c r="UFS246" s="41"/>
      <c r="UFT246" s="41"/>
      <c r="UFU246" s="41"/>
      <c r="UFV246" s="41"/>
      <c r="UFW246" s="41"/>
      <c r="UFX246" s="41"/>
      <c r="UFY246" s="41"/>
      <c r="UFZ246" s="41"/>
      <c r="UGA246" s="41"/>
      <c r="UGB246" s="41"/>
      <c r="UGC246" s="41"/>
      <c r="UGD246" s="41"/>
      <c r="UGE246" s="41"/>
      <c r="UGF246" s="41"/>
      <c r="UGG246" s="41"/>
      <c r="UGH246" s="41"/>
      <c r="UGI246" s="41"/>
      <c r="UGJ246" s="41"/>
      <c r="UGK246" s="41"/>
      <c r="UGL246" s="41"/>
      <c r="UGM246" s="41"/>
      <c r="UGN246" s="41"/>
      <c r="UGO246" s="41"/>
      <c r="UGP246" s="41"/>
      <c r="UGQ246" s="41"/>
      <c r="UGR246" s="41"/>
      <c r="UGS246" s="41"/>
      <c r="UGT246" s="41"/>
      <c r="UGU246" s="41"/>
      <c r="UGV246" s="41"/>
      <c r="UGW246" s="41"/>
      <c r="UGX246" s="41"/>
      <c r="UGY246" s="41"/>
      <c r="UGZ246" s="41"/>
      <c r="UHA246" s="41"/>
      <c r="UHB246" s="41"/>
      <c r="UHC246" s="41"/>
      <c r="UHD246" s="41"/>
      <c r="UHE246" s="41"/>
      <c r="UHF246" s="41"/>
      <c r="UHG246" s="41"/>
      <c r="UHH246" s="41"/>
      <c r="UHI246" s="41"/>
      <c r="UHJ246" s="41"/>
      <c r="UHK246" s="41"/>
      <c r="UHL246" s="41"/>
      <c r="UHM246" s="41"/>
      <c r="UHN246" s="41"/>
      <c r="UHO246" s="41"/>
      <c r="UHP246" s="41"/>
      <c r="UHQ246" s="41"/>
      <c r="UHR246" s="41"/>
      <c r="UHS246" s="41"/>
      <c r="UHT246" s="41"/>
      <c r="UHU246" s="41"/>
      <c r="UHV246" s="41"/>
      <c r="UHW246" s="41"/>
      <c r="UHX246" s="41"/>
      <c r="UHY246" s="41"/>
      <c r="UHZ246" s="41"/>
      <c r="UIA246" s="41"/>
      <c r="UIB246" s="41"/>
      <c r="UIC246" s="41"/>
      <c r="UID246" s="41"/>
      <c r="UIE246" s="41"/>
      <c r="UIF246" s="41"/>
      <c r="UIG246" s="41"/>
      <c r="UIH246" s="41"/>
      <c r="UII246" s="41"/>
      <c r="UIJ246" s="41"/>
      <c r="UIK246" s="41"/>
      <c r="UIL246" s="41"/>
      <c r="UIM246" s="41"/>
      <c r="UIN246" s="41"/>
      <c r="UIO246" s="41"/>
      <c r="UIP246" s="41"/>
      <c r="UIQ246" s="41"/>
      <c r="UIR246" s="41"/>
      <c r="UIS246" s="41"/>
      <c r="UIT246" s="41"/>
      <c r="UIU246" s="41"/>
      <c r="UIV246" s="41"/>
      <c r="UIW246" s="41"/>
      <c r="UIX246" s="41"/>
      <c r="UIY246" s="41"/>
      <c r="UIZ246" s="41"/>
      <c r="UJA246" s="41"/>
      <c r="UJB246" s="41"/>
      <c r="UJC246" s="41"/>
      <c r="UJD246" s="41"/>
      <c r="UJE246" s="41"/>
      <c r="UJF246" s="41"/>
      <c r="UJG246" s="41"/>
      <c r="UJH246" s="41"/>
      <c r="UJI246" s="41"/>
      <c r="UJJ246" s="41"/>
      <c r="UJK246" s="41"/>
      <c r="UJL246" s="41"/>
      <c r="UJM246" s="41"/>
      <c r="UJN246" s="41"/>
      <c r="UJO246" s="41"/>
      <c r="UJP246" s="41"/>
      <c r="UJQ246" s="41"/>
      <c r="UJR246" s="41"/>
      <c r="UJS246" s="41"/>
      <c r="UJT246" s="41"/>
      <c r="UJU246" s="41"/>
      <c r="UJV246" s="41"/>
      <c r="UJW246" s="41"/>
      <c r="UJX246" s="41"/>
      <c r="UJY246" s="41"/>
      <c r="UJZ246" s="41"/>
      <c r="UKA246" s="41"/>
      <c r="UKB246" s="41"/>
      <c r="UKC246" s="41"/>
      <c r="UKD246" s="41"/>
      <c r="UKE246" s="41"/>
      <c r="UKF246" s="41"/>
      <c r="UKG246" s="41"/>
      <c r="UKH246" s="41"/>
      <c r="UKI246" s="41"/>
      <c r="UKJ246" s="41"/>
      <c r="UKK246" s="41"/>
      <c r="UKL246" s="41"/>
      <c r="UKM246" s="41"/>
      <c r="UKN246" s="41"/>
      <c r="UKO246" s="41"/>
      <c r="UKP246" s="41"/>
      <c r="UKQ246" s="41"/>
      <c r="UKR246" s="41"/>
      <c r="UKS246" s="41"/>
      <c r="UKT246" s="41"/>
      <c r="UKU246" s="41"/>
      <c r="UKV246" s="41"/>
      <c r="UKW246" s="41"/>
      <c r="UKX246" s="41"/>
      <c r="UKY246" s="41"/>
      <c r="UKZ246" s="41"/>
      <c r="ULA246" s="41"/>
      <c r="ULB246" s="41"/>
      <c r="ULC246" s="41"/>
      <c r="ULD246" s="41"/>
      <c r="ULE246" s="41"/>
      <c r="ULF246" s="41"/>
      <c r="ULG246" s="41"/>
      <c r="ULH246" s="41"/>
      <c r="ULI246" s="41"/>
      <c r="ULJ246" s="41"/>
      <c r="ULK246" s="41"/>
      <c r="ULL246" s="41"/>
      <c r="ULM246" s="41"/>
      <c r="ULN246" s="41"/>
      <c r="ULO246" s="41"/>
      <c r="ULP246" s="41"/>
      <c r="ULQ246" s="41"/>
      <c r="ULR246" s="41"/>
      <c r="ULS246" s="41"/>
      <c r="ULT246" s="41"/>
      <c r="ULU246" s="41"/>
      <c r="ULV246" s="41"/>
      <c r="ULW246" s="41"/>
      <c r="ULX246" s="41"/>
      <c r="ULY246" s="41"/>
      <c r="ULZ246" s="41"/>
      <c r="UMA246" s="41"/>
      <c r="UMB246" s="41"/>
      <c r="UMC246" s="41"/>
      <c r="UMD246" s="41"/>
      <c r="UME246" s="41"/>
      <c r="UMF246" s="41"/>
      <c r="UMG246" s="41"/>
      <c r="UMH246" s="41"/>
      <c r="UMI246" s="41"/>
      <c r="UMJ246" s="41"/>
      <c r="UMK246" s="41"/>
      <c r="UML246" s="41"/>
      <c r="UMM246" s="41"/>
      <c r="UMN246" s="41"/>
      <c r="UMO246" s="41"/>
      <c r="UMP246" s="41"/>
      <c r="UMQ246" s="41"/>
      <c r="UMR246" s="41"/>
      <c r="UMS246" s="41"/>
      <c r="UMT246" s="41"/>
      <c r="UMU246" s="41"/>
      <c r="UMV246" s="41"/>
      <c r="UMW246" s="41"/>
      <c r="UMX246" s="41"/>
      <c r="UMY246" s="41"/>
      <c r="UMZ246" s="41"/>
      <c r="UNA246" s="41"/>
      <c r="UNB246" s="41"/>
      <c r="UNC246" s="41"/>
      <c r="UND246" s="41"/>
      <c r="UNE246" s="41"/>
      <c r="UNF246" s="41"/>
      <c r="UNG246" s="41"/>
      <c r="UNH246" s="41"/>
      <c r="UNI246" s="41"/>
      <c r="UNJ246" s="41"/>
      <c r="UNK246" s="41"/>
      <c r="UNL246" s="41"/>
      <c r="UNM246" s="41"/>
      <c r="UNN246" s="41"/>
      <c r="UNO246" s="41"/>
      <c r="UNP246" s="41"/>
      <c r="UNQ246" s="41"/>
      <c r="UNR246" s="41"/>
      <c r="UNS246" s="41"/>
      <c r="UNT246" s="41"/>
      <c r="UNU246" s="41"/>
      <c r="UNV246" s="41"/>
      <c r="UNW246" s="41"/>
      <c r="UNX246" s="41"/>
      <c r="UNY246" s="41"/>
      <c r="UNZ246" s="41"/>
      <c r="UOA246" s="41"/>
      <c r="UOB246" s="41"/>
      <c r="UOC246" s="41"/>
      <c r="UOD246" s="41"/>
      <c r="UOE246" s="41"/>
      <c r="UOF246" s="41"/>
      <c r="UOG246" s="41"/>
      <c r="UOH246" s="41"/>
      <c r="UOI246" s="41"/>
      <c r="UOJ246" s="41"/>
      <c r="UOK246" s="41"/>
      <c r="UOL246" s="41"/>
      <c r="UOM246" s="41"/>
      <c r="UON246" s="41"/>
      <c r="UOO246" s="41"/>
      <c r="UOP246" s="41"/>
      <c r="UOQ246" s="41"/>
      <c r="UOR246" s="41"/>
      <c r="UOS246" s="41"/>
      <c r="UOT246" s="41"/>
      <c r="UOU246" s="41"/>
      <c r="UOV246" s="41"/>
      <c r="UOW246" s="41"/>
      <c r="UOX246" s="41"/>
      <c r="UOY246" s="41"/>
      <c r="UOZ246" s="41"/>
      <c r="UPA246" s="41"/>
      <c r="UPB246" s="41"/>
      <c r="UPC246" s="41"/>
      <c r="UPD246" s="41"/>
      <c r="UPE246" s="41"/>
      <c r="UPF246" s="41"/>
      <c r="UPG246" s="41"/>
      <c r="UPH246" s="41"/>
      <c r="UPI246" s="41"/>
      <c r="UPJ246" s="41"/>
      <c r="UPK246" s="41"/>
      <c r="UPL246" s="41"/>
      <c r="UPM246" s="41"/>
      <c r="UPN246" s="41"/>
      <c r="UPO246" s="41"/>
      <c r="UPP246" s="41"/>
      <c r="UPQ246" s="41"/>
      <c r="UPR246" s="41"/>
      <c r="UPS246" s="41"/>
      <c r="UPT246" s="41"/>
      <c r="UPU246" s="41"/>
      <c r="UPV246" s="41"/>
      <c r="UPW246" s="41"/>
      <c r="UPX246" s="41"/>
      <c r="UPY246" s="41"/>
      <c r="UPZ246" s="41"/>
      <c r="UQA246" s="41"/>
      <c r="UQB246" s="41"/>
      <c r="UQC246" s="41"/>
      <c r="UQD246" s="41"/>
      <c r="UQE246" s="41"/>
      <c r="UQF246" s="41"/>
      <c r="UQG246" s="41"/>
      <c r="UQH246" s="41"/>
      <c r="UQI246" s="41"/>
      <c r="UQJ246" s="41"/>
      <c r="UQK246" s="41"/>
      <c r="UQL246" s="41"/>
      <c r="UQM246" s="41"/>
      <c r="UQN246" s="41"/>
      <c r="UQO246" s="41"/>
      <c r="UQP246" s="41"/>
      <c r="UQQ246" s="41"/>
      <c r="UQR246" s="41"/>
      <c r="UQS246" s="41"/>
      <c r="UQT246" s="41"/>
      <c r="UQU246" s="41"/>
      <c r="UQV246" s="41"/>
      <c r="UQW246" s="41"/>
      <c r="UQX246" s="41"/>
      <c r="UQY246" s="41"/>
      <c r="UQZ246" s="41"/>
      <c r="URA246" s="41"/>
      <c r="URB246" s="41"/>
      <c r="URC246" s="41"/>
      <c r="URD246" s="41"/>
      <c r="URE246" s="41"/>
      <c r="URF246" s="41"/>
      <c r="URG246" s="41"/>
      <c r="URH246" s="41"/>
      <c r="URI246" s="41"/>
      <c r="URJ246" s="41"/>
      <c r="URK246" s="41"/>
      <c r="URL246" s="41"/>
      <c r="URM246" s="41"/>
      <c r="URN246" s="41"/>
      <c r="URO246" s="41"/>
      <c r="URP246" s="41"/>
      <c r="URQ246" s="41"/>
      <c r="URR246" s="41"/>
      <c r="URS246" s="41"/>
      <c r="URT246" s="41"/>
      <c r="URU246" s="41"/>
      <c r="URV246" s="41"/>
      <c r="URW246" s="41"/>
      <c r="URX246" s="41"/>
      <c r="URY246" s="41"/>
      <c r="URZ246" s="41"/>
      <c r="USA246" s="41"/>
      <c r="USB246" s="41"/>
      <c r="USC246" s="41"/>
      <c r="USD246" s="41"/>
      <c r="USE246" s="41"/>
      <c r="USF246" s="41"/>
      <c r="USG246" s="41"/>
      <c r="USH246" s="41"/>
      <c r="USI246" s="41"/>
      <c r="USJ246" s="41"/>
      <c r="USK246" s="41"/>
      <c r="USL246" s="41"/>
      <c r="USM246" s="41"/>
      <c r="USN246" s="41"/>
      <c r="USO246" s="41"/>
      <c r="USP246" s="41"/>
      <c r="USQ246" s="41"/>
      <c r="USR246" s="41"/>
      <c r="USS246" s="41"/>
      <c r="UST246" s="41"/>
      <c r="USU246" s="41"/>
      <c r="USV246" s="41"/>
      <c r="USW246" s="41"/>
      <c r="USX246" s="41"/>
      <c r="USY246" s="41"/>
      <c r="USZ246" s="41"/>
      <c r="UTA246" s="41"/>
      <c r="UTB246" s="41"/>
      <c r="UTC246" s="41"/>
      <c r="UTD246" s="41"/>
      <c r="UTE246" s="41"/>
      <c r="UTF246" s="41"/>
      <c r="UTG246" s="41"/>
      <c r="UTH246" s="41"/>
      <c r="UTI246" s="41"/>
      <c r="UTJ246" s="41"/>
      <c r="UTK246" s="41"/>
      <c r="UTL246" s="41"/>
      <c r="UTM246" s="41"/>
      <c r="UTN246" s="41"/>
      <c r="UTO246" s="41"/>
      <c r="UTP246" s="41"/>
      <c r="UTQ246" s="41"/>
      <c r="UTR246" s="41"/>
      <c r="UTS246" s="41"/>
      <c r="UTT246" s="41"/>
      <c r="UTU246" s="41"/>
      <c r="UTV246" s="41"/>
      <c r="UTW246" s="41"/>
      <c r="UTX246" s="41"/>
      <c r="UTY246" s="41"/>
      <c r="UTZ246" s="41"/>
      <c r="UUA246" s="41"/>
      <c r="UUB246" s="41"/>
      <c r="UUC246" s="41"/>
      <c r="UUD246" s="41"/>
      <c r="UUE246" s="41"/>
      <c r="UUF246" s="41"/>
      <c r="UUG246" s="41"/>
      <c r="UUH246" s="41"/>
      <c r="UUI246" s="41"/>
      <c r="UUJ246" s="41"/>
      <c r="UUK246" s="41"/>
      <c r="UUL246" s="41"/>
      <c r="UUM246" s="41"/>
      <c r="UUN246" s="41"/>
      <c r="UUO246" s="41"/>
      <c r="UUP246" s="41"/>
      <c r="UUQ246" s="41"/>
      <c r="UUR246" s="41"/>
      <c r="UUS246" s="41"/>
      <c r="UUT246" s="41"/>
      <c r="UUU246" s="41"/>
      <c r="UUV246" s="41"/>
      <c r="UUW246" s="41"/>
      <c r="UUX246" s="41"/>
      <c r="UUY246" s="41"/>
      <c r="UUZ246" s="41"/>
      <c r="UVA246" s="41"/>
      <c r="UVB246" s="41"/>
      <c r="UVC246" s="41"/>
      <c r="UVD246" s="41"/>
      <c r="UVE246" s="41"/>
      <c r="UVF246" s="41"/>
      <c r="UVG246" s="41"/>
      <c r="UVH246" s="41"/>
      <c r="UVI246" s="41"/>
      <c r="UVJ246" s="41"/>
      <c r="UVK246" s="41"/>
      <c r="UVL246" s="41"/>
      <c r="UVM246" s="41"/>
      <c r="UVN246" s="41"/>
      <c r="UVO246" s="41"/>
      <c r="UVP246" s="41"/>
      <c r="UVQ246" s="41"/>
      <c r="UVR246" s="41"/>
      <c r="UVS246" s="41"/>
      <c r="UVT246" s="41"/>
      <c r="UVU246" s="41"/>
      <c r="UVV246" s="41"/>
      <c r="UVW246" s="41"/>
      <c r="UVX246" s="41"/>
      <c r="UVY246" s="41"/>
      <c r="UVZ246" s="41"/>
      <c r="UWA246" s="41"/>
      <c r="UWB246" s="41"/>
      <c r="UWC246" s="41"/>
      <c r="UWD246" s="41"/>
      <c r="UWE246" s="41"/>
      <c r="UWF246" s="41"/>
      <c r="UWG246" s="41"/>
      <c r="UWH246" s="41"/>
      <c r="UWI246" s="41"/>
      <c r="UWJ246" s="41"/>
      <c r="UWK246" s="41"/>
      <c r="UWL246" s="41"/>
      <c r="UWM246" s="41"/>
      <c r="UWN246" s="41"/>
      <c r="UWO246" s="41"/>
      <c r="UWP246" s="41"/>
      <c r="UWQ246" s="41"/>
      <c r="UWR246" s="41"/>
      <c r="UWS246" s="41"/>
      <c r="UWT246" s="41"/>
      <c r="UWU246" s="41"/>
      <c r="UWV246" s="41"/>
      <c r="UWW246" s="41"/>
      <c r="UWX246" s="41"/>
      <c r="UWY246" s="41"/>
      <c r="UWZ246" s="41"/>
      <c r="UXA246" s="41"/>
      <c r="UXB246" s="41"/>
      <c r="UXC246" s="41"/>
      <c r="UXD246" s="41"/>
      <c r="UXE246" s="41"/>
      <c r="UXF246" s="41"/>
      <c r="UXG246" s="41"/>
      <c r="UXH246" s="41"/>
      <c r="UXI246" s="41"/>
      <c r="UXJ246" s="41"/>
      <c r="UXK246" s="41"/>
      <c r="UXL246" s="41"/>
      <c r="UXM246" s="41"/>
      <c r="UXN246" s="41"/>
      <c r="UXO246" s="41"/>
      <c r="UXP246" s="41"/>
      <c r="UXQ246" s="41"/>
      <c r="UXR246" s="41"/>
      <c r="UXS246" s="41"/>
      <c r="UXT246" s="41"/>
      <c r="UXU246" s="41"/>
      <c r="UXV246" s="41"/>
      <c r="UXW246" s="41"/>
      <c r="UXX246" s="41"/>
      <c r="UXY246" s="41"/>
      <c r="UXZ246" s="41"/>
      <c r="UYA246" s="41"/>
      <c r="UYB246" s="41"/>
      <c r="UYC246" s="41"/>
      <c r="UYD246" s="41"/>
      <c r="UYE246" s="41"/>
      <c r="UYF246" s="41"/>
      <c r="UYG246" s="41"/>
      <c r="UYH246" s="41"/>
      <c r="UYI246" s="41"/>
      <c r="UYJ246" s="41"/>
      <c r="UYK246" s="41"/>
      <c r="UYL246" s="41"/>
      <c r="UYM246" s="41"/>
      <c r="UYN246" s="41"/>
      <c r="UYO246" s="41"/>
      <c r="UYP246" s="41"/>
      <c r="UYQ246" s="41"/>
      <c r="UYR246" s="41"/>
      <c r="UYS246" s="41"/>
      <c r="UYT246" s="41"/>
      <c r="UYU246" s="41"/>
      <c r="UYV246" s="41"/>
      <c r="UYW246" s="41"/>
      <c r="UYX246" s="41"/>
      <c r="UYY246" s="41"/>
      <c r="UYZ246" s="41"/>
      <c r="UZA246" s="41"/>
      <c r="UZB246" s="41"/>
      <c r="UZC246" s="41"/>
      <c r="UZD246" s="41"/>
      <c r="UZE246" s="41"/>
      <c r="UZF246" s="41"/>
      <c r="UZG246" s="41"/>
      <c r="UZH246" s="41"/>
      <c r="UZI246" s="41"/>
      <c r="UZJ246" s="41"/>
      <c r="UZK246" s="41"/>
      <c r="UZL246" s="41"/>
      <c r="UZM246" s="41"/>
      <c r="UZN246" s="41"/>
      <c r="UZO246" s="41"/>
      <c r="UZP246" s="41"/>
      <c r="UZQ246" s="41"/>
      <c r="UZR246" s="41"/>
      <c r="UZS246" s="41"/>
      <c r="UZT246" s="41"/>
      <c r="UZU246" s="41"/>
      <c r="UZV246" s="41"/>
      <c r="UZW246" s="41"/>
      <c r="UZX246" s="41"/>
      <c r="UZY246" s="41"/>
      <c r="UZZ246" s="41"/>
      <c r="VAA246" s="41"/>
      <c r="VAB246" s="41"/>
      <c r="VAC246" s="41"/>
      <c r="VAD246" s="41"/>
      <c r="VAE246" s="41"/>
      <c r="VAF246" s="41"/>
      <c r="VAG246" s="41"/>
      <c r="VAH246" s="41"/>
      <c r="VAI246" s="41"/>
      <c r="VAJ246" s="41"/>
      <c r="VAK246" s="41"/>
      <c r="VAL246" s="41"/>
      <c r="VAM246" s="41"/>
      <c r="VAN246" s="41"/>
      <c r="VAO246" s="41"/>
      <c r="VAP246" s="41"/>
      <c r="VAQ246" s="41"/>
      <c r="VAR246" s="41"/>
      <c r="VAS246" s="41"/>
      <c r="VAT246" s="41"/>
      <c r="VAU246" s="41"/>
      <c r="VAV246" s="41"/>
      <c r="VAW246" s="41"/>
      <c r="VAX246" s="41"/>
      <c r="VAY246" s="41"/>
      <c r="VAZ246" s="41"/>
      <c r="VBA246" s="41"/>
      <c r="VBB246" s="41"/>
      <c r="VBC246" s="41"/>
      <c r="VBD246" s="41"/>
      <c r="VBE246" s="41"/>
      <c r="VBF246" s="41"/>
      <c r="VBG246" s="41"/>
      <c r="VBH246" s="41"/>
      <c r="VBI246" s="41"/>
      <c r="VBJ246" s="41"/>
      <c r="VBK246" s="41"/>
      <c r="VBL246" s="41"/>
      <c r="VBM246" s="41"/>
      <c r="VBN246" s="41"/>
      <c r="VBO246" s="41"/>
      <c r="VBP246" s="41"/>
      <c r="VBQ246" s="41"/>
      <c r="VBR246" s="41"/>
      <c r="VBS246" s="41"/>
      <c r="VBT246" s="41"/>
      <c r="VBU246" s="41"/>
      <c r="VBV246" s="41"/>
      <c r="VBW246" s="41"/>
      <c r="VBX246" s="41"/>
      <c r="VBY246" s="41"/>
      <c r="VBZ246" s="41"/>
      <c r="VCA246" s="41"/>
      <c r="VCB246" s="41"/>
      <c r="VCC246" s="41"/>
      <c r="VCD246" s="41"/>
      <c r="VCE246" s="41"/>
      <c r="VCF246" s="41"/>
      <c r="VCG246" s="41"/>
      <c r="VCH246" s="41"/>
      <c r="VCI246" s="41"/>
      <c r="VCJ246" s="41"/>
      <c r="VCK246" s="41"/>
      <c r="VCL246" s="41"/>
      <c r="VCM246" s="41"/>
      <c r="VCN246" s="41"/>
      <c r="VCO246" s="41"/>
      <c r="VCP246" s="41"/>
      <c r="VCQ246" s="41"/>
      <c r="VCR246" s="41"/>
      <c r="VCS246" s="41"/>
      <c r="VCT246" s="41"/>
      <c r="VCU246" s="41"/>
      <c r="VCV246" s="41"/>
      <c r="VCW246" s="41"/>
      <c r="VCX246" s="41"/>
      <c r="VCY246" s="41"/>
      <c r="VCZ246" s="41"/>
      <c r="VDA246" s="41"/>
      <c r="VDB246" s="41"/>
      <c r="VDC246" s="41"/>
      <c r="VDD246" s="41"/>
      <c r="VDE246" s="41"/>
      <c r="VDF246" s="41"/>
      <c r="VDG246" s="41"/>
      <c r="VDH246" s="41"/>
      <c r="VDI246" s="41"/>
      <c r="VDJ246" s="41"/>
      <c r="VDK246" s="41"/>
      <c r="VDL246" s="41"/>
      <c r="VDM246" s="41"/>
      <c r="VDN246" s="41"/>
      <c r="VDO246" s="41"/>
      <c r="VDP246" s="41"/>
      <c r="VDQ246" s="41"/>
      <c r="VDR246" s="41"/>
      <c r="VDS246" s="41"/>
      <c r="VDT246" s="41"/>
      <c r="VDU246" s="41"/>
      <c r="VDV246" s="41"/>
      <c r="VDW246" s="41"/>
      <c r="VDX246" s="41"/>
      <c r="VDY246" s="41"/>
      <c r="VDZ246" s="41"/>
      <c r="VEA246" s="41"/>
      <c r="VEB246" s="41"/>
      <c r="VEC246" s="41"/>
      <c r="VED246" s="41"/>
      <c r="VEE246" s="41"/>
      <c r="VEF246" s="41"/>
      <c r="VEG246" s="41"/>
      <c r="VEH246" s="41"/>
      <c r="VEI246" s="41"/>
      <c r="VEJ246" s="41"/>
      <c r="VEK246" s="41"/>
      <c r="VEL246" s="41"/>
      <c r="VEM246" s="41"/>
      <c r="VEN246" s="41"/>
      <c r="VEO246" s="41"/>
      <c r="VEP246" s="41"/>
      <c r="VEQ246" s="41"/>
      <c r="VER246" s="41"/>
      <c r="VES246" s="41"/>
      <c r="VET246" s="41"/>
      <c r="VEU246" s="41"/>
      <c r="VEV246" s="41"/>
      <c r="VEW246" s="41"/>
      <c r="VEX246" s="41"/>
      <c r="VEY246" s="41"/>
      <c r="VEZ246" s="41"/>
      <c r="VFA246" s="41"/>
      <c r="VFB246" s="41"/>
      <c r="VFC246" s="41"/>
      <c r="VFD246" s="41"/>
      <c r="VFE246" s="41"/>
      <c r="VFF246" s="41"/>
      <c r="VFG246" s="41"/>
      <c r="VFH246" s="41"/>
      <c r="VFI246" s="41"/>
      <c r="VFJ246" s="41"/>
      <c r="VFK246" s="41"/>
      <c r="VFL246" s="41"/>
      <c r="VFM246" s="41"/>
      <c r="VFN246" s="41"/>
      <c r="VFO246" s="41"/>
      <c r="VFP246" s="41"/>
      <c r="VFQ246" s="41"/>
      <c r="VFR246" s="41"/>
      <c r="VFS246" s="41"/>
      <c r="VFT246" s="41"/>
      <c r="VFU246" s="41"/>
      <c r="VFV246" s="41"/>
      <c r="VFW246" s="41"/>
      <c r="VFX246" s="41"/>
      <c r="VFY246" s="41"/>
      <c r="VFZ246" s="41"/>
      <c r="VGA246" s="41"/>
      <c r="VGB246" s="41"/>
      <c r="VGC246" s="41"/>
      <c r="VGD246" s="41"/>
      <c r="VGE246" s="41"/>
      <c r="VGF246" s="41"/>
      <c r="VGG246" s="41"/>
      <c r="VGH246" s="41"/>
      <c r="VGI246" s="41"/>
      <c r="VGJ246" s="41"/>
      <c r="VGK246" s="41"/>
      <c r="VGL246" s="41"/>
      <c r="VGM246" s="41"/>
      <c r="VGN246" s="41"/>
      <c r="VGO246" s="41"/>
      <c r="VGP246" s="41"/>
      <c r="VGQ246" s="41"/>
      <c r="VGR246" s="41"/>
      <c r="VGS246" s="41"/>
      <c r="VGT246" s="41"/>
      <c r="VGU246" s="41"/>
      <c r="VGV246" s="41"/>
      <c r="VGW246" s="41"/>
      <c r="VGX246" s="41"/>
      <c r="VGY246" s="41"/>
      <c r="VGZ246" s="41"/>
      <c r="VHA246" s="41"/>
      <c r="VHB246" s="41"/>
      <c r="VHC246" s="41"/>
      <c r="VHD246" s="41"/>
      <c r="VHE246" s="41"/>
      <c r="VHF246" s="41"/>
      <c r="VHG246" s="41"/>
      <c r="VHH246" s="41"/>
      <c r="VHI246" s="41"/>
      <c r="VHJ246" s="41"/>
      <c r="VHK246" s="41"/>
      <c r="VHL246" s="41"/>
      <c r="VHM246" s="41"/>
      <c r="VHN246" s="41"/>
      <c r="VHO246" s="41"/>
      <c r="VHP246" s="41"/>
      <c r="VHQ246" s="41"/>
      <c r="VHR246" s="41"/>
      <c r="VHS246" s="41"/>
      <c r="VHT246" s="41"/>
      <c r="VHU246" s="41"/>
      <c r="VHV246" s="41"/>
      <c r="VHW246" s="41"/>
      <c r="VHX246" s="41"/>
      <c r="VHY246" s="41"/>
      <c r="VHZ246" s="41"/>
      <c r="VIA246" s="41"/>
      <c r="VIB246" s="41"/>
      <c r="VIC246" s="41"/>
      <c r="VID246" s="41"/>
      <c r="VIE246" s="41"/>
      <c r="VIF246" s="41"/>
      <c r="VIG246" s="41"/>
      <c r="VIH246" s="41"/>
      <c r="VII246" s="41"/>
      <c r="VIJ246" s="41"/>
      <c r="VIK246" s="41"/>
      <c r="VIL246" s="41"/>
      <c r="VIM246" s="41"/>
      <c r="VIN246" s="41"/>
      <c r="VIO246" s="41"/>
      <c r="VIP246" s="41"/>
      <c r="VIQ246" s="41"/>
      <c r="VIR246" s="41"/>
      <c r="VIS246" s="41"/>
      <c r="VIT246" s="41"/>
      <c r="VIU246" s="41"/>
      <c r="VIV246" s="41"/>
      <c r="VIW246" s="41"/>
      <c r="VIX246" s="41"/>
      <c r="VIY246" s="41"/>
      <c r="VIZ246" s="41"/>
      <c r="VJA246" s="41"/>
      <c r="VJB246" s="41"/>
      <c r="VJC246" s="41"/>
      <c r="VJD246" s="41"/>
      <c r="VJE246" s="41"/>
      <c r="VJF246" s="41"/>
      <c r="VJG246" s="41"/>
      <c r="VJH246" s="41"/>
      <c r="VJI246" s="41"/>
      <c r="VJJ246" s="41"/>
      <c r="VJK246" s="41"/>
      <c r="VJL246" s="41"/>
      <c r="VJM246" s="41"/>
      <c r="VJN246" s="41"/>
      <c r="VJO246" s="41"/>
      <c r="VJP246" s="41"/>
      <c r="VJQ246" s="41"/>
      <c r="VJR246" s="41"/>
      <c r="VJS246" s="41"/>
      <c r="VJT246" s="41"/>
      <c r="VJU246" s="41"/>
      <c r="VJV246" s="41"/>
      <c r="VJW246" s="41"/>
      <c r="VJX246" s="41"/>
      <c r="VJY246" s="41"/>
      <c r="VJZ246" s="41"/>
      <c r="VKA246" s="41"/>
      <c r="VKB246" s="41"/>
      <c r="VKC246" s="41"/>
      <c r="VKD246" s="41"/>
      <c r="VKE246" s="41"/>
      <c r="VKF246" s="41"/>
      <c r="VKG246" s="41"/>
      <c r="VKH246" s="41"/>
      <c r="VKI246" s="41"/>
      <c r="VKJ246" s="41"/>
      <c r="VKK246" s="41"/>
      <c r="VKL246" s="41"/>
      <c r="VKM246" s="41"/>
      <c r="VKN246" s="41"/>
      <c r="VKO246" s="41"/>
      <c r="VKP246" s="41"/>
      <c r="VKQ246" s="41"/>
      <c r="VKR246" s="41"/>
      <c r="VKS246" s="41"/>
      <c r="VKT246" s="41"/>
      <c r="VKU246" s="41"/>
      <c r="VKV246" s="41"/>
      <c r="VKW246" s="41"/>
      <c r="VKX246" s="41"/>
      <c r="VKY246" s="41"/>
      <c r="VKZ246" s="41"/>
      <c r="VLA246" s="41"/>
      <c r="VLB246" s="41"/>
      <c r="VLC246" s="41"/>
      <c r="VLD246" s="41"/>
      <c r="VLE246" s="41"/>
      <c r="VLF246" s="41"/>
      <c r="VLG246" s="41"/>
      <c r="VLH246" s="41"/>
      <c r="VLI246" s="41"/>
      <c r="VLJ246" s="41"/>
      <c r="VLK246" s="41"/>
      <c r="VLL246" s="41"/>
      <c r="VLM246" s="41"/>
      <c r="VLN246" s="41"/>
      <c r="VLO246" s="41"/>
      <c r="VLP246" s="41"/>
      <c r="VLQ246" s="41"/>
      <c r="VLR246" s="41"/>
      <c r="VLS246" s="41"/>
      <c r="VLT246" s="41"/>
      <c r="VLU246" s="41"/>
      <c r="VLV246" s="41"/>
      <c r="VLW246" s="41"/>
      <c r="VLX246" s="41"/>
      <c r="VLY246" s="41"/>
      <c r="VLZ246" s="41"/>
      <c r="VMA246" s="41"/>
      <c r="VMB246" s="41"/>
      <c r="VMC246" s="41"/>
      <c r="VMD246" s="41"/>
      <c r="VME246" s="41"/>
      <c r="VMF246" s="41"/>
      <c r="VMG246" s="41"/>
      <c r="VMH246" s="41"/>
      <c r="VMI246" s="41"/>
      <c r="VMJ246" s="41"/>
      <c r="VMK246" s="41"/>
      <c r="VML246" s="41"/>
      <c r="VMM246" s="41"/>
      <c r="VMN246" s="41"/>
      <c r="VMO246" s="41"/>
      <c r="VMP246" s="41"/>
      <c r="VMQ246" s="41"/>
      <c r="VMR246" s="41"/>
      <c r="VMS246" s="41"/>
      <c r="VMT246" s="41"/>
      <c r="VMU246" s="41"/>
      <c r="VMV246" s="41"/>
      <c r="VMW246" s="41"/>
      <c r="VMX246" s="41"/>
      <c r="VMY246" s="41"/>
      <c r="VMZ246" s="41"/>
      <c r="VNA246" s="41"/>
      <c r="VNB246" s="41"/>
      <c r="VNC246" s="41"/>
      <c r="VND246" s="41"/>
      <c r="VNE246" s="41"/>
      <c r="VNF246" s="41"/>
      <c r="VNG246" s="41"/>
      <c r="VNH246" s="41"/>
      <c r="VNI246" s="41"/>
      <c r="VNJ246" s="41"/>
      <c r="VNK246" s="41"/>
      <c r="VNL246" s="41"/>
      <c r="VNM246" s="41"/>
      <c r="VNN246" s="41"/>
      <c r="VNO246" s="41"/>
      <c r="VNP246" s="41"/>
      <c r="VNQ246" s="41"/>
      <c r="VNR246" s="41"/>
      <c r="VNS246" s="41"/>
      <c r="VNT246" s="41"/>
      <c r="VNU246" s="41"/>
      <c r="VNV246" s="41"/>
      <c r="VNW246" s="41"/>
      <c r="VNX246" s="41"/>
      <c r="VNY246" s="41"/>
      <c r="VNZ246" s="41"/>
      <c r="VOA246" s="41"/>
      <c r="VOB246" s="41"/>
      <c r="VOC246" s="41"/>
      <c r="VOD246" s="41"/>
      <c r="VOE246" s="41"/>
      <c r="VOF246" s="41"/>
      <c r="VOG246" s="41"/>
      <c r="VOH246" s="41"/>
      <c r="VOI246" s="41"/>
      <c r="VOJ246" s="41"/>
      <c r="VOK246" s="41"/>
      <c r="VOL246" s="41"/>
      <c r="VOM246" s="41"/>
      <c r="VON246" s="41"/>
      <c r="VOO246" s="41"/>
      <c r="VOP246" s="41"/>
      <c r="VOQ246" s="41"/>
      <c r="VOR246" s="41"/>
      <c r="VOS246" s="41"/>
      <c r="VOT246" s="41"/>
      <c r="VOU246" s="41"/>
      <c r="VOV246" s="41"/>
      <c r="VOW246" s="41"/>
      <c r="VOX246" s="41"/>
      <c r="VOY246" s="41"/>
      <c r="VOZ246" s="41"/>
      <c r="VPA246" s="41"/>
      <c r="VPB246" s="41"/>
      <c r="VPC246" s="41"/>
      <c r="VPD246" s="41"/>
      <c r="VPE246" s="41"/>
      <c r="VPF246" s="41"/>
      <c r="VPG246" s="41"/>
      <c r="VPH246" s="41"/>
      <c r="VPI246" s="41"/>
      <c r="VPJ246" s="41"/>
      <c r="VPK246" s="41"/>
      <c r="VPL246" s="41"/>
      <c r="VPM246" s="41"/>
      <c r="VPN246" s="41"/>
      <c r="VPO246" s="41"/>
      <c r="VPP246" s="41"/>
      <c r="VPQ246" s="41"/>
      <c r="VPR246" s="41"/>
      <c r="VPS246" s="41"/>
      <c r="VPT246" s="41"/>
      <c r="VPU246" s="41"/>
      <c r="VPV246" s="41"/>
      <c r="VPW246" s="41"/>
      <c r="VPX246" s="41"/>
      <c r="VPY246" s="41"/>
      <c r="VPZ246" s="41"/>
      <c r="VQA246" s="41"/>
      <c r="VQB246" s="41"/>
      <c r="VQC246" s="41"/>
      <c r="VQD246" s="41"/>
      <c r="VQE246" s="41"/>
      <c r="VQF246" s="41"/>
      <c r="VQG246" s="41"/>
      <c r="VQH246" s="41"/>
      <c r="VQI246" s="41"/>
      <c r="VQJ246" s="41"/>
      <c r="VQK246" s="41"/>
      <c r="VQL246" s="41"/>
      <c r="VQM246" s="41"/>
      <c r="VQN246" s="41"/>
      <c r="VQO246" s="41"/>
      <c r="VQP246" s="41"/>
      <c r="VQQ246" s="41"/>
      <c r="VQR246" s="41"/>
      <c r="VQS246" s="41"/>
      <c r="VQT246" s="41"/>
      <c r="VQU246" s="41"/>
      <c r="VQV246" s="41"/>
      <c r="VQW246" s="41"/>
      <c r="VQX246" s="41"/>
      <c r="VQY246" s="41"/>
      <c r="VQZ246" s="41"/>
      <c r="VRA246" s="41"/>
      <c r="VRB246" s="41"/>
      <c r="VRC246" s="41"/>
      <c r="VRD246" s="41"/>
      <c r="VRE246" s="41"/>
      <c r="VRF246" s="41"/>
      <c r="VRG246" s="41"/>
      <c r="VRH246" s="41"/>
      <c r="VRI246" s="41"/>
      <c r="VRJ246" s="41"/>
      <c r="VRK246" s="41"/>
      <c r="VRL246" s="41"/>
      <c r="VRM246" s="41"/>
      <c r="VRN246" s="41"/>
      <c r="VRO246" s="41"/>
      <c r="VRP246" s="41"/>
      <c r="VRQ246" s="41"/>
      <c r="VRR246" s="41"/>
      <c r="VRS246" s="41"/>
      <c r="VRT246" s="41"/>
      <c r="VRU246" s="41"/>
      <c r="VRV246" s="41"/>
      <c r="VRW246" s="41"/>
      <c r="VRX246" s="41"/>
      <c r="VRY246" s="41"/>
      <c r="VRZ246" s="41"/>
      <c r="VSA246" s="41"/>
      <c r="VSB246" s="41"/>
      <c r="VSC246" s="41"/>
      <c r="VSD246" s="41"/>
      <c r="VSE246" s="41"/>
      <c r="VSF246" s="41"/>
      <c r="VSG246" s="41"/>
      <c r="VSH246" s="41"/>
      <c r="VSI246" s="41"/>
      <c r="VSJ246" s="41"/>
      <c r="VSK246" s="41"/>
      <c r="VSL246" s="41"/>
      <c r="VSM246" s="41"/>
      <c r="VSN246" s="41"/>
      <c r="VSO246" s="41"/>
      <c r="VSP246" s="41"/>
      <c r="VSQ246" s="41"/>
      <c r="VSR246" s="41"/>
      <c r="VSS246" s="41"/>
      <c r="VST246" s="41"/>
      <c r="VSU246" s="41"/>
      <c r="VSV246" s="41"/>
      <c r="VSW246" s="41"/>
      <c r="VSX246" s="41"/>
      <c r="VSY246" s="41"/>
      <c r="VSZ246" s="41"/>
      <c r="VTA246" s="41"/>
      <c r="VTB246" s="41"/>
      <c r="VTC246" s="41"/>
      <c r="VTD246" s="41"/>
      <c r="VTE246" s="41"/>
      <c r="VTF246" s="41"/>
      <c r="VTG246" s="41"/>
      <c r="VTH246" s="41"/>
      <c r="VTI246" s="41"/>
      <c r="VTJ246" s="41"/>
      <c r="VTK246" s="41"/>
      <c r="VTL246" s="41"/>
      <c r="VTM246" s="41"/>
      <c r="VTN246" s="41"/>
      <c r="VTO246" s="41"/>
      <c r="VTP246" s="41"/>
      <c r="VTQ246" s="41"/>
      <c r="VTR246" s="41"/>
      <c r="VTS246" s="41"/>
      <c r="VTT246" s="41"/>
      <c r="VTU246" s="41"/>
      <c r="VTV246" s="41"/>
      <c r="VTW246" s="41"/>
      <c r="VTX246" s="41"/>
      <c r="VTY246" s="41"/>
      <c r="VTZ246" s="41"/>
      <c r="VUA246" s="41"/>
      <c r="VUB246" s="41"/>
      <c r="VUC246" s="41"/>
      <c r="VUD246" s="41"/>
      <c r="VUE246" s="41"/>
      <c r="VUF246" s="41"/>
      <c r="VUG246" s="41"/>
      <c r="VUH246" s="41"/>
      <c r="VUI246" s="41"/>
      <c r="VUJ246" s="41"/>
      <c r="VUK246" s="41"/>
      <c r="VUL246" s="41"/>
      <c r="VUM246" s="41"/>
      <c r="VUN246" s="41"/>
      <c r="VUO246" s="41"/>
      <c r="VUP246" s="41"/>
      <c r="VUQ246" s="41"/>
      <c r="VUR246" s="41"/>
      <c r="VUS246" s="41"/>
      <c r="VUT246" s="41"/>
      <c r="VUU246" s="41"/>
      <c r="VUV246" s="41"/>
      <c r="VUW246" s="41"/>
      <c r="VUX246" s="41"/>
      <c r="VUY246" s="41"/>
      <c r="VUZ246" s="41"/>
      <c r="VVA246" s="41"/>
      <c r="VVB246" s="41"/>
      <c r="VVC246" s="41"/>
      <c r="VVD246" s="41"/>
      <c r="VVE246" s="41"/>
      <c r="VVF246" s="41"/>
      <c r="VVG246" s="41"/>
      <c r="VVH246" s="41"/>
      <c r="VVI246" s="41"/>
      <c r="VVJ246" s="41"/>
      <c r="VVK246" s="41"/>
      <c r="VVL246" s="41"/>
      <c r="VVM246" s="41"/>
      <c r="VVN246" s="41"/>
      <c r="VVO246" s="41"/>
      <c r="VVP246" s="41"/>
      <c r="VVQ246" s="41"/>
      <c r="VVR246" s="41"/>
      <c r="VVS246" s="41"/>
      <c r="VVT246" s="41"/>
      <c r="VVU246" s="41"/>
      <c r="VVV246" s="41"/>
      <c r="VVW246" s="41"/>
      <c r="VVX246" s="41"/>
      <c r="VVY246" s="41"/>
      <c r="VVZ246" s="41"/>
      <c r="VWA246" s="41"/>
      <c r="VWB246" s="41"/>
      <c r="VWC246" s="41"/>
      <c r="VWD246" s="41"/>
      <c r="VWE246" s="41"/>
      <c r="VWF246" s="41"/>
      <c r="VWG246" s="41"/>
      <c r="VWH246" s="41"/>
      <c r="VWI246" s="41"/>
      <c r="VWJ246" s="41"/>
      <c r="VWK246" s="41"/>
      <c r="VWL246" s="41"/>
      <c r="VWM246" s="41"/>
      <c r="VWN246" s="41"/>
      <c r="VWO246" s="41"/>
      <c r="VWP246" s="41"/>
      <c r="VWQ246" s="41"/>
      <c r="VWR246" s="41"/>
      <c r="VWS246" s="41"/>
      <c r="VWT246" s="41"/>
      <c r="VWU246" s="41"/>
      <c r="VWV246" s="41"/>
      <c r="VWW246" s="41"/>
      <c r="VWX246" s="41"/>
      <c r="VWY246" s="41"/>
      <c r="VWZ246" s="41"/>
      <c r="VXA246" s="41"/>
      <c r="VXB246" s="41"/>
      <c r="VXC246" s="41"/>
      <c r="VXD246" s="41"/>
      <c r="VXE246" s="41"/>
      <c r="VXF246" s="41"/>
      <c r="VXG246" s="41"/>
      <c r="VXH246" s="41"/>
      <c r="VXI246" s="41"/>
      <c r="VXJ246" s="41"/>
      <c r="VXK246" s="41"/>
      <c r="VXL246" s="41"/>
      <c r="VXM246" s="41"/>
      <c r="VXN246" s="41"/>
      <c r="VXO246" s="41"/>
      <c r="VXP246" s="41"/>
      <c r="VXQ246" s="41"/>
      <c r="VXR246" s="41"/>
      <c r="VXS246" s="41"/>
      <c r="VXT246" s="41"/>
      <c r="VXU246" s="41"/>
      <c r="VXV246" s="41"/>
      <c r="VXW246" s="41"/>
      <c r="VXX246" s="41"/>
      <c r="VXY246" s="41"/>
      <c r="VXZ246" s="41"/>
      <c r="VYA246" s="41"/>
      <c r="VYB246" s="41"/>
      <c r="VYC246" s="41"/>
      <c r="VYD246" s="41"/>
      <c r="VYE246" s="41"/>
      <c r="VYF246" s="41"/>
      <c r="VYG246" s="41"/>
      <c r="VYH246" s="41"/>
      <c r="VYI246" s="41"/>
      <c r="VYJ246" s="41"/>
      <c r="VYK246" s="41"/>
      <c r="VYL246" s="41"/>
      <c r="VYM246" s="41"/>
      <c r="VYN246" s="41"/>
      <c r="VYO246" s="41"/>
      <c r="VYP246" s="41"/>
      <c r="VYQ246" s="41"/>
      <c r="VYR246" s="41"/>
      <c r="VYS246" s="41"/>
      <c r="VYT246" s="41"/>
      <c r="VYU246" s="41"/>
      <c r="VYV246" s="41"/>
      <c r="VYW246" s="41"/>
      <c r="VYX246" s="41"/>
      <c r="VYY246" s="41"/>
      <c r="VYZ246" s="41"/>
      <c r="VZA246" s="41"/>
      <c r="VZB246" s="41"/>
      <c r="VZC246" s="41"/>
      <c r="VZD246" s="41"/>
      <c r="VZE246" s="41"/>
      <c r="VZF246" s="41"/>
      <c r="VZG246" s="41"/>
      <c r="VZH246" s="41"/>
      <c r="VZI246" s="41"/>
      <c r="VZJ246" s="41"/>
      <c r="VZK246" s="41"/>
      <c r="VZL246" s="41"/>
      <c r="VZM246" s="41"/>
      <c r="VZN246" s="41"/>
      <c r="VZO246" s="41"/>
      <c r="VZP246" s="41"/>
      <c r="VZQ246" s="41"/>
      <c r="VZR246" s="41"/>
      <c r="VZS246" s="41"/>
      <c r="VZT246" s="41"/>
      <c r="VZU246" s="41"/>
      <c r="VZV246" s="41"/>
      <c r="VZW246" s="41"/>
      <c r="VZX246" s="41"/>
      <c r="VZY246" s="41"/>
      <c r="VZZ246" s="41"/>
      <c r="WAA246" s="41"/>
      <c r="WAB246" s="41"/>
      <c r="WAC246" s="41"/>
      <c r="WAD246" s="41"/>
      <c r="WAE246" s="41"/>
      <c r="WAF246" s="41"/>
      <c r="WAG246" s="41"/>
      <c r="WAH246" s="41"/>
      <c r="WAI246" s="41"/>
      <c r="WAJ246" s="41"/>
      <c r="WAK246" s="41"/>
      <c r="WAL246" s="41"/>
      <c r="WAM246" s="41"/>
      <c r="WAN246" s="41"/>
      <c r="WAO246" s="41"/>
      <c r="WAP246" s="41"/>
      <c r="WAQ246" s="41"/>
      <c r="WAR246" s="41"/>
      <c r="WAS246" s="41"/>
      <c r="WAT246" s="41"/>
      <c r="WAU246" s="41"/>
      <c r="WAV246" s="41"/>
      <c r="WAW246" s="41"/>
      <c r="WAX246" s="41"/>
      <c r="WAY246" s="41"/>
      <c r="WAZ246" s="41"/>
      <c r="WBA246" s="41"/>
      <c r="WBB246" s="41"/>
      <c r="WBC246" s="41"/>
      <c r="WBD246" s="41"/>
      <c r="WBE246" s="41"/>
      <c r="WBF246" s="41"/>
      <c r="WBG246" s="41"/>
      <c r="WBH246" s="41"/>
      <c r="WBI246" s="41"/>
      <c r="WBJ246" s="41"/>
      <c r="WBK246" s="41"/>
      <c r="WBL246" s="41"/>
      <c r="WBM246" s="41"/>
      <c r="WBN246" s="41"/>
      <c r="WBO246" s="41"/>
      <c r="WBP246" s="41"/>
      <c r="WBQ246" s="41"/>
      <c r="WBR246" s="41"/>
      <c r="WBS246" s="41"/>
      <c r="WBT246" s="41"/>
      <c r="WBU246" s="41"/>
      <c r="WBV246" s="41"/>
      <c r="WBW246" s="41"/>
      <c r="WBX246" s="41"/>
      <c r="WBY246" s="41"/>
      <c r="WBZ246" s="41"/>
      <c r="WCA246" s="41"/>
      <c r="WCB246" s="41"/>
      <c r="WCC246" s="41"/>
      <c r="WCD246" s="41"/>
      <c r="WCE246" s="41"/>
      <c r="WCF246" s="41"/>
      <c r="WCG246" s="41"/>
      <c r="WCH246" s="41"/>
      <c r="WCI246" s="41"/>
      <c r="WCJ246" s="41"/>
      <c r="WCK246" s="41"/>
      <c r="WCL246" s="41"/>
      <c r="WCM246" s="41"/>
      <c r="WCN246" s="41"/>
      <c r="WCO246" s="41"/>
      <c r="WCP246" s="41"/>
      <c r="WCQ246" s="41"/>
      <c r="WCR246" s="41"/>
      <c r="WCS246" s="41"/>
      <c r="WCT246" s="41"/>
      <c r="WCU246" s="41"/>
      <c r="WCV246" s="41"/>
      <c r="WCW246" s="41"/>
      <c r="WCX246" s="41"/>
      <c r="WCY246" s="41"/>
      <c r="WCZ246" s="41"/>
      <c r="WDA246" s="41"/>
      <c r="WDB246" s="41"/>
      <c r="WDC246" s="41"/>
      <c r="WDD246" s="41"/>
      <c r="WDE246" s="41"/>
      <c r="WDF246" s="41"/>
      <c r="WDG246" s="41"/>
      <c r="WDH246" s="41"/>
      <c r="WDI246" s="41"/>
      <c r="WDJ246" s="41"/>
      <c r="WDK246" s="41"/>
      <c r="WDL246" s="41"/>
      <c r="WDM246" s="41"/>
      <c r="WDN246" s="41"/>
      <c r="WDO246" s="41"/>
      <c r="WDP246" s="41"/>
      <c r="WDQ246" s="41"/>
      <c r="WDR246" s="41"/>
      <c r="WDS246" s="41"/>
      <c r="WDT246" s="41"/>
      <c r="WDU246" s="41"/>
      <c r="WDV246" s="41"/>
      <c r="WDW246" s="41"/>
      <c r="WDX246" s="41"/>
      <c r="WDY246" s="41"/>
      <c r="WDZ246" s="41"/>
      <c r="WEA246" s="41"/>
      <c r="WEB246" s="41"/>
      <c r="WEC246" s="41"/>
      <c r="WED246" s="41"/>
      <c r="WEE246" s="41"/>
      <c r="WEF246" s="41"/>
      <c r="WEG246" s="41"/>
      <c r="WEH246" s="41"/>
      <c r="WEI246" s="41"/>
      <c r="WEJ246" s="41"/>
      <c r="WEK246" s="41"/>
      <c r="WEL246" s="41"/>
      <c r="WEM246" s="41"/>
      <c r="WEN246" s="41"/>
      <c r="WEO246" s="41"/>
      <c r="WEP246" s="41"/>
      <c r="WEQ246" s="41"/>
      <c r="WER246" s="41"/>
      <c r="WES246" s="41"/>
      <c r="WET246" s="41"/>
      <c r="WEU246" s="41"/>
      <c r="WEV246" s="41"/>
      <c r="WEW246" s="41"/>
      <c r="WEX246" s="41"/>
      <c r="WEY246" s="41"/>
      <c r="WEZ246" s="41"/>
      <c r="WFA246" s="41"/>
      <c r="WFB246" s="41"/>
      <c r="WFC246" s="41"/>
      <c r="WFD246" s="41"/>
      <c r="WFE246" s="41"/>
      <c r="WFF246" s="41"/>
      <c r="WFG246" s="41"/>
      <c r="WFH246" s="41"/>
      <c r="WFI246" s="41"/>
      <c r="WFJ246" s="41"/>
      <c r="WFK246" s="41"/>
      <c r="WFL246" s="41"/>
      <c r="WFM246" s="41"/>
      <c r="WFN246" s="41"/>
      <c r="WFO246" s="41"/>
      <c r="WFP246" s="41"/>
      <c r="WFQ246" s="41"/>
      <c r="WFR246" s="41"/>
      <c r="WFS246" s="41"/>
      <c r="WFT246" s="41"/>
      <c r="WFU246" s="41"/>
      <c r="WFV246" s="41"/>
      <c r="WFW246" s="41"/>
      <c r="WFX246" s="41"/>
      <c r="WFY246" s="41"/>
      <c r="WFZ246" s="41"/>
      <c r="WGA246" s="41"/>
      <c r="WGB246" s="41"/>
      <c r="WGC246" s="41"/>
      <c r="WGD246" s="41"/>
      <c r="WGE246" s="41"/>
      <c r="WGF246" s="41"/>
      <c r="WGG246" s="41"/>
      <c r="WGH246" s="41"/>
      <c r="WGI246" s="41"/>
      <c r="WGJ246" s="41"/>
      <c r="WGK246" s="41"/>
      <c r="WGL246" s="41"/>
      <c r="WGM246" s="41"/>
      <c r="WGN246" s="41"/>
      <c r="WGO246" s="41"/>
      <c r="WGP246" s="41"/>
      <c r="WGQ246" s="41"/>
      <c r="WGR246" s="41"/>
      <c r="WGS246" s="41"/>
      <c r="WGT246" s="41"/>
      <c r="WGU246" s="41"/>
      <c r="WGV246" s="41"/>
      <c r="WGW246" s="41"/>
      <c r="WGX246" s="41"/>
      <c r="WGY246" s="41"/>
      <c r="WGZ246" s="41"/>
      <c r="WHA246" s="41"/>
      <c r="WHB246" s="41"/>
      <c r="WHC246" s="41"/>
      <c r="WHD246" s="41"/>
      <c r="WHE246" s="41"/>
      <c r="WHF246" s="41"/>
      <c r="WHG246" s="41"/>
      <c r="WHH246" s="41"/>
      <c r="WHI246" s="41"/>
      <c r="WHJ246" s="41"/>
      <c r="WHK246" s="41"/>
      <c r="WHL246" s="41"/>
      <c r="WHM246" s="41"/>
      <c r="WHN246" s="41"/>
      <c r="WHO246" s="41"/>
      <c r="WHP246" s="41"/>
      <c r="WHQ246" s="41"/>
      <c r="WHR246" s="41"/>
      <c r="WHS246" s="41"/>
      <c r="WHT246" s="41"/>
      <c r="WHU246" s="41"/>
      <c r="WHV246" s="41"/>
      <c r="WHW246" s="41"/>
      <c r="WHX246" s="41"/>
      <c r="WHY246" s="41"/>
      <c r="WHZ246" s="41"/>
      <c r="WIA246" s="41"/>
      <c r="WIB246" s="41"/>
      <c r="WIC246" s="41"/>
      <c r="WID246" s="41"/>
      <c r="WIE246" s="41"/>
      <c r="WIF246" s="41"/>
      <c r="WIG246" s="41"/>
      <c r="WIH246" s="41"/>
      <c r="WII246" s="41"/>
      <c r="WIJ246" s="41"/>
      <c r="WIK246" s="41"/>
      <c r="WIL246" s="41"/>
      <c r="WIM246" s="41"/>
      <c r="WIN246" s="41"/>
      <c r="WIO246" s="41"/>
      <c r="WIP246" s="41"/>
      <c r="WIQ246" s="41"/>
      <c r="WIR246" s="41"/>
      <c r="WIS246" s="41"/>
      <c r="WIT246" s="41"/>
      <c r="WIU246" s="41"/>
      <c r="WIV246" s="41"/>
      <c r="WIW246" s="41"/>
      <c r="WIX246" s="41"/>
      <c r="WIY246" s="41"/>
      <c r="WIZ246" s="41"/>
      <c r="WJA246" s="41"/>
      <c r="WJB246" s="41"/>
      <c r="WJC246" s="41"/>
      <c r="WJD246" s="41"/>
      <c r="WJE246" s="41"/>
      <c r="WJF246" s="41"/>
      <c r="WJG246" s="41"/>
      <c r="WJH246" s="41"/>
      <c r="WJI246" s="41"/>
      <c r="WJJ246" s="41"/>
      <c r="WJK246" s="41"/>
      <c r="WJL246" s="41"/>
      <c r="WJM246" s="41"/>
      <c r="WJN246" s="41"/>
      <c r="WJO246" s="41"/>
      <c r="WJP246" s="41"/>
      <c r="WJQ246" s="41"/>
      <c r="WJR246" s="41"/>
      <c r="WJS246" s="41"/>
      <c r="WJT246" s="41"/>
      <c r="WJU246" s="41"/>
      <c r="WJV246" s="41"/>
      <c r="WJW246" s="41"/>
      <c r="WJX246" s="41"/>
      <c r="WJY246" s="41"/>
      <c r="WJZ246" s="41"/>
      <c r="WKA246" s="41"/>
      <c r="WKB246" s="41"/>
      <c r="WKC246" s="41"/>
      <c r="WKD246" s="41"/>
      <c r="WKE246" s="41"/>
      <c r="WKF246" s="41"/>
      <c r="WKG246" s="41"/>
      <c r="WKH246" s="41"/>
      <c r="WKI246" s="41"/>
      <c r="WKJ246" s="41"/>
      <c r="WKK246" s="41"/>
      <c r="WKL246" s="41"/>
      <c r="WKM246" s="41"/>
      <c r="WKN246" s="41"/>
      <c r="WKO246" s="41"/>
      <c r="WKP246" s="41"/>
      <c r="WKQ246" s="41"/>
      <c r="WKR246" s="41"/>
      <c r="WKS246" s="41"/>
      <c r="WKT246" s="41"/>
      <c r="WKU246" s="41"/>
      <c r="WKV246" s="41"/>
      <c r="WKW246" s="41"/>
      <c r="WKX246" s="41"/>
      <c r="WKY246" s="41"/>
      <c r="WKZ246" s="41"/>
      <c r="WLA246" s="41"/>
      <c r="WLB246" s="41"/>
      <c r="WLC246" s="41"/>
      <c r="WLD246" s="41"/>
      <c r="WLE246" s="41"/>
      <c r="WLF246" s="41"/>
      <c r="WLG246" s="41"/>
      <c r="WLH246" s="41"/>
      <c r="WLI246" s="41"/>
      <c r="WLJ246" s="41"/>
      <c r="WLK246" s="41"/>
      <c r="WLL246" s="41"/>
      <c r="WLM246" s="41"/>
      <c r="WLN246" s="41"/>
      <c r="WLO246" s="41"/>
      <c r="WLP246" s="41"/>
      <c r="WLQ246" s="41"/>
      <c r="WLR246" s="41"/>
      <c r="WLS246" s="41"/>
      <c r="WLT246" s="41"/>
      <c r="WLU246" s="41"/>
      <c r="WLV246" s="41"/>
      <c r="WLW246" s="41"/>
      <c r="WLX246" s="41"/>
      <c r="WLY246" s="41"/>
      <c r="WLZ246" s="41"/>
      <c r="WMA246" s="41"/>
      <c r="WMB246" s="41"/>
      <c r="WMC246" s="41"/>
      <c r="WMD246" s="41"/>
      <c r="WME246" s="41"/>
      <c r="WMF246" s="41"/>
      <c r="WMG246" s="41"/>
      <c r="WMH246" s="41"/>
      <c r="WMI246" s="41"/>
      <c r="WMJ246" s="41"/>
      <c r="WMK246" s="41"/>
      <c r="WML246" s="41"/>
      <c r="WMM246" s="41"/>
      <c r="WMN246" s="41"/>
      <c r="WMO246" s="41"/>
      <c r="WMP246" s="41"/>
      <c r="WMQ246" s="41"/>
      <c r="WMR246" s="41"/>
      <c r="WMS246" s="41"/>
      <c r="WMT246" s="41"/>
      <c r="WMU246" s="41"/>
      <c r="WMV246" s="41"/>
      <c r="WMW246" s="41"/>
      <c r="WMX246" s="41"/>
      <c r="WMY246" s="41"/>
      <c r="WMZ246" s="41"/>
      <c r="WNA246" s="41"/>
      <c r="WNB246" s="41"/>
      <c r="WNC246" s="41"/>
      <c r="WND246" s="41"/>
      <c r="WNE246" s="41"/>
      <c r="WNF246" s="41"/>
      <c r="WNG246" s="41"/>
      <c r="WNH246" s="41"/>
      <c r="WNI246" s="41"/>
      <c r="WNJ246" s="41"/>
      <c r="WNK246" s="41"/>
      <c r="WNL246" s="41"/>
      <c r="WNM246" s="41"/>
      <c r="WNN246" s="41"/>
      <c r="WNO246" s="41"/>
      <c r="WNP246" s="41"/>
      <c r="WNQ246" s="41"/>
      <c r="WNR246" s="41"/>
      <c r="WNS246" s="41"/>
      <c r="WNT246" s="41"/>
      <c r="WNU246" s="41"/>
      <c r="WNV246" s="41"/>
      <c r="WNW246" s="41"/>
      <c r="WNX246" s="41"/>
      <c r="WNY246" s="41"/>
      <c r="WNZ246" s="41"/>
      <c r="WOA246" s="41"/>
      <c r="WOB246" s="41"/>
      <c r="WOC246" s="41"/>
      <c r="WOD246" s="41"/>
      <c r="WOE246" s="41"/>
      <c r="WOF246" s="41"/>
      <c r="WOG246" s="41"/>
      <c r="WOH246" s="41"/>
      <c r="WOI246" s="41"/>
      <c r="WOJ246" s="41"/>
      <c r="WOK246" s="41"/>
      <c r="WOL246" s="41"/>
      <c r="WOM246" s="41"/>
      <c r="WON246" s="41"/>
      <c r="WOO246" s="41"/>
      <c r="WOP246" s="41"/>
      <c r="WOQ246" s="41"/>
      <c r="WOR246" s="41"/>
      <c r="WOS246" s="41"/>
      <c r="WOT246" s="41"/>
      <c r="WOU246" s="41"/>
      <c r="WOV246" s="41"/>
      <c r="WOW246" s="41"/>
      <c r="WOX246" s="41"/>
      <c r="WOY246" s="41"/>
      <c r="WOZ246" s="41"/>
      <c r="WPA246" s="41"/>
      <c r="WPB246" s="41"/>
      <c r="WPC246" s="41"/>
      <c r="WPD246" s="41"/>
      <c r="WPE246" s="41"/>
      <c r="WPF246" s="41"/>
      <c r="WPG246" s="41"/>
      <c r="WPH246" s="41"/>
      <c r="WPI246" s="41"/>
      <c r="WPJ246" s="41"/>
      <c r="WPK246" s="41"/>
      <c r="WPL246" s="41"/>
      <c r="WPM246" s="41"/>
      <c r="WPN246" s="41"/>
      <c r="WPO246" s="41"/>
      <c r="WPP246" s="41"/>
      <c r="WPQ246" s="41"/>
      <c r="WPR246" s="41"/>
      <c r="WPS246" s="41"/>
      <c r="WPT246" s="41"/>
      <c r="WPU246" s="41"/>
      <c r="WPV246" s="41"/>
      <c r="WPW246" s="41"/>
      <c r="WPX246" s="41"/>
      <c r="WPY246" s="41"/>
      <c r="WPZ246" s="41"/>
      <c r="WQA246" s="41"/>
      <c r="WQB246" s="41"/>
      <c r="WQC246" s="41"/>
      <c r="WQD246" s="41"/>
      <c r="WQE246" s="41"/>
      <c r="WQF246" s="41"/>
      <c r="WQG246" s="41"/>
      <c r="WQH246" s="41"/>
      <c r="WQI246" s="41"/>
      <c r="WQJ246" s="41"/>
      <c r="WQK246" s="41"/>
      <c r="WQL246" s="41"/>
      <c r="WQM246" s="41"/>
      <c r="WQN246" s="41"/>
      <c r="WQO246" s="41"/>
      <c r="WQP246" s="41"/>
      <c r="WQQ246" s="41"/>
      <c r="WQR246" s="41"/>
      <c r="WQS246" s="41"/>
      <c r="WQT246" s="41"/>
      <c r="WQU246" s="41"/>
      <c r="WQV246" s="41"/>
      <c r="WQW246" s="41"/>
      <c r="WQX246" s="41"/>
      <c r="WQY246" s="41"/>
      <c r="WQZ246" s="41"/>
      <c r="WRA246" s="41"/>
      <c r="WRB246" s="41"/>
      <c r="WRC246" s="41"/>
      <c r="WRD246" s="41"/>
      <c r="WRE246" s="41"/>
      <c r="WRF246" s="41"/>
      <c r="WRG246" s="41"/>
      <c r="WRH246" s="41"/>
      <c r="WRI246" s="41"/>
      <c r="WRJ246" s="41"/>
      <c r="WRK246" s="41"/>
      <c r="WRL246" s="41"/>
      <c r="WRM246" s="41"/>
      <c r="WRN246" s="41"/>
      <c r="WRO246" s="41"/>
      <c r="WRP246" s="41"/>
      <c r="WRQ246" s="41"/>
      <c r="WRR246" s="41"/>
      <c r="WRS246" s="41"/>
      <c r="WRT246" s="41"/>
      <c r="WRU246" s="41"/>
      <c r="WRV246" s="41"/>
      <c r="WRW246" s="41"/>
      <c r="WRX246" s="41"/>
      <c r="WRY246" s="41"/>
      <c r="WRZ246" s="41"/>
      <c r="WSA246" s="41"/>
      <c r="WSB246" s="41"/>
      <c r="WSC246" s="41"/>
      <c r="WSD246" s="41"/>
      <c r="WSE246" s="41"/>
      <c r="WSF246" s="41"/>
      <c r="WSG246" s="41"/>
      <c r="WSH246" s="41"/>
      <c r="WSI246" s="41"/>
      <c r="WSJ246" s="41"/>
      <c r="WSK246" s="41"/>
      <c r="WSL246" s="41"/>
      <c r="WSM246" s="41"/>
      <c r="WSN246" s="41"/>
      <c r="WSO246" s="41"/>
      <c r="WSP246" s="41"/>
      <c r="WSQ246" s="41"/>
      <c r="WSR246" s="41"/>
      <c r="WSS246" s="41"/>
      <c r="WST246" s="41"/>
      <c r="WSU246" s="41"/>
      <c r="WSV246" s="41"/>
      <c r="WSW246" s="41"/>
      <c r="WSX246" s="41"/>
      <c r="WSY246" s="41"/>
      <c r="WSZ246" s="41"/>
      <c r="WTA246" s="41"/>
      <c r="WTB246" s="41"/>
      <c r="WTC246" s="41"/>
      <c r="WTD246" s="41"/>
      <c r="WTE246" s="41"/>
      <c r="WTF246" s="41"/>
      <c r="WTG246" s="41"/>
      <c r="WTH246" s="41"/>
      <c r="WTI246" s="41"/>
      <c r="WTJ246" s="41"/>
      <c r="WTK246" s="41"/>
      <c r="WTL246" s="41"/>
      <c r="WTM246" s="41"/>
      <c r="WTN246" s="41"/>
      <c r="WTO246" s="41"/>
      <c r="WTP246" s="41"/>
      <c r="WTQ246" s="41"/>
      <c r="WTR246" s="41"/>
      <c r="WTS246" s="41"/>
      <c r="WTT246" s="41"/>
      <c r="WTU246" s="41"/>
      <c r="WTV246" s="41"/>
      <c r="WTW246" s="41"/>
      <c r="WTX246" s="41"/>
      <c r="WTY246" s="41"/>
      <c r="WTZ246" s="41"/>
      <c r="WUA246" s="41"/>
      <c r="WUB246" s="41"/>
      <c r="WUC246" s="41"/>
      <c r="WUD246" s="41"/>
      <c r="WUE246" s="41"/>
      <c r="WUF246" s="41"/>
      <c r="WUG246" s="41"/>
      <c r="WUH246" s="41"/>
      <c r="WUI246" s="41"/>
      <c r="WUJ246" s="41"/>
      <c r="WUK246" s="41"/>
      <c r="WUL246" s="41"/>
      <c r="WUM246" s="41"/>
      <c r="WUN246" s="41"/>
      <c r="WUO246" s="41"/>
      <c r="WUP246" s="41"/>
      <c r="WUQ246" s="41"/>
      <c r="WUR246" s="41"/>
      <c r="WUS246" s="41"/>
      <c r="WUT246" s="41"/>
      <c r="WUU246" s="41"/>
      <c r="WUV246" s="41"/>
      <c r="WUW246" s="41"/>
      <c r="WUX246" s="41"/>
      <c r="WUY246" s="41"/>
      <c r="WUZ246" s="41"/>
      <c r="WVA246" s="41"/>
      <c r="WVB246" s="41"/>
      <c r="WVC246" s="41"/>
      <c r="WVD246" s="41"/>
      <c r="WVE246" s="41"/>
      <c r="WVF246" s="41"/>
      <c r="WVG246" s="41"/>
      <c r="WVH246" s="41"/>
      <c r="WVI246" s="41"/>
      <c r="WVJ246" s="41"/>
      <c r="WVK246" s="41"/>
      <c r="WVL246" s="41"/>
      <c r="WVM246" s="41"/>
      <c r="WVN246" s="41"/>
      <c r="WVO246" s="41"/>
      <c r="WVP246" s="41"/>
      <c r="WVQ246" s="41"/>
      <c r="WVR246" s="41"/>
      <c r="WVS246" s="41"/>
    </row>
    <row r="247" spans="1:16139" s="45" customFormat="1" ht="53.25" customHeight="1">
      <c r="A247" s="21">
        <v>7729314745</v>
      </c>
      <c r="B247" s="18" t="s">
        <v>278</v>
      </c>
      <c r="C247" s="18" t="s">
        <v>56</v>
      </c>
      <c r="D247" s="18" t="s">
        <v>284</v>
      </c>
      <c r="E247" s="18"/>
      <c r="F247" s="18"/>
      <c r="G247" s="37">
        <f>2507.733-29.032</f>
        <v>2478.701</v>
      </c>
      <c r="H247" s="37">
        <v>1826.6789999999999</v>
      </c>
      <c r="I247" s="37">
        <v>1040.8920000000001</v>
      </c>
      <c r="J247" s="37">
        <v>2255.4229999999998</v>
      </c>
      <c r="K247" s="19">
        <f t="shared" si="48"/>
        <v>7601.6949999999997</v>
      </c>
      <c r="L247" s="19">
        <v>2162.58</v>
      </c>
      <c r="M247" s="19">
        <v>2162.58</v>
      </c>
      <c r="N247" s="19">
        <v>1670.83</v>
      </c>
      <c r="O247" s="19">
        <v>1670.83</v>
      </c>
      <c r="P247" s="20">
        <f t="shared" si="49"/>
        <v>1218901.2167499999</v>
      </c>
      <c r="Q247" s="20">
        <f t="shared" si="50"/>
        <v>898269.39824999997</v>
      </c>
      <c r="R247" s="20">
        <f t="shared" si="51"/>
        <v>511858.641</v>
      </c>
      <c r="S247" s="20">
        <f t="shared" si="52"/>
        <v>1109104.2602499998</v>
      </c>
      <c r="T247" s="20">
        <f t="shared" si="53"/>
        <v>3738133.5162499994</v>
      </c>
      <c r="U247" s="38"/>
      <c r="V247" s="39"/>
      <c r="W247" s="39"/>
      <c r="X247" s="22"/>
      <c r="Y247" s="22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/>
      <c r="EE247" s="40"/>
      <c r="EF247" s="40"/>
      <c r="EG247" s="40"/>
      <c r="EH247" s="40"/>
      <c r="EI247" s="40"/>
      <c r="EJ247" s="40"/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0"/>
      <c r="EV247" s="40"/>
      <c r="EW247" s="40"/>
      <c r="EX247" s="40"/>
      <c r="EY247" s="40"/>
      <c r="EZ247" s="40"/>
      <c r="FA247" s="40"/>
      <c r="FB247" s="40"/>
      <c r="FC247" s="40"/>
      <c r="FD247" s="40"/>
      <c r="FE247" s="40"/>
      <c r="FF247" s="40"/>
      <c r="FG247" s="40"/>
      <c r="FH247" s="40"/>
      <c r="FI247" s="40"/>
      <c r="FJ247" s="40"/>
      <c r="FK247" s="40"/>
      <c r="FL247" s="40"/>
      <c r="FM247" s="40"/>
      <c r="FN247" s="40"/>
      <c r="FO247" s="40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1"/>
      <c r="GD247" s="41"/>
      <c r="GE247" s="41"/>
      <c r="GF247" s="41"/>
      <c r="GG247" s="41"/>
      <c r="GH247" s="41"/>
      <c r="GI247" s="41"/>
      <c r="GJ247" s="41"/>
      <c r="GK247" s="41"/>
      <c r="GL247" s="41"/>
      <c r="GM247" s="41"/>
      <c r="GN247" s="41"/>
      <c r="GO247" s="41"/>
      <c r="GP247" s="41"/>
      <c r="GQ247" s="41"/>
      <c r="GR247" s="41"/>
      <c r="GS247" s="41"/>
      <c r="GT247" s="41"/>
      <c r="GU247" s="41"/>
      <c r="GV247" s="41"/>
      <c r="GW247" s="41"/>
      <c r="GX247" s="41"/>
      <c r="GY247" s="41"/>
      <c r="GZ247" s="41"/>
      <c r="HA247" s="41"/>
      <c r="HB247" s="41"/>
      <c r="HC247" s="41"/>
      <c r="HD247" s="41"/>
      <c r="HE247" s="41"/>
      <c r="HF247" s="41"/>
      <c r="HG247" s="41"/>
      <c r="HH247" s="41"/>
      <c r="HI247" s="41"/>
      <c r="HJ247" s="41"/>
      <c r="HK247" s="41"/>
      <c r="HL247" s="41"/>
      <c r="HM247" s="41"/>
      <c r="HN247" s="41"/>
      <c r="HO247" s="41"/>
      <c r="HP247" s="41"/>
      <c r="HQ247" s="41"/>
      <c r="HR247" s="41"/>
      <c r="HS247" s="41"/>
      <c r="HT247" s="41"/>
      <c r="HU247" s="41"/>
      <c r="HV247" s="41"/>
      <c r="HW247" s="41"/>
      <c r="HX247" s="41"/>
      <c r="HY247" s="41"/>
      <c r="HZ247" s="41"/>
      <c r="IA247" s="41"/>
      <c r="IB247" s="41"/>
      <c r="IC247" s="41"/>
      <c r="ID247" s="41"/>
      <c r="IE247" s="41"/>
      <c r="IF247" s="41"/>
      <c r="IG247" s="41"/>
      <c r="IH247" s="41"/>
      <c r="II247" s="41"/>
      <c r="IJ247" s="41"/>
      <c r="IK247" s="41"/>
      <c r="IL247" s="41"/>
      <c r="IM247" s="41"/>
      <c r="IN247" s="41"/>
      <c r="IO247" s="41"/>
      <c r="IP247" s="41"/>
      <c r="IQ247" s="41"/>
      <c r="IR247" s="41"/>
      <c r="IS247" s="41"/>
      <c r="IT247" s="41"/>
      <c r="IU247" s="41"/>
      <c r="IV247" s="41"/>
      <c r="IW247" s="41"/>
      <c r="IX247" s="41"/>
      <c r="IY247" s="41"/>
      <c r="IZ247" s="41"/>
      <c r="JA247" s="41"/>
      <c r="JB247" s="41"/>
      <c r="JC247" s="41"/>
      <c r="JD247" s="41"/>
      <c r="JE247" s="41"/>
      <c r="JF247" s="41"/>
      <c r="JG247" s="41"/>
      <c r="JH247" s="41"/>
      <c r="JI247" s="41"/>
      <c r="JJ247" s="41"/>
      <c r="JK247" s="41"/>
      <c r="JL247" s="41"/>
      <c r="JM247" s="41"/>
      <c r="JN247" s="41"/>
      <c r="JO247" s="41"/>
      <c r="JP247" s="41"/>
      <c r="JQ247" s="41"/>
      <c r="JR247" s="41"/>
      <c r="JS247" s="41"/>
      <c r="JT247" s="41"/>
      <c r="JU247" s="41"/>
      <c r="JV247" s="41"/>
      <c r="JW247" s="41"/>
      <c r="JX247" s="41"/>
      <c r="JY247" s="41"/>
      <c r="JZ247" s="41"/>
      <c r="KA247" s="41"/>
      <c r="KB247" s="41"/>
      <c r="KC247" s="41"/>
      <c r="KD247" s="41"/>
      <c r="KE247" s="41"/>
      <c r="KF247" s="41"/>
      <c r="KG247" s="41"/>
      <c r="KH247" s="41"/>
      <c r="KI247" s="41"/>
      <c r="KJ247" s="41"/>
      <c r="KK247" s="41"/>
      <c r="KL247" s="41"/>
      <c r="KM247" s="41"/>
      <c r="KN247" s="41"/>
      <c r="KO247" s="41"/>
      <c r="KP247" s="41"/>
      <c r="KQ247" s="41"/>
      <c r="KR247" s="41"/>
      <c r="KS247" s="41"/>
      <c r="KT247" s="41"/>
      <c r="KU247" s="41"/>
      <c r="KV247" s="41"/>
      <c r="KW247" s="41"/>
      <c r="KX247" s="41"/>
      <c r="KY247" s="41"/>
      <c r="KZ247" s="41"/>
      <c r="LA247" s="41"/>
      <c r="LB247" s="41"/>
      <c r="LC247" s="41"/>
      <c r="LD247" s="41"/>
      <c r="LE247" s="41"/>
      <c r="LF247" s="41"/>
      <c r="LG247" s="41"/>
      <c r="LH247" s="41"/>
      <c r="LI247" s="41"/>
      <c r="LJ247" s="41"/>
      <c r="LK247" s="41"/>
      <c r="LL247" s="41"/>
      <c r="LM247" s="41"/>
      <c r="LN247" s="41"/>
      <c r="LO247" s="41"/>
      <c r="LP247" s="41"/>
      <c r="LQ247" s="41"/>
      <c r="LR247" s="41"/>
      <c r="LS247" s="41"/>
      <c r="LT247" s="41"/>
      <c r="LU247" s="41"/>
      <c r="LV247" s="41"/>
      <c r="LW247" s="41"/>
      <c r="LX247" s="41"/>
      <c r="LY247" s="41"/>
      <c r="LZ247" s="41"/>
      <c r="MA247" s="41"/>
      <c r="MB247" s="41"/>
      <c r="MC247" s="41"/>
      <c r="MD247" s="41"/>
      <c r="ME247" s="41"/>
      <c r="MF247" s="41"/>
      <c r="MG247" s="41"/>
      <c r="MH247" s="41"/>
      <c r="MI247" s="41"/>
      <c r="MJ247" s="41"/>
      <c r="MK247" s="41"/>
      <c r="ML247" s="41"/>
      <c r="MM247" s="41"/>
      <c r="MN247" s="41"/>
      <c r="MO247" s="41"/>
      <c r="MP247" s="41"/>
      <c r="MQ247" s="41"/>
      <c r="MR247" s="41"/>
      <c r="MS247" s="41"/>
      <c r="MT247" s="41"/>
      <c r="MU247" s="41"/>
      <c r="MV247" s="41"/>
      <c r="MW247" s="41"/>
      <c r="MX247" s="41"/>
      <c r="MY247" s="41"/>
      <c r="MZ247" s="41"/>
      <c r="NA247" s="41"/>
      <c r="NB247" s="41"/>
      <c r="NC247" s="41"/>
      <c r="ND247" s="41"/>
      <c r="NE247" s="41"/>
      <c r="NF247" s="41"/>
      <c r="NG247" s="41"/>
      <c r="NH247" s="41"/>
      <c r="NI247" s="41"/>
      <c r="NJ247" s="41"/>
      <c r="NK247" s="41"/>
      <c r="NL247" s="41"/>
      <c r="NM247" s="41"/>
      <c r="NN247" s="41"/>
      <c r="NO247" s="41"/>
      <c r="NP247" s="41"/>
      <c r="NQ247" s="41"/>
      <c r="NR247" s="41"/>
      <c r="NS247" s="41"/>
      <c r="NT247" s="41"/>
      <c r="NU247" s="41"/>
      <c r="NV247" s="41"/>
      <c r="NW247" s="41"/>
      <c r="NX247" s="41"/>
      <c r="NY247" s="41"/>
      <c r="NZ247" s="41"/>
      <c r="OA247" s="41"/>
      <c r="OB247" s="41"/>
      <c r="OC247" s="41"/>
      <c r="OD247" s="41"/>
      <c r="OE247" s="41"/>
      <c r="OF247" s="41"/>
      <c r="OG247" s="41"/>
      <c r="OH247" s="41"/>
      <c r="OI247" s="41"/>
      <c r="OJ247" s="41"/>
      <c r="OK247" s="41"/>
      <c r="OL247" s="41"/>
      <c r="OM247" s="41"/>
      <c r="ON247" s="41"/>
      <c r="OO247" s="41"/>
      <c r="OP247" s="41"/>
      <c r="OQ247" s="41"/>
      <c r="OR247" s="41"/>
      <c r="OS247" s="41"/>
      <c r="OT247" s="41"/>
      <c r="OU247" s="41"/>
      <c r="OV247" s="41"/>
      <c r="OW247" s="41"/>
      <c r="OX247" s="41"/>
      <c r="OY247" s="41"/>
      <c r="OZ247" s="41"/>
      <c r="PA247" s="41"/>
      <c r="PB247" s="41"/>
      <c r="PC247" s="41"/>
      <c r="PD247" s="41"/>
      <c r="PE247" s="41"/>
      <c r="PF247" s="41"/>
      <c r="PG247" s="41"/>
      <c r="PH247" s="41"/>
      <c r="PI247" s="41"/>
      <c r="PJ247" s="41"/>
      <c r="PK247" s="41"/>
      <c r="PL247" s="41"/>
      <c r="PM247" s="41"/>
      <c r="PN247" s="41"/>
      <c r="PO247" s="41"/>
      <c r="PP247" s="41"/>
      <c r="PQ247" s="41"/>
      <c r="PR247" s="41"/>
      <c r="PS247" s="41"/>
      <c r="PT247" s="41"/>
      <c r="PU247" s="41"/>
      <c r="PV247" s="41"/>
      <c r="PW247" s="41"/>
      <c r="PX247" s="41"/>
      <c r="PY247" s="41"/>
      <c r="PZ247" s="41"/>
      <c r="QA247" s="41"/>
      <c r="QB247" s="41"/>
      <c r="QC247" s="41"/>
      <c r="QD247" s="41"/>
      <c r="QE247" s="41"/>
      <c r="QF247" s="41"/>
      <c r="QG247" s="41"/>
      <c r="QH247" s="41"/>
      <c r="QI247" s="41"/>
      <c r="QJ247" s="41"/>
      <c r="QK247" s="41"/>
      <c r="QL247" s="41"/>
      <c r="QM247" s="41"/>
      <c r="QN247" s="41"/>
      <c r="QO247" s="41"/>
      <c r="QP247" s="41"/>
      <c r="QQ247" s="41"/>
      <c r="QR247" s="41"/>
      <c r="QS247" s="41"/>
      <c r="QT247" s="41"/>
      <c r="QU247" s="41"/>
      <c r="QV247" s="41"/>
      <c r="QW247" s="41"/>
      <c r="QX247" s="41"/>
      <c r="QY247" s="41"/>
      <c r="QZ247" s="41"/>
      <c r="RA247" s="41"/>
      <c r="RB247" s="41"/>
      <c r="RC247" s="41"/>
      <c r="RD247" s="41"/>
      <c r="RE247" s="41"/>
      <c r="RF247" s="41"/>
      <c r="RG247" s="41"/>
      <c r="RH247" s="41"/>
      <c r="RI247" s="41"/>
      <c r="RJ247" s="41"/>
      <c r="RK247" s="41"/>
      <c r="RL247" s="41"/>
      <c r="RM247" s="41"/>
      <c r="RN247" s="41"/>
      <c r="RO247" s="41"/>
      <c r="RP247" s="41"/>
      <c r="RQ247" s="41"/>
      <c r="RR247" s="41"/>
      <c r="RS247" s="41"/>
      <c r="RT247" s="41"/>
      <c r="RU247" s="41"/>
      <c r="RV247" s="41"/>
      <c r="RW247" s="41"/>
      <c r="RX247" s="41"/>
      <c r="RY247" s="41"/>
      <c r="RZ247" s="41"/>
      <c r="SA247" s="41"/>
      <c r="SB247" s="41"/>
      <c r="SC247" s="41"/>
      <c r="SD247" s="41"/>
      <c r="SE247" s="41"/>
      <c r="SF247" s="41"/>
      <c r="SG247" s="41"/>
      <c r="SH247" s="41"/>
      <c r="SI247" s="41"/>
      <c r="SJ247" s="41"/>
      <c r="SK247" s="41"/>
      <c r="SL247" s="41"/>
      <c r="SM247" s="41"/>
      <c r="SN247" s="41"/>
      <c r="SO247" s="41"/>
      <c r="SP247" s="41"/>
      <c r="SQ247" s="41"/>
      <c r="SR247" s="41"/>
      <c r="SS247" s="41"/>
      <c r="ST247" s="41"/>
      <c r="SU247" s="41"/>
      <c r="SV247" s="41"/>
      <c r="SW247" s="41"/>
      <c r="SX247" s="41"/>
      <c r="SY247" s="41"/>
      <c r="SZ247" s="41"/>
      <c r="TA247" s="41"/>
      <c r="TB247" s="41"/>
      <c r="TC247" s="41"/>
      <c r="TD247" s="41"/>
      <c r="TE247" s="41"/>
      <c r="TF247" s="41"/>
      <c r="TG247" s="41"/>
      <c r="TH247" s="41"/>
      <c r="TI247" s="41"/>
      <c r="TJ247" s="41"/>
      <c r="TK247" s="41"/>
      <c r="TL247" s="41"/>
      <c r="TM247" s="41"/>
      <c r="TN247" s="41"/>
      <c r="TO247" s="41"/>
      <c r="TP247" s="41"/>
      <c r="TQ247" s="41"/>
      <c r="TR247" s="41"/>
      <c r="TS247" s="41"/>
      <c r="TT247" s="41"/>
      <c r="TU247" s="41"/>
      <c r="TV247" s="41"/>
      <c r="TW247" s="41"/>
      <c r="TX247" s="41"/>
      <c r="TY247" s="41"/>
      <c r="TZ247" s="41"/>
      <c r="UA247" s="41"/>
      <c r="UB247" s="41"/>
      <c r="UC247" s="41"/>
      <c r="UD247" s="41"/>
      <c r="UE247" s="41"/>
      <c r="UF247" s="41"/>
      <c r="UG247" s="41"/>
      <c r="UH247" s="41"/>
      <c r="UI247" s="41"/>
      <c r="UJ247" s="41"/>
      <c r="UK247" s="41"/>
      <c r="UL247" s="41"/>
      <c r="UM247" s="41"/>
      <c r="UN247" s="41"/>
      <c r="UO247" s="41"/>
      <c r="UP247" s="41"/>
      <c r="UQ247" s="41"/>
      <c r="UR247" s="41"/>
      <c r="US247" s="41"/>
      <c r="UT247" s="41"/>
      <c r="UU247" s="41"/>
      <c r="UV247" s="41"/>
      <c r="UW247" s="41"/>
      <c r="UX247" s="41"/>
      <c r="UY247" s="41"/>
      <c r="UZ247" s="41"/>
      <c r="VA247" s="41"/>
      <c r="VB247" s="41"/>
      <c r="VC247" s="41"/>
      <c r="VD247" s="41"/>
      <c r="VE247" s="41"/>
      <c r="VF247" s="41"/>
      <c r="VG247" s="41"/>
      <c r="VH247" s="41"/>
      <c r="VI247" s="41"/>
      <c r="VJ247" s="41"/>
      <c r="VK247" s="41"/>
      <c r="VL247" s="41"/>
      <c r="VM247" s="41"/>
      <c r="VN247" s="41"/>
      <c r="VO247" s="41"/>
      <c r="VP247" s="41"/>
      <c r="VQ247" s="41"/>
      <c r="VR247" s="41"/>
      <c r="VS247" s="41"/>
      <c r="VT247" s="41"/>
      <c r="VU247" s="41"/>
      <c r="VV247" s="41"/>
      <c r="VW247" s="41"/>
      <c r="VX247" s="41"/>
      <c r="VY247" s="41"/>
      <c r="VZ247" s="41"/>
      <c r="WA247" s="41"/>
      <c r="WB247" s="41"/>
      <c r="WC247" s="41"/>
      <c r="WD247" s="41"/>
      <c r="WE247" s="41"/>
      <c r="WF247" s="41"/>
      <c r="WG247" s="41"/>
      <c r="WH247" s="41"/>
      <c r="WI247" s="41"/>
      <c r="WJ247" s="41"/>
      <c r="WK247" s="41"/>
      <c r="WL247" s="41"/>
      <c r="WM247" s="41"/>
      <c r="WN247" s="41"/>
      <c r="WO247" s="41"/>
      <c r="WP247" s="41"/>
      <c r="WQ247" s="41"/>
      <c r="WR247" s="41"/>
      <c r="WS247" s="41"/>
      <c r="WT247" s="41"/>
      <c r="WU247" s="41"/>
      <c r="WV247" s="41"/>
      <c r="WW247" s="41"/>
      <c r="WX247" s="41"/>
      <c r="WY247" s="41"/>
      <c r="WZ247" s="41"/>
      <c r="XA247" s="41"/>
      <c r="XB247" s="41"/>
      <c r="XC247" s="41"/>
      <c r="XD247" s="41"/>
      <c r="XE247" s="41"/>
      <c r="XF247" s="41"/>
      <c r="XG247" s="41"/>
      <c r="XH247" s="41"/>
      <c r="XI247" s="41"/>
      <c r="XJ247" s="41"/>
      <c r="XK247" s="41"/>
      <c r="XL247" s="41"/>
      <c r="XM247" s="41"/>
      <c r="XN247" s="41"/>
      <c r="XO247" s="41"/>
      <c r="XP247" s="41"/>
      <c r="XQ247" s="41"/>
      <c r="XR247" s="41"/>
      <c r="XS247" s="41"/>
      <c r="XT247" s="41"/>
      <c r="XU247" s="41"/>
      <c r="XV247" s="41"/>
      <c r="XW247" s="41"/>
      <c r="XX247" s="41"/>
      <c r="XY247" s="41"/>
      <c r="XZ247" s="41"/>
      <c r="YA247" s="41"/>
      <c r="YB247" s="41"/>
      <c r="YC247" s="41"/>
      <c r="YD247" s="41"/>
      <c r="YE247" s="41"/>
      <c r="YF247" s="41"/>
      <c r="YG247" s="41"/>
      <c r="YH247" s="41"/>
      <c r="YI247" s="41"/>
      <c r="YJ247" s="41"/>
      <c r="YK247" s="41"/>
      <c r="YL247" s="41"/>
      <c r="YM247" s="41"/>
      <c r="YN247" s="41"/>
      <c r="YO247" s="41"/>
      <c r="YP247" s="41"/>
      <c r="YQ247" s="41"/>
      <c r="YR247" s="41"/>
      <c r="YS247" s="41"/>
      <c r="YT247" s="41"/>
      <c r="YU247" s="41"/>
      <c r="YV247" s="41"/>
      <c r="YW247" s="41"/>
      <c r="YX247" s="41"/>
      <c r="YY247" s="41"/>
      <c r="YZ247" s="41"/>
      <c r="ZA247" s="41"/>
      <c r="ZB247" s="41"/>
      <c r="ZC247" s="41"/>
      <c r="ZD247" s="41"/>
      <c r="ZE247" s="41"/>
      <c r="ZF247" s="41"/>
      <c r="ZG247" s="41"/>
      <c r="ZH247" s="41"/>
      <c r="ZI247" s="41"/>
      <c r="ZJ247" s="41"/>
      <c r="ZK247" s="41"/>
      <c r="ZL247" s="41"/>
      <c r="ZM247" s="41"/>
      <c r="ZN247" s="41"/>
      <c r="ZO247" s="41"/>
      <c r="ZP247" s="41"/>
      <c r="ZQ247" s="41"/>
      <c r="ZR247" s="41"/>
      <c r="ZS247" s="41"/>
      <c r="ZT247" s="41"/>
      <c r="ZU247" s="41"/>
      <c r="ZV247" s="41"/>
      <c r="ZW247" s="41"/>
      <c r="ZX247" s="41"/>
      <c r="ZY247" s="41"/>
      <c r="ZZ247" s="41"/>
      <c r="AAA247" s="41"/>
      <c r="AAB247" s="41"/>
      <c r="AAC247" s="41"/>
      <c r="AAD247" s="41"/>
      <c r="AAE247" s="41"/>
      <c r="AAF247" s="41"/>
      <c r="AAG247" s="41"/>
      <c r="AAH247" s="41"/>
      <c r="AAI247" s="41"/>
      <c r="AAJ247" s="41"/>
      <c r="AAK247" s="41"/>
      <c r="AAL247" s="41"/>
      <c r="AAM247" s="41"/>
      <c r="AAN247" s="41"/>
      <c r="AAO247" s="41"/>
      <c r="AAP247" s="41"/>
      <c r="AAQ247" s="41"/>
      <c r="AAR247" s="41"/>
      <c r="AAS247" s="41"/>
      <c r="AAT247" s="41"/>
      <c r="AAU247" s="41"/>
      <c r="AAV247" s="41"/>
      <c r="AAW247" s="41"/>
      <c r="AAX247" s="41"/>
      <c r="AAY247" s="41"/>
      <c r="AAZ247" s="41"/>
      <c r="ABA247" s="41"/>
      <c r="ABB247" s="41"/>
      <c r="ABC247" s="41"/>
      <c r="ABD247" s="41"/>
      <c r="ABE247" s="41"/>
      <c r="ABF247" s="41"/>
      <c r="ABG247" s="41"/>
      <c r="ABH247" s="41"/>
      <c r="ABI247" s="41"/>
      <c r="ABJ247" s="41"/>
      <c r="ABK247" s="41"/>
      <c r="ABL247" s="41"/>
      <c r="ABM247" s="41"/>
      <c r="ABN247" s="41"/>
      <c r="ABO247" s="41"/>
      <c r="ABP247" s="41"/>
      <c r="ABQ247" s="41"/>
      <c r="ABR247" s="41"/>
      <c r="ABS247" s="41"/>
      <c r="ABT247" s="41"/>
      <c r="ABU247" s="41"/>
      <c r="ABV247" s="41"/>
      <c r="ABW247" s="41"/>
      <c r="ABX247" s="41"/>
      <c r="ABY247" s="41"/>
      <c r="ABZ247" s="41"/>
      <c r="ACA247" s="41"/>
      <c r="ACB247" s="41"/>
      <c r="ACC247" s="41"/>
      <c r="ACD247" s="41"/>
      <c r="ACE247" s="41"/>
      <c r="ACF247" s="41"/>
      <c r="ACG247" s="41"/>
      <c r="ACH247" s="41"/>
      <c r="ACI247" s="41"/>
      <c r="ACJ247" s="41"/>
      <c r="ACK247" s="41"/>
      <c r="ACL247" s="41"/>
      <c r="ACM247" s="41"/>
      <c r="ACN247" s="41"/>
      <c r="ACO247" s="41"/>
      <c r="ACP247" s="41"/>
      <c r="ACQ247" s="41"/>
      <c r="ACR247" s="41"/>
      <c r="ACS247" s="41"/>
      <c r="ACT247" s="41"/>
      <c r="ACU247" s="41"/>
      <c r="ACV247" s="41"/>
      <c r="ACW247" s="41"/>
      <c r="ACX247" s="41"/>
      <c r="ACY247" s="41"/>
      <c r="ACZ247" s="41"/>
      <c r="ADA247" s="41"/>
      <c r="ADB247" s="41"/>
      <c r="ADC247" s="41"/>
      <c r="ADD247" s="41"/>
      <c r="ADE247" s="41"/>
      <c r="ADF247" s="41"/>
      <c r="ADG247" s="41"/>
      <c r="ADH247" s="41"/>
      <c r="ADI247" s="41"/>
      <c r="ADJ247" s="41"/>
      <c r="ADK247" s="41"/>
      <c r="ADL247" s="41"/>
      <c r="ADM247" s="41"/>
      <c r="ADN247" s="41"/>
      <c r="ADO247" s="41"/>
      <c r="ADP247" s="41"/>
      <c r="ADQ247" s="41"/>
      <c r="ADR247" s="41"/>
      <c r="ADS247" s="41"/>
      <c r="ADT247" s="41"/>
      <c r="ADU247" s="41"/>
      <c r="ADV247" s="41"/>
      <c r="ADW247" s="41"/>
      <c r="ADX247" s="41"/>
      <c r="ADY247" s="41"/>
      <c r="ADZ247" s="41"/>
      <c r="AEA247" s="41"/>
      <c r="AEB247" s="41"/>
      <c r="AEC247" s="41"/>
      <c r="AED247" s="41"/>
      <c r="AEE247" s="41"/>
      <c r="AEF247" s="41"/>
      <c r="AEG247" s="41"/>
      <c r="AEH247" s="41"/>
      <c r="AEI247" s="41"/>
      <c r="AEJ247" s="41"/>
      <c r="AEK247" s="41"/>
      <c r="AEL247" s="41"/>
      <c r="AEM247" s="41"/>
      <c r="AEN247" s="41"/>
      <c r="AEO247" s="41"/>
      <c r="AEP247" s="41"/>
      <c r="AEQ247" s="41"/>
      <c r="AER247" s="41"/>
      <c r="AES247" s="41"/>
      <c r="AET247" s="41"/>
      <c r="AEU247" s="41"/>
      <c r="AEV247" s="41"/>
      <c r="AEW247" s="41"/>
      <c r="AEX247" s="41"/>
      <c r="AEY247" s="41"/>
      <c r="AEZ247" s="41"/>
      <c r="AFA247" s="41"/>
      <c r="AFB247" s="41"/>
      <c r="AFC247" s="41"/>
      <c r="AFD247" s="41"/>
      <c r="AFE247" s="41"/>
      <c r="AFF247" s="41"/>
      <c r="AFG247" s="41"/>
      <c r="AFH247" s="41"/>
      <c r="AFI247" s="41"/>
      <c r="AFJ247" s="41"/>
      <c r="AFK247" s="41"/>
      <c r="AFL247" s="41"/>
      <c r="AFM247" s="41"/>
      <c r="AFN247" s="41"/>
      <c r="AFO247" s="41"/>
      <c r="AFP247" s="41"/>
      <c r="AFQ247" s="41"/>
      <c r="AFR247" s="41"/>
      <c r="AFS247" s="41"/>
      <c r="AFT247" s="41"/>
      <c r="AFU247" s="41"/>
      <c r="AFV247" s="41"/>
      <c r="AFW247" s="41"/>
      <c r="AFX247" s="41"/>
      <c r="AFY247" s="41"/>
      <c r="AFZ247" s="41"/>
      <c r="AGA247" s="41"/>
      <c r="AGB247" s="41"/>
      <c r="AGC247" s="41"/>
      <c r="AGD247" s="41"/>
      <c r="AGE247" s="41"/>
      <c r="AGF247" s="41"/>
      <c r="AGG247" s="41"/>
      <c r="AGH247" s="41"/>
      <c r="AGI247" s="41"/>
      <c r="AGJ247" s="41"/>
      <c r="AGK247" s="41"/>
      <c r="AGL247" s="41"/>
      <c r="AGM247" s="41"/>
      <c r="AGN247" s="41"/>
      <c r="AGO247" s="41"/>
      <c r="AGP247" s="41"/>
      <c r="AGQ247" s="41"/>
      <c r="AGR247" s="41"/>
      <c r="AGS247" s="41"/>
      <c r="AGT247" s="41"/>
      <c r="AGU247" s="41"/>
      <c r="AGV247" s="41"/>
      <c r="AGW247" s="41"/>
      <c r="AGX247" s="41"/>
      <c r="AGY247" s="41"/>
      <c r="AGZ247" s="41"/>
      <c r="AHA247" s="41"/>
      <c r="AHB247" s="41"/>
      <c r="AHC247" s="41"/>
      <c r="AHD247" s="41"/>
      <c r="AHE247" s="41"/>
      <c r="AHF247" s="41"/>
      <c r="AHG247" s="41"/>
      <c r="AHH247" s="41"/>
      <c r="AHI247" s="41"/>
      <c r="AHJ247" s="41"/>
      <c r="AHK247" s="41"/>
      <c r="AHL247" s="41"/>
      <c r="AHM247" s="41"/>
      <c r="AHN247" s="41"/>
      <c r="AHO247" s="41"/>
      <c r="AHP247" s="41"/>
      <c r="AHQ247" s="41"/>
      <c r="AHR247" s="41"/>
      <c r="AHS247" s="41"/>
      <c r="AHT247" s="41"/>
      <c r="AHU247" s="41"/>
      <c r="AHV247" s="41"/>
      <c r="AHW247" s="41"/>
      <c r="AHX247" s="41"/>
      <c r="AHY247" s="41"/>
      <c r="AHZ247" s="41"/>
      <c r="AIA247" s="41"/>
      <c r="AIB247" s="41"/>
      <c r="AIC247" s="41"/>
      <c r="AID247" s="41"/>
      <c r="AIE247" s="41"/>
      <c r="AIF247" s="41"/>
      <c r="AIG247" s="41"/>
      <c r="AIH247" s="41"/>
      <c r="AII247" s="41"/>
      <c r="AIJ247" s="41"/>
      <c r="AIK247" s="41"/>
      <c r="AIL247" s="41"/>
      <c r="AIM247" s="41"/>
      <c r="AIN247" s="41"/>
      <c r="AIO247" s="41"/>
      <c r="AIP247" s="41"/>
      <c r="AIQ247" s="41"/>
      <c r="AIR247" s="41"/>
      <c r="AIS247" s="41"/>
      <c r="AIT247" s="41"/>
      <c r="AIU247" s="41"/>
      <c r="AIV247" s="41"/>
      <c r="AIW247" s="41"/>
      <c r="AIX247" s="41"/>
      <c r="AIY247" s="41"/>
      <c r="AIZ247" s="41"/>
      <c r="AJA247" s="41"/>
      <c r="AJB247" s="41"/>
      <c r="AJC247" s="41"/>
      <c r="AJD247" s="41"/>
      <c r="AJE247" s="41"/>
      <c r="AJF247" s="41"/>
      <c r="AJG247" s="41"/>
      <c r="AJH247" s="41"/>
      <c r="AJI247" s="41"/>
      <c r="AJJ247" s="41"/>
      <c r="AJK247" s="41"/>
      <c r="AJL247" s="41"/>
      <c r="AJM247" s="41"/>
      <c r="AJN247" s="41"/>
      <c r="AJO247" s="41"/>
      <c r="AJP247" s="41"/>
      <c r="AJQ247" s="41"/>
      <c r="AJR247" s="41"/>
      <c r="AJS247" s="41"/>
      <c r="AJT247" s="41"/>
      <c r="AJU247" s="41"/>
      <c r="AJV247" s="41"/>
      <c r="AJW247" s="41"/>
      <c r="AJX247" s="41"/>
      <c r="AJY247" s="41"/>
      <c r="AJZ247" s="41"/>
      <c r="AKA247" s="41"/>
      <c r="AKB247" s="41"/>
      <c r="AKC247" s="41"/>
      <c r="AKD247" s="41"/>
      <c r="AKE247" s="41"/>
      <c r="AKF247" s="41"/>
      <c r="AKG247" s="41"/>
      <c r="AKH247" s="41"/>
      <c r="AKI247" s="41"/>
      <c r="AKJ247" s="41"/>
      <c r="AKK247" s="41"/>
      <c r="AKL247" s="41"/>
      <c r="AKM247" s="41"/>
      <c r="AKN247" s="41"/>
      <c r="AKO247" s="41"/>
      <c r="AKP247" s="41"/>
      <c r="AKQ247" s="41"/>
      <c r="AKR247" s="41"/>
      <c r="AKS247" s="41"/>
      <c r="AKT247" s="41"/>
      <c r="AKU247" s="41"/>
      <c r="AKV247" s="41"/>
      <c r="AKW247" s="41"/>
      <c r="AKX247" s="41"/>
      <c r="AKY247" s="41"/>
      <c r="AKZ247" s="41"/>
      <c r="ALA247" s="41"/>
      <c r="ALB247" s="41"/>
      <c r="ALC247" s="41"/>
      <c r="ALD247" s="41"/>
      <c r="ALE247" s="41"/>
      <c r="ALF247" s="41"/>
      <c r="ALG247" s="41"/>
      <c r="ALH247" s="41"/>
      <c r="ALI247" s="41"/>
      <c r="ALJ247" s="41"/>
      <c r="ALK247" s="41"/>
      <c r="ALL247" s="41"/>
      <c r="ALM247" s="41"/>
      <c r="ALN247" s="41"/>
      <c r="ALO247" s="41"/>
      <c r="ALP247" s="41"/>
      <c r="ALQ247" s="41"/>
      <c r="ALR247" s="41"/>
      <c r="ALS247" s="41"/>
      <c r="ALT247" s="41"/>
      <c r="ALU247" s="41"/>
      <c r="ALV247" s="41"/>
      <c r="ALW247" s="41"/>
      <c r="ALX247" s="41"/>
      <c r="ALY247" s="41"/>
      <c r="ALZ247" s="41"/>
      <c r="AMA247" s="41"/>
      <c r="AMB247" s="41"/>
      <c r="AMC247" s="41"/>
      <c r="AMD247" s="41"/>
      <c r="AME247" s="41"/>
      <c r="AMF247" s="41"/>
      <c r="AMG247" s="41"/>
      <c r="AMH247" s="41"/>
      <c r="AMI247" s="41"/>
      <c r="AMJ247" s="41"/>
      <c r="AMK247" s="41"/>
      <c r="AML247" s="41"/>
      <c r="AMM247" s="41"/>
      <c r="AMN247" s="41"/>
      <c r="AMO247" s="41"/>
      <c r="AMP247" s="41"/>
      <c r="AMQ247" s="41"/>
      <c r="AMR247" s="41"/>
      <c r="AMS247" s="41"/>
      <c r="AMT247" s="41"/>
      <c r="AMU247" s="41"/>
      <c r="AMV247" s="41"/>
      <c r="AMW247" s="41"/>
      <c r="AMX247" s="41"/>
      <c r="AMY247" s="41"/>
      <c r="AMZ247" s="41"/>
      <c r="ANA247" s="41"/>
      <c r="ANB247" s="41"/>
      <c r="ANC247" s="41"/>
      <c r="AND247" s="41"/>
      <c r="ANE247" s="41"/>
      <c r="ANF247" s="41"/>
      <c r="ANG247" s="41"/>
      <c r="ANH247" s="41"/>
      <c r="ANI247" s="41"/>
      <c r="ANJ247" s="41"/>
      <c r="ANK247" s="41"/>
      <c r="ANL247" s="41"/>
      <c r="ANM247" s="41"/>
      <c r="ANN247" s="41"/>
      <c r="ANO247" s="41"/>
      <c r="ANP247" s="41"/>
      <c r="ANQ247" s="41"/>
      <c r="ANR247" s="41"/>
      <c r="ANS247" s="41"/>
      <c r="ANT247" s="41"/>
      <c r="ANU247" s="41"/>
      <c r="ANV247" s="41"/>
      <c r="ANW247" s="41"/>
      <c r="ANX247" s="41"/>
      <c r="ANY247" s="41"/>
      <c r="ANZ247" s="41"/>
      <c r="AOA247" s="41"/>
      <c r="AOB247" s="41"/>
      <c r="AOC247" s="41"/>
      <c r="AOD247" s="41"/>
      <c r="AOE247" s="41"/>
      <c r="AOF247" s="41"/>
      <c r="AOG247" s="41"/>
      <c r="AOH247" s="41"/>
      <c r="AOI247" s="41"/>
      <c r="AOJ247" s="41"/>
      <c r="AOK247" s="41"/>
      <c r="AOL247" s="41"/>
      <c r="AOM247" s="41"/>
      <c r="AON247" s="41"/>
      <c r="AOO247" s="41"/>
      <c r="AOP247" s="41"/>
      <c r="AOQ247" s="41"/>
      <c r="AOR247" s="41"/>
      <c r="AOS247" s="41"/>
      <c r="AOT247" s="41"/>
      <c r="AOU247" s="41"/>
      <c r="AOV247" s="41"/>
      <c r="AOW247" s="41"/>
      <c r="AOX247" s="41"/>
      <c r="AOY247" s="41"/>
      <c r="AOZ247" s="41"/>
      <c r="APA247" s="41"/>
      <c r="APB247" s="41"/>
      <c r="APC247" s="41"/>
      <c r="APD247" s="41"/>
      <c r="APE247" s="41"/>
      <c r="APF247" s="41"/>
      <c r="APG247" s="41"/>
      <c r="APH247" s="41"/>
      <c r="API247" s="41"/>
      <c r="APJ247" s="41"/>
      <c r="APK247" s="41"/>
      <c r="APL247" s="41"/>
      <c r="APM247" s="41"/>
      <c r="APN247" s="41"/>
      <c r="APO247" s="41"/>
      <c r="APP247" s="41"/>
      <c r="APQ247" s="41"/>
      <c r="APR247" s="41"/>
      <c r="APS247" s="41"/>
      <c r="APT247" s="41"/>
      <c r="APU247" s="41"/>
      <c r="APV247" s="41"/>
      <c r="APW247" s="41"/>
      <c r="APX247" s="41"/>
      <c r="APY247" s="41"/>
      <c r="APZ247" s="41"/>
      <c r="AQA247" s="41"/>
      <c r="AQB247" s="41"/>
      <c r="AQC247" s="41"/>
      <c r="AQD247" s="41"/>
      <c r="AQE247" s="41"/>
      <c r="AQF247" s="41"/>
      <c r="AQG247" s="41"/>
      <c r="AQH247" s="41"/>
      <c r="AQI247" s="41"/>
      <c r="AQJ247" s="41"/>
      <c r="AQK247" s="41"/>
      <c r="AQL247" s="41"/>
      <c r="AQM247" s="41"/>
      <c r="AQN247" s="41"/>
      <c r="AQO247" s="41"/>
      <c r="AQP247" s="41"/>
      <c r="AQQ247" s="41"/>
      <c r="AQR247" s="41"/>
      <c r="AQS247" s="41"/>
      <c r="AQT247" s="41"/>
      <c r="AQU247" s="41"/>
      <c r="AQV247" s="41"/>
      <c r="AQW247" s="41"/>
      <c r="AQX247" s="41"/>
      <c r="AQY247" s="41"/>
      <c r="AQZ247" s="41"/>
      <c r="ARA247" s="41"/>
      <c r="ARB247" s="41"/>
      <c r="ARC247" s="41"/>
      <c r="ARD247" s="41"/>
      <c r="ARE247" s="41"/>
      <c r="ARF247" s="41"/>
      <c r="ARG247" s="41"/>
      <c r="ARH247" s="41"/>
      <c r="ARI247" s="41"/>
      <c r="ARJ247" s="41"/>
      <c r="ARK247" s="41"/>
      <c r="ARL247" s="41"/>
      <c r="ARM247" s="41"/>
      <c r="ARN247" s="41"/>
      <c r="ARO247" s="41"/>
      <c r="ARP247" s="41"/>
      <c r="ARQ247" s="41"/>
      <c r="ARR247" s="41"/>
      <c r="ARS247" s="41"/>
      <c r="ART247" s="41"/>
      <c r="ARU247" s="41"/>
      <c r="ARV247" s="41"/>
      <c r="ARW247" s="41"/>
      <c r="ARX247" s="41"/>
      <c r="ARY247" s="41"/>
      <c r="ARZ247" s="41"/>
      <c r="ASA247" s="41"/>
      <c r="ASB247" s="41"/>
      <c r="ASC247" s="41"/>
      <c r="ASD247" s="41"/>
      <c r="ASE247" s="41"/>
      <c r="ASF247" s="41"/>
      <c r="ASG247" s="41"/>
      <c r="ASH247" s="41"/>
      <c r="ASI247" s="41"/>
      <c r="ASJ247" s="41"/>
      <c r="ASK247" s="41"/>
      <c r="ASL247" s="41"/>
      <c r="ASM247" s="41"/>
      <c r="ASN247" s="41"/>
      <c r="ASO247" s="41"/>
      <c r="ASP247" s="41"/>
      <c r="ASQ247" s="41"/>
      <c r="ASR247" s="41"/>
      <c r="ASS247" s="41"/>
      <c r="AST247" s="41"/>
      <c r="ASU247" s="41"/>
      <c r="ASV247" s="41"/>
      <c r="ASW247" s="41"/>
      <c r="ASX247" s="41"/>
      <c r="ASY247" s="41"/>
      <c r="ASZ247" s="41"/>
      <c r="ATA247" s="41"/>
      <c r="ATB247" s="41"/>
      <c r="ATC247" s="41"/>
      <c r="ATD247" s="41"/>
      <c r="ATE247" s="41"/>
      <c r="ATF247" s="41"/>
      <c r="ATG247" s="41"/>
      <c r="ATH247" s="41"/>
      <c r="ATI247" s="41"/>
      <c r="ATJ247" s="41"/>
      <c r="ATK247" s="41"/>
      <c r="ATL247" s="41"/>
      <c r="ATM247" s="41"/>
      <c r="ATN247" s="41"/>
      <c r="ATO247" s="41"/>
      <c r="ATP247" s="41"/>
      <c r="ATQ247" s="41"/>
      <c r="ATR247" s="41"/>
      <c r="ATS247" s="41"/>
      <c r="ATT247" s="41"/>
      <c r="ATU247" s="41"/>
      <c r="ATV247" s="41"/>
      <c r="ATW247" s="41"/>
      <c r="ATX247" s="41"/>
      <c r="ATY247" s="41"/>
      <c r="ATZ247" s="41"/>
      <c r="AUA247" s="41"/>
      <c r="AUB247" s="41"/>
      <c r="AUC247" s="41"/>
      <c r="AUD247" s="41"/>
      <c r="AUE247" s="41"/>
      <c r="AUF247" s="41"/>
      <c r="AUG247" s="41"/>
      <c r="AUH247" s="41"/>
      <c r="AUI247" s="41"/>
      <c r="AUJ247" s="41"/>
      <c r="AUK247" s="41"/>
      <c r="AUL247" s="41"/>
      <c r="AUM247" s="41"/>
      <c r="AUN247" s="41"/>
      <c r="AUO247" s="41"/>
      <c r="AUP247" s="41"/>
      <c r="AUQ247" s="41"/>
      <c r="AUR247" s="41"/>
      <c r="AUS247" s="41"/>
      <c r="AUT247" s="41"/>
      <c r="AUU247" s="41"/>
      <c r="AUV247" s="41"/>
      <c r="AUW247" s="41"/>
      <c r="AUX247" s="41"/>
      <c r="AUY247" s="41"/>
      <c r="AUZ247" s="41"/>
      <c r="AVA247" s="41"/>
      <c r="AVB247" s="41"/>
      <c r="AVC247" s="41"/>
      <c r="AVD247" s="41"/>
      <c r="AVE247" s="41"/>
      <c r="AVF247" s="41"/>
      <c r="AVG247" s="41"/>
      <c r="AVH247" s="41"/>
      <c r="AVI247" s="41"/>
      <c r="AVJ247" s="41"/>
      <c r="AVK247" s="41"/>
      <c r="AVL247" s="41"/>
      <c r="AVM247" s="41"/>
      <c r="AVN247" s="41"/>
      <c r="AVO247" s="41"/>
      <c r="AVP247" s="41"/>
      <c r="AVQ247" s="41"/>
      <c r="AVR247" s="41"/>
      <c r="AVS247" s="41"/>
      <c r="AVT247" s="41"/>
      <c r="AVU247" s="41"/>
      <c r="AVV247" s="41"/>
      <c r="AVW247" s="41"/>
      <c r="AVX247" s="41"/>
      <c r="AVY247" s="41"/>
      <c r="AVZ247" s="41"/>
      <c r="AWA247" s="41"/>
      <c r="AWB247" s="41"/>
      <c r="AWC247" s="41"/>
      <c r="AWD247" s="41"/>
      <c r="AWE247" s="41"/>
      <c r="AWF247" s="41"/>
      <c r="AWG247" s="41"/>
      <c r="AWH247" s="41"/>
      <c r="AWI247" s="41"/>
      <c r="AWJ247" s="41"/>
      <c r="AWK247" s="41"/>
      <c r="AWL247" s="41"/>
      <c r="AWM247" s="41"/>
      <c r="AWN247" s="41"/>
      <c r="AWO247" s="41"/>
      <c r="AWP247" s="41"/>
      <c r="AWQ247" s="41"/>
      <c r="AWR247" s="41"/>
      <c r="AWS247" s="41"/>
      <c r="AWT247" s="41"/>
      <c r="AWU247" s="41"/>
      <c r="AWV247" s="41"/>
      <c r="AWW247" s="41"/>
      <c r="AWX247" s="41"/>
      <c r="AWY247" s="41"/>
      <c r="AWZ247" s="41"/>
      <c r="AXA247" s="41"/>
      <c r="AXB247" s="41"/>
      <c r="AXC247" s="41"/>
      <c r="AXD247" s="41"/>
      <c r="AXE247" s="41"/>
      <c r="AXF247" s="41"/>
      <c r="AXG247" s="41"/>
      <c r="AXH247" s="41"/>
      <c r="AXI247" s="41"/>
      <c r="AXJ247" s="41"/>
      <c r="AXK247" s="41"/>
      <c r="AXL247" s="41"/>
      <c r="AXM247" s="41"/>
      <c r="AXN247" s="41"/>
      <c r="AXO247" s="41"/>
      <c r="AXP247" s="41"/>
      <c r="AXQ247" s="41"/>
      <c r="AXR247" s="41"/>
      <c r="AXS247" s="41"/>
      <c r="AXT247" s="41"/>
      <c r="AXU247" s="41"/>
      <c r="AXV247" s="41"/>
      <c r="AXW247" s="41"/>
      <c r="AXX247" s="41"/>
      <c r="AXY247" s="41"/>
      <c r="AXZ247" s="41"/>
      <c r="AYA247" s="41"/>
      <c r="AYB247" s="41"/>
      <c r="AYC247" s="41"/>
      <c r="AYD247" s="41"/>
      <c r="AYE247" s="41"/>
      <c r="AYF247" s="41"/>
      <c r="AYG247" s="41"/>
      <c r="AYH247" s="41"/>
      <c r="AYI247" s="41"/>
      <c r="AYJ247" s="41"/>
      <c r="AYK247" s="41"/>
      <c r="AYL247" s="41"/>
      <c r="AYM247" s="41"/>
      <c r="AYN247" s="41"/>
      <c r="AYO247" s="41"/>
      <c r="AYP247" s="41"/>
      <c r="AYQ247" s="41"/>
      <c r="AYR247" s="41"/>
      <c r="AYS247" s="41"/>
      <c r="AYT247" s="41"/>
      <c r="AYU247" s="41"/>
      <c r="AYV247" s="41"/>
      <c r="AYW247" s="41"/>
      <c r="AYX247" s="41"/>
      <c r="AYY247" s="41"/>
      <c r="AYZ247" s="41"/>
      <c r="AZA247" s="41"/>
      <c r="AZB247" s="41"/>
      <c r="AZC247" s="41"/>
      <c r="AZD247" s="41"/>
      <c r="AZE247" s="41"/>
      <c r="AZF247" s="41"/>
      <c r="AZG247" s="41"/>
      <c r="AZH247" s="41"/>
      <c r="AZI247" s="41"/>
      <c r="AZJ247" s="41"/>
      <c r="AZK247" s="41"/>
      <c r="AZL247" s="41"/>
      <c r="AZM247" s="41"/>
      <c r="AZN247" s="41"/>
      <c r="AZO247" s="41"/>
      <c r="AZP247" s="41"/>
      <c r="AZQ247" s="41"/>
      <c r="AZR247" s="41"/>
      <c r="AZS247" s="41"/>
      <c r="AZT247" s="41"/>
      <c r="AZU247" s="41"/>
      <c r="AZV247" s="41"/>
      <c r="AZW247" s="41"/>
      <c r="AZX247" s="41"/>
      <c r="AZY247" s="41"/>
      <c r="AZZ247" s="41"/>
      <c r="BAA247" s="41"/>
      <c r="BAB247" s="41"/>
      <c r="BAC247" s="41"/>
      <c r="BAD247" s="41"/>
      <c r="BAE247" s="41"/>
      <c r="BAF247" s="41"/>
      <c r="BAG247" s="41"/>
      <c r="BAH247" s="41"/>
      <c r="BAI247" s="41"/>
      <c r="BAJ247" s="41"/>
      <c r="BAK247" s="41"/>
      <c r="BAL247" s="41"/>
      <c r="BAM247" s="41"/>
      <c r="BAN247" s="41"/>
      <c r="BAO247" s="41"/>
      <c r="BAP247" s="41"/>
      <c r="BAQ247" s="41"/>
      <c r="BAR247" s="41"/>
      <c r="BAS247" s="41"/>
      <c r="BAT247" s="41"/>
      <c r="BAU247" s="41"/>
      <c r="BAV247" s="41"/>
      <c r="BAW247" s="41"/>
      <c r="BAX247" s="41"/>
      <c r="BAY247" s="41"/>
      <c r="BAZ247" s="41"/>
      <c r="BBA247" s="41"/>
      <c r="BBB247" s="41"/>
      <c r="BBC247" s="41"/>
      <c r="BBD247" s="41"/>
      <c r="BBE247" s="41"/>
      <c r="BBF247" s="41"/>
      <c r="BBG247" s="41"/>
      <c r="BBH247" s="41"/>
      <c r="BBI247" s="41"/>
      <c r="BBJ247" s="41"/>
      <c r="BBK247" s="41"/>
      <c r="BBL247" s="41"/>
      <c r="BBM247" s="41"/>
      <c r="BBN247" s="41"/>
      <c r="BBO247" s="41"/>
      <c r="BBP247" s="41"/>
      <c r="BBQ247" s="41"/>
      <c r="BBR247" s="41"/>
      <c r="BBS247" s="41"/>
      <c r="BBT247" s="41"/>
      <c r="BBU247" s="41"/>
      <c r="BBV247" s="41"/>
      <c r="BBW247" s="41"/>
      <c r="BBX247" s="41"/>
      <c r="BBY247" s="41"/>
      <c r="BBZ247" s="41"/>
      <c r="BCA247" s="41"/>
      <c r="BCB247" s="41"/>
      <c r="BCC247" s="41"/>
      <c r="BCD247" s="41"/>
      <c r="BCE247" s="41"/>
      <c r="BCF247" s="41"/>
      <c r="BCG247" s="41"/>
      <c r="BCH247" s="41"/>
      <c r="BCI247" s="41"/>
      <c r="BCJ247" s="41"/>
      <c r="BCK247" s="41"/>
      <c r="BCL247" s="41"/>
      <c r="BCM247" s="41"/>
      <c r="BCN247" s="41"/>
      <c r="BCO247" s="41"/>
      <c r="BCP247" s="41"/>
      <c r="BCQ247" s="41"/>
      <c r="BCR247" s="41"/>
      <c r="BCS247" s="41"/>
      <c r="BCT247" s="41"/>
      <c r="BCU247" s="41"/>
      <c r="BCV247" s="41"/>
      <c r="BCW247" s="41"/>
      <c r="BCX247" s="41"/>
      <c r="BCY247" s="41"/>
      <c r="BCZ247" s="41"/>
      <c r="BDA247" s="41"/>
      <c r="BDB247" s="41"/>
      <c r="BDC247" s="41"/>
      <c r="BDD247" s="41"/>
      <c r="BDE247" s="41"/>
      <c r="BDF247" s="41"/>
      <c r="BDG247" s="41"/>
      <c r="BDH247" s="41"/>
      <c r="BDI247" s="41"/>
      <c r="BDJ247" s="41"/>
      <c r="BDK247" s="41"/>
      <c r="BDL247" s="41"/>
      <c r="BDM247" s="41"/>
      <c r="BDN247" s="41"/>
      <c r="BDO247" s="41"/>
      <c r="BDP247" s="41"/>
      <c r="BDQ247" s="41"/>
      <c r="BDR247" s="41"/>
      <c r="BDS247" s="41"/>
      <c r="BDT247" s="41"/>
      <c r="BDU247" s="41"/>
      <c r="BDV247" s="41"/>
      <c r="BDW247" s="41"/>
      <c r="BDX247" s="41"/>
      <c r="BDY247" s="41"/>
      <c r="BDZ247" s="41"/>
      <c r="BEA247" s="41"/>
      <c r="BEB247" s="41"/>
      <c r="BEC247" s="41"/>
      <c r="BED247" s="41"/>
      <c r="BEE247" s="41"/>
      <c r="BEF247" s="41"/>
      <c r="BEG247" s="41"/>
      <c r="BEH247" s="41"/>
      <c r="BEI247" s="41"/>
      <c r="BEJ247" s="41"/>
      <c r="BEK247" s="41"/>
      <c r="BEL247" s="41"/>
      <c r="BEM247" s="41"/>
      <c r="BEN247" s="41"/>
      <c r="BEO247" s="41"/>
      <c r="BEP247" s="41"/>
      <c r="BEQ247" s="41"/>
      <c r="BER247" s="41"/>
      <c r="BES247" s="41"/>
      <c r="BET247" s="41"/>
      <c r="BEU247" s="41"/>
      <c r="BEV247" s="41"/>
      <c r="BEW247" s="41"/>
      <c r="BEX247" s="41"/>
      <c r="BEY247" s="41"/>
      <c r="BEZ247" s="41"/>
      <c r="BFA247" s="41"/>
      <c r="BFB247" s="41"/>
      <c r="BFC247" s="41"/>
      <c r="BFD247" s="41"/>
      <c r="BFE247" s="41"/>
      <c r="BFF247" s="41"/>
      <c r="BFG247" s="41"/>
      <c r="BFH247" s="41"/>
      <c r="BFI247" s="41"/>
      <c r="BFJ247" s="41"/>
      <c r="BFK247" s="41"/>
      <c r="BFL247" s="41"/>
      <c r="BFM247" s="41"/>
      <c r="BFN247" s="41"/>
      <c r="BFO247" s="41"/>
      <c r="BFP247" s="41"/>
      <c r="BFQ247" s="41"/>
      <c r="BFR247" s="41"/>
      <c r="BFS247" s="41"/>
      <c r="BFT247" s="41"/>
      <c r="BFU247" s="41"/>
      <c r="BFV247" s="41"/>
      <c r="BFW247" s="41"/>
      <c r="BFX247" s="41"/>
      <c r="BFY247" s="41"/>
      <c r="BFZ247" s="41"/>
      <c r="BGA247" s="41"/>
      <c r="BGB247" s="41"/>
      <c r="BGC247" s="41"/>
      <c r="BGD247" s="41"/>
      <c r="BGE247" s="41"/>
      <c r="BGF247" s="41"/>
      <c r="BGG247" s="41"/>
      <c r="BGH247" s="41"/>
      <c r="BGI247" s="41"/>
      <c r="BGJ247" s="41"/>
      <c r="BGK247" s="41"/>
      <c r="BGL247" s="41"/>
      <c r="BGM247" s="41"/>
      <c r="BGN247" s="41"/>
      <c r="BGO247" s="41"/>
      <c r="BGP247" s="41"/>
      <c r="BGQ247" s="41"/>
      <c r="BGR247" s="41"/>
      <c r="BGS247" s="41"/>
      <c r="BGT247" s="41"/>
      <c r="BGU247" s="41"/>
      <c r="BGV247" s="41"/>
      <c r="BGW247" s="41"/>
      <c r="BGX247" s="41"/>
      <c r="BGY247" s="41"/>
      <c r="BGZ247" s="41"/>
      <c r="BHA247" s="41"/>
      <c r="BHB247" s="41"/>
      <c r="BHC247" s="41"/>
      <c r="BHD247" s="41"/>
      <c r="BHE247" s="41"/>
      <c r="BHF247" s="41"/>
      <c r="BHG247" s="41"/>
      <c r="BHH247" s="41"/>
      <c r="BHI247" s="41"/>
      <c r="BHJ247" s="41"/>
      <c r="BHK247" s="41"/>
      <c r="BHL247" s="41"/>
      <c r="BHM247" s="41"/>
      <c r="BHN247" s="41"/>
      <c r="BHO247" s="41"/>
      <c r="BHP247" s="41"/>
      <c r="BHQ247" s="41"/>
      <c r="BHR247" s="41"/>
      <c r="BHS247" s="41"/>
      <c r="BHT247" s="41"/>
      <c r="BHU247" s="41"/>
      <c r="BHV247" s="41"/>
      <c r="BHW247" s="41"/>
      <c r="BHX247" s="41"/>
      <c r="BHY247" s="41"/>
      <c r="BHZ247" s="41"/>
      <c r="BIA247" s="41"/>
      <c r="BIB247" s="41"/>
      <c r="BIC247" s="41"/>
      <c r="BID247" s="41"/>
      <c r="BIE247" s="41"/>
      <c r="BIF247" s="41"/>
      <c r="BIG247" s="41"/>
      <c r="BIH247" s="41"/>
      <c r="BII247" s="41"/>
      <c r="BIJ247" s="41"/>
      <c r="BIK247" s="41"/>
      <c r="BIL247" s="41"/>
      <c r="BIM247" s="41"/>
      <c r="BIN247" s="41"/>
      <c r="BIO247" s="41"/>
      <c r="BIP247" s="41"/>
      <c r="BIQ247" s="41"/>
      <c r="BIR247" s="41"/>
      <c r="BIS247" s="41"/>
      <c r="BIT247" s="41"/>
      <c r="BIU247" s="41"/>
      <c r="BIV247" s="41"/>
      <c r="BIW247" s="41"/>
      <c r="BIX247" s="41"/>
      <c r="BIY247" s="41"/>
      <c r="BIZ247" s="41"/>
      <c r="BJA247" s="41"/>
      <c r="BJB247" s="41"/>
      <c r="BJC247" s="41"/>
      <c r="BJD247" s="41"/>
      <c r="BJE247" s="41"/>
      <c r="BJF247" s="41"/>
      <c r="BJG247" s="41"/>
      <c r="BJH247" s="41"/>
      <c r="BJI247" s="41"/>
      <c r="BJJ247" s="41"/>
      <c r="BJK247" s="41"/>
      <c r="BJL247" s="41"/>
      <c r="BJM247" s="41"/>
      <c r="BJN247" s="41"/>
      <c r="BJO247" s="41"/>
      <c r="BJP247" s="41"/>
      <c r="BJQ247" s="41"/>
      <c r="BJR247" s="41"/>
      <c r="BJS247" s="41"/>
      <c r="BJT247" s="41"/>
      <c r="BJU247" s="41"/>
      <c r="BJV247" s="41"/>
      <c r="BJW247" s="41"/>
      <c r="BJX247" s="41"/>
      <c r="BJY247" s="41"/>
      <c r="BJZ247" s="41"/>
      <c r="BKA247" s="41"/>
      <c r="BKB247" s="41"/>
      <c r="BKC247" s="41"/>
      <c r="BKD247" s="41"/>
      <c r="BKE247" s="41"/>
      <c r="BKF247" s="41"/>
      <c r="BKG247" s="41"/>
      <c r="BKH247" s="41"/>
      <c r="BKI247" s="41"/>
      <c r="BKJ247" s="41"/>
      <c r="BKK247" s="41"/>
      <c r="BKL247" s="41"/>
      <c r="BKM247" s="41"/>
      <c r="BKN247" s="41"/>
      <c r="BKO247" s="41"/>
      <c r="BKP247" s="41"/>
      <c r="BKQ247" s="41"/>
      <c r="BKR247" s="41"/>
      <c r="BKS247" s="41"/>
      <c r="BKT247" s="41"/>
      <c r="BKU247" s="41"/>
      <c r="BKV247" s="41"/>
      <c r="BKW247" s="41"/>
      <c r="BKX247" s="41"/>
      <c r="BKY247" s="41"/>
      <c r="BKZ247" s="41"/>
      <c r="BLA247" s="41"/>
      <c r="BLB247" s="41"/>
      <c r="BLC247" s="41"/>
      <c r="BLD247" s="41"/>
      <c r="BLE247" s="41"/>
      <c r="BLF247" s="41"/>
      <c r="BLG247" s="41"/>
      <c r="BLH247" s="41"/>
      <c r="BLI247" s="41"/>
      <c r="BLJ247" s="41"/>
      <c r="BLK247" s="41"/>
      <c r="BLL247" s="41"/>
      <c r="BLM247" s="41"/>
      <c r="BLN247" s="41"/>
      <c r="BLO247" s="41"/>
      <c r="BLP247" s="41"/>
      <c r="BLQ247" s="41"/>
      <c r="BLR247" s="41"/>
      <c r="BLS247" s="41"/>
      <c r="BLT247" s="41"/>
      <c r="BLU247" s="41"/>
      <c r="BLV247" s="41"/>
      <c r="BLW247" s="41"/>
      <c r="BLX247" s="41"/>
      <c r="BLY247" s="41"/>
      <c r="BLZ247" s="41"/>
      <c r="BMA247" s="41"/>
      <c r="BMB247" s="41"/>
      <c r="BMC247" s="41"/>
      <c r="BMD247" s="41"/>
      <c r="BME247" s="41"/>
      <c r="BMF247" s="41"/>
      <c r="BMG247" s="41"/>
      <c r="BMH247" s="41"/>
      <c r="BMI247" s="41"/>
      <c r="BMJ247" s="41"/>
      <c r="BMK247" s="41"/>
      <c r="BML247" s="41"/>
      <c r="BMM247" s="41"/>
      <c r="BMN247" s="41"/>
      <c r="BMO247" s="41"/>
      <c r="BMP247" s="41"/>
      <c r="BMQ247" s="41"/>
      <c r="BMR247" s="41"/>
      <c r="BMS247" s="41"/>
      <c r="BMT247" s="41"/>
      <c r="BMU247" s="41"/>
      <c r="BMV247" s="41"/>
      <c r="BMW247" s="41"/>
      <c r="BMX247" s="41"/>
      <c r="BMY247" s="41"/>
      <c r="BMZ247" s="41"/>
      <c r="BNA247" s="41"/>
      <c r="BNB247" s="41"/>
      <c r="BNC247" s="41"/>
      <c r="BND247" s="41"/>
      <c r="BNE247" s="41"/>
      <c r="BNF247" s="41"/>
      <c r="BNG247" s="41"/>
      <c r="BNH247" s="41"/>
      <c r="BNI247" s="41"/>
      <c r="BNJ247" s="41"/>
      <c r="BNK247" s="41"/>
      <c r="BNL247" s="41"/>
      <c r="BNM247" s="41"/>
      <c r="BNN247" s="41"/>
      <c r="BNO247" s="41"/>
      <c r="BNP247" s="41"/>
      <c r="BNQ247" s="41"/>
      <c r="BNR247" s="41"/>
      <c r="BNS247" s="41"/>
      <c r="BNT247" s="41"/>
      <c r="BNU247" s="41"/>
      <c r="BNV247" s="41"/>
      <c r="BNW247" s="41"/>
      <c r="BNX247" s="41"/>
      <c r="BNY247" s="41"/>
      <c r="BNZ247" s="41"/>
      <c r="BOA247" s="41"/>
      <c r="BOB247" s="41"/>
      <c r="BOC247" s="41"/>
      <c r="BOD247" s="41"/>
      <c r="BOE247" s="41"/>
      <c r="BOF247" s="41"/>
      <c r="BOG247" s="41"/>
      <c r="BOH247" s="41"/>
      <c r="BOI247" s="41"/>
      <c r="BOJ247" s="41"/>
      <c r="BOK247" s="41"/>
      <c r="BOL247" s="41"/>
      <c r="BOM247" s="41"/>
      <c r="BON247" s="41"/>
      <c r="BOO247" s="41"/>
      <c r="BOP247" s="41"/>
      <c r="BOQ247" s="41"/>
      <c r="BOR247" s="41"/>
      <c r="BOS247" s="41"/>
      <c r="BOT247" s="41"/>
      <c r="BOU247" s="41"/>
      <c r="BOV247" s="41"/>
      <c r="BOW247" s="41"/>
      <c r="BOX247" s="41"/>
      <c r="BOY247" s="41"/>
      <c r="BOZ247" s="41"/>
      <c r="BPA247" s="41"/>
      <c r="BPB247" s="41"/>
      <c r="BPC247" s="41"/>
      <c r="BPD247" s="41"/>
      <c r="BPE247" s="41"/>
      <c r="BPF247" s="41"/>
      <c r="BPG247" s="41"/>
      <c r="BPH247" s="41"/>
      <c r="BPI247" s="41"/>
      <c r="BPJ247" s="41"/>
      <c r="BPK247" s="41"/>
      <c r="BPL247" s="41"/>
      <c r="BPM247" s="41"/>
      <c r="BPN247" s="41"/>
      <c r="BPO247" s="41"/>
      <c r="BPP247" s="41"/>
      <c r="BPQ247" s="41"/>
      <c r="BPR247" s="41"/>
      <c r="BPS247" s="41"/>
      <c r="BPT247" s="41"/>
      <c r="BPU247" s="41"/>
      <c r="BPV247" s="41"/>
      <c r="BPW247" s="41"/>
      <c r="BPX247" s="41"/>
      <c r="BPY247" s="41"/>
      <c r="BPZ247" s="41"/>
      <c r="BQA247" s="41"/>
      <c r="BQB247" s="41"/>
      <c r="BQC247" s="41"/>
      <c r="BQD247" s="41"/>
      <c r="BQE247" s="41"/>
      <c r="BQF247" s="41"/>
      <c r="BQG247" s="41"/>
      <c r="BQH247" s="41"/>
      <c r="BQI247" s="41"/>
      <c r="BQJ247" s="41"/>
      <c r="BQK247" s="41"/>
      <c r="BQL247" s="41"/>
      <c r="BQM247" s="41"/>
      <c r="BQN247" s="41"/>
      <c r="BQO247" s="41"/>
      <c r="BQP247" s="41"/>
      <c r="BQQ247" s="41"/>
      <c r="BQR247" s="41"/>
      <c r="BQS247" s="41"/>
      <c r="BQT247" s="41"/>
      <c r="BQU247" s="41"/>
      <c r="BQV247" s="41"/>
      <c r="BQW247" s="41"/>
      <c r="BQX247" s="41"/>
      <c r="BQY247" s="41"/>
      <c r="BQZ247" s="41"/>
      <c r="BRA247" s="41"/>
      <c r="BRB247" s="41"/>
      <c r="BRC247" s="41"/>
      <c r="BRD247" s="41"/>
      <c r="BRE247" s="41"/>
      <c r="BRF247" s="41"/>
      <c r="BRG247" s="41"/>
      <c r="BRH247" s="41"/>
      <c r="BRI247" s="41"/>
      <c r="BRJ247" s="41"/>
      <c r="BRK247" s="41"/>
      <c r="BRL247" s="41"/>
      <c r="BRM247" s="41"/>
      <c r="BRN247" s="41"/>
      <c r="BRO247" s="41"/>
      <c r="BRP247" s="41"/>
      <c r="BRQ247" s="41"/>
      <c r="BRR247" s="41"/>
      <c r="BRS247" s="41"/>
      <c r="BRT247" s="41"/>
      <c r="BRU247" s="41"/>
      <c r="BRV247" s="41"/>
      <c r="BRW247" s="41"/>
      <c r="BRX247" s="41"/>
      <c r="BRY247" s="41"/>
      <c r="BRZ247" s="41"/>
      <c r="BSA247" s="41"/>
      <c r="BSB247" s="41"/>
      <c r="BSC247" s="41"/>
      <c r="BSD247" s="41"/>
      <c r="BSE247" s="41"/>
      <c r="BSF247" s="41"/>
      <c r="BSG247" s="41"/>
      <c r="BSH247" s="41"/>
      <c r="BSI247" s="41"/>
      <c r="BSJ247" s="41"/>
      <c r="BSK247" s="41"/>
      <c r="BSL247" s="41"/>
      <c r="BSM247" s="41"/>
      <c r="BSN247" s="41"/>
      <c r="BSO247" s="41"/>
      <c r="BSP247" s="41"/>
      <c r="BSQ247" s="41"/>
      <c r="BSR247" s="41"/>
      <c r="BSS247" s="41"/>
      <c r="BST247" s="41"/>
      <c r="BSU247" s="41"/>
      <c r="BSV247" s="41"/>
      <c r="BSW247" s="41"/>
      <c r="BSX247" s="41"/>
      <c r="BSY247" s="41"/>
      <c r="BSZ247" s="41"/>
      <c r="BTA247" s="41"/>
      <c r="BTB247" s="41"/>
      <c r="BTC247" s="41"/>
      <c r="BTD247" s="41"/>
      <c r="BTE247" s="41"/>
      <c r="BTF247" s="41"/>
      <c r="BTG247" s="41"/>
      <c r="BTH247" s="41"/>
      <c r="BTI247" s="41"/>
      <c r="BTJ247" s="41"/>
      <c r="BTK247" s="41"/>
      <c r="BTL247" s="41"/>
      <c r="BTM247" s="41"/>
      <c r="BTN247" s="41"/>
      <c r="BTO247" s="41"/>
      <c r="BTP247" s="41"/>
      <c r="BTQ247" s="41"/>
      <c r="BTR247" s="41"/>
      <c r="BTS247" s="41"/>
      <c r="BTT247" s="41"/>
      <c r="BTU247" s="41"/>
      <c r="BTV247" s="41"/>
      <c r="BTW247" s="41"/>
      <c r="BTX247" s="41"/>
      <c r="BTY247" s="41"/>
      <c r="BTZ247" s="41"/>
      <c r="BUA247" s="41"/>
      <c r="BUB247" s="41"/>
      <c r="BUC247" s="41"/>
      <c r="BUD247" s="41"/>
      <c r="BUE247" s="41"/>
      <c r="BUF247" s="41"/>
      <c r="BUG247" s="41"/>
      <c r="BUH247" s="41"/>
      <c r="BUI247" s="41"/>
      <c r="BUJ247" s="41"/>
      <c r="BUK247" s="41"/>
      <c r="BUL247" s="41"/>
      <c r="BUM247" s="41"/>
      <c r="BUN247" s="41"/>
      <c r="BUO247" s="41"/>
      <c r="BUP247" s="41"/>
      <c r="BUQ247" s="41"/>
      <c r="BUR247" s="41"/>
      <c r="BUS247" s="41"/>
      <c r="BUT247" s="41"/>
      <c r="BUU247" s="41"/>
      <c r="BUV247" s="41"/>
      <c r="BUW247" s="41"/>
      <c r="BUX247" s="41"/>
      <c r="BUY247" s="41"/>
      <c r="BUZ247" s="41"/>
      <c r="BVA247" s="41"/>
      <c r="BVB247" s="41"/>
      <c r="BVC247" s="41"/>
      <c r="BVD247" s="41"/>
      <c r="BVE247" s="41"/>
      <c r="BVF247" s="41"/>
      <c r="BVG247" s="41"/>
      <c r="BVH247" s="41"/>
      <c r="BVI247" s="41"/>
      <c r="BVJ247" s="41"/>
      <c r="BVK247" s="41"/>
      <c r="BVL247" s="41"/>
      <c r="BVM247" s="41"/>
      <c r="BVN247" s="41"/>
      <c r="BVO247" s="41"/>
      <c r="BVP247" s="41"/>
      <c r="BVQ247" s="41"/>
      <c r="BVR247" s="41"/>
      <c r="BVS247" s="41"/>
      <c r="BVT247" s="41"/>
      <c r="BVU247" s="41"/>
      <c r="BVV247" s="41"/>
      <c r="BVW247" s="41"/>
      <c r="BVX247" s="41"/>
      <c r="BVY247" s="41"/>
      <c r="BVZ247" s="41"/>
      <c r="BWA247" s="41"/>
      <c r="BWB247" s="41"/>
      <c r="BWC247" s="41"/>
      <c r="BWD247" s="41"/>
      <c r="BWE247" s="41"/>
      <c r="BWF247" s="41"/>
      <c r="BWG247" s="41"/>
      <c r="BWH247" s="41"/>
      <c r="BWI247" s="41"/>
      <c r="BWJ247" s="41"/>
      <c r="BWK247" s="41"/>
      <c r="BWL247" s="41"/>
      <c r="BWM247" s="41"/>
      <c r="BWN247" s="41"/>
      <c r="BWO247" s="41"/>
      <c r="BWP247" s="41"/>
      <c r="BWQ247" s="41"/>
      <c r="BWR247" s="41"/>
      <c r="BWS247" s="41"/>
      <c r="BWT247" s="41"/>
      <c r="BWU247" s="41"/>
      <c r="BWV247" s="41"/>
      <c r="BWW247" s="41"/>
      <c r="BWX247" s="41"/>
      <c r="BWY247" s="41"/>
      <c r="BWZ247" s="41"/>
      <c r="BXA247" s="41"/>
      <c r="BXB247" s="41"/>
      <c r="BXC247" s="41"/>
      <c r="BXD247" s="41"/>
      <c r="BXE247" s="41"/>
      <c r="BXF247" s="41"/>
      <c r="BXG247" s="41"/>
      <c r="BXH247" s="41"/>
      <c r="BXI247" s="41"/>
      <c r="BXJ247" s="41"/>
      <c r="BXK247" s="41"/>
      <c r="BXL247" s="41"/>
      <c r="BXM247" s="41"/>
      <c r="BXN247" s="41"/>
      <c r="BXO247" s="41"/>
      <c r="BXP247" s="41"/>
      <c r="BXQ247" s="41"/>
      <c r="BXR247" s="41"/>
      <c r="BXS247" s="41"/>
      <c r="BXT247" s="41"/>
      <c r="BXU247" s="41"/>
      <c r="BXV247" s="41"/>
      <c r="BXW247" s="41"/>
      <c r="BXX247" s="41"/>
      <c r="BXY247" s="41"/>
      <c r="BXZ247" s="41"/>
      <c r="BYA247" s="41"/>
      <c r="BYB247" s="41"/>
      <c r="BYC247" s="41"/>
      <c r="BYD247" s="41"/>
      <c r="BYE247" s="41"/>
      <c r="BYF247" s="41"/>
      <c r="BYG247" s="41"/>
      <c r="BYH247" s="41"/>
      <c r="BYI247" s="41"/>
      <c r="BYJ247" s="41"/>
      <c r="BYK247" s="41"/>
      <c r="BYL247" s="41"/>
      <c r="BYM247" s="41"/>
      <c r="BYN247" s="41"/>
      <c r="BYO247" s="41"/>
      <c r="BYP247" s="41"/>
      <c r="BYQ247" s="41"/>
      <c r="BYR247" s="41"/>
      <c r="BYS247" s="41"/>
      <c r="BYT247" s="41"/>
      <c r="BYU247" s="41"/>
      <c r="BYV247" s="41"/>
      <c r="BYW247" s="41"/>
      <c r="BYX247" s="41"/>
      <c r="BYY247" s="41"/>
      <c r="BYZ247" s="41"/>
      <c r="BZA247" s="41"/>
      <c r="BZB247" s="41"/>
      <c r="BZC247" s="41"/>
      <c r="BZD247" s="41"/>
      <c r="BZE247" s="41"/>
      <c r="BZF247" s="41"/>
      <c r="BZG247" s="41"/>
      <c r="BZH247" s="41"/>
      <c r="BZI247" s="41"/>
      <c r="BZJ247" s="41"/>
      <c r="BZK247" s="41"/>
      <c r="BZL247" s="41"/>
      <c r="BZM247" s="41"/>
      <c r="BZN247" s="41"/>
      <c r="BZO247" s="41"/>
      <c r="BZP247" s="41"/>
      <c r="BZQ247" s="41"/>
      <c r="BZR247" s="41"/>
      <c r="BZS247" s="41"/>
      <c r="BZT247" s="41"/>
      <c r="BZU247" s="41"/>
      <c r="BZV247" s="41"/>
      <c r="BZW247" s="41"/>
      <c r="BZX247" s="41"/>
      <c r="BZY247" s="41"/>
      <c r="BZZ247" s="41"/>
      <c r="CAA247" s="41"/>
      <c r="CAB247" s="41"/>
      <c r="CAC247" s="41"/>
      <c r="CAD247" s="41"/>
      <c r="CAE247" s="41"/>
      <c r="CAF247" s="41"/>
      <c r="CAG247" s="41"/>
      <c r="CAH247" s="41"/>
      <c r="CAI247" s="41"/>
      <c r="CAJ247" s="41"/>
      <c r="CAK247" s="41"/>
      <c r="CAL247" s="41"/>
      <c r="CAM247" s="41"/>
      <c r="CAN247" s="41"/>
      <c r="CAO247" s="41"/>
      <c r="CAP247" s="41"/>
      <c r="CAQ247" s="41"/>
      <c r="CAR247" s="41"/>
      <c r="CAS247" s="41"/>
      <c r="CAT247" s="41"/>
      <c r="CAU247" s="41"/>
      <c r="CAV247" s="41"/>
      <c r="CAW247" s="41"/>
      <c r="CAX247" s="41"/>
      <c r="CAY247" s="41"/>
      <c r="CAZ247" s="41"/>
      <c r="CBA247" s="41"/>
      <c r="CBB247" s="41"/>
      <c r="CBC247" s="41"/>
      <c r="CBD247" s="41"/>
      <c r="CBE247" s="41"/>
      <c r="CBF247" s="41"/>
      <c r="CBG247" s="41"/>
      <c r="CBH247" s="41"/>
      <c r="CBI247" s="41"/>
      <c r="CBJ247" s="41"/>
      <c r="CBK247" s="41"/>
      <c r="CBL247" s="41"/>
      <c r="CBM247" s="41"/>
      <c r="CBN247" s="41"/>
      <c r="CBO247" s="41"/>
      <c r="CBP247" s="41"/>
      <c r="CBQ247" s="41"/>
      <c r="CBR247" s="41"/>
      <c r="CBS247" s="41"/>
      <c r="CBT247" s="41"/>
      <c r="CBU247" s="41"/>
      <c r="CBV247" s="41"/>
      <c r="CBW247" s="41"/>
      <c r="CBX247" s="41"/>
      <c r="CBY247" s="41"/>
      <c r="CBZ247" s="41"/>
      <c r="CCA247" s="41"/>
      <c r="CCB247" s="41"/>
      <c r="CCC247" s="41"/>
      <c r="CCD247" s="41"/>
      <c r="CCE247" s="41"/>
      <c r="CCF247" s="41"/>
      <c r="CCG247" s="41"/>
      <c r="CCH247" s="41"/>
      <c r="CCI247" s="41"/>
      <c r="CCJ247" s="41"/>
      <c r="CCK247" s="41"/>
      <c r="CCL247" s="41"/>
      <c r="CCM247" s="41"/>
      <c r="CCN247" s="41"/>
      <c r="CCO247" s="41"/>
      <c r="CCP247" s="41"/>
      <c r="CCQ247" s="41"/>
      <c r="CCR247" s="41"/>
      <c r="CCS247" s="41"/>
      <c r="CCT247" s="41"/>
      <c r="CCU247" s="41"/>
      <c r="CCV247" s="41"/>
      <c r="CCW247" s="41"/>
      <c r="CCX247" s="41"/>
      <c r="CCY247" s="41"/>
      <c r="CCZ247" s="41"/>
      <c r="CDA247" s="41"/>
      <c r="CDB247" s="41"/>
      <c r="CDC247" s="41"/>
      <c r="CDD247" s="41"/>
      <c r="CDE247" s="41"/>
      <c r="CDF247" s="41"/>
      <c r="CDG247" s="41"/>
      <c r="CDH247" s="41"/>
      <c r="CDI247" s="41"/>
      <c r="CDJ247" s="41"/>
      <c r="CDK247" s="41"/>
      <c r="CDL247" s="41"/>
      <c r="CDM247" s="41"/>
      <c r="CDN247" s="41"/>
      <c r="CDO247" s="41"/>
      <c r="CDP247" s="41"/>
      <c r="CDQ247" s="41"/>
      <c r="CDR247" s="41"/>
      <c r="CDS247" s="41"/>
      <c r="CDT247" s="41"/>
      <c r="CDU247" s="41"/>
      <c r="CDV247" s="41"/>
      <c r="CDW247" s="41"/>
      <c r="CDX247" s="41"/>
      <c r="CDY247" s="41"/>
      <c r="CDZ247" s="41"/>
      <c r="CEA247" s="41"/>
      <c r="CEB247" s="41"/>
      <c r="CEC247" s="41"/>
      <c r="CED247" s="41"/>
      <c r="CEE247" s="41"/>
      <c r="CEF247" s="41"/>
      <c r="CEG247" s="41"/>
      <c r="CEH247" s="41"/>
      <c r="CEI247" s="41"/>
      <c r="CEJ247" s="41"/>
      <c r="CEK247" s="41"/>
      <c r="CEL247" s="41"/>
      <c r="CEM247" s="41"/>
      <c r="CEN247" s="41"/>
      <c r="CEO247" s="41"/>
      <c r="CEP247" s="41"/>
      <c r="CEQ247" s="41"/>
      <c r="CER247" s="41"/>
      <c r="CES247" s="41"/>
      <c r="CET247" s="41"/>
      <c r="CEU247" s="41"/>
      <c r="CEV247" s="41"/>
      <c r="CEW247" s="41"/>
      <c r="CEX247" s="41"/>
      <c r="CEY247" s="41"/>
      <c r="CEZ247" s="41"/>
      <c r="CFA247" s="41"/>
      <c r="CFB247" s="41"/>
      <c r="CFC247" s="41"/>
      <c r="CFD247" s="41"/>
      <c r="CFE247" s="41"/>
      <c r="CFF247" s="41"/>
      <c r="CFG247" s="41"/>
      <c r="CFH247" s="41"/>
      <c r="CFI247" s="41"/>
      <c r="CFJ247" s="41"/>
      <c r="CFK247" s="41"/>
      <c r="CFL247" s="41"/>
      <c r="CFM247" s="41"/>
      <c r="CFN247" s="41"/>
      <c r="CFO247" s="41"/>
      <c r="CFP247" s="41"/>
      <c r="CFQ247" s="41"/>
      <c r="CFR247" s="41"/>
      <c r="CFS247" s="41"/>
      <c r="CFT247" s="41"/>
      <c r="CFU247" s="41"/>
      <c r="CFV247" s="41"/>
      <c r="CFW247" s="41"/>
      <c r="CFX247" s="41"/>
      <c r="CFY247" s="41"/>
      <c r="CFZ247" s="41"/>
      <c r="CGA247" s="41"/>
      <c r="CGB247" s="41"/>
      <c r="CGC247" s="41"/>
      <c r="CGD247" s="41"/>
      <c r="CGE247" s="41"/>
      <c r="CGF247" s="41"/>
      <c r="CGG247" s="41"/>
      <c r="CGH247" s="41"/>
      <c r="CGI247" s="41"/>
      <c r="CGJ247" s="41"/>
      <c r="CGK247" s="41"/>
      <c r="CGL247" s="41"/>
      <c r="CGM247" s="41"/>
      <c r="CGN247" s="41"/>
      <c r="CGO247" s="41"/>
      <c r="CGP247" s="41"/>
      <c r="CGQ247" s="41"/>
      <c r="CGR247" s="41"/>
      <c r="CGS247" s="41"/>
      <c r="CGT247" s="41"/>
      <c r="CGU247" s="41"/>
      <c r="CGV247" s="41"/>
      <c r="CGW247" s="41"/>
      <c r="CGX247" s="41"/>
      <c r="CGY247" s="41"/>
      <c r="CGZ247" s="41"/>
      <c r="CHA247" s="41"/>
      <c r="CHB247" s="41"/>
      <c r="CHC247" s="41"/>
      <c r="CHD247" s="41"/>
      <c r="CHE247" s="41"/>
      <c r="CHF247" s="41"/>
      <c r="CHG247" s="41"/>
      <c r="CHH247" s="41"/>
      <c r="CHI247" s="41"/>
      <c r="CHJ247" s="41"/>
      <c r="CHK247" s="41"/>
      <c r="CHL247" s="41"/>
      <c r="CHM247" s="41"/>
      <c r="CHN247" s="41"/>
      <c r="CHO247" s="41"/>
      <c r="CHP247" s="41"/>
      <c r="CHQ247" s="41"/>
      <c r="CHR247" s="41"/>
      <c r="CHS247" s="41"/>
      <c r="CHT247" s="41"/>
      <c r="CHU247" s="41"/>
      <c r="CHV247" s="41"/>
      <c r="CHW247" s="41"/>
      <c r="CHX247" s="41"/>
      <c r="CHY247" s="41"/>
      <c r="CHZ247" s="41"/>
      <c r="CIA247" s="41"/>
      <c r="CIB247" s="41"/>
      <c r="CIC247" s="41"/>
      <c r="CID247" s="41"/>
      <c r="CIE247" s="41"/>
      <c r="CIF247" s="41"/>
      <c r="CIG247" s="41"/>
      <c r="CIH247" s="41"/>
      <c r="CII247" s="41"/>
      <c r="CIJ247" s="41"/>
      <c r="CIK247" s="41"/>
      <c r="CIL247" s="41"/>
      <c r="CIM247" s="41"/>
      <c r="CIN247" s="41"/>
      <c r="CIO247" s="41"/>
      <c r="CIP247" s="41"/>
      <c r="CIQ247" s="41"/>
      <c r="CIR247" s="41"/>
      <c r="CIS247" s="41"/>
      <c r="CIT247" s="41"/>
      <c r="CIU247" s="41"/>
      <c r="CIV247" s="41"/>
      <c r="CIW247" s="41"/>
      <c r="CIX247" s="41"/>
      <c r="CIY247" s="41"/>
      <c r="CIZ247" s="41"/>
      <c r="CJA247" s="41"/>
      <c r="CJB247" s="41"/>
      <c r="CJC247" s="41"/>
      <c r="CJD247" s="41"/>
      <c r="CJE247" s="41"/>
      <c r="CJF247" s="41"/>
      <c r="CJG247" s="41"/>
      <c r="CJH247" s="41"/>
      <c r="CJI247" s="41"/>
      <c r="CJJ247" s="41"/>
      <c r="CJK247" s="41"/>
      <c r="CJL247" s="41"/>
      <c r="CJM247" s="41"/>
      <c r="CJN247" s="41"/>
      <c r="CJO247" s="41"/>
      <c r="CJP247" s="41"/>
      <c r="CJQ247" s="41"/>
      <c r="CJR247" s="41"/>
      <c r="CJS247" s="41"/>
      <c r="CJT247" s="41"/>
      <c r="CJU247" s="41"/>
      <c r="CJV247" s="41"/>
      <c r="CJW247" s="41"/>
      <c r="CJX247" s="41"/>
      <c r="CJY247" s="41"/>
      <c r="CJZ247" s="41"/>
      <c r="CKA247" s="41"/>
      <c r="CKB247" s="41"/>
      <c r="CKC247" s="41"/>
      <c r="CKD247" s="41"/>
      <c r="CKE247" s="41"/>
      <c r="CKF247" s="41"/>
      <c r="CKG247" s="41"/>
      <c r="CKH247" s="41"/>
      <c r="CKI247" s="41"/>
      <c r="CKJ247" s="41"/>
      <c r="CKK247" s="41"/>
      <c r="CKL247" s="41"/>
      <c r="CKM247" s="41"/>
      <c r="CKN247" s="41"/>
      <c r="CKO247" s="41"/>
      <c r="CKP247" s="41"/>
      <c r="CKQ247" s="41"/>
      <c r="CKR247" s="41"/>
      <c r="CKS247" s="41"/>
      <c r="CKT247" s="41"/>
      <c r="CKU247" s="41"/>
      <c r="CKV247" s="41"/>
      <c r="CKW247" s="41"/>
      <c r="CKX247" s="41"/>
      <c r="CKY247" s="41"/>
      <c r="CKZ247" s="41"/>
      <c r="CLA247" s="41"/>
      <c r="CLB247" s="41"/>
      <c r="CLC247" s="41"/>
      <c r="CLD247" s="41"/>
      <c r="CLE247" s="41"/>
      <c r="CLF247" s="41"/>
      <c r="CLG247" s="41"/>
      <c r="CLH247" s="41"/>
      <c r="CLI247" s="41"/>
      <c r="CLJ247" s="41"/>
      <c r="CLK247" s="41"/>
      <c r="CLL247" s="41"/>
      <c r="CLM247" s="41"/>
      <c r="CLN247" s="41"/>
      <c r="CLO247" s="41"/>
      <c r="CLP247" s="41"/>
      <c r="CLQ247" s="41"/>
      <c r="CLR247" s="41"/>
      <c r="CLS247" s="41"/>
      <c r="CLT247" s="41"/>
      <c r="CLU247" s="41"/>
      <c r="CLV247" s="41"/>
      <c r="CLW247" s="41"/>
      <c r="CLX247" s="41"/>
      <c r="CLY247" s="41"/>
      <c r="CLZ247" s="41"/>
      <c r="CMA247" s="41"/>
      <c r="CMB247" s="41"/>
      <c r="CMC247" s="41"/>
      <c r="CMD247" s="41"/>
      <c r="CME247" s="41"/>
      <c r="CMF247" s="41"/>
      <c r="CMG247" s="41"/>
      <c r="CMH247" s="41"/>
      <c r="CMI247" s="41"/>
      <c r="CMJ247" s="41"/>
      <c r="CMK247" s="41"/>
      <c r="CML247" s="41"/>
      <c r="CMM247" s="41"/>
      <c r="CMN247" s="41"/>
      <c r="CMO247" s="41"/>
      <c r="CMP247" s="41"/>
      <c r="CMQ247" s="41"/>
      <c r="CMR247" s="41"/>
      <c r="CMS247" s="41"/>
      <c r="CMT247" s="41"/>
      <c r="CMU247" s="41"/>
      <c r="CMV247" s="41"/>
      <c r="CMW247" s="41"/>
      <c r="CMX247" s="41"/>
      <c r="CMY247" s="41"/>
      <c r="CMZ247" s="41"/>
      <c r="CNA247" s="41"/>
      <c r="CNB247" s="41"/>
      <c r="CNC247" s="41"/>
      <c r="CND247" s="41"/>
      <c r="CNE247" s="41"/>
      <c r="CNF247" s="41"/>
      <c r="CNG247" s="41"/>
      <c r="CNH247" s="41"/>
      <c r="CNI247" s="41"/>
      <c r="CNJ247" s="41"/>
      <c r="CNK247" s="41"/>
      <c r="CNL247" s="41"/>
      <c r="CNM247" s="41"/>
      <c r="CNN247" s="41"/>
      <c r="CNO247" s="41"/>
      <c r="CNP247" s="41"/>
      <c r="CNQ247" s="41"/>
      <c r="CNR247" s="41"/>
      <c r="CNS247" s="41"/>
      <c r="CNT247" s="41"/>
      <c r="CNU247" s="41"/>
      <c r="CNV247" s="41"/>
      <c r="CNW247" s="41"/>
      <c r="CNX247" s="41"/>
      <c r="CNY247" s="41"/>
      <c r="CNZ247" s="41"/>
      <c r="COA247" s="41"/>
      <c r="COB247" s="41"/>
      <c r="COC247" s="41"/>
      <c r="COD247" s="41"/>
      <c r="COE247" s="41"/>
      <c r="COF247" s="41"/>
      <c r="COG247" s="41"/>
      <c r="COH247" s="41"/>
      <c r="COI247" s="41"/>
      <c r="COJ247" s="41"/>
      <c r="COK247" s="41"/>
      <c r="COL247" s="41"/>
      <c r="COM247" s="41"/>
      <c r="CON247" s="41"/>
      <c r="COO247" s="41"/>
      <c r="COP247" s="41"/>
      <c r="COQ247" s="41"/>
      <c r="COR247" s="41"/>
      <c r="COS247" s="41"/>
      <c r="COT247" s="41"/>
      <c r="COU247" s="41"/>
      <c r="COV247" s="41"/>
      <c r="COW247" s="41"/>
      <c r="COX247" s="41"/>
      <c r="COY247" s="41"/>
      <c r="COZ247" s="41"/>
      <c r="CPA247" s="41"/>
      <c r="CPB247" s="41"/>
      <c r="CPC247" s="41"/>
      <c r="CPD247" s="41"/>
      <c r="CPE247" s="41"/>
      <c r="CPF247" s="41"/>
      <c r="CPG247" s="41"/>
      <c r="CPH247" s="41"/>
      <c r="CPI247" s="41"/>
      <c r="CPJ247" s="41"/>
      <c r="CPK247" s="41"/>
      <c r="CPL247" s="41"/>
      <c r="CPM247" s="41"/>
      <c r="CPN247" s="41"/>
      <c r="CPO247" s="41"/>
      <c r="CPP247" s="41"/>
      <c r="CPQ247" s="41"/>
      <c r="CPR247" s="41"/>
      <c r="CPS247" s="41"/>
      <c r="CPT247" s="41"/>
      <c r="CPU247" s="41"/>
      <c r="CPV247" s="41"/>
      <c r="CPW247" s="41"/>
      <c r="CPX247" s="41"/>
      <c r="CPY247" s="41"/>
      <c r="CPZ247" s="41"/>
      <c r="CQA247" s="41"/>
      <c r="CQB247" s="41"/>
      <c r="CQC247" s="41"/>
      <c r="CQD247" s="41"/>
      <c r="CQE247" s="41"/>
      <c r="CQF247" s="41"/>
      <c r="CQG247" s="41"/>
      <c r="CQH247" s="41"/>
      <c r="CQI247" s="41"/>
      <c r="CQJ247" s="41"/>
      <c r="CQK247" s="41"/>
      <c r="CQL247" s="41"/>
      <c r="CQM247" s="41"/>
      <c r="CQN247" s="41"/>
      <c r="CQO247" s="41"/>
      <c r="CQP247" s="41"/>
      <c r="CQQ247" s="41"/>
      <c r="CQR247" s="41"/>
      <c r="CQS247" s="41"/>
      <c r="CQT247" s="41"/>
      <c r="CQU247" s="41"/>
      <c r="CQV247" s="41"/>
      <c r="CQW247" s="41"/>
      <c r="CQX247" s="41"/>
      <c r="CQY247" s="41"/>
      <c r="CQZ247" s="41"/>
      <c r="CRA247" s="41"/>
      <c r="CRB247" s="41"/>
      <c r="CRC247" s="41"/>
      <c r="CRD247" s="41"/>
      <c r="CRE247" s="41"/>
      <c r="CRF247" s="41"/>
      <c r="CRG247" s="41"/>
      <c r="CRH247" s="41"/>
      <c r="CRI247" s="41"/>
      <c r="CRJ247" s="41"/>
      <c r="CRK247" s="41"/>
      <c r="CRL247" s="41"/>
      <c r="CRM247" s="41"/>
      <c r="CRN247" s="41"/>
      <c r="CRO247" s="41"/>
      <c r="CRP247" s="41"/>
      <c r="CRQ247" s="41"/>
      <c r="CRR247" s="41"/>
      <c r="CRS247" s="41"/>
      <c r="CRT247" s="41"/>
      <c r="CRU247" s="41"/>
      <c r="CRV247" s="41"/>
      <c r="CRW247" s="41"/>
      <c r="CRX247" s="41"/>
      <c r="CRY247" s="41"/>
      <c r="CRZ247" s="41"/>
      <c r="CSA247" s="41"/>
      <c r="CSB247" s="41"/>
      <c r="CSC247" s="41"/>
      <c r="CSD247" s="41"/>
      <c r="CSE247" s="41"/>
      <c r="CSF247" s="41"/>
      <c r="CSG247" s="41"/>
      <c r="CSH247" s="41"/>
      <c r="CSI247" s="41"/>
      <c r="CSJ247" s="41"/>
      <c r="CSK247" s="41"/>
      <c r="CSL247" s="41"/>
      <c r="CSM247" s="41"/>
      <c r="CSN247" s="41"/>
      <c r="CSO247" s="41"/>
      <c r="CSP247" s="41"/>
      <c r="CSQ247" s="41"/>
      <c r="CSR247" s="41"/>
      <c r="CSS247" s="41"/>
      <c r="CST247" s="41"/>
      <c r="CSU247" s="41"/>
      <c r="CSV247" s="41"/>
      <c r="CSW247" s="41"/>
      <c r="CSX247" s="41"/>
      <c r="CSY247" s="41"/>
      <c r="CSZ247" s="41"/>
      <c r="CTA247" s="41"/>
      <c r="CTB247" s="41"/>
      <c r="CTC247" s="41"/>
      <c r="CTD247" s="41"/>
      <c r="CTE247" s="41"/>
      <c r="CTF247" s="41"/>
      <c r="CTG247" s="41"/>
      <c r="CTH247" s="41"/>
      <c r="CTI247" s="41"/>
      <c r="CTJ247" s="41"/>
      <c r="CTK247" s="41"/>
      <c r="CTL247" s="41"/>
      <c r="CTM247" s="41"/>
      <c r="CTN247" s="41"/>
      <c r="CTO247" s="41"/>
      <c r="CTP247" s="41"/>
      <c r="CTQ247" s="41"/>
      <c r="CTR247" s="41"/>
      <c r="CTS247" s="41"/>
      <c r="CTT247" s="41"/>
      <c r="CTU247" s="41"/>
      <c r="CTV247" s="41"/>
      <c r="CTW247" s="41"/>
      <c r="CTX247" s="41"/>
      <c r="CTY247" s="41"/>
      <c r="CTZ247" s="41"/>
      <c r="CUA247" s="41"/>
      <c r="CUB247" s="41"/>
      <c r="CUC247" s="41"/>
      <c r="CUD247" s="41"/>
      <c r="CUE247" s="41"/>
      <c r="CUF247" s="41"/>
      <c r="CUG247" s="41"/>
      <c r="CUH247" s="41"/>
      <c r="CUI247" s="41"/>
      <c r="CUJ247" s="41"/>
      <c r="CUK247" s="41"/>
      <c r="CUL247" s="41"/>
      <c r="CUM247" s="41"/>
      <c r="CUN247" s="41"/>
      <c r="CUO247" s="41"/>
      <c r="CUP247" s="41"/>
      <c r="CUQ247" s="41"/>
      <c r="CUR247" s="41"/>
      <c r="CUS247" s="41"/>
      <c r="CUT247" s="41"/>
      <c r="CUU247" s="41"/>
      <c r="CUV247" s="41"/>
      <c r="CUW247" s="41"/>
      <c r="CUX247" s="41"/>
      <c r="CUY247" s="41"/>
      <c r="CUZ247" s="41"/>
      <c r="CVA247" s="41"/>
      <c r="CVB247" s="41"/>
      <c r="CVC247" s="41"/>
      <c r="CVD247" s="41"/>
      <c r="CVE247" s="41"/>
      <c r="CVF247" s="41"/>
      <c r="CVG247" s="41"/>
      <c r="CVH247" s="41"/>
      <c r="CVI247" s="41"/>
      <c r="CVJ247" s="41"/>
      <c r="CVK247" s="41"/>
      <c r="CVL247" s="41"/>
      <c r="CVM247" s="41"/>
      <c r="CVN247" s="41"/>
      <c r="CVO247" s="41"/>
      <c r="CVP247" s="41"/>
      <c r="CVQ247" s="41"/>
      <c r="CVR247" s="41"/>
      <c r="CVS247" s="41"/>
      <c r="CVT247" s="41"/>
      <c r="CVU247" s="41"/>
      <c r="CVV247" s="41"/>
      <c r="CVW247" s="41"/>
      <c r="CVX247" s="41"/>
      <c r="CVY247" s="41"/>
      <c r="CVZ247" s="41"/>
      <c r="CWA247" s="41"/>
      <c r="CWB247" s="41"/>
      <c r="CWC247" s="41"/>
      <c r="CWD247" s="41"/>
      <c r="CWE247" s="41"/>
      <c r="CWF247" s="41"/>
      <c r="CWG247" s="41"/>
      <c r="CWH247" s="41"/>
      <c r="CWI247" s="41"/>
      <c r="CWJ247" s="41"/>
      <c r="CWK247" s="41"/>
      <c r="CWL247" s="41"/>
      <c r="CWM247" s="41"/>
      <c r="CWN247" s="41"/>
      <c r="CWO247" s="41"/>
      <c r="CWP247" s="41"/>
      <c r="CWQ247" s="41"/>
      <c r="CWR247" s="41"/>
      <c r="CWS247" s="41"/>
      <c r="CWT247" s="41"/>
      <c r="CWU247" s="41"/>
      <c r="CWV247" s="41"/>
      <c r="CWW247" s="41"/>
      <c r="CWX247" s="41"/>
      <c r="CWY247" s="41"/>
      <c r="CWZ247" s="41"/>
      <c r="CXA247" s="41"/>
      <c r="CXB247" s="41"/>
      <c r="CXC247" s="41"/>
      <c r="CXD247" s="41"/>
      <c r="CXE247" s="41"/>
      <c r="CXF247" s="41"/>
      <c r="CXG247" s="41"/>
      <c r="CXH247" s="41"/>
      <c r="CXI247" s="41"/>
      <c r="CXJ247" s="41"/>
      <c r="CXK247" s="41"/>
      <c r="CXL247" s="41"/>
      <c r="CXM247" s="41"/>
      <c r="CXN247" s="41"/>
      <c r="CXO247" s="41"/>
      <c r="CXP247" s="41"/>
      <c r="CXQ247" s="41"/>
      <c r="CXR247" s="41"/>
      <c r="CXS247" s="41"/>
      <c r="CXT247" s="41"/>
      <c r="CXU247" s="41"/>
      <c r="CXV247" s="41"/>
      <c r="CXW247" s="41"/>
      <c r="CXX247" s="41"/>
      <c r="CXY247" s="41"/>
      <c r="CXZ247" s="41"/>
      <c r="CYA247" s="41"/>
      <c r="CYB247" s="41"/>
      <c r="CYC247" s="41"/>
      <c r="CYD247" s="41"/>
      <c r="CYE247" s="41"/>
      <c r="CYF247" s="41"/>
      <c r="CYG247" s="41"/>
      <c r="CYH247" s="41"/>
      <c r="CYI247" s="41"/>
      <c r="CYJ247" s="41"/>
      <c r="CYK247" s="41"/>
      <c r="CYL247" s="41"/>
      <c r="CYM247" s="41"/>
      <c r="CYN247" s="41"/>
      <c r="CYO247" s="41"/>
      <c r="CYP247" s="41"/>
      <c r="CYQ247" s="41"/>
      <c r="CYR247" s="41"/>
      <c r="CYS247" s="41"/>
      <c r="CYT247" s="41"/>
      <c r="CYU247" s="41"/>
      <c r="CYV247" s="41"/>
      <c r="CYW247" s="41"/>
      <c r="CYX247" s="41"/>
      <c r="CYY247" s="41"/>
      <c r="CYZ247" s="41"/>
      <c r="CZA247" s="41"/>
      <c r="CZB247" s="41"/>
      <c r="CZC247" s="41"/>
      <c r="CZD247" s="41"/>
      <c r="CZE247" s="41"/>
      <c r="CZF247" s="41"/>
      <c r="CZG247" s="41"/>
      <c r="CZH247" s="41"/>
      <c r="CZI247" s="41"/>
      <c r="CZJ247" s="41"/>
      <c r="CZK247" s="41"/>
      <c r="CZL247" s="41"/>
      <c r="CZM247" s="41"/>
      <c r="CZN247" s="41"/>
      <c r="CZO247" s="41"/>
      <c r="CZP247" s="41"/>
      <c r="CZQ247" s="41"/>
      <c r="CZR247" s="41"/>
      <c r="CZS247" s="41"/>
      <c r="CZT247" s="41"/>
      <c r="CZU247" s="41"/>
      <c r="CZV247" s="41"/>
      <c r="CZW247" s="41"/>
      <c r="CZX247" s="41"/>
      <c r="CZY247" s="41"/>
      <c r="CZZ247" s="41"/>
      <c r="DAA247" s="41"/>
      <c r="DAB247" s="41"/>
      <c r="DAC247" s="41"/>
      <c r="DAD247" s="41"/>
      <c r="DAE247" s="41"/>
      <c r="DAF247" s="41"/>
      <c r="DAG247" s="41"/>
      <c r="DAH247" s="41"/>
      <c r="DAI247" s="41"/>
      <c r="DAJ247" s="41"/>
      <c r="DAK247" s="41"/>
      <c r="DAL247" s="41"/>
      <c r="DAM247" s="41"/>
      <c r="DAN247" s="41"/>
      <c r="DAO247" s="41"/>
      <c r="DAP247" s="41"/>
      <c r="DAQ247" s="41"/>
      <c r="DAR247" s="41"/>
      <c r="DAS247" s="41"/>
      <c r="DAT247" s="41"/>
      <c r="DAU247" s="41"/>
      <c r="DAV247" s="41"/>
      <c r="DAW247" s="41"/>
      <c r="DAX247" s="41"/>
      <c r="DAY247" s="41"/>
      <c r="DAZ247" s="41"/>
      <c r="DBA247" s="41"/>
      <c r="DBB247" s="41"/>
      <c r="DBC247" s="41"/>
      <c r="DBD247" s="41"/>
      <c r="DBE247" s="41"/>
      <c r="DBF247" s="41"/>
      <c r="DBG247" s="41"/>
      <c r="DBH247" s="41"/>
      <c r="DBI247" s="41"/>
      <c r="DBJ247" s="41"/>
      <c r="DBK247" s="41"/>
      <c r="DBL247" s="41"/>
      <c r="DBM247" s="41"/>
      <c r="DBN247" s="41"/>
      <c r="DBO247" s="41"/>
      <c r="DBP247" s="41"/>
      <c r="DBQ247" s="41"/>
      <c r="DBR247" s="41"/>
      <c r="DBS247" s="41"/>
      <c r="DBT247" s="41"/>
      <c r="DBU247" s="41"/>
      <c r="DBV247" s="41"/>
      <c r="DBW247" s="41"/>
      <c r="DBX247" s="41"/>
      <c r="DBY247" s="41"/>
      <c r="DBZ247" s="41"/>
      <c r="DCA247" s="41"/>
      <c r="DCB247" s="41"/>
      <c r="DCC247" s="41"/>
      <c r="DCD247" s="41"/>
      <c r="DCE247" s="41"/>
      <c r="DCF247" s="41"/>
      <c r="DCG247" s="41"/>
      <c r="DCH247" s="41"/>
      <c r="DCI247" s="41"/>
      <c r="DCJ247" s="41"/>
      <c r="DCK247" s="41"/>
      <c r="DCL247" s="41"/>
      <c r="DCM247" s="41"/>
      <c r="DCN247" s="41"/>
      <c r="DCO247" s="41"/>
      <c r="DCP247" s="41"/>
      <c r="DCQ247" s="41"/>
      <c r="DCR247" s="41"/>
      <c r="DCS247" s="41"/>
      <c r="DCT247" s="41"/>
      <c r="DCU247" s="41"/>
      <c r="DCV247" s="41"/>
      <c r="DCW247" s="41"/>
      <c r="DCX247" s="41"/>
      <c r="DCY247" s="41"/>
      <c r="DCZ247" s="41"/>
      <c r="DDA247" s="41"/>
      <c r="DDB247" s="41"/>
      <c r="DDC247" s="41"/>
      <c r="DDD247" s="41"/>
      <c r="DDE247" s="41"/>
      <c r="DDF247" s="41"/>
      <c r="DDG247" s="41"/>
      <c r="DDH247" s="41"/>
      <c r="DDI247" s="41"/>
      <c r="DDJ247" s="41"/>
      <c r="DDK247" s="41"/>
      <c r="DDL247" s="41"/>
      <c r="DDM247" s="41"/>
      <c r="DDN247" s="41"/>
      <c r="DDO247" s="41"/>
      <c r="DDP247" s="41"/>
      <c r="DDQ247" s="41"/>
      <c r="DDR247" s="41"/>
      <c r="DDS247" s="41"/>
      <c r="DDT247" s="41"/>
      <c r="DDU247" s="41"/>
      <c r="DDV247" s="41"/>
      <c r="DDW247" s="41"/>
      <c r="DDX247" s="41"/>
      <c r="DDY247" s="41"/>
      <c r="DDZ247" s="41"/>
      <c r="DEA247" s="41"/>
      <c r="DEB247" s="41"/>
      <c r="DEC247" s="41"/>
      <c r="DED247" s="41"/>
      <c r="DEE247" s="41"/>
      <c r="DEF247" s="41"/>
      <c r="DEG247" s="41"/>
      <c r="DEH247" s="41"/>
      <c r="DEI247" s="41"/>
      <c r="DEJ247" s="41"/>
      <c r="DEK247" s="41"/>
      <c r="DEL247" s="41"/>
      <c r="DEM247" s="41"/>
      <c r="DEN247" s="41"/>
      <c r="DEO247" s="41"/>
      <c r="DEP247" s="41"/>
      <c r="DEQ247" s="41"/>
      <c r="DER247" s="41"/>
      <c r="DES247" s="41"/>
      <c r="DET247" s="41"/>
      <c r="DEU247" s="41"/>
      <c r="DEV247" s="41"/>
      <c r="DEW247" s="41"/>
      <c r="DEX247" s="41"/>
      <c r="DEY247" s="41"/>
      <c r="DEZ247" s="41"/>
      <c r="DFA247" s="41"/>
      <c r="DFB247" s="41"/>
      <c r="DFC247" s="41"/>
      <c r="DFD247" s="41"/>
      <c r="DFE247" s="41"/>
      <c r="DFF247" s="41"/>
      <c r="DFG247" s="41"/>
      <c r="DFH247" s="41"/>
      <c r="DFI247" s="41"/>
      <c r="DFJ247" s="41"/>
      <c r="DFK247" s="41"/>
      <c r="DFL247" s="41"/>
      <c r="DFM247" s="41"/>
      <c r="DFN247" s="41"/>
      <c r="DFO247" s="41"/>
      <c r="DFP247" s="41"/>
      <c r="DFQ247" s="41"/>
      <c r="DFR247" s="41"/>
      <c r="DFS247" s="41"/>
      <c r="DFT247" s="41"/>
      <c r="DFU247" s="41"/>
      <c r="DFV247" s="41"/>
      <c r="DFW247" s="41"/>
      <c r="DFX247" s="41"/>
      <c r="DFY247" s="41"/>
      <c r="DFZ247" s="41"/>
      <c r="DGA247" s="41"/>
      <c r="DGB247" s="41"/>
      <c r="DGC247" s="41"/>
      <c r="DGD247" s="41"/>
      <c r="DGE247" s="41"/>
      <c r="DGF247" s="41"/>
      <c r="DGG247" s="41"/>
      <c r="DGH247" s="41"/>
      <c r="DGI247" s="41"/>
      <c r="DGJ247" s="41"/>
      <c r="DGK247" s="41"/>
      <c r="DGL247" s="41"/>
      <c r="DGM247" s="41"/>
      <c r="DGN247" s="41"/>
      <c r="DGO247" s="41"/>
      <c r="DGP247" s="41"/>
      <c r="DGQ247" s="41"/>
      <c r="DGR247" s="41"/>
      <c r="DGS247" s="41"/>
      <c r="DGT247" s="41"/>
      <c r="DGU247" s="41"/>
      <c r="DGV247" s="41"/>
      <c r="DGW247" s="41"/>
      <c r="DGX247" s="41"/>
      <c r="DGY247" s="41"/>
      <c r="DGZ247" s="41"/>
      <c r="DHA247" s="41"/>
      <c r="DHB247" s="41"/>
      <c r="DHC247" s="41"/>
      <c r="DHD247" s="41"/>
      <c r="DHE247" s="41"/>
      <c r="DHF247" s="41"/>
      <c r="DHG247" s="41"/>
      <c r="DHH247" s="41"/>
      <c r="DHI247" s="41"/>
      <c r="DHJ247" s="41"/>
      <c r="DHK247" s="41"/>
      <c r="DHL247" s="41"/>
      <c r="DHM247" s="41"/>
      <c r="DHN247" s="41"/>
      <c r="DHO247" s="41"/>
      <c r="DHP247" s="41"/>
      <c r="DHQ247" s="41"/>
      <c r="DHR247" s="41"/>
      <c r="DHS247" s="41"/>
      <c r="DHT247" s="41"/>
      <c r="DHU247" s="41"/>
      <c r="DHV247" s="41"/>
      <c r="DHW247" s="41"/>
      <c r="DHX247" s="41"/>
      <c r="DHY247" s="41"/>
      <c r="DHZ247" s="41"/>
      <c r="DIA247" s="41"/>
      <c r="DIB247" s="41"/>
      <c r="DIC247" s="41"/>
      <c r="DID247" s="41"/>
      <c r="DIE247" s="41"/>
      <c r="DIF247" s="41"/>
      <c r="DIG247" s="41"/>
      <c r="DIH247" s="41"/>
      <c r="DII247" s="41"/>
      <c r="DIJ247" s="41"/>
      <c r="DIK247" s="41"/>
      <c r="DIL247" s="41"/>
      <c r="DIM247" s="41"/>
      <c r="DIN247" s="41"/>
      <c r="DIO247" s="41"/>
      <c r="DIP247" s="41"/>
      <c r="DIQ247" s="41"/>
      <c r="DIR247" s="41"/>
      <c r="DIS247" s="41"/>
      <c r="DIT247" s="41"/>
      <c r="DIU247" s="41"/>
      <c r="DIV247" s="41"/>
      <c r="DIW247" s="41"/>
      <c r="DIX247" s="41"/>
      <c r="DIY247" s="41"/>
      <c r="DIZ247" s="41"/>
      <c r="DJA247" s="41"/>
      <c r="DJB247" s="41"/>
      <c r="DJC247" s="41"/>
      <c r="DJD247" s="41"/>
      <c r="DJE247" s="41"/>
      <c r="DJF247" s="41"/>
      <c r="DJG247" s="41"/>
      <c r="DJH247" s="41"/>
      <c r="DJI247" s="41"/>
      <c r="DJJ247" s="41"/>
      <c r="DJK247" s="41"/>
      <c r="DJL247" s="41"/>
      <c r="DJM247" s="41"/>
      <c r="DJN247" s="41"/>
      <c r="DJO247" s="41"/>
      <c r="DJP247" s="41"/>
      <c r="DJQ247" s="41"/>
      <c r="DJR247" s="41"/>
      <c r="DJS247" s="41"/>
      <c r="DJT247" s="41"/>
      <c r="DJU247" s="41"/>
      <c r="DJV247" s="41"/>
      <c r="DJW247" s="41"/>
      <c r="DJX247" s="41"/>
      <c r="DJY247" s="41"/>
      <c r="DJZ247" s="41"/>
      <c r="DKA247" s="41"/>
      <c r="DKB247" s="41"/>
      <c r="DKC247" s="41"/>
      <c r="DKD247" s="41"/>
      <c r="DKE247" s="41"/>
      <c r="DKF247" s="41"/>
      <c r="DKG247" s="41"/>
      <c r="DKH247" s="41"/>
      <c r="DKI247" s="41"/>
      <c r="DKJ247" s="41"/>
      <c r="DKK247" s="41"/>
      <c r="DKL247" s="41"/>
      <c r="DKM247" s="41"/>
      <c r="DKN247" s="41"/>
      <c r="DKO247" s="41"/>
      <c r="DKP247" s="41"/>
      <c r="DKQ247" s="41"/>
      <c r="DKR247" s="41"/>
      <c r="DKS247" s="41"/>
      <c r="DKT247" s="41"/>
      <c r="DKU247" s="41"/>
      <c r="DKV247" s="41"/>
      <c r="DKW247" s="41"/>
      <c r="DKX247" s="41"/>
      <c r="DKY247" s="41"/>
      <c r="DKZ247" s="41"/>
      <c r="DLA247" s="41"/>
      <c r="DLB247" s="41"/>
      <c r="DLC247" s="41"/>
      <c r="DLD247" s="41"/>
      <c r="DLE247" s="41"/>
      <c r="DLF247" s="41"/>
      <c r="DLG247" s="41"/>
      <c r="DLH247" s="41"/>
      <c r="DLI247" s="41"/>
      <c r="DLJ247" s="41"/>
      <c r="DLK247" s="41"/>
      <c r="DLL247" s="41"/>
      <c r="DLM247" s="41"/>
      <c r="DLN247" s="41"/>
      <c r="DLO247" s="41"/>
      <c r="DLP247" s="41"/>
      <c r="DLQ247" s="41"/>
      <c r="DLR247" s="41"/>
      <c r="DLS247" s="41"/>
      <c r="DLT247" s="41"/>
      <c r="DLU247" s="41"/>
      <c r="DLV247" s="41"/>
      <c r="DLW247" s="41"/>
      <c r="DLX247" s="41"/>
      <c r="DLY247" s="41"/>
      <c r="DLZ247" s="41"/>
      <c r="DMA247" s="41"/>
      <c r="DMB247" s="41"/>
      <c r="DMC247" s="41"/>
      <c r="DMD247" s="41"/>
      <c r="DME247" s="41"/>
      <c r="DMF247" s="41"/>
      <c r="DMG247" s="41"/>
      <c r="DMH247" s="41"/>
      <c r="DMI247" s="41"/>
      <c r="DMJ247" s="41"/>
      <c r="DMK247" s="41"/>
      <c r="DML247" s="41"/>
      <c r="DMM247" s="41"/>
      <c r="DMN247" s="41"/>
      <c r="DMO247" s="41"/>
      <c r="DMP247" s="41"/>
      <c r="DMQ247" s="41"/>
      <c r="DMR247" s="41"/>
      <c r="DMS247" s="41"/>
      <c r="DMT247" s="41"/>
      <c r="DMU247" s="41"/>
      <c r="DMV247" s="41"/>
      <c r="DMW247" s="41"/>
      <c r="DMX247" s="41"/>
      <c r="DMY247" s="41"/>
      <c r="DMZ247" s="41"/>
      <c r="DNA247" s="41"/>
      <c r="DNB247" s="41"/>
      <c r="DNC247" s="41"/>
      <c r="DND247" s="41"/>
      <c r="DNE247" s="41"/>
      <c r="DNF247" s="41"/>
      <c r="DNG247" s="41"/>
      <c r="DNH247" s="41"/>
      <c r="DNI247" s="41"/>
      <c r="DNJ247" s="41"/>
      <c r="DNK247" s="41"/>
      <c r="DNL247" s="41"/>
      <c r="DNM247" s="41"/>
      <c r="DNN247" s="41"/>
      <c r="DNO247" s="41"/>
      <c r="DNP247" s="41"/>
      <c r="DNQ247" s="41"/>
      <c r="DNR247" s="41"/>
      <c r="DNS247" s="41"/>
      <c r="DNT247" s="41"/>
      <c r="DNU247" s="41"/>
      <c r="DNV247" s="41"/>
      <c r="DNW247" s="41"/>
      <c r="DNX247" s="41"/>
      <c r="DNY247" s="41"/>
      <c r="DNZ247" s="41"/>
      <c r="DOA247" s="41"/>
      <c r="DOB247" s="41"/>
      <c r="DOC247" s="41"/>
      <c r="DOD247" s="41"/>
      <c r="DOE247" s="41"/>
      <c r="DOF247" s="41"/>
      <c r="DOG247" s="41"/>
      <c r="DOH247" s="41"/>
      <c r="DOI247" s="41"/>
      <c r="DOJ247" s="41"/>
      <c r="DOK247" s="41"/>
      <c r="DOL247" s="41"/>
      <c r="DOM247" s="41"/>
      <c r="DON247" s="41"/>
      <c r="DOO247" s="41"/>
      <c r="DOP247" s="41"/>
      <c r="DOQ247" s="41"/>
      <c r="DOR247" s="41"/>
      <c r="DOS247" s="41"/>
      <c r="DOT247" s="41"/>
      <c r="DOU247" s="41"/>
      <c r="DOV247" s="41"/>
      <c r="DOW247" s="41"/>
      <c r="DOX247" s="41"/>
      <c r="DOY247" s="41"/>
      <c r="DOZ247" s="41"/>
      <c r="DPA247" s="41"/>
      <c r="DPB247" s="41"/>
      <c r="DPC247" s="41"/>
      <c r="DPD247" s="41"/>
      <c r="DPE247" s="41"/>
      <c r="DPF247" s="41"/>
      <c r="DPG247" s="41"/>
      <c r="DPH247" s="41"/>
      <c r="DPI247" s="41"/>
      <c r="DPJ247" s="41"/>
      <c r="DPK247" s="41"/>
      <c r="DPL247" s="41"/>
      <c r="DPM247" s="41"/>
      <c r="DPN247" s="41"/>
      <c r="DPO247" s="41"/>
      <c r="DPP247" s="41"/>
      <c r="DPQ247" s="41"/>
      <c r="DPR247" s="41"/>
      <c r="DPS247" s="41"/>
      <c r="DPT247" s="41"/>
      <c r="DPU247" s="41"/>
      <c r="DPV247" s="41"/>
      <c r="DPW247" s="41"/>
      <c r="DPX247" s="41"/>
      <c r="DPY247" s="41"/>
      <c r="DPZ247" s="41"/>
      <c r="DQA247" s="41"/>
      <c r="DQB247" s="41"/>
      <c r="DQC247" s="41"/>
      <c r="DQD247" s="41"/>
      <c r="DQE247" s="41"/>
      <c r="DQF247" s="41"/>
      <c r="DQG247" s="41"/>
      <c r="DQH247" s="41"/>
      <c r="DQI247" s="41"/>
      <c r="DQJ247" s="41"/>
      <c r="DQK247" s="41"/>
      <c r="DQL247" s="41"/>
      <c r="DQM247" s="41"/>
      <c r="DQN247" s="41"/>
      <c r="DQO247" s="41"/>
      <c r="DQP247" s="41"/>
      <c r="DQQ247" s="41"/>
      <c r="DQR247" s="41"/>
      <c r="DQS247" s="41"/>
      <c r="DQT247" s="41"/>
      <c r="DQU247" s="41"/>
      <c r="DQV247" s="41"/>
      <c r="DQW247" s="41"/>
      <c r="DQX247" s="41"/>
      <c r="DQY247" s="41"/>
      <c r="DQZ247" s="41"/>
      <c r="DRA247" s="41"/>
      <c r="DRB247" s="41"/>
      <c r="DRC247" s="41"/>
      <c r="DRD247" s="41"/>
      <c r="DRE247" s="41"/>
      <c r="DRF247" s="41"/>
      <c r="DRG247" s="41"/>
      <c r="DRH247" s="41"/>
      <c r="DRI247" s="41"/>
      <c r="DRJ247" s="41"/>
      <c r="DRK247" s="41"/>
      <c r="DRL247" s="41"/>
      <c r="DRM247" s="41"/>
      <c r="DRN247" s="41"/>
      <c r="DRO247" s="41"/>
      <c r="DRP247" s="41"/>
      <c r="DRQ247" s="41"/>
      <c r="DRR247" s="41"/>
      <c r="DRS247" s="41"/>
      <c r="DRT247" s="41"/>
      <c r="DRU247" s="41"/>
      <c r="DRV247" s="41"/>
      <c r="DRW247" s="41"/>
      <c r="DRX247" s="41"/>
      <c r="DRY247" s="41"/>
      <c r="DRZ247" s="41"/>
      <c r="DSA247" s="41"/>
      <c r="DSB247" s="41"/>
      <c r="DSC247" s="41"/>
      <c r="DSD247" s="41"/>
      <c r="DSE247" s="41"/>
      <c r="DSF247" s="41"/>
      <c r="DSG247" s="41"/>
      <c r="DSH247" s="41"/>
      <c r="DSI247" s="41"/>
      <c r="DSJ247" s="41"/>
      <c r="DSK247" s="41"/>
      <c r="DSL247" s="41"/>
      <c r="DSM247" s="41"/>
      <c r="DSN247" s="41"/>
      <c r="DSO247" s="41"/>
      <c r="DSP247" s="41"/>
      <c r="DSQ247" s="41"/>
      <c r="DSR247" s="41"/>
      <c r="DSS247" s="41"/>
      <c r="DST247" s="41"/>
      <c r="DSU247" s="41"/>
      <c r="DSV247" s="41"/>
      <c r="DSW247" s="41"/>
      <c r="DSX247" s="41"/>
      <c r="DSY247" s="41"/>
      <c r="DSZ247" s="41"/>
      <c r="DTA247" s="41"/>
      <c r="DTB247" s="41"/>
      <c r="DTC247" s="41"/>
      <c r="DTD247" s="41"/>
      <c r="DTE247" s="41"/>
      <c r="DTF247" s="41"/>
      <c r="DTG247" s="41"/>
      <c r="DTH247" s="41"/>
      <c r="DTI247" s="41"/>
      <c r="DTJ247" s="41"/>
      <c r="DTK247" s="41"/>
      <c r="DTL247" s="41"/>
      <c r="DTM247" s="41"/>
      <c r="DTN247" s="41"/>
      <c r="DTO247" s="41"/>
      <c r="DTP247" s="41"/>
      <c r="DTQ247" s="41"/>
      <c r="DTR247" s="41"/>
      <c r="DTS247" s="41"/>
      <c r="DTT247" s="41"/>
      <c r="DTU247" s="41"/>
      <c r="DTV247" s="41"/>
      <c r="DTW247" s="41"/>
      <c r="DTX247" s="41"/>
      <c r="DTY247" s="41"/>
      <c r="DTZ247" s="41"/>
      <c r="DUA247" s="41"/>
      <c r="DUB247" s="41"/>
      <c r="DUC247" s="41"/>
      <c r="DUD247" s="41"/>
      <c r="DUE247" s="41"/>
      <c r="DUF247" s="41"/>
      <c r="DUG247" s="41"/>
      <c r="DUH247" s="41"/>
      <c r="DUI247" s="41"/>
      <c r="DUJ247" s="41"/>
      <c r="DUK247" s="41"/>
      <c r="DUL247" s="41"/>
      <c r="DUM247" s="41"/>
      <c r="DUN247" s="41"/>
      <c r="DUO247" s="41"/>
      <c r="DUP247" s="41"/>
      <c r="DUQ247" s="41"/>
      <c r="DUR247" s="41"/>
      <c r="DUS247" s="41"/>
      <c r="DUT247" s="41"/>
      <c r="DUU247" s="41"/>
      <c r="DUV247" s="41"/>
      <c r="DUW247" s="41"/>
      <c r="DUX247" s="41"/>
      <c r="DUY247" s="41"/>
      <c r="DUZ247" s="41"/>
      <c r="DVA247" s="41"/>
      <c r="DVB247" s="41"/>
      <c r="DVC247" s="41"/>
      <c r="DVD247" s="41"/>
      <c r="DVE247" s="41"/>
      <c r="DVF247" s="41"/>
      <c r="DVG247" s="41"/>
      <c r="DVH247" s="41"/>
      <c r="DVI247" s="41"/>
      <c r="DVJ247" s="41"/>
      <c r="DVK247" s="41"/>
      <c r="DVL247" s="41"/>
      <c r="DVM247" s="41"/>
      <c r="DVN247" s="41"/>
      <c r="DVO247" s="41"/>
      <c r="DVP247" s="41"/>
      <c r="DVQ247" s="41"/>
      <c r="DVR247" s="41"/>
      <c r="DVS247" s="41"/>
      <c r="DVT247" s="41"/>
      <c r="DVU247" s="41"/>
      <c r="DVV247" s="41"/>
      <c r="DVW247" s="41"/>
      <c r="DVX247" s="41"/>
      <c r="DVY247" s="41"/>
      <c r="DVZ247" s="41"/>
      <c r="DWA247" s="41"/>
      <c r="DWB247" s="41"/>
      <c r="DWC247" s="41"/>
      <c r="DWD247" s="41"/>
      <c r="DWE247" s="41"/>
      <c r="DWF247" s="41"/>
      <c r="DWG247" s="41"/>
      <c r="DWH247" s="41"/>
      <c r="DWI247" s="41"/>
      <c r="DWJ247" s="41"/>
      <c r="DWK247" s="41"/>
      <c r="DWL247" s="41"/>
      <c r="DWM247" s="41"/>
      <c r="DWN247" s="41"/>
      <c r="DWO247" s="41"/>
      <c r="DWP247" s="41"/>
      <c r="DWQ247" s="41"/>
      <c r="DWR247" s="41"/>
      <c r="DWS247" s="41"/>
      <c r="DWT247" s="41"/>
      <c r="DWU247" s="41"/>
      <c r="DWV247" s="41"/>
      <c r="DWW247" s="41"/>
      <c r="DWX247" s="41"/>
      <c r="DWY247" s="41"/>
      <c r="DWZ247" s="41"/>
      <c r="DXA247" s="41"/>
      <c r="DXB247" s="41"/>
      <c r="DXC247" s="41"/>
      <c r="DXD247" s="41"/>
      <c r="DXE247" s="41"/>
      <c r="DXF247" s="41"/>
      <c r="DXG247" s="41"/>
      <c r="DXH247" s="41"/>
      <c r="DXI247" s="41"/>
      <c r="DXJ247" s="41"/>
      <c r="DXK247" s="41"/>
      <c r="DXL247" s="41"/>
      <c r="DXM247" s="41"/>
      <c r="DXN247" s="41"/>
      <c r="DXO247" s="41"/>
      <c r="DXP247" s="41"/>
      <c r="DXQ247" s="41"/>
      <c r="DXR247" s="41"/>
      <c r="DXS247" s="41"/>
      <c r="DXT247" s="41"/>
      <c r="DXU247" s="41"/>
      <c r="DXV247" s="41"/>
      <c r="DXW247" s="41"/>
      <c r="DXX247" s="41"/>
      <c r="DXY247" s="41"/>
      <c r="DXZ247" s="41"/>
      <c r="DYA247" s="41"/>
      <c r="DYB247" s="41"/>
      <c r="DYC247" s="41"/>
      <c r="DYD247" s="41"/>
      <c r="DYE247" s="41"/>
      <c r="DYF247" s="41"/>
      <c r="DYG247" s="41"/>
      <c r="DYH247" s="41"/>
      <c r="DYI247" s="41"/>
      <c r="DYJ247" s="41"/>
      <c r="DYK247" s="41"/>
      <c r="DYL247" s="41"/>
      <c r="DYM247" s="41"/>
      <c r="DYN247" s="41"/>
      <c r="DYO247" s="41"/>
      <c r="DYP247" s="41"/>
      <c r="DYQ247" s="41"/>
      <c r="DYR247" s="41"/>
      <c r="DYS247" s="41"/>
      <c r="DYT247" s="41"/>
      <c r="DYU247" s="41"/>
      <c r="DYV247" s="41"/>
      <c r="DYW247" s="41"/>
      <c r="DYX247" s="41"/>
      <c r="DYY247" s="41"/>
      <c r="DYZ247" s="41"/>
      <c r="DZA247" s="41"/>
      <c r="DZB247" s="41"/>
      <c r="DZC247" s="41"/>
      <c r="DZD247" s="41"/>
      <c r="DZE247" s="41"/>
      <c r="DZF247" s="41"/>
      <c r="DZG247" s="41"/>
      <c r="DZH247" s="41"/>
      <c r="DZI247" s="41"/>
      <c r="DZJ247" s="41"/>
      <c r="DZK247" s="41"/>
      <c r="DZL247" s="41"/>
      <c r="DZM247" s="41"/>
      <c r="DZN247" s="41"/>
      <c r="DZO247" s="41"/>
      <c r="DZP247" s="41"/>
      <c r="DZQ247" s="41"/>
      <c r="DZR247" s="41"/>
      <c r="DZS247" s="41"/>
      <c r="DZT247" s="41"/>
      <c r="DZU247" s="41"/>
      <c r="DZV247" s="41"/>
      <c r="DZW247" s="41"/>
      <c r="DZX247" s="41"/>
      <c r="DZY247" s="41"/>
      <c r="DZZ247" s="41"/>
      <c r="EAA247" s="41"/>
      <c r="EAB247" s="41"/>
      <c r="EAC247" s="41"/>
      <c r="EAD247" s="41"/>
      <c r="EAE247" s="41"/>
      <c r="EAF247" s="41"/>
      <c r="EAG247" s="41"/>
      <c r="EAH247" s="41"/>
      <c r="EAI247" s="41"/>
      <c r="EAJ247" s="41"/>
      <c r="EAK247" s="41"/>
      <c r="EAL247" s="41"/>
      <c r="EAM247" s="41"/>
      <c r="EAN247" s="41"/>
      <c r="EAO247" s="41"/>
      <c r="EAP247" s="41"/>
      <c r="EAQ247" s="41"/>
      <c r="EAR247" s="41"/>
      <c r="EAS247" s="41"/>
      <c r="EAT247" s="41"/>
      <c r="EAU247" s="41"/>
      <c r="EAV247" s="41"/>
      <c r="EAW247" s="41"/>
      <c r="EAX247" s="41"/>
      <c r="EAY247" s="41"/>
      <c r="EAZ247" s="41"/>
      <c r="EBA247" s="41"/>
      <c r="EBB247" s="41"/>
      <c r="EBC247" s="41"/>
      <c r="EBD247" s="41"/>
      <c r="EBE247" s="41"/>
      <c r="EBF247" s="41"/>
      <c r="EBG247" s="41"/>
      <c r="EBH247" s="41"/>
      <c r="EBI247" s="41"/>
      <c r="EBJ247" s="41"/>
      <c r="EBK247" s="41"/>
      <c r="EBL247" s="41"/>
      <c r="EBM247" s="41"/>
      <c r="EBN247" s="41"/>
      <c r="EBO247" s="41"/>
      <c r="EBP247" s="41"/>
      <c r="EBQ247" s="41"/>
      <c r="EBR247" s="41"/>
      <c r="EBS247" s="41"/>
      <c r="EBT247" s="41"/>
      <c r="EBU247" s="41"/>
      <c r="EBV247" s="41"/>
      <c r="EBW247" s="41"/>
      <c r="EBX247" s="41"/>
      <c r="EBY247" s="41"/>
      <c r="EBZ247" s="41"/>
      <c r="ECA247" s="41"/>
      <c r="ECB247" s="41"/>
      <c r="ECC247" s="41"/>
      <c r="ECD247" s="41"/>
      <c r="ECE247" s="41"/>
      <c r="ECF247" s="41"/>
      <c r="ECG247" s="41"/>
      <c r="ECH247" s="41"/>
      <c r="ECI247" s="41"/>
      <c r="ECJ247" s="41"/>
      <c r="ECK247" s="41"/>
      <c r="ECL247" s="41"/>
      <c r="ECM247" s="41"/>
      <c r="ECN247" s="41"/>
      <c r="ECO247" s="41"/>
      <c r="ECP247" s="41"/>
      <c r="ECQ247" s="41"/>
      <c r="ECR247" s="41"/>
      <c r="ECS247" s="41"/>
      <c r="ECT247" s="41"/>
      <c r="ECU247" s="41"/>
      <c r="ECV247" s="41"/>
      <c r="ECW247" s="41"/>
      <c r="ECX247" s="41"/>
      <c r="ECY247" s="41"/>
      <c r="ECZ247" s="41"/>
      <c r="EDA247" s="41"/>
      <c r="EDB247" s="41"/>
      <c r="EDC247" s="41"/>
      <c r="EDD247" s="41"/>
      <c r="EDE247" s="41"/>
      <c r="EDF247" s="41"/>
      <c r="EDG247" s="41"/>
      <c r="EDH247" s="41"/>
      <c r="EDI247" s="41"/>
      <c r="EDJ247" s="41"/>
      <c r="EDK247" s="41"/>
      <c r="EDL247" s="41"/>
      <c r="EDM247" s="41"/>
      <c r="EDN247" s="41"/>
      <c r="EDO247" s="41"/>
      <c r="EDP247" s="41"/>
      <c r="EDQ247" s="41"/>
      <c r="EDR247" s="41"/>
      <c r="EDS247" s="41"/>
      <c r="EDT247" s="41"/>
      <c r="EDU247" s="41"/>
      <c r="EDV247" s="41"/>
      <c r="EDW247" s="41"/>
      <c r="EDX247" s="41"/>
      <c r="EDY247" s="41"/>
      <c r="EDZ247" s="41"/>
      <c r="EEA247" s="41"/>
      <c r="EEB247" s="41"/>
      <c r="EEC247" s="41"/>
      <c r="EED247" s="41"/>
      <c r="EEE247" s="41"/>
      <c r="EEF247" s="41"/>
      <c r="EEG247" s="41"/>
      <c r="EEH247" s="41"/>
      <c r="EEI247" s="41"/>
      <c r="EEJ247" s="41"/>
      <c r="EEK247" s="41"/>
      <c r="EEL247" s="41"/>
      <c r="EEM247" s="41"/>
      <c r="EEN247" s="41"/>
      <c r="EEO247" s="41"/>
      <c r="EEP247" s="41"/>
      <c r="EEQ247" s="41"/>
      <c r="EER247" s="41"/>
      <c r="EES247" s="41"/>
      <c r="EET247" s="41"/>
      <c r="EEU247" s="41"/>
      <c r="EEV247" s="41"/>
      <c r="EEW247" s="41"/>
      <c r="EEX247" s="41"/>
      <c r="EEY247" s="41"/>
      <c r="EEZ247" s="41"/>
      <c r="EFA247" s="41"/>
      <c r="EFB247" s="41"/>
      <c r="EFC247" s="41"/>
      <c r="EFD247" s="41"/>
      <c r="EFE247" s="41"/>
      <c r="EFF247" s="41"/>
      <c r="EFG247" s="41"/>
      <c r="EFH247" s="41"/>
      <c r="EFI247" s="41"/>
      <c r="EFJ247" s="41"/>
      <c r="EFK247" s="41"/>
      <c r="EFL247" s="41"/>
      <c r="EFM247" s="41"/>
      <c r="EFN247" s="41"/>
      <c r="EFO247" s="41"/>
      <c r="EFP247" s="41"/>
      <c r="EFQ247" s="41"/>
      <c r="EFR247" s="41"/>
      <c r="EFS247" s="41"/>
      <c r="EFT247" s="41"/>
      <c r="EFU247" s="41"/>
      <c r="EFV247" s="41"/>
      <c r="EFW247" s="41"/>
      <c r="EFX247" s="41"/>
      <c r="EFY247" s="41"/>
      <c r="EFZ247" s="41"/>
      <c r="EGA247" s="41"/>
      <c r="EGB247" s="41"/>
      <c r="EGC247" s="41"/>
      <c r="EGD247" s="41"/>
      <c r="EGE247" s="41"/>
      <c r="EGF247" s="41"/>
      <c r="EGG247" s="41"/>
      <c r="EGH247" s="41"/>
      <c r="EGI247" s="41"/>
      <c r="EGJ247" s="41"/>
      <c r="EGK247" s="41"/>
      <c r="EGL247" s="41"/>
      <c r="EGM247" s="41"/>
      <c r="EGN247" s="41"/>
      <c r="EGO247" s="41"/>
      <c r="EGP247" s="41"/>
      <c r="EGQ247" s="41"/>
      <c r="EGR247" s="41"/>
      <c r="EGS247" s="41"/>
      <c r="EGT247" s="41"/>
      <c r="EGU247" s="41"/>
      <c r="EGV247" s="41"/>
      <c r="EGW247" s="41"/>
      <c r="EGX247" s="41"/>
      <c r="EGY247" s="41"/>
      <c r="EGZ247" s="41"/>
      <c r="EHA247" s="41"/>
      <c r="EHB247" s="41"/>
      <c r="EHC247" s="41"/>
      <c r="EHD247" s="41"/>
      <c r="EHE247" s="41"/>
      <c r="EHF247" s="41"/>
      <c r="EHG247" s="41"/>
      <c r="EHH247" s="41"/>
      <c r="EHI247" s="41"/>
      <c r="EHJ247" s="41"/>
      <c r="EHK247" s="41"/>
      <c r="EHL247" s="41"/>
      <c r="EHM247" s="41"/>
      <c r="EHN247" s="41"/>
      <c r="EHO247" s="41"/>
      <c r="EHP247" s="41"/>
      <c r="EHQ247" s="41"/>
      <c r="EHR247" s="41"/>
      <c r="EHS247" s="41"/>
      <c r="EHT247" s="41"/>
      <c r="EHU247" s="41"/>
      <c r="EHV247" s="41"/>
      <c r="EHW247" s="41"/>
      <c r="EHX247" s="41"/>
      <c r="EHY247" s="41"/>
      <c r="EHZ247" s="41"/>
      <c r="EIA247" s="41"/>
      <c r="EIB247" s="41"/>
      <c r="EIC247" s="41"/>
      <c r="EID247" s="41"/>
      <c r="EIE247" s="41"/>
      <c r="EIF247" s="41"/>
      <c r="EIG247" s="41"/>
      <c r="EIH247" s="41"/>
      <c r="EII247" s="41"/>
      <c r="EIJ247" s="41"/>
      <c r="EIK247" s="41"/>
      <c r="EIL247" s="41"/>
      <c r="EIM247" s="41"/>
      <c r="EIN247" s="41"/>
      <c r="EIO247" s="41"/>
      <c r="EIP247" s="41"/>
      <c r="EIQ247" s="41"/>
      <c r="EIR247" s="41"/>
      <c r="EIS247" s="41"/>
      <c r="EIT247" s="41"/>
      <c r="EIU247" s="41"/>
      <c r="EIV247" s="41"/>
      <c r="EIW247" s="41"/>
      <c r="EIX247" s="41"/>
      <c r="EIY247" s="41"/>
      <c r="EIZ247" s="41"/>
      <c r="EJA247" s="41"/>
      <c r="EJB247" s="41"/>
      <c r="EJC247" s="41"/>
      <c r="EJD247" s="41"/>
      <c r="EJE247" s="41"/>
      <c r="EJF247" s="41"/>
      <c r="EJG247" s="41"/>
      <c r="EJH247" s="41"/>
      <c r="EJI247" s="41"/>
      <c r="EJJ247" s="41"/>
      <c r="EJK247" s="41"/>
      <c r="EJL247" s="41"/>
      <c r="EJM247" s="41"/>
      <c r="EJN247" s="41"/>
      <c r="EJO247" s="41"/>
      <c r="EJP247" s="41"/>
      <c r="EJQ247" s="41"/>
      <c r="EJR247" s="41"/>
      <c r="EJS247" s="41"/>
      <c r="EJT247" s="41"/>
      <c r="EJU247" s="41"/>
      <c r="EJV247" s="41"/>
      <c r="EJW247" s="41"/>
      <c r="EJX247" s="41"/>
      <c r="EJY247" s="41"/>
      <c r="EJZ247" s="41"/>
      <c r="EKA247" s="41"/>
      <c r="EKB247" s="41"/>
      <c r="EKC247" s="41"/>
      <c r="EKD247" s="41"/>
      <c r="EKE247" s="41"/>
      <c r="EKF247" s="41"/>
      <c r="EKG247" s="41"/>
      <c r="EKH247" s="41"/>
      <c r="EKI247" s="41"/>
      <c r="EKJ247" s="41"/>
      <c r="EKK247" s="41"/>
      <c r="EKL247" s="41"/>
      <c r="EKM247" s="41"/>
      <c r="EKN247" s="41"/>
      <c r="EKO247" s="41"/>
      <c r="EKP247" s="41"/>
      <c r="EKQ247" s="41"/>
      <c r="EKR247" s="41"/>
      <c r="EKS247" s="41"/>
      <c r="EKT247" s="41"/>
      <c r="EKU247" s="41"/>
      <c r="EKV247" s="41"/>
      <c r="EKW247" s="41"/>
      <c r="EKX247" s="41"/>
      <c r="EKY247" s="41"/>
      <c r="EKZ247" s="41"/>
      <c r="ELA247" s="41"/>
      <c r="ELB247" s="41"/>
      <c r="ELC247" s="41"/>
      <c r="ELD247" s="41"/>
      <c r="ELE247" s="41"/>
      <c r="ELF247" s="41"/>
      <c r="ELG247" s="41"/>
      <c r="ELH247" s="41"/>
      <c r="ELI247" s="41"/>
      <c r="ELJ247" s="41"/>
      <c r="ELK247" s="41"/>
      <c r="ELL247" s="41"/>
      <c r="ELM247" s="41"/>
      <c r="ELN247" s="41"/>
      <c r="ELO247" s="41"/>
      <c r="ELP247" s="41"/>
      <c r="ELQ247" s="41"/>
      <c r="ELR247" s="41"/>
      <c r="ELS247" s="41"/>
      <c r="ELT247" s="41"/>
      <c r="ELU247" s="41"/>
      <c r="ELV247" s="41"/>
      <c r="ELW247" s="41"/>
      <c r="ELX247" s="41"/>
      <c r="ELY247" s="41"/>
      <c r="ELZ247" s="41"/>
      <c r="EMA247" s="41"/>
      <c r="EMB247" s="41"/>
      <c r="EMC247" s="41"/>
      <c r="EMD247" s="41"/>
      <c r="EME247" s="41"/>
      <c r="EMF247" s="41"/>
      <c r="EMG247" s="41"/>
      <c r="EMH247" s="41"/>
      <c r="EMI247" s="41"/>
      <c r="EMJ247" s="41"/>
      <c r="EMK247" s="41"/>
      <c r="EML247" s="41"/>
      <c r="EMM247" s="41"/>
      <c r="EMN247" s="41"/>
      <c r="EMO247" s="41"/>
      <c r="EMP247" s="41"/>
      <c r="EMQ247" s="41"/>
      <c r="EMR247" s="41"/>
      <c r="EMS247" s="41"/>
      <c r="EMT247" s="41"/>
      <c r="EMU247" s="41"/>
      <c r="EMV247" s="41"/>
      <c r="EMW247" s="41"/>
      <c r="EMX247" s="41"/>
      <c r="EMY247" s="41"/>
      <c r="EMZ247" s="41"/>
      <c r="ENA247" s="41"/>
      <c r="ENB247" s="41"/>
      <c r="ENC247" s="41"/>
      <c r="END247" s="41"/>
      <c r="ENE247" s="41"/>
      <c r="ENF247" s="41"/>
      <c r="ENG247" s="41"/>
      <c r="ENH247" s="41"/>
      <c r="ENI247" s="41"/>
      <c r="ENJ247" s="41"/>
      <c r="ENK247" s="41"/>
      <c r="ENL247" s="41"/>
      <c r="ENM247" s="41"/>
      <c r="ENN247" s="41"/>
      <c r="ENO247" s="41"/>
      <c r="ENP247" s="41"/>
      <c r="ENQ247" s="41"/>
      <c r="ENR247" s="41"/>
      <c r="ENS247" s="41"/>
      <c r="ENT247" s="41"/>
      <c r="ENU247" s="41"/>
      <c r="ENV247" s="41"/>
      <c r="ENW247" s="41"/>
      <c r="ENX247" s="41"/>
      <c r="ENY247" s="41"/>
      <c r="ENZ247" s="41"/>
      <c r="EOA247" s="41"/>
      <c r="EOB247" s="41"/>
      <c r="EOC247" s="41"/>
      <c r="EOD247" s="41"/>
      <c r="EOE247" s="41"/>
      <c r="EOF247" s="41"/>
      <c r="EOG247" s="41"/>
      <c r="EOH247" s="41"/>
      <c r="EOI247" s="41"/>
      <c r="EOJ247" s="41"/>
      <c r="EOK247" s="41"/>
      <c r="EOL247" s="41"/>
      <c r="EOM247" s="41"/>
      <c r="EON247" s="41"/>
      <c r="EOO247" s="41"/>
      <c r="EOP247" s="41"/>
      <c r="EOQ247" s="41"/>
      <c r="EOR247" s="41"/>
      <c r="EOS247" s="41"/>
      <c r="EOT247" s="41"/>
      <c r="EOU247" s="41"/>
      <c r="EOV247" s="41"/>
      <c r="EOW247" s="41"/>
      <c r="EOX247" s="41"/>
      <c r="EOY247" s="41"/>
      <c r="EOZ247" s="41"/>
      <c r="EPA247" s="41"/>
      <c r="EPB247" s="41"/>
      <c r="EPC247" s="41"/>
      <c r="EPD247" s="41"/>
      <c r="EPE247" s="41"/>
      <c r="EPF247" s="41"/>
      <c r="EPG247" s="41"/>
      <c r="EPH247" s="41"/>
      <c r="EPI247" s="41"/>
      <c r="EPJ247" s="41"/>
      <c r="EPK247" s="41"/>
      <c r="EPL247" s="41"/>
      <c r="EPM247" s="41"/>
      <c r="EPN247" s="41"/>
      <c r="EPO247" s="41"/>
      <c r="EPP247" s="41"/>
      <c r="EPQ247" s="41"/>
      <c r="EPR247" s="41"/>
      <c r="EPS247" s="41"/>
      <c r="EPT247" s="41"/>
      <c r="EPU247" s="41"/>
      <c r="EPV247" s="41"/>
      <c r="EPW247" s="41"/>
      <c r="EPX247" s="41"/>
      <c r="EPY247" s="41"/>
      <c r="EPZ247" s="41"/>
      <c r="EQA247" s="41"/>
      <c r="EQB247" s="41"/>
      <c r="EQC247" s="41"/>
      <c r="EQD247" s="41"/>
      <c r="EQE247" s="41"/>
      <c r="EQF247" s="41"/>
      <c r="EQG247" s="41"/>
      <c r="EQH247" s="41"/>
      <c r="EQI247" s="41"/>
      <c r="EQJ247" s="41"/>
      <c r="EQK247" s="41"/>
      <c r="EQL247" s="41"/>
      <c r="EQM247" s="41"/>
      <c r="EQN247" s="41"/>
      <c r="EQO247" s="41"/>
      <c r="EQP247" s="41"/>
      <c r="EQQ247" s="41"/>
      <c r="EQR247" s="41"/>
      <c r="EQS247" s="41"/>
      <c r="EQT247" s="41"/>
      <c r="EQU247" s="41"/>
      <c r="EQV247" s="41"/>
      <c r="EQW247" s="41"/>
      <c r="EQX247" s="41"/>
      <c r="EQY247" s="41"/>
      <c r="EQZ247" s="41"/>
      <c r="ERA247" s="41"/>
      <c r="ERB247" s="41"/>
      <c r="ERC247" s="41"/>
      <c r="ERD247" s="41"/>
      <c r="ERE247" s="41"/>
      <c r="ERF247" s="41"/>
      <c r="ERG247" s="41"/>
      <c r="ERH247" s="41"/>
      <c r="ERI247" s="41"/>
      <c r="ERJ247" s="41"/>
      <c r="ERK247" s="41"/>
      <c r="ERL247" s="41"/>
      <c r="ERM247" s="41"/>
      <c r="ERN247" s="41"/>
      <c r="ERO247" s="41"/>
      <c r="ERP247" s="41"/>
      <c r="ERQ247" s="41"/>
      <c r="ERR247" s="41"/>
      <c r="ERS247" s="41"/>
      <c r="ERT247" s="41"/>
      <c r="ERU247" s="41"/>
      <c r="ERV247" s="41"/>
      <c r="ERW247" s="41"/>
      <c r="ERX247" s="41"/>
      <c r="ERY247" s="41"/>
      <c r="ERZ247" s="41"/>
      <c r="ESA247" s="41"/>
      <c r="ESB247" s="41"/>
      <c r="ESC247" s="41"/>
      <c r="ESD247" s="41"/>
      <c r="ESE247" s="41"/>
      <c r="ESF247" s="41"/>
      <c r="ESG247" s="41"/>
      <c r="ESH247" s="41"/>
      <c r="ESI247" s="41"/>
      <c r="ESJ247" s="41"/>
      <c r="ESK247" s="41"/>
      <c r="ESL247" s="41"/>
      <c r="ESM247" s="41"/>
      <c r="ESN247" s="41"/>
      <c r="ESO247" s="41"/>
      <c r="ESP247" s="41"/>
      <c r="ESQ247" s="41"/>
      <c r="ESR247" s="41"/>
      <c r="ESS247" s="41"/>
      <c r="EST247" s="41"/>
      <c r="ESU247" s="41"/>
      <c r="ESV247" s="41"/>
      <c r="ESW247" s="41"/>
      <c r="ESX247" s="41"/>
      <c r="ESY247" s="41"/>
      <c r="ESZ247" s="41"/>
      <c r="ETA247" s="41"/>
      <c r="ETB247" s="41"/>
      <c r="ETC247" s="41"/>
      <c r="ETD247" s="41"/>
      <c r="ETE247" s="41"/>
      <c r="ETF247" s="41"/>
      <c r="ETG247" s="41"/>
      <c r="ETH247" s="41"/>
      <c r="ETI247" s="41"/>
      <c r="ETJ247" s="41"/>
      <c r="ETK247" s="41"/>
      <c r="ETL247" s="41"/>
      <c r="ETM247" s="41"/>
      <c r="ETN247" s="41"/>
      <c r="ETO247" s="41"/>
      <c r="ETP247" s="41"/>
      <c r="ETQ247" s="41"/>
      <c r="ETR247" s="41"/>
      <c r="ETS247" s="41"/>
      <c r="ETT247" s="41"/>
      <c r="ETU247" s="41"/>
      <c r="ETV247" s="41"/>
      <c r="ETW247" s="41"/>
      <c r="ETX247" s="41"/>
      <c r="ETY247" s="41"/>
      <c r="ETZ247" s="41"/>
      <c r="EUA247" s="41"/>
      <c r="EUB247" s="41"/>
      <c r="EUC247" s="41"/>
      <c r="EUD247" s="41"/>
      <c r="EUE247" s="41"/>
      <c r="EUF247" s="41"/>
      <c r="EUG247" s="41"/>
      <c r="EUH247" s="41"/>
      <c r="EUI247" s="41"/>
      <c r="EUJ247" s="41"/>
      <c r="EUK247" s="41"/>
      <c r="EUL247" s="41"/>
      <c r="EUM247" s="41"/>
      <c r="EUN247" s="41"/>
      <c r="EUO247" s="41"/>
      <c r="EUP247" s="41"/>
      <c r="EUQ247" s="41"/>
      <c r="EUR247" s="41"/>
      <c r="EUS247" s="41"/>
      <c r="EUT247" s="41"/>
      <c r="EUU247" s="41"/>
      <c r="EUV247" s="41"/>
      <c r="EUW247" s="41"/>
      <c r="EUX247" s="41"/>
      <c r="EUY247" s="41"/>
      <c r="EUZ247" s="41"/>
      <c r="EVA247" s="41"/>
      <c r="EVB247" s="41"/>
      <c r="EVC247" s="41"/>
      <c r="EVD247" s="41"/>
      <c r="EVE247" s="41"/>
      <c r="EVF247" s="41"/>
      <c r="EVG247" s="41"/>
      <c r="EVH247" s="41"/>
      <c r="EVI247" s="41"/>
      <c r="EVJ247" s="41"/>
      <c r="EVK247" s="41"/>
      <c r="EVL247" s="41"/>
      <c r="EVM247" s="41"/>
      <c r="EVN247" s="41"/>
      <c r="EVO247" s="41"/>
      <c r="EVP247" s="41"/>
      <c r="EVQ247" s="41"/>
      <c r="EVR247" s="41"/>
      <c r="EVS247" s="41"/>
      <c r="EVT247" s="41"/>
      <c r="EVU247" s="41"/>
      <c r="EVV247" s="41"/>
      <c r="EVW247" s="41"/>
      <c r="EVX247" s="41"/>
      <c r="EVY247" s="41"/>
      <c r="EVZ247" s="41"/>
      <c r="EWA247" s="41"/>
      <c r="EWB247" s="41"/>
      <c r="EWC247" s="41"/>
      <c r="EWD247" s="41"/>
      <c r="EWE247" s="41"/>
      <c r="EWF247" s="41"/>
      <c r="EWG247" s="41"/>
      <c r="EWH247" s="41"/>
      <c r="EWI247" s="41"/>
      <c r="EWJ247" s="41"/>
      <c r="EWK247" s="41"/>
      <c r="EWL247" s="41"/>
      <c r="EWM247" s="41"/>
      <c r="EWN247" s="41"/>
      <c r="EWO247" s="41"/>
      <c r="EWP247" s="41"/>
      <c r="EWQ247" s="41"/>
      <c r="EWR247" s="41"/>
      <c r="EWS247" s="41"/>
      <c r="EWT247" s="41"/>
      <c r="EWU247" s="41"/>
      <c r="EWV247" s="41"/>
      <c r="EWW247" s="41"/>
      <c r="EWX247" s="41"/>
      <c r="EWY247" s="41"/>
      <c r="EWZ247" s="41"/>
      <c r="EXA247" s="41"/>
      <c r="EXB247" s="41"/>
      <c r="EXC247" s="41"/>
      <c r="EXD247" s="41"/>
      <c r="EXE247" s="41"/>
      <c r="EXF247" s="41"/>
      <c r="EXG247" s="41"/>
      <c r="EXH247" s="41"/>
      <c r="EXI247" s="41"/>
      <c r="EXJ247" s="41"/>
      <c r="EXK247" s="41"/>
      <c r="EXL247" s="41"/>
      <c r="EXM247" s="41"/>
      <c r="EXN247" s="41"/>
      <c r="EXO247" s="41"/>
      <c r="EXP247" s="41"/>
      <c r="EXQ247" s="41"/>
      <c r="EXR247" s="41"/>
      <c r="EXS247" s="41"/>
      <c r="EXT247" s="41"/>
      <c r="EXU247" s="41"/>
      <c r="EXV247" s="41"/>
      <c r="EXW247" s="41"/>
      <c r="EXX247" s="41"/>
      <c r="EXY247" s="41"/>
      <c r="EXZ247" s="41"/>
      <c r="EYA247" s="41"/>
      <c r="EYB247" s="41"/>
      <c r="EYC247" s="41"/>
      <c r="EYD247" s="41"/>
      <c r="EYE247" s="41"/>
      <c r="EYF247" s="41"/>
      <c r="EYG247" s="41"/>
      <c r="EYH247" s="41"/>
      <c r="EYI247" s="41"/>
      <c r="EYJ247" s="41"/>
      <c r="EYK247" s="41"/>
      <c r="EYL247" s="41"/>
      <c r="EYM247" s="41"/>
      <c r="EYN247" s="41"/>
      <c r="EYO247" s="41"/>
      <c r="EYP247" s="41"/>
      <c r="EYQ247" s="41"/>
      <c r="EYR247" s="41"/>
      <c r="EYS247" s="41"/>
      <c r="EYT247" s="41"/>
      <c r="EYU247" s="41"/>
      <c r="EYV247" s="41"/>
      <c r="EYW247" s="41"/>
      <c r="EYX247" s="41"/>
      <c r="EYY247" s="41"/>
      <c r="EYZ247" s="41"/>
      <c r="EZA247" s="41"/>
      <c r="EZB247" s="41"/>
      <c r="EZC247" s="41"/>
      <c r="EZD247" s="41"/>
      <c r="EZE247" s="41"/>
      <c r="EZF247" s="41"/>
      <c r="EZG247" s="41"/>
      <c r="EZH247" s="41"/>
      <c r="EZI247" s="41"/>
      <c r="EZJ247" s="41"/>
      <c r="EZK247" s="41"/>
      <c r="EZL247" s="41"/>
      <c r="EZM247" s="41"/>
      <c r="EZN247" s="41"/>
      <c r="EZO247" s="41"/>
      <c r="EZP247" s="41"/>
      <c r="EZQ247" s="41"/>
      <c r="EZR247" s="41"/>
      <c r="EZS247" s="41"/>
      <c r="EZT247" s="41"/>
      <c r="EZU247" s="41"/>
      <c r="EZV247" s="41"/>
      <c r="EZW247" s="41"/>
      <c r="EZX247" s="41"/>
      <c r="EZY247" s="41"/>
      <c r="EZZ247" s="41"/>
      <c r="FAA247" s="41"/>
      <c r="FAB247" s="41"/>
      <c r="FAC247" s="41"/>
      <c r="FAD247" s="41"/>
      <c r="FAE247" s="41"/>
      <c r="FAF247" s="41"/>
      <c r="FAG247" s="41"/>
      <c r="FAH247" s="41"/>
      <c r="FAI247" s="41"/>
      <c r="FAJ247" s="41"/>
      <c r="FAK247" s="41"/>
      <c r="FAL247" s="41"/>
      <c r="FAM247" s="41"/>
      <c r="FAN247" s="41"/>
      <c r="FAO247" s="41"/>
      <c r="FAP247" s="41"/>
      <c r="FAQ247" s="41"/>
      <c r="FAR247" s="41"/>
      <c r="FAS247" s="41"/>
      <c r="FAT247" s="41"/>
      <c r="FAU247" s="41"/>
      <c r="FAV247" s="41"/>
      <c r="FAW247" s="41"/>
      <c r="FAX247" s="41"/>
      <c r="FAY247" s="41"/>
      <c r="FAZ247" s="41"/>
      <c r="FBA247" s="41"/>
      <c r="FBB247" s="41"/>
      <c r="FBC247" s="41"/>
      <c r="FBD247" s="41"/>
      <c r="FBE247" s="41"/>
      <c r="FBF247" s="41"/>
      <c r="FBG247" s="41"/>
      <c r="FBH247" s="41"/>
      <c r="FBI247" s="41"/>
      <c r="FBJ247" s="41"/>
      <c r="FBK247" s="41"/>
      <c r="FBL247" s="41"/>
      <c r="FBM247" s="41"/>
      <c r="FBN247" s="41"/>
      <c r="FBO247" s="41"/>
      <c r="FBP247" s="41"/>
      <c r="FBQ247" s="41"/>
      <c r="FBR247" s="41"/>
      <c r="FBS247" s="41"/>
      <c r="FBT247" s="41"/>
      <c r="FBU247" s="41"/>
      <c r="FBV247" s="41"/>
      <c r="FBW247" s="41"/>
      <c r="FBX247" s="41"/>
      <c r="FBY247" s="41"/>
      <c r="FBZ247" s="41"/>
      <c r="FCA247" s="41"/>
      <c r="FCB247" s="41"/>
      <c r="FCC247" s="41"/>
      <c r="FCD247" s="41"/>
      <c r="FCE247" s="41"/>
      <c r="FCF247" s="41"/>
      <c r="FCG247" s="41"/>
      <c r="FCH247" s="41"/>
      <c r="FCI247" s="41"/>
      <c r="FCJ247" s="41"/>
      <c r="FCK247" s="41"/>
      <c r="FCL247" s="41"/>
      <c r="FCM247" s="41"/>
      <c r="FCN247" s="41"/>
      <c r="FCO247" s="41"/>
      <c r="FCP247" s="41"/>
      <c r="FCQ247" s="41"/>
      <c r="FCR247" s="41"/>
      <c r="FCS247" s="41"/>
      <c r="FCT247" s="41"/>
      <c r="FCU247" s="41"/>
      <c r="FCV247" s="41"/>
      <c r="FCW247" s="41"/>
      <c r="FCX247" s="41"/>
      <c r="FCY247" s="41"/>
      <c r="FCZ247" s="41"/>
      <c r="FDA247" s="41"/>
      <c r="FDB247" s="41"/>
      <c r="FDC247" s="41"/>
      <c r="FDD247" s="41"/>
      <c r="FDE247" s="41"/>
      <c r="FDF247" s="41"/>
      <c r="FDG247" s="41"/>
      <c r="FDH247" s="41"/>
      <c r="FDI247" s="41"/>
      <c r="FDJ247" s="41"/>
      <c r="FDK247" s="41"/>
      <c r="FDL247" s="41"/>
      <c r="FDM247" s="41"/>
      <c r="FDN247" s="41"/>
      <c r="FDO247" s="41"/>
      <c r="FDP247" s="41"/>
      <c r="FDQ247" s="41"/>
      <c r="FDR247" s="41"/>
      <c r="FDS247" s="41"/>
      <c r="FDT247" s="41"/>
      <c r="FDU247" s="41"/>
      <c r="FDV247" s="41"/>
      <c r="FDW247" s="41"/>
      <c r="FDX247" s="41"/>
      <c r="FDY247" s="41"/>
      <c r="FDZ247" s="41"/>
      <c r="FEA247" s="41"/>
      <c r="FEB247" s="41"/>
      <c r="FEC247" s="41"/>
      <c r="FED247" s="41"/>
      <c r="FEE247" s="41"/>
      <c r="FEF247" s="41"/>
      <c r="FEG247" s="41"/>
      <c r="FEH247" s="41"/>
      <c r="FEI247" s="41"/>
      <c r="FEJ247" s="41"/>
      <c r="FEK247" s="41"/>
      <c r="FEL247" s="41"/>
      <c r="FEM247" s="41"/>
      <c r="FEN247" s="41"/>
      <c r="FEO247" s="41"/>
      <c r="FEP247" s="41"/>
      <c r="FEQ247" s="41"/>
      <c r="FER247" s="41"/>
      <c r="FES247" s="41"/>
      <c r="FET247" s="41"/>
      <c r="FEU247" s="41"/>
      <c r="FEV247" s="41"/>
      <c r="FEW247" s="41"/>
      <c r="FEX247" s="41"/>
      <c r="FEY247" s="41"/>
      <c r="FEZ247" s="41"/>
      <c r="FFA247" s="41"/>
      <c r="FFB247" s="41"/>
      <c r="FFC247" s="41"/>
      <c r="FFD247" s="41"/>
      <c r="FFE247" s="41"/>
      <c r="FFF247" s="41"/>
      <c r="FFG247" s="41"/>
      <c r="FFH247" s="41"/>
      <c r="FFI247" s="41"/>
      <c r="FFJ247" s="41"/>
      <c r="FFK247" s="41"/>
      <c r="FFL247" s="41"/>
      <c r="FFM247" s="41"/>
      <c r="FFN247" s="41"/>
      <c r="FFO247" s="41"/>
      <c r="FFP247" s="41"/>
      <c r="FFQ247" s="41"/>
      <c r="FFR247" s="41"/>
      <c r="FFS247" s="41"/>
      <c r="FFT247" s="41"/>
      <c r="FFU247" s="41"/>
      <c r="FFV247" s="41"/>
      <c r="FFW247" s="41"/>
      <c r="FFX247" s="41"/>
      <c r="FFY247" s="41"/>
      <c r="FFZ247" s="41"/>
      <c r="FGA247" s="41"/>
      <c r="FGB247" s="41"/>
      <c r="FGC247" s="41"/>
      <c r="FGD247" s="41"/>
      <c r="FGE247" s="41"/>
      <c r="FGF247" s="41"/>
      <c r="FGG247" s="41"/>
      <c r="FGH247" s="41"/>
      <c r="FGI247" s="41"/>
      <c r="FGJ247" s="41"/>
      <c r="FGK247" s="41"/>
      <c r="FGL247" s="41"/>
      <c r="FGM247" s="41"/>
      <c r="FGN247" s="41"/>
      <c r="FGO247" s="41"/>
      <c r="FGP247" s="41"/>
      <c r="FGQ247" s="41"/>
      <c r="FGR247" s="41"/>
      <c r="FGS247" s="41"/>
      <c r="FGT247" s="41"/>
      <c r="FGU247" s="41"/>
      <c r="FGV247" s="41"/>
      <c r="FGW247" s="41"/>
      <c r="FGX247" s="41"/>
      <c r="FGY247" s="41"/>
      <c r="FGZ247" s="41"/>
      <c r="FHA247" s="41"/>
      <c r="FHB247" s="41"/>
      <c r="FHC247" s="41"/>
      <c r="FHD247" s="41"/>
      <c r="FHE247" s="41"/>
      <c r="FHF247" s="41"/>
      <c r="FHG247" s="41"/>
      <c r="FHH247" s="41"/>
      <c r="FHI247" s="41"/>
      <c r="FHJ247" s="41"/>
      <c r="FHK247" s="41"/>
      <c r="FHL247" s="41"/>
      <c r="FHM247" s="41"/>
      <c r="FHN247" s="41"/>
      <c r="FHO247" s="41"/>
      <c r="FHP247" s="41"/>
      <c r="FHQ247" s="41"/>
      <c r="FHR247" s="41"/>
      <c r="FHS247" s="41"/>
      <c r="FHT247" s="41"/>
      <c r="FHU247" s="41"/>
      <c r="FHV247" s="41"/>
      <c r="FHW247" s="41"/>
      <c r="FHX247" s="41"/>
      <c r="FHY247" s="41"/>
      <c r="FHZ247" s="41"/>
      <c r="FIA247" s="41"/>
      <c r="FIB247" s="41"/>
      <c r="FIC247" s="41"/>
      <c r="FID247" s="41"/>
      <c r="FIE247" s="41"/>
      <c r="FIF247" s="41"/>
      <c r="FIG247" s="41"/>
      <c r="FIH247" s="41"/>
      <c r="FII247" s="41"/>
      <c r="FIJ247" s="41"/>
      <c r="FIK247" s="41"/>
      <c r="FIL247" s="41"/>
      <c r="FIM247" s="41"/>
      <c r="FIN247" s="41"/>
      <c r="FIO247" s="41"/>
      <c r="FIP247" s="41"/>
      <c r="FIQ247" s="41"/>
      <c r="FIR247" s="41"/>
      <c r="FIS247" s="41"/>
      <c r="FIT247" s="41"/>
      <c r="FIU247" s="41"/>
      <c r="FIV247" s="41"/>
      <c r="FIW247" s="41"/>
      <c r="FIX247" s="41"/>
      <c r="FIY247" s="41"/>
      <c r="FIZ247" s="41"/>
      <c r="FJA247" s="41"/>
      <c r="FJB247" s="41"/>
      <c r="FJC247" s="41"/>
      <c r="FJD247" s="41"/>
      <c r="FJE247" s="41"/>
      <c r="FJF247" s="41"/>
      <c r="FJG247" s="41"/>
      <c r="FJH247" s="41"/>
      <c r="FJI247" s="41"/>
      <c r="FJJ247" s="41"/>
      <c r="FJK247" s="41"/>
      <c r="FJL247" s="41"/>
      <c r="FJM247" s="41"/>
      <c r="FJN247" s="41"/>
      <c r="FJO247" s="41"/>
      <c r="FJP247" s="41"/>
      <c r="FJQ247" s="41"/>
      <c r="FJR247" s="41"/>
      <c r="FJS247" s="41"/>
      <c r="FJT247" s="41"/>
      <c r="FJU247" s="41"/>
      <c r="FJV247" s="41"/>
      <c r="FJW247" s="41"/>
      <c r="FJX247" s="41"/>
      <c r="FJY247" s="41"/>
      <c r="FJZ247" s="41"/>
      <c r="FKA247" s="41"/>
      <c r="FKB247" s="41"/>
      <c r="FKC247" s="41"/>
      <c r="FKD247" s="41"/>
      <c r="FKE247" s="41"/>
      <c r="FKF247" s="41"/>
      <c r="FKG247" s="41"/>
      <c r="FKH247" s="41"/>
      <c r="FKI247" s="41"/>
      <c r="FKJ247" s="41"/>
      <c r="FKK247" s="41"/>
      <c r="FKL247" s="41"/>
      <c r="FKM247" s="41"/>
      <c r="FKN247" s="41"/>
      <c r="FKO247" s="41"/>
      <c r="FKP247" s="41"/>
      <c r="FKQ247" s="41"/>
      <c r="FKR247" s="41"/>
      <c r="FKS247" s="41"/>
      <c r="FKT247" s="41"/>
      <c r="FKU247" s="41"/>
      <c r="FKV247" s="41"/>
      <c r="FKW247" s="41"/>
      <c r="FKX247" s="41"/>
      <c r="FKY247" s="41"/>
      <c r="FKZ247" s="41"/>
      <c r="FLA247" s="41"/>
      <c r="FLB247" s="41"/>
      <c r="FLC247" s="41"/>
      <c r="FLD247" s="41"/>
      <c r="FLE247" s="41"/>
      <c r="FLF247" s="41"/>
      <c r="FLG247" s="41"/>
      <c r="FLH247" s="41"/>
      <c r="FLI247" s="41"/>
      <c r="FLJ247" s="41"/>
      <c r="FLK247" s="41"/>
      <c r="FLL247" s="41"/>
      <c r="FLM247" s="41"/>
      <c r="FLN247" s="41"/>
      <c r="FLO247" s="41"/>
      <c r="FLP247" s="41"/>
      <c r="FLQ247" s="41"/>
      <c r="FLR247" s="41"/>
      <c r="FLS247" s="41"/>
      <c r="FLT247" s="41"/>
      <c r="FLU247" s="41"/>
      <c r="FLV247" s="41"/>
      <c r="FLW247" s="41"/>
      <c r="FLX247" s="41"/>
      <c r="FLY247" s="41"/>
      <c r="FLZ247" s="41"/>
      <c r="FMA247" s="41"/>
      <c r="FMB247" s="41"/>
      <c r="FMC247" s="41"/>
      <c r="FMD247" s="41"/>
      <c r="FME247" s="41"/>
      <c r="FMF247" s="41"/>
      <c r="FMG247" s="41"/>
      <c r="FMH247" s="41"/>
      <c r="FMI247" s="41"/>
      <c r="FMJ247" s="41"/>
      <c r="FMK247" s="41"/>
      <c r="FML247" s="41"/>
      <c r="FMM247" s="41"/>
      <c r="FMN247" s="41"/>
      <c r="FMO247" s="41"/>
      <c r="FMP247" s="41"/>
      <c r="FMQ247" s="41"/>
      <c r="FMR247" s="41"/>
      <c r="FMS247" s="41"/>
      <c r="FMT247" s="41"/>
      <c r="FMU247" s="41"/>
      <c r="FMV247" s="41"/>
      <c r="FMW247" s="41"/>
      <c r="FMX247" s="41"/>
      <c r="FMY247" s="41"/>
      <c r="FMZ247" s="41"/>
      <c r="FNA247" s="41"/>
      <c r="FNB247" s="41"/>
      <c r="FNC247" s="41"/>
      <c r="FND247" s="41"/>
      <c r="FNE247" s="41"/>
      <c r="FNF247" s="41"/>
      <c r="FNG247" s="41"/>
      <c r="FNH247" s="41"/>
      <c r="FNI247" s="41"/>
      <c r="FNJ247" s="41"/>
      <c r="FNK247" s="41"/>
      <c r="FNL247" s="41"/>
      <c r="FNM247" s="41"/>
      <c r="FNN247" s="41"/>
      <c r="FNO247" s="41"/>
      <c r="FNP247" s="41"/>
      <c r="FNQ247" s="41"/>
      <c r="FNR247" s="41"/>
      <c r="FNS247" s="41"/>
      <c r="FNT247" s="41"/>
      <c r="FNU247" s="41"/>
      <c r="FNV247" s="41"/>
      <c r="FNW247" s="41"/>
      <c r="FNX247" s="41"/>
      <c r="FNY247" s="41"/>
      <c r="FNZ247" s="41"/>
      <c r="FOA247" s="41"/>
      <c r="FOB247" s="41"/>
      <c r="FOC247" s="41"/>
      <c r="FOD247" s="41"/>
      <c r="FOE247" s="41"/>
      <c r="FOF247" s="41"/>
      <c r="FOG247" s="41"/>
      <c r="FOH247" s="41"/>
      <c r="FOI247" s="41"/>
      <c r="FOJ247" s="41"/>
      <c r="FOK247" s="41"/>
      <c r="FOL247" s="41"/>
      <c r="FOM247" s="41"/>
      <c r="FON247" s="41"/>
      <c r="FOO247" s="41"/>
      <c r="FOP247" s="41"/>
      <c r="FOQ247" s="41"/>
      <c r="FOR247" s="41"/>
      <c r="FOS247" s="41"/>
      <c r="FOT247" s="41"/>
      <c r="FOU247" s="41"/>
      <c r="FOV247" s="41"/>
      <c r="FOW247" s="41"/>
      <c r="FOX247" s="41"/>
      <c r="FOY247" s="41"/>
      <c r="FOZ247" s="41"/>
      <c r="FPA247" s="41"/>
      <c r="FPB247" s="41"/>
      <c r="FPC247" s="41"/>
      <c r="FPD247" s="41"/>
      <c r="FPE247" s="41"/>
      <c r="FPF247" s="41"/>
      <c r="FPG247" s="41"/>
      <c r="FPH247" s="41"/>
      <c r="FPI247" s="41"/>
      <c r="FPJ247" s="41"/>
      <c r="FPK247" s="41"/>
      <c r="FPL247" s="41"/>
      <c r="FPM247" s="41"/>
      <c r="FPN247" s="41"/>
      <c r="FPO247" s="41"/>
      <c r="FPP247" s="41"/>
      <c r="FPQ247" s="41"/>
      <c r="FPR247" s="41"/>
      <c r="FPS247" s="41"/>
      <c r="FPT247" s="41"/>
      <c r="FPU247" s="41"/>
      <c r="FPV247" s="41"/>
      <c r="FPW247" s="41"/>
      <c r="FPX247" s="41"/>
      <c r="FPY247" s="41"/>
      <c r="FPZ247" s="41"/>
      <c r="FQA247" s="41"/>
      <c r="FQB247" s="41"/>
      <c r="FQC247" s="41"/>
      <c r="FQD247" s="41"/>
      <c r="FQE247" s="41"/>
      <c r="FQF247" s="41"/>
      <c r="FQG247" s="41"/>
      <c r="FQH247" s="41"/>
      <c r="FQI247" s="41"/>
      <c r="FQJ247" s="41"/>
      <c r="FQK247" s="41"/>
      <c r="FQL247" s="41"/>
      <c r="FQM247" s="41"/>
      <c r="FQN247" s="41"/>
      <c r="FQO247" s="41"/>
      <c r="FQP247" s="41"/>
      <c r="FQQ247" s="41"/>
      <c r="FQR247" s="41"/>
      <c r="FQS247" s="41"/>
      <c r="FQT247" s="41"/>
      <c r="FQU247" s="41"/>
      <c r="FQV247" s="41"/>
      <c r="FQW247" s="41"/>
      <c r="FQX247" s="41"/>
      <c r="FQY247" s="41"/>
      <c r="FQZ247" s="41"/>
      <c r="FRA247" s="41"/>
      <c r="FRB247" s="41"/>
      <c r="FRC247" s="41"/>
      <c r="FRD247" s="41"/>
      <c r="FRE247" s="41"/>
      <c r="FRF247" s="41"/>
      <c r="FRG247" s="41"/>
      <c r="FRH247" s="41"/>
      <c r="FRI247" s="41"/>
      <c r="FRJ247" s="41"/>
      <c r="FRK247" s="41"/>
      <c r="FRL247" s="41"/>
      <c r="FRM247" s="41"/>
      <c r="FRN247" s="41"/>
      <c r="FRO247" s="41"/>
      <c r="FRP247" s="41"/>
      <c r="FRQ247" s="41"/>
      <c r="FRR247" s="41"/>
      <c r="FRS247" s="41"/>
      <c r="FRT247" s="41"/>
      <c r="FRU247" s="41"/>
      <c r="FRV247" s="41"/>
      <c r="FRW247" s="41"/>
      <c r="FRX247" s="41"/>
      <c r="FRY247" s="41"/>
      <c r="FRZ247" s="41"/>
      <c r="FSA247" s="41"/>
      <c r="FSB247" s="41"/>
      <c r="FSC247" s="41"/>
      <c r="FSD247" s="41"/>
      <c r="FSE247" s="41"/>
      <c r="FSF247" s="41"/>
      <c r="FSG247" s="41"/>
      <c r="FSH247" s="41"/>
      <c r="FSI247" s="41"/>
      <c r="FSJ247" s="41"/>
      <c r="FSK247" s="41"/>
      <c r="FSL247" s="41"/>
      <c r="FSM247" s="41"/>
      <c r="FSN247" s="41"/>
      <c r="FSO247" s="41"/>
      <c r="FSP247" s="41"/>
      <c r="FSQ247" s="41"/>
      <c r="FSR247" s="41"/>
      <c r="FSS247" s="41"/>
      <c r="FST247" s="41"/>
      <c r="FSU247" s="41"/>
      <c r="FSV247" s="41"/>
      <c r="FSW247" s="41"/>
      <c r="FSX247" s="41"/>
      <c r="FSY247" s="41"/>
      <c r="FSZ247" s="41"/>
      <c r="FTA247" s="41"/>
      <c r="FTB247" s="41"/>
      <c r="FTC247" s="41"/>
      <c r="FTD247" s="41"/>
      <c r="FTE247" s="41"/>
      <c r="FTF247" s="41"/>
      <c r="FTG247" s="41"/>
      <c r="FTH247" s="41"/>
      <c r="FTI247" s="41"/>
      <c r="FTJ247" s="41"/>
      <c r="FTK247" s="41"/>
      <c r="FTL247" s="41"/>
      <c r="FTM247" s="41"/>
      <c r="FTN247" s="41"/>
      <c r="FTO247" s="41"/>
      <c r="FTP247" s="41"/>
      <c r="FTQ247" s="41"/>
      <c r="FTR247" s="41"/>
      <c r="FTS247" s="41"/>
      <c r="FTT247" s="41"/>
      <c r="FTU247" s="41"/>
      <c r="FTV247" s="41"/>
      <c r="FTW247" s="41"/>
      <c r="FTX247" s="41"/>
      <c r="FTY247" s="41"/>
      <c r="FTZ247" s="41"/>
      <c r="FUA247" s="41"/>
      <c r="FUB247" s="41"/>
      <c r="FUC247" s="41"/>
      <c r="FUD247" s="41"/>
      <c r="FUE247" s="41"/>
      <c r="FUF247" s="41"/>
      <c r="FUG247" s="41"/>
      <c r="FUH247" s="41"/>
      <c r="FUI247" s="41"/>
      <c r="FUJ247" s="41"/>
      <c r="FUK247" s="41"/>
      <c r="FUL247" s="41"/>
      <c r="FUM247" s="41"/>
      <c r="FUN247" s="41"/>
      <c r="FUO247" s="41"/>
      <c r="FUP247" s="41"/>
      <c r="FUQ247" s="41"/>
      <c r="FUR247" s="41"/>
      <c r="FUS247" s="41"/>
      <c r="FUT247" s="41"/>
      <c r="FUU247" s="41"/>
      <c r="FUV247" s="41"/>
      <c r="FUW247" s="41"/>
      <c r="FUX247" s="41"/>
      <c r="FUY247" s="41"/>
      <c r="FUZ247" s="41"/>
      <c r="FVA247" s="41"/>
      <c r="FVB247" s="41"/>
      <c r="FVC247" s="41"/>
      <c r="FVD247" s="41"/>
      <c r="FVE247" s="41"/>
      <c r="FVF247" s="41"/>
      <c r="FVG247" s="41"/>
      <c r="FVH247" s="41"/>
      <c r="FVI247" s="41"/>
      <c r="FVJ247" s="41"/>
      <c r="FVK247" s="41"/>
      <c r="FVL247" s="41"/>
      <c r="FVM247" s="41"/>
      <c r="FVN247" s="41"/>
      <c r="FVO247" s="41"/>
      <c r="FVP247" s="41"/>
      <c r="FVQ247" s="41"/>
      <c r="FVR247" s="41"/>
      <c r="FVS247" s="41"/>
      <c r="FVT247" s="41"/>
      <c r="FVU247" s="41"/>
      <c r="FVV247" s="41"/>
      <c r="FVW247" s="41"/>
      <c r="FVX247" s="41"/>
      <c r="FVY247" s="41"/>
      <c r="FVZ247" s="41"/>
      <c r="FWA247" s="41"/>
      <c r="FWB247" s="41"/>
      <c r="FWC247" s="41"/>
      <c r="FWD247" s="41"/>
      <c r="FWE247" s="41"/>
      <c r="FWF247" s="41"/>
      <c r="FWG247" s="41"/>
      <c r="FWH247" s="41"/>
      <c r="FWI247" s="41"/>
      <c r="FWJ247" s="41"/>
      <c r="FWK247" s="41"/>
      <c r="FWL247" s="41"/>
      <c r="FWM247" s="41"/>
      <c r="FWN247" s="41"/>
      <c r="FWO247" s="41"/>
      <c r="FWP247" s="41"/>
      <c r="FWQ247" s="41"/>
      <c r="FWR247" s="41"/>
      <c r="FWS247" s="41"/>
      <c r="FWT247" s="41"/>
      <c r="FWU247" s="41"/>
      <c r="FWV247" s="41"/>
      <c r="FWW247" s="41"/>
      <c r="FWX247" s="41"/>
      <c r="FWY247" s="41"/>
      <c r="FWZ247" s="41"/>
      <c r="FXA247" s="41"/>
      <c r="FXB247" s="41"/>
      <c r="FXC247" s="41"/>
      <c r="FXD247" s="41"/>
      <c r="FXE247" s="41"/>
      <c r="FXF247" s="41"/>
      <c r="FXG247" s="41"/>
      <c r="FXH247" s="41"/>
      <c r="FXI247" s="41"/>
      <c r="FXJ247" s="41"/>
      <c r="FXK247" s="41"/>
      <c r="FXL247" s="41"/>
      <c r="FXM247" s="41"/>
      <c r="FXN247" s="41"/>
      <c r="FXO247" s="41"/>
      <c r="FXP247" s="41"/>
      <c r="FXQ247" s="41"/>
      <c r="FXR247" s="41"/>
      <c r="FXS247" s="41"/>
      <c r="FXT247" s="41"/>
      <c r="FXU247" s="41"/>
      <c r="FXV247" s="41"/>
      <c r="FXW247" s="41"/>
      <c r="FXX247" s="41"/>
      <c r="FXY247" s="41"/>
      <c r="FXZ247" s="41"/>
      <c r="FYA247" s="41"/>
      <c r="FYB247" s="41"/>
      <c r="FYC247" s="41"/>
      <c r="FYD247" s="41"/>
      <c r="FYE247" s="41"/>
      <c r="FYF247" s="41"/>
      <c r="FYG247" s="41"/>
      <c r="FYH247" s="41"/>
      <c r="FYI247" s="41"/>
      <c r="FYJ247" s="41"/>
      <c r="FYK247" s="41"/>
      <c r="FYL247" s="41"/>
      <c r="FYM247" s="41"/>
      <c r="FYN247" s="41"/>
      <c r="FYO247" s="41"/>
      <c r="FYP247" s="41"/>
      <c r="FYQ247" s="41"/>
      <c r="FYR247" s="41"/>
      <c r="FYS247" s="41"/>
      <c r="FYT247" s="41"/>
      <c r="FYU247" s="41"/>
      <c r="FYV247" s="41"/>
      <c r="FYW247" s="41"/>
      <c r="FYX247" s="41"/>
      <c r="FYY247" s="41"/>
      <c r="FYZ247" s="41"/>
      <c r="FZA247" s="41"/>
      <c r="FZB247" s="41"/>
      <c r="FZC247" s="41"/>
      <c r="FZD247" s="41"/>
      <c r="FZE247" s="41"/>
      <c r="FZF247" s="41"/>
      <c r="FZG247" s="41"/>
      <c r="FZH247" s="41"/>
      <c r="FZI247" s="41"/>
      <c r="FZJ247" s="41"/>
      <c r="FZK247" s="41"/>
      <c r="FZL247" s="41"/>
      <c r="FZM247" s="41"/>
      <c r="FZN247" s="41"/>
      <c r="FZO247" s="41"/>
      <c r="FZP247" s="41"/>
      <c r="FZQ247" s="41"/>
      <c r="FZR247" s="41"/>
      <c r="FZS247" s="41"/>
      <c r="FZT247" s="41"/>
      <c r="FZU247" s="41"/>
      <c r="FZV247" s="41"/>
      <c r="FZW247" s="41"/>
      <c r="FZX247" s="41"/>
      <c r="FZY247" s="41"/>
      <c r="FZZ247" s="41"/>
      <c r="GAA247" s="41"/>
      <c r="GAB247" s="41"/>
      <c r="GAC247" s="41"/>
      <c r="GAD247" s="41"/>
      <c r="GAE247" s="41"/>
      <c r="GAF247" s="41"/>
      <c r="GAG247" s="41"/>
      <c r="GAH247" s="41"/>
      <c r="GAI247" s="41"/>
      <c r="GAJ247" s="41"/>
      <c r="GAK247" s="41"/>
      <c r="GAL247" s="41"/>
      <c r="GAM247" s="41"/>
      <c r="GAN247" s="41"/>
      <c r="GAO247" s="41"/>
      <c r="GAP247" s="41"/>
      <c r="GAQ247" s="41"/>
      <c r="GAR247" s="41"/>
      <c r="GAS247" s="41"/>
      <c r="GAT247" s="41"/>
      <c r="GAU247" s="41"/>
      <c r="GAV247" s="41"/>
      <c r="GAW247" s="41"/>
      <c r="GAX247" s="41"/>
      <c r="GAY247" s="41"/>
      <c r="GAZ247" s="41"/>
      <c r="GBA247" s="41"/>
      <c r="GBB247" s="41"/>
      <c r="GBC247" s="41"/>
      <c r="GBD247" s="41"/>
      <c r="GBE247" s="41"/>
      <c r="GBF247" s="41"/>
      <c r="GBG247" s="41"/>
      <c r="GBH247" s="41"/>
      <c r="GBI247" s="41"/>
      <c r="GBJ247" s="41"/>
      <c r="GBK247" s="41"/>
      <c r="GBL247" s="41"/>
      <c r="GBM247" s="41"/>
      <c r="GBN247" s="41"/>
      <c r="GBO247" s="41"/>
      <c r="GBP247" s="41"/>
      <c r="GBQ247" s="41"/>
      <c r="GBR247" s="41"/>
      <c r="GBS247" s="41"/>
      <c r="GBT247" s="41"/>
      <c r="GBU247" s="41"/>
      <c r="GBV247" s="41"/>
      <c r="GBW247" s="41"/>
      <c r="GBX247" s="41"/>
      <c r="GBY247" s="41"/>
      <c r="GBZ247" s="41"/>
      <c r="GCA247" s="41"/>
      <c r="GCB247" s="41"/>
      <c r="GCC247" s="41"/>
      <c r="GCD247" s="41"/>
      <c r="GCE247" s="41"/>
      <c r="GCF247" s="41"/>
      <c r="GCG247" s="41"/>
      <c r="GCH247" s="41"/>
      <c r="GCI247" s="41"/>
      <c r="GCJ247" s="41"/>
      <c r="GCK247" s="41"/>
      <c r="GCL247" s="41"/>
      <c r="GCM247" s="41"/>
      <c r="GCN247" s="41"/>
      <c r="GCO247" s="41"/>
      <c r="GCP247" s="41"/>
      <c r="GCQ247" s="41"/>
      <c r="GCR247" s="41"/>
      <c r="GCS247" s="41"/>
      <c r="GCT247" s="41"/>
      <c r="GCU247" s="41"/>
      <c r="GCV247" s="41"/>
      <c r="GCW247" s="41"/>
      <c r="GCX247" s="41"/>
      <c r="GCY247" s="41"/>
      <c r="GCZ247" s="41"/>
      <c r="GDA247" s="41"/>
      <c r="GDB247" s="41"/>
      <c r="GDC247" s="41"/>
      <c r="GDD247" s="41"/>
      <c r="GDE247" s="41"/>
      <c r="GDF247" s="41"/>
      <c r="GDG247" s="41"/>
      <c r="GDH247" s="41"/>
      <c r="GDI247" s="41"/>
      <c r="GDJ247" s="41"/>
      <c r="GDK247" s="41"/>
      <c r="GDL247" s="41"/>
      <c r="GDM247" s="41"/>
      <c r="GDN247" s="41"/>
      <c r="GDO247" s="41"/>
      <c r="GDP247" s="41"/>
      <c r="GDQ247" s="41"/>
      <c r="GDR247" s="41"/>
      <c r="GDS247" s="41"/>
      <c r="GDT247" s="41"/>
      <c r="GDU247" s="41"/>
      <c r="GDV247" s="41"/>
      <c r="GDW247" s="41"/>
      <c r="GDX247" s="41"/>
      <c r="GDY247" s="41"/>
      <c r="GDZ247" s="41"/>
      <c r="GEA247" s="41"/>
      <c r="GEB247" s="41"/>
      <c r="GEC247" s="41"/>
      <c r="GED247" s="41"/>
      <c r="GEE247" s="41"/>
      <c r="GEF247" s="41"/>
      <c r="GEG247" s="41"/>
      <c r="GEH247" s="41"/>
      <c r="GEI247" s="41"/>
      <c r="GEJ247" s="41"/>
      <c r="GEK247" s="41"/>
      <c r="GEL247" s="41"/>
      <c r="GEM247" s="41"/>
      <c r="GEN247" s="41"/>
      <c r="GEO247" s="41"/>
      <c r="GEP247" s="41"/>
      <c r="GEQ247" s="41"/>
      <c r="GER247" s="41"/>
      <c r="GES247" s="41"/>
      <c r="GET247" s="41"/>
      <c r="GEU247" s="41"/>
      <c r="GEV247" s="41"/>
      <c r="GEW247" s="41"/>
      <c r="GEX247" s="41"/>
      <c r="GEY247" s="41"/>
      <c r="GEZ247" s="41"/>
      <c r="GFA247" s="41"/>
      <c r="GFB247" s="41"/>
      <c r="GFC247" s="41"/>
      <c r="GFD247" s="41"/>
      <c r="GFE247" s="41"/>
      <c r="GFF247" s="41"/>
      <c r="GFG247" s="41"/>
      <c r="GFH247" s="41"/>
      <c r="GFI247" s="41"/>
      <c r="GFJ247" s="41"/>
      <c r="GFK247" s="41"/>
      <c r="GFL247" s="41"/>
      <c r="GFM247" s="41"/>
      <c r="GFN247" s="41"/>
      <c r="GFO247" s="41"/>
      <c r="GFP247" s="41"/>
      <c r="GFQ247" s="41"/>
      <c r="GFR247" s="41"/>
      <c r="GFS247" s="41"/>
      <c r="GFT247" s="41"/>
      <c r="GFU247" s="41"/>
      <c r="GFV247" s="41"/>
      <c r="GFW247" s="41"/>
      <c r="GFX247" s="41"/>
      <c r="GFY247" s="41"/>
      <c r="GFZ247" s="41"/>
      <c r="GGA247" s="41"/>
      <c r="GGB247" s="41"/>
      <c r="GGC247" s="41"/>
      <c r="GGD247" s="41"/>
      <c r="GGE247" s="41"/>
      <c r="GGF247" s="41"/>
      <c r="GGG247" s="41"/>
      <c r="GGH247" s="41"/>
      <c r="GGI247" s="41"/>
      <c r="GGJ247" s="41"/>
      <c r="GGK247" s="41"/>
      <c r="GGL247" s="41"/>
      <c r="GGM247" s="41"/>
      <c r="GGN247" s="41"/>
      <c r="GGO247" s="41"/>
      <c r="GGP247" s="41"/>
      <c r="GGQ247" s="41"/>
      <c r="GGR247" s="41"/>
      <c r="GGS247" s="41"/>
      <c r="GGT247" s="41"/>
      <c r="GGU247" s="41"/>
      <c r="GGV247" s="41"/>
      <c r="GGW247" s="41"/>
      <c r="GGX247" s="41"/>
      <c r="GGY247" s="41"/>
      <c r="GGZ247" s="41"/>
      <c r="GHA247" s="41"/>
      <c r="GHB247" s="41"/>
      <c r="GHC247" s="41"/>
      <c r="GHD247" s="41"/>
      <c r="GHE247" s="41"/>
      <c r="GHF247" s="41"/>
      <c r="GHG247" s="41"/>
      <c r="GHH247" s="41"/>
      <c r="GHI247" s="41"/>
      <c r="GHJ247" s="41"/>
      <c r="GHK247" s="41"/>
      <c r="GHL247" s="41"/>
      <c r="GHM247" s="41"/>
      <c r="GHN247" s="41"/>
      <c r="GHO247" s="41"/>
      <c r="GHP247" s="41"/>
      <c r="GHQ247" s="41"/>
      <c r="GHR247" s="41"/>
      <c r="GHS247" s="41"/>
      <c r="GHT247" s="41"/>
      <c r="GHU247" s="41"/>
      <c r="GHV247" s="41"/>
      <c r="GHW247" s="41"/>
      <c r="GHX247" s="41"/>
      <c r="GHY247" s="41"/>
      <c r="GHZ247" s="41"/>
      <c r="GIA247" s="41"/>
      <c r="GIB247" s="41"/>
      <c r="GIC247" s="41"/>
      <c r="GID247" s="41"/>
      <c r="GIE247" s="41"/>
      <c r="GIF247" s="41"/>
      <c r="GIG247" s="41"/>
      <c r="GIH247" s="41"/>
      <c r="GII247" s="41"/>
      <c r="GIJ247" s="41"/>
      <c r="GIK247" s="41"/>
      <c r="GIL247" s="41"/>
      <c r="GIM247" s="41"/>
      <c r="GIN247" s="41"/>
      <c r="GIO247" s="41"/>
      <c r="GIP247" s="41"/>
      <c r="GIQ247" s="41"/>
      <c r="GIR247" s="41"/>
      <c r="GIS247" s="41"/>
      <c r="GIT247" s="41"/>
      <c r="GIU247" s="41"/>
      <c r="GIV247" s="41"/>
      <c r="GIW247" s="41"/>
      <c r="GIX247" s="41"/>
      <c r="GIY247" s="41"/>
      <c r="GIZ247" s="41"/>
      <c r="GJA247" s="41"/>
      <c r="GJB247" s="41"/>
      <c r="GJC247" s="41"/>
      <c r="GJD247" s="41"/>
      <c r="GJE247" s="41"/>
      <c r="GJF247" s="41"/>
      <c r="GJG247" s="41"/>
      <c r="GJH247" s="41"/>
      <c r="GJI247" s="41"/>
      <c r="GJJ247" s="41"/>
      <c r="GJK247" s="41"/>
      <c r="GJL247" s="41"/>
      <c r="GJM247" s="41"/>
      <c r="GJN247" s="41"/>
      <c r="GJO247" s="41"/>
      <c r="GJP247" s="41"/>
      <c r="GJQ247" s="41"/>
      <c r="GJR247" s="41"/>
      <c r="GJS247" s="41"/>
      <c r="GJT247" s="41"/>
      <c r="GJU247" s="41"/>
      <c r="GJV247" s="41"/>
      <c r="GJW247" s="41"/>
      <c r="GJX247" s="41"/>
      <c r="GJY247" s="41"/>
      <c r="GJZ247" s="41"/>
      <c r="GKA247" s="41"/>
      <c r="GKB247" s="41"/>
      <c r="GKC247" s="41"/>
      <c r="GKD247" s="41"/>
      <c r="GKE247" s="41"/>
      <c r="GKF247" s="41"/>
      <c r="GKG247" s="41"/>
      <c r="GKH247" s="41"/>
      <c r="GKI247" s="41"/>
      <c r="GKJ247" s="41"/>
      <c r="GKK247" s="41"/>
      <c r="GKL247" s="41"/>
      <c r="GKM247" s="41"/>
      <c r="GKN247" s="41"/>
      <c r="GKO247" s="41"/>
      <c r="GKP247" s="41"/>
      <c r="GKQ247" s="41"/>
      <c r="GKR247" s="41"/>
      <c r="GKS247" s="41"/>
      <c r="GKT247" s="41"/>
      <c r="GKU247" s="41"/>
      <c r="GKV247" s="41"/>
      <c r="GKW247" s="41"/>
      <c r="GKX247" s="41"/>
      <c r="GKY247" s="41"/>
      <c r="GKZ247" s="41"/>
      <c r="GLA247" s="41"/>
      <c r="GLB247" s="41"/>
      <c r="GLC247" s="41"/>
      <c r="GLD247" s="41"/>
      <c r="GLE247" s="41"/>
      <c r="GLF247" s="41"/>
      <c r="GLG247" s="41"/>
      <c r="GLH247" s="41"/>
      <c r="GLI247" s="41"/>
      <c r="GLJ247" s="41"/>
      <c r="GLK247" s="41"/>
      <c r="GLL247" s="41"/>
      <c r="GLM247" s="41"/>
      <c r="GLN247" s="41"/>
      <c r="GLO247" s="41"/>
      <c r="GLP247" s="41"/>
      <c r="GLQ247" s="41"/>
      <c r="GLR247" s="41"/>
      <c r="GLS247" s="41"/>
      <c r="GLT247" s="41"/>
      <c r="GLU247" s="41"/>
      <c r="GLV247" s="41"/>
      <c r="GLW247" s="41"/>
      <c r="GLX247" s="41"/>
      <c r="GLY247" s="41"/>
      <c r="GLZ247" s="41"/>
      <c r="GMA247" s="41"/>
      <c r="GMB247" s="41"/>
      <c r="GMC247" s="41"/>
      <c r="GMD247" s="41"/>
      <c r="GME247" s="41"/>
      <c r="GMF247" s="41"/>
      <c r="GMG247" s="41"/>
      <c r="GMH247" s="41"/>
      <c r="GMI247" s="41"/>
      <c r="GMJ247" s="41"/>
      <c r="GMK247" s="41"/>
      <c r="GML247" s="41"/>
      <c r="GMM247" s="41"/>
      <c r="GMN247" s="41"/>
      <c r="GMO247" s="41"/>
      <c r="GMP247" s="41"/>
      <c r="GMQ247" s="41"/>
      <c r="GMR247" s="41"/>
      <c r="GMS247" s="41"/>
      <c r="GMT247" s="41"/>
      <c r="GMU247" s="41"/>
      <c r="GMV247" s="41"/>
      <c r="GMW247" s="41"/>
      <c r="GMX247" s="41"/>
      <c r="GMY247" s="41"/>
      <c r="GMZ247" s="41"/>
      <c r="GNA247" s="41"/>
      <c r="GNB247" s="41"/>
      <c r="GNC247" s="41"/>
      <c r="GND247" s="41"/>
      <c r="GNE247" s="41"/>
      <c r="GNF247" s="41"/>
      <c r="GNG247" s="41"/>
      <c r="GNH247" s="41"/>
      <c r="GNI247" s="41"/>
      <c r="GNJ247" s="41"/>
      <c r="GNK247" s="41"/>
      <c r="GNL247" s="41"/>
      <c r="GNM247" s="41"/>
      <c r="GNN247" s="41"/>
      <c r="GNO247" s="41"/>
      <c r="GNP247" s="41"/>
      <c r="GNQ247" s="41"/>
      <c r="GNR247" s="41"/>
      <c r="GNS247" s="41"/>
      <c r="GNT247" s="41"/>
      <c r="GNU247" s="41"/>
      <c r="GNV247" s="41"/>
      <c r="GNW247" s="41"/>
      <c r="GNX247" s="41"/>
      <c r="GNY247" s="41"/>
      <c r="GNZ247" s="41"/>
      <c r="GOA247" s="41"/>
      <c r="GOB247" s="41"/>
      <c r="GOC247" s="41"/>
      <c r="GOD247" s="41"/>
      <c r="GOE247" s="41"/>
      <c r="GOF247" s="41"/>
      <c r="GOG247" s="41"/>
      <c r="GOH247" s="41"/>
      <c r="GOI247" s="41"/>
      <c r="GOJ247" s="41"/>
      <c r="GOK247" s="41"/>
      <c r="GOL247" s="41"/>
      <c r="GOM247" s="41"/>
      <c r="GON247" s="41"/>
      <c r="GOO247" s="41"/>
      <c r="GOP247" s="41"/>
      <c r="GOQ247" s="41"/>
      <c r="GOR247" s="41"/>
      <c r="GOS247" s="41"/>
      <c r="GOT247" s="41"/>
      <c r="GOU247" s="41"/>
      <c r="GOV247" s="41"/>
      <c r="GOW247" s="41"/>
      <c r="GOX247" s="41"/>
      <c r="GOY247" s="41"/>
      <c r="GOZ247" s="41"/>
      <c r="GPA247" s="41"/>
      <c r="GPB247" s="41"/>
      <c r="GPC247" s="41"/>
      <c r="GPD247" s="41"/>
      <c r="GPE247" s="41"/>
      <c r="GPF247" s="41"/>
      <c r="GPG247" s="41"/>
      <c r="GPH247" s="41"/>
      <c r="GPI247" s="41"/>
      <c r="GPJ247" s="41"/>
      <c r="GPK247" s="41"/>
      <c r="GPL247" s="41"/>
      <c r="GPM247" s="41"/>
      <c r="GPN247" s="41"/>
      <c r="GPO247" s="41"/>
      <c r="GPP247" s="41"/>
      <c r="GPQ247" s="41"/>
      <c r="GPR247" s="41"/>
      <c r="GPS247" s="41"/>
      <c r="GPT247" s="41"/>
      <c r="GPU247" s="41"/>
      <c r="GPV247" s="41"/>
      <c r="GPW247" s="41"/>
      <c r="GPX247" s="41"/>
      <c r="GPY247" s="41"/>
      <c r="GPZ247" s="41"/>
      <c r="GQA247" s="41"/>
      <c r="GQB247" s="41"/>
      <c r="GQC247" s="41"/>
      <c r="GQD247" s="41"/>
      <c r="GQE247" s="41"/>
      <c r="GQF247" s="41"/>
      <c r="GQG247" s="41"/>
      <c r="GQH247" s="41"/>
      <c r="GQI247" s="41"/>
      <c r="GQJ247" s="41"/>
      <c r="GQK247" s="41"/>
      <c r="GQL247" s="41"/>
      <c r="GQM247" s="41"/>
      <c r="GQN247" s="41"/>
      <c r="GQO247" s="41"/>
      <c r="GQP247" s="41"/>
      <c r="GQQ247" s="41"/>
      <c r="GQR247" s="41"/>
      <c r="GQS247" s="41"/>
      <c r="GQT247" s="41"/>
      <c r="GQU247" s="41"/>
      <c r="GQV247" s="41"/>
      <c r="GQW247" s="41"/>
      <c r="GQX247" s="41"/>
      <c r="GQY247" s="41"/>
      <c r="GQZ247" s="41"/>
      <c r="GRA247" s="41"/>
      <c r="GRB247" s="41"/>
      <c r="GRC247" s="41"/>
      <c r="GRD247" s="41"/>
      <c r="GRE247" s="41"/>
      <c r="GRF247" s="41"/>
      <c r="GRG247" s="41"/>
      <c r="GRH247" s="41"/>
      <c r="GRI247" s="41"/>
      <c r="GRJ247" s="41"/>
      <c r="GRK247" s="41"/>
      <c r="GRL247" s="41"/>
      <c r="GRM247" s="41"/>
      <c r="GRN247" s="41"/>
      <c r="GRO247" s="41"/>
      <c r="GRP247" s="41"/>
      <c r="GRQ247" s="41"/>
      <c r="GRR247" s="41"/>
      <c r="GRS247" s="41"/>
      <c r="GRT247" s="41"/>
      <c r="GRU247" s="41"/>
      <c r="GRV247" s="41"/>
      <c r="GRW247" s="41"/>
      <c r="GRX247" s="41"/>
      <c r="GRY247" s="41"/>
      <c r="GRZ247" s="41"/>
      <c r="GSA247" s="41"/>
      <c r="GSB247" s="41"/>
      <c r="GSC247" s="41"/>
      <c r="GSD247" s="41"/>
      <c r="GSE247" s="41"/>
      <c r="GSF247" s="41"/>
      <c r="GSG247" s="41"/>
      <c r="GSH247" s="41"/>
      <c r="GSI247" s="41"/>
      <c r="GSJ247" s="41"/>
      <c r="GSK247" s="41"/>
      <c r="GSL247" s="41"/>
      <c r="GSM247" s="41"/>
      <c r="GSN247" s="41"/>
      <c r="GSO247" s="41"/>
      <c r="GSP247" s="41"/>
      <c r="GSQ247" s="41"/>
      <c r="GSR247" s="41"/>
      <c r="GSS247" s="41"/>
      <c r="GST247" s="41"/>
      <c r="GSU247" s="41"/>
      <c r="GSV247" s="41"/>
      <c r="GSW247" s="41"/>
      <c r="GSX247" s="41"/>
      <c r="GSY247" s="41"/>
      <c r="GSZ247" s="41"/>
      <c r="GTA247" s="41"/>
      <c r="GTB247" s="41"/>
      <c r="GTC247" s="41"/>
      <c r="GTD247" s="41"/>
      <c r="GTE247" s="41"/>
      <c r="GTF247" s="41"/>
      <c r="GTG247" s="41"/>
      <c r="GTH247" s="41"/>
      <c r="GTI247" s="41"/>
      <c r="GTJ247" s="41"/>
      <c r="GTK247" s="41"/>
      <c r="GTL247" s="41"/>
      <c r="GTM247" s="41"/>
      <c r="GTN247" s="41"/>
      <c r="GTO247" s="41"/>
      <c r="GTP247" s="41"/>
      <c r="GTQ247" s="41"/>
      <c r="GTR247" s="41"/>
      <c r="GTS247" s="41"/>
      <c r="GTT247" s="41"/>
      <c r="GTU247" s="41"/>
      <c r="GTV247" s="41"/>
      <c r="GTW247" s="41"/>
      <c r="GTX247" s="41"/>
      <c r="GTY247" s="41"/>
      <c r="GTZ247" s="41"/>
      <c r="GUA247" s="41"/>
      <c r="GUB247" s="41"/>
      <c r="GUC247" s="41"/>
      <c r="GUD247" s="41"/>
      <c r="GUE247" s="41"/>
      <c r="GUF247" s="41"/>
      <c r="GUG247" s="41"/>
      <c r="GUH247" s="41"/>
      <c r="GUI247" s="41"/>
      <c r="GUJ247" s="41"/>
      <c r="GUK247" s="41"/>
      <c r="GUL247" s="41"/>
      <c r="GUM247" s="41"/>
      <c r="GUN247" s="41"/>
      <c r="GUO247" s="41"/>
      <c r="GUP247" s="41"/>
      <c r="GUQ247" s="41"/>
      <c r="GUR247" s="41"/>
      <c r="GUS247" s="41"/>
      <c r="GUT247" s="41"/>
      <c r="GUU247" s="41"/>
      <c r="GUV247" s="41"/>
      <c r="GUW247" s="41"/>
      <c r="GUX247" s="41"/>
      <c r="GUY247" s="41"/>
      <c r="GUZ247" s="41"/>
      <c r="GVA247" s="41"/>
      <c r="GVB247" s="41"/>
      <c r="GVC247" s="41"/>
      <c r="GVD247" s="41"/>
      <c r="GVE247" s="41"/>
      <c r="GVF247" s="41"/>
      <c r="GVG247" s="41"/>
      <c r="GVH247" s="41"/>
      <c r="GVI247" s="41"/>
      <c r="GVJ247" s="41"/>
      <c r="GVK247" s="41"/>
      <c r="GVL247" s="41"/>
      <c r="GVM247" s="41"/>
      <c r="GVN247" s="41"/>
      <c r="GVO247" s="41"/>
      <c r="GVP247" s="41"/>
      <c r="GVQ247" s="41"/>
      <c r="GVR247" s="41"/>
      <c r="GVS247" s="41"/>
      <c r="GVT247" s="41"/>
      <c r="GVU247" s="41"/>
      <c r="GVV247" s="41"/>
      <c r="GVW247" s="41"/>
      <c r="GVX247" s="41"/>
      <c r="GVY247" s="41"/>
      <c r="GVZ247" s="41"/>
      <c r="GWA247" s="41"/>
      <c r="GWB247" s="41"/>
      <c r="GWC247" s="41"/>
      <c r="GWD247" s="41"/>
      <c r="GWE247" s="41"/>
      <c r="GWF247" s="41"/>
      <c r="GWG247" s="41"/>
      <c r="GWH247" s="41"/>
      <c r="GWI247" s="41"/>
      <c r="GWJ247" s="41"/>
      <c r="GWK247" s="41"/>
      <c r="GWL247" s="41"/>
      <c r="GWM247" s="41"/>
      <c r="GWN247" s="41"/>
      <c r="GWO247" s="41"/>
      <c r="GWP247" s="41"/>
      <c r="GWQ247" s="41"/>
      <c r="GWR247" s="41"/>
      <c r="GWS247" s="41"/>
      <c r="GWT247" s="41"/>
      <c r="GWU247" s="41"/>
      <c r="GWV247" s="41"/>
      <c r="GWW247" s="41"/>
      <c r="GWX247" s="41"/>
      <c r="GWY247" s="41"/>
      <c r="GWZ247" s="41"/>
      <c r="GXA247" s="41"/>
      <c r="GXB247" s="41"/>
      <c r="GXC247" s="41"/>
      <c r="GXD247" s="41"/>
      <c r="GXE247" s="41"/>
      <c r="GXF247" s="41"/>
      <c r="GXG247" s="41"/>
      <c r="GXH247" s="41"/>
      <c r="GXI247" s="41"/>
      <c r="GXJ247" s="41"/>
      <c r="GXK247" s="41"/>
      <c r="GXL247" s="41"/>
      <c r="GXM247" s="41"/>
      <c r="GXN247" s="41"/>
      <c r="GXO247" s="41"/>
      <c r="GXP247" s="41"/>
      <c r="GXQ247" s="41"/>
      <c r="GXR247" s="41"/>
      <c r="GXS247" s="41"/>
      <c r="GXT247" s="41"/>
      <c r="GXU247" s="41"/>
      <c r="GXV247" s="41"/>
      <c r="GXW247" s="41"/>
      <c r="GXX247" s="41"/>
      <c r="GXY247" s="41"/>
      <c r="GXZ247" s="41"/>
      <c r="GYA247" s="41"/>
      <c r="GYB247" s="41"/>
      <c r="GYC247" s="41"/>
      <c r="GYD247" s="41"/>
      <c r="GYE247" s="41"/>
      <c r="GYF247" s="41"/>
      <c r="GYG247" s="41"/>
      <c r="GYH247" s="41"/>
      <c r="GYI247" s="41"/>
      <c r="GYJ247" s="41"/>
      <c r="GYK247" s="41"/>
      <c r="GYL247" s="41"/>
      <c r="GYM247" s="41"/>
      <c r="GYN247" s="41"/>
      <c r="GYO247" s="41"/>
      <c r="GYP247" s="41"/>
      <c r="GYQ247" s="41"/>
      <c r="GYR247" s="41"/>
      <c r="GYS247" s="41"/>
      <c r="GYT247" s="41"/>
      <c r="GYU247" s="41"/>
      <c r="GYV247" s="41"/>
      <c r="GYW247" s="41"/>
      <c r="GYX247" s="41"/>
      <c r="GYY247" s="41"/>
      <c r="GYZ247" s="41"/>
      <c r="GZA247" s="41"/>
      <c r="GZB247" s="41"/>
      <c r="GZC247" s="41"/>
      <c r="GZD247" s="41"/>
      <c r="GZE247" s="41"/>
      <c r="GZF247" s="41"/>
      <c r="GZG247" s="41"/>
      <c r="GZH247" s="41"/>
      <c r="GZI247" s="41"/>
      <c r="GZJ247" s="41"/>
      <c r="GZK247" s="41"/>
      <c r="GZL247" s="41"/>
      <c r="GZM247" s="41"/>
      <c r="GZN247" s="41"/>
      <c r="GZO247" s="41"/>
      <c r="GZP247" s="41"/>
      <c r="GZQ247" s="41"/>
      <c r="GZR247" s="41"/>
      <c r="GZS247" s="41"/>
      <c r="GZT247" s="41"/>
      <c r="GZU247" s="41"/>
      <c r="GZV247" s="41"/>
      <c r="GZW247" s="41"/>
      <c r="GZX247" s="41"/>
      <c r="GZY247" s="41"/>
      <c r="GZZ247" s="41"/>
      <c r="HAA247" s="41"/>
      <c r="HAB247" s="41"/>
      <c r="HAC247" s="41"/>
      <c r="HAD247" s="41"/>
      <c r="HAE247" s="41"/>
      <c r="HAF247" s="41"/>
      <c r="HAG247" s="41"/>
      <c r="HAH247" s="41"/>
      <c r="HAI247" s="41"/>
      <c r="HAJ247" s="41"/>
      <c r="HAK247" s="41"/>
      <c r="HAL247" s="41"/>
      <c r="HAM247" s="41"/>
      <c r="HAN247" s="41"/>
      <c r="HAO247" s="41"/>
      <c r="HAP247" s="41"/>
      <c r="HAQ247" s="41"/>
      <c r="HAR247" s="41"/>
      <c r="HAS247" s="41"/>
      <c r="HAT247" s="41"/>
      <c r="HAU247" s="41"/>
      <c r="HAV247" s="41"/>
      <c r="HAW247" s="41"/>
      <c r="HAX247" s="41"/>
      <c r="HAY247" s="41"/>
      <c r="HAZ247" s="41"/>
      <c r="HBA247" s="41"/>
      <c r="HBB247" s="41"/>
      <c r="HBC247" s="41"/>
      <c r="HBD247" s="41"/>
      <c r="HBE247" s="41"/>
      <c r="HBF247" s="41"/>
      <c r="HBG247" s="41"/>
      <c r="HBH247" s="41"/>
      <c r="HBI247" s="41"/>
      <c r="HBJ247" s="41"/>
      <c r="HBK247" s="41"/>
      <c r="HBL247" s="41"/>
      <c r="HBM247" s="41"/>
      <c r="HBN247" s="41"/>
      <c r="HBO247" s="41"/>
      <c r="HBP247" s="41"/>
      <c r="HBQ247" s="41"/>
      <c r="HBR247" s="41"/>
      <c r="HBS247" s="41"/>
      <c r="HBT247" s="41"/>
      <c r="HBU247" s="41"/>
      <c r="HBV247" s="41"/>
      <c r="HBW247" s="41"/>
      <c r="HBX247" s="41"/>
      <c r="HBY247" s="41"/>
      <c r="HBZ247" s="41"/>
      <c r="HCA247" s="41"/>
      <c r="HCB247" s="41"/>
      <c r="HCC247" s="41"/>
      <c r="HCD247" s="41"/>
      <c r="HCE247" s="41"/>
      <c r="HCF247" s="41"/>
      <c r="HCG247" s="41"/>
      <c r="HCH247" s="41"/>
      <c r="HCI247" s="41"/>
      <c r="HCJ247" s="41"/>
      <c r="HCK247" s="41"/>
      <c r="HCL247" s="41"/>
      <c r="HCM247" s="41"/>
      <c r="HCN247" s="41"/>
      <c r="HCO247" s="41"/>
      <c r="HCP247" s="41"/>
      <c r="HCQ247" s="41"/>
      <c r="HCR247" s="41"/>
      <c r="HCS247" s="41"/>
      <c r="HCT247" s="41"/>
      <c r="HCU247" s="41"/>
      <c r="HCV247" s="41"/>
      <c r="HCW247" s="41"/>
      <c r="HCX247" s="41"/>
      <c r="HCY247" s="41"/>
      <c r="HCZ247" s="41"/>
      <c r="HDA247" s="41"/>
      <c r="HDB247" s="41"/>
      <c r="HDC247" s="41"/>
      <c r="HDD247" s="41"/>
      <c r="HDE247" s="41"/>
      <c r="HDF247" s="41"/>
      <c r="HDG247" s="41"/>
      <c r="HDH247" s="41"/>
      <c r="HDI247" s="41"/>
      <c r="HDJ247" s="41"/>
      <c r="HDK247" s="41"/>
      <c r="HDL247" s="41"/>
      <c r="HDM247" s="41"/>
      <c r="HDN247" s="41"/>
      <c r="HDO247" s="41"/>
      <c r="HDP247" s="41"/>
      <c r="HDQ247" s="41"/>
      <c r="HDR247" s="41"/>
      <c r="HDS247" s="41"/>
      <c r="HDT247" s="41"/>
      <c r="HDU247" s="41"/>
      <c r="HDV247" s="41"/>
      <c r="HDW247" s="41"/>
      <c r="HDX247" s="41"/>
      <c r="HDY247" s="41"/>
      <c r="HDZ247" s="41"/>
      <c r="HEA247" s="41"/>
      <c r="HEB247" s="41"/>
      <c r="HEC247" s="41"/>
      <c r="HED247" s="41"/>
      <c r="HEE247" s="41"/>
      <c r="HEF247" s="41"/>
      <c r="HEG247" s="41"/>
      <c r="HEH247" s="41"/>
      <c r="HEI247" s="41"/>
      <c r="HEJ247" s="41"/>
      <c r="HEK247" s="41"/>
      <c r="HEL247" s="41"/>
      <c r="HEM247" s="41"/>
      <c r="HEN247" s="41"/>
      <c r="HEO247" s="41"/>
      <c r="HEP247" s="41"/>
      <c r="HEQ247" s="41"/>
      <c r="HER247" s="41"/>
      <c r="HES247" s="41"/>
      <c r="HET247" s="41"/>
      <c r="HEU247" s="41"/>
      <c r="HEV247" s="41"/>
      <c r="HEW247" s="41"/>
      <c r="HEX247" s="41"/>
      <c r="HEY247" s="41"/>
      <c r="HEZ247" s="41"/>
      <c r="HFA247" s="41"/>
      <c r="HFB247" s="41"/>
      <c r="HFC247" s="41"/>
      <c r="HFD247" s="41"/>
      <c r="HFE247" s="41"/>
      <c r="HFF247" s="41"/>
      <c r="HFG247" s="41"/>
      <c r="HFH247" s="41"/>
      <c r="HFI247" s="41"/>
      <c r="HFJ247" s="41"/>
      <c r="HFK247" s="41"/>
      <c r="HFL247" s="41"/>
      <c r="HFM247" s="41"/>
      <c r="HFN247" s="41"/>
      <c r="HFO247" s="41"/>
      <c r="HFP247" s="41"/>
      <c r="HFQ247" s="41"/>
      <c r="HFR247" s="41"/>
      <c r="HFS247" s="41"/>
      <c r="HFT247" s="41"/>
      <c r="HFU247" s="41"/>
      <c r="HFV247" s="41"/>
      <c r="HFW247" s="41"/>
      <c r="HFX247" s="41"/>
      <c r="HFY247" s="41"/>
      <c r="HFZ247" s="41"/>
      <c r="HGA247" s="41"/>
      <c r="HGB247" s="41"/>
      <c r="HGC247" s="41"/>
      <c r="HGD247" s="41"/>
      <c r="HGE247" s="41"/>
      <c r="HGF247" s="41"/>
      <c r="HGG247" s="41"/>
      <c r="HGH247" s="41"/>
      <c r="HGI247" s="41"/>
      <c r="HGJ247" s="41"/>
      <c r="HGK247" s="41"/>
      <c r="HGL247" s="41"/>
      <c r="HGM247" s="41"/>
      <c r="HGN247" s="41"/>
      <c r="HGO247" s="41"/>
      <c r="HGP247" s="41"/>
      <c r="HGQ247" s="41"/>
      <c r="HGR247" s="41"/>
      <c r="HGS247" s="41"/>
      <c r="HGT247" s="41"/>
      <c r="HGU247" s="41"/>
      <c r="HGV247" s="41"/>
      <c r="HGW247" s="41"/>
      <c r="HGX247" s="41"/>
      <c r="HGY247" s="41"/>
      <c r="HGZ247" s="41"/>
      <c r="HHA247" s="41"/>
      <c r="HHB247" s="41"/>
      <c r="HHC247" s="41"/>
      <c r="HHD247" s="41"/>
      <c r="HHE247" s="41"/>
      <c r="HHF247" s="41"/>
      <c r="HHG247" s="41"/>
      <c r="HHH247" s="41"/>
      <c r="HHI247" s="41"/>
      <c r="HHJ247" s="41"/>
      <c r="HHK247" s="41"/>
      <c r="HHL247" s="41"/>
      <c r="HHM247" s="41"/>
      <c r="HHN247" s="41"/>
      <c r="HHO247" s="41"/>
      <c r="HHP247" s="41"/>
      <c r="HHQ247" s="41"/>
      <c r="HHR247" s="41"/>
      <c r="HHS247" s="41"/>
      <c r="HHT247" s="41"/>
      <c r="HHU247" s="41"/>
      <c r="HHV247" s="41"/>
      <c r="HHW247" s="41"/>
      <c r="HHX247" s="41"/>
      <c r="HHY247" s="41"/>
      <c r="HHZ247" s="41"/>
      <c r="HIA247" s="41"/>
      <c r="HIB247" s="41"/>
      <c r="HIC247" s="41"/>
      <c r="HID247" s="41"/>
      <c r="HIE247" s="41"/>
      <c r="HIF247" s="41"/>
      <c r="HIG247" s="41"/>
      <c r="HIH247" s="41"/>
      <c r="HII247" s="41"/>
      <c r="HIJ247" s="41"/>
      <c r="HIK247" s="41"/>
      <c r="HIL247" s="41"/>
      <c r="HIM247" s="41"/>
      <c r="HIN247" s="41"/>
      <c r="HIO247" s="41"/>
      <c r="HIP247" s="41"/>
      <c r="HIQ247" s="41"/>
      <c r="HIR247" s="41"/>
      <c r="HIS247" s="41"/>
      <c r="HIT247" s="41"/>
      <c r="HIU247" s="41"/>
      <c r="HIV247" s="41"/>
      <c r="HIW247" s="41"/>
      <c r="HIX247" s="41"/>
      <c r="HIY247" s="41"/>
      <c r="HIZ247" s="41"/>
      <c r="HJA247" s="41"/>
      <c r="HJB247" s="41"/>
      <c r="HJC247" s="41"/>
      <c r="HJD247" s="41"/>
      <c r="HJE247" s="41"/>
      <c r="HJF247" s="41"/>
      <c r="HJG247" s="41"/>
      <c r="HJH247" s="41"/>
      <c r="HJI247" s="41"/>
      <c r="HJJ247" s="41"/>
      <c r="HJK247" s="41"/>
      <c r="HJL247" s="41"/>
      <c r="HJM247" s="41"/>
      <c r="HJN247" s="41"/>
      <c r="HJO247" s="41"/>
      <c r="HJP247" s="41"/>
      <c r="HJQ247" s="41"/>
      <c r="HJR247" s="41"/>
      <c r="HJS247" s="41"/>
      <c r="HJT247" s="41"/>
      <c r="HJU247" s="41"/>
      <c r="HJV247" s="41"/>
      <c r="HJW247" s="41"/>
      <c r="HJX247" s="41"/>
      <c r="HJY247" s="41"/>
      <c r="HJZ247" s="41"/>
      <c r="HKA247" s="41"/>
      <c r="HKB247" s="41"/>
      <c r="HKC247" s="41"/>
      <c r="HKD247" s="41"/>
      <c r="HKE247" s="41"/>
      <c r="HKF247" s="41"/>
      <c r="HKG247" s="41"/>
      <c r="HKH247" s="41"/>
      <c r="HKI247" s="41"/>
      <c r="HKJ247" s="41"/>
      <c r="HKK247" s="41"/>
      <c r="HKL247" s="41"/>
      <c r="HKM247" s="41"/>
      <c r="HKN247" s="41"/>
      <c r="HKO247" s="41"/>
      <c r="HKP247" s="41"/>
      <c r="HKQ247" s="41"/>
      <c r="HKR247" s="41"/>
      <c r="HKS247" s="41"/>
      <c r="HKT247" s="41"/>
      <c r="HKU247" s="41"/>
      <c r="HKV247" s="41"/>
      <c r="HKW247" s="41"/>
      <c r="HKX247" s="41"/>
      <c r="HKY247" s="41"/>
      <c r="HKZ247" s="41"/>
      <c r="HLA247" s="41"/>
      <c r="HLB247" s="41"/>
      <c r="HLC247" s="41"/>
      <c r="HLD247" s="41"/>
      <c r="HLE247" s="41"/>
      <c r="HLF247" s="41"/>
      <c r="HLG247" s="41"/>
      <c r="HLH247" s="41"/>
      <c r="HLI247" s="41"/>
      <c r="HLJ247" s="41"/>
      <c r="HLK247" s="41"/>
      <c r="HLL247" s="41"/>
      <c r="HLM247" s="41"/>
      <c r="HLN247" s="41"/>
      <c r="HLO247" s="41"/>
      <c r="HLP247" s="41"/>
      <c r="HLQ247" s="41"/>
      <c r="HLR247" s="41"/>
      <c r="HLS247" s="41"/>
      <c r="HLT247" s="41"/>
      <c r="HLU247" s="41"/>
      <c r="HLV247" s="41"/>
      <c r="HLW247" s="41"/>
      <c r="HLX247" s="41"/>
      <c r="HLY247" s="41"/>
      <c r="HLZ247" s="41"/>
      <c r="HMA247" s="41"/>
      <c r="HMB247" s="41"/>
      <c r="HMC247" s="41"/>
      <c r="HMD247" s="41"/>
      <c r="HME247" s="41"/>
      <c r="HMF247" s="41"/>
      <c r="HMG247" s="41"/>
      <c r="HMH247" s="41"/>
      <c r="HMI247" s="41"/>
      <c r="HMJ247" s="41"/>
      <c r="HMK247" s="41"/>
      <c r="HML247" s="41"/>
      <c r="HMM247" s="41"/>
      <c r="HMN247" s="41"/>
      <c r="HMO247" s="41"/>
      <c r="HMP247" s="41"/>
      <c r="HMQ247" s="41"/>
      <c r="HMR247" s="41"/>
      <c r="HMS247" s="41"/>
      <c r="HMT247" s="41"/>
      <c r="HMU247" s="41"/>
      <c r="HMV247" s="41"/>
      <c r="HMW247" s="41"/>
      <c r="HMX247" s="41"/>
      <c r="HMY247" s="41"/>
      <c r="HMZ247" s="41"/>
      <c r="HNA247" s="41"/>
      <c r="HNB247" s="41"/>
      <c r="HNC247" s="41"/>
      <c r="HND247" s="41"/>
      <c r="HNE247" s="41"/>
      <c r="HNF247" s="41"/>
      <c r="HNG247" s="41"/>
      <c r="HNH247" s="41"/>
      <c r="HNI247" s="41"/>
      <c r="HNJ247" s="41"/>
      <c r="HNK247" s="41"/>
      <c r="HNL247" s="41"/>
      <c r="HNM247" s="41"/>
      <c r="HNN247" s="41"/>
      <c r="HNO247" s="41"/>
      <c r="HNP247" s="41"/>
      <c r="HNQ247" s="41"/>
      <c r="HNR247" s="41"/>
      <c r="HNS247" s="41"/>
      <c r="HNT247" s="41"/>
      <c r="HNU247" s="41"/>
      <c r="HNV247" s="41"/>
      <c r="HNW247" s="41"/>
      <c r="HNX247" s="41"/>
      <c r="HNY247" s="41"/>
      <c r="HNZ247" s="41"/>
      <c r="HOA247" s="41"/>
      <c r="HOB247" s="41"/>
      <c r="HOC247" s="41"/>
      <c r="HOD247" s="41"/>
      <c r="HOE247" s="41"/>
      <c r="HOF247" s="41"/>
      <c r="HOG247" s="41"/>
      <c r="HOH247" s="41"/>
      <c r="HOI247" s="41"/>
      <c r="HOJ247" s="41"/>
      <c r="HOK247" s="41"/>
      <c r="HOL247" s="41"/>
      <c r="HOM247" s="41"/>
      <c r="HON247" s="41"/>
      <c r="HOO247" s="41"/>
      <c r="HOP247" s="41"/>
      <c r="HOQ247" s="41"/>
      <c r="HOR247" s="41"/>
      <c r="HOS247" s="41"/>
      <c r="HOT247" s="41"/>
      <c r="HOU247" s="41"/>
      <c r="HOV247" s="41"/>
      <c r="HOW247" s="41"/>
      <c r="HOX247" s="41"/>
      <c r="HOY247" s="41"/>
      <c r="HOZ247" s="41"/>
      <c r="HPA247" s="41"/>
      <c r="HPB247" s="41"/>
      <c r="HPC247" s="41"/>
      <c r="HPD247" s="41"/>
      <c r="HPE247" s="41"/>
      <c r="HPF247" s="41"/>
      <c r="HPG247" s="41"/>
      <c r="HPH247" s="41"/>
      <c r="HPI247" s="41"/>
      <c r="HPJ247" s="41"/>
      <c r="HPK247" s="41"/>
      <c r="HPL247" s="41"/>
      <c r="HPM247" s="41"/>
      <c r="HPN247" s="41"/>
      <c r="HPO247" s="41"/>
      <c r="HPP247" s="41"/>
      <c r="HPQ247" s="41"/>
      <c r="HPR247" s="41"/>
      <c r="HPS247" s="41"/>
      <c r="HPT247" s="41"/>
      <c r="HPU247" s="41"/>
      <c r="HPV247" s="41"/>
      <c r="HPW247" s="41"/>
      <c r="HPX247" s="41"/>
      <c r="HPY247" s="41"/>
      <c r="HPZ247" s="41"/>
      <c r="HQA247" s="41"/>
      <c r="HQB247" s="41"/>
      <c r="HQC247" s="41"/>
      <c r="HQD247" s="41"/>
      <c r="HQE247" s="41"/>
      <c r="HQF247" s="41"/>
      <c r="HQG247" s="41"/>
      <c r="HQH247" s="41"/>
      <c r="HQI247" s="41"/>
      <c r="HQJ247" s="41"/>
      <c r="HQK247" s="41"/>
      <c r="HQL247" s="41"/>
      <c r="HQM247" s="41"/>
      <c r="HQN247" s="41"/>
      <c r="HQO247" s="41"/>
      <c r="HQP247" s="41"/>
      <c r="HQQ247" s="41"/>
      <c r="HQR247" s="41"/>
      <c r="HQS247" s="41"/>
      <c r="HQT247" s="41"/>
      <c r="HQU247" s="41"/>
      <c r="HQV247" s="41"/>
      <c r="HQW247" s="41"/>
      <c r="HQX247" s="41"/>
      <c r="HQY247" s="41"/>
      <c r="HQZ247" s="41"/>
      <c r="HRA247" s="41"/>
      <c r="HRB247" s="41"/>
      <c r="HRC247" s="41"/>
      <c r="HRD247" s="41"/>
      <c r="HRE247" s="41"/>
      <c r="HRF247" s="41"/>
      <c r="HRG247" s="41"/>
      <c r="HRH247" s="41"/>
      <c r="HRI247" s="41"/>
      <c r="HRJ247" s="41"/>
      <c r="HRK247" s="41"/>
      <c r="HRL247" s="41"/>
      <c r="HRM247" s="41"/>
      <c r="HRN247" s="41"/>
      <c r="HRO247" s="41"/>
      <c r="HRP247" s="41"/>
      <c r="HRQ247" s="41"/>
      <c r="HRR247" s="41"/>
      <c r="HRS247" s="41"/>
      <c r="HRT247" s="41"/>
      <c r="HRU247" s="41"/>
      <c r="HRV247" s="41"/>
      <c r="HRW247" s="41"/>
      <c r="HRX247" s="41"/>
      <c r="HRY247" s="41"/>
      <c r="HRZ247" s="41"/>
      <c r="HSA247" s="41"/>
      <c r="HSB247" s="41"/>
      <c r="HSC247" s="41"/>
      <c r="HSD247" s="41"/>
      <c r="HSE247" s="41"/>
      <c r="HSF247" s="41"/>
      <c r="HSG247" s="41"/>
      <c r="HSH247" s="41"/>
      <c r="HSI247" s="41"/>
      <c r="HSJ247" s="41"/>
      <c r="HSK247" s="41"/>
      <c r="HSL247" s="41"/>
      <c r="HSM247" s="41"/>
      <c r="HSN247" s="41"/>
      <c r="HSO247" s="41"/>
      <c r="HSP247" s="41"/>
      <c r="HSQ247" s="41"/>
      <c r="HSR247" s="41"/>
      <c r="HSS247" s="41"/>
      <c r="HST247" s="41"/>
      <c r="HSU247" s="41"/>
      <c r="HSV247" s="41"/>
      <c r="HSW247" s="41"/>
      <c r="HSX247" s="41"/>
      <c r="HSY247" s="41"/>
      <c r="HSZ247" s="41"/>
      <c r="HTA247" s="41"/>
      <c r="HTB247" s="41"/>
      <c r="HTC247" s="41"/>
      <c r="HTD247" s="41"/>
      <c r="HTE247" s="41"/>
      <c r="HTF247" s="41"/>
      <c r="HTG247" s="41"/>
      <c r="HTH247" s="41"/>
      <c r="HTI247" s="41"/>
      <c r="HTJ247" s="41"/>
      <c r="HTK247" s="41"/>
      <c r="HTL247" s="41"/>
      <c r="HTM247" s="41"/>
      <c r="HTN247" s="41"/>
      <c r="HTO247" s="41"/>
      <c r="HTP247" s="41"/>
      <c r="HTQ247" s="41"/>
      <c r="HTR247" s="41"/>
      <c r="HTS247" s="41"/>
      <c r="HTT247" s="41"/>
      <c r="HTU247" s="41"/>
      <c r="HTV247" s="41"/>
      <c r="HTW247" s="41"/>
      <c r="HTX247" s="41"/>
      <c r="HTY247" s="41"/>
      <c r="HTZ247" s="41"/>
      <c r="HUA247" s="41"/>
      <c r="HUB247" s="41"/>
      <c r="HUC247" s="41"/>
      <c r="HUD247" s="41"/>
      <c r="HUE247" s="41"/>
      <c r="HUF247" s="41"/>
      <c r="HUG247" s="41"/>
      <c r="HUH247" s="41"/>
      <c r="HUI247" s="41"/>
      <c r="HUJ247" s="41"/>
      <c r="HUK247" s="41"/>
      <c r="HUL247" s="41"/>
      <c r="HUM247" s="41"/>
      <c r="HUN247" s="41"/>
      <c r="HUO247" s="41"/>
      <c r="HUP247" s="41"/>
      <c r="HUQ247" s="41"/>
      <c r="HUR247" s="41"/>
      <c r="HUS247" s="41"/>
      <c r="HUT247" s="41"/>
      <c r="HUU247" s="41"/>
      <c r="HUV247" s="41"/>
      <c r="HUW247" s="41"/>
      <c r="HUX247" s="41"/>
      <c r="HUY247" s="41"/>
      <c r="HUZ247" s="41"/>
      <c r="HVA247" s="41"/>
      <c r="HVB247" s="41"/>
      <c r="HVC247" s="41"/>
      <c r="HVD247" s="41"/>
      <c r="HVE247" s="41"/>
      <c r="HVF247" s="41"/>
      <c r="HVG247" s="41"/>
      <c r="HVH247" s="41"/>
      <c r="HVI247" s="41"/>
      <c r="HVJ247" s="41"/>
      <c r="HVK247" s="41"/>
      <c r="HVL247" s="41"/>
      <c r="HVM247" s="41"/>
      <c r="HVN247" s="41"/>
      <c r="HVO247" s="41"/>
      <c r="HVP247" s="41"/>
      <c r="HVQ247" s="41"/>
      <c r="HVR247" s="41"/>
      <c r="HVS247" s="41"/>
      <c r="HVT247" s="41"/>
      <c r="HVU247" s="41"/>
      <c r="HVV247" s="41"/>
      <c r="HVW247" s="41"/>
      <c r="HVX247" s="41"/>
      <c r="HVY247" s="41"/>
      <c r="HVZ247" s="41"/>
      <c r="HWA247" s="41"/>
      <c r="HWB247" s="41"/>
      <c r="HWC247" s="41"/>
      <c r="HWD247" s="41"/>
      <c r="HWE247" s="41"/>
      <c r="HWF247" s="41"/>
      <c r="HWG247" s="41"/>
      <c r="HWH247" s="41"/>
      <c r="HWI247" s="41"/>
      <c r="HWJ247" s="41"/>
      <c r="HWK247" s="41"/>
      <c r="HWL247" s="41"/>
      <c r="HWM247" s="41"/>
      <c r="HWN247" s="41"/>
      <c r="HWO247" s="41"/>
      <c r="HWP247" s="41"/>
      <c r="HWQ247" s="41"/>
      <c r="HWR247" s="41"/>
      <c r="HWS247" s="41"/>
      <c r="HWT247" s="41"/>
      <c r="HWU247" s="41"/>
      <c r="HWV247" s="41"/>
      <c r="HWW247" s="41"/>
      <c r="HWX247" s="41"/>
      <c r="HWY247" s="41"/>
      <c r="HWZ247" s="41"/>
      <c r="HXA247" s="41"/>
      <c r="HXB247" s="41"/>
      <c r="HXC247" s="41"/>
      <c r="HXD247" s="41"/>
      <c r="HXE247" s="41"/>
      <c r="HXF247" s="41"/>
      <c r="HXG247" s="41"/>
      <c r="HXH247" s="41"/>
      <c r="HXI247" s="41"/>
      <c r="HXJ247" s="41"/>
      <c r="HXK247" s="41"/>
      <c r="HXL247" s="41"/>
      <c r="HXM247" s="41"/>
      <c r="HXN247" s="41"/>
      <c r="HXO247" s="41"/>
      <c r="HXP247" s="41"/>
      <c r="HXQ247" s="41"/>
      <c r="HXR247" s="41"/>
      <c r="HXS247" s="41"/>
      <c r="HXT247" s="41"/>
      <c r="HXU247" s="41"/>
      <c r="HXV247" s="41"/>
      <c r="HXW247" s="41"/>
      <c r="HXX247" s="41"/>
      <c r="HXY247" s="41"/>
      <c r="HXZ247" s="41"/>
      <c r="HYA247" s="41"/>
      <c r="HYB247" s="41"/>
      <c r="HYC247" s="41"/>
      <c r="HYD247" s="41"/>
      <c r="HYE247" s="41"/>
      <c r="HYF247" s="41"/>
      <c r="HYG247" s="41"/>
      <c r="HYH247" s="41"/>
      <c r="HYI247" s="41"/>
      <c r="HYJ247" s="41"/>
      <c r="HYK247" s="41"/>
      <c r="HYL247" s="41"/>
      <c r="HYM247" s="41"/>
      <c r="HYN247" s="41"/>
      <c r="HYO247" s="41"/>
      <c r="HYP247" s="41"/>
      <c r="HYQ247" s="41"/>
      <c r="HYR247" s="41"/>
      <c r="HYS247" s="41"/>
      <c r="HYT247" s="41"/>
      <c r="HYU247" s="41"/>
      <c r="HYV247" s="41"/>
      <c r="HYW247" s="41"/>
      <c r="HYX247" s="41"/>
      <c r="HYY247" s="41"/>
      <c r="HYZ247" s="41"/>
      <c r="HZA247" s="41"/>
      <c r="HZB247" s="41"/>
      <c r="HZC247" s="41"/>
      <c r="HZD247" s="41"/>
      <c r="HZE247" s="41"/>
      <c r="HZF247" s="41"/>
      <c r="HZG247" s="41"/>
      <c r="HZH247" s="41"/>
      <c r="HZI247" s="41"/>
      <c r="HZJ247" s="41"/>
      <c r="HZK247" s="41"/>
      <c r="HZL247" s="41"/>
      <c r="HZM247" s="41"/>
      <c r="HZN247" s="41"/>
      <c r="HZO247" s="41"/>
      <c r="HZP247" s="41"/>
      <c r="HZQ247" s="41"/>
      <c r="HZR247" s="41"/>
      <c r="HZS247" s="41"/>
      <c r="HZT247" s="41"/>
      <c r="HZU247" s="41"/>
      <c r="HZV247" s="41"/>
      <c r="HZW247" s="41"/>
      <c r="HZX247" s="41"/>
      <c r="HZY247" s="41"/>
      <c r="HZZ247" s="41"/>
      <c r="IAA247" s="41"/>
      <c r="IAB247" s="41"/>
      <c r="IAC247" s="41"/>
      <c r="IAD247" s="41"/>
      <c r="IAE247" s="41"/>
      <c r="IAF247" s="41"/>
      <c r="IAG247" s="41"/>
      <c r="IAH247" s="41"/>
      <c r="IAI247" s="41"/>
      <c r="IAJ247" s="41"/>
      <c r="IAK247" s="41"/>
      <c r="IAL247" s="41"/>
      <c r="IAM247" s="41"/>
      <c r="IAN247" s="41"/>
      <c r="IAO247" s="41"/>
      <c r="IAP247" s="41"/>
      <c r="IAQ247" s="41"/>
      <c r="IAR247" s="41"/>
      <c r="IAS247" s="41"/>
      <c r="IAT247" s="41"/>
      <c r="IAU247" s="41"/>
      <c r="IAV247" s="41"/>
      <c r="IAW247" s="41"/>
      <c r="IAX247" s="41"/>
      <c r="IAY247" s="41"/>
      <c r="IAZ247" s="41"/>
      <c r="IBA247" s="41"/>
      <c r="IBB247" s="41"/>
      <c r="IBC247" s="41"/>
      <c r="IBD247" s="41"/>
      <c r="IBE247" s="41"/>
      <c r="IBF247" s="41"/>
      <c r="IBG247" s="41"/>
      <c r="IBH247" s="41"/>
      <c r="IBI247" s="41"/>
      <c r="IBJ247" s="41"/>
      <c r="IBK247" s="41"/>
      <c r="IBL247" s="41"/>
      <c r="IBM247" s="41"/>
      <c r="IBN247" s="41"/>
      <c r="IBO247" s="41"/>
      <c r="IBP247" s="41"/>
      <c r="IBQ247" s="41"/>
      <c r="IBR247" s="41"/>
      <c r="IBS247" s="41"/>
      <c r="IBT247" s="41"/>
      <c r="IBU247" s="41"/>
      <c r="IBV247" s="41"/>
      <c r="IBW247" s="41"/>
      <c r="IBX247" s="41"/>
      <c r="IBY247" s="41"/>
      <c r="IBZ247" s="41"/>
      <c r="ICA247" s="41"/>
      <c r="ICB247" s="41"/>
      <c r="ICC247" s="41"/>
      <c r="ICD247" s="41"/>
      <c r="ICE247" s="41"/>
      <c r="ICF247" s="41"/>
      <c r="ICG247" s="41"/>
      <c r="ICH247" s="41"/>
      <c r="ICI247" s="41"/>
      <c r="ICJ247" s="41"/>
      <c r="ICK247" s="41"/>
      <c r="ICL247" s="41"/>
      <c r="ICM247" s="41"/>
      <c r="ICN247" s="41"/>
      <c r="ICO247" s="41"/>
      <c r="ICP247" s="41"/>
      <c r="ICQ247" s="41"/>
      <c r="ICR247" s="41"/>
      <c r="ICS247" s="41"/>
      <c r="ICT247" s="41"/>
      <c r="ICU247" s="41"/>
      <c r="ICV247" s="41"/>
      <c r="ICW247" s="41"/>
      <c r="ICX247" s="41"/>
      <c r="ICY247" s="41"/>
      <c r="ICZ247" s="41"/>
      <c r="IDA247" s="41"/>
      <c r="IDB247" s="41"/>
      <c r="IDC247" s="41"/>
      <c r="IDD247" s="41"/>
      <c r="IDE247" s="41"/>
      <c r="IDF247" s="41"/>
      <c r="IDG247" s="41"/>
      <c r="IDH247" s="41"/>
      <c r="IDI247" s="41"/>
      <c r="IDJ247" s="41"/>
      <c r="IDK247" s="41"/>
      <c r="IDL247" s="41"/>
      <c r="IDM247" s="41"/>
      <c r="IDN247" s="41"/>
      <c r="IDO247" s="41"/>
      <c r="IDP247" s="41"/>
      <c r="IDQ247" s="41"/>
      <c r="IDR247" s="41"/>
      <c r="IDS247" s="41"/>
      <c r="IDT247" s="41"/>
      <c r="IDU247" s="41"/>
      <c r="IDV247" s="41"/>
      <c r="IDW247" s="41"/>
      <c r="IDX247" s="41"/>
      <c r="IDY247" s="41"/>
      <c r="IDZ247" s="41"/>
      <c r="IEA247" s="41"/>
      <c r="IEB247" s="41"/>
      <c r="IEC247" s="41"/>
      <c r="IED247" s="41"/>
      <c r="IEE247" s="41"/>
      <c r="IEF247" s="41"/>
      <c r="IEG247" s="41"/>
      <c r="IEH247" s="41"/>
      <c r="IEI247" s="41"/>
      <c r="IEJ247" s="41"/>
      <c r="IEK247" s="41"/>
      <c r="IEL247" s="41"/>
      <c r="IEM247" s="41"/>
      <c r="IEN247" s="41"/>
      <c r="IEO247" s="41"/>
      <c r="IEP247" s="41"/>
      <c r="IEQ247" s="41"/>
      <c r="IER247" s="41"/>
      <c r="IES247" s="41"/>
      <c r="IET247" s="41"/>
      <c r="IEU247" s="41"/>
      <c r="IEV247" s="41"/>
      <c r="IEW247" s="41"/>
      <c r="IEX247" s="41"/>
      <c r="IEY247" s="41"/>
      <c r="IEZ247" s="41"/>
      <c r="IFA247" s="41"/>
      <c r="IFB247" s="41"/>
      <c r="IFC247" s="41"/>
      <c r="IFD247" s="41"/>
      <c r="IFE247" s="41"/>
      <c r="IFF247" s="41"/>
      <c r="IFG247" s="41"/>
      <c r="IFH247" s="41"/>
      <c r="IFI247" s="41"/>
      <c r="IFJ247" s="41"/>
      <c r="IFK247" s="41"/>
      <c r="IFL247" s="41"/>
      <c r="IFM247" s="41"/>
      <c r="IFN247" s="41"/>
      <c r="IFO247" s="41"/>
      <c r="IFP247" s="41"/>
      <c r="IFQ247" s="41"/>
      <c r="IFR247" s="41"/>
      <c r="IFS247" s="41"/>
      <c r="IFT247" s="41"/>
      <c r="IFU247" s="41"/>
      <c r="IFV247" s="41"/>
      <c r="IFW247" s="41"/>
      <c r="IFX247" s="41"/>
      <c r="IFY247" s="41"/>
      <c r="IFZ247" s="41"/>
      <c r="IGA247" s="41"/>
      <c r="IGB247" s="41"/>
      <c r="IGC247" s="41"/>
      <c r="IGD247" s="41"/>
      <c r="IGE247" s="41"/>
      <c r="IGF247" s="41"/>
      <c r="IGG247" s="41"/>
      <c r="IGH247" s="41"/>
      <c r="IGI247" s="41"/>
      <c r="IGJ247" s="41"/>
      <c r="IGK247" s="41"/>
      <c r="IGL247" s="41"/>
      <c r="IGM247" s="41"/>
      <c r="IGN247" s="41"/>
      <c r="IGO247" s="41"/>
      <c r="IGP247" s="41"/>
      <c r="IGQ247" s="41"/>
      <c r="IGR247" s="41"/>
      <c r="IGS247" s="41"/>
      <c r="IGT247" s="41"/>
      <c r="IGU247" s="41"/>
      <c r="IGV247" s="41"/>
      <c r="IGW247" s="41"/>
      <c r="IGX247" s="41"/>
      <c r="IGY247" s="41"/>
      <c r="IGZ247" s="41"/>
      <c r="IHA247" s="41"/>
      <c r="IHB247" s="41"/>
      <c r="IHC247" s="41"/>
      <c r="IHD247" s="41"/>
      <c r="IHE247" s="41"/>
      <c r="IHF247" s="41"/>
      <c r="IHG247" s="41"/>
      <c r="IHH247" s="41"/>
      <c r="IHI247" s="41"/>
      <c r="IHJ247" s="41"/>
      <c r="IHK247" s="41"/>
      <c r="IHL247" s="41"/>
      <c r="IHM247" s="41"/>
      <c r="IHN247" s="41"/>
      <c r="IHO247" s="41"/>
      <c r="IHP247" s="41"/>
      <c r="IHQ247" s="41"/>
      <c r="IHR247" s="41"/>
      <c r="IHS247" s="41"/>
      <c r="IHT247" s="41"/>
      <c r="IHU247" s="41"/>
      <c r="IHV247" s="41"/>
      <c r="IHW247" s="41"/>
      <c r="IHX247" s="41"/>
      <c r="IHY247" s="41"/>
      <c r="IHZ247" s="41"/>
      <c r="IIA247" s="41"/>
      <c r="IIB247" s="41"/>
      <c r="IIC247" s="41"/>
      <c r="IID247" s="41"/>
      <c r="IIE247" s="41"/>
      <c r="IIF247" s="41"/>
      <c r="IIG247" s="41"/>
      <c r="IIH247" s="41"/>
      <c r="III247" s="41"/>
      <c r="IIJ247" s="41"/>
      <c r="IIK247" s="41"/>
      <c r="IIL247" s="41"/>
      <c r="IIM247" s="41"/>
      <c r="IIN247" s="41"/>
      <c r="IIO247" s="41"/>
      <c r="IIP247" s="41"/>
      <c r="IIQ247" s="41"/>
      <c r="IIR247" s="41"/>
      <c r="IIS247" s="41"/>
      <c r="IIT247" s="41"/>
      <c r="IIU247" s="41"/>
      <c r="IIV247" s="41"/>
      <c r="IIW247" s="41"/>
      <c r="IIX247" s="41"/>
      <c r="IIY247" s="41"/>
      <c r="IIZ247" s="41"/>
      <c r="IJA247" s="41"/>
      <c r="IJB247" s="41"/>
      <c r="IJC247" s="41"/>
      <c r="IJD247" s="41"/>
      <c r="IJE247" s="41"/>
      <c r="IJF247" s="41"/>
      <c r="IJG247" s="41"/>
      <c r="IJH247" s="41"/>
      <c r="IJI247" s="41"/>
      <c r="IJJ247" s="41"/>
      <c r="IJK247" s="41"/>
      <c r="IJL247" s="41"/>
      <c r="IJM247" s="41"/>
      <c r="IJN247" s="41"/>
      <c r="IJO247" s="41"/>
      <c r="IJP247" s="41"/>
      <c r="IJQ247" s="41"/>
      <c r="IJR247" s="41"/>
      <c r="IJS247" s="41"/>
      <c r="IJT247" s="41"/>
      <c r="IJU247" s="41"/>
      <c r="IJV247" s="41"/>
      <c r="IJW247" s="41"/>
      <c r="IJX247" s="41"/>
      <c r="IJY247" s="41"/>
      <c r="IJZ247" s="41"/>
      <c r="IKA247" s="41"/>
      <c r="IKB247" s="41"/>
      <c r="IKC247" s="41"/>
      <c r="IKD247" s="41"/>
      <c r="IKE247" s="41"/>
      <c r="IKF247" s="41"/>
      <c r="IKG247" s="41"/>
      <c r="IKH247" s="41"/>
      <c r="IKI247" s="41"/>
      <c r="IKJ247" s="41"/>
      <c r="IKK247" s="41"/>
      <c r="IKL247" s="41"/>
      <c r="IKM247" s="41"/>
      <c r="IKN247" s="41"/>
      <c r="IKO247" s="41"/>
      <c r="IKP247" s="41"/>
      <c r="IKQ247" s="41"/>
      <c r="IKR247" s="41"/>
      <c r="IKS247" s="41"/>
      <c r="IKT247" s="41"/>
      <c r="IKU247" s="41"/>
      <c r="IKV247" s="41"/>
      <c r="IKW247" s="41"/>
      <c r="IKX247" s="41"/>
      <c r="IKY247" s="41"/>
      <c r="IKZ247" s="41"/>
      <c r="ILA247" s="41"/>
      <c r="ILB247" s="41"/>
      <c r="ILC247" s="41"/>
      <c r="ILD247" s="41"/>
      <c r="ILE247" s="41"/>
      <c r="ILF247" s="41"/>
      <c r="ILG247" s="41"/>
      <c r="ILH247" s="41"/>
      <c r="ILI247" s="41"/>
      <c r="ILJ247" s="41"/>
      <c r="ILK247" s="41"/>
      <c r="ILL247" s="41"/>
      <c r="ILM247" s="41"/>
      <c r="ILN247" s="41"/>
      <c r="ILO247" s="41"/>
      <c r="ILP247" s="41"/>
      <c r="ILQ247" s="41"/>
      <c r="ILR247" s="41"/>
      <c r="ILS247" s="41"/>
      <c r="ILT247" s="41"/>
      <c r="ILU247" s="41"/>
      <c r="ILV247" s="41"/>
      <c r="ILW247" s="41"/>
      <c r="ILX247" s="41"/>
      <c r="ILY247" s="41"/>
      <c r="ILZ247" s="41"/>
      <c r="IMA247" s="41"/>
      <c r="IMB247" s="41"/>
      <c r="IMC247" s="41"/>
      <c r="IMD247" s="41"/>
      <c r="IME247" s="41"/>
      <c r="IMF247" s="41"/>
      <c r="IMG247" s="41"/>
      <c r="IMH247" s="41"/>
      <c r="IMI247" s="41"/>
      <c r="IMJ247" s="41"/>
      <c r="IMK247" s="41"/>
      <c r="IML247" s="41"/>
      <c r="IMM247" s="41"/>
      <c r="IMN247" s="41"/>
      <c r="IMO247" s="41"/>
      <c r="IMP247" s="41"/>
      <c r="IMQ247" s="41"/>
      <c r="IMR247" s="41"/>
      <c r="IMS247" s="41"/>
      <c r="IMT247" s="41"/>
      <c r="IMU247" s="41"/>
      <c r="IMV247" s="41"/>
      <c r="IMW247" s="41"/>
      <c r="IMX247" s="41"/>
      <c r="IMY247" s="41"/>
      <c r="IMZ247" s="41"/>
      <c r="INA247" s="41"/>
      <c r="INB247" s="41"/>
      <c r="INC247" s="41"/>
      <c r="IND247" s="41"/>
      <c r="INE247" s="41"/>
      <c r="INF247" s="41"/>
      <c r="ING247" s="41"/>
      <c r="INH247" s="41"/>
      <c r="INI247" s="41"/>
      <c r="INJ247" s="41"/>
      <c r="INK247" s="41"/>
      <c r="INL247" s="41"/>
      <c r="INM247" s="41"/>
      <c r="INN247" s="41"/>
      <c r="INO247" s="41"/>
      <c r="INP247" s="41"/>
      <c r="INQ247" s="41"/>
      <c r="INR247" s="41"/>
      <c r="INS247" s="41"/>
      <c r="INT247" s="41"/>
      <c r="INU247" s="41"/>
      <c r="INV247" s="41"/>
      <c r="INW247" s="41"/>
      <c r="INX247" s="41"/>
      <c r="INY247" s="41"/>
      <c r="INZ247" s="41"/>
      <c r="IOA247" s="41"/>
      <c r="IOB247" s="41"/>
      <c r="IOC247" s="41"/>
      <c r="IOD247" s="41"/>
      <c r="IOE247" s="41"/>
      <c r="IOF247" s="41"/>
      <c r="IOG247" s="41"/>
      <c r="IOH247" s="41"/>
      <c r="IOI247" s="41"/>
      <c r="IOJ247" s="41"/>
      <c r="IOK247" s="41"/>
      <c r="IOL247" s="41"/>
      <c r="IOM247" s="41"/>
      <c r="ION247" s="41"/>
      <c r="IOO247" s="41"/>
      <c r="IOP247" s="41"/>
      <c r="IOQ247" s="41"/>
      <c r="IOR247" s="41"/>
      <c r="IOS247" s="41"/>
      <c r="IOT247" s="41"/>
      <c r="IOU247" s="41"/>
      <c r="IOV247" s="41"/>
      <c r="IOW247" s="41"/>
      <c r="IOX247" s="41"/>
      <c r="IOY247" s="41"/>
      <c r="IOZ247" s="41"/>
      <c r="IPA247" s="41"/>
      <c r="IPB247" s="41"/>
      <c r="IPC247" s="41"/>
      <c r="IPD247" s="41"/>
      <c r="IPE247" s="41"/>
      <c r="IPF247" s="41"/>
      <c r="IPG247" s="41"/>
      <c r="IPH247" s="41"/>
      <c r="IPI247" s="41"/>
      <c r="IPJ247" s="41"/>
      <c r="IPK247" s="41"/>
      <c r="IPL247" s="41"/>
      <c r="IPM247" s="41"/>
      <c r="IPN247" s="41"/>
      <c r="IPO247" s="41"/>
      <c r="IPP247" s="41"/>
      <c r="IPQ247" s="41"/>
      <c r="IPR247" s="41"/>
      <c r="IPS247" s="41"/>
      <c r="IPT247" s="41"/>
      <c r="IPU247" s="41"/>
      <c r="IPV247" s="41"/>
      <c r="IPW247" s="41"/>
      <c r="IPX247" s="41"/>
      <c r="IPY247" s="41"/>
      <c r="IPZ247" s="41"/>
      <c r="IQA247" s="41"/>
      <c r="IQB247" s="41"/>
      <c r="IQC247" s="41"/>
      <c r="IQD247" s="41"/>
      <c r="IQE247" s="41"/>
      <c r="IQF247" s="41"/>
      <c r="IQG247" s="41"/>
      <c r="IQH247" s="41"/>
      <c r="IQI247" s="41"/>
      <c r="IQJ247" s="41"/>
      <c r="IQK247" s="41"/>
      <c r="IQL247" s="41"/>
      <c r="IQM247" s="41"/>
      <c r="IQN247" s="41"/>
      <c r="IQO247" s="41"/>
      <c r="IQP247" s="41"/>
      <c r="IQQ247" s="41"/>
      <c r="IQR247" s="41"/>
      <c r="IQS247" s="41"/>
      <c r="IQT247" s="41"/>
      <c r="IQU247" s="41"/>
      <c r="IQV247" s="41"/>
      <c r="IQW247" s="41"/>
      <c r="IQX247" s="41"/>
      <c r="IQY247" s="41"/>
      <c r="IQZ247" s="41"/>
      <c r="IRA247" s="41"/>
      <c r="IRB247" s="41"/>
      <c r="IRC247" s="41"/>
      <c r="IRD247" s="41"/>
      <c r="IRE247" s="41"/>
      <c r="IRF247" s="41"/>
      <c r="IRG247" s="41"/>
      <c r="IRH247" s="41"/>
      <c r="IRI247" s="41"/>
      <c r="IRJ247" s="41"/>
      <c r="IRK247" s="41"/>
      <c r="IRL247" s="41"/>
      <c r="IRM247" s="41"/>
      <c r="IRN247" s="41"/>
      <c r="IRO247" s="41"/>
      <c r="IRP247" s="41"/>
      <c r="IRQ247" s="41"/>
      <c r="IRR247" s="41"/>
      <c r="IRS247" s="41"/>
      <c r="IRT247" s="41"/>
      <c r="IRU247" s="41"/>
      <c r="IRV247" s="41"/>
      <c r="IRW247" s="41"/>
      <c r="IRX247" s="41"/>
      <c r="IRY247" s="41"/>
      <c r="IRZ247" s="41"/>
      <c r="ISA247" s="41"/>
      <c r="ISB247" s="41"/>
      <c r="ISC247" s="41"/>
      <c r="ISD247" s="41"/>
      <c r="ISE247" s="41"/>
      <c r="ISF247" s="41"/>
      <c r="ISG247" s="41"/>
      <c r="ISH247" s="41"/>
      <c r="ISI247" s="41"/>
      <c r="ISJ247" s="41"/>
      <c r="ISK247" s="41"/>
      <c r="ISL247" s="41"/>
      <c r="ISM247" s="41"/>
      <c r="ISN247" s="41"/>
      <c r="ISO247" s="41"/>
      <c r="ISP247" s="41"/>
      <c r="ISQ247" s="41"/>
      <c r="ISR247" s="41"/>
      <c r="ISS247" s="41"/>
      <c r="IST247" s="41"/>
      <c r="ISU247" s="41"/>
      <c r="ISV247" s="41"/>
      <c r="ISW247" s="41"/>
      <c r="ISX247" s="41"/>
      <c r="ISY247" s="41"/>
      <c r="ISZ247" s="41"/>
      <c r="ITA247" s="41"/>
      <c r="ITB247" s="41"/>
      <c r="ITC247" s="41"/>
      <c r="ITD247" s="41"/>
      <c r="ITE247" s="41"/>
      <c r="ITF247" s="41"/>
      <c r="ITG247" s="41"/>
      <c r="ITH247" s="41"/>
      <c r="ITI247" s="41"/>
      <c r="ITJ247" s="41"/>
      <c r="ITK247" s="41"/>
      <c r="ITL247" s="41"/>
      <c r="ITM247" s="41"/>
      <c r="ITN247" s="41"/>
      <c r="ITO247" s="41"/>
      <c r="ITP247" s="41"/>
      <c r="ITQ247" s="41"/>
      <c r="ITR247" s="41"/>
      <c r="ITS247" s="41"/>
      <c r="ITT247" s="41"/>
      <c r="ITU247" s="41"/>
      <c r="ITV247" s="41"/>
      <c r="ITW247" s="41"/>
      <c r="ITX247" s="41"/>
      <c r="ITY247" s="41"/>
      <c r="ITZ247" s="41"/>
      <c r="IUA247" s="41"/>
      <c r="IUB247" s="41"/>
      <c r="IUC247" s="41"/>
      <c r="IUD247" s="41"/>
      <c r="IUE247" s="41"/>
      <c r="IUF247" s="41"/>
      <c r="IUG247" s="41"/>
      <c r="IUH247" s="41"/>
      <c r="IUI247" s="41"/>
      <c r="IUJ247" s="41"/>
      <c r="IUK247" s="41"/>
      <c r="IUL247" s="41"/>
      <c r="IUM247" s="41"/>
      <c r="IUN247" s="41"/>
      <c r="IUO247" s="41"/>
      <c r="IUP247" s="41"/>
      <c r="IUQ247" s="41"/>
      <c r="IUR247" s="41"/>
      <c r="IUS247" s="41"/>
      <c r="IUT247" s="41"/>
      <c r="IUU247" s="41"/>
      <c r="IUV247" s="41"/>
      <c r="IUW247" s="41"/>
      <c r="IUX247" s="41"/>
      <c r="IUY247" s="41"/>
      <c r="IUZ247" s="41"/>
      <c r="IVA247" s="41"/>
      <c r="IVB247" s="41"/>
      <c r="IVC247" s="41"/>
      <c r="IVD247" s="41"/>
      <c r="IVE247" s="41"/>
      <c r="IVF247" s="41"/>
      <c r="IVG247" s="41"/>
      <c r="IVH247" s="41"/>
      <c r="IVI247" s="41"/>
      <c r="IVJ247" s="41"/>
      <c r="IVK247" s="41"/>
      <c r="IVL247" s="41"/>
      <c r="IVM247" s="41"/>
      <c r="IVN247" s="41"/>
      <c r="IVO247" s="41"/>
      <c r="IVP247" s="41"/>
      <c r="IVQ247" s="41"/>
      <c r="IVR247" s="41"/>
      <c r="IVS247" s="41"/>
      <c r="IVT247" s="41"/>
      <c r="IVU247" s="41"/>
      <c r="IVV247" s="41"/>
      <c r="IVW247" s="41"/>
      <c r="IVX247" s="41"/>
      <c r="IVY247" s="41"/>
      <c r="IVZ247" s="41"/>
      <c r="IWA247" s="41"/>
      <c r="IWB247" s="41"/>
      <c r="IWC247" s="41"/>
      <c r="IWD247" s="41"/>
      <c r="IWE247" s="41"/>
      <c r="IWF247" s="41"/>
      <c r="IWG247" s="41"/>
      <c r="IWH247" s="41"/>
      <c r="IWI247" s="41"/>
      <c r="IWJ247" s="41"/>
      <c r="IWK247" s="41"/>
      <c r="IWL247" s="41"/>
      <c r="IWM247" s="41"/>
      <c r="IWN247" s="41"/>
      <c r="IWO247" s="41"/>
      <c r="IWP247" s="41"/>
      <c r="IWQ247" s="41"/>
      <c r="IWR247" s="41"/>
      <c r="IWS247" s="41"/>
      <c r="IWT247" s="41"/>
      <c r="IWU247" s="41"/>
      <c r="IWV247" s="41"/>
      <c r="IWW247" s="41"/>
      <c r="IWX247" s="41"/>
      <c r="IWY247" s="41"/>
      <c r="IWZ247" s="41"/>
      <c r="IXA247" s="41"/>
      <c r="IXB247" s="41"/>
      <c r="IXC247" s="41"/>
      <c r="IXD247" s="41"/>
      <c r="IXE247" s="41"/>
      <c r="IXF247" s="41"/>
      <c r="IXG247" s="41"/>
      <c r="IXH247" s="41"/>
      <c r="IXI247" s="41"/>
      <c r="IXJ247" s="41"/>
      <c r="IXK247" s="41"/>
      <c r="IXL247" s="41"/>
      <c r="IXM247" s="41"/>
      <c r="IXN247" s="41"/>
      <c r="IXO247" s="41"/>
      <c r="IXP247" s="41"/>
      <c r="IXQ247" s="41"/>
      <c r="IXR247" s="41"/>
      <c r="IXS247" s="41"/>
      <c r="IXT247" s="41"/>
      <c r="IXU247" s="41"/>
      <c r="IXV247" s="41"/>
      <c r="IXW247" s="41"/>
      <c r="IXX247" s="41"/>
      <c r="IXY247" s="41"/>
      <c r="IXZ247" s="41"/>
      <c r="IYA247" s="41"/>
      <c r="IYB247" s="41"/>
      <c r="IYC247" s="41"/>
      <c r="IYD247" s="41"/>
      <c r="IYE247" s="41"/>
      <c r="IYF247" s="41"/>
      <c r="IYG247" s="41"/>
      <c r="IYH247" s="41"/>
      <c r="IYI247" s="41"/>
      <c r="IYJ247" s="41"/>
      <c r="IYK247" s="41"/>
      <c r="IYL247" s="41"/>
      <c r="IYM247" s="41"/>
      <c r="IYN247" s="41"/>
      <c r="IYO247" s="41"/>
      <c r="IYP247" s="41"/>
      <c r="IYQ247" s="41"/>
      <c r="IYR247" s="41"/>
      <c r="IYS247" s="41"/>
      <c r="IYT247" s="41"/>
      <c r="IYU247" s="41"/>
      <c r="IYV247" s="41"/>
      <c r="IYW247" s="41"/>
      <c r="IYX247" s="41"/>
      <c r="IYY247" s="41"/>
      <c r="IYZ247" s="41"/>
      <c r="IZA247" s="41"/>
      <c r="IZB247" s="41"/>
      <c r="IZC247" s="41"/>
      <c r="IZD247" s="41"/>
      <c r="IZE247" s="41"/>
      <c r="IZF247" s="41"/>
      <c r="IZG247" s="41"/>
      <c r="IZH247" s="41"/>
      <c r="IZI247" s="41"/>
      <c r="IZJ247" s="41"/>
      <c r="IZK247" s="41"/>
      <c r="IZL247" s="41"/>
      <c r="IZM247" s="41"/>
      <c r="IZN247" s="41"/>
      <c r="IZO247" s="41"/>
      <c r="IZP247" s="41"/>
      <c r="IZQ247" s="41"/>
      <c r="IZR247" s="41"/>
      <c r="IZS247" s="41"/>
      <c r="IZT247" s="41"/>
      <c r="IZU247" s="41"/>
      <c r="IZV247" s="41"/>
      <c r="IZW247" s="41"/>
      <c r="IZX247" s="41"/>
      <c r="IZY247" s="41"/>
      <c r="IZZ247" s="41"/>
      <c r="JAA247" s="41"/>
      <c r="JAB247" s="41"/>
      <c r="JAC247" s="41"/>
      <c r="JAD247" s="41"/>
      <c r="JAE247" s="41"/>
      <c r="JAF247" s="41"/>
      <c r="JAG247" s="41"/>
      <c r="JAH247" s="41"/>
      <c r="JAI247" s="41"/>
      <c r="JAJ247" s="41"/>
      <c r="JAK247" s="41"/>
      <c r="JAL247" s="41"/>
      <c r="JAM247" s="41"/>
      <c r="JAN247" s="41"/>
      <c r="JAO247" s="41"/>
      <c r="JAP247" s="41"/>
      <c r="JAQ247" s="41"/>
      <c r="JAR247" s="41"/>
      <c r="JAS247" s="41"/>
      <c r="JAT247" s="41"/>
      <c r="JAU247" s="41"/>
      <c r="JAV247" s="41"/>
      <c r="JAW247" s="41"/>
      <c r="JAX247" s="41"/>
      <c r="JAY247" s="41"/>
      <c r="JAZ247" s="41"/>
      <c r="JBA247" s="41"/>
      <c r="JBB247" s="41"/>
      <c r="JBC247" s="41"/>
      <c r="JBD247" s="41"/>
      <c r="JBE247" s="41"/>
      <c r="JBF247" s="41"/>
      <c r="JBG247" s="41"/>
      <c r="JBH247" s="41"/>
      <c r="JBI247" s="41"/>
      <c r="JBJ247" s="41"/>
      <c r="JBK247" s="41"/>
      <c r="JBL247" s="41"/>
      <c r="JBM247" s="41"/>
      <c r="JBN247" s="41"/>
      <c r="JBO247" s="41"/>
      <c r="JBP247" s="41"/>
      <c r="JBQ247" s="41"/>
      <c r="JBR247" s="41"/>
      <c r="JBS247" s="41"/>
      <c r="JBT247" s="41"/>
      <c r="JBU247" s="41"/>
      <c r="JBV247" s="41"/>
      <c r="JBW247" s="41"/>
      <c r="JBX247" s="41"/>
      <c r="JBY247" s="41"/>
      <c r="JBZ247" s="41"/>
      <c r="JCA247" s="41"/>
      <c r="JCB247" s="41"/>
      <c r="JCC247" s="41"/>
      <c r="JCD247" s="41"/>
      <c r="JCE247" s="41"/>
      <c r="JCF247" s="41"/>
      <c r="JCG247" s="41"/>
      <c r="JCH247" s="41"/>
      <c r="JCI247" s="41"/>
      <c r="JCJ247" s="41"/>
      <c r="JCK247" s="41"/>
      <c r="JCL247" s="41"/>
      <c r="JCM247" s="41"/>
      <c r="JCN247" s="41"/>
      <c r="JCO247" s="41"/>
      <c r="JCP247" s="41"/>
      <c r="JCQ247" s="41"/>
      <c r="JCR247" s="41"/>
      <c r="JCS247" s="41"/>
      <c r="JCT247" s="41"/>
      <c r="JCU247" s="41"/>
      <c r="JCV247" s="41"/>
      <c r="JCW247" s="41"/>
      <c r="JCX247" s="41"/>
      <c r="JCY247" s="41"/>
      <c r="JCZ247" s="41"/>
      <c r="JDA247" s="41"/>
      <c r="JDB247" s="41"/>
      <c r="JDC247" s="41"/>
      <c r="JDD247" s="41"/>
      <c r="JDE247" s="41"/>
      <c r="JDF247" s="41"/>
      <c r="JDG247" s="41"/>
      <c r="JDH247" s="41"/>
      <c r="JDI247" s="41"/>
      <c r="JDJ247" s="41"/>
      <c r="JDK247" s="41"/>
      <c r="JDL247" s="41"/>
      <c r="JDM247" s="41"/>
      <c r="JDN247" s="41"/>
      <c r="JDO247" s="41"/>
      <c r="JDP247" s="41"/>
      <c r="JDQ247" s="41"/>
      <c r="JDR247" s="41"/>
      <c r="JDS247" s="41"/>
      <c r="JDT247" s="41"/>
      <c r="JDU247" s="41"/>
      <c r="JDV247" s="41"/>
      <c r="JDW247" s="41"/>
      <c r="JDX247" s="41"/>
      <c r="JDY247" s="41"/>
      <c r="JDZ247" s="41"/>
      <c r="JEA247" s="41"/>
      <c r="JEB247" s="41"/>
      <c r="JEC247" s="41"/>
      <c r="JED247" s="41"/>
      <c r="JEE247" s="41"/>
      <c r="JEF247" s="41"/>
      <c r="JEG247" s="41"/>
      <c r="JEH247" s="41"/>
      <c r="JEI247" s="41"/>
      <c r="JEJ247" s="41"/>
      <c r="JEK247" s="41"/>
      <c r="JEL247" s="41"/>
      <c r="JEM247" s="41"/>
      <c r="JEN247" s="41"/>
      <c r="JEO247" s="41"/>
      <c r="JEP247" s="41"/>
      <c r="JEQ247" s="41"/>
      <c r="JER247" s="41"/>
      <c r="JES247" s="41"/>
      <c r="JET247" s="41"/>
      <c r="JEU247" s="41"/>
      <c r="JEV247" s="41"/>
      <c r="JEW247" s="41"/>
      <c r="JEX247" s="41"/>
      <c r="JEY247" s="41"/>
      <c r="JEZ247" s="41"/>
      <c r="JFA247" s="41"/>
      <c r="JFB247" s="41"/>
      <c r="JFC247" s="41"/>
      <c r="JFD247" s="41"/>
      <c r="JFE247" s="41"/>
      <c r="JFF247" s="41"/>
      <c r="JFG247" s="41"/>
      <c r="JFH247" s="41"/>
      <c r="JFI247" s="41"/>
      <c r="JFJ247" s="41"/>
      <c r="JFK247" s="41"/>
      <c r="JFL247" s="41"/>
      <c r="JFM247" s="41"/>
      <c r="JFN247" s="41"/>
      <c r="JFO247" s="41"/>
      <c r="JFP247" s="41"/>
      <c r="JFQ247" s="41"/>
      <c r="JFR247" s="41"/>
      <c r="JFS247" s="41"/>
      <c r="JFT247" s="41"/>
      <c r="JFU247" s="41"/>
      <c r="JFV247" s="41"/>
      <c r="JFW247" s="41"/>
      <c r="JFX247" s="41"/>
      <c r="JFY247" s="41"/>
      <c r="JFZ247" s="41"/>
      <c r="JGA247" s="41"/>
      <c r="JGB247" s="41"/>
      <c r="JGC247" s="41"/>
      <c r="JGD247" s="41"/>
      <c r="JGE247" s="41"/>
      <c r="JGF247" s="41"/>
      <c r="JGG247" s="41"/>
      <c r="JGH247" s="41"/>
      <c r="JGI247" s="41"/>
      <c r="JGJ247" s="41"/>
      <c r="JGK247" s="41"/>
      <c r="JGL247" s="41"/>
      <c r="JGM247" s="41"/>
      <c r="JGN247" s="41"/>
      <c r="JGO247" s="41"/>
      <c r="JGP247" s="41"/>
      <c r="JGQ247" s="41"/>
      <c r="JGR247" s="41"/>
      <c r="JGS247" s="41"/>
      <c r="JGT247" s="41"/>
      <c r="JGU247" s="41"/>
      <c r="JGV247" s="41"/>
      <c r="JGW247" s="41"/>
      <c r="JGX247" s="41"/>
      <c r="JGY247" s="41"/>
      <c r="JGZ247" s="41"/>
      <c r="JHA247" s="41"/>
      <c r="JHB247" s="41"/>
      <c r="JHC247" s="41"/>
      <c r="JHD247" s="41"/>
      <c r="JHE247" s="41"/>
      <c r="JHF247" s="41"/>
      <c r="JHG247" s="41"/>
      <c r="JHH247" s="41"/>
      <c r="JHI247" s="41"/>
      <c r="JHJ247" s="41"/>
      <c r="JHK247" s="41"/>
      <c r="JHL247" s="41"/>
      <c r="JHM247" s="41"/>
      <c r="JHN247" s="41"/>
      <c r="JHO247" s="41"/>
      <c r="JHP247" s="41"/>
      <c r="JHQ247" s="41"/>
      <c r="JHR247" s="41"/>
      <c r="JHS247" s="41"/>
      <c r="JHT247" s="41"/>
      <c r="JHU247" s="41"/>
      <c r="JHV247" s="41"/>
      <c r="JHW247" s="41"/>
      <c r="JHX247" s="41"/>
      <c r="JHY247" s="41"/>
      <c r="JHZ247" s="41"/>
      <c r="JIA247" s="41"/>
      <c r="JIB247" s="41"/>
      <c r="JIC247" s="41"/>
      <c r="JID247" s="41"/>
      <c r="JIE247" s="41"/>
      <c r="JIF247" s="41"/>
      <c r="JIG247" s="41"/>
      <c r="JIH247" s="41"/>
      <c r="JII247" s="41"/>
      <c r="JIJ247" s="41"/>
      <c r="JIK247" s="41"/>
      <c r="JIL247" s="41"/>
      <c r="JIM247" s="41"/>
      <c r="JIN247" s="41"/>
      <c r="JIO247" s="41"/>
      <c r="JIP247" s="41"/>
      <c r="JIQ247" s="41"/>
      <c r="JIR247" s="41"/>
      <c r="JIS247" s="41"/>
      <c r="JIT247" s="41"/>
      <c r="JIU247" s="41"/>
      <c r="JIV247" s="41"/>
      <c r="JIW247" s="41"/>
      <c r="JIX247" s="41"/>
      <c r="JIY247" s="41"/>
      <c r="JIZ247" s="41"/>
      <c r="JJA247" s="41"/>
      <c r="JJB247" s="41"/>
      <c r="JJC247" s="41"/>
      <c r="JJD247" s="41"/>
      <c r="JJE247" s="41"/>
      <c r="JJF247" s="41"/>
      <c r="JJG247" s="41"/>
      <c r="JJH247" s="41"/>
      <c r="JJI247" s="41"/>
      <c r="JJJ247" s="41"/>
      <c r="JJK247" s="41"/>
      <c r="JJL247" s="41"/>
      <c r="JJM247" s="41"/>
      <c r="JJN247" s="41"/>
      <c r="JJO247" s="41"/>
      <c r="JJP247" s="41"/>
      <c r="JJQ247" s="41"/>
      <c r="JJR247" s="41"/>
      <c r="JJS247" s="41"/>
      <c r="JJT247" s="41"/>
      <c r="JJU247" s="41"/>
      <c r="JJV247" s="41"/>
      <c r="JJW247" s="41"/>
      <c r="JJX247" s="41"/>
      <c r="JJY247" s="41"/>
      <c r="JJZ247" s="41"/>
      <c r="JKA247" s="41"/>
      <c r="JKB247" s="41"/>
      <c r="JKC247" s="41"/>
      <c r="JKD247" s="41"/>
      <c r="JKE247" s="41"/>
      <c r="JKF247" s="41"/>
      <c r="JKG247" s="41"/>
      <c r="JKH247" s="41"/>
      <c r="JKI247" s="41"/>
      <c r="JKJ247" s="41"/>
      <c r="JKK247" s="41"/>
      <c r="JKL247" s="41"/>
      <c r="JKM247" s="41"/>
      <c r="JKN247" s="41"/>
      <c r="JKO247" s="41"/>
      <c r="JKP247" s="41"/>
      <c r="JKQ247" s="41"/>
      <c r="JKR247" s="41"/>
      <c r="JKS247" s="41"/>
      <c r="JKT247" s="41"/>
      <c r="JKU247" s="41"/>
      <c r="JKV247" s="41"/>
      <c r="JKW247" s="41"/>
      <c r="JKX247" s="41"/>
      <c r="JKY247" s="41"/>
      <c r="JKZ247" s="41"/>
      <c r="JLA247" s="41"/>
      <c r="JLB247" s="41"/>
      <c r="JLC247" s="41"/>
      <c r="JLD247" s="41"/>
      <c r="JLE247" s="41"/>
      <c r="JLF247" s="41"/>
      <c r="JLG247" s="41"/>
      <c r="JLH247" s="41"/>
      <c r="JLI247" s="41"/>
      <c r="JLJ247" s="41"/>
      <c r="JLK247" s="41"/>
      <c r="JLL247" s="41"/>
      <c r="JLM247" s="41"/>
      <c r="JLN247" s="41"/>
      <c r="JLO247" s="41"/>
      <c r="JLP247" s="41"/>
      <c r="JLQ247" s="41"/>
      <c r="JLR247" s="41"/>
      <c r="JLS247" s="41"/>
      <c r="JLT247" s="41"/>
      <c r="JLU247" s="41"/>
      <c r="JLV247" s="41"/>
      <c r="JLW247" s="41"/>
      <c r="JLX247" s="41"/>
      <c r="JLY247" s="41"/>
      <c r="JLZ247" s="41"/>
      <c r="JMA247" s="41"/>
      <c r="JMB247" s="41"/>
      <c r="JMC247" s="41"/>
      <c r="JMD247" s="41"/>
      <c r="JME247" s="41"/>
      <c r="JMF247" s="41"/>
      <c r="JMG247" s="41"/>
      <c r="JMH247" s="41"/>
      <c r="JMI247" s="41"/>
      <c r="JMJ247" s="41"/>
      <c r="JMK247" s="41"/>
      <c r="JML247" s="41"/>
      <c r="JMM247" s="41"/>
      <c r="JMN247" s="41"/>
      <c r="JMO247" s="41"/>
      <c r="JMP247" s="41"/>
      <c r="JMQ247" s="41"/>
      <c r="JMR247" s="41"/>
      <c r="JMS247" s="41"/>
      <c r="JMT247" s="41"/>
      <c r="JMU247" s="41"/>
      <c r="JMV247" s="41"/>
      <c r="JMW247" s="41"/>
      <c r="JMX247" s="41"/>
      <c r="JMY247" s="41"/>
      <c r="JMZ247" s="41"/>
      <c r="JNA247" s="41"/>
      <c r="JNB247" s="41"/>
      <c r="JNC247" s="41"/>
      <c r="JND247" s="41"/>
      <c r="JNE247" s="41"/>
      <c r="JNF247" s="41"/>
      <c r="JNG247" s="41"/>
      <c r="JNH247" s="41"/>
      <c r="JNI247" s="41"/>
      <c r="JNJ247" s="41"/>
      <c r="JNK247" s="41"/>
      <c r="JNL247" s="41"/>
      <c r="JNM247" s="41"/>
      <c r="JNN247" s="41"/>
      <c r="JNO247" s="41"/>
      <c r="JNP247" s="41"/>
      <c r="JNQ247" s="41"/>
      <c r="JNR247" s="41"/>
      <c r="JNS247" s="41"/>
      <c r="JNT247" s="41"/>
      <c r="JNU247" s="41"/>
      <c r="JNV247" s="41"/>
      <c r="JNW247" s="41"/>
      <c r="JNX247" s="41"/>
      <c r="JNY247" s="41"/>
      <c r="JNZ247" s="41"/>
      <c r="JOA247" s="41"/>
      <c r="JOB247" s="41"/>
      <c r="JOC247" s="41"/>
      <c r="JOD247" s="41"/>
      <c r="JOE247" s="41"/>
      <c r="JOF247" s="41"/>
      <c r="JOG247" s="41"/>
      <c r="JOH247" s="41"/>
      <c r="JOI247" s="41"/>
      <c r="JOJ247" s="41"/>
      <c r="JOK247" s="41"/>
      <c r="JOL247" s="41"/>
      <c r="JOM247" s="41"/>
      <c r="JON247" s="41"/>
      <c r="JOO247" s="41"/>
      <c r="JOP247" s="41"/>
      <c r="JOQ247" s="41"/>
      <c r="JOR247" s="41"/>
      <c r="JOS247" s="41"/>
      <c r="JOT247" s="41"/>
      <c r="JOU247" s="41"/>
      <c r="JOV247" s="41"/>
      <c r="JOW247" s="41"/>
      <c r="JOX247" s="41"/>
      <c r="JOY247" s="41"/>
      <c r="JOZ247" s="41"/>
      <c r="JPA247" s="41"/>
      <c r="JPB247" s="41"/>
      <c r="JPC247" s="41"/>
      <c r="JPD247" s="41"/>
      <c r="JPE247" s="41"/>
      <c r="JPF247" s="41"/>
      <c r="JPG247" s="41"/>
      <c r="JPH247" s="41"/>
      <c r="JPI247" s="41"/>
      <c r="JPJ247" s="41"/>
      <c r="JPK247" s="41"/>
      <c r="JPL247" s="41"/>
      <c r="JPM247" s="41"/>
      <c r="JPN247" s="41"/>
      <c r="JPO247" s="41"/>
      <c r="JPP247" s="41"/>
      <c r="JPQ247" s="41"/>
      <c r="JPR247" s="41"/>
      <c r="JPS247" s="41"/>
      <c r="JPT247" s="41"/>
      <c r="JPU247" s="41"/>
      <c r="JPV247" s="41"/>
      <c r="JPW247" s="41"/>
      <c r="JPX247" s="41"/>
      <c r="JPY247" s="41"/>
      <c r="JPZ247" s="41"/>
      <c r="JQA247" s="41"/>
      <c r="JQB247" s="41"/>
      <c r="JQC247" s="41"/>
      <c r="JQD247" s="41"/>
      <c r="JQE247" s="41"/>
      <c r="JQF247" s="41"/>
      <c r="JQG247" s="41"/>
      <c r="JQH247" s="41"/>
      <c r="JQI247" s="41"/>
      <c r="JQJ247" s="41"/>
      <c r="JQK247" s="41"/>
      <c r="JQL247" s="41"/>
      <c r="JQM247" s="41"/>
      <c r="JQN247" s="41"/>
      <c r="JQO247" s="41"/>
      <c r="JQP247" s="41"/>
      <c r="JQQ247" s="41"/>
      <c r="JQR247" s="41"/>
      <c r="JQS247" s="41"/>
      <c r="JQT247" s="41"/>
      <c r="JQU247" s="41"/>
      <c r="JQV247" s="41"/>
      <c r="JQW247" s="41"/>
      <c r="JQX247" s="41"/>
      <c r="JQY247" s="41"/>
      <c r="JQZ247" s="41"/>
      <c r="JRA247" s="41"/>
      <c r="JRB247" s="41"/>
      <c r="JRC247" s="41"/>
      <c r="JRD247" s="41"/>
      <c r="JRE247" s="41"/>
      <c r="JRF247" s="41"/>
      <c r="JRG247" s="41"/>
      <c r="JRH247" s="41"/>
      <c r="JRI247" s="41"/>
      <c r="JRJ247" s="41"/>
      <c r="JRK247" s="41"/>
      <c r="JRL247" s="41"/>
      <c r="JRM247" s="41"/>
      <c r="JRN247" s="41"/>
      <c r="JRO247" s="41"/>
      <c r="JRP247" s="41"/>
      <c r="JRQ247" s="41"/>
      <c r="JRR247" s="41"/>
      <c r="JRS247" s="41"/>
      <c r="JRT247" s="41"/>
      <c r="JRU247" s="41"/>
      <c r="JRV247" s="41"/>
      <c r="JRW247" s="41"/>
      <c r="JRX247" s="41"/>
      <c r="JRY247" s="41"/>
      <c r="JRZ247" s="41"/>
      <c r="JSA247" s="41"/>
      <c r="JSB247" s="41"/>
      <c r="JSC247" s="41"/>
      <c r="JSD247" s="41"/>
      <c r="JSE247" s="41"/>
      <c r="JSF247" s="41"/>
      <c r="JSG247" s="41"/>
      <c r="JSH247" s="41"/>
      <c r="JSI247" s="41"/>
      <c r="JSJ247" s="41"/>
      <c r="JSK247" s="41"/>
      <c r="JSL247" s="41"/>
      <c r="JSM247" s="41"/>
      <c r="JSN247" s="41"/>
      <c r="JSO247" s="41"/>
      <c r="JSP247" s="41"/>
      <c r="JSQ247" s="41"/>
      <c r="JSR247" s="41"/>
      <c r="JSS247" s="41"/>
      <c r="JST247" s="41"/>
      <c r="JSU247" s="41"/>
      <c r="JSV247" s="41"/>
      <c r="JSW247" s="41"/>
      <c r="JSX247" s="41"/>
      <c r="JSY247" s="41"/>
      <c r="JSZ247" s="41"/>
      <c r="JTA247" s="41"/>
      <c r="JTB247" s="41"/>
      <c r="JTC247" s="41"/>
      <c r="JTD247" s="41"/>
      <c r="JTE247" s="41"/>
      <c r="JTF247" s="41"/>
      <c r="JTG247" s="41"/>
      <c r="JTH247" s="41"/>
      <c r="JTI247" s="41"/>
      <c r="JTJ247" s="41"/>
      <c r="JTK247" s="41"/>
      <c r="JTL247" s="41"/>
      <c r="JTM247" s="41"/>
      <c r="JTN247" s="41"/>
      <c r="JTO247" s="41"/>
      <c r="JTP247" s="41"/>
      <c r="JTQ247" s="41"/>
      <c r="JTR247" s="41"/>
      <c r="JTS247" s="41"/>
      <c r="JTT247" s="41"/>
      <c r="JTU247" s="41"/>
      <c r="JTV247" s="41"/>
      <c r="JTW247" s="41"/>
      <c r="JTX247" s="41"/>
      <c r="JTY247" s="41"/>
      <c r="JTZ247" s="41"/>
      <c r="JUA247" s="41"/>
      <c r="JUB247" s="41"/>
      <c r="JUC247" s="41"/>
      <c r="JUD247" s="41"/>
      <c r="JUE247" s="41"/>
      <c r="JUF247" s="41"/>
      <c r="JUG247" s="41"/>
      <c r="JUH247" s="41"/>
      <c r="JUI247" s="41"/>
      <c r="JUJ247" s="41"/>
      <c r="JUK247" s="41"/>
      <c r="JUL247" s="41"/>
      <c r="JUM247" s="41"/>
      <c r="JUN247" s="41"/>
      <c r="JUO247" s="41"/>
      <c r="JUP247" s="41"/>
      <c r="JUQ247" s="41"/>
      <c r="JUR247" s="41"/>
      <c r="JUS247" s="41"/>
      <c r="JUT247" s="41"/>
      <c r="JUU247" s="41"/>
      <c r="JUV247" s="41"/>
      <c r="JUW247" s="41"/>
      <c r="JUX247" s="41"/>
      <c r="JUY247" s="41"/>
      <c r="JUZ247" s="41"/>
      <c r="JVA247" s="41"/>
      <c r="JVB247" s="41"/>
      <c r="JVC247" s="41"/>
      <c r="JVD247" s="41"/>
      <c r="JVE247" s="41"/>
      <c r="JVF247" s="41"/>
      <c r="JVG247" s="41"/>
      <c r="JVH247" s="41"/>
      <c r="JVI247" s="41"/>
      <c r="JVJ247" s="41"/>
      <c r="JVK247" s="41"/>
      <c r="JVL247" s="41"/>
      <c r="JVM247" s="41"/>
      <c r="JVN247" s="41"/>
      <c r="JVO247" s="41"/>
      <c r="JVP247" s="41"/>
      <c r="JVQ247" s="41"/>
      <c r="JVR247" s="41"/>
      <c r="JVS247" s="41"/>
      <c r="JVT247" s="41"/>
      <c r="JVU247" s="41"/>
      <c r="JVV247" s="41"/>
      <c r="JVW247" s="41"/>
      <c r="JVX247" s="41"/>
      <c r="JVY247" s="41"/>
      <c r="JVZ247" s="41"/>
      <c r="JWA247" s="41"/>
      <c r="JWB247" s="41"/>
      <c r="JWC247" s="41"/>
      <c r="JWD247" s="41"/>
      <c r="JWE247" s="41"/>
      <c r="JWF247" s="41"/>
      <c r="JWG247" s="41"/>
      <c r="JWH247" s="41"/>
      <c r="JWI247" s="41"/>
      <c r="JWJ247" s="41"/>
      <c r="JWK247" s="41"/>
      <c r="JWL247" s="41"/>
      <c r="JWM247" s="41"/>
      <c r="JWN247" s="41"/>
      <c r="JWO247" s="41"/>
      <c r="JWP247" s="41"/>
      <c r="JWQ247" s="41"/>
      <c r="JWR247" s="41"/>
      <c r="JWS247" s="41"/>
      <c r="JWT247" s="41"/>
      <c r="JWU247" s="41"/>
      <c r="JWV247" s="41"/>
      <c r="JWW247" s="41"/>
      <c r="JWX247" s="41"/>
      <c r="JWY247" s="41"/>
      <c r="JWZ247" s="41"/>
      <c r="JXA247" s="41"/>
      <c r="JXB247" s="41"/>
      <c r="JXC247" s="41"/>
      <c r="JXD247" s="41"/>
      <c r="JXE247" s="41"/>
      <c r="JXF247" s="41"/>
      <c r="JXG247" s="41"/>
      <c r="JXH247" s="41"/>
      <c r="JXI247" s="41"/>
      <c r="JXJ247" s="41"/>
      <c r="JXK247" s="41"/>
      <c r="JXL247" s="41"/>
      <c r="JXM247" s="41"/>
      <c r="JXN247" s="41"/>
      <c r="JXO247" s="41"/>
      <c r="JXP247" s="41"/>
      <c r="JXQ247" s="41"/>
      <c r="JXR247" s="41"/>
      <c r="JXS247" s="41"/>
      <c r="JXT247" s="41"/>
      <c r="JXU247" s="41"/>
      <c r="JXV247" s="41"/>
      <c r="JXW247" s="41"/>
      <c r="JXX247" s="41"/>
      <c r="JXY247" s="41"/>
      <c r="JXZ247" s="41"/>
      <c r="JYA247" s="41"/>
      <c r="JYB247" s="41"/>
      <c r="JYC247" s="41"/>
      <c r="JYD247" s="41"/>
      <c r="JYE247" s="41"/>
      <c r="JYF247" s="41"/>
      <c r="JYG247" s="41"/>
      <c r="JYH247" s="41"/>
      <c r="JYI247" s="41"/>
      <c r="JYJ247" s="41"/>
      <c r="JYK247" s="41"/>
      <c r="JYL247" s="41"/>
      <c r="JYM247" s="41"/>
      <c r="JYN247" s="41"/>
      <c r="JYO247" s="41"/>
      <c r="JYP247" s="41"/>
      <c r="JYQ247" s="41"/>
      <c r="JYR247" s="41"/>
      <c r="JYS247" s="41"/>
      <c r="JYT247" s="41"/>
      <c r="JYU247" s="41"/>
      <c r="JYV247" s="41"/>
      <c r="JYW247" s="41"/>
      <c r="JYX247" s="41"/>
      <c r="JYY247" s="41"/>
      <c r="JYZ247" s="41"/>
      <c r="JZA247" s="41"/>
      <c r="JZB247" s="41"/>
      <c r="JZC247" s="41"/>
      <c r="JZD247" s="41"/>
      <c r="JZE247" s="41"/>
      <c r="JZF247" s="41"/>
      <c r="JZG247" s="41"/>
      <c r="JZH247" s="41"/>
      <c r="JZI247" s="41"/>
      <c r="JZJ247" s="41"/>
      <c r="JZK247" s="41"/>
      <c r="JZL247" s="41"/>
      <c r="JZM247" s="41"/>
      <c r="JZN247" s="41"/>
      <c r="JZO247" s="41"/>
      <c r="JZP247" s="41"/>
      <c r="JZQ247" s="41"/>
      <c r="JZR247" s="41"/>
      <c r="JZS247" s="41"/>
      <c r="JZT247" s="41"/>
      <c r="JZU247" s="41"/>
      <c r="JZV247" s="41"/>
      <c r="JZW247" s="41"/>
      <c r="JZX247" s="41"/>
      <c r="JZY247" s="41"/>
      <c r="JZZ247" s="41"/>
      <c r="KAA247" s="41"/>
      <c r="KAB247" s="41"/>
      <c r="KAC247" s="41"/>
      <c r="KAD247" s="41"/>
      <c r="KAE247" s="41"/>
      <c r="KAF247" s="41"/>
      <c r="KAG247" s="41"/>
      <c r="KAH247" s="41"/>
      <c r="KAI247" s="41"/>
      <c r="KAJ247" s="41"/>
      <c r="KAK247" s="41"/>
      <c r="KAL247" s="41"/>
      <c r="KAM247" s="41"/>
      <c r="KAN247" s="41"/>
      <c r="KAO247" s="41"/>
      <c r="KAP247" s="41"/>
      <c r="KAQ247" s="41"/>
      <c r="KAR247" s="41"/>
      <c r="KAS247" s="41"/>
      <c r="KAT247" s="41"/>
      <c r="KAU247" s="41"/>
      <c r="KAV247" s="41"/>
      <c r="KAW247" s="41"/>
      <c r="KAX247" s="41"/>
      <c r="KAY247" s="41"/>
      <c r="KAZ247" s="41"/>
      <c r="KBA247" s="41"/>
      <c r="KBB247" s="41"/>
      <c r="KBC247" s="41"/>
      <c r="KBD247" s="41"/>
      <c r="KBE247" s="41"/>
      <c r="KBF247" s="41"/>
      <c r="KBG247" s="41"/>
      <c r="KBH247" s="41"/>
      <c r="KBI247" s="41"/>
      <c r="KBJ247" s="41"/>
      <c r="KBK247" s="41"/>
      <c r="KBL247" s="41"/>
      <c r="KBM247" s="41"/>
      <c r="KBN247" s="41"/>
      <c r="KBO247" s="41"/>
      <c r="KBP247" s="41"/>
      <c r="KBQ247" s="41"/>
      <c r="KBR247" s="41"/>
      <c r="KBS247" s="41"/>
      <c r="KBT247" s="41"/>
      <c r="KBU247" s="41"/>
      <c r="KBV247" s="41"/>
      <c r="KBW247" s="41"/>
      <c r="KBX247" s="41"/>
      <c r="KBY247" s="41"/>
      <c r="KBZ247" s="41"/>
      <c r="KCA247" s="41"/>
      <c r="KCB247" s="41"/>
      <c r="KCC247" s="41"/>
      <c r="KCD247" s="41"/>
      <c r="KCE247" s="41"/>
      <c r="KCF247" s="41"/>
      <c r="KCG247" s="41"/>
      <c r="KCH247" s="41"/>
      <c r="KCI247" s="41"/>
      <c r="KCJ247" s="41"/>
      <c r="KCK247" s="41"/>
      <c r="KCL247" s="41"/>
      <c r="KCM247" s="41"/>
      <c r="KCN247" s="41"/>
      <c r="KCO247" s="41"/>
      <c r="KCP247" s="41"/>
      <c r="KCQ247" s="41"/>
      <c r="KCR247" s="41"/>
      <c r="KCS247" s="41"/>
      <c r="KCT247" s="41"/>
      <c r="KCU247" s="41"/>
      <c r="KCV247" s="41"/>
      <c r="KCW247" s="41"/>
      <c r="KCX247" s="41"/>
      <c r="KCY247" s="41"/>
      <c r="KCZ247" s="41"/>
      <c r="KDA247" s="41"/>
      <c r="KDB247" s="41"/>
      <c r="KDC247" s="41"/>
      <c r="KDD247" s="41"/>
      <c r="KDE247" s="41"/>
      <c r="KDF247" s="41"/>
      <c r="KDG247" s="41"/>
      <c r="KDH247" s="41"/>
      <c r="KDI247" s="41"/>
      <c r="KDJ247" s="41"/>
      <c r="KDK247" s="41"/>
      <c r="KDL247" s="41"/>
      <c r="KDM247" s="41"/>
      <c r="KDN247" s="41"/>
      <c r="KDO247" s="41"/>
      <c r="KDP247" s="41"/>
      <c r="KDQ247" s="41"/>
      <c r="KDR247" s="41"/>
      <c r="KDS247" s="41"/>
      <c r="KDT247" s="41"/>
      <c r="KDU247" s="41"/>
      <c r="KDV247" s="41"/>
      <c r="KDW247" s="41"/>
      <c r="KDX247" s="41"/>
      <c r="KDY247" s="41"/>
      <c r="KDZ247" s="41"/>
      <c r="KEA247" s="41"/>
      <c r="KEB247" s="41"/>
      <c r="KEC247" s="41"/>
      <c r="KED247" s="41"/>
      <c r="KEE247" s="41"/>
      <c r="KEF247" s="41"/>
      <c r="KEG247" s="41"/>
      <c r="KEH247" s="41"/>
      <c r="KEI247" s="41"/>
      <c r="KEJ247" s="41"/>
      <c r="KEK247" s="41"/>
      <c r="KEL247" s="41"/>
      <c r="KEM247" s="41"/>
      <c r="KEN247" s="41"/>
      <c r="KEO247" s="41"/>
      <c r="KEP247" s="41"/>
      <c r="KEQ247" s="41"/>
      <c r="KER247" s="41"/>
      <c r="KES247" s="41"/>
      <c r="KET247" s="41"/>
      <c r="KEU247" s="41"/>
      <c r="KEV247" s="41"/>
      <c r="KEW247" s="41"/>
      <c r="KEX247" s="41"/>
      <c r="KEY247" s="41"/>
      <c r="KEZ247" s="41"/>
      <c r="KFA247" s="41"/>
      <c r="KFB247" s="41"/>
      <c r="KFC247" s="41"/>
      <c r="KFD247" s="41"/>
      <c r="KFE247" s="41"/>
      <c r="KFF247" s="41"/>
      <c r="KFG247" s="41"/>
      <c r="KFH247" s="41"/>
      <c r="KFI247" s="41"/>
      <c r="KFJ247" s="41"/>
      <c r="KFK247" s="41"/>
      <c r="KFL247" s="41"/>
      <c r="KFM247" s="41"/>
      <c r="KFN247" s="41"/>
      <c r="KFO247" s="41"/>
      <c r="KFP247" s="41"/>
      <c r="KFQ247" s="41"/>
      <c r="KFR247" s="41"/>
      <c r="KFS247" s="41"/>
      <c r="KFT247" s="41"/>
      <c r="KFU247" s="41"/>
      <c r="KFV247" s="41"/>
      <c r="KFW247" s="41"/>
      <c r="KFX247" s="41"/>
      <c r="KFY247" s="41"/>
      <c r="KFZ247" s="41"/>
      <c r="KGA247" s="41"/>
      <c r="KGB247" s="41"/>
      <c r="KGC247" s="41"/>
      <c r="KGD247" s="41"/>
      <c r="KGE247" s="41"/>
      <c r="KGF247" s="41"/>
      <c r="KGG247" s="41"/>
      <c r="KGH247" s="41"/>
      <c r="KGI247" s="41"/>
      <c r="KGJ247" s="41"/>
      <c r="KGK247" s="41"/>
      <c r="KGL247" s="41"/>
      <c r="KGM247" s="41"/>
      <c r="KGN247" s="41"/>
      <c r="KGO247" s="41"/>
      <c r="KGP247" s="41"/>
      <c r="KGQ247" s="41"/>
      <c r="KGR247" s="41"/>
      <c r="KGS247" s="41"/>
      <c r="KGT247" s="41"/>
      <c r="KGU247" s="41"/>
      <c r="KGV247" s="41"/>
      <c r="KGW247" s="41"/>
      <c r="KGX247" s="41"/>
      <c r="KGY247" s="41"/>
      <c r="KGZ247" s="41"/>
      <c r="KHA247" s="41"/>
      <c r="KHB247" s="41"/>
      <c r="KHC247" s="41"/>
      <c r="KHD247" s="41"/>
      <c r="KHE247" s="41"/>
      <c r="KHF247" s="41"/>
      <c r="KHG247" s="41"/>
      <c r="KHH247" s="41"/>
      <c r="KHI247" s="41"/>
      <c r="KHJ247" s="41"/>
      <c r="KHK247" s="41"/>
      <c r="KHL247" s="41"/>
      <c r="KHM247" s="41"/>
      <c r="KHN247" s="41"/>
      <c r="KHO247" s="41"/>
      <c r="KHP247" s="41"/>
      <c r="KHQ247" s="41"/>
      <c r="KHR247" s="41"/>
      <c r="KHS247" s="41"/>
      <c r="KHT247" s="41"/>
      <c r="KHU247" s="41"/>
      <c r="KHV247" s="41"/>
      <c r="KHW247" s="41"/>
      <c r="KHX247" s="41"/>
      <c r="KHY247" s="41"/>
      <c r="KHZ247" s="41"/>
      <c r="KIA247" s="41"/>
      <c r="KIB247" s="41"/>
      <c r="KIC247" s="41"/>
      <c r="KID247" s="41"/>
      <c r="KIE247" s="41"/>
      <c r="KIF247" s="41"/>
      <c r="KIG247" s="41"/>
      <c r="KIH247" s="41"/>
      <c r="KII247" s="41"/>
      <c r="KIJ247" s="41"/>
      <c r="KIK247" s="41"/>
      <c r="KIL247" s="41"/>
      <c r="KIM247" s="41"/>
      <c r="KIN247" s="41"/>
      <c r="KIO247" s="41"/>
      <c r="KIP247" s="41"/>
      <c r="KIQ247" s="41"/>
      <c r="KIR247" s="41"/>
      <c r="KIS247" s="41"/>
      <c r="KIT247" s="41"/>
      <c r="KIU247" s="41"/>
      <c r="KIV247" s="41"/>
      <c r="KIW247" s="41"/>
      <c r="KIX247" s="41"/>
      <c r="KIY247" s="41"/>
      <c r="KIZ247" s="41"/>
      <c r="KJA247" s="41"/>
      <c r="KJB247" s="41"/>
      <c r="KJC247" s="41"/>
      <c r="KJD247" s="41"/>
      <c r="KJE247" s="41"/>
      <c r="KJF247" s="41"/>
      <c r="KJG247" s="41"/>
      <c r="KJH247" s="41"/>
      <c r="KJI247" s="41"/>
      <c r="KJJ247" s="41"/>
      <c r="KJK247" s="41"/>
      <c r="KJL247" s="41"/>
      <c r="KJM247" s="41"/>
      <c r="KJN247" s="41"/>
      <c r="KJO247" s="41"/>
      <c r="KJP247" s="41"/>
      <c r="KJQ247" s="41"/>
      <c r="KJR247" s="41"/>
      <c r="KJS247" s="41"/>
      <c r="KJT247" s="41"/>
      <c r="KJU247" s="41"/>
      <c r="KJV247" s="41"/>
      <c r="KJW247" s="41"/>
      <c r="KJX247" s="41"/>
      <c r="KJY247" s="41"/>
      <c r="KJZ247" s="41"/>
      <c r="KKA247" s="41"/>
      <c r="KKB247" s="41"/>
      <c r="KKC247" s="41"/>
      <c r="KKD247" s="41"/>
      <c r="KKE247" s="41"/>
      <c r="KKF247" s="41"/>
      <c r="KKG247" s="41"/>
      <c r="KKH247" s="41"/>
      <c r="KKI247" s="41"/>
      <c r="KKJ247" s="41"/>
      <c r="KKK247" s="41"/>
      <c r="KKL247" s="41"/>
      <c r="KKM247" s="41"/>
      <c r="KKN247" s="41"/>
      <c r="KKO247" s="41"/>
      <c r="KKP247" s="41"/>
      <c r="KKQ247" s="41"/>
      <c r="KKR247" s="41"/>
      <c r="KKS247" s="41"/>
      <c r="KKT247" s="41"/>
      <c r="KKU247" s="41"/>
      <c r="KKV247" s="41"/>
      <c r="KKW247" s="41"/>
      <c r="KKX247" s="41"/>
      <c r="KKY247" s="41"/>
      <c r="KKZ247" s="41"/>
      <c r="KLA247" s="41"/>
      <c r="KLB247" s="41"/>
      <c r="KLC247" s="41"/>
      <c r="KLD247" s="41"/>
      <c r="KLE247" s="41"/>
      <c r="KLF247" s="41"/>
      <c r="KLG247" s="41"/>
      <c r="KLH247" s="41"/>
      <c r="KLI247" s="41"/>
      <c r="KLJ247" s="41"/>
      <c r="KLK247" s="41"/>
      <c r="KLL247" s="41"/>
      <c r="KLM247" s="41"/>
      <c r="KLN247" s="41"/>
      <c r="KLO247" s="41"/>
      <c r="KLP247" s="41"/>
      <c r="KLQ247" s="41"/>
      <c r="KLR247" s="41"/>
      <c r="KLS247" s="41"/>
      <c r="KLT247" s="41"/>
      <c r="KLU247" s="41"/>
      <c r="KLV247" s="41"/>
      <c r="KLW247" s="41"/>
      <c r="KLX247" s="41"/>
      <c r="KLY247" s="41"/>
      <c r="KLZ247" s="41"/>
      <c r="KMA247" s="41"/>
      <c r="KMB247" s="41"/>
      <c r="KMC247" s="41"/>
      <c r="KMD247" s="41"/>
      <c r="KME247" s="41"/>
      <c r="KMF247" s="41"/>
      <c r="KMG247" s="41"/>
      <c r="KMH247" s="41"/>
      <c r="KMI247" s="41"/>
      <c r="KMJ247" s="41"/>
      <c r="KMK247" s="41"/>
      <c r="KML247" s="41"/>
      <c r="KMM247" s="41"/>
      <c r="KMN247" s="41"/>
      <c r="KMO247" s="41"/>
      <c r="KMP247" s="41"/>
      <c r="KMQ247" s="41"/>
      <c r="KMR247" s="41"/>
      <c r="KMS247" s="41"/>
      <c r="KMT247" s="41"/>
      <c r="KMU247" s="41"/>
      <c r="KMV247" s="41"/>
      <c r="KMW247" s="41"/>
      <c r="KMX247" s="41"/>
      <c r="KMY247" s="41"/>
      <c r="KMZ247" s="41"/>
      <c r="KNA247" s="41"/>
      <c r="KNB247" s="41"/>
      <c r="KNC247" s="41"/>
      <c r="KND247" s="41"/>
      <c r="KNE247" s="41"/>
      <c r="KNF247" s="41"/>
      <c r="KNG247" s="41"/>
      <c r="KNH247" s="41"/>
      <c r="KNI247" s="41"/>
      <c r="KNJ247" s="41"/>
      <c r="KNK247" s="41"/>
      <c r="KNL247" s="41"/>
      <c r="KNM247" s="41"/>
      <c r="KNN247" s="41"/>
      <c r="KNO247" s="41"/>
      <c r="KNP247" s="41"/>
      <c r="KNQ247" s="41"/>
      <c r="KNR247" s="41"/>
      <c r="KNS247" s="41"/>
      <c r="KNT247" s="41"/>
      <c r="KNU247" s="41"/>
      <c r="KNV247" s="41"/>
      <c r="KNW247" s="41"/>
      <c r="KNX247" s="41"/>
      <c r="KNY247" s="41"/>
      <c r="KNZ247" s="41"/>
      <c r="KOA247" s="41"/>
      <c r="KOB247" s="41"/>
      <c r="KOC247" s="41"/>
      <c r="KOD247" s="41"/>
      <c r="KOE247" s="41"/>
      <c r="KOF247" s="41"/>
      <c r="KOG247" s="41"/>
      <c r="KOH247" s="41"/>
      <c r="KOI247" s="41"/>
      <c r="KOJ247" s="41"/>
      <c r="KOK247" s="41"/>
      <c r="KOL247" s="41"/>
      <c r="KOM247" s="41"/>
      <c r="KON247" s="41"/>
      <c r="KOO247" s="41"/>
      <c r="KOP247" s="41"/>
      <c r="KOQ247" s="41"/>
      <c r="KOR247" s="41"/>
      <c r="KOS247" s="41"/>
      <c r="KOT247" s="41"/>
      <c r="KOU247" s="41"/>
      <c r="KOV247" s="41"/>
      <c r="KOW247" s="41"/>
      <c r="KOX247" s="41"/>
      <c r="KOY247" s="41"/>
      <c r="KOZ247" s="41"/>
      <c r="KPA247" s="41"/>
      <c r="KPB247" s="41"/>
      <c r="KPC247" s="41"/>
      <c r="KPD247" s="41"/>
      <c r="KPE247" s="41"/>
      <c r="KPF247" s="41"/>
      <c r="KPG247" s="41"/>
      <c r="KPH247" s="41"/>
      <c r="KPI247" s="41"/>
      <c r="KPJ247" s="41"/>
      <c r="KPK247" s="41"/>
      <c r="KPL247" s="41"/>
      <c r="KPM247" s="41"/>
      <c r="KPN247" s="41"/>
      <c r="KPO247" s="41"/>
      <c r="KPP247" s="41"/>
      <c r="KPQ247" s="41"/>
      <c r="KPR247" s="41"/>
      <c r="KPS247" s="41"/>
      <c r="KPT247" s="41"/>
      <c r="KPU247" s="41"/>
      <c r="KPV247" s="41"/>
      <c r="KPW247" s="41"/>
      <c r="KPX247" s="41"/>
      <c r="KPY247" s="41"/>
      <c r="KPZ247" s="41"/>
      <c r="KQA247" s="41"/>
      <c r="KQB247" s="41"/>
      <c r="KQC247" s="41"/>
      <c r="KQD247" s="41"/>
      <c r="KQE247" s="41"/>
      <c r="KQF247" s="41"/>
      <c r="KQG247" s="41"/>
      <c r="KQH247" s="41"/>
      <c r="KQI247" s="41"/>
      <c r="KQJ247" s="41"/>
      <c r="KQK247" s="41"/>
      <c r="KQL247" s="41"/>
      <c r="KQM247" s="41"/>
      <c r="KQN247" s="41"/>
      <c r="KQO247" s="41"/>
      <c r="KQP247" s="41"/>
      <c r="KQQ247" s="41"/>
      <c r="KQR247" s="41"/>
      <c r="KQS247" s="41"/>
      <c r="KQT247" s="41"/>
      <c r="KQU247" s="41"/>
      <c r="KQV247" s="41"/>
      <c r="KQW247" s="41"/>
      <c r="KQX247" s="41"/>
      <c r="KQY247" s="41"/>
      <c r="KQZ247" s="41"/>
      <c r="KRA247" s="41"/>
      <c r="KRB247" s="41"/>
      <c r="KRC247" s="41"/>
      <c r="KRD247" s="41"/>
      <c r="KRE247" s="41"/>
      <c r="KRF247" s="41"/>
      <c r="KRG247" s="41"/>
      <c r="KRH247" s="41"/>
      <c r="KRI247" s="41"/>
      <c r="KRJ247" s="41"/>
      <c r="KRK247" s="41"/>
      <c r="KRL247" s="41"/>
      <c r="KRM247" s="41"/>
      <c r="KRN247" s="41"/>
      <c r="KRO247" s="41"/>
      <c r="KRP247" s="41"/>
      <c r="KRQ247" s="41"/>
      <c r="KRR247" s="41"/>
      <c r="KRS247" s="41"/>
      <c r="KRT247" s="41"/>
      <c r="KRU247" s="41"/>
      <c r="KRV247" s="41"/>
      <c r="KRW247" s="41"/>
      <c r="KRX247" s="41"/>
      <c r="KRY247" s="41"/>
      <c r="KRZ247" s="41"/>
      <c r="KSA247" s="41"/>
      <c r="KSB247" s="41"/>
      <c r="KSC247" s="41"/>
      <c r="KSD247" s="41"/>
      <c r="KSE247" s="41"/>
      <c r="KSF247" s="41"/>
      <c r="KSG247" s="41"/>
      <c r="KSH247" s="41"/>
      <c r="KSI247" s="41"/>
      <c r="KSJ247" s="41"/>
      <c r="KSK247" s="41"/>
      <c r="KSL247" s="41"/>
      <c r="KSM247" s="41"/>
      <c r="KSN247" s="41"/>
      <c r="KSO247" s="41"/>
      <c r="KSP247" s="41"/>
      <c r="KSQ247" s="41"/>
      <c r="KSR247" s="41"/>
      <c r="KSS247" s="41"/>
      <c r="KST247" s="41"/>
      <c r="KSU247" s="41"/>
      <c r="KSV247" s="41"/>
      <c r="KSW247" s="41"/>
      <c r="KSX247" s="41"/>
      <c r="KSY247" s="41"/>
      <c r="KSZ247" s="41"/>
      <c r="KTA247" s="41"/>
      <c r="KTB247" s="41"/>
      <c r="KTC247" s="41"/>
      <c r="KTD247" s="41"/>
      <c r="KTE247" s="41"/>
      <c r="KTF247" s="41"/>
      <c r="KTG247" s="41"/>
      <c r="KTH247" s="41"/>
      <c r="KTI247" s="41"/>
      <c r="KTJ247" s="41"/>
      <c r="KTK247" s="41"/>
      <c r="KTL247" s="41"/>
      <c r="KTM247" s="41"/>
      <c r="KTN247" s="41"/>
      <c r="KTO247" s="41"/>
      <c r="KTP247" s="41"/>
      <c r="KTQ247" s="41"/>
      <c r="KTR247" s="41"/>
      <c r="KTS247" s="41"/>
      <c r="KTT247" s="41"/>
      <c r="KTU247" s="41"/>
      <c r="KTV247" s="41"/>
      <c r="KTW247" s="41"/>
      <c r="KTX247" s="41"/>
      <c r="KTY247" s="41"/>
      <c r="KTZ247" s="41"/>
      <c r="KUA247" s="41"/>
      <c r="KUB247" s="41"/>
      <c r="KUC247" s="41"/>
      <c r="KUD247" s="41"/>
      <c r="KUE247" s="41"/>
      <c r="KUF247" s="41"/>
      <c r="KUG247" s="41"/>
      <c r="KUH247" s="41"/>
      <c r="KUI247" s="41"/>
      <c r="KUJ247" s="41"/>
      <c r="KUK247" s="41"/>
      <c r="KUL247" s="41"/>
      <c r="KUM247" s="41"/>
      <c r="KUN247" s="41"/>
      <c r="KUO247" s="41"/>
      <c r="KUP247" s="41"/>
      <c r="KUQ247" s="41"/>
      <c r="KUR247" s="41"/>
      <c r="KUS247" s="41"/>
      <c r="KUT247" s="41"/>
      <c r="KUU247" s="41"/>
      <c r="KUV247" s="41"/>
      <c r="KUW247" s="41"/>
      <c r="KUX247" s="41"/>
      <c r="KUY247" s="41"/>
      <c r="KUZ247" s="41"/>
      <c r="KVA247" s="41"/>
      <c r="KVB247" s="41"/>
      <c r="KVC247" s="41"/>
      <c r="KVD247" s="41"/>
      <c r="KVE247" s="41"/>
      <c r="KVF247" s="41"/>
      <c r="KVG247" s="41"/>
      <c r="KVH247" s="41"/>
      <c r="KVI247" s="41"/>
      <c r="KVJ247" s="41"/>
      <c r="KVK247" s="41"/>
      <c r="KVL247" s="41"/>
      <c r="KVM247" s="41"/>
      <c r="KVN247" s="41"/>
      <c r="KVO247" s="41"/>
      <c r="KVP247" s="41"/>
      <c r="KVQ247" s="41"/>
      <c r="KVR247" s="41"/>
      <c r="KVS247" s="41"/>
      <c r="KVT247" s="41"/>
      <c r="KVU247" s="41"/>
      <c r="KVV247" s="41"/>
      <c r="KVW247" s="41"/>
      <c r="KVX247" s="41"/>
      <c r="KVY247" s="41"/>
      <c r="KVZ247" s="41"/>
      <c r="KWA247" s="41"/>
      <c r="KWB247" s="41"/>
      <c r="KWC247" s="41"/>
      <c r="KWD247" s="41"/>
      <c r="KWE247" s="41"/>
      <c r="KWF247" s="41"/>
      <c r="KWG247" s="41"/>
      <c r="KWH247" s="41"/>
      <c r="KWI247" s="41"/>
      <c r="KWJ247" s="41"/>
      <c r="KWK247" s="41"/>
      <c r="KWL247" s="41"/>
      <c r="KWM247" s="41"/>
      <c r="KWN247" s="41"/>
      <c r="KWO247" s="41"/>
      <c r="KWP247" s="41"/>
      <c r="KWQ247" s="41"/>
      <c r="KWR247" s="41"/>
      <c r="KWS247" s="41"/>
      <c r="KWT247" s="41"/>
      <c r="KWU247" s="41"/>
      <c r="KWV247" s="41"/>
      <c r="KWW247" s="41"/>
      <c r="KWX247" s="41"/>
      <c r="KWY247" s="41"/>
      <c r="KWZ247" s="41"/>
      <c r="KXA247" s="41"/>
      <c r="KXB247" s="41"/>
      <c r="KXC247" s="41"/>
      <c r="KXD247" s="41"/>
      <c r="KXE247" s="41"/>
      <c r="KXF247" s="41"/>
      <c r="KXG247" s="41"/>
      <c r="KXH247" s="41"/>
      <c r="KXI247" s="41"/>
      <c r="KXJ247" s="41"/>
      <c r="KXK247" s="41"/>
      <c r="KXL247" s="41"/>
      <c r="KXM247" s="41"/>
      <c r="KXN247" s="41"/>
      <c r="KXO247" s="41"/>
      <c r="KXP247" s="41"/>
      <c r="KXQ247" s="41"/>
      <c r="KXR247" s="41"/>
      <c r="KXS247" s="41"/>
      <c r="KXT247" s="41"/>
      <c r="KXU247" s="41"/>
      <c r="KXV247" s="41"/>
      <c r="KXW247" s="41"/>
      <c r="KXX247" s="41"/>
      <c r="KXY247" s="41"/>
      <c r="KXZ247" s="41"/>
      <c r="KYA247" s="41"/>
      <c r="KYB247" s="41"/>
      <c r="KYC247" s="41"/>
      <c r="KYD247" s="41"/>
      <c r="KYE247" s="41"/>
      <c r="KYF247" s="41"/>
      <c r="KYG247" s="41"/>
      <c r="KYH247" s="41"/>
      <c r="KYI247" s="41"/>
      <c r="KYJ247" s="41"/>
      <c r="KYK247" s="41"/>
      <c r="KYL247" s="41"/>
      <c r="KYM247" s="41"/>
      <c r="KYN247" s="41"/>
      <c r="KYO247" s="41"/>
      <c r="KYP247" s="41"/>
      <c r="KYQ247" s="41"/>
      <c r="KYR247" s="41"/>
      <c r="KYS247" s="41"/>
      <c r="KYT247" s="41"/>
      <c r="KYU247" s="41"/>
      <c r="KYV247" s="41"/>
      <c r="KYW247" s="41"/>
      <c r="KYX247" s="41"/>
      <c r="KYY247" s="41"/>
      <c r="KYZ247" s="41"/>
      <c r="KZA247" s="41"/>
      <c r="KZB247" s="41"/>
      <c r="KZC247" s="41"/>
      <c r="KZD247" s="41"/>
      <c r="KZE247" s="41"/>
      <c r="KZF247" s="41"/>
      <c r="KZG247" s="41"/>
      <c r="KZH247" s="41"/>
      <c r="KZI247" s="41"/>
      <c r="KZJ247" s="41"/>
      <c r="KZK247" s="41"/>
      <c r="KZL247" s="41"/>
      <c r="KZM247" s="41"/>
      <c r="KZN247" s="41"/>
      <c r="KZO247" s="41"/>
      <c r="KZP247" s="41"/>
      <c r="KZQ247" s="41"/>
      <c r="KZR247" s="41"/>
      <c r="KZS247" s="41"/>
      <c r="KZT247" s="41"/>
      <c r="KZU247" s="41"/>
      <c r="KZV247" s="41"/>
      <c r="KZW247" s="41"/>
      <c r="KZX247" s="41"/>
      <c r="KZY247" s="41"/>
      <c r="KZZ247" s="41"/>
      <c r="LAA247" s="41"/>
      <c r="LAB247" s="41"/>
      <c r="LAC247" s="41"/>
      <c r="LAD247" s="41"/>
      <c r="LAE247" s="41"/>
      <c r="LAF247" s="41"/>
      <c r="LAG247" s="41"/>
      <c r="LAH247" s="41"/>
      <c r="LAI247" s="41"/>
      <c r="LAJ247" s="41"/>
      <c r="LAK247" s="41"/>
      <c r="LAL247" s="41"/>
      <c r="LAM247" s="41"/>
      <c r="LAN247" s="41"/>
      <c r="LAO247" s="41"/>
      <c r="LAP247" s="41"/>
      <c r="LAQ247" s="41"/>
      <c r="LAR247" s="41"/>
      <c r="LAS247" s="41"/>
      <c r="LAT247" s="41"/>
      <c r="LAU247" s="41"/>
      <c r="LAV247" s="41"/>
      <c r="LAW247" s="41"/>
      <c r="LAX247" s="41"/>
      <c r="LAY247" s="41"/>
      <c r="LAZ247" s="41"/>
      <c r="LBA247" s="41"/>
      <c r="LBB247" s="41"/>
      <c r="LBC247" s="41"/>
      <c r="LBD247" s="41"/>
      <c r="LBE247" s="41"/>
      <c r="LBF247" s="41"/>
      <c r="LBG247" s="41"/>
      <c r="LBH247" s="41"/>
      <c r="LBI247" s="41"/>
      <c r="LBJ247" s="41"/>
      <c r="LBK247" s="41"/>
      <c r="LBL247" s="41"/>
      <c r="LBM247" s="41"/>
      <c r="LBN247" s="41"/>
      <c r="LBO247" s="41"/>
      <c r="LBP247" s="41"/>
      <c r="LBQ247" s="41"/>
      <c r="LBR247" s="41"/>
      <c r="LBS247" s="41"/>
      <c r="LBT247" s="41"/>
      <c r="LBU247" s="41"/>
      <c r="LBV247" s="41"/>
      <c r="LBW247" s="41"/>
      <c r="LBX247" s="41"/>
      <c r="LBY247" s="41"/>
      <c r="LBZ247" s="41"/>
      <c r="LCA247" s="41"/>
      <c r="LCB247" s="41"/>
      <c r="LCC247" s="41"/>
      <c r="LCD247" s="41"/>
      <c r="LCE247" s="41"/>
      <c r="LCF247" s="41"/>
      <c r="LCG247" s="41"/>
      <c r="LCH247" s="41"/>
      <c r="LCI247" s="41"/>
      <c r="LCJ247" s="41"/>
      <c r="LCK247" s="41"/>
      <c r="LCL247" s="41"/>
      <c r="LCM247" s="41"/>
      <c r="LCN247" s="41"/>
      <c r="LCO247" s="41"/>
      <c r="LCP247" s="41"/>
      <c r="LCQ247" s="41"/>
      <c r="LCR247" s="41"/>
      <c r="LCS247" s="41"/>
      <c r="LCT247" s="41"/>
      <c r="LCU247" s="41"/>
      <c r="LCV247" s="41"/>
      <c r="LCW247" s="41"/>
      <c r="LCX247" s="41"/>
      <c r="LCY247" s="41"/>
      <c r="LCZ247" s="41"/>
      <c r="LDA247" s="41"/>
      <c r="LDB247" s="41"/>
      <c r="LDC247" s="41"/>
      <c r="LDD247" s="41"/>
      <c r="LDE247" s="41"/>
      <c r="LDF247" s="41"/>
      <c r="LDG247" s="41"/>
      <c r="LDH247" s="41"/>
      <c r="LDI247" s="41"/>
      <c r="LDJ247" s="41"/>
      <c r="LDK247" s="41"/>
      <c r="LDL247" s="41"/>
      <c r="LDM247" s="41"/>
      <c r="LDN247" s="41"/>
      <c r="LDO247" s="41"/>
      <c r="LDP247" s="41"/>
      <c r="LDQ247" s="41"/>
      <c r="LDR247" s="41"/>
      <c r="LDS247" s="41"/>
      <c r="LDT247" s="41"/>
      <c r="LDU247" s="41"/>
      <c r="LDV247" s="41"/>
      <c r="LDW247" s="41"/>
      <c r="LDX247" s="41"/>
      <c r="LDY247" s="41"/>
      <c r="LDZ247" s="41"/>
      <c r="LEA247" s="41"/>
      <c r="LEB247" s="41"/>
      <c r="LEC247" s="41"/>
      <c r="LED247" s="41"/>
      <c r="LEE247" s="41"/>
      <c r="LEF247" s="41"/>
      <c r="LEG247" s="41"/>
      <c r="LEH247" s="41"/>
      <c r="LEI247" s="41"/>
      <c r="LEJ247" s="41"/>
      <c r="LEK247" s="41"/>
      <c r="LEL247" s="41"/>
      <c r="LEM247" s="41"/>
      <c r="LEN247" s="41"/>
      <c r="LEO247" s="41"/>
      <c r="LEP247" s="41"/>
      <c r="LEQ247" s="41"/>
      <c r="LER247" s="41"/>
      <c r="LES247" s="41"/>
      <c r="LET247" s="41"/>
      <c r="LEU247" s="41"/>
      <c r="LEV247" s="41"/>
      <c r="LEW247" s="41"/>
      <c r="LEX247" s="41"/>
      <c r="LEY247" s="41"/>
      <c r="LEZ247" s="41"/>
      <c r="LFA247" s="41"/>
      <c r="LFB247" s="41"/>
      <c r="LFC247" s="41"/>
      <c r="LFD247" s="41"/>
      <c r="LFE247" s="41"/>
      <c r="LFF247" s="41"/>
      <c r="LFG247" s="41"/>
      <c r="LFH247" s="41"/>
      <c r="LFI247" s="41"/>
      <c r="LFJ247" s="41"/>
      <c r="LFK247" s="41"/>
      <c r="LFL247" s="41"/>
      <c r="LFM247" s="41"/>
      <c r="LFN247" s="41"/>
      <c r="LFO247" s="41"/>
      <c r="LFP247" s="41"/>
      <c r="LFQ247" s="41"/>
      <c r="LFR247" s="41"/>
      <c r="LFS247" s="41"/>
      <c r="LFT247" s="41"/>
      <c r="LFU247" s="41"/>
      <c r="LFV247" s="41"/>
      <c r="LFW247" s="41"/>
      <c r="LFX247" s="41"/>
      <c r="LFY247" s="41"/>
      <c r="LFZ247" s="41"/>
      <c r="LGA247" s="41"/>
      <c r="LGB247" s="41"/>
      <c r="LGC247" s="41"/>
      <c r="LGD247" s="41"/>
      <c r="LGE247" s="41"/>
      <c r="LGF247" s="41"/>
      <c r="LGG247" s="41"/>
      <c r="LGH247" s="41"/>
      <c r="LGI247" s="41"/>
      <c r="LGJ247" s="41"/>
      <c r="LGK247" s="41"/>
      <c r="LGL247" s="41"/>
      <c r="LGM247" s="41"/>
      <c r="LGN247" s="41"/>
      <c r="LGO247" s="41"/>
      <c r="LGP247" s="41"/>
      <c r="LGQ247" s="41"/>
      <c r="LGR247" s="41"/>
      <c r="LGS247" s="41"/>
      <c r="LGT247" s="41"/>
      <c r="LGU247" s="41"/>
      <c r="LGV247" s="41"/>
      <c r="LGW247" s="41"/>
      <c r="LGX247" s="41"/>
      <c r="LGY247" s="41"/>
      <c r="LGZ247" s="41"/>
      <c r="LHA247" s="41"/>
      <c r="LHB247" s="41"/>
      <c r="LHC247" s="41"/>
      <c r="LHD247" s="41"/>
      <c r="LHE247" s="41"/>
      <c r="LHF247" s="41"/>
      <c r="LHG247" s="41"/>
      <c r="LHH247" s="41"/>
      <c r="LHI247" s="41"/>
      <c r="LHJ247" s="41"/>
      <c r="LHK247" s="41"/>
      <c r="LHL247" s="41"/>
      <c r="LHM247" s="41"/>
      <c r="LHN247" s="41"/>
      <c r="LHO247" s="41"/>
      <c r="LHP247" s="41"/>
      <c r="LHQ247" s="41"/>
      <c r="LHR247" s="41"/>
      <c r="LHS247" s="41"/>
      <c r="LHT247" s="41"/>
      <c r="LHU247" s="41"/>
      <c r="LHV247" s="41"/>
      <c r="LHW247" s="41"/>
      <c r="LHX247" s="41"/>
      <c r="LHY247" s="41"/>
      <c r="LHZ247" s="41"/>
      <c r="LIA247" s="41"/>
      <c r="LIB247" s="41"/>
      <c r="LIC247" s="41"/>
      <c r="LID247" s="41"/>
      <c r="LIE247" s="41"/>
      <c r="LIF247" s="41"/>
      <c r="LIG247" s="41"/>
      <c r="LIH247" s="41"/>
      <c r="LII247" s="41"/>
      <c r="LIJ247" s="41"/>
      <c r="LIK247" s="41"/>
      <c r="LIL247" s="41"/>
      <c r="LIM247" s="41"/>
      <c r="LIN247" s="41"/>
      <c r="LIO247" s="41"/>
      <c r="LIP247" s="41"/>
      <c r="LIQ247" s="41"/>
      <c r="LIR247" s="41"/>
      <c r="LIS247" s="41"/>
      <c r="LIT247" s="41"/>
      <c r="LIU247" s="41"/>
      <c r="LIV247" s="41"/>
      <c r="LIW247" s="41"/>
      <c r="LIX247" s="41"/>
      <c r="LIY247" s="41"/>
      <c r="LIZ247" s="41"/>
      <c r="LJA247" s="41"/>
      <c r="LJB247" s="41"/>
      <c r="LJC247" s="41"/>
      <c r="LJD247" s="41"/>
      <c r="LJE247" s="41"/>
      <c r="LJF247" s="41"/>
      <c r="LJG247" s="41"/>
      <c r="LJH247" s="41"/>
      <c r="LJI247" s="41"/>
      <c r="LJJ247" s="41"/>
      <c r="LJK247" s="41"/>
      <c r="LJL247" s="41"/>
      <c r="LJM247" s="41"/>
      <c r="LJN247" s="41"/>
      <c r="LJO247" s="41"/>
      <c r="LJP247" s="41"/>
      <c r="LJQ247" s="41"/>
      <c r="LJR247" s="41"/>
      <c r="LJS247" s="41"/>
      <c r="LJT247" s="41"/>
      <c r="LJU247" s="41"/>
      <c r="LJV247" s="41"/>
      <c r="LJW247" s="41"/>
      <c r="LJX247" s="41"/>
      <c r="LJY247" s="41"/>
      <c r="LJZ247" s="41"/>
      <c r="LKA247" s="41"/>
      <c r="LKB247" s="41"/>
      <c r="LKC247" s="41"/>
      <c r="LKD247" s="41"/>
      <c r="LKE247" s="41"/>
      <c r="LKF247" s="41"/>
      <c r="LKG247" s="41"/>
      <c r="LKH247" s="41"/>
      <c r="LKI247" s="41"/>
      <c r="LKJ247" s="41"/>
      <c r="LKK247" s="41"/>
      <c r="LKL247" s="41"/>
      <c r="LKM247" s="41"/>
      <c r="LKN247" s="41"/>
      <c r="LKO247" s="41"/>
      <c r="LKP247" s="41"/>
      <c r="LKQ247" s="41"/>
      <c r="LKR247" s="41"/>
      <c r="LKS247" s="41"/>
      <c r="LKT247" s="41"/>
      <c r="LKU247" s="41"/>
      <c r="LKV247" s="41"/>
      <c r="LKW247" s="41"/>
      <c r="LKX247" s="41"/>
      <c r="LKY247" s="41"/>
      <c r="LKZ247" s="41"/>
      <c r="LLA247" s="41"/>
      <c r="LLB247" s="41"/>
      <c r="LLC247" s="41"/>
      <c r="LLD247" s="41"/>
      <c r="LLE247" s="41"/>
      <c r="LLF247" s="41"/>
      <c r="LLG247" s="41"/>
      <c r="LLH247" s="41"/>
      <c r="LLI247" s="41"/>
      <c r="LLJ247" s="41"/>
      <c r="LLK247" s="41"/>
      <c r="LLL247" s="41"/>
      <c r="LLM247" s="41"/>
      <c r="LLN247" s="41"/>
      <c r="LLO247" s="41"/>
      <c r="LLP247" s="41"/>
      <c r="LLQ247" s="41"/>
      <c r="LLR247" s="41"/>
      <c r="LLS247" s="41"/>
      <c r="LLT247" s="41"/>
      <c r="LLU247" s="41"/>
      <c r="LLV247" s="41"/>
      <c r="LLW247" s="41"/>
      <c r="LLX247" s="41"/>
      <c r="LLY247" s="41"/>
      <c r="LLZ247" s="41"/>
      <c r="LMA247" s="41"/>
      <c r="LMB247" s="41"/>
      <c r="LMC247" s="41"/>
      <c r="LMD247" s="41"/>
      <c r="LME247" s="41"/>
      <c r="LMF247" s="41"/>
      <c r="LMG247" s="41"/>
      <c r="LMH247" s="41"/>
      <c r="LMI247" s="41"/>
      <c r="LMJ247" s="41"/>
      <c r="LMK247" s="41"/>
      <c r="LML247" s="41"/>
      <c r="LMM247" s="41"/>
      <c r="LMN247" s="41"/>
      <c r="LMO247" s="41"/>
      <c r="LMP247" s="41"/>
      <c r="LMQ247" s="41"/>
      <c r="LMR247" s="41"/>
      <c r="LMS247" s="41"/>
      <c r="LMT247" s="41"/>
      <c r="LMU247" s="41"/>
      <c r="LMV247" s="41"/>
      <c r="LMW247" s="41"/>
      <c r="LMX247" s="41"/>
      <c r="LMY247" s="41"/>
      <c r="LMZ247" s="41"/>
      <c r="LNA247" s="41"/>
      <c r="LNB247" s="41"/>
      <c r="LNC247" s="41"/>
      <c r="LND247" s="41"/>
      <c r="LNE247" s="41"/>
      <c r="LNF247" s="41"/>
      <c r="LNG247" s="41"/>
      <c r="LNH247" s="41"/>
      <c r="LNI247" s="41"/>
      <c r="LNJ247" s="41"/>
      <c r="LNK247" s="41"/>
      <c r="LNL247" s="41"/>
      <c r="LNM247" s="41"/>
      <c r="LNN247" s="41"/>
      <c r="LNO247" s="41"/>
      <c r="LNP247" s="41"/>
      <c r="LNQ247" s="41"/>
      <c r="LNR247" s="41"/>
      <c r="LNS247" s="41"/>
      <c r="LNT247" s="41"/>
      <c r="LNU247" s="41"/>
      <c r="LNV247" s="41"/>
      <c r="LNW247" s="41"/>
      <c r="LNX247" s="41"/>
      <c r="LNY247" s="41"/>
      <c r="LNZ247" s="41"/>
      <c r="LOA247" s="41"/>
      <c r="LOB247" s="41"/>
      <c r="LOC247" s="41"/>
      <c r="LOD247" s="41"/>
      <c r="LOE247" s="41"/>
      <c r="LOF247" s="41"/>
      <c r="LOG247" s="41"/>
      <c r="LOH247" s="41"/>
      <c r="LOI247" s="41"/>
      <c r="LOJ247" s="41"/>
      <c r="LOK247" s="41"/>
      <c r="LOL247" s="41"/>
      <c r="LOM247" s="41"/>
      <c r="LON247" s="41"/>
      <c r="LOO247" s="41"/>
      <c r="LOP247" s="41"/>
      <c r="LOQ247" s="41"/>
      <c r="LOR247" s="41"/>
      <c r="LOS247" s="41"/>
      <c r="LOT247" s="41"/>
      <c r="LOU247" s="41"/>
      <c r="LOV247" s="41"/>
      <c r="LOW247" s="41"/>
      <c r="LOX247" s="41"/>
      <c r="LOY247" s="41"/>
      <c r="LOZ247" s="41"/>
      <c r="LPA247" s="41"/>
      <c r="LPB247" s="41"/>
      <c r="LPC247" s="41"/>
      <c r="LPD247" s="41"/>
      <c r="LPE247" s="41"/>
      <c r="LPF247" s="41"/>
      <c r="LPG247" s="41"/>
      <c r="LPH247" s="41"/>
      <c r="LPI247" s="41"/>
      <c r="LPJ247" s="41"/>
      <c r="LPK247" s="41"/>
      <c r="LPL247" s="41"/>
      <c r="LPM247" s="41"/>
      <c r="LPN247" s="41"/>
      <c r="LPO247" s="41"/>
      <c r="LPP247" s="41"/>
      <c r="LPQ247" s="41"/>
      <c r="LPR247" s="41"/>
      <c r="LPS247" s="41"/>
      <c r="LPT247" s="41"/>
      <c r="LPU247" s="41"/>
      <c r="LPV247" s="41"/>
      <c r="LPW247" s="41"/>
      <c r="LPX247" s="41"/>
      <c r="LPY247" s="41"/>
      <c r="LPZ247" s="41"/>
      <c r="LQA247" s="41"/>
      <c r="LQB247" s="41"/>
      <c r="LQC247" s="41"/>
      <c r="LQD247" s="41"/>
      <c r="LQE247" s="41"/>
      <c r="LQF247" s="41"/>
      <c r="LQG247" s="41"/>
      <c r="LQH247" s="41"/>
      <c r="LQI247" s="41"/>
      <c r="LQJ247" s="41"/>
      <c r="LQK247" s="41"/>
      <c r="LQL247" s="41"/>
      <c r="LQM247" s="41"/>
      <c r="LQN247" s="41"/>
      <c r="LQO247" s="41"/>
      <c r="LQP247" s="41"/>
      <c r="LQQ247" s="41"/>
      <c r="LQR247" s="41"/>
      <c r="LQS247" s="41"/>
      <c r="LQT247" s="41"/>
      <c r="LQU247" s="41"/>
      <c r="LQV247" s="41"/>
      <c r="LQW247" s="41"/>
      <c r="LQX247" s="41"/>
      <c r="LQY247" s="41"/>
      <c r="LQZ247" s="41"/>
      <c r="LRA247" s="41"/>
      <c r="LRB247" s="41"/>
      <c r="LRC247" s="41"/>
      <c r="LRD247" s="41"/>
      <c r="LRE247" s="41"/>
      <c r="LRF247" s="41"/>
      <c r="LRG247" s="41"/>
      <c r="LRH247" s="41"/>
      <c r="LRI247" s="41"/>
      <c r="LRJ247" s="41"/>
      <c r="LRK247" s="41"/>
      <c r="LRL247" s="41"/>
      <c r="LRM247" s="41"/>
      <c r="LRN247" s="41"/>
      <c r="LRO247" s="41"/>
      <c r="LRP247" s="41"/>
      <c r="LRQ247" s="41"/>
      <c r="LRR247" s="41"/>
      <c r="LRS247" s="41"/>
      <c r="LRT247" s="41"/>
      <c r="LRU247" s="41"/>
      <c r="LRV247" s="41"/>
      <c r="LRW247" s="41"/>
      <c r="LRX247" s="41"/>
      <c r="LRY247" s="41"/>
      <c r="LRZ247" s="41"/>
      <c r="LSA247" s="41"/>
      <c r="LSB247" s="41"/>
      <c r="LSC247" s="41"/>
      <c r="LSD247" s="41"/>
      <c r="LSE247" s="41"/>
      <c r="LSF247" s="41"/>
      <c r="LSG247" s="41"/>
      <c r="LSH247" s="41"/>
      <c r="LSI247" s="41"/>
      <c r="LSJ247" s="41"/>
      <c r="LSK247" s="41"/>
      <c r="LSL247" s="41"/>
      <c r="LSM247" s="41"/>
      <c r="LSN247" s="41"/>
      <c r="LSO247" s="41"/>
      <c r="LSP247" s="41"/>
      <c r="LSQ247" s="41"/>
      <c r="LSR247" s="41"/>
      <c r="LSS247" s="41"/>
      <c r="LST247" s="41"/>
      <c r="LSU247" s="41"/>
      <c r="LSV247" s="41"/>
      <c r="LSW247" s="41"/>
      <c r="LSX247" s="41"/>
      <c r="LSY247" s="41"/>
      <c r="LSZ247" s="41"/>
      <c r="LTA247" s="41"/>
      <c r="LTB247" s="41"/>
      <c r="LTC247" s="41"/>
      <c r="LTD247" s="41"/>
      <c r="LTE247" s="41"/>
      <c r="LTF247" s="41"/>
      <c r="LTG247" s="41"/>
      <c r="LTH247" s="41"/>
      <c r="LTI247" s="41"/>
      <c r="LTJ247" s="41"/>
      <c r="LTK247" s="41"/>
      <c r="LTL247" s="41"/>
      <c r="LTM247" s="41"/>
      <c r="LTN247" s="41"/>
      <c r="LTO247" s="41"/>
      <c r="LTP247" s="41"/>
      <c r="LTQ247" s="41"/>
      <c r="LTR247" s="41"/>
      <c r="LTS247" s="41"/>
      <c r="LTT247" s="41"/>
      <c r="LTU247" s="41"/>
      <c r="LTV247" s="41"/>
      <c r="LTW247" s="41"/>
      <c r="LTX247" s="41"/>
      <c r="LTY247" s="41"/>
      <c r="LTZ247" s="41"/>
      <c r="LUA247" s="41"/>
      <c r="LUB247" s="41"/>
      <c r="LUC247" s="41"/>
      <c r="LUD247" s="41"/>
      <c r="LUE247" s="41"/>
      <c r="LUF247" s="41"/>
      <c r="LUG247" s="41"/>
      <c r="LUH247" s="41"/>
      <c r="LUI247" s="41"/>
      <c r="LUJ247" s="41"/>
      <c r="LUK247" s="41"/>
      <c r="LUL247" s="41"/>
      <c r="LUM247" s="41"/>
      <c r="LUN247" s="41"/>
      <c r="LUO247" s="41"/>
      <c r="LUP247" s="41"/>
      <c r="LUQ247" s="41"/>
      <c r="LUR247" s="41"/>
      <c r="LUS247" s="41"/>
      <c r="LUT247" s="41"/>
      <c r="LUU247" s="41"/>
      <c r="LUV247" s="41"/>
      <c r="LUW247" s="41"/>
      <c r="LUX247" s="41"/>
      <c r="LUY247" s="41"/>
      <c r="LUZ247" s="41"/>
      <c r="LVA247" s="41"/>
      <c r="LVB247" s="41"/>
      <c r="LVC247" s="41"/>
      <c r="LVD247" s="41"/>
      <c r="LVE247" s="41"/>
      <c r="LVF247" s="41"/>
      <c r="LVG247" s="41"/>
      <c r="LVH247" s="41"/>
      <c r="LVI247" s="41"/>
      <c r="LVJ247" s="41"/>
      <c r="LVK247" s="41"/>
      <c r="LVL247" s="41"/>
      <c r="LVM247" s="41"/>
      <c r="LVN247" s="41"/>
      <c r="LVO247" s="41"/>
      <c r="LVP247" s="41"/>
      <c r="LVQ247" s="41"/>
      <c r="LVR247" s="41"/>
      <c r="LVS247" s="41"/>
      <c r="LVT247" s="41"/>
      <c r="LVU247" s="41"/>
      <c r="LVV247" s="41"/>
      <c r="LVW247" s="41"/>
      <c r="LVX247" s="41"/>
      <c r="LVY247" s="41"/>
      <c r="LVZ247" s="41"/>
      <c r="LWA247" s="41"/>
      <c r="LWB247" s="41"/>
      <c r="LWC247" s="41"/>
      <c r="LWD247" s="41"/>
      <c r="LWE247" s="41"/>
      <c r="LWF247" s="41"/>
      <c r="LWG247" s="41"/>
      <c r="LWH247" s="41"/>
      <c r="LWI247" s="41"/>
      <c r="LWJ247" s="41"/>
      <c r="LWK247" s="41"/>
      <c r="LWL247" s="41"/>
      <c r="LWM247" s="41"/>
      <c r="LWN247" s="41"/>
      <c r="LWO247" s="41"/>
      <c r="LWP247" s="41"/>
      <c r="LWQ247" s="41"/>
      <c r="LWR247" s="41"/>
      <c r="LWS247" s="41"/>
      <c r="LWT247" s="41"/>
      <c r="LWU247" s="41"/>
      <c r="LWV247" s="41"/>
      <c r="LWW247" s="41"/>
      <c r="LWX247" s="41"/>
      <c r="LWY247" s="41"/>
      <c r="LWZ247" s="41"/>
      <c r="LXA247" s="41"/>
      <c r="LXB247" s="41"/>
      <c r="LXC247" s="41"/>
      <c r="LXD247" s="41"/>
      <c r="LXE247" s="41"/>
      <c r="LXF247" s="41"/>
      <c r="LXG247" s="41"/>
      <c r="LXH247" s="41"/>
      <c r="LXI247" s="41"/>
      <c r="LXJ247" s="41"/>
      <c r="LXK247" s="41"/>
      <c r="LXL247" s="41"/>
      <c r="LXM247" s="41"/>
      <c r="LXN247" s="41"/>
      <c r="LXO247" s="41"/>
      <c r="LXP247" s="41"/>
      <c r="LXQ247" s="41"/>
      <c r="LXR247" s="41"/>
      <c r="LXS247" s="41"/>
      <c r="LXT247" s="41"/>
      <c r="LXU247" s="41"/>
      <c r="LXV247" s="41"/>
      <c r="LXW247" s="41"/>
      <c r="LXX247" s="41"/>
      <c r="LXY247" s="41"/>
      <c r="LXZ247" s="41"/>
      <c r="LYA247" s="41"/>
      <c r="LYB247" s="41"/>
      <c r="LYC247" s="41"/>
      <c r="LYD247" s="41"/>
      <c r="LYE247" s="41"/>
      <c r="LYF247" s="41"/>
      <c r="LYG247" s="41"/>
      <c r="LYH247" s="41"/>
      <c r="LYI247" s="41"/>
      <c r="LYJ247" s="41"/>
      <c r="LYK247" s="41"/>
      <c r="LYL247" s="41"/>
      <c r="LYM247" s="41"/>
      <c r="LYN247" s="41"/>
      <c r="LYO247" s="41"/>
      <c r="LYP247" s="41"/>
      <c r="LYQ247" s="41"/>
      <c r="LYR247" s="41"/>
      <c r="LYS247" s="41"/>
      <c r="LYT247" s="41"/>
      <c r="LYU247" s="41"/>
      <c r="LYV247" s="41"/>
      <c r="LYW247" s="41"/>
      <c r="LYX247" s="41"/>
      <c r="LYY247" s="41"/>
      <c r="LYZ247" s="41"/>
      <c r="LZA247" s="41"/>
      <c r="LZB247" s="41"/>
      <c r="LZC247" s="41"/>
      <c r="LZD247" s="41"/>
      <c r="LZE247" s="41"/>
      <c r="LZF247" s="41"/>
      <c r="LZG247" s="41"/>
      <c r="LZH247" s="41"/>
      <c r="LZI247" s="41"/>
      <c r="LZJ247" s="41"/>
      <c r="LZK247" s="41"/>
      <c r="LZL247" s="41"/>
      <c r="LZM247" s="41"/>
      <c r="LZN247" s="41"/>
      <c r="LZO247" s="41"/>
      <c r="LZP247" s="41"/>
      <c r="LZQ247" s="41"/>
      <c r="LZR247" s="41"/>
      <c r="LZS247" s="41"/>
      <c r="LZT247" s="41"/>
      <c r="LZU247" s="41"/>
      <c r="LZV247" s="41"/>
      <c r="LZW247" s="41"/>
      <c r="LZX247" s="41"/>
      <c r="LZY247" s="41"/>
      <c r="LZZ247" s="41"/>
      <c r="MAA247" s="41"/>
      <c r="MAB247" s="41"/>
      <c r="MAC247" s="41"/>
      <c r="MAD247" s="41"/>
      <c r="MAE247" s="41"/>
      <c r="MAF247" s="41"/>
      <c r="MAG247" s="41"/>
      <c r="MAH247" s="41"/>
      <c r="MAI247" s="41"/>
      <c r="MAJ247" s="41"/>
      <c r="MAK247" s="41"/>
      <c r="MAL247" s="41"/>
      <c r="MAM247" s="41"/>
      <c r="MAN247" s="41"/>
      <c r="MAO247" s="41"/>
      <c r="MAP247" s="41"/>
      <c r="MAQ247" s="41"/>
      <c r="MAR247" s="41"/>
      <c r="MAS247" s="41"/>
      <c r="MAT247" s="41"/>
      <c r="MAU247" s="41"/>
      <c r="MAV247" s="41"/>
      <c r="MAW247" s="41"/>
      <c r="MAX247" s="41"/>
      <c r="MAY247" s="41"/>
      <c r="MAZ247" s="41"/>
      <c r="MBA247" s="41"/>
      <c r="MBB247" s="41"/>
      <c r="MBC247" s="41"/>
      <c r="MBD247" s="41"/>
      <c r="MBE247" s="41"/>
      <c r="MBF247" s="41"/>
      <c r="MBG247" s="41"/>
      <c r="MBH247" s="41"/>
      <c r="MBI247" s="41"/>
      <c r="MBJ247" s="41"/>
      <c r="MBK247" s="41"/>
      <c r="MBL247" s="41"/>
      <c r="MBM247" s="41"/>
      <c r="MBN247" s="41"/>
      <c r="MBO247" s="41"/>
      <c r="MBP247" s="41"/>
      <c r="MBQ247" s="41"/>
      <c r="MBR247" s="41"/>
      <c r="MBS247" s="41"/>
      <c r="MBT247" s="41"/>
      <c r="MBU247" s="41"/>
      <c r="MBV247" s="41"/>
      <c r="MBW247" s="41"/>
      <c r="MBX247" s="41"/>
      <c r="MBY247" s="41"/>
      <c r="MBZ247" s="41"/>
      <c r="MCA247" s="41"/>
      <c r="MCB247" s="41"/>
      <c r="MCC247" s="41"/>
      <c r="MCD247" s="41"/>
      <c r="MCE247" s="41"/>
      <c r="MCF247" s="41"/>
      <c r="MCG247" s="41"/>
      <c r="MCH247" s="41"/>
      <c r="MCI247" s="41"/>
      <c r="MCJ247" s="41"/>
      <c r="MCK247" s="41"/>
      <c r="MCL247" s="41"/>
      <c r="MCM247" s="41"/>
      <c r="MCN247" s="41"/>
      <c r="MCO247" s="41"/>
      <c r="MCP247" s="41"/>
      <c r="MCQ247" s="41"/>
      <c r="MCR247" s="41"/>
      <c r="MCS247" s="41"/>
      <c r="MCT247" s="41"/>
      <c r="MCU247" s="41"/>
      <c r="MCV247" s="41"/>
      <c r="MCW247" s="41"/>
      <c r="MCX247" s="41"/>
      <c r="MCY247" s="41"/>
      <c r="MCZ247" s="41"/>
      <c r="MDA247" s="41"/>
      <c r="MDB247" s="41"/>
      <c r="MDC247" s="41"/>
      <c r="MDD247" s="41"/>
      <c r="MDE247" s="41"/>
      <c r="MDF247" s="41"/>
      <c r="MDG247" s="41"/>
      <c r="MDH247" s="41"/>
      <c r="MDI247" s="41"/>
      <c r="MDJ247" s="41"/>
      <c r="MDK247" s="41"/>
      <c r="MDL247" s="41"/>
      <c r="MDM247" s="41"/>
      <c r="MDN247" s="41"/>
      <c r="MDO247" s="41"/>
      <c r="MDP247" s="41"/>
      <c r="MDQ247" s="41"/>
      <c r="MDR247" s="41"/>
      <c r="MDS247" s="41"/>
      <c r="MDT247" s="41"/>
      <c r="MDU247" s="41"/>
      <c r="MDV247" s="41"/>
      <c r="MDW247" s="41"/>
      <c r="MDX247" s="41"/>
      <c r="MDY247" s="41"/>
      <c r="MDZ247" s="41"/>
      <c r="MEA247" s="41"/>
      <c r="MEB247" s="41"/>
      <c r="MEC247" s="41"/>
      <c r="MED247" s="41"/>
      <c r="MEE247" s="41"/>
      <c r="MEF247" s="41"/>
      <c r="MEG247" s="41"/>
      <c r="MEH247" s="41"/>
      <c r="MEI247" s="41"/>
      <c r="MEJ247" s="41"/>
      <c r="MEK247" s="41"/>
      <c r="MEL247" s="41"/>
      <c r="MEM247" s="41"/>
      <c r="MEN247" s="41"/>
      <c r="MEO247" s="41"/>
      <c r="MEP247" s="41"/>
      <c r="MEQ247" s="41"/>
      <c r="MER247" s="41"/>
      <c r="MES247" s="41"/>
      <c r="MET247" s="41"/>
      <c r="MEU247" s="41"/>
      <c r="MEV247" s="41"/>
      <c r="MEW247" s="41"/>
      <c r="MEX247" s="41"/>
      <c r="MEY247" s="41"/>
      <c r="MEZ247" s="41"/>
      <c r="MFA247" s="41"/>
      <c r="MFB247" s="41"/>
      <c r="MFC247" s="41"/>
      <c r="MFD247" s="41"/>
      <c r="MFE247" s="41"/>
      <c r="MFF247" s="41"/>
      <c r="MFG247" s="41"/>
      <c r="MFH247" s="41"/>
      <c r="MFI247" s="41"/>
      <c r="MFJ247" s="41"/>
      <c r="MFK247" s="41"/>
      <c r="MFL247" s="41"/>
      <c r="MFM247" s="41"/>
      <c r="MFN247" s="41"/>
      <c r="MFO247" s="41"/>
      <c r="MFP247" s="41"/>
      <c r="MFQ247" s="41"/>
      <c r="MFR247" s="41"/>
      <c r="MFS247" s="41"/>
      <c r="MFT247" s="41"/>
      <c r="MFU247" s="41"/>
      <c r="MFV247" s="41"/>
      <c r="MFW247" s="41"/>
      <c r="MFX247" s="41"/>
      <c r="MFY247" s="41"/>
      <c r="MFZ247" s="41"/>
      <c r="MGA247" s="41"/>
      <c r="MGB247" s="41"/>
      <c r="MGC247" s="41"/>
      <c r="MGD247" s="41"/>
      <c r="MGE247" s="41"/>
      <c r="MGF247" s="41"/>
      <c r="MGG247" s="41"/>
      <c r="MGH247" s="41"/>
      <c r="MGI247" s="41"/>
      <c r="MGJ247" s="41"/>
      <c r="MGK247" s="41"/>
      <c r="MGL247" s="41"/>
      <c r="MGM247" s="41"/>
      <c r="MGN247" s="41"/>
      <c r="MGO247" s="41"/>
      <c r="MGP247" s="41"/>
      <c r="MGQ247" s="41"/>
      <c r="MGR247" s="41"/>
      <c r="MGS247" s="41"/>
      <c r="MGT247" s="41"/>
      <c r="MGU247" s="41"/>
      <c r="MGV247" s="41"/>
      <c r="MGW247" s="41"/>
      <c r="MGX247" s="41"/>
      <c r="MGY247" s="41"/>
      <c r="MGZ247" s="41"/>
      <c r="MHA247" s="41"/>
      <c r="MHB247" s="41"/>
      <c r="MHC247" s="41"/>
      <c r="MHD247" s="41"/>
      <c r="MHE247" s="41"/>
      <c r="MHF247" s="41"/>
      <c r="MHG247" s="41"/>
      <c r="MHH247" s="41"/>
      <c r="MHI247" s="41"/>
      <c r="MHJ247" s="41"/>
      <c r="MHK247" s="41"/>
      <c r="MHL247" s="41"/>
      <c r="MHM247" s="41"/>
      <c r="MHN247" s="41"/>
      <c r="MHO247" s="41"/>
      <c r="MHP247" s="41"/>
      <c r="MHQ247" s="41"/>
      <c r="MHR247" s="41"/>
      <c r="MHS247" s="41"/>
      <c r="MHT247" s="41"/>
      <c r="MHU247" s="41"/>
      <c r="MHV247" s="41"/>
      <c r="MHW247" s="41"/>
      <c r="MHX247" s="41"/>
      <c r="MHY247" s="41"/>
      <c r="MHZ247" s="41"/>
      <c r="MIA247" s="41"/>
      <c r="MIB247" s="41"/>
      <c r="MIC247" s="41"/>
      <c r="MID247" s="41"/>
      <c r="MIE247" s="41"/>
      <c r="MIF247" s="41"/>
      <c r="MIG247" s="41"/>
      <c r="MIH247" s="41"/>
      <c r="MII247" s="41"/>
      <c r="MIJ247" s="41"/>
      <c r="MIK247" s="41"/>
      <c r="MIL247" s="41"/>
      <c r="MIM247" s="41"/>
      <c r="MIN247" s="41"/>
      <c r="MIO247" s="41"/>
      <c r="MIP247" s="41"/>
      <c r="MIQ247" s="41"/>
      <c r="MIR247" s="41"/>
      <c r="MIS247" s="41"/>
      <c r="MIT247" s="41"/>
      <c r="MIU247" s="41"/>
      <c r="MIV247" s="41"/>
      <c r="MIW247" s="41"/>
      <c r="MIX247" s="41"/>
      <c r="MIY247" s="41"/>
      <c r="MIZ247" s="41"/>
      <c r="MJA247" s="41"/>
      <c r="MJB247" s="41"/>
      <c r="MJC247" s="41"/>
      <c r="MJD247" s="41"/>
      <c r="MJE247" s="41"/>
      <c r="MJF247" s="41"/>
      <c r="MJG247" s="41"/>
      <c r="MJH247" s="41"/>
      <c r="MJI247" s="41"/>
      <c r="MJJ247" s="41"/>
      <c r="MJK247" s="41"/>
      <c r="MJL247" s="41"/>
      <c r="MJM247" s="41"/>
      <c r="MJN247" s="41"/>
      <c r="MJO247" s="41"/>
      <c r="MJP247" s="41"/>
      <c r="MJQ247" s="41"/>
      <c r="MJR247" s="41"/>
      <c r="MJS247" s="41"/>
      <c r="MJT247" s="41"/>
      <c r="MJU247" s="41"/>
      <c r="MJV247" s="41"/>
      <c r="MJW247" s="41"/>
      <c r="MJX247" s="41"/>
      <c r="MJY247" s="41"/>
      <c r="MJZ247" s="41"/>
      <c r="MKA247" s="41"/>
      <c r="MKB247" s="41"/>
      <c r="MKC247" s="41"/>
      <c r="MKD247" s="41"/>
      <c r="MKE247" s="41"/>
      <c r="MKF247" s="41"/>
      <c r="MKG247" s="41"/>
      <c r="MKH247" s="41"/>
      <c r="MKI247" s="41"/>
      <c r="MKJ247" s="41"/>
      <c r="MKK247" s="41"/>
      <c r="MKL247" s="41"/>
      <c r="MKM247" s="41"/>
      <c r="MKN247" s="41"/>
      <c r="MKO247" s="41"/>
      <c r="MKP247" s="41"/>
      <c r="MKQ247" s="41"/>
      <c r="MKR247" s="41"/>
      <c r="MKS247" s="41"/>
      <c r="MKT247" s="41"/>
      <c r="MKU247" s="41"/>
      <c r="MKV247" s="41"/>
      <c r="MKW247" s="41"/>
      <c r="MKX247" s="41"/>
      <c r="MKY247" s="41"/>
      <c r="MKZ247" s="41"/>
      <c r="MLA247" s="41"/>
      <c r="MLB247" s="41"/>
      <c r="MLC247" s="41"/>
      <c r="MLD247" s="41"/>
      <c r="MLE247" s="41"/>
      <c r="MLF247" s="41"/>
      <c r="MLG247" s="41"/>
      <c r="MLH247" s="41"/>
      <c r="MLI247" s="41"/>
      <c r="MLJ247" s="41"/>
      <c r="MLK247" s="41"/>
      <c r="MLL247" s="41"/>
      <c r="MLM247" s="41"/>
      <c r="MLN247" s="41"/>
      <c r="MLO247" s="41"/>
      <c r="MLP247" s="41"/>
      <c r="MLQ247" s="41"/>
      <c r="MLR247" s="41"/>
      <c r="MLS247" s="41"/>
      <c r="MLT247" s="41"/>
      <c r="MLU247" s="41"/>
      <c r="MLV247" s="41"/>
      <c r="MLW247" s="41"/>
      <c r="MLX247" s="41"/>
      <c r="MLY247" s="41"/>
      <c r="MLZ247" s="41"/>
      <c r="MMA247" s="41"/>
      <c r="MMB247" s="41"/>
      <c r="MMC247" s="41"/>
      <c r="MMD247" s="41"/>
      <c r="MME247" s="41"/>
      <c r="MMF247" s="41"/>
      <c r="MMG247" s="41"/>
      <c r="MMH247" s="41"/>
      <c r="MMI247" s="41"/>
      <c r="MMJ247" s="41"/>
      <c r="MMK247" s="41"/>
      <c r="MML247" s="41"/>
      <c r="MMM247" s="41"/>
      <c r="MMN247" s="41"/>
      <c r="MMO247" s="41"/>
      <c r="MMP247" s="41"/>
      <c r="MMQ247" s="41"/>
      <c r="MMR247" s="41"/>
      <c r="MMS247" s="41"/>
      <c r="MMT247" s="41"/>
      <c r="MMU247" s="41"/>
      <c r="MMV247" s="41"/>
      <c r="MMW247" s="41"/>
      <c r="MMX247" s="41"/>
      <c r="MMY247" s="41"/>
      <c r="MMZ247" s="41"/>
      <c r="MNA247" s="41"/>
      <c r="MNB247" s="41"/>
      <c r="MNC247" s="41"/>
      <c r="MND247" s="41"/>
      <c r="MNE247" s="41"/>
      <c r="MNF247" s="41"/>
      <c r="MNG247" s="41"/>
      <c r="MNH247" s="41"/>
      <c r="MNI247" s="41"/>
      <c r="MNJ247" s="41"/>
      <c r="MNK247" s="41"/>
      <c r="MNL247" s="41"/>
      <c r="MNM247" s="41"/>
      <c r="MNN247" s="41"/>
      <c r="MNO247" s="41"/>
      <c r="MNP247" s="41"/>
      <c r="MNQ247" s="41"/>
      <c r="MNR247" s="41"/>
      <c r="MNS247" s="41"/>
      <c r="MNT247" s="41"/>
      <c r="MNU247" s="41"/>
      <c r="MNV247" s="41"/>
      <c r="MNW247" s="41"/>
      <c r="MNX247" s="41"/>
      <c r="MNY247" s="41"/>
      <c r="MNZ247" s="41"/>
      <c r="MOA247" s="41"/>
      <c r="MOB247" s="41"/>
      <c r="MOC247" s="41"/>
      <c r="MOD247" s="41"/>
      <c r="MOE247" s="41"/>
      <c r="MOF247" s="41"/>
      <c r="MOG247" s="41"/>
      <c r="MOH247" s="41"/>
      <c r="MOI247" s="41"/>
      <c r="MOJ247" s="41"/>
      <c r="MOK247" s="41"/>
      <c r="MOL247" s="41"/>
      <c r="MOM247" s="41"/>
      <c r="MON247" s="41"/>
      <c r="MOO247" s="41"/>
      <c r="MOP247" s="41"/>
      <c r="MOQ247" s="41"/>
      <c r="MOR247" s="41"/>
      <c r="MOS247" s="41"/>
      <c r="MOT247" s="41"/>
      <c r="MOU247" s="41"/>
      <c r="MOV247" s="41"/>
      <c r="MOW247" s="41"/>
      <c r="MOX247" s="41"/>
      <c r="MOY247" s="41"/>
      <c r="MOZ247" s="41"/>
      <c r="MPA247" s="41"/>
      <c r="MPB247" s="41"/>
      <c r="MPC247" s="41"/>
      <c r="MPD247" s="41"/>
      <c r="MPE247" s="41"/>
      <c r="MPF247" s="41"/>
      <c r="MPG247" s="41"/>
      <c r="MPH247" s="41"/>
      <c r="MPI247" s="41"/>
      <c r="MPJ247" s="41"/>
      <c r="MPK247" s="41"/>
      <c r="MPL247" s="41"/>
      <c r="MPM247" s="41"/>
      <c r="MPN247" s="41"/>
      <c r="MPO247" s="41"/>
      <c r="MPP247" s="41"/>
      <c r="MPQ247" s="41"/>
      <c r="MPR247" s="41"/>
      <c r="MPS247" s="41"/>
      <c r="MPT247" s="41"/>
      <c r="MPU247" s="41"/>
      <c r="MPV247" s="41"/>
      <c r="MPW247" s="41"/>
      <c r="MPX247" s="41"/>
      <c r="MPY247" s="41"/>
      <c r="MPZ247" s="41"/>
      <c r="MQA247" s="41"/>
      <c r="MQB247" s="41"/>
      <c r="MQC247" s="41"/>
      <c r="MQD247" s="41"/>
      <c r="MQE247" s="41"/>
      <c r="MQF247" s="41"/>
      <c r="MQG247" s="41"/>
      <c r="MQH247" s="41"/>
      <c r="MQI247" s="41"/>
      <c r="MQJ247" s="41"/>
      <c r="MQK247" s="41"/>
      <c r="MQL247" s="41"/>
      <c r="MQM247" s="41"/>
      <c r="MQN247" s="41"/>
      <c r="MQO247" s="41"/>
      <c r="MQP247" s="41"/>
      <c r="MQQ247" s="41"/>
      <c r="MQR247" s="41"/>
      <c r="MQS247" s="41"/>
      <c r="MQT247" s="41"/>
      <c r="MQU247" s="41"/>
      <c r="MQV247" s="41"/>
      <c r="MQW247" s="41"/>
      <c r="MQX247" s="41"/>
      <c r="MQY247" s="41"/>
      <c r="MQZ247" s="41"/>
      <c r="MRA247" s="41"/>
      <c r="MRB247" s="41"/>
      <c r="MRC247" s="41"/>
      <c r="MRD247" s="41"/>
      <c r="MRE247" s="41"/>
      <c r="MRF247" s="41"/>
      <c r="MRG247" s="41"/>
      <c r="MRH247" s="41"/>
      <c r="MRI247" s="41"/>
      <c r="MRJ247" s="41"/>
      <c r="MRK247" s="41"/>
      <c r="MRL247" s="41"/>
      <c r="MRM247" s="41"/>
      <c r="MRN247" s="41"/>
      <c r="MRO247" s="41"/>
      <c r="MRP247" s="41"/>
      <c r="MRQ247" s="41"/>
      <c r="MRR247" s="41"/>
      <c r="MRS247" s="41"/>
      <c r="MRT247" s="41"/>
      <c r="MRU247" s="41"/>
      <c r="MRV247" s="41"/>
      <c r="MRW247" s="41"/>
      <c r="MRX247" s="41"/>
      <c r="MRY247" s="41"/>
      <c r="MRZ247" s="41"/>
      <c r="MSA247" s="41"/>
      <c r="MSB247" s="41"/>
      <c r="MSC247" s="41"/>
      <c r="MSD247" s="41"/>
      <c r="MSE247" s="41"/>
      <c r="MSF247" s="41"/>
      <c r="MSG247" s="41"/>
      <c r="MSH247" s="41"/>
      <c r="MSI247" s="41"/>
      <c r="MSJ247" s="41"/>
      <c r="MSK247" s="41"/>
      <c r="MSL247" s="41"/>
      <c r="MSM247" s="41"/>
      <c r="MSN247" s="41"/>
      <c r="MSO247" s="41"/>
      <c r="MSP247" s="41"/>
      <c r="MSQ247" s="41"/>
      <c r="MSR247" s="41"/>
      <c r="MSS247" s="41"/>
      <c r="MST247" s="41"/>
      <c r="MSU247" s="41"/>
      <c r="MSV247" s="41"/>
      <c r="MSW247" s="41"/>
      <c r="MSX247" s="41"/>
      <c r="MSY247" s="41"/>
      <c r="MSZ247" s="41"/>
      <c r="MTA247" s="41"/>
      <c r="MTB247" s="41"/>
      <c r="MTC247" s="41"/>
      <c r="MTD247" s="41"/>
      <c r="MTE247" s="41"/>
      <c r="MTF247" s="41"/>
      <c r="MTG247" s="41"/>
      <c r="MTH247" s="41"/>
      <c r="MTI247" s="41"/>
      <c r="MTJ247" s="41"/>
      <c r="MTK247" s="41"/>
      <c r="MTL247" s="41"/>
      <c r="MTM247" s="41"/>
      <c r="MTN247" s="41"/>
      <c r="MTO247" s="41"/>
      <c r="MTP247" s="41"/>
      <c r="MTQ247" s="41"/>
      <c r="MTR247" s="41"/>
      <c r="MTS247" s="41"/>
      <c r="MTT247" s="41"/>
      <c r="MTU247" s="41"/>
      <c r="MTV247" s="41"/>
      <c r="MTW247" s="41"/>
      <c r="MTX247" s="41"/>
      <c r="MTY247" s="41"/>
      <c r="MTZ247" s="41"/>
      <c r="MUA247" s="41"/>
      <c r="MUB247" s="41"/>
      <c r="MUC247" s="41"/>
      <c r="MUD247" s="41"/>
      <c r="MUE247" s="41"/>
      <c r="MUF247" s="41"/>
      <c r="MUG247" s="41"/>
      <c r="MUH247" s="41"/>
      <c r="MUI247" s="41"/>
      <c r="MUJ247" s="41"/>
      <c r="MUK247" s="41"/>
      <c r="MUL247" s="41"/>
      <c r="MUM247" s="41"/>
      <c r="MUN247" s="41"/>
      <c r="MUO247" s="41"/>
      <c r="MUP247" s="41"/>
      <c r="MUQ247" s="41"/>
      <c r="MUR247" s="41"/>
      <c r="MUS247" s="41"/>
      <c r="MUT247" s="41"/>
      <c r="MUU247" s="41"/>
      <c r="MUV247" s="41"/>
      <c r="MUW247" s="41"/>
      <c r="MUX247" s="41"/>
      <c r="MUY247" s="41"/>
      <c r="MUZ247" s="41"/>
      <c r="MVA247" s="41"/>
      <c r="MVB247" s="41"/>
      <c r="MVC247" s="41"/>
      <c r="MVD247" s="41"/>
      <c r="MVE247" s="41"/>
      <c r="MVF247" s="41"/>
      <c r="MVG247" s="41"/>
      <c r="MVH247" s="41"/>
      <c r="MVI247" s="41"/>
      <c r="MVJ247" s="41"/>
      <c r="MVK247" s="41"/>
      <c r="MVL247" s="41"/>
      <c r="MVM247" s="41"/>
      <c r="MVN247" s="41"/>
      <c r="MVO247" s="41"/>
      <c r="MVP247" s="41"/>
      <c r="MVQ247" s="41"/>
      <c r="MVR247" s="41"/>
      <c r="MVS247" s="41"/>
      <c r="MVT247" s="41"/>
      <c r="MVU247" s="41"/>
      <c r="MVV247" s="41"/>
      <c r="MVW247" s="41"/>
      <c r="MVX247" s="41"/>
      <c r="MVY247" s="41"/>
      <c r="MVZ247" s="41"/>
      <c r="MWA247" s="41"/>
      <c r="MWB247" s="41"/>
      <c r="MWC247" s="41"/>
      <c r="MWD247" s="41"/>
      <c r="MWE247" s="41"/>
      <c r="MWF247" s="41"/>
      <c r="MWG247" s="41"/>
      <c r="MWH247" s="41"/>
      <c r="MWI247" s="41"/>
      <c r="MWJ247" s="41"/>
      <c r="MWK247" s="41"/>
      <c r="MWL247" s="41"/>
      <c r="MWM247" s="41"/>
      <c r="MWN247" s="41"/>
      <c r="MWO247" s="41"/>
      <c r="MWP247" s="41"/>
      <c r="MWQ247" s="41"/>
      <c r="MWR247" s="41"/>
      <c r="MWS247" s="41"/>
      <c r="MWT247" s="41"/>
      <c r="MWU247" s="41"/>
      <c r="MWV247" s="41"/>
      <c r="MWW247" s="41"/>
      <c r="MWX247" s="41"/>
      <c r="MWY247" s="41"/>
      <c r="MWZ247" s="41"/>
      <c r="MXA247" s="41"/>
      <c r="MXB247" s="41"/>
      <c r="MXC247" s="41"/>
      <c r="MXD247" s="41"/>
      <c r="MXE247" s="41"/>
      <c r="MXF247" s="41"/>
      <c r="MXG247" s="41"/>
      <c r="MXH247" s="41"/>
      <c r="MXI247" s="41"/>
      <c r="MXJ247" s="41"/>
      <c r="MXK247" s="41"/>
      <c r="MXL247" s="41"/>
      <c r="MXM247" s="41"/>
      <c r="MXN247" s="41"/>
      <c r="MXO247" s="41"/>
      <c r="MXP247" s="41"/>
      <c r="MXQ247" s="41"/>
      <c r="MXR247" s="41"/>
      <c r="MXS247" s="41"/>
      <c r="MXT247" s="41"/>
      <c r="MXU247" s="41"/>
      <c r="MXV247" s="41"/>
      <c r="MXW247" s="41"/>
      <c r="MXX247" s="41"/>
      <c r="MXY247" s="41"/>
      <c r="MXZ247" s="41"/>
      <c r="MYA247" s="41"/>
      <c r="MYB247" s="41"/>
      <c r="MYC247" s="41"/>
      <c r="MYD247" s="41"/>
      <c r="MYE247" s="41"/>
      <c r="MYF247" s="41"/>
      <c r="MYG247" s="41"/>
      <c r="MYH247" s="41"/>
      <c r="MYI247" s="41"/>
      <c r="MYJ247" s="41"/>
      <c r="MYK247" s="41"/>
      <c r="MYL247" s="41"/>
      <c r="MYM247" s="41"/>
      <c r="MYN247" s="41"/>
      <c r="MYO247" s="41"/>
      <c r="MYP247" s="41"/>
      <c r="MYQ247" s="41"/>
      <c r="MYR247" s="41"/>
      <c r="MYS247" s="41"/>
      <c r="MYT247" s="41"/>
      <c r="MYU247" s="41"/>
      <c r="MYV247" s="41"/>
      <c r="MYW247" s="41"/>
      <c r="MYX247" s="41"/>
      <c r="MYY247" s="41"/>
      <c r="MYZ247" s="41"/>
      <c r="MZA247" s="41"/>
      <c r="MZB247" s="41"/>
      <c r="MZC247" s="41"/>
      <c r="MZD247" s="41"/>
      <c r="MZE247" s="41"/>
      <c r="MZF247" s="41"/>
      <c r="MZG247" s="41"/>
      <c r="MZH247" s="41"/>
      <c r="MZI247" s="41"/>
      <c r="MZJ247" s="41"/>
      <c r="MZK247" s="41"/>
      <c r="MZL247" s="41"/>
      <c r="MZM247" s="41"/>
      <c r="MZN247" s="41"/>
      <c r="MZO247" s="41"/>
      <c r="MZP247" s="41"/>
      <c r="MZQ247" s="41"/>
      <c r="MZR247" s="41"/>
      <c r="MZS247" s="41"/>
      <c r="MZT247" s="41"/>
      <c r="MZU247" s="41"/>
      <c r="MZV247" s="41"/>
      <c r="MZW247" s="41"/>
      <c r="MZX247" s="41"/>
      <c r="MZY247" s="41"/>
      <c r="MZZ247" s="41"/>
      <c r="NAA247" s="41"/>
      <c r="NAB247" s="41"/>
      <c r="NAC247" s="41"/>
      <c r="NAD247" s="41"/>
      <c r="NAE247" s="41"/>
      <c r="NAF247" s="41"/>
      <c r="NAG247" s="41"/>
      <c r="NAH247" s="41"/>
      <c r="NAI247" s="41"/>
      <c r="NAJ247" s="41"/>
      <c r="NAK247" s="41"/>
      <c r="NAL247" s="41"/>
      <c r="NAM247" s="41"/>
      <c r="NAN247" s="41"/>
      <c r="NAO247" s="41"/>
      <c r="NAP247" s="41"/>
      <c r="NAQ247" s="41"/>
      <c r="NAR247" s="41"/>
      <c r="NAS247" s="41"/>
      <c r="NAT247" s="41"/>
      <c r="NAU247" s="41"/>
      <c r="NAV247" s="41"/>
      <c r="NAW247" s="41"/>
      <c r="NAX247" s="41"/>
      <c r="NAY247" s="41"/>
      <c r="NAZ247" s="41"/>
      <c r="NBA247" s="41"/>
      <c r="NBB247" s="41"/>
      <c r="NBC247" s="41"/>
      <c r="NBD247" s="41"/>
      <c r="NBE247" s="41"/>
      <c r="NBF247" s="41"/>
      <c r="NBG247" s="41"/>
      <c r="NBH247" s="41"/>
      <c r="NBI247" s="41"/>
      <c r="NBJ247" s="41"/>
      <c r="NBK247" s="41"/>
      <c r="NBL247" s="41"/>
      <c r="NBM247" s="41"/>
      <c r="NBN247" s="41"/>
      <c r="NBO247" s="41"/>
      <c r="NBP247" s="41"/>
      <c r="NBQ247" s="41"/>
      <c r="NBR247" s="41"/>
      <c r="NBS247" s="41"/>
      <c r="NBT247" s="41"/>
      <c r="NBU247" s="41"/>
      <c r="NBV247" s="41"/>
      <c r="NBW247" s="41"/>
      <c r="NBX247" s="41"/>
      <c r="NBY247" s="41"/>
      <c r="NBZ247" s="41"/>
      <c r="NCA247" s="41"/>
      <c r="NCB247" s="41"/>
      <c r="NCC247" s="41"/>
      <c r="NCD247" s="41"/>
      <c r="NCE247" s="41"/>
      <c r="NCF247" s="41"/>
      <c r="NCG247" s="41"/>
      <c r="NCH247" s="41"/>
      <c r="NCI247" s="41"/>
      <c r="NCJ247" s="41"/>
      <c r="NCK247" s="41"/>
      <c r="NCL247" s="41"/>
      <c r="NCM247" s="41"/>
      <c r="NCN247" s="41"/>
      <c r="NCO247" s="41"/>
      <c r="NCP247" s="41"/>
      <c r="NCQ247" s="41"/>
      <c r="NCR247" s="41"/>
      <c r="NCS247" s="41"/>
      <c r="NCT247" s="41"/>
      <c r="NCU247" s="41"/>
      <c r="NCV247" s="41"/>
      <c r="NCW247" s="41"/>
      <c r="NCX247" s="41"/>
      <c r="NCY247" s="41"/>
      <c r="NCZ247" s="41"/>
      <c r="NDA247" s="41"/>
      <c r="NDB247" s="41"/>
      <c r="NDC247" s="41"/>
      <c r="NDD247" s="41"/>
      <c r="NDE247" s="41"/>
      <c r="NDF247" s="41"/>
      <c r="NDG247" s="41"/>
      <c r="NDH247" s="41"/>
      <c r="NDI247" s="41"/>
      <c r="NDJ247" s="41"/>
      <c r="NDK247" s="41"/>
      <c r="NDL247" s="41"/>
      <c r="NDM247" s="41"/>
      <c r="NDN247" s="41"/>
      <c r="NDO247" s="41"/>
      <c r="NDP247" s="41"/>
      <c r="NDQ247" s="41"/>
      <c r="NDR247" s="41"/>
      <c r="NDS247" s="41"/>
      <c r="NDT247" s="41"/>
      <c r="NDU247" s="41"/>
      <c r="NDV247" s="41"/>
      <c r="NDW247" s="41"/>
      <c r="NDX247" s="41"/>
      <c r="NDY247" s="41"/>
      <c r="NDZ247" s="41"/>
      <c r="NEA247" s="41"/>
      <c r="NEB247" s="41"/>
      <c r="NEC247" s="41"/>
      <c r="NED247" s="41"/>
      <c r="NEE247" s="41"/>
      <c r="NEF247" s="41"/>
      <c r="NEG247" s="41"/>
      <c r="NEH247" s="41"/>
      <c r="NEI247" s="41"/>
      <c r="NEJ247" s="41"/>
      <c r="NEK247" s="41"/>
      <c r="NEL247" s="41"/>
      <c r="NEM247" s="41"/>
      <c r="NEN247" s="41"/>
      <c r="NEO247" s="41"/>
      <c r="NEP247" s="41"/>
      <c r="NEQ247" s="41"/>
      <c r="NER247" s="41"/>
      <c r="NES247" s="41"/>
      <c r="NET247" s="41"/>
      <c r="NEU247" s="41"/>
      <c r="NEV247" s="41"/>
      <c r="NEW247" s="41"/>
      <c r="NEX247" s="41"/>
      <c r="NEY247" s="41"/>
      <c r="NEZ247" s="41"/>
      <c r="NFA247" s="41"/>
      <c r="NFB247" s="41"/>
      <c r="NFC247" s="41"/>
      <c r="NFD247" s="41"/>
      <c r="NFE247" s="41"/>
      <c r="NFF247" s="41"/>
      <c r="NFG247" s="41"/>
      <c r="NFH247" s="41"/>
      <c r="NFI247" s="41"/>
      <c r="NFJ247" s="41"/>
      <c r="NFK247" s="41"/>
      <c r="NFL247" s="41"/>
      <c r="NFM247" s="41"/>
      <c r="NFN247" s="41"/>
      <c r="NFO247" s="41"/>
      <c r="NFP247" s="41"/>
      <c r="NFQ247" s="41"/>
      <c r="NFR247" s="41"/>
      <c r="NFS247" s="41"/>
      <c r="NFT247" s="41"/>
      <c r="NFU247" s="41"/>
      <c r="NFV247" s="41"/>
      <c r="NFW247" s="41"/>
      <c r="NFX247" s="41"/>
      <c r="NFY247" s="41"/>
      <c r="NFZ247" s="41"/>
      <c r="NGA247" s="41"/>
      <c r="NGB247" s="41"/>
      <c r="NGC247" s="41"/>
      <c r="NGD247" s="41"/>
      <c r="NGE247" s="41"/>
      <c r="NGF247" s="41"/>
      <c r="NGG247" s="41"/>
      <c r="NGH247" s="41"/>
      <c r="NGI247" s="41"/>
      <c r="NGJ247" s="41"/>
      <c r="NGK247" s="41"/>
      <c r="NGL247" s="41"/>
      <c r="NGM247" s="41"/>
      <c r="NGN247" s="41"/>
      <c r="NGO247" s="41"/>
      <c r="NGP247" s="41"/>
      <c r="NGQ247" s="41"/>
      <c r="NGR247" s="41"/>
      <c r="NGS247" s="41"/>
      <c r="NGT247" s="41"/>
      <c r="NGU247" s="41"/>
      <c r="NGV247" s="41"/>
      <c r="NGW247" s="41"/>
      <c r="NGX247" s="41"/>
      <c r="NGY247" s="41"/>
      <c r="NGZ247" s="41"/>
      <c r="NHA247" s="41"/>
      <c r="NHB247" s="41"/>
      <c r="NHC247" s="41"/>
      <c r="NHD247" s="41"/>
      <c r="NHE247" s="41"/>
      <c r="NHF247" s="41"/>
      <c r="NHG247" s="41"/>
      <c r="NHH247" s="41"/>
      <c r="NHI247" s="41"/>
      <c r="NHJ247" s="41"/>
      <c r="NHK247" s="41"/>
      <c r="NHL247" s="41"/>
      <c r="NHM247" s="41"/>
      <c r="NHN247" s="41"/>
      <c r="NHO247" s="41"/>
      <c r="NHP247" s="41"/>
      <c r="NHQ247" s="41"/>
      <c r="NHR247" s="41"/>
      <c r="NHS247" s="41"/>
      <c r="NHT247" s="41"/>
      <c r="NHU247" s="41"/>
      <c r="NHV247" s="41"/>
      <c r="NHW247" s="41"/>
      <c r="NHX247" s="41"/>
      <c r="NHY247" s="41"/>
      <c r="NHZ247" s="41"/>
      <c r="NIA247" s="41"/>
      <c r="NIB247" s="41"/>
      <c r="NIC247" s="41"/>
      <c r="NID247" s="41"/>
      <c r="NIE247" s="41"/>
      <c r="NIF247" s="41"/>
      <c r="NIG247" s="41"/>
      <c r="NIH247" s="41"/>
      <c r="NII247" s="41"/>
      <c r="NIJ247" s="41"/>
      <c r="NIK247" s="41"/>
      <c r="NIL247" s="41"/>
      <c r="NIM247" s="41"/>
      <c r="NIN247" s="41"/>
      <c r="NIO247" s="41"/>
      <c r="NIP247" s="41"/>
      <c r="NIQ247" s="41"/>
      <c r="NIR247" s="41"/>
      <c r="NIS247" s="41"/>
      <c r="NIT247" s="41"/>
      <c r="NIU247" s="41"/>
      <c r="NIV247" s="41"/>
      <c r="NIW247" s="41"/>
      <c r="NIX247" s="41"/>
      <c r="NIY247" s="41"/>
      <c r="NIZ247" s="41"/>
      <c r="NJA247" s="41"/>
      <c r="NJB247" s="41"/>
      <c r="NJC247" s="41"/>
      <c r="NJD247" s="41"/>
      <c r="NJE247" s="41"/>
      <c r="NJF247" s="41"/>
      <c r="NJG247" s="41"/>
      <c r="NJH247" s="41"/>
      <c r="NJI247" s="41"/>
      <c r="NJJ247" s="41"/>
      <c r="NJK247" s="41"/>
      <c r="NJL247" s="41"/>
      <c r="NJM247" s="41"/>
      <c r="NJN247" s="41"/>
      <c r="NJO247" s="41"/>
      <c r="NJP247" s="41"/>
      <c r="NJQ247" s="41"/>
      <c r="NJR247" s="41"/>
      <c r="NJS247" s="41"/>
      <c r="NJT247" s="41"/>
      <c r="NJU247" s="41"/>
      <c r="NJV247" s="41"/>
      <c r="NJW247" s="41"/>
      <c r="NJX247" s="41"/>
      <c r="NJY247" s="41"/>
      <c r="NJZ247" s="41"/>
      <c r="NKA247" s="41"/>
      <c r="NKB247" s="41"/>
      <c r="NKC247" s="41"/>
      <c r="NKD247" s="41"/>
      <c r="NKE247" s="41"/>
      <c r="NKF247" s="41"/>
      <c r="NKG247" s="41"/>
      <c r="NKH247" s="41"/>
      <c r="NKI247" s="41"/>
      <c r="NKJ247" s="41"/>
      <c r="NKK247" s="41"/>
      <c r="NKL247" s="41"/>
      <c r="NKM247" s="41"/>
      <c r="NKN247" s="41"/>
      <c r="NKO247" s="41"/>
      <c r="NKP247" s="41"/>
      <c r="NKQ247" s="41"/>
      <c r="NKR247" s="41"/>
      <c r="NKS247" s="41"/>
      <c r="NKT247" s="41"/>
      <c r="NKU247" s="41"/>
      <c r="NKV247" s="41"/>
      <c r="NKW247" s="41"/>
      <c r="NKX247" s="41"/>
      <c r="NKY247" s="41"/>
      <c r="NKZ247" s="41"/>
      <c r="NLA247" s="41"/>
      <c r="NLB247" s="41"/>
      <c r="NLC247" s="41"/>
      <c r="NLD247" s="41"/>
      <c r="NLE247" s="41"/>
      <c r="NLF247" s="41"/>
      <c r="NLG247" s="41"/>
      <c r="NLH247" s="41"/>
      <c r="NLI247" s="41"/>
      <c r="NLJ247" s="41"/>
      <c r="NLK247" s="41"/>
      <c r="NLL247" s="41"/>
      <c r="NLM247" s="41"/>
      <c r="NLN247" s="41"/>
      <c r="NLO247" s="41"/>
      <c r="NLP247" s="41"/>
      <c r="NLQ247" s="41"/>
      <c r="NLR247" s="41"/>
      <c r="NLS247" s="41"/>
      <c r="NLT247" s="41"/>
      <c r="NLU247" s="41"/>
      <c r="NLV247" s="41"/>
      <c r="NLW247" s="41"/>
      <c r="NLX247" s="41"/>
      <c r="NLY247" s="41"/>
      <c r="NLZ247" s="41"/>
      <c r="NMA247" s="41"/>
      <c r="NMB247" s="41"/>
      <c r="NMC247" s="41"/>
      <c r="NMD247" s="41"/>
      <c r="NME247" s="41"/>
      <c r="NMF247" s="41"/>
      <c r="NMG247" s="41"/>
      <c r="NMH247" s="41"/>
      <c r="NMI247" s="41"/>
      <c r="NMJ247" s="41"/>
      <c r="NMK247" s="41"/>
      <c r="NML247" s="41"/>
      <c r="NMM247" s="41"/>
      <c r="NMN247" s="41"/>
      <c r="NMO247" s="41"/>
      <c r="NMP247" s="41"/>
      <c r="NMQ247" s="41"/>
      <c r="NMR247" s="41"/>
      <c r="NMS247" s="41"/>
      <c r="NMT247" s="41"/>
      <c r="NMU247" s="41"/>
      <c r="NMV247" s="41"/>
      <c r="NMW247" s="41"/>
      <c r="NMX247" s="41"/>
      <c r="NMY247" s="41"/>
      <c r="NMZ247" s="41"/>
      <c r="NNA247" s="41"/>
      <c r="NNB247" s="41"/>
      <c r="NNC247" s="41"/>
      <c r="NND247" s="41"/>
      <c r="NNE247" s="41"/>
      <c r="NNF247" s="41"/>
      <c r="NNG247" s="41"/>
      <c r="NNH247" s="41"/>
      <c r="NNI247" s="41"/>
      <c r="NNJ247" s="41"/>
      <c r="NNK247" s="41"/>
      <c r="NNL247" s="41"/>
      <c r="NNM247" s="41"/>
      <c r="NNN247" s="41"/>
      <c r="NNO247" s="41"/>
      <c r="NNP247" s="41"/>
      <c r="NNQ247" s="41"/>
      <c r="NNR247" s="41"/>
      <c r="NNS247" s="41"/>
      <c r="NNT247" s="41"/>
      <c r="NNU247" s="41"/>
      <c r="NNV247" s="41"/>
      <c r="NNW247" s="41"/>
      <c r="NNX247" s="41"/>
      <c r="NNY247" s="41"/>
      <c r="NNZ247" s="41"/>
      <c r="NOA247" s="41"/>
      <c r="NOB247" s="41"/>
      <c r="NOC247" s="41"/>
      <c r="NOD247" s="41"/>
      <c r="NOE247" s="41"/>
      <c r="NOF247" s="41"/>
      <c r="NOG247" s="41"/>
      <c r="NOH247" s="41"/>
      <c r="NOI247" s="41"/>
      <c r="NOJ247" s="41"/>
      <c r="NOK247" s="41"/>
      <c r="NOL247" s="41"/>
      <c r="NOM247" s="41"/>
      <c r="NON247" s="41"/>
      <c r="NOO247" s="41"/>
      <c r="NOP247" s="41"/>
      <c r="NOQ247" s="41"/>
      <c r="NOR247" s="41"/>
      <c r="NOS247" s="41"/>
      <c r="NOT247" s="41"/>
      <c r="NOU247" s="41"/>
      <c r="NOV247" s="41"/>
      <c r="NOW247" s="41"/>
      <c r="NOX247" s="41"/>
      <c r="NOY247" s="41"/>
      <c r="NOZ247" s="41"/>
      <c r="NPA247" s="41"/>
      <c r="NPB247" s="41"/>
      <c r="NPC247" s="41"/>
      <c r="NPD247" s="41"/>
      <c r="NPE247" s="41"/>
      <c r="NPF247" s="41"/>
      <c r="NPG247" s="41"/>
      <c r="NPH247" s="41"/>
      <c r="NPI247" s="41"/>
      <c r="NPJ247" s="41"/>
      <c r="NPK247" s="41"/>
      <c r="NPL247" s="41"/>
      <c r="NPM247" s="41"/>
      <c r="NPN247" s="41"/>
      <c r="NPO247" s="41"/>
      <c r="NPP247" s="41"/>
      <c r="NPQ247" s="41"/>
      <c r="NPR247" s="41"/>
      <c r="NPS247" s="41"/>
      <c r="NPT247" s="41"/>
      <c r="NPU247" s="41"/>
      <c r="NPV247" s="41"/>
      <c r="NPW247" s="41"/>
      <c r="NPX247" s="41"/>
      <c r="NPY247" s="41"/>
      <c r="NPZ247" s="41"/>
      <c r="NQA247" s="41"/>
      <c r="NQB247" s="41"/>
      <c r="NQC247" s="41"/>
      <c r="NQD247" s="41"/>
      <c r="NQE247" s="41"/>
      <c r="NQF247" s="41"/>
      <c r="NQG247" s="41"/>
      <c r="NQH247" s="41"/>
      <c r="NQI247" s="41"/>
      <c r="NQJ247" s="41"/>
      <c r="NQK247" s="41"/>
      <c r="NQL247" s="41"/>
      <c r="NQM247" s="41"/>
      <c r="NQN247" s="41"/>
      <c r="NQO247" s="41"/>
      <c r="NQP247" s="41"/>
      <c r="NQQ247" s="41"/>
      <c r="NQR247" s="41"/>
      <c r="NQS247" s="41"/>
      <c r="NQT247" s="41"/>
      <c r="NQU247" s="41"/>
      <c r="NQV247" s="41"/>
      <c r="NQW247" s="41"/>
      <c r="NQX247" s="41"/>
      <c r="NQY247" s="41"/>
      <c r="NQZ247" s="41"/>
      <c r="NRA247" s="41"/>
      <c r="NRB247" s="41"/>
      <c r="NRC247" s="41"/>
      <c r="NRD247" s="41"/>
      <c r="NRE247" s="41"/>
      <c r="NRF247" s="41"/>
      <c r="NRG247" s="41"/>
      <c r="NRH247" s="41"/>
      <c r="NRI247" s="41"/>
      <c r="NRJ247" s="41"/>
      <c r="NRK247" s="41"/>
      <c r="NRL247" s="41"/>
      <c r="NRM247" s="41"/>
      <c r="NRN247" s="41"/>
      <c r="NRO247" s="41"/>
      <c r="NRP247" s="41"/>
      <c r="NRQ247" s="41"/>
      <c r="NRR247" s="41"/>
      <c r="NRS247" s="41"/>
      <c r="NRT247" s="41"/>
      <c r="NRU247" s="41"/>
      <c r="NRV247" s="41"/>
      <c r="NRW247" s="41"/>
      <c r="NRX247" s="41"/>
      <c r="NRY247" s="41"/>
      <c r="NRZ247" s="41"/>
      <c r="NSA247" s="41"/>
      <c r="NSB247" s="41"/>
      <c r="NSC247" s="41"/>
      <c r="NSD247" s="41"/>
      <c r="NSE247" s="41"/>
      <c r="NSF247" s="41"/>
      <c r="NSG247" s="41"/>
      <c r="NSH247" s="41"/>
      <c r="NSI247" s="41"/>
      <c r="NSJ247" s="41"/>
      <c r="NSK247" s="41"/>
      <c r="NSL247" s="41"/>
      <c r="NSM247" s="41"/>
      <c r="NSN247" s="41"/>
      <c r="NSO247" s="41"/>
      <c r="NSP247" s="41"/>
      <c r="NSQ247" s="41"/>
      <c r="NSR247" s="41"/>
      <c r="NSS247" s="41"/>
      <c r="NST247" s="41"/>
      <c r="NSU247" s="41"/>
      <c r="NSV247" s="41"/>
      <c r="NSW247" s="41"/>
      <c r="NSX247" s="41"/>
      <c r="NSY247" s="41"/>
      <c r="NSZ247" s="41"/>
      <c r="NTA247" s="41"/>
      <c r="NTB247" s="41"/>
      <c r="NTC247" s="41"/>
      <c r="NTD247" s="41"/>
      <c r="NTE247" s="41"/>
      <c r="NTF247" s="41"/>
      <c r="NTG247" s="41"/>
      <c r="NTH247" s="41"/>
      <c r="NTI247" s="41"/>
      <c r="NTJ247" s="41"/>
      <c r="NTK247" s="41"/>
      <c r="NTL247" s="41"/>
      <c r="NTM247" s="41"/>
      <c r="NTN247" s="41"/>
      <c r="NTO247" s="41"/>
      <c r="NTP247" s="41"/>
      <c r="NTQ247" s="41"/>
      <c r="NTR247" s="41"/>
      <c r="NTS247" s="41"/>
      <c r="NTT247" s="41"/>
      <c r="NTU247" s="41"/>
      <c r="NTV247" s="41"/>
      <c r="NTW247" s="41"/>
      <c r="NTX247" s="41"/>
      <c r="NTY247" s="41"/>
      <c r="NTZ247" s="41"/>
      <c r="NUA247" s="41"/>
      <c r="NUB247" s="41"/>
      <c r="NUC247" s="41"/>
      <c r="NUD247" s="41"/>
      <c r="NUE247" s="41"/>
      <c r="NUF247" s="41"/>
      <c r="NUG247" s="41"/>
      <c r="NUH247" s="41"/>
      <c r="NUI247" s="41"/>
      <c r="NUJ247" s="41"/>
      <c r="NUK247" s="41"/>
      <c r="NUL247" s="41"/>
      <c r="NUM247" s="41"/>
      <c r="NUN247" s="41"/>
      <c r="NUO247" s="41"/>
      <c r="NUP247" s="41"/>
      <c r="NUQ247" s="41"/>
      <c r="NUR247" s="41"/>
      <c r="NUS247" s="41"/>
      <c r="NUT247" s="41"/>
      <c r="NUU247" s="41"/>
      <c r="NUV247" s="41"/>
      <c r="NUW247" s="41"/>
      <c r="NUX247" s="41"/>
      <c r="NUY247" s="41"/>
      <c r="NUZ247" s="41"/>
      <c r="NVA247" s="41"/>
      <c r="NVB247" s="41"/>
      <c r="NVC247" s="41"/>
      <c r="NVD247" s="41"/>
      <c r="NVE247" s="41"/>
      <c r="NVF247" s="41"/>
      <c r="NVG247" s="41"/>
      <c r="NVH247" s="41"/>
      <c r="NVI247" s="41"/>
      <c r="NVJ247" s="41"/>
      <c r="NVK247" s="41"/>
      <c r="NVL247" s="41"/>
      <c r="NVM247" s="41"/>
      <c r="NVN247" s="41"/>
      <c r="NVO247" s="41"/>
      <c r="NVP247" s="41"/>
      <c r="NVQ247" s="41"/>
      <c r="NVR247" s="41"/>
      <c r="NVS247" s="41"/>
      <c r="NVT247" s="41"/>
      <c r="NVU247" s="41"/>
      <c r="NVV247" s="41"/>
      <c r="NVW247" s="41"/>
      <c r="NVX247" s="41"/>
      <c r="NVY247" s="41"/>
      <c r="NVZ247" s="41"/>
      <c r="NWA247" s="41"/>
      <c r="NWB247" s="41"/>
      <c r="NWC247" s="41"/>
      <c r="NWD247" s="41"/>
      <c r="NWE247" s="41"/>
      <c r="NWF247" s="41"/>
      <c r="NWG247" s="41"/>
      <c r="NWH247" s="41"/>
      <c r="NWI247" s="41"/>
      <c r="NWJ247" s="41"/>
      <c r="NWK247" s="41"/>
      <c r="NWL247" s="41"/>
      <c r="NWM247" s="41"/>
      <c r="NWN247" s="41"/>
      <c r="NWO247" s="41"/>
      <c r="NWP247" s="41"/>
      <c r="NWQ247" s="41"/>
      <c r="NWR247" s="41"/>
      <c r="NWS247" s="41"/>
      <c r="NWT247" s="41"/>
      <c r="NWU247" s="41"/>
      <c r="NWV247" s="41"/>
      <c r="NWW247" s="41"/>
      <c r="NWX247" s="41"/>
      <c r="NWY247" s="41"/>
      <c r="NWZ247" s="41"/>
      <c r="NXA247" s="41"/>
      <c r="NXB247" s="41"/>
      <c r="NXC247" s="41"/>
      <c r="NXD247" s="41"/>
      <c r="NXE247" s="41"/>
      <c r="NXF247" s="41"/>
      <c r="NXG247" s="41"/>
      <c r="NXH247" s="41"/>
      <c r="NXI247" s="41"/>
      <c r="NXJ247" s="41"/>
      <c r="NXK247" s="41"/>
      <c r="NXL247" s="41"/>
      <c r="NXM247" s="41"/>
      <c r="NXN247" s="41"/>
      <c r="NXO247" s="41"/>
      <c r="NXP247" s="41"/>
      <c r="NXQ247" s="41"/>
      <c r="NXR247" s="41"/>
      <c r="NXS247" s="41"/>
      <c r="NXT247" s="41"/>
      <c r="NXU247" s="41"/>
      <c r="NXV247" s="41"/>
      <c r="NXW247" s="41"/>
      <c r="NXX247" s="41"/>
      <c r="NXY247" s="41"/>
      <c r="NXZ247" s="41"/>
      <c r="NYA247" s="41"/>
      <c r="NYB247" s="41"/>
      <c r="NYC247" s="41"/>
      <c r="NYD247" s="41"/>
      <c r="NYE247" s="41"/>
      <c r="NYF247" s="41"/>
      <c r="NYG247" s="41"/>
      <c r="NYH247" s="41"/>
      <c r="NYI247" s="41"/>
      <c r="NYJ247" s="41"/>
      <c r="NYK247" s="41"/>
      <c r="NYL247" s="41"/>
      <c r="NYM247" s="41"/>
      <c r="NYN247" s="41"/>
      <c r="NYO247" s="41"/>
      <c r="NYP247" s="41"/>
      <c r="NYQ247" s="41"/>
      <c r="NYR247" s="41"/>
      <c r="NYS247" s="41"/>
      <c r="NYT247" s="41"/>
      <c r="NYU247" s="41"/>
      <c r="NYV247" s="41"/>
      <c r="NYW247" s="41"/>
      <c r="NYX247" s="41"/>
      <c r="NYY247" s="41"/>
      <c r="NYZ247" s="41"/>
      <c r="NZA247" s="41"/>
      <c r="NZB247" s="41"/>
      <c r="NZC247" s="41"/>
      <c r="NZD247" s="41"/>
      <c r="NZE247" s="41"/>
      <c r="NZF247" s="41"/>
      <c r="NZG247" s="41"/>
      <c r="NZH247" s="41"/>
      <c r="NZI247" s="41"/>
      <c r="NZJ247" s="41"/>
      <c r="NZK247" s="41"/>
      <c r="NZL247" s="41"/>
      <c r="NZM247" s="41"/>
      <c r="NZN247" s="41"/>
      <c r="NZO247" s="41"/>
      <c r="NZP247" s="41"/>
      <c r="NZQ247" s="41"/>
      <c r="NZR247" s="41"/>
      <c r="NZS247" s="41"/>
      <c r="NZT247" s="41"/>
      <c r="NZU247" s="41"/>
      <c r="NZV247" s="41"/>
      <c r="NZW247" s="41"/>
      <c r="NZX247" s="41"/>
      <c r="NZY247" s="41"/>
      <c r="NZZ247" s="41"/>
      <c r="OAA247" s="41"/>
      <c r="OAB247" s="41"/>
      <c r="OAC247" s="41"/>
      <c r="OAD247" s="41"/>
      <c r="OAE247" s="41"/>
      <c r="OAF247" s="41"/>
      <c r="OAG247" s="41"/>
      <c r="OAH247" s="41"/>
      <c r="OAI247" s="41"/>
      <c r="OAJ247" s="41"/>
      <c r="OAK247" s="41"/>
      <c r="OAL247" s="41"/>
      <c r="OAM247" s="41"/>
      <c r="OAN247" s="41"/>
      <c r="OAO247" s="41"/>
      <c r="OAP247" s="41"/>
      <c r="OAQ247" s="41"/>
      <c r="OAR247" s="41"/>
      <c r="OAS247" s="41"/>
      <c r="OAT247" s="41"/>
      <c r="OAU247" s="41"/>
      <c r="OAV247" s="41"/>
      <c r="OAW247" s="41"/>
      <c r="OAX247" s="41"/>
      <c r="OAY247" s="41"/>
      <c r="OAZ247" s="41"/>
      <c r="OBA247" s="41"/>
      <c r="OBB247" s="41"/>
      <c r="OBC247" s="41"/>
      <c r="OBD247" s="41"/>
      <c r="OBE247" s="41"/>
      <c r="OBF247" s="41"/>
      <c r="OBG247" s="41"/>
      <c r="OBH247" s="41"/>
      <c r="OBI247" s="41"/>
      <c r="OBJ247" s="41"/>
      <c r="OBK247" s="41"/>
      <c r="OBL247" s="41"/>
      <c r="OBM247" s="41"/>
      <c r="OBN247" s="41"/>
      <c r="OBO247" s="41"/>
      <c r="OBP247" s="41"/>
      <c r="OBQ247" s="41"/>
      <c r="OBR247" s="41"/>
      <c r="OBS247" s="41"/>
      <c r="OBT247" s="41"/>
      <c r="OBU247" s="41"/>
      <c r="OBV247" s="41"/>
      <c r="OBW247" s="41"/>
      <c r="OBX247" s="41"/>
      <c r="OBY247" s="41"/>
      <c r="OBZ247" s="41"/>
      <c r="OCA247" s="41"/>
      <c r="OCB247" s="41"/>
      <c r="OCC247" s="41"/>
      <c r="OCD247" s="41"/>
      <c r="OCE247" s="41"/>
      <c r="OCF247" s="41"/>
      <c r="OCG247" s="41"/>
      <c r="OCH247" s="41"/>
      <c r="OCI247" s="41"/>
      <c r="OCJ247" s="41"/>
      <c r="OCK247" s="41"/>
      <c r="OCL247" s="41"/>
      <c r="OCM247" s="41"/>
      <c r="OCN247" s="41"/>
      <c r="OCO247" s="41"/>
      <c r="OCP247" s="41"/>
      <c r="OCQ247" s="41"/>
      <c r="OCR247" s="41"/>
      <c r="OCS247" s="41"/>
      <c r="OCT247" s="41"/>
      <c r="OCU247" s="41"/>
      <c r="OCV247" s="41"/>
      <c r="OCW247" s="41"/>
      <c r="OCX247" s="41"/>
      <c r="OCY247" s="41"/>
      <c r="OCZ247" s="41"/>
      <c r="ODA247" s="41"/>
      <c r="ODB247" s="41"/>
      <c r="ODC247" s="41"/>
      <c r="ODD247" s="41"/>
      <c r="ODE247" s="41"/>
      <c r="ODF247" s="41"/>
      <c r="ODG247" s="41"/>
      <c r="ODH247" s="41"/>
      <c r="ODI247" s="41"/>
      <c r="ODJ247" s="41"/>
      <c r="ODK247" s="41"/>
      <c r="ODL247" s="41"/>
      <c r="ODM247" s="41"/>
      <c r="ODN247" s="41"/>
      <c r="ODO247" s="41"/>
      <c r="ODP247" s="41"/>
      <c r="ODQ247" s="41"/>
      <c r="ODR247" s="41"/>
      <c r="ODS247" s="41"/>
      <c r="ODT247" s="41"/>
      <c r="ODU247" s="41"/>
      <c r="ODV247" s="41"/>
      <c r="ODW247" s="41"/>
      <c r="ODX247" s="41"/>
      <c r="ODY247" s="41"/>
      <c r="ODZ247" s="41"/>
      <c r="OEA247" s="41"/>
      <c r="OEB247" s="41"/>
      <c r="OEC247" s="41"/>
      <c r="OED247" s="41"/>
      <c r="OEE247" s="41"/>
      <c r="OEF247" s="41"/>
      <c r="OEG247" s="41"/>
      <c r="OEH247" s="41"/>
      <c r="OEI247" s="41"/>
      <c r="OEJ247" s="41"/>
      <c r="OEK247" s="41"/>
      <c r="OEL247" s="41"/>
      <c r="OEM247" s="41"/>
      <c r="OEN247" s="41"/>
      <c r="OEO247" s="41"/>
      <c r="OEP247" s="41"/>
      <c r="OEQ247" s="41"/>
      <c r="OER247" s="41"/>
      <c r="OES247" s="41"/>
      <c r="OET247" s="41"/>
      <c r="OEU247" s="41"/>
      <c r="OEV247" s="41"/>
      <c r="OEW247" s="41"/>
      <c r="OEX247" s="41"/>
      <c r="OEY247" s="41"/>
      <c r="OEZ247" s="41"/>
      <c r="OFA247" s="41"/>
      <c r="OFB247" s="41"/>
      <c r="OFC247" s="41"/>
      <c r="OFD247" s="41"/>
      <c r="OFE247" s="41"/>
      <c r="OFF247" s="41"/>
      <c r="OFG247" s="41"/>
      <c r="OFH247" s="41"/>
      <c r="OFI247" s="41"/>
      <c r="OFJ247" s="41"/>
      <c r="OFK247" s="41"/>
      <c r="OFL247" s="41"/>
      <c r="OFM247" s="41"/>
      <c r="OFN247" s="41"/>
      <c r="OFO247" s="41"/>
      <c r="OFP247" s="41"/>
      <c r="OFQ247" s="41"/>
      <c r="OFR247" s="41"/>
      <c r="OFS247" s="41"/>
      <c r="OFT247" s="41"/>
      <c r="OFU247" s="41"/>
      <c r="OFV247" s="41"/>
      <c r="OFW247" s="41"/>
      <c r="OFX247" s="41"/>
      <c r="OFY247" s="41"/>
      <c r="OFZ247" s="41"/>
      <c r="OGA247" s="41"/>
      <c r="OGB247" s="41"/>
      <c r="OGC247" s="41"/>
      <c r="OGD247" s="41"/>
      <c r="OGE247" s="41"/>
      <c r="OGF247" s="41"/>
      <c r="OGG247" s="41"/>
      <c r="OGH247" s="41"/>
      <c r="OGI247" s="41"/>
      <c r="OGJ247" s="41"/>
      <c r="OGK247" s="41"/>
      <c r="OGL247" s="41"/>
      <c r="OGM247" s="41"/>
      <c r="OGN247" s="41"/>
      <c r="OGO247" s="41"/>
      <c r="OGP247" s="41"/>
      <c r="OGQ247" s="41"/>
      <c r="OGR247" s="41"/>
      <c r="OGS247" s="41"/>
      <c r="OGT247" s="41"/>
      <c r="OGU247" s="41"/>
      <c r="OGV247" s="41"/>
      <c r="OGW247" s="41"/>
      <c r="OGX247" s="41"/>
      <c r="OGY247" s="41"/>
      <c r="OGZ247" s="41"/>
      <c r="OHA247" s="41"/>
      <c r="OHB247" s="41"/>
      <c r="OHC247" s="41"/>
      <c r="OHD247" s="41"/>
      <c r="OHE247" s="41"/>
      <c r="OHF247" s="41"/>
      <c r="OHG247" s="41"/>
      <c r="OHH247" s="41"/>
      <c r="OHI247" s="41"/>
      <c r="OHJ247" s="41"/>
      <c r="OHK247" s="41"/>
      <c r="OHL247" s="41"/>
      <c r="OHM247" s="41"/>
      <c r="OHN247" s="41"/>
      <c r="OHO247" s="41"/>
      <c r="OHP247" s="41"/>
      <c r="OHQ247" s="41"/>
      <c r="OHR247" s="41"/>
      <c r="OHS247" s="41"/>
      <c r="OHT247" s="41"/>
      <c r="OHU247" s="41"/>
      <c r="OHV247" s="41"/>
      <c r="OHW247" s="41"/>
      <c r="OHX247" s="41"/>
      <c r="OHY247" s="41"/>
      <c r="OHZ247" s="41"/>
      <c r="OIA247" s="41"/>
      <c r="OIB247" s="41"/>
      <c r="OIC247" s="41"/>
      <c r="OID247" s="41"/>
      <c r="OIE247" s="41"/>
      <c r="OIF247" s="41"/>
      <c r="OIG247" s="41"/>
      <c r="OIH247" s="41"/>
      <c r="OII247" s="41"/>
      <c r="OIJ247" s="41"/>
      <c r="OIK247" s="41"/>
      <c r="OIL247" s="41"/>
      <c r="OIM247" s="41"/>
      <c r="OIN247" s="41"/>
      <c r="OIO247" s="41"/>
      <c r="OIP247" s="41"/>
      <c r="OIQ247" s="41"/>
      <c r="OIR247" s="41"/>
      <c r="OIS247" s="41"/>
      <c r="OIT247" s="41"/>
      <c r="OIU247" s="41"/>
      <c r="OIV247" s="41"/>
      <c r="OIW247" s="41"/>
      <c r="OIX247" s="41"/>
      <c r="OIY247" s="41"/>
      <c r="OIZ247" s="41"/>
      <c r="OJA247" s="41"/>
      <c r="OJB247" s="41"/>
      <c r="OJC247" s="41"/>
      <c r="OJD247" s="41"/>
      <c r="OJE247" s="41"/>
      <c r="OJF247" s="41"/>
      <c r="OJG247" s="41"/>
      <c r="OJH247" s="41"/>
      <c r="OJI247" s="41"/>
      <c r="OJJ247" s="41"/>
      <c r="OJK247" s="41"/>
      <c r="OJL247" s="41"/>
      <c r="OJM247" s="41"/>
      <c r="OJN247" s="41"/>
      <c r="OJO247" s="41"/>
      <c r="OJP247" s="41"/>
      <c r="OJQ247" s="41"/>
      <c r="OJR247" s="41"/>
      <c r="OJS247" s="41"/>
      <c r="OJT247" s="41"/>
      <c r="OJU247" s="41"/>
      <c r="OJV247" s="41"/>
      <c r="OJW247" s="41"/>
      <c r="OJX247" s="41"/>
      <c r="OJY247" s="41"/>
      <c r="OJZ247" s="41"/>
      <c r="OKA247" s="41"/>
      <c r="OKB247" s="41"/>
      <c r="OKC247" s="41"/>
      <c r="OKD247" s="41"/>
      <c r="OKE247" s="41"/>
      <c r="OKF247" s="41"/>
      <c r="OKG247" s="41"/>
      <c r="OKH247" s="41"/>
      <c r="OKI247" s="41"/>
      <c r="OKJ247" s="41"/>
      <c r="OKK247" s="41"/>
      <c r="OKL247" s="41"/>
      <c r="OKM247" s="41"/>
      <c r="OKN247" s="41"/>
      <c r="OKO247" s="41"/>
      <c r="OKP247" s="41"/>
      <c r="OKQ247" s="41"/>
      <c r="OKR247" s="41"/>
      <c r="OKS247" s="41"/>
      <c r="OKT247" s="41"/>
      <c r="OKU247" s="41"/>
      <c r="OKV247" s="41"/>
      <c r="OKW247" s="41"/>
      <c r="OKX247" s="41"/>
      <c r="OKY247" s="41"/>
      <c r="OKZ247" s="41"/>
      <c r="OLA247" s="41"/>
      <c r="OLB247" s="41"/>
      <c r="OLC247" s="41"/>
      <c r="OLD247" s="41"/>
      <c r="OLE247" s="41"/>
      <c r="OLF247" s="41"/>
      <c r="OLG247" s="41"/>
      <c r="OLH247" s="41"/>
      <c r="OLI247" s="41"/>
      <c r="OLJ247" s="41"/>
      <c r="OLK247" s="41"/>
      <c r="OLL247" s="41"/>
      <c r="OLM247" s="41"/>
      <c r="OLN247" s="41"/>
      <c r="OLO247" s="41"/>
      <c r="OLP247" s="41"/>
      <c r="OLQ247" s="41"/>
      <c r="OLR247" s="41"/>
      <c r="OLS247" s="41"/>
      <c r="OLT247" s="41"/>
      <c r="OLU247" s="41"/>
      <c r="OLV247" s="41"/>
      <c r="OLW247" s="41"/>
      <c r="OLX247" s="41"/>
      <c r="OLY247" s="41"/>
      <c r="OLZ247" s="41"/>
      <c r="OMA247" s="41"/>
      <c r="OMB247" s="41"/>
      <c r="OMC247" s="41"/>
      <c r="OMD247" s="41"/>
      <c r="OME247" s="41"/>
      <c r="OMF247" s="41"/>
      <c r="OMG247" s="41"/>
      <c r="OMH247" s="41"/>
      <c r="OMI247" s="41"/>
      <c r="OMJ247" s="41"/>
      <c r="OMK247" s="41"/>
      <c r="OML247" s="41"/>
      <c r="OMM247" s="41"/>
      <c r="OMN247" s="41"/>
      <c r="OMO247" s="41"/>
      <c r="OMP247" s="41"/>
      <c r="OMQ247" s="41"/>
      <c r="OMR247" s="41"/>
      <c r="OMS247" s="41"/>
      <c r="OMT247" s="41"/>
      <c r="OMU247" s="41"/>
      <c r="OMV247" s="41"/>
      <c r="OMW247" s="41"/>
      <c r="OMX247" s="41"/>
      <c r="OMY247" s="41"/>
      <c r="OMZ247" s="41"/>
      <c r="ONA247" s="41"/>
      <c r="ONB247" s="41"/>
      <c r="ONC247" s="41"/>
      <c r="OND247" s="41"/>
      <c r="ONE247" s="41"/>
      <c r="ONF247" s="41"/>
      <c r="ONG247" s="41"/>
      <c r="ONH247" s="41"/>
      <c r="ONI247" s="41"/>
      <c r="ONJ247" s="41"/>
      <c r="ONK247" s="41"/>
      <c r="ONL247" s="41"/>
      <c r="ONM247" s="41"/>
      <c r="ONN247" s="41"/>
      <c r="ONO247" s="41"/>
      <c r="ONP247" s="41"/>
      <c r="ONQ247" s="41"/>
      <c r="ONR247" s="41"/>
      <c r="ONS247" s="41"/>
      <c r="ONT247" s="41"/>
      <c r="ONU247" s="41"/>
      <c r="ONV247" s="41"/>
      <c r="ONW247" s="41"/>
      <c r="ONX247" s="41"/>
      <c r="ONY247" s="41"/>
      <c r="ONZ247" s="41"/>
      <c r="OOA247" s="41"/>
      <c r="OOB247" s="41"/>
      <c r="OOC247" s="41"/>
      <c r="OOD247" s="41"/>
      <c r="OOE247" s="41"/>
      <c r="OOF247" s="41"/>
      <c r="OOG247" s="41"/>
      <c r="OOH247" s="41"/>
      <c r="OOI247" s="41"/>
      <c r="OOJ247" s="41"/>
      <c r="OOK247" s="41"/>
      <c r="OOL247" s="41"/>
      <c r="OOM247" s="41"/>
      <c r="OON247" s="41"/>
      <c r="OOO247" s="41"/>
      <c r="OOP247" s="41"/>
      <c r="OOQ247" s="41"/>
      <c r="OOR247" s="41"/>
      <c r="OOS247" s="41"/>
      <c r="OOT247" s="41"/>
      <c r="OOU247" s="41"/>
      <c r="OOV247" s="41"/>
      <c r="OOW247" s="41"/>
      <c r="OOX247" s="41"/>
      <c r="OOY247" s="41"/>
      <c r="OOZ247" s="41"/>
      <c r="OPA247" s="41"/>
      <c r="OPB247" s="41"/>
      <c r="OPC247" s="41"/>
      <c r="OPD247" s="41"/>
      <c r="OPE247" s="41"/>
      <c r="OPF247" s="41"/>
      <c r="OPG247" s="41"/>
      <c r="OPH247" s="41"/>
      <c r="OPI247" s="41"/>
      <c r="OPJ247" s="41"/>
      <c r="OPK247" s="41"/>
      <c r="OPL247" s="41"/>
      <c r="OPM247" s="41"/>
      <c r="OPN247" s="41"/>
      <c r="OPO247" s="41"/>
      <c r="OPP247" s="41"/>
      <c r="OPQ247" s="41"/>
      <c r="OPR247" s="41"/>
      <c r="OPS247" s="41"/>
      <c r="OPT247" s="41"/>
      <c r="OPU247" s="41"/>
      <c r="OPV247" s="41"/>
      <c r="OPW247" s="41"/>
      <c r="OPX247" s="41"/>
      <c r="OPY247" s="41"/>
      <c r="OPZ247" s="41"/>
      <c r="OQA247" s="41"/>
      <c r="OQB247" s="41"/>
      <c r="OQC247" s="41"/>
      <c r="OQD247" s="41"/>
      <c r="OQE247" s="41"/>
      <c r="OQF247" s="41"/>
      <c r="OQG247" s="41"/>
      <c r="OQH247" s="41"/>
      <c r="OQI247" s="41"/>
      <c r="OQJ247" s="41"/>
      <c r="OQK247" s="41"/>
      <c r="OQL247" s="41"/>
      <c r="OQM247" s="41"/>
      <c r="OQN247" s="41"/>
      <c r="OQO247" s="41"/>
      <c r="OQP247" s="41"/>
      <c r="OQQ247" s="41"/>
      <c r="OQR247" s="41"/>
      <c r="OQS247" s="41"/>
      <c r="OQT247" s="41"/>
      <c r="OQU247" s="41"/>
      <c r="OQV247" s="41"/>
      <c r="OQW247" s="41"/>
      <c r="OQX247" s="41"/>
      <c r="OQY247" s="41"/>
      <c r="OQZ247" s="41"/>
      <c r="ORA247" s="41"/>
      <c r="ORB247" s="41"/>
      <c r="ORC247" s="41"/>
      <c r="ORD247" s="41"/>
      <c r="ORE247" s="41"/>
      <c r="ORF247" s="41"/>
      <c r="ORG247" s="41"/>
      <c r="ORH247" s="41"/>
      <c r="ORI247" s="41"/>
      <c r="ORJ247" s="41"/>
      <c r="ORK247" s="41"/>
      <c r="ORL247" s="41"/>
      <c r="ORM247" s="41"/>
      <c r="ORN247" s="41"/>
      <c r="ORO247" s="41"/>
      <c r="ORP247" s="41"/>
      <c r="ORQ247" s="41"/>
      <c r="ORR247" s="41"/>
      <c r="ORS247" s="41"/>
      <c r="ORT247" s="41"/>
      <c r="ORU247" s="41"/>
      <c r="ORV247" s="41"/>
      <c r="ORW247" s="41"/>
      <c r="ORX247" s="41"/>
      <c r="ORY247" s="41"/>
      <c r="ORZ247" s="41"/>
      <c r="OSA247" s="41"/>
      <c r="OSB247" s="41"/>
      <c r="OSC247" s="41"/>
      <c r="OSD247" s="41"/>
      <c r="OSE247" s="41"/>
      <c r="OSF247" s="41"/>
      <c r="OSG247" s="41"/>
      <c r="OSH247" s="41"/>
      <c r="OSI247" s="41"/>
      <c r="OSJ247" s="41"/>
      <c r="OSK247" s="41"/>
      <c r="OSL247" s="41"/>
      <c r="OSM247" s="41"/>
      <c r="OSN247" s="41"/>
      <c r="OSO247" s="41"/>
      <c r="OSP247" s="41"/>
      <c r="OSQ247" s="41"/>
      <c r="OSR247" s="41"/>
      <c r="OSS247" s="41"/>
      <c r="OST247" s="41"/>
      <c r="OSU247" s="41"/>
      <c r="OSV247" s="41"/>
      <c r="OSW247" s="41"/>
      <c r="OSX247" s="41"/>
      <c r="OSY247" s="41"/>
      <c r="OSZ247" s="41"/>
      <c r="OTA247" s="41"/>
      <c r="OTB247" s="41"/>
      <c r="OTC247" s="41"/>
      <c r="OTD247" s="41"/>
      <c r="OTE247" s="41"/>
      <c r="OTF247" s="41"/>
      <c r="OTG247" s="41"/>
      <c r="OTH247" s="41"/>
      <c r="OTI247" s="41"/>
      <c r="OTJ247" s="41"/>
      <c r="OTK247" s="41"/>
      <c r="OTL247" s="41"/>
      <c r="OTM247" s="41"/>
      <c r="OTN247" s="41"/>
      <c r="OTO247" s="41"/>
      <c r="OTP247" s="41"/>
      <c r="OTQ247" s="41"/>
      <c r="OTR247" s="41"/>
      <c r="OTS247" s="41"/>
      <c r="OTT247" s="41"/>
      <c r="OTU247" s="41"/>
      <c r="OTV247" s="41"/>
      <c r="OTW247" s="41"/>
      <c r="OTX247" s="41"/>
      <c r="OTY247" s="41"/>
      <c r="OTZ247" s="41"/>
      <c r="OUA247" s="41"/>
      <c r="OUB247" s="41"/>
      <c r="OUC247" s="41"/>
      <c r="OUD247" s="41"/>
      <c r="OUE247" s="41"/>
      <c r="OUF247" s="41"/>
      <c r="OUG247" s="41"/>
      <c r="OUH247" s="41"/>
      <c r="OUI247" s="41"/>
      <c r="OUJ247" s="41"/>
      <c r="OUK247" s="41"/>
      <c r="OUL247" s="41"/>
      <c r="OUM247" s="41"/>
      <c r="OUN247" s="41"/>
      <c r="OUO247" s="41"/>
      <c r="OUP247" s="41"/>
      <c r="OUQ247" s="41"/>
      <c r="OUR247" s="41"/>
      <c r="OUS247" s="41"/>
      <c r="OUT247" s="41"/>
      <c r="OUU247" s="41"/>
      <c r="OUV247" s="41"/>
      <c r="OUW247" s="41"/>
      <c r="OUX247" s="41"/>
      <c r="OUY247" s="41"/>
      <c r="OUZ247" s="41"/>
      <c r="OVA247" s="41"/>
      <c r="OVB247" s="41"/>
      <c r="OVC247" s="41"/>
      <c r="OVD247" s="41"/>
      <c r="OVE247" s="41"/>
      <c r="OVF247" s="41"/>
      <c r="OVG247" s="41"/>
      <c r="OVH247" s="41"/>
      <c r="OVI247" s="41"/>
      <c r="OVJ247" s="41"/>
      <c r="OVK247" s="41"/>
      <c r="OVL247" s="41"/>
      <c r="OVM247" s="41"/>
      <c r="OVN247" s="41"/>
      <c r="OVO247" s="41"/>
      <c r="OVP247" s="41"/>
      <c r="OVQ247" s="41"/>
      <c r="OVR247" s="41"/>
      <c r="OVS247" s="41"/>
      <c r="OVT247" s="41"/>
      <c r="OVU247" s="41"/>
      <c r="OVV247" s="41"/>
      <c r="OVW247" s="41"/>
      <c r="OVX247" s="41"/>
      <c r="OVY247" s="41"/>
      <c r="OVZ247" s="41"/>
      <c r="OWA247" s="41"/>
      <c r="OWB247" s="41"/>
      <c r="OWC247" s="41"/>
      <c r="OWD247" s="41"/>
      <c r="OWE247" s="41"/>
      <c r="OWF247" s="41"/>
      <c r="OWG247" s="41"/>
      <c r="OWH247" s="41"/>
      <c r="OWI247" s="41"/>
      <c r="OWJ247" s="41"/>
      <c r="OWK247" s="41"/>
      <c r="OWL247" s="41"/>
      <c r="OWM247" s="41"/>
      <c r="OWN247" s="41"/>
      <c r="OWO247" s="41"/>
      <c r="OWP247" s="41"/>
      <c r="OWQ247" s="41"/>
      <c r="OWR247" s="41"/>
      <c r="OWS247" s="41"/>
      <c r="OWT247" s="41"/>
      <c r="OWU247" s="41"/>
      <c r="OWV247" s="41"/>
      <c r="OWW247" s="41"/>
      <c r="OWX247" s="41"/>
      <c r="OWY247" s="41"/>
      <c r="OWZ247" s="41"/>
      <c r="OXA247" s="41"/>
      <c r="OXB247" s="41"/>
      <c r="OXC247" s="41"/>
      <c r="OXD247" s="41"/>
      <c r="OXE247" s="41"/>
      <c r="OXF247" s="41"/>
      <c r="OXG247" s="41"/>
      <c r="OXH247" s="41"/>
      <c r="OXI247" s="41"/>
      <c r="OXJ247" s="41"/>
      <c r="OXK247" s="41"/>
      <c r="OXL247" s="41"/>
      <c r="OXM247" s="41"/>
      <c r="OXN247" s="41"/>
      <c r="OXO247" s="41"/>
      <c r="OXP247" s="41"/>
      <c r="OXQ247" s="41"/>
      <c r="OXR247" s="41"/>
      <c r="OXS247" s="41"/>
      <c r="OXT247" s="41"/>
      <c r="OXU247" s="41"/>
      <c r="OXV247" s="41"/>
      <c r="OXW247" s="41"/>
      <c r="OXX247" s="41"/>
      <c r="OXY247" s="41"/>
      <c r="OXZ247" s="41"/>
      <c r="OYA247" s="41"/>
      <c r="OYB247" s="41"/>
      <c r="OYC247" s="41"/>
      <c r="OYD247" s="41"/>
      <c r="OYE247" s="41"/>
      <c r="OYF247" s="41"/>
      <c r="OYG247" s="41"/>
      <c r="OYH247" s="41"/>
      <c r="OYI247" s="41"/>
      <c r="OYJ247" s="41"/>
      <c r="OYK247" s="41"/>
      <c r="OYL247" s="41"/>
      <c r="OYM247" s="41"/>
      <c r="OYN247" s="41"/>
      <c r="OYO247" s="41"/>
      <c r="OYP247" s="41"/>
      <c r="OYQ247" s="41"/>
      <c r="OYR247" s="41"/>
      <c r="OYS247" s="41"/>
      <c r="OYT247" s="41"/>
      <c r="OYU247" s="41"/>
      <c r="OYV247" s="41"/>
      <c r="OYW247" s="41"/>
      <c r="OYX247" s="41"/>
      <c r="OYY247" s="41"/>
      <c r="OYZ247" s="41"/>
      <c r="OZA247" s="41"/>
      <c r="OZB247" s="41"/>
      <c r="OZC247" s="41"/>
      <c r="OZD247" s="41"/>
      <c r="OZE247" s="41"/>
      <c r="OZF247" s="41"/>
      <c r="OZG247" s="41"/>
      <c r="OZH247" s="41"/>
      <c r="OZI247" s="41"/>
      <c r="OZJ247" s="41"/>
      <c r="OZK247" s="41"/>
      <c r="OZL247" s="41"/>
      <c r="OZM247" s="41"/>
      <c r="OZN247" s="41"/>
      <c r="OZO247" s="41"/>
      <c r="OZP247" s="41"/>
      <c r="OZQ247" s="41"/>
      <c r="OZR247" s="41"/>
      <c r="OZS247" s="41"/>
      <c r="OZT247" s="41"/>
      <c r="OZU247" s="41"/>
      <c r="OZV247" s="41"/>
      <c r="OZW247" s="41"/>
      <c r="OZX247" s="41"/>
      <c r="OZY247" s="41"/>
      <c r="OZZ247" s="41"/>
      <c r="PAA247" s="41"/>
      <c r="PAB247" s="41"/>
      <c r="PAC247" s="41"/>
      <c r="PAD247" s="41"/>
      <c r="PAE247" s="41"/>
      <c r="PAF247" s="41"/>
      <c r="PAG247" s="41"/>
      <c r="PAH247" s="41"/>
      <c r="PAI247" s="41"/>
      <c r="PAJ247" s="41"/>
      <c r="PAK247" s="41"/>
      <c r="PAL247" s="41"/>
      <c r="PAM247" s="41"/>
      <c r="PAN247" s="41"/>
      <c r="PAO247" s="41"/>
      <c r="PAP247" s="41"/>
      <c r="PAQ247" s="41"/>
      <c r="PAR247" s="41"/>
      <c r="PAS247" s="41"/>
      <c r="PAT247" s="41"/>
      <c r="PAU247" s="41"/>
      <c r="PAV247" s="41"/>
      <c r="PAW247" s="41"/>
      <c r="PAX247" s="41"/>
      <c r="PAY247" s="41"/>
      <c r="PAZ247" s="41"/>
      <c r="PBA247" s="41"/>
      <c r="PBB247" s="41"/>
      <c r="PBC247" s="41"/>
      <c r="PBD247" s="41"/>
      <c r="PBE247" s="41"/>
      <c r="PBF247" s="41"/>
      <c r="PBG247" s="41"/>
      <c r="PBH247" s="41"/>
      <c r="PBI247" s="41"/>
      <c r="PBJ247" s="41"/>
      <c r="PBK247" s="41"/>
      <c r="PBL247" s="41"/>
      <c r="PBM247" s="41"/>
      <c r="PBN247" s="41"/>
      <c r="PBO247" s="41"/>
      <c r="PBP247" s="41"/>
      <c r="PBQ247" s="41"/>
      <c r="PBR247" s="41"/>
      <c r="PBS247" s="41"/>
      <c r="PBT247" s="41"/>
      <c r="PBU247" s="41"/>
      <c r="PBV247" s="41"/>
      <c r="PBW247" s="41"/>
      <c r="PBX247" s="41"/>
      <c r="PBY247" s="41"/>
      <c r="PBZ247" s="41"/>
      <c r="PCA247" s="41"/>
      <c r="PCB247" s="41"/>
      <c r="PCC247" s="41"/>
      <c r="PCD247" s="41"/>
      <c r="PCE247" s="41"/>
      <c r="PCF247" s="41"/>
      <c r="PCG247" s="41"/>
      <c r="PCH247" s="41"/>
      <c r="PCI247" s="41"/>
      <c r="PCJ247" s="41"/>
      <c r="PCK247" s="41"/>
      <c r="PCL247" s="41"/>
      <c r="PCM247" s="41"/>
      <c r="PCN247" s="41"/>
      <c r="PCO247" s="41"/>
      <c r="PCP247" s="41"/>
      <c r="PCQ247" s="41"/>
      <c r="PCR247" s="41"/>
      <c r="PCS247" s="41"/>
      <c r="PCT247" s="41"/>
      <c r="PCU247" s="41"/>
      <c r="PCV247" s="41"/>
      <c r="PCW247" s="41"/>
      <c r="PCX247" s="41"/>
      <c r="PCY247" s="41"/>
      <c r="PCZ247" s="41"/>
      <c r="PDA247" s="41"/>
      <c r="PDB247" s="41"/>
      <c r="PDC247" s="41"/>
      <c r="PDD247" s="41"/>
      <c r="PDE247" s="41"/>
      <c r="PDF247" s="41"/>
      <c r="PDG247" s="41"/>
      <c r="PDH247" s="41"/>
      <c r="PDI247" s="41"/>
      <c r="PDJ247" s="41"/>
      <c r="PDK247" s="41"/>
      <c r="PDL247" s="41"/>
      <c r="PDM247" s="41"/>
      <c r="PDN247" s="41"/>
      <c r="PDO247" s="41"/>
      <c r="PDP247" s="41"/>
      <c r="PDQ247" s="41"/>
      <c r="PDR247" s="41"/>
      <c r="PDS247" s="41"/>
      <c r="PDT247" s="41"/>
      <c r="PDU247" s="41"/>
      <c r="PDV247" s="41"/>
      <c r="PDW247" s="41"/>
      <c r="PDX247" s="41"/>
      <c r="PDY247" s="41"/>
      <c r="PDZ247" s="41"/>
      <c r="PEA247" s="41"/>
      <c r="PEB247" s="41"/>
      <c r="PEC247" s="41"/>
      <c r="PED247" s="41"/>
      <c r="PEE247" s="41"/>
      <c r="PEF247" s="41"/>
      <c r="PEG247" s="41"/>
      <c r="PEH247" s="41"/>
      <c r="PEI247" s="41"/>
      <c r="PEJ247" s="41"/>
      <c r="PEK247" s="41"/>
      <c r="PEL247" s="41"/>
      <c r="PEM247" s="41"/>
      <c r="PEN247" s="41"/>
      <c r="PEO247" s="41"/>
      <c r="PEP247" s="41"/>
      <c r="PEQ247" s="41"/>
      <c r="PER247" s="41"/>
      <c r="PES247" s="41"/>
      <c r="PET247" s="41"/>
      <c r="PEU247" s="41"/>
      <c r="PEV247" s="41"/>
      <c r="PEW247" s="41"/>
      <c r="PEX247" s="41"/>
      <c r="PEY247" s="41"/>
      <c r="PEZ247" s="41"/>
      <c r="PFA247" s="41"/>
      <c r="PFB247" s="41"/>
      <c r="PFC247" s="41"/>
      <c r="PFD247" s="41"/>
      <c r="PFE247" s="41"/>
      <c r="PFF247" s="41"/>
      <c r="PFG247" s="41"/>
      <c r="PFH247" s="41"/>
      <c r="PFI247" s="41"/>
      <c r="PFJ247" s="41"/>
      <c r="PFK247" s="41"/>
      <c r="PFL247" s="41"/>
      <c r="PFM247" s="41"/>
      <c r="PFN247" s="41"/>
      <c r="PFO247" s="41"/>
      <c r="PFP247" s="41"/>
      <c r="PFQ247" s="41"/>
      <c r="PFR247" s="41"/>
      <c r="PFS247" s="41"/>
      <c r="PFT247" s="41"/>
      <c r="PFU247" s="41"/>
      <c r="PFV247" s="41"/>
      <c r="PFW247" s="41"/>
      <c r="PFX247" s="41"/>
      <c r="PFY247" s="41"/>
      <c r="PFZ247" s="41"/>
      <c r="PGA247" s="41"/>
      <c r="PGB247" s="41"/>
      <c r="PGC247" s="41"/>
      <c r="PGD247" s="41"/>
      <c r="PGE247" s="41"/>
      <c r="PGF247" s="41"/>
      <c r="PGG247" s="41"/>
      <c r="PGH247" s="41"/>
      <c r="PGI247" s="41"/>
      <c r="PGJ247" s="41"/>
      <c r="PGK247" s="41"/>
      <c r="PGL247" s="41"/>
      <c r="PGM247" s="41"/>
      <c r="PGN247" s="41"/>
      <c r="PGO247" s="41"/>
      <c r="PGP247" s="41"/>
      <c r="PGQ247" s="41"/>
      <c r="PGR247" s="41"/>
      <c r="PGS247" s="41"/>
      <c r="PGT247" s="41"/>
      <c r="PGU247" s="41"/>
      <c r="PGV247" s="41"/>
      <c r="PGW247" s="41"/>
      <c r="PGX247" s="41"/>
      <c r="PGY247" s="41"/>
      <c r="PGZ247" s="41"/>
      <c r="PHA247" s="41"/>
      <c r="PHB247" s="41"/>
      <c r="PHC247" s="41"/>
      <c r="PHD247" s="41"/>
      <c r="PHE247" s="41"/>
      <c r="PHF247" s="41"/>
      <c r="PHG247" s="41"/>
      <c r="PHH247" s="41"/>
      <c r="PHI247" s="41"/>
      <c r="PHJ247" s="41"/>
      <c r="PHK247" s="41"/>
      <c r="PHL247" s="41"/>
      <c r="PHM247" s="41"/>
      <c r="PHN247" s="41"/>
      <c r="PHO247" s="41"/>
      <c r="PHP247" s="41"/>
      <c r="PHQ247" s="41"/>
      <c r="PHR247" s="41"/>
      <c r="PHS247" s="41"/>
      <c r="PHT247" s="41"/>
      <c r="PHU247" s="41"/>
      <c r="PHV247" s="41"/>
      <c r="PHW247" s="41"/>
      <c r="PHX247" s="41"/>
      <c r="PHY247" s="41"/>
      <c r="PHZ247" s="41"/>
      <c r="PIA247" s="41"/>
      <c r="PIB247" s="41"/>
      <c r="PIC247" s="41"/>
      <c r="PID247" s="41"/>
      <c r="PIE247" s="41"/>
      <c r="PIF247" s="41"/>
      <c r="PIG247" s="41"/>
      <c r="PIH247" s="41"/>
      <c r="PII247" s="41"/>
      <c r="PIJ247" s="41"/>
      <c r="PIK247" s="41"/>
      <c r="PIL247" s="41"/>
      <c r="PIM247" s="41"/>
      <c r="PIN247" s="41"/>
      <c r="PIO247" s="41"/>
      <c r="PIP247" s="41"/>
      <c r="PIQ247" s="41"/>
      <c r="PIR247" s="41"/>
      <c r="PIS247" s="41"/>
      <c r="PIT247" s="41"/>
      <c r="PIU247" s="41"/>
      <c r="PIV247" s="41"/>
      <c r="PIW247" s="41"/>
      <c r="PIX247" s="41"/>
      <c r="PIY247" s="41"/>
      <c r="PIZ247" s="41"/>
      <c r="PJA247" s="41"/>
      <c r="PJB247" s="41"/>
      <c r="PJC247" s="41"/>
      <c r="PJD247" s="41"/>
      <c r="PJE247" s="41"/>
      <c r="PJF247" s="41"/>
      <c r="PJG247" s="41"/>
      <c r="PJH247" s="41"/>
      <c r="PJI247" s="41"/>
      <c r="PJJ247" s="41"/>
      <c r="PJK247" s="41"/>
      <c r="PJL247" s="41"/>
      <c r="PJM247" s="41"/>
      <c r="PJN247" s="41"/>
      <c r="PJO247" s="41"/>
      <c r="PJP247" s="41"/>
      <c r="PJQ247" s="41"/>
      <c r="PJR247" s="41"/>
      <c r="PJS247" s="41"/>
      <c r="PJT247" s="41"/>
      <c r="PJU247" s="41"/>
      <c r="PJV247" s="41"/>
      <c r="PJW247" s="41"/>
      <c r="PJX247" s="41"/>
      <c r="PJY247" s="41"/>
      <c r="PJZ247" s="41"/>
      <c r="PKA247" s="41"/>
      <c r="PKB247" s="41"/>
      <c r="PKC247" s="41"/>
      <c r="PKD247" s="41"/>
      <c r="PKE247" s="41"/>
      <c r="PKF247" s="41"/>
      <c r="PKG247" s="41"/>
      <c r="PKH247" s="41"/>
      <c r="PKI247" s="41"/>
      <c r="PKJ247" s="41"/>
      <c r="PKK247" s="41"/>
      <c r="PKL247" s="41"/>
      <c r="PKM247" s="41"/>
      <c r="PKN247" s="41"/>
      <c r="PKO247" s="41"/>
      <c r="PKP247" s="41"/>
      <c r="PKQ247" s="41"/>
      <c r="PKR247" s="41"/>
      <c r="PKS247" s="41"/>
      <c r="PKT247" s="41"/>
      <c r="PKU247" s="41"/>
      <c r="PKV247" s="41"/>
      <c r="PKW247" s="41"/>
      <c r="PKX247" s="41"/>
      <c r="PKY247" s="41"/>
      <c r="PKZ247" s="41"/>
      <c r="PLA247" s="41"/>
      <c r="PLB247" s="41"/>
      <c r="PLC247" s="41"/>
      <c r="PLD247" s="41"/>
      <c r="PLE247" s="41"/>
      <c r="PLF247" s="41"/>
      <c r="PLG247" s="41"/>
      <c r="PLH247" s="41"/>
      <c r="PLI247" s="41"/>
      <c r="PLJ247" s="41"/>
      <c r="PLK247" s="41"/>
      <c r="PLL247" s="41"/>
      <c r="PLM247" s="41"/>
      <c r="PLN247" s="41"/>
      <c r="PLO247" s="41"/>
      <c r="PLP247" s="41"/>
      <c r="PLQ247" s="41"/>
      <c r="PLR247" s="41"/>
      <c r="PLS247" s="41"/>
      <c r="PLT247" s="41"/>
      <c r="PLU247" s="41"/>
      <c r="PLV247" s="41"/>
      <c r="PLW247" s="41"/>
      <c r="PLX247" s="41"/>
      <c r="PLY247" s="41"/>
      <c r="PLZ247" s="41"/>
      <c r="PMA247" s="41"/>
      <c r="PMB247" s="41"/>
      <c r="PMC247" s="41"/>
      <c r="PMD247" s="41"/>
      <c r="PME247" s="41"/>
      <c r="PMF247" s="41"/>
      <c r="PMG247" s="41"/>
      <c r="PMH247" s="41"/>
      <c r="PMI247" s="41"/>
      <c r="PMJ247" s="41"/>
      <c r="PMK247" s="41"/>
      <c r="PML247" s="41"/>
      <c r="PMM247" s="41"/>
      <c r="PMN247" s="41"/>
      <c r="PMO247" s="41"/>
      <c r="PMP247" s="41"/>
      <c r="PMQ247" s="41"/>
      <c r="PMR247" s="41"/>
      <c r="PMS247" s="41"/>
      <c r="PMT247" s="41"/>
      <c r="PMU247" s="41"/>
      <c r="PMV247" s="41"/>
      <c r="PMW247" s="41"/>
      <c r="PMX247" s="41"/>
      <c r="PMY247" s="41"/>
      <c r="PMZ247" s="41"/>
      <c r="PNA247" s="41"/>
      <c r="PNB247" s="41"/>
      <c r="PNC247" s="41"/>
      <c r="PND247" s="41"/>
      <c r="PNE247" s="41"/>
      <c r="PNF247" s="41"/>
      <c r="PNG247" s="41"/>
      <c r="PNH247" s="41"/>
      <c r="PNI247" s="41"/>
      <c r="PNJ247" s="41"/>
      <c r="PNK247" s="41"/>
      <c r="PNL247" s="41"/>
      <c r="PNM247" s="41"/>
      <c r="PNN247" s="41"/>
      <c r="PNO247" s="41"/>
      <c r="PNP247" s="41"/>
      <c r="PNQ247" s="41"/>
      <c r="PNR247" s="41"/>
      <c r="PNS247" s="41"/>
      <c r="PNT247" s="41"/>
      <c r="PNU247" s="41"/>
      <c r="PNV247" s="41"/>
      <c r="PNW247" s="41"/>
      <c r="PNX247" s="41"/>
      <c r="PNY247" s="41"/>
      <c r="PNZ247" s="41"/>
      <c r="POA247" s="41"/>
      <c r="POB247" s="41"/>
      <c r="POC247" s="41"/>
      <c r="POD247" s="41"/>
      <c r="POE247" s="41"/>
      <c r="POF247" s="41"/>
      <c r="POG247" s="41"/>
      <c r="POH247" s="41"/>
      <c r="POI247" s="41"/>
      <c r="POJ247" s="41"/>
      <c r="POK247" s="41"/>
      <c r="POL247" s="41"/>
      <c r="POM247" s="41"/>
      <c r="PON247" s="41"/>
      <c r="POO247" s="41"/>
      <c r="POP247" s="41"/>
      <c r="POQ247" s="41"/>
      <c r="POR247" s="41"/>
      <c r="POS247" s="41"/>
      <c r="POT247" s="41"/>
      <c r="POU247" s="41"/>
      <c r="POV247" s="41"/>
      <c r="POW247" s="41"/>
      <c r="POX247" s="41"/>
      <c r="POY247" s="41"/>
      <c r="POZ247" s="41"/>
      <c r="PPA247" s="41"/>
      <c r="PPB247" s="41"/>
      <c r="PPC247" s="41"/>
      <c r="PPD247" s="41"/>
      <c r="PPE247" s="41"/>
      <c r="PPF247" s="41"/>
      <c r="PPG247" s="41"/>
      <c r="PPH247" s="41"/>
      <c r="PPI247" s="41"/>
      <c r="PPJ247" s="41"/>
      <c r="PPK247" s="41"/>
      <c r="PPL247" s="41"/>
      <c r="PPM247" s="41"/>
      <c r="PPN247" s="41"/>
      <c r="PPO247" s="41"/>
      <c r="PPP247" s="41"/>
      <c r="PPQ247" s="41"/>
      <c r="PPR247" s="41"/>
      <c r="PPS247" s="41"/>
      <c r="PPT247" s="41"/>
      <c r="PPU247" s="41"/>
      <c r="PPV247" s="41"/>
      <c r="PPW247" s="41"/>
      <c r="PPX247" s="41"/>
      <c r="PPY247" s="41"/>
      <c r="PPZ247" s="41"/>
      <c r="PQA247" s="41"/>
      <c r="PQB247" s="41"/>
      <c r="PQC247" s="41"/>
      <c r="PQD247" s="41"/>
      <c r="PQE247" s="41"/>
      <c r="PQF247" s="41"/>
      <c r="PQG247" s="41"/>
      <c r="PQH247" s="41"/>
      <c r="PQI247" s="41"/>
      <c r="PQJ247" s="41"/>
      <c r="PQK247" s="41"/>
      <c r="PQL247" s="41"/>
      <c r="PQM247" s="41"/>
      <c r="PQN247" s="41"/>
      <c r="PQO247" s="41"/>
      <c r="PQP247" s="41"/>
      <c r="PQQ247" s="41"/>
      <c r="PQR247" s="41"/>
      <c r="PQS247" s="41"/>
      <c r="PQT247" s="41"/>
      <c r="PQU247" s="41"/>
      <c r="PQV247" s="41"/>
      <c r="PQW247" s="41"/>
      <c r="PQX247" s="41"/>
      <c r="PQY247" s="41"/>
      <c r="PQZ247" s="41"/>
      <c r="PRA247" s="41"/>
      <c r="PRB247" s="41"/>
      <c r="PRC247" s="41"/>
      <c r="PRD247" s="41"/>
      <c r="PRE247" s="41"/>
      <c r="PRF247" s="41"/>
      <c r="PRG247" s="41"/>
      <c r="PRH247" s="41"/>
      <c r="PRI247" s="41"/>
      <c r="PRJ247" s="41"/>
      <c r="PRK247" s="41"/>
      <c r="PRL247" s="41"/>
      <c r="PRM247" s="41"/>
      <c r="PRN247" s="41"/>
      <c r="PRO247" s="41"/>
      <c r="PRP247" s="41"/>
      <c r="PRQ247" s="41"/>
      <c r="PRR247" s="41"/>
      <c r="PRS247" s="41"/>
      <c r="PRT247" s="41"/>
      <c r="PRU247" s="41"/>
      <c r="PRV247" s="41"/>
      <c r="PRW247" s="41"/>
      <c r="PRX247" s="41"/>
      <c r="PRY247" s="41"/>
      <c r="PRZ247" s="41"/>
      <c r="PSA247" s="41"/>
      <c r="PSB247" s="41"/>
      <c r="PSC247" s="41"/>
      <c r="PSD247" s="41"/>
      <c r="PSE247" s="41"/>
      <c r="PSF247" s="41"/>
      <c r="PSG247" s="41"/>
      <c r="PSH247" s="41"/>
      <c r="PSI247" s="41"/>
      <c r="PSJ247" s="41"/>
      <c r="PSK247" s="41"/>
      <c r="PSL247" s="41"/>
      <c r="PSM247" s="41"/>
      <c r="PSN247" s="41"/>
      <c r="PSO247" s="41"/>
      <c r="PSP247" s="41"/>
      <c r="PSQ247" s="41"/>
      <c r="PSR247" s="41"/>
      <c r="PSS247" s="41"/>
      <c r="PST247" s="41"/>
      <c r="PSU247" s="41"/>
      <c r="PSV247" s="41"/>
      <c r="PSW247" s="41"/>
      <c r="PSX247" s="41"/>
      <c r="PSY247" s="41"/>
      <c r="PSZ247" s="41"/>
      <c r="PTA247" s="41"/>
      <c r="PTB247" s="41"/>
      <c r="PTC247" s="41"/>
      <c r="PTD247" s="41"/>
      <c r="PTE247" s="41"/>
      <c r="PTF247" s="41"/>
      <c r="PTG247" s="41"/>
      <c r="PTH247" s="41"/>
      <c r="PTI247" s="41"/>
      <c r="PTJ247" s="41"/>
      <c r="PTK247" s="41"/>
      <c r="PTL247" s="41"/>
      <c r="PTM247" s="41"/>
      <c r="PTN247" s="41"/>
      <c r="PTO247" s="41"/>
      <c r="PTP247" s="41"/>
      <c r="PTQ247" s="41"/>
      <c r="PTR247" s="41"/>
      <c r="PTS247" s="41"/>
      <c r="PTT247" s="41"/>
      <c r="PTU247" s="41"/>
      <c r="PTV247" s="41"/>
      <c r="PTW247" s="41"/>
      <c r="PTX247" s="41"/>
      <c r="PTY247" s="41"/>
      <c r="PTZ247" s="41"/>
      <c r="PUA247" s="41"/>
      <c r="PUB247" s="41"/>
      <c r="PUC247" s="41"/>
      <c r="PUD247" s="41"/>
      <c r="PUE247" s="41"/>
      <c r="PUF247" s="41"/>
      <c r="PUG247" s="41"/>
      <c r="PUH247" s="41"/>
      <c r="PUI247" s="41"/>
      <c r="PUJ247" s="41"/>
      <c r="PUK247" s="41"/>
      <c r="PUL247" s="41"/>
      <c r="PUM247" s="41"/>
      <c r="PUN247" s="41"/>
      <c r="PUO247" s="41"/>
      <c r="PUP247" s="41"/>
      <c r="PUQ247" s="41"/>
      <c r="PUR247" s="41"/>
      <c r="PUS247" s="41"/>
      <c r="PUT247" s="41"/>
      <c r="PUU247" s="41"/>
      <c r="PUV247" s="41"/>
      <c r="PUW247" s="41"/>
      <c r="PUX247" s="41"/>
      <c r="PUY247" s="41"/>
      <c r="PUZ247" s="41"/>
      <c r="PVA247" s="41"/>
      <c r="PVB247" s="41"/>
      <c r="PVC247" s="41"/>
      <c r="PVD247" s="41"/>
      <c r="PVE247" s="41"/>
      <c r="PVF247" s="41"/>
      <c r="PVG247" s="41"/>
      <c r="PVH247" s="41"/>
      <c r="PVI247" s="41"/>
      <c r="PVJ247" s="41"/>
      <c r="PVK247" s="41"/>
      <c r="PVL247" s="41"/>
      <c r="PVM247" s="41"/>
      <c r="PVN247" s="41"/>
      <c r="PVO247" s="41"/>
      <c r="PVP247" s="41"/>
      <c r="PVQ247" s="41"/>
      <c r="PVR247" s="41"/>
      <c r="PVS247" s="41"/>
      <c r="PVT247" s="41"/>
      <c r="PVU247" s="41"/>
      <c r="PVV247" s="41"/>
      <c r="PVW247" s="41"/>
      <c r="PVX247" s="41"/>
      <c r="PVY247" s="41"/>
      <c r="PVZ247" s="41"/>
      <c r="PWA247" s="41"/>
      <c r="PWB247" s="41"/>
      <c r="PWC247" s="41"/>
      <c r="PWD247" s="41"/>
      <c r="PWE247" s="41"/>
      <c r="PWF247" s="41"/>
      <c r="PWG247" s="41"/>
      <c r="PWH247" s="41"/>
      <c r="PWI247" s="41"/>
      <c r="PWJ247" s="41"/>
      <c r="PWK247" s="41"/>
      <c r="PWL247" s="41"/>
      <c r="PWM247" s="41"/>
      <c r="PWN247" s="41"/>
      <c r="PWO247" s="41"/>
      <c r="PWP247" s="41"/>
      <c r="PWQ247" s="41"/>
      <c r="PWR247" s="41"/>
      <c r="PWS247" s="41"/>
      <c r="PWT247" s="41"/>
      <c r="PWU247" s="41"/>
      <c r="PWV247" s="41"/>
      <c r="PWW247" s="41"/>
      <c r="PWX247" s="41"/>
      <c r="PWY247" s="41"/>
      <c r="PWZ247" s="41"/>
      <c r="PXA247" s="41"/>
      <c r="PXB247" s="41"/>
      <c r="PXC247" s="41"/>
      <c r="PXD247" s="41"/>
      <c r="PXE247" s="41"/>
      <c r="PXF247" s="41"/>
      <c r="PXG247" s="41"/>
      <c r="PXH247" s="41"/>
      <c r="PXI247" s="41"/>
      <c r="PXJ247" s="41"/>
      <c r="PXK247" s="41"/>
      <c r="PXL247" s="41"/>
      <c r="PXM247" s="41"/>
      <c r="PXN247" s="41"/>
      <c r="PXO247" s="41"/>
      <c r="PXP247" s="41"/>
      <c r="PXQ247" s="41"/>
      <c r="PXR247" s="41"/>
      <c r="PXS247" s="41"/>
      <c r="PXT247" s="41"/>
      <c r="PXU247" s="41"/>
      <c r="PXV247" s="41"/>
      <c r="PXW247" s="41"/>
      <c r="PXX247" s="41"/>
      <c r="PXY247" s="41"/>
      <c r="PXZ247" s="41"/>
      <c r="PYA247" s="41"/>
      <c r="PYB247" s="41"/>
      <c r="PYC247" s="41"/>
      <c r="PYD247" s="41"/>
      <c r="PYE247" s="41"/>
      <c r="PYF247" s="41"/>
      <c r="PYG247" s="41"/>
      <c r="PYH247" s="41"/>
      <c r="PYI247" s="41"/>
      <c r="PYJ247" s="41"/>
      <c r="PYK247" s="41"/>
      <c r="PYL247" s="41"/>
      <c r="PYM247" s="41"/>
      <c r="PYN247" s="41"/>
      <c r="PYO247" s="41"/>
      <c r="PYP247" s="41"/>
      <c r="PYQ247" s="41"/>
      <c r="PYR247" s="41"/>
      <c r="PYS247" s="41"/>
      <c r="PYT247" s="41"/>
      <c r="PYU247" s="41"/>
      <c r="PYV247" s="41"/>
      <c r="PYW247" s="41"/>
      <c r="PYX247" s="41"/>
      <c r="PYY247" s="41"/>
      <c r="PYZ247" s="41"/>
      <c r="PZA247" s="41"/>
      <c r="PZB247" s="41"/>
      <c r="PZC247" s="41"/>
      <c r="PZD247" s="41"/>
      <c r="PZE247" s="41"/>
      <c r="PZF247" s="41"/>
      <c r="PZG247" s="41"/>
      <c r="PZH247" s="41"/>
      <c r="PZI247" s="41"/>
      <c r="PZJ247" s="41"/>
      <c r="PZK247" s="41"/>
      <c r="PZL247" s="41"/>
      <c r="PZM247" s="41"/>
      <c r="PZN247" s="41"/>
      <c r="PZO247" s="41"/>
      <c r="PZP247" s="41"/>
      <c r="PZQ247" s="41"/>
      <c r="PZR247" s="41"/>
      <c r="PZS247" s="41"/>
      <c r="PZT247" s="41"/>
      <c r="PZU247" s="41"/>
      <c r="PZV247" s="41"/>
      <c r="PZW247" s="41"/>
      <c r="PZX247" s="41"/>
      <c r="PZY247" s="41"/>
      <c r="PZZ247" s="41"/>
      <c r="QAA247" s="41"/>
      <c r="QAB247" s="41"/>
      <c r="QAC247" s="41"/>
      <c r="QAD247" s="41"/>
      <c r="QAE247" s="41"/>
      <c r="QAF247" s="41"/>
      <c r="QAG247" s="41"/>
      <c r="QAH247" s="41"/>
      <c r="QAI247" s="41"/>
      <c r="QAJ247" s="41"/>
      <c r="QAK247" s="41"/>
      <c r="QAL247" s="41"/>
      <c r="QAM247" s="41"/>
      <c r="QAN247" s="41"/>
      <c r="QAO247" s="41"/>
      <c r="QAP247" s="41"/>
      <c r="QAQ247" s="41"/>
      <c r="QAR247" s="41"/>
      <c r="QAS247" s="41"/>
      <c r="QAT247" s="41"/>
      <c r="QAU247" s="41"/>
      <c r="QAV247" s="41"/>
      <c r="QAW247" s="41"/>
      <c r="QAX247" s="41"/>
      <c r="QAY247" s="41"/>
      <c r="QAZ247" s="41"/>
      <c r="QBA247" s="41"/>
      <c r="QBB247" s="41"/>
      <c r="QBC247" s="41"/>
      <c r="QBD247" s="41"/>
      <c r="QBE247" s="41"/>
      <c r="QBF247" s="41"/>
      <c r="QBG247" s="41"/>
      <c r="QBH247" s="41"/>
      <c r="QBI247" s="41"/>
      <c r="QBJ247" s="41"/>
      <c r="QBK247" s="41"/>
      <c r="QBL247" s="41"/>
      <c r="QBM247" s="41"/>
      <c r="QBN247" s="41"/>
      <c r="QBO247" s="41"/>
      <c r="QBP247" s="41"/>
      <c r="QBQ247" s="41"/>
      <c r="QBR247" s="41"/>
      <c r="QBS247" s="41"/>
      <c r="QBT247" s="41"/>
      <c r="QBU247" s="41"/>
      <c r="QBV247" s="41"/>
      <c r="QBW247" s="41"/>
      <c r="QBX247" s="41"/>
      <c r="QBY247" s="41"/>
      <c r="QBZ247" s="41"/>
      <c r="QCA247" s="41"/>
      <c r="QCB247" s="41"/>
      <c r="QCC247" s="41"/>
      <c r="QCD247" s="41"/>
      <c r="QCE247" s="41"/>
      <c r="QCF247" s="41"/>
      <c r="QCG247" s="41"/>
      <c r="QCH247" s="41"/>
      <c r="QCI247" s="41"/>
      <c r="QCJ247" s="41"/>
      <c r="QCK247" s="41"/>
      <c r="QCL247" s="41"/>
      <c r="QCM247" s="41"/>
      <c r="QCN247" s="41"/>
      <c r="QCO247" s="41"/>
      <c r="QCP247" s="41"/>
      <c r="QCQ247" s="41"/>
      <c r="QCR247" s="41"/>
      <c r="QCS247" s="41"/>
      <c r="QCT247" s="41"/>
      <c r="QCU247" s="41"/>
      <c r="QCV247" s="41"/>
      <c r="QCW247" s="41"/>
      <c r="QCX247" s="41"/>
      <c r="QCY247" s="41"/>
      <c r="QCZ247" s="41"/>
      <c r="QDA247" s="41"/>
      <c r="QDB247" s="41"/>
      <c r="QDC247" s="41"/>
      <c r="QDD247" s="41"/>
      <c r="QDE247" s="41"/>
      <c r="QDF247" s="41"/>
      <c r="QDG247" s="41"/>
      <c r="QDH247" s="41"/>
      <c r="QDI247" s="41"/>
      <c r="QDJ247" s="41"/>
      <c r="QDK247" s="41"/>
      <c r="QDL247" s="41"/>
      <c r="QDM247" s="41"/>
      <c r="QDN247" s="41"/>
      <c r="QDO247" s="41"/>
      <c r="QDP247" s="41"/>
      <c r="QDQ247" s="41"/>
      <c r="QDR247" s="41"/>
      <c r="QDS247" s="41"/>
      <c r="QDT247" s="41"/>
      <c r="QDU247" s="41"/>
      <c r="QDV247" s="41"/>
      <c r="QDW247" s="41"/>
      <c r="QDX247" s="41"/>
      <c r="QDY247" s="41"/>
      <c r="QDZ247" s="41"/>
      <c r="QEA247" s="41"/>
      <c r="QEB247" s="41"/>
      <c r="QEC247" s="41"/>
      <c r="QED247" s="41"/>
      <c r="QEE247" s="41"/>
      <c r="QEF247" s="41"/>
      <c r="QEG247" s="41"/>
      <c r="QEH247" s="41"/>
      <c r="QEI247" s="41"/>
      <c r="QEJ247" s="41"/>
      <c r="QEK247" s="41"/>
      <c r="QEL247" s="41"/>
      <c r="QEM247" s="41"/>
      <c r="QEN247" s="41"/>
      <c r="QEO247" s="41"/>
      <c r="QEP247" s="41"/>
      <c r="QEQ247" s="41"/>
      <c r="QER247" s="41"/>
      <c r="QES247" s="41"/>
      <c r="QET247" s="41"/>
      <c r="QEU247" s="41"/>
      <c r="QEV247" s="41"/>
      <c r="QEW247" s="41"/>
      <c r="QEX247" s="41"/>
      <c r="QEY247" s="41"/>
      <c r="QEZ247" s="41"/>
      <c r="QFA247" s="41"/>
      <c r="QFB247" s="41"/>
      <c r="QFC247" s="41"/>
      <c r="QFD247" s="41"/>
      <c r="QFE247" s="41"/>
      <c r="QFF247" s="41"/>
      <c r="QFG247" s="41"/>
      <c r="QFH247" s="41"/>
      <c r="QFI247" s="41"/>
      <c r="QFJ247" s="41"/>
      <c r="QFK247" s="41"/>
      <c r="QFL247" s="41"/>
      <c r="QFM247" s="41"/>
      <c r="QFN247" s="41"/>
      <c r="QFO247" s="41"/>
      <c r="QFP247" s="41"/>
      <c r="QFQ247" s="41"/>
      <c r="QFR247" s="41"/>
      <c r="QFS247" s="41"/>
      <c r="QFT247" s="41"/>
      <c r="QFU247" s="41"/>
      <c r="QFV247" s="41"/>
      <c r="QFW247" s="41"/>
      <c r="QFX247" s="41"/>
      <c r="QFY247" s="41"/>
      <c r="QFZ247" s="41"/>
      <c r="QGA247" s="41"/>
      <c r="QGB247" s="41"/>
      <c r="QGC247" s="41"/>
      <c r="QGD247" s="41"/>
      <c r="QGE247" s="41"/>
      <c r="QGF247" s="41"/>
      <c r="QGG247" s="41"/>
      <c r="QGH247" s="41"/>
      <c r="QGI247" s="41"/>
      <c r="QGJ247" s="41"/>
      <c r="QGK247" s="41"/>
      <c r="QGL247" s="41"/>
      <c r="QGM247" s="41"/>
      <c r="QGN247" s="41"/>
      <c r="QGO247" s="41"/>
      <c r="QGP247" s="41"/>
      <c r="QGQ247" s="41"/>
      <c r="QGR247" s="41"/>
      <c r="QGS247" s="41"/>
      <c r="QGT247" s="41"/>
      <c r="QGU247" s="41"/>
      <c r="QGV247" s="41"/>
      <c r="QGW247" s="41"/>
      <c r="QGX247" s="41"/>
      <c r="QGY247" s="41"/>
      <c r="QGZ247" s="41"/>
      <c r="QHA247" s="41"/>
      <c r="QHB247" s="41"/>
      <c r="QHC247" s="41"/>
      <c r="QHD247" s="41"/>
      <c r="QHE247" s="41"/>
      <c r="QHF247" s="41"/>
      <c r="QHG247" s="41"/>
      <c r="QHH247" s="41"/>
      <c r="QHI247" s="41"/>
      <c r="QHJ247" s="41"/>
      <c r="QHK247" s="41"/>
      <c r="QHL247" s="41"/>
      <c r="QHM247" s="41"/>
      <c r="QHN247" s="41"/>
      <c r="QHO247" s="41"/>
      <c r="QHP247" s="41"/>
      <c r="QHQ247" s="41"/>
      <c r="QHR247" s="41"/>
      <c r="QHS247" s="41"/>
      <c r="QHT247" s="41"/>
      <c r="QHU247" s="41"/>
      <c r="QHV247" s="41"/>
      <c r="QHW247" s="41"/>
      <c r="QHX247" s="41"/>
      <c r="QHY247" s="41"/>
      <c r="QHZ247" s="41"/>
      <c r="QIA247" s="41"/>
      <c r="QIB247" s="41"/>
      <c r="QIC247" s="41"/>
      <c r="QID247" s="41"/>
      <c r="QIE247" s="41"/>
      <c r="QIF247" s="41"/>
      <c r="QIG247" s="41"/>
      <c r="QIH247" s="41"/>
      <c r="QII247" s="41"/>
      <c r="QIJ247" s="41"/>
      <c r="QIK247" s="41"/>
      <c r="QIL247" s="41"/>
      <c r="QIM247" s="41"/>
      <c r="QIN247" s="41"/>
      <c r="QIO247" s="41"/>
      <c r="QIP247" s="41"/>
      <c r="QIQ247" s="41"/>
      <c r="QIR247" s="41"/>
      <c r="QIS247" s="41"/>
      <c r="QIT247" s="41"/>
      <c r="QIU247" s="41"/>
      <c r="QIV247" s="41"/>
      <c r="QIW247" s="41"/>
      <c r="QIX247" s="41"/>
      <c r="QIY247" s="41"/>
      <c r="QIZ247" s="41"/>
      <c r="QJA247" s="41"/>
      <c r="QJB247" s="41"/>
      <c r="QJC247" s="41"/>
      <c r="QJD247" s="41"/>
      <c r="QJE247" s="41"/>
      <c r="QJF247" s="41"/>
      <c r="QJG247" s="41"/>
      <c r="QJH247" s="41"/>
      <c r="QJI247" s="41"/>
      <c r="QJJ247" s="41"/>
      <c r="QJK247" s="41"/>
      <c r="QJL247" s="41"/>
      <c r="QJM247" s="41"/>
      <c r="QJN247" s="41"/>
      <c r="QJO247" s="41"/>
      <c r="QJP247" s="41"/>
      <c r="QJQ247" s="41"/>
      <c r="QJR247" s="41"/>
      <c r="QJS247" s="41"/>
      <c r="QJT247" s="41"/>
      <c r="QJU247" s="41"/>
      <c r="QJV247" s="41"/>
      <c r="QJW247" s="41"/>
      <c r="QJX247" s="41"/>
      <c r="QJY247" s="41"/>
      <c r="QJZ247" s="41"/>
      <c r="QKA247" s="41"/>
      <c r="QKB247" s="41"/>
      <c r="QKC247" s="41"/>
      <c r="QKD247" s="41"/>
      <c r="QKE247" s="41"/>
      <c r="QKF247" s="41"/>
      <c r="QKG247" s="41"/>
      <c r="QKH247" s="41"/>
      <c r="QKI247" s="41"/>
      <c r="QKJ247" s="41"/>
      <c r="QKK247" s="41"/>
      <c r="QKL247" s="41"/>
      <c r="QKM247" s="41"/>
      <c r="QKN247" s="41"/>
      <c r="QKO247" s="41"/>
      <c r="QKP247" s="41"/>
      <c r="QKQ247" s="41"/>
      <c r="QKR247" s="41"/>
      <c r="QKS247" s="41"/>
      <c r="QKT247" s="41"/>
      <c r="QKU247" s="41"/>
      <c r="QKV247" s="41"/>
      <c r="QKW247" s="41"/>
      <c r="QKX247" s="41"/>
      <c r="QKY247" s="41"/>
      <c r="QKZ247" s="41"/>
      <c r="QLA247" s="41"/>
      <c r="QLB247" s="41"/>
      <c r="QLC247" s="41"/>
      <c r="QLD247" s="41"/>
      <c r="QLE247" s="41"/>
      <c r="QLF247" s="41"/>
      <c r="QLG247" s="41"/>
      <c r="QLH247" s="41"/>
      <c r="QLI247" s="41"/>
      <c r="QLJ247" s="41"/>
      <c r="QLK247" s="41"/>
      <c r="QLL247" s="41"/>
      <c r="QLM247" s="41"/>
      <c r="QLN247" s="41"/>
      <c r="QLO247" s="41"/>
      <c r="QLP247" s="41"/>
      <c r="QLQ247" s="41"/>
      <c r="QLR247" s="41"/>
      <c r="QLS247" s="41"/>
      <c r="QLT247" s="41"/>
      <c r="QLU247" s="41"/>
      <c r="QLV247" s="41"/>
      <c r="QLW247" s="41"/>
      <c r="QLX247" s="41"/>
      <c r="QLY247" s="41"/>
      <c r="QLZ247" s="41"/>
      <c r="QMA247" s="41"/>
      <c r="QMB247" s="41"/>
      <c r="QMC247" s="41"/>
      <c r="QMD247" s="41"/>
      <c r="QME247" s="41"/>
      <c r="QMF247" s="41"/>
      <c r="QMG247" s="41"/>
      <c r="QMH247" s="41"/>
      <c r="QMI247" s="41"/>
      <c r="QMJ247" s="41"/>
      <c r="QMK247" s="41"/>
      <c r="QML247" s="41"/>
      <c r="QMM247" s="41"/>
      <c r="QMN247" s="41"/>
      <c r="QMO247" s="41"/>
      <c r="QMP247" s="41"/>
      <c r="QMQ247" s="41"/>
      <c r="QMR247" s="41"/>
      <c r="QMS247" s="41"/>
      <c r="QMT247" s="41"/>
      <c r="QMU247" s="41"/>
      <c r="QMV247" s="41"/>
      <c r="QMW247" s="41"/>
      <c r="QMX247" s="41"/>
      <c r="QMY247" s="41"/>
      <c r="QMZ247" s="41"/>
      <c r="QNA247" s="41"/>
      <c r="QNB247" s="41"/>
      <c r="QNC247" s="41"/>
      <c r="QND247" s="41"/>
      <c r="QNE247" s="41"/>
      <c r="QNF247" s="41"/>
      <c r="QNG247" s="41"/>
      <c r="QNH247" s="41"/>
      <c r="QNI247" s="41"/>
      <c r="QNJ247" s="41"/>
      <c r="QNK247" s="41"/>
      <c r="QNL247" s="41"/>
      <c r="QNM247" s="41"/>
      <c r="QNN247" s="41"/>
      <c r="QNO247" s="41"/>
      <c r="QNP247" s="41"/>
      <c r="QNQ247" s="41"/>
      <c r="QNR247" s="41"/>
      <c r="QNS247" s="41"/>
      <c r="QNT247" s="41"/>
      <c r="QNU247" s="41"/>
      <c r="QNV247" s="41"/>
      <c r="QNW247" s="41"/>
      <c r="QNX247" s="41"/>
      <c r="QNY247" s="41"/>
      <c r="QNZ247" s="41"/>
      <c r="QOA247" s="41"/>
      <c r="QOB247" s="41"/>
      <c r="QOC247" s="41"/>
      <c r="QOD247" s="41"/>
      <c r="QOE247" s="41"/>
      <c r="QOF247" s="41"/>
      <c r="QOG247" s="41"/>
      <c r="QOH247" s="41"/>
      <c r="QOI247" s="41"/>
      <c r="QOJ247" s="41"/>
      <c r="QOK247" s="41"/>
      <c r="QOL247" s="41"/>
      <c r="QOM247" s="41"/>
      <c r="QON247" s="41"/>
      <c r="QOO247" s="41"/>
      <c r="QOP247" s="41"/>
      <c r="QOQ247" s="41"/>
      <c r="QOR247" s="41"/>
      <c r="QOS247" s="41"/>
      <c r="QOT247" s="41"/>
      <c r="QOU247" s="41"/>
      <c r="QOV247" s="41"/>
      <c r="QOW247" s="41"/>
      <c r="QOX247" s="41"/>
      <c r="QOY247" s="41"/>
      <c r="QOZ247" s="41"/>
      <c r="QPA247" s="41"/>
      <c r="QPB247" s="41"/>
      <c r="QPC247" s="41"/>
      <c r="QPD247" s="41"/>
      <c r="QPE247" s="41"/>
      <c r="QPF247" s="41"/>
      <c r="QPG247" s="41"/>
      <c r="QPH247" s="41"/>
      <c r="QPI247" s="41"/>
      <c r="QPJ247" s="41"/>
      <c r="QPK247" s="41"/>
      <c r="QPL247" s="41"/>
      <c r="QPM247" s="41"/>
      <c r="QPN247" s="41"/>
      <c r="QPO247" s="41"/>
      <c r="QPP247" s="41"/>
      <c r="QPQ247" s="41"/>
      <c r="QPR247" s="41"/>
      <c r="QPS247" s="41"/>
      <c r="QPT247" s="41"/>
      <c r="QPU247" s="41"/>
      <c r="QPV247" s="41"/>
      <c r="QPW247" s="41"/>
      <c r="QPX247" s="41"/>
      <c r="QPY247" s="41"/>
      <c r="QPZ247" s="41"/>
      <c r="QQA247" s="41"/>
      <c r="QQB247" s="41"/>
      <c r="QQC247" s="41"/>
      <c r="QQD247" s="41"/>
      <c r="QQE247" s="41"/>
      <c r="QQF247" s="41"/>
      <c r="QQG247" s="41"/>
      <c r="QQH247" s="41"/>
      <c r="QQI247" s="41"/>
      <c r="QQJ247" s="41"/>
      <c r="QQK247" s="41"/>
      <c r="QQL247" s="41"/>
      <c r="QQM247" s="41"/>
      <c r="QQN247" s="41"/>
      <c r="QQO247" s="41"/>
      <c r="QQP247" s="41"/>
      <c r="QQQ247" s="41"/>
      <c r="QQR247" s="41"/>
      <c r="QQS247" s="41"/>
      <c r="QQT247" s="41"/>
      <c r="QQU247" s="41"/>
      <c r="QQV247" s="41"/>
      <c r="QQW247" s="41"/>
      <c r="QQX247" s="41"/>
      <c r="QQY247" s="41"/>
      <c r="QQZ247" s="41"/>
      <c r="QRA247" s="41"/>
      <c r="QRB247" s="41"/>
      <c r="QRC247" s="41"/>
      <c r="QRD247" s="41"/>
      <c r="QRE247" s="41"/>
      <c r="QRF247" s="41"/>
      <c r="QRG247" s="41"/>
      <c r="QRH247" s="41"/>
      <c r="QRI247" s="41"/>
      <c r="QRJ247" s="41"/>
      <c r="QRK247" s="41"/>
      <c r="QRL247" s="41"/>
      <c r="QRM247" s="41"/>
      <c r="QRN247" s="41"/>
      <c r="QRO247" s="41"/>
      <c r="QRP247" s="41"/>
      <c r="QRQ247" s="41"/>
      <c r="QRR247" s="41"/>
      <c r="QRS247" s="41"/>
      <c r="QRT247" s="41"/>
      <c r="QRU247" s="41"/>
      <c r="QRV247" s="41"/>
      <c r="QRW247" s="41"/>
      <c r="QRX247" s="41"/>
      <c r="QRY247" s="41"/>
      <c r="QRZ247" s="41"/>
      <c r="QSA247" s="41"/>
      <c r="QSB247" s="41"/>
      <c r="QSC247" s="41"/>
      <c r="QSD247" s="41"/>
      <c r="QSE247" s="41"/>
      <c r="QSF247" s="41"/>
      <c r="QSG247" s="41"/>
      <c r="QSH247" s="41"/>
      <c r="QSI247" s="41"/>
      <c r="QSJ247" s="41"/>
      <c r="QSK247" s="41"/>
      <c r="QSL247" s="41"/>
      <c r="QSM247" s="41"/>
      <c r="QSN247" s="41"/>
      <c r="QSO247" s="41"/>
      <c r="QSP247" s="41"/>
      <c r="QSQ247" s="41"/>
      <c r="QSR247" s="41"/>
      <c r="QSS247" s="41"/>
      <c r="QST247" s="41"/>
      <c r="QSU247" s="41"/>
      <c r="QSV247" s="41"/>
      <c r="QSW247" s="41"/>
      <c r="QSX247" s="41"/>
      <c r="QSY247" s="41"/>
      <c r="QSZ247" s="41"/>
      <c r="QTA247" s="41"/>
      <c r="QTB247" s="41"/>
      <c r="QTC247" s="41"/>
      <c r="QTD247" s="41"/>
      <c r="QTE247" s="41"/>
      <c r="QTF247" s="41"/>
      <c r="QTG247" s="41"/>
      <c r="QTH247" s="41"/>
      <c r="QTI247" s="41"/>
      <c r="QTJ247" s="41"/>
      <c r="QTK247" s="41"/>
      <c r="QTL247" s="41"/>
      <c r="QTM247" s="41"/>
      <c r="QTN247" s="41"/>
      <c r="QTO247" s="41"/>
      <c r="QTP247" s="41"/>
      <c r="QTQ247" s="41"/>
      <c r="QTR247" s="41"/>
      <c r="QTS247" s="41"/>
      <c r="QTT247" s="41"/>
      <c r="QTU247" s="41"/>
      <c r="QTV247" s="41"/>
      <c r="QTW247" s="41"/>
      <c r="QTX247" s="41"/>
      <c r="QTY247" s="41"/>
      <c r="QTZ247" s="41"/>
      <c r="QUA247" s="41"/>
      <c r="QUB247" s="41"/>
      <c r="QUC247" s="41"/>
      <c r="QUD247" s="41"/>
      <c r="QUE247" s="41"/>
      <c r="QUF247" s="41"/>
      <c r="QUG247" s="41"/>
      <c r="QUH247" s="41"/>
      <c r="QUI247" s="41"/>
      <c r="QUJ247" s="41"/>
      <c r="QUK247" s="41"/>
      <c r="QUL247" s="41"/>
      <c r="QUM247" s="41"/>
      <c r="QUN247" s="41"/>
      <c r="QUO247" s="41"/>
      <c r="QUP247" s="41"/>
      <c r="QUQ247" s="41"/>
      <c r="QUR247" s="41"/>
      <c r="QUS247" s="41"/>
      <c r="QUT247" s="41"/>
      <c r="QUU247" s="41"/>
      <c r="QUV247" s="41"/>
      <c r="QUW247" s="41"/>
      <c r="QUX247" s="41"/>
      <c r="QUY247" s="41"/>
      <c r="QUZ247" s="41"/>
      <c r="QVA247" s="41"/>
      <c r="QVB247" s="41"/>
      <c r="QVC247" s="41"/>
      <c r="QVD247" s="41"/>
      <c r="QVE247" s="41"/>
      <c r="QVF247" s="41"/>
      <c r="QVG247" s="41"/>
      <c r="QVH247" s="41"/>
      <c r="QVI247" s="41"/>
      <c r="QVJ247" s="41"/>
      <c r="QVK247" s="41"/>
      <c r="QVL247" s="41"/>
      <c r="QVM247" s="41"/>
      <c r="QVN247" s="41"/>
      <c r="QVO247" s="41"/>
      <c r="QVP247" s="41"/>
      <c r="QVQ247" s="41"/>
      <c r="QVR247" s="41"/>
      <c r="QVS247" s="41"/>
      <c r="QVT247" s="41"/>
      <c r="QVU247" s="41"/>
      <c r="QVV247" s="41"/>
      <c r="QVW247" s="41"/>
      <c r="QVX247" s="41"/>
      <c r="QVY247" s="41"/>
      <c r="QVZ247" s="41"/>
      <c r="QWA247" s="41"/>
      <c r="QWB247" s="41"/>
      <c r="QWC247" s="41"/>
      <c r="QWD247" s="41"/>
      <c r="QWE247" s="41"/>
      <c r="QWF247" s="41"/>
      <c r="QWG247" s="41"/>
      <c r="QWH247" s="41"/>
      <c r="QWI247" s="41"/>
      <c r="QWJ247" s="41"/>
      <c r="QWK247" s="41"/>
      <c r="QWL247" s="41"/>
      <c r="QWM247" s="41"/>
      <c r="QWN247" s="41"/>
      <c r="QWO247" s="41"/>
      <c r="QWP247" s="41"/>
      <c r="QWQ247" s="41"/>
      <c r="QWR247" s="41"/>
      <c r="QWS247" s="41"/>
      <c r="QWT247" s="41"/>
      <c r="QWU247" s="41"/>
      <c r="QWV247" s="41"/>
      <c r="QWW247" s="41"/>
      <c r="QWX247" s="41"/>
      <c r="QWY247" s="41"/>
      <c r="QWZ247" s="41"/>
      <c r="QXA247" s="41"/>
      <c r="QXB247" s="41"/>
      <c r="QXC247" s="41"/>
      <c r="QXD247" s="41"/>
      <c r="QXE247" s="41"/>
      <c r="QXF247" s="41"/>
      <c r="QXG247" s="41"/>
      <c r="QXH247" s="41"/>
      <c r="QXI247" s="41"/>
      <c r="QXJ247" s="41"/>
      <c r="QXK247" s="41"/>
      <c r="QXL247" s="41"/>
      <c r="QXM247" s="41"/>
      <c r="QXN247" s="41"/>
      <c r="QXO247" s="41"/>
      <c r="QXP247" s="41"/>
      <c r="QXQ247" s="41"/>
      <c r="QXR247" s="41"/>
      <c r="QXS247" s="41"/>
      <c r="QXT247" s="41"/>
      <c r="QXU247" s="41"/>
      <c r="QXV247" s="41"/>
      <c r="QXW247" s="41"/>
      <c r="QXX247" s="41"/>
      <c r="QXY247" s="41"/>
      <c r="QXZ247" s="41"/>
      <c r="QYA247" s="41"/>
      <c r="QYB247" s="41"/>
      <c r="QYC247" s="41"/>
      <c r="QYD247" s="41"/>
      <c r="QYE247" s="41"/>
      <c r="QYF247" s="41"/>
      <c r="QYG247" s="41"/>
      <c r="QYH247" s="41"/>
      <c r="QYI247" s="41"/>
      <c r="QYJ247" s="41"/>
      <c r="QYK247" s="41"/>
      <c r="QYL247" s="41"/>
      <c r="QYM247" s="41"/>
      <c r="QYN247" s="41"/>
      <c r="QYO247" s="41"/>
      <c r="QYP247" s="41"/>
      <c r="QYQ247" s="41"/>
      <c r="QYR247" s="41"/>
      <c r="QYS247" s="41"/>
      <c r="QYT247" s="41"/>
      <c r="QYU247" s="41"/>
      <c r="QYV247" s="41"/>
      <c r="QYW247" s="41"/>
      <c r="QYX247" s="41"/>
      <c r="QYY247" s="41"/>
      <c r="QYZ247" s="41"/>
      <c r="QZA247" s="41"/>
      <c r="QZB247" s="41"/>
      <c r="QZC247" s="41"/>
      <c r="QZD247" s="41"/>
      <c r="QZE247" s="41"/>
      <c r="QZF247" s="41"/>
      <c r="QZG247" s="41"/>
      <c r="QZH247" s="41"/>
      <c r="QZI247" s="41"/>
      <c r="QZJ247" s="41"/>
      <c r="QZK247" s="41"/>
      <c r="QZL247" s="41"/>
      <c r="QZM247" s="41"/>
      <c r="QZN247" s="41"/>
      <c r="QZO247" s="41"/>
      <c r="QZP247" s="41"/>
      <c r="QZQ247" s="41"/>
      <c r="QZR247" s="41"/>
      <c r="QZS247" s="41"/>
      <c r="QZT247" s="41"/>
      <c r="QZU247" s="41"/>
      <c r="QZV247" s="41"/>
      <c r="QZW247" s="41"/>
      <c r="QZX247" s="41"/>
      <c r="QZY247" s="41"/>
      <c r="QZZ247" s="41"/>
      <c r="RAA247" s="41"/>
      <c r="RAB247" s="41"/>
      <c r="RAC247" s="41"/>
      <c r="RAD247" s="41"/>
      <c r="RAE247" s="41"/>
      <c r="RAF247" s="41"/>
      <c r="RAG247" s="41"/>
      <c r="RAH247" s="41"/>
      <c r="RAI247" s="41"/>
      <c r="RAJ247" s="41"/>
      <c r="RAK247" s="41"/>
      <c r="RAL247" s="41"/>
      <c r="RAM247" s="41"/>
      <c r="RAN247" s="41"/>
      <c r="RAO247" s="41"/>
      <c r="RAP247" s="41"/>
      <c r="RAQ247" s="41"/>
      <c r="RAR247" s="41"/>
      <c r="RAS247" s="41"/>
      <c r="RAT247" s="41"/>
      <c r="RAU247" s="41"/>
      <c r="RAV247" s="41"/>
      <c r="RAW247" s="41"/>
      <c r="RAX247" s="41"/>
      <c r="RAY247" s="41"/>
      <c r="RAZ247" s="41"/>
      <c r="RBA247" s="41"/>
      <c r="RBB247" s="41"/>
      <c r="RBC247" s="41"/>
      <c r="RBD247" s="41"/>
      <c r="RBE247" s="41"/>
      <c r="RBF247" s="41"/>
      <c r="RBG247" s="41"/>
      <c r="RBH247" s="41"/>
      <c r="RBI247" s="41"/>
      <c r="RBJ247" s="41"/>
      <c r="RBK247" s="41"/>
      <c r="RBL247" s="41"/>
      <c r="RBM247" s="41"/>
      <c r="RBN247" s="41"/>
      <c r="RBO247" s="41"/>
      <c r="RBP247" s="41"/>
      <c r="RBQ247" s="41"/>
      <c r="RBR247" s="41"/>
      <c r="RBS247" s="41"/>
      <c r="RBT247" s="41"/>
      <c r="RBU247" s="41"/>
      <c r="RBV247" s="41"/>
      <c r="RBW247" s="41"/>
      <c r="RBX247" s="41"/>
      <c r="RBY247" s="41"/>
      <c r="RBZ247" s="41"/>
      <c r="RCA247" s="41"/>
      <c r="RCB247" s="41"/>
      <c r="RCC247" s="41"/>
      <c r="RCD247" s="41"/>
      <c r="RCE247" s="41"/>
      <c r="RCF247" s="41"/>
      <c r="RCG247" s="41"/>
      <c r="RCH247" s="41"/>
      <c r="RCI247" s="41"/>
      <c r="RCJ247" s="41"/>
      <c r="RCK247" s="41"/>
      <c r="RCL247" s="41"/>
      <c r="RCM247" s="41"/>
      <c r="RCN247" s="41"/>
      <c r="RCO247" s="41"/>
      <c r="RCP247" s="41"/>
      <c r="RCQ247" s="41"/>
      <c r="RCR247" s="41"/>
      <c r="RCS247" s="41"/>
      <c r="RCT247" s="41"/>
      <c r="RCU247" s="41"/>
      <c r="RCV247" s="41"/>
      <c r="RCW247" s="41"/>
      <c r="RCX247" s="41"/>
      <c r="RCY247" s="41"/>
      <c r="RCZ247" s="41"/>
      <c r="RDA247" s="41"/>
      <c r="RDB247" s="41"/>
      <c r="RDC247" s="41"/>
      <c r="RDD247" s="41"/>
      <c r="RDE247" s="41"/>
      <c r="RDF247" s="41"/>
      <c r="RDG247" s="41"/>
      <c r="RDH247" s="41"/>
      <c r="RDI247" s="41"/>
      <c r="RDJ247" s="41"/>
      <c r="RDK247" s="41"/>
      <c r="RDL247" s="41"/>
      <c r="RDM247" s="41"/>
      <c r="RDN247" s="41"/>
      <c r="RDO247" s="41"/>
      <c r="RDP247" s="41"/>
      <c r="RDQ247" s="41"/>
      <c r="RDR247" s="41"/>
      <c r="RDS247" s="41"/>
      <c r="RDT247" s="41"/>
      <c r="RDU247" s="41"/>
      <c r="RDV247" s="41"/>
      <c r="RDW247" s="41"/>
      <c r="RDX247" s="41"/>
      <c r="RDY247" s="41"/>
      <c r="RDZ247" s="41"/>
      <c r="REA247" s="41"/>
      <c r="REB247" s="41"/>
      <c r="REC247" s="41"/>
      <c r="RED247" s="41"/>
      <c r="REE247" s="41"/>
      <c r="REF247" s="41"/>
      <c r="REG247" s="41"/>
      <c r="REH247" s="41"/>
      <c r="REI247" s="41"/>
      <c r="REJ247" s="41"/>
      <c r="REK247" s="41"/>
      <c r="REL247" s="41"/>
      <c r="REM247" s="41"/>
      <c r="REN247" s="41"/>
      <c r="REO247" s="41"/>
      <c r="REP247" s="41"/>
      <c r="REQ247" s="41"/>
      <c r="RER247" s="41"/>
      <c r="RES247" s="41"/>
      <c r="RET247" s="41"/>
      <c r="REU247" s="41"/>
      <c r="REV247" s="41"/>
      <c r="REW247" s="41"/>
      <c r="REX247" s="41"/>
      <c r="REY247" s="41"/>
      <c r="REZ247" s="41"/>
      <c r="RFA247" s="41"/>
      <c r="RFB247" s="41"/>
      <c r="RFC247" s="41"/>
      <c r="RFD247" s="41"/>
      <c r="RFE247" s="41"/>
      <c r="RFF247" s="41"/>
      <c r="RFG247" s="41"/>
      <c r="RFH247" s="41"/>
      <c r="RFI247" s="41"/>
      <c r="RFJ247" s="41"/>
      <c r="RFK247" s="41"/>
      <c r="RFL247" s="41"/>
      <c r="RFM247" s="41"/>
      <c r="RFN247" s="41"/>
      <c r="RFO247" s="41"/>
      <c r="RFP247" s="41"/>
      <c r="RFQ247" s="41"/>
      <c r="RFR247" s="41"/>
      <c r="RFS247" s="41"/>
      <c r="RFT247" s="41"/>
      <c r="RFU247" s="41"/>
      <c r="RFV247" s="41"/>
      <c r="RFW247" s="41"/>
      <c r="RFX247" s="41"/>
      <c r="RFY247" s="41"/>
      <c r="RFZ247" s="41"/>
      <c r="RGA247" s="41"/>
      <c r="RGB247" s="41"/>
      <c r="RGC247" s="41"/>
      <c r="RGD247" s="41"/>
      <c r="RGE247" s="41"/>
      <c r="RGF247" s="41"/>
      <c r="RGG247" s="41"/>
      <c r="RGH247" s="41"/>
      <c r="RGI247" s="41"/>
      <c r="RGJ247" s="41"/>
      <c r="RGK247" s="41"/>
      <c r="RGL247" s="41"/>
      <c r="RGM247" s="41"/>
      <c r="RGN247" s="41"/>
      <c r="RGO247" s="41"/>
      <c r="RGP247" s="41"/>
      <c r="RGQ247" s="41"/>
      <c r="RGR247" s="41"/>
      <c r="RGS247" s="41"/>
      <c r="RGT247" s="41"/>
      <c r="RGU247" s="41"/>
      <c r="RGV247" s="41"/>
      <c r="RGW247" s="41"/>
      <c r="RGX247" s="41"/>
      <c r="RGY247" s="41"/>
      <c r="RGZ247" s="41"/>
      <c r="RHA247" s="41"/>
      <c r="RHB247" s="41"/>
      <c r="RHC247" s="41"/>
      <c r="RHD247" s="41"/>
      <c r="RHE247" s="41"/>
      <c r="RHF247" s="41"/>
      <c r="RHG247" s="41"/>
      <c r="RHH247" s="41"/>
      <c r="RHI247" s="41"/>
      <c r="RHJ247" s="41"/>
      <c r="RHK247" s="41"/>
      <c r="RHL247" s="41"/>
      <c r="RHM247" s="41"/>
      <c r="RHN247" s="41"/>
      <c r="RHO247" s="41"/>
      <c r="RHP247" s="41"/>
      <c r="RHQ247" s="41"/>
      <c r="RHR247" s="41"/>
      <c r="RHS247" s="41"/>
      <c r="RHT247" s="41"/>
      <c r="RHU247" s="41"/>
      <c r="RHV247" s="41"/>
      <c r="RHW247" s="41"/>
      <c r="RHX247" s="41"/>
      <c r="RHY247" s="41"/>
      <c r="RHZ247" s="41"/>
      <c r="RIA247" s="41"/>
      <c r="RIB247" s="41"/>
      <c r="RIC247" s="41"/>
      <c r="RID247" s="41"/>
      <c r="RIE247" s="41"/>
      <c r="RIF247" s="41"/>
      <c r="RIG247" s="41"/>
      <c r="RIH247" s="41"/>
      <c r="RII247" s="41"/>
      <c r="RIJ247" s="41"/>
      <c r="RIK247" s="41"/>
      <c r="RIL247" s="41"/>
      <c r="RIM247" s="41"/>
      <c r="RIN247" s="41"/>
      <c r="RIO247" s="41"/>
      <c r="RIP247" s="41"/>
      <c r="RIQ247" s="41"/>
      <c r="RIR247" s="41"/>
      <c r="RIS247" s="41"/>
      <c r="RIT247" s="41"/>
      <c r="RIU247" s="41"/>
      <c r="RIV247" s="41"/>
      <c r="RIW247" s="41"/>
      <c r="RIX247" s="41"/>
      <c r="RIY247" s="41"/>
      <c r="RIZ247" s="41"/>
      <c r="RJA247" s="41"/>
      <c r="RJB247" s="41"/>
      <c r="RJC247" s="41"/>
      <c r="RJD247" s="41"/>
      <c r="RJE247" s="41"/>
      <c r="RJF247" s="41"/>
      <c r="RJG247" s="41"/>
      <c r="RJH247" s="41"/>
      <c r="RJI247" s="41"/>
      <c r="RJJ247" s="41"/>
      <c r="RJK247" s="41"/>
      <c r="RJL247" s="41"/>
      <c r="RJM247" s="41"/>
      <c r="RJN247" s="41"/>
      <c r="RJO247" s="41"/>
      <c r="RJP247" s="41"/>
      <c r="RJQ247" s="41"/>
      <c r="RJR247" s="41"/>
      <c r="RJS247" s="41"/>
      <c r="RJT247" s="41"/>
      <c r="RJU247" s="41"/>
      <c r="RJV247" s="41"/>
      <c r="RJW247" s="41"/>
      <c r="RJX247" s="41"/>
      <c r="RJY247" s="41"/>
      <c r="RJZ247" s="41"/>
      <c r="RKA247" s="41"/>
      <c r="RKB247" s="41"/>
      <c r="RKC247" s="41"/>
      <c r="RKD247" s="41"/>
      <c r="RKE247" s="41"/>
      <c r="RKF247" s="41"/>
      <c r="RKG247" s="41"/>
      <c r="RKH247" s="41"/>
      <c r="RKI247" s="41"/>
      <c r="RKJ247" s="41"/>
      <c r="RKK247" s="41"/>
      <c r="RKL247" s="41"/>
      <c r="RKM247" s="41"/>
      <c r="RKN247" s="41"/>
      <c r="RKO247" s="41"/>
      <c r="RKP247" s="41"/>
      <c r="RKQ247" s="41"/>
      <c r="RKR247" s="41"/>
      <c r="RKS247" s="41"/>
      <c r="RKT247" s="41"/>
      <c r="RKU247" s="41"/>
      <c r="RKV247" s="41"/>
      <c r="RKW247" s="41"/>
      <c r="RKX247" s="41"/>
      <c r="RKY247" s="41"/>
      <c r="RKZ247" s="41"/>
      <c r="RLA247" s="41"/>
      <c r="RLB247" s="41"/>
      <c r="RLC247" s="41"/>
      <c r="RLD247" s="41"/>
      <c r="RLE247" s="41"/>
      <c r="RLF247" s="41"/>
      <c r="RLG247" s="41"/>
      <c r="RLH247" s="41"/>
      <c r="RLI247" s="41"/>
      <c r="RLJ247" s="41"/>
      <c r="RLK247" s="41"/>
      <c r="RLL247" s="41"/>
      <c r="RLM247" s="41"/>
      <c r="RLN247" s="41"/>
      <c r="RLO247" s="41"/>
      <c r="RLP247" s="41"/>
      <c r="RLQ247" s="41"/>
      <c r="RLR247" s="41"/>
      <c r="RLS247" s="41"/>
      <c r="RLT247" s="41"/>
      <c r="RLU247" s="41"/>
      <c r="RLV247" s="41"/>
      <c r="RLW247" s="41"/>
      <c r="RLX247" s="41"/>
      <c r="RLY247" s="41"/>
      <c r="RLZ247" s="41"/>
      <c r="RMA247" s="41"/>
      <c r="RMB247" s="41"/>
      <c r="RMC247" s="41"/>
      <c r="RMD247" s="41"/>
      <c r="RME247" s="41"/>
      <c r="RMF247" s="41"/>
      <c r="RMG247" s="41"/>
      <c r="RMH247" s="41"/>
      <c r="RMI247" s="41"/>
      <c r="RMJ247" s="41"/>
      <c r="RMK247" s="41"/>
      <c r="RML247" s="41"/>
      <c r="RMM247" s="41"/>
      <c r="RMN247" s="41"/>
      <c r="RMO247" s="41"/>
      <c r="RMP247" s="41"/>
      <c r="RMQ247" s="41"/>
      <c r="RMR247" s="41"/>
      <c r="RMS247" s="41"/>
      <c r="RMT247" s="41"/>
      <c r="RMU247" s="41"/>
      <c r="RMV247" s="41"/>
      <c r="RMW247" s="41"/>
      <c r="RMX247" s="41"/>
      <c r="RMY247" s="41"/>
      <c r="RMZ247" s="41"/>
      <c r="RNA247" s="41"/>
      <c r="RNB247" s="41"/>
      <c r="RNC247" s="41"/>
      <c r="RND247" s="41"/>
      <c r="RNE247" s="41"/>
      <c r="RNF247" s="41"/>
      <c r="RNG247" s="41"/>
      <c r="RNH247" s="41"/>
      <c r="RNI247" s="41"/>
      <c r="RNJ247" s="41"/>
      <c r="RNK247" s="41"/>
      <c r="RNL247" s="41"/>
      <c r="RNM247" s="41"/>
      <c r="RNN247" s="41"/>
      <c r="RNO247" s="41"/>
      <c r="RNP247" s="41"/>
      <c r="RNQ247" s="41"/>
      <c r="RNR247" s="41"/>
      <c r="RNS247" s="41"/>
      <c r="RNT247" s="41"/>
      <c r="RNU247" s="41"/>
      <c r="RNV247" s="41"/>
      <c r="RNW247" s="41"/>
      <c r="RNX247" s="41"/>
      <c r="RNY247" s="41"/>
      <c r="RNZ247" s="41"/>
      <c r="ROA247" s="41"/>
      <c r="ROB247" s="41"/>
      <c r="ROC247" s="41"/>
      <c r="ROD247" s="41"/>
      <c r="ROE247" s="41"/>
      <c r="ROF247" s="41"/>
      <c r="ROG247" s="41"/>
      <c r="ROH247" s="41"/>
      <c r="ROI247" s="41"/>
      <c r="ROJ247" s="41"/>
      <c r="ROK247" s="41"/>
      <c r="ROL247" s="41"/>
      <c r="ROM247" s="41"/>
      <c r="RON247" s="41"/>
      <c r="ROO247" s="41"/>
      <c r="ROP247" s="41"/>
      <c r="ROQ247" s="41"/>
      <c r="ROR247" s="41"/>
      <c r="ROS247" s="41"/>
      <c r="ROT247" s="41"/>
      <c r="ROU247" s="41"/>
      <c r="ROV247" s="41"/>
      <c r="ROW247" s="41"/>
      <c r="ROX247" s="41"/>
      <c r="ROY247" s="41"/>
      <c r="ROZ247" s="41"/>
      <c r="RPA247" s="41"/>
      <c r="RPB247" s="41"/>
      <c r="RPC247" s="41"/>
      <c r="RPD247" s="41"/>
      <c r="RPE247" s="41"/>
      <c r="RPF247" s="41"/>
      <c r="RPG247" s="41"/>
      <c r="RPH247" s="41"/>
      <c r="RPI247" s="41"/>
      <c r="RPJ247" s="41"/>
      <c r="RPK247" s="41"/>
      <c r="RPL247" s="41"/>
      <c r="RPM247" s="41"/>
      <c r="RPN247" s="41"/>
      <c r="RPO247" s="41"/>
      <c r="RPP247" s="41"/>
      <c r="RPQ247" s="41"/>
      <c r="RPR247" s="41"/>
      <c r="RPS247" s="41"/>
      <c r="RPT247" s="41"/>
      <c r="RPU247" s="41"/>
      <c r="RPV247" s="41"/>
      <c r="RPW247" s="41"/>
      <c r="RPX247" s="41"/>
      <c r="RPY247" s="41"/>
      <c r="RPZ247" s="41"/>
      <c r="RQA247" s="41"/>
      <c r="RQB247" s="41"/>
      <c r="RQC247" s="41"/>
      <c r="RQD247" s="41"/>
      <c r="RQE247" s="41"/>
      <c r="RQF247" s="41"/>
      <c r="RQG247" s="41"/>
      <c r="RQH247" s="41"/>
      <c r="RQI247" s="41"/>
      <c r="RQJ247" s="41"/>
      <c r="RQK247" s="41"/>
      <c r="RQL247" s="41"/>
      <c r="RQM247" s="41"/>
      <c r="RQN247" s="41"/>
      <c r="RQO247" s="41"/>
      <c r="RQP247" s="41"/>
      <c r="RQQ247" s="41"/>
      <c r="RQR247" s="41"/>
      <c r="RQS247" s="41"/>
      <c r="RQT247" s="41"/>
      <c r="RQU247" s="41"/>
      <c r="RQV247" s="41"/>
      <c r="RQW247" s="41"/>
      <c r="RQX247" s="41"/>
      <c r="RQY247" s="41"/>
      <c r="RQZ247" s="41"/>
      <c r="RRA247" s="41"/>
      <c r="RRB247" s="41"/>
      <c r="RRC247" s="41"/>
      <c r="RRD247" s="41"/>
      <c r="RRE247" s="41"/>
      <c r="RRF247" s="41"/>
      <c r="RRG247" s="41"/>
      <c r="RRH247" s="41"/>
      <c r="RRI247" s="41"/>
      <c r="RRJ247" s="41"/>
      <c r="RRK247" s="41"/>
      <c r="RRL247" s="41"/>
      <c r="RRM247" s="41"/>
      <c r="RRN247" s="41"/>
      <c r="RRO247" s="41"/>
      <c r="RRP247" s="41"/>
      <c r="RRQ247" s="41"/>
      <c r="RRR247" s="41"/>
      <c r="RRS247" s="41"/>
      <c r="RRT247" s="41"/>
      <c r="RRU247" s="41"/>
      <c r="RRV247" s="41"/>
      <c r="RRW247" s="41"/>
      <c r="RRX247" s="41"/>
      <c r="RRY247" s="41"/>
      <c r="RRZ247" s="41"/>
      <c r="RSA247" s="41"/>
      <c r="RSB247" s="41"/>
      <c r="RSC247" s="41"/>
      <c r="RSD247" s="41"/>
      <c r="RSE247" s="41"/>
      <c r="RSF247" s="41"/>
      <c r="RSG247" s="41"/>
      <c r="RSH247" s="41"/>
      <c r="RSI247" s="41"/>
      <c r="RSJ247" s="41"/>
      <c r="RSK247" s="41"/>
      <c r="RSL247" s="41"/>
      <c r="RSM247" s="41"/>
      <c r="RSN247" s="41"/>
      <c r="RSO247" s="41"/>
      <c r="RSP247" s="41"/>
      <c r="RSQ247" s="41"/>
      <c r="RSR247" s="41"/>
      <c r="RSS247" s="41"/>
      <c r="RST247" s="41"/>
      <c r="RSU247" s="41"/>
      <c r="RSV247" s="41"/>
      <c r="RSW247" s="41"/>
      <c r="RSX247" s="41"/>
      <c r="RSY247" s="41"/>
      <c r="RSZ247" s="41"/>
      <c r="RTA247" s="41"/>
      <c r="RTB247" s="41"/>
      <c r="RTC247" s="41"/>
      <c r="RTD247" s="41"/>
      <c r="RTE247" s="41"/>
      <c r="RTF247" s="41"/>
      <c r="RTG247" s="41"/>
      <c r="RTH247" s="41"/>
      <c r="RTI247" s="41"/>
      <c r="RTJ247" s="41"/>
      <c r="RTK247" s="41"/>
      <c r="RTL247" s="41"/>
      <c r="RTM247" s="41"/>
      <c r="RTN247" s="41"/>
      <c r="RTO247" s="41"/>
      <c r="RTP247" s="41"/>
      <c r="RTQ247" s="41"/>
      <c r="RTR247" s="41"/>
      <c r="RTS247" s="41"/>
      <c r="RTT247" s="41"/>
      <c r="RTU247" s="41"/>
      <c r="RTV247" s="41"/>
      <c r="RTW247" s="41"/>
      <c r="RTX247" s="41"/>
      <c r="RTY247" s="41"/>
      <c r="RTZ247" s="41"/>
      <c r="RUA247" s="41"/>
      <c r="RUB247" s="41"/>
      <c r="RUC247" s="41"/>
      <c r="RUD247" s="41"/>
      <c r="RUE247" s="41"/>
      <c r="RUF247" s="41"/>
      <c r="RUG247" s="41"/>
      <c r="RUH247" s="41"/>
      <c r="RUI247" s="41"/>
      <c r="RUJ247" s="41"/>
      <c r="RUK247" s="41"/>
      <c r="RUL247" s="41"/>
      <c r="RUM247" s="41"/>
      <c r="RUN247" s="41"/>
      <c r="RUO247" s="41"/>
      <c r="RUP247" s="41"/>
      <c r="RUQ247" s="41"/>
      <c r="RUR247" s="41"/>
      <c r="RUS247" s="41"/>
      <c r="RUT247" s="41"/>
      <c r="RUU247" s="41"/>
      <c r="RUV247" s="41"/>
      <c r="RUW247" s="41"/>
      <c r="RUX247" s="41"/>
      <c r="RUY247" s="41"/>
      <c r="RUZ247" s="41"/>
      <c r="RVA247" s="41"/>
      <c r="RVB247" s="41"/>
      <c r="RVC247" s="41"/>
      <c r="RVD247" s="41"/>
      <c r="RVE247" s="41"/>
      <c r="RVF247" s="41"/>
      <c r="RVG247" s="41"/>
      <c r="RVH247" s="41"/>
      <c r="RVI247" s="41"/>
      <c r="RVJ247" s="41"/>
      <c r="RVK247" s="41"/>
      <c r="RVL247" s="41"/>
      <c r="RVM247" s="41"/>
      <c r="RVN247" s="41"/>
      <c r="RVO247" s="41"/>
      <c r="RVP247" s="41"/>
      <c r="RVQ247" s="41"/>
      <c r="RVR247" s="41"/>
      <c r="RVS247" s="41"/>
      <c r="RVT247" s="41"/>
      <c r="RVU247" s="41"/>
      <c r="RVV247" s="41"/>
      <c r="RVW247" s="41"/>
      <c r="RVX247" s="41"/>
      <c r="RVY247" s="41"/>
      <c r="RVZ247" s="41"/>
      <c r="RWA247" s="41"/>
      <c r="RWB247" s="41"/>
      <c r="RWC247" s="41"/>
      <c r="RWD247" s="41"/>
      <c r="RWE247" s="41"/>
      <c r="RWF247" s="41"/>
      <c r="RWG247" s="41"/>
      <c r="RWH247" s="41"/>
      <c r="RWI247" s="41"/>
      <c r="RWJ247" s="41"/>
      <c r="RWK247" s="41"/>
      <c r="RWL247" s="41"/>
      <c r="RWM247" s="41"/>
      <c r="RWN247" s="41"/>
      <c r="RWO247" s="41"/>
      <c r="RWP247" s="41"/>
      <c r="RWQ247" s="41"/>
      <c r="RWR247" s="41"/>
      <c r="RWS247" s="41"/>
      <c r="RWT247" s="41"/>
      <c r="RWU247" s="41"/>
      <c r="RWV247" s="41"/>
      <c r="RWW247" s="41"/>
      <c r="RWX247" s="41"/>
      <c r="RWY247" s="41"/>
      <c r="RWZ247" s="41"/>
      <c r="RXA247" s="41"/>
      <c r="RXB247" s="41"/>
      <c r="RXC247" s="41"/>
      <c r="RXD247" s="41"/>
      <c r="RXE247" s="41"/>
      <c r="RXF247" s="41"/>
      <c r="RXG247" s="41"/>
      <c r="RXH247" s="41"/>
      <c r="RXI247" s="41"/>
      <c r="RXJ247" s="41"/>
      <c r="RXK247" s="41"/>
      <c r="RXL247" s="41"/>
      <c r="RXM247" s="41"/>
      <c r="RXN247" s="41"/>
      <c r="RXO247" s="41"/>
      <c r="RXP247" s="41"/>
      <c r="RXQ247" s="41"/>
      <c r="RXR247" s="41"/>
      <c r="RXS247" s="41"/>
      <c r="RXT247" s="41"/>
      <c r="RXU247" s="41"/>
      <c r="RXV247" s="41"/>
      <c r="RXW247" s="41"/>
      <c r="RXX247" s="41"/>
      <c r="RXY247" s="41"/>
      <c r="RXZ247" s="41"/>
      <c r="RYA247" s="41"/>
      <c r="RYB247" s="41"/>
      <c r="RYC247" s="41"/>
      <c r="RYD247" s="41"/>
      <c r="RYE247" s="41"/>
      <c r="RYF247" s="41"/>
      <c r="RYG247" s="41"/>
      <c r="RYH247" s="41"/>
      <c r="RYI247" s="41"/>
      <c r="RYJ247" s="41"/>
      <c r="RYK247" s="41"/>
      <c r="RYL247" s="41"/>
      <c r="RYM247" s="41"/>
      <c r="RYN247" s="41"/>
      <c r="RYO247" s="41"/>
      <c r="RYP247" s="41"/>
      <c r="RYQ247" s="41"/>
      <c r="RYR247" s="41"/>
      <c r="RYS247" s="41"/>
      <c r="RYT247" s="41"/>
      <c r="RYU247" s="41"/>
      <c r="RYV247" s="41"/>
      <c r="RYW247" s="41"/>
      <c r="RYX247" s="41"/>
      <c r="RYY247" s="41"/>
      <c r="RYZ247" s="41"/>
      <c r="RZA247" s="41"/>
      <c r="RZB247" s="41"/>
      <c r="RZC247" s="41"/>
      <c r="RZD247" s="41"/>
      <c r="RZE247" s="41"/>
      <c r="RZF247" s="41"/>
      <c r="RZG247" s="41"/>
      <c r="RZH247" s="41"/>
      <c r="RZI247" s="41"/>
      <c r="RZJ247" s="41"/>
      <c r="RZK247" s="41"/>
      <c r="RZL247" s="41"/>
      <c r="RZM247" s="41"/>
      <c r="RZN247" s="41"/>
      <c r="RZO247" s="41"/>
      <c r="RZP247" s="41"/>
      <c r="RZQ247" s="41"/>
      <c r="RZR247" s="41"/>
      <c r="RZS247" s="41"/>
      <c r="RZT247" s="41"/>
      <c r="RZU247" s="41"/>
      <c r="RZV247" s="41"/>
      <c r="RZW247" s="41"/>
      <c r="RZX247" s="41"/>
      <c r="RZY247" s="41"/>
      <c r="RZZ247" s="41"/>
      <c r="SAA247" s="41"/>
      <c r="SAB247" s="41"/>
      <c r="SAC247" s="41"/>
      <c r="SAD247" s="41"/>
      <c r="SAE247" s="41"/>
      <c r="SAF247" s="41"/>
      <c r="SAG247" s="41"/>
      <c r="SAH247" s="41"/>
      <c r="SAI247" s="41"/>
      <c r="SAJ247" s="41"/>
      <c r="SAK247" s="41"/>
      <c r="SAL247" s="41"/>
      <c r="SAM247" s="41"/>
      <c r="SAN247" s="41"/>
      <c r="SAO247" s="41"/>
      <c r="SAP247" s="41"/>
      <c r="SAQ247" s="41"/>
      <c r="SAR247" s="41"/>
      <c r="SAS247" s="41"/>
      <c r="SAT247" s="41"/>
      <c r="SAU247" s="41"/>
      <c r="SAV247" s="41"/>
      <c r="SAW247" s="41"/>
      <c r="SAX247" s="41"/>
      <c r="SAY247" s="41"/>
      <c r="SAZ247" s="41"/>
      <c r="SBA247" s="41"/>
      <c r="SBB247" s="41"/>
      <c r="SBC247" s="41"/>
      <c r="SBD247" s="41"/>
      <c r="SBE247" s="41"/>
      <c r="SBF247" s="41"/>
      <c r="SBG247" s="41"/>
      <c r="SBH247" s="41"/>
      <c r="SBI247" s="41"/>
      <c r="SBJ247" s="41"/>
      <c r="SBK247" s="41"/>
      <c r="SBL247" s="41"/>
      <c r="SBM247" s="41"/>
      <c r="SBN247" s="41"/>
      <c r="SBO247" s="41"/>
      <c r="SBP247" s="41"/>
      <c r="SBQ247" s="41"/>
      <c r="SBR247" s="41"/>
      <c r="SBS247" s="41"/>
      <c r="SBT247" s="41"/>
      <c r="SBU247" s="41"/>
      <c r="SBV247" s="41"/>
      <c r="SBW247" s="41"/>
      <c r="SBX247" s="41"/>
      <c r="SBY247" s="41"/>
      <c r="SBZ247" s="41"/>
      <c r="SCA247" s="41"/>
      <c r="SCB247" s="41"/>
      <c r="SCC247" s="41"/>
      <c r="SCD247" s="41"/>
      <c r="SCE247" s="41"/>
      <c r="SCF247" s="41"/>
      <c r="SCG247" s="41"/>
      <c r="SCH247" s="41"/>
      <c r="SCI247" s="41"/>
      <c r="SCJ247" s="41"/>
      <c r="SCK247" s="41"/>
      <c r="SCL247" s="41"/>
      <c r="SCM247" s="41"/>
      <c r="SCN247" s="41"/>
      <c r="SCO247" s="41"/>
      <c r="SCP247" s="41"/>
      <c r="SCQ247" s="41"/>
      <c r="SCR247" s="41"/>
      <c r="SCS247" s="41"/>
      <c r="SCT247" s="41"/>
      <c r="SCU247" s="41"/>
      <c r="SCV247" s="41"/>
      <c r="SCW247" s="41"/>
      <c r="SCX247" s="41"/>
      <c r="SCY247" s="41"/>
      <c r="SCZ247" s="41"/>
      <c r="SDA247" s="41"/>
      <c r="SDB247" s="41"/>
      <c r="SDC247" s="41"/>
      <c r="SDD247" s="41"/>
      <c r="SDE247" s="41"/>
      <c r="SDF247" s="41"/>
      <c r="SDG247" s="41"/>
      <c r="SDH247" s="41"/>
      <c r="SDI247" s="41"/>
      <c r="SDJ247" s="41"/>
      <c r="SDK247" s="41"/>
      <c r="SDL247" s="41"/>
      <c r="SDM247" s="41"/>
      <c r="SDN247" s="41"/>
      <c r="SDO247" s="41"/>
      <c r="SDP247" s="41"/>
      <c r="SDQ247" s="41"/>
      <c r="SDR247" s="41"/>
      <c r="SDS247" s="41"/>
      <c r="SDT247" s="41"/>
      <c r="SDU247" s="41"/>
      <c r="SDV247" s="41"/>
      <c r="SDW247" s="41"/>
      <c r="SDX247" s="41"/>
      <c r="SDY247" s="41"/>
      <c r="SDZ247" s="41"/>
      <c r="SEA247" s="41"/>
      <c r="SEB247" s="41"/>
      <c r="SEC247" s="41"/>
      <c r="SED247" s="41"/>
      <c r="SEE247" s="41"/>
      <c r="SEF247" s="41"/>
      <c r="SEG247" s="41"/>
      <c r="SEH247" s="41"/>
      <c r="SEI247" s="41"/>
      <c r="SEJ247" s="41"/>
      <c r="SEK247" s="41"/>
      <c r="SEL247" s="41"/>
      <c r="SEM247" s="41"/>
      <c r="SEN247" s="41"/>
      <c r="SEO247" s="41"/>
      <c r="SEP247" s="41"/>
      <c r="SEQ247" s="41"/>
      <c r="SER247" s="41"/>
      <c r="SES247" s="41"/>
      <c r="SET247" s="41"/>
      <c r="SEU247" s="41"/>
      <c r="SEV247" s="41"/>
      <c r="SEW247" s="41"/>
      <c r="SEX247" s="41"/>
      <c r="SEY247" s="41"/>
      <c r="SEZ247" s="41"/>
      <c r="SFA247" s="41"/>
      <c r="SFB247" s="41"/>
      <c r="SFC247" s="41"/>
      <c r="SFD247" s="41"/>
      <c r="SFE247" s="41"/>
      <c r="SFF247" s="41"/>
      <c r="SFG247" s="41"/>
      <c r="SFH247" s="41"/>
      <c r="SFI247" s="41"/>
      <c r="SFJ247" s="41"/>
      <c r="SFK247" s="41"/>
      <c r="SFL247" s="41"/>
      <c r="SFM247" s="41"/>
      <c r="SFN247" s="41"/>
      <c r="SFO247" s="41"/>
      <c r="SFP247" s="41"/>
      <c r="SFQ247" s="41"/>
      <c r="SFR247" s="41"/>
      <c r="SFS247" s="41"/>
      <c r="SFT247" s="41"/>
      <c r="SFU247" s="41"/>
      <c r="SFV247" s="41"/>
      <c r="SFW247" s="41"/>
      <c r="SFX247" s="41"/>
      <c r="SFY247" s="41"/>
      <c r="SFZ247" s="41"/>
      <c r="SGA247" s="41"/>
      <c r="SGB247" s="41"/>
      <c r="SGC247" s="41"/>
      <c r="SGD247" s="41"/>
      <c r="SGE247" s="41"/>
      <c r="SGF247" s="41"/>
      <c r="SGG247" s="41"/>
      <c r="SGH247" s="41"/>
      <c r="SGI247" s="41"/>
      <c r="SGJ247" s="41"/>
      <c r="SGK247" s="41"/>
      <c r="SGL247" s="41"/>
      <c r="SGM247" s="41"/>
      <c r="SGN247" s="41"/>
      <c r="SGO247" s="41"/>
      <c r="SGP247" s="41"/>
      <c r="SGQ247" s="41"/>
      <c r="SGR247" s="41"/>
      <c r="SGS247" s="41"/>
      <c r="SGT247" s="41"/>
      <c r="SGU247" s="41"/>
      <c r="SGV247" s="41"/>
      <c r="SGW247" s="41"/>
      <c r="SGX247" s="41"/>
      <c r="SGY247" s="41"/>
      <c r="SGZ247" s="41"/>
      <c r="SHA247" s="41"/>
      <c r="SHB247" s="41"/>
      <c r="SHC247" s="41"/>
      <c r="SHD247" s="41"/>
      <c r="SHE247" s="41"/>
      <c r="SHF247" s="41"/>
      <c r="SHG247" s="41"/>
      <c r="SHH247" s="41"/>
      <c r="SHI247" s="41"/>
      <c r="SHJ247" s="41"/>
      <c r="SHK247" s="41"/>
      <c r="SHL247" s="41"/>
      <c r="SHM247" s="41"/>
      <c r="SHN247" s="41"/>
      <c r="SHO247" s="41"/>
      <c r="SHP247" s="41"/>
      <c r="SHQ247" s="41"/>
      <c r="SHR247" s="41"/>
      <c r="SHS247" s="41"/>
      <c r="SHT247" s="41"/>
      <c r="SHU247" s="41"/>
      <c r="SHV247" s="41"/>
      <c r="SHW247" s="41"/>
      <c r="SHX247" s="41"/>
      <c r="SHY247" s="41"/>
      <c r="SHZ247" s="41"/>
      <c r="SIA247" s="41"/>
      <c r="SIB247" s="41"/>
      <c r="SIC247" s="41"/>
      <c r="SID247" s="41"/>
      <c r="SIE247" s="41"/>
      <c r="SIF247" s="41"/>
      <c r="SIG247" s="41"/>
      <c r="SIH247" s="41"/>
      <c r="SII247" s="41"/>
      <c r="SIJ247" s="41"/>
      <c r="SIK247" s="41"/>
      <c r="SIL247" s="41"/>
      <c r="SIM247" s="41"/>
      <c r="SIN247" s="41"/>
      <c r="SIO247" s="41"/>
      <c r="SIP247" s="41"/>
      <c r="SIQ247" s="41"/>
      <c r="SIR247" s="41"/>
      <c r="SIS247" s="41"/>
      <c r="SIT247" s="41"/>
      <c r="SIU247" s="41"/>
      <c r="SIV247" s="41"/>
      <c r="SIW247" s="41"/>
      <c r="SIX247" s="41"/>
      <c r="SIY247" s="41"/>
      <c r="SIZ247" s="41"/>
      <c r="SJA247" s="41"/>
      <c r="SJB247" s="41"/>
      <c r="SJC247" s="41"/>
      <c r="SJD247" s="41"/>
      <c r="SJE247" s="41"/>
      <c r="SJF247" s="41"/>
      <c r="SJG247" s="41"/>
      <c r="SJH247" s="41"/>
      <c r="SJI247" s="41"/>
      <c r="SJJ247" s="41"/>
      <c r="SJK247" s="41"/>
      <c r="SJL247" s="41"/>
      <c r="SJM247" s="41"/>
      <c r="SJN247" s="41"/>
      <c r="SJO247" s="41"/>
      <c r="SJP247" s="41"/>
      <c r="SJQ247" s="41"/>
      <c r="SJR247" s="41"/>
      <c r="SJS247" s="41"/>
      <c r="SJT247" s="41"/>
      <c r="SJU247" s="41"/>
      <c r="SJV247" s="41"/>
      <c r="SJW247" s="41"/>
      <c r="SJX247" s="41"/>
      <c r="SJY247" s="41"/>
      <c r="SJZ247" s="41"/>
      <c r="SKA247" s="41"/>
      <c r="SKB247" s="41"/>
      <c r="SKC247" s="41"/>
      <c r="SKD247" s="41"/>
      <c r="SKE247" s="41"/>
      <c r="SKF247" s="41"/>
      <c r="SKG247" s="41"/>
      <c r="SKH247" s="41"/>
      <c r="SKI247" s="41"/>
      <c r="SKJ247" s="41"/>
      <c r="SKK247" s="41"/>
      <c r="SKL247" s="41"/>
      <c r="SKM247" s="41"/>
      <c r="SKN247" s="41"/>
      <c r="SKO247" s="41"/>
      <c r="SKP247" s="41"/>
      <c r="SKQ247" s="41"/>
      <c r="SKR247" s="41"/>
      <c r="SKS247" s="41"/>
      <c r="SKT247" s="41"/>
      <c r="SKU247" s="41"/>
      <c r="SKV247" s="41"/>
      <c r="SKW247" s="41"/>
      <c r="SKX247" s="41"/>
      <c r="SKY247" s="41"/>
      <c r="SKZ247" s="41"/>
      <c r="SLA247" s="41"/>
      <c r="SLB247" s="41"/>
      <c r="SLC247" s="41"/>
      <c r="SLD247" s="41"/>
      <c r="SLE247" s="41"/>
      <c r="SLF247" s="41"/>
      <c r="SLG247" s="41"/>
      <c r="SLH247" s="41"/>
      <c r="SLI247" s="41"/>
      <c r="SLJ247" s="41"/>
      <c r="SLK247" s="41"/>
      <c r="SLL247" s="41"/>
      <c r="SLM247" s="41"/>
      <c r="SLN247" s="41"/>
      <c r="SLO247" s="41"/>
      <c r="SLP247" s="41"/>
      <c r="SLQ247" s="41"/>
      <c r="SLR247" s="41"/>
      <c r="SLS247" s="41"/>
      <c r="SLT247" s="41"/>
      <c r="SLU247" s="41"/>
      <c r="SLV247" s="41"/>
      <c r="SLW247" s="41"/>
      <c r="SLX247" s="41"/>
      <c r="SLY247" s="41"/>
      <c r="SLZ247" s="41"/>
      <c r="SMA247" s="41"/>
      <c r="SMB247" s="41"/>
      <c r="SMC247" s="41"/>
      <c r="SMD247" s="41"/>
      <c r="SME247" s="41"/>
      <c r="SMF247" s="41"/>
      <c r="SMG247" s="41"/>
      <c r="SMH247" s="41"/>
      <c r="SMI247" s="41"/>
      <c r="SMJ247" s="41"/>
      <c r="SMK247" s="41"/>
      <c r="SML247" s="41"/>
      <c r="SMM247" s="41"/>
      <c r="SMN247" s="41"/>
      <c r="SMO247" s="41"/>
      <c r="SMP247" s="41"/>
      <c r="SMQ247" s="41"/>
      <c r="SMR247" s="41"/>
      <c r="SMS247" s="41"/>
      <c r="SMT247" s="41"/>
      <c r="SMU247" s="41"/>
      <c r="SMV247" s="41"/>
      <c r="SMW247" s="41"/>
      <c r="SMX247" s="41"/>
      <c r="SMY247" s="41"/>
      <c r="SMZ247" s="41"/>
      <c r="SNA247" s="41"/>
      <c r="SNB247" s="41"/>
      <c r="SNC247" s="41"/>
      <c r="SND247" s="41"/>
      <c r="SNE247" s="41"/>
      <c r="SNF247" s="41"/>
      <c r="SNG247" s="41"/>
      <c r="SNH247" s="41"/>
      <c r="SNI247" s="41"/>
      <c r="SNJ247" s="41"/>
      <c r="SNK247" s="41"/>
      <c r="SNL247" s="41"/>
      <c r="SNM247" s="41"/>
      <c r="SNN247" s="41"/>
      <c r="SNO247" s="41"/>
      <c r="SNP247" s="41"/>
      <c r="SNQ247" s="41"/>
      <c r="SNR247" s="41"/>
      <c r="SNS247" s="41"/>
      <c r="SNT247" s="41"/>
      <c r="SNU247" s="41"/>
      <c r="SNV247" s="41"/>
      <c r="SNW247" s="41"/>
      <c r="SNX247" s="41"/>
      <c r="SNY247" s="41"/>
      <c r="SNZ247" s="41"/>
      <c r="SOA247" s="41"/>
      <c r="SOB247" s="41"/>
      <c r="SOC247" s="41"/>
      <c r="SOD247" s="41"/>
      <c r="SOE247" s="41"/>
      <c r="SOF247" s="41"/>
      <c r="SOG247" s="41"/>
      <c r="SOH247" s="41"/>
      <c r="SOI247" s="41"/>
      <c r="SOJ247" s="41"/>
      <c r="SOK247" s="41"/>
      <c r="SOL247" s="41"/>
      <c r="SOM247" s="41"/>
      <c r="SON247" s="41"/>
      <c r="SOO247" s="41"/>
      <c r="SOP247" s="41"/>
      <c r="SOQ247" s="41"/>
      <c r="SOR247" s="41"/>
      <c r="SOS247" s="41"/>
      <c r="SOT247" s="41"/>
      <c r="SOU247" s="41"/>
      <c r="SOV247" s="41"/>
      <c r="SOW247" s="41"/>
      <c r="SOX247" s="41"/>
      <c r="SOY247" s="41"/>
      <c r="SOZ247" s="41"/>
      <c r="SPA247" s="41"/>
      <c r="SPB247" s="41"/>
      <c r="SPC247" s="41"/>
      <c r="SPD247" s="41"/>
      <c r="SPE247" s="41"/>
      <c r="SPF247" s="41"/>
      <c r="SPG247" s="41"/>
      <c r="SPH247" s="41"/>
      <c r="SPI247" s="41"/>
      <c r="SPJ247" s="41"/>
      <c r="SPK247" s="41"/>
      <c r="SPL247" s="41"/>
      <c r="SPM247" s="41"/>
      <c r="SPN247" s="41"/>
      <c r="SPO247" s="41"/>
      <c r="SPP247" s="41"/>
      <c r="SPQ247" s="41"/>
      <c r="SPR247" s="41"/>
      <c r="SPS247" s="41"/>
      <c r="SPT247" s="41"/>
      <c r="SPU247" s="41"/>
      <c r="SPV247" s="41"/>
      <c r="SPW247" s="41"/>
      <c r="SPX247" s="41"/>
      <c r="SPY247" s="41"/>
      <c r="SPZ247" s="41"/>
      <c r="SQA247" s="41"/>
      <c r="SQB247" s="41"/>
      <c r="SQC247" s="41"/>
      <c r="SQD247" s="41"/>
      <c r="SQE247" s="41"/>
      <c r="SQF247" s="41"/>
      <c r="SQG247" s="41"/>
      <c r="SQH247" s="41"/>
      <c r="SQI247" s="41"/>
      <c r="SQJ247" s="41"/>
      <c r="SQK247" s="41"/>
      <c r="SQL247" s="41"/>
      <c r="SQM247" s="41"/>
      <c r="SQN247" s="41"/>
      <c r="SQO247" s="41"/>
      <c r="SQP247" s="41"/>
      <c r="SQQ247" s="41"/>
      <c r="SQR247" s="41"/>
      <c r="SQS247" s="41"/>
      <c r="SQT247" s="41"/>
      <c r="SQU247" s="41"/>
      <c r="SQV247" s="41"/>
      <c r="SQW247" s="41"/>
      <c r="SQX247" s="41"/>
      <c r="SQY247" s="41"/>
      <c r="SQZ247" s="41"/>
      <c r="SRA247" s="41"/>
      <c r="SRB247" s="41"/>
      <c r="SRC247" s="41"/>
      <c r="SRD247" s="41"/>
      <c r="SRE247" s="41"/>
      <c r="SRF247" s="41"/>
      <c r="SRG247" s="41"/>
      <c r="SRH247" s="41"/>
      <c r="SRI247" s="41"/>
      <c r="SRJ247" s="41"/>
      <c r="SRK247" s="41"/>
      <c r="SRL247" s="41"/>
      <c r="SRM247" s="41"/>
      <c r="SRN247" s="41"/>
      <c r="SRO247" s="41"/>
      <c r="SRP247" s="41"/>
      <c r="SRQ247" s="41"/>
      <c r="SRR247" s="41"/>
      <c r="SRS247" s="41"/>
      <c r="SRT247" s="41"/>
      <c r="SRU247" s="41"/>
      <c r="SRV247" s="41"/>
      <c r="SRW247" s="41"/>
      <c r="SRX247" s="41"/>
      <c r="SRY247" s="41"/>
      <c r="SRZ247" s="41"/>
      <c r="SSA247" s="41"/>
      <c r="SSB247" s="41"/>
      <c r="SSC247" s="41"/>
      <c r="SSD247" s="41"/>
      <c r="SSE247" s="41"/>
      <c r="SSF247" s="41"/>
      <c r="SSG247" s="41"/>
      <c r="SSH247" s="41"/>
      <c r="SSI247" s="41"/>
      <c r="SSJ247" s="41"/>
      <c r="SSK247" s="41"/>
      <c r="SSL247" s="41"/>
      <c r="SSM247" s="41"/>
      <c r="SSN247" s="41"/>
      <c r="SSO247" s="41"/>
      <c r="SSP247" s="41"/>
      <c r="SSQ247" s="41"/>
      <c r="SSR247" s="41"/>
      <c r="SSS247" s="41"/>
      <c r="SST247" s="41"/>
      <c r="SSU247" s="41"/>
      <c r="SSV247" s="41"/>
      <c r="SSW247" s="41"/>
      <c r="SSX247" s="41"/>
      <c r="SSY247" s="41"/>
      <c r="SSZ247" s="41"/>
      <c r="STA247" s="41"/>
      <c r="STB247" s="41"/>
      <c r="STC247" s="41"/>
      <c r="STD247" s="41"/>
      <c r="STE247" s="41"/>
      <c r="STF247" s="41"/>
      <c r="STG247" s="41"/>
      <c r="STH247" s="41"/>
      <c r="STI247" s="41"/>
      <c r="STJ247" s="41"/>
      <c r="STK247" s="41"/>
      <c r="STL247" s="41"/>
      <c r="STM247" s="41"/>
      <c r="STN247" s="41"/>
      <c r="STO247" s="41"/>
      <c r="STP247" s="41"/>
      <c r="STQ247" s="41"/>
      <c r="STR247" s="41"/>
      <c r="STS247" s="41"/>
      <c r="STT247" s="41"/>
      <c r="STU247" s="41"/>
      <c r="STV247" s="41"/>
      <c r="STW247" s="41"/>
      <c r="STX247" s="41"/>
      <c r="STY247" s="41"/>
      <c r="STZ247" s="41"/>
      <c r="SUA247" s="41"/>
      <c r="SUB247" s="41"/>
      <c r="SUC247" s="41"/>
      <c r="SUD247" s="41"/>
      <c r="SUE247" s="41"/>
      <c r="SUF247" s="41"/>
      <c r="SUG247" s="41"/>
      <c r="SUH247" s="41"/>
      <c r="SUI247" s="41"/>
      <c r="SUJ247" s="41"/>
      <c r="SUK247" s="41"/>
      <c r="SUL247" s="41"/>
      <c r="SUM247" s="41"/>
      <c r="SUN247" s="41"/>
      <c r="SUO247" s="41"/>
      <c r="SUP247" s="41"/>
      <c r="SUQ247" s="41"/>
      <c r="SUR247" s="41"/>
      <c r="SUS247" s="41"/>
      <c r="SUT247" s="41"/>
      <c r="SUU247" s="41"/>
      <c r="SUV247" s="41"/>
      <c r="SUW247" s="41"/>
      <c r="SUX247" s="41"/>
      <c r="SUY247" s="41"/>
      <c r="SUZ247" s="41"/>
      <c r="SVA247" s="41"/>
      <c r="SVB247" s="41"/>
      <c r="SVC247" s="41"/>
      <c r="SVD247" s="41"/>
      <c r="SVE247" s="41"/>
      <c r="SVF247" s="41"/>
      <c r="SVG247" s="41"/>
      <c r="SVH247" s="41"/>
      <c r="SVI247" s="41"/>
      <c r="SVJ247" s="41"/>
      <c r="SVK247" s="41"/>
      <c r="SVL247" s="41"/>
      <c r="SVM247" s="41"/>
      <c r="SVN247" s="41"/>
      <c r="SVO247" s="41"/>
      <c r="SVP247" s="41"/>
      <c r="SVQ247" s="41"/>
      <c r="SVR247" s="41"/>
      <c r="SVS247" s="41"/>
      <c r="SVT247" s="41"/>
      <c r="SVU247" s="41"/>
      <c r="SVV247" s="41"/>
      <c r="SVW247" s="41"/>
      <c r="SVX247" s="41"/>
      <c r="SVY247" s="41"/>
      <c r="SVZ247" s="41"/>
      <c r="SWA247" s="41"/>
      <c r="SWB247" s="41"/>
      <c r="SWC247" s="41"/>
      <c r="SWD247" s="41"/>
      <c r="SWE247" s="41"/>
      <c r="SWF247" s="41"/>
      <c r="SWG247" s="41"/>
      <c r="SWH247" s="41"/>
      <c r="SWI247" s="41"/>
      <c r="SWJ247" s="41"/>
      <c r="SWK247" s="41"/>
      <c r="SWL247" s="41"/>
      <c r="SWM247" s="41"/>
      <c r="SWN247" s="41"/>
      <c r="SWO247" s="41"/>
      <c r="SWP247" s="41"/>
      <c r="SWQ247" s="41"/>
      <c r="SWR247" s="41"/>
      <c r="SWS247" s="41"/>
      <c r="SWT247" s="41"/>
      <c r="SWU247" s="41"/>
      <c r="SWV247" s="41"/>
      <c r="SWW247" s="41"/>
      <c r="SWX247" s="41"/>
      <c r="SWY247" s="41"/>
      <c r="SWZ247" s="41"/>
      <c r="SXA247" s="41"/>
      <c r="SXB247" s="41"/>
      <c r="SXC247" s="41"/>
      <c r="SXD247" s="41"/>
      <c r="SXE247" s="41"/>
      <c r="SXF247" s="41"/>
      <c r="SXG247" s="41"/>
      <c r="SXH247" s="41"/>
      <c r="SXI247" s="41"/>
      <c r="SXJ247" s="41"/>
      <c r="SXK247" s="41"/>
      <c r="SXL247" s="41"/>
      <c r="SXM247" s="41"/>
      <c r="SXN247" s="41"/>
      <c r="SXO247" s="41"/>
      <c r="SXP247" s="41"/>
      <c r="SXQ247" s="41"/>
      <c r="SXR247" s="41"/>
      <c r="SXS247" s="41"/>
      <c r="SXT247" s="41"/>
      <c r="SXU247" s="41"/>
      <c r="SXV247" s="41"/>
      <c r="SXW247" s="41"/>
      <c r="SXX247" s="41"/>
      <c r="SXY247" s="41"/>
      <c r="SXZ247" s="41"/>
      <c r="SYA247" s="41"/>
      <c r="SYB247" s="41"/>
      <c r="SYC247" s="41"/>
      <c r="SYD247" s="41"/>
      <c r="SYE247" s="41"/>
      <c r="SYF247" s="41"/>
      <c r="SYG247" s="41"/>
      <c r="SYH247" s="41"/>
      <c r="SYI247" s="41"/>
      <c r="SYJ247" s="41"/>
      <c r="SYK247" s="41"/>
      <c r="SYL247" s="41"/>
      <c r="SYM247" s="41"/>
      <c r="SYN247" s="41"/>
      <c r="SYO247" s="41"/>
      <c r="SYP247" s="41"/>
      <c r="SYQ247" s="41"/>
      <c r="SYR247" s="41"/>
      <c r="SYS247" s="41"/>
      <c r="SYT247" s="41"/>
      <c r="SYU247" s="41"/>
      <c r="SYV247" s="41"/>
      <c r="SYW247" s="41"/>
      <c r="SYX247" s="41"/>
      <c r="SYY247" s="41"/>
      <c r="SYZ247" s="41"/>
      <c r="SZA247" s="41"/>
      <c r="SZB247" s="41"/>
      <c r="SZC247" s="41"/>
      <c r="SZD247" s="41"/>
      <c r="SZE247" s="41"/>
      <c r="SZF247" s="41"/>
      <c r="SZG247" s="41"/>
      <c r="SZH247" s="41"/>
      <c r="SZI247" s="41"/>
      <c r="SZJ247" s="41"/>
      <c r="SZK247" s="41"/>
      <c r="SZL247" s="41"/>
      <c r="SZM247" s="41"/>
      <c r="SZN247" s="41"/>
      <c r="SZO247" s="41"/>
      <c r="SZP247" s="41"/>
      <c r="SZQ247" s="41"/>
      <c r="SZR247" s="41"/>
      <c r="SZS247" s="41"/>
      <c r="SZT247" s="41"/>
      <c r="SZU247" s="41"/>
      <c r="SZV247" s="41"/>
      <c r="SZW247" s="41"/>
      <c r="SZX247" s="41"/>
      <c r="SZY247" s="41"/>
      <c r="SZZ247" s="41"/>
      <c r="TAA247" s="41"/>
      <c r="TAB247" s="41"/>
      <c r="TAC247" s="41"/>
      <c r="TAD247" s="41"/>
      <c r="TAE247" s="41"/>
      <c r="TAF247" s="41"/>
      <c r="TAG247" s="41"/>
      <c r="TAH247" s="41"/>
      <c r="TAI247" s="41"/>
      <c r="TAJ247" s="41"/>
      <c r="TAK247" s="41"/>
      <c r="TAL247" s="41"/>
      <c r="TAM247" s="41"/>
      <c r="TAN247" s="41"/>
      <c r="TAO247" s="41"/>
      <c r="TAP247" s="41"/>
      <c r="TAQ247" s="41"/>
      <c r="TAR247" s="41"/>
      <c r="TAS247" s="41"/>
      <c r="TAT247" s="41"/>
      <c r="TAU247" s="41"/>
      <c r="TAV247" s="41"/>
      <c r="TAW247" s="41"/>
      <c r="TAX247" s="41"/>
      <c r="TAY247" s="41"/>
      <c r="TAZ247" s="41"/>
      <c r="TBA247" s="41"/>
      <c r="TBB247" s="41"/>
      <c r="TBC247" s="41"/>
      <c r="TBD247" s="41"/>
      <c r="TBE247" s="41"/>
      <c r="TBF247" s="41"/>
      <c r="TBG247" s="41"/>
      <c r="TBH247" s="41"/>
      <c r="TBI247" s="41"/>
      <c r="TBJ247" s="41"/>
      <c r="TBK247" s="41"/>
      <c r="TBL247" s="41"/>
      <c r="TBM247" s="41"/>
      <c r="TBN247" s="41"/>
      <c r="TBO247" s="41"/>
      <c r="TBP247" s="41"/>
      <c r="TBQ247" s="41"/>
      <c r="TBR247" s="41"/>
      <c r="TBS247" s="41"/>
      <c r="TBT247" s="41"/>
      <c r="TBU247" s="41"/>
      <c r="TBV247" s="41"/>
      <c r="TBW247" s="41"/>
      <c r="TBX247" s="41"/>
      <c r="TBY247" s="41"/>
      <c r="TBZ247" s="41"/>
      <c r="TCA247" s="41"/>
      <c r="TCB247" s="41"/>
      <c r="TCC247" s="41"/>
      <c r="TCD247" s="41"/>
      <c r="TCE247" s="41"/>
      <c r="TCF247" s="41"/>
      <c r="TCG247" s="41"/>
      <c r="TCH247" s="41"/>
      <c r="TCI247" s="41"/>
      <c r="TCJ247" s="41"/>
      <c r="TCK247" s="41"/>
      <c r="TCL247" s="41"/>
      <c r="TCM247" s="41"/>
      <c r="TCN247" s="41"/>
      <c r="TCO247" s="41"/>
      <c r="TCP247" s="41"/>
      <c r="TCQ247" s="41"/>
      <c r="TCR247" s="41"/>
      <c r="TCS247" s="41"/>
      <c r="TCT247" s="41"/>
      <c r="TCU247" s="41"/>
      <c r="TCV247" s="41"/>
      <c r="TCW247" s="41"/>
      <c r="TCX247" s="41"/>
      <c r="TCY247" s="41"/>
      <c r="TCZ247" s="41"/>
      <c r="TDA247" s="41"/>
      <c r="TDB247" s="41"/>
      <c r="TDC247" s="41"/>
      <c r="TDD247" s="41"/>
      <c r="TDE247" s="41"/>
      <c r="TDF247" s="41"/>
      <c r="TDG247" s="41"/>
      <c r="TDH247" s="41"/>
      <c r="TDI247" s="41"/>
      <c r="TDJ247" s="41"/>
      <c r="TDK247" s="41"/>
      <c r="TDL247" s="41"/>
      <c r="TDM247" s="41"/>
      <c r="TDN247" s="41"/>
      <c r="TDO247" s="41"/>
      <c r="TDP247" s="41"/>
      <c r="TDQ247" s="41"/>
      <c r="TDR247" s="41"/>
      <c r="TDS247" s="41"/>
      <c r="TDT247" s="41"/>
      <c r="TDU247" s="41"/>
      <c r="TDV247" s="41"/>
      <c r="TDW247" s="41"/>
      <c r="TDX247" s="41"/>
      <c r="TDY247" s="41"/>
      <c r="TDZ247" s="41"/>
      <c r="TEA247" s="41"/>
      <c r="TEB247" s="41"/>
      <c r="TEC247" s="41"/>
      <c r="TED247" s="41"/>
      <c r="TEE247" s="41"/>
      <c r="TEF247" s="41"/>
      <c r="TEG247" s="41"/>
      <c r="TEH247" s="41"/>
      <c r="TEI247" s="41"/>
      <c r="TEJ247" s="41"/>
      <c r="TEK247" s="41"/>
      <c r="TEL247" s="41"/>
      <c r="TEM247" s="41"/>
      <c r="TEN247" s="41"/>
      <c r="TEO247" s="41"/>
      <c r="TEP247" s="41"/>
      <c r="TEQ247" s="41"/>
      <c r="TER247" s="41"/>
      <c r="TES247" s="41"/>
      <c r="TET247" s="41"/>
      <c r="TEU247" s="41"/>
      <c r="TEV247" s="41"/>
      <c r="TEW247" s="41"/>
      <c r="TEX247" s="41"/>
      <c r="TEY247" s="41"/>
      <c r="TEZ247" s="41"/>
      <c r="TFA247" s="41"/>
      <c r="TFB247" s="41"/>
      <c r="TFC247" s="41"/>
      <c r="TFD247" s="41"/>
      <c r="TFE247" s="41"/>
      <c r="TFF247" s="41"/>
      <c r="TFG247" s="41"/>
      <c r="TFH247" s="41"/>
      <c r="TFI247" s="41"/>
      <c r="TFJ247" s="41"/>
      <c r="TFK247" s="41"/>
      <c r="TFL247" s="41"/>
      <c r="TFM247" s="41"/>
      <c r="TFN247" s="41"/>
      <c r="TFO247" s="41"/>
      <c r="TFP247" s="41"/>
      <c r="TFQ247" s="41"/>
      <c r="TFR247" s="41"/>
      <c r="TFS247" s="41"/>
      <c r="TFT247" s="41"/>
      <c r="TFU247" s="41"/>
      <c r="TFV247" s="41"/>
      <c r="TFW247" s="41"/>
      <c r="TFX247" s="41"/>
      <c r="TFY247" s="41"/>
      <c r="TFZ247" s="41"/>
      <c r="TGA247" s="41"/>
      <c r="TGB247" s="41"/>
      <c r="TGC247" s="41"/>
      <c r="TGD247" s="41"/>
      <c r="TGE247" s="41"/>
      <c r="TGF247" s="41"/>
      <c r="TGG247" s="41"/>
      <c r="TGH247" s="41"/>
      <c r="TGI247" s="41"/>
      <c r="TGJ247" s="41"/>
      <c r="TGK247" s="41"/>
      <c r="TGL247" s="41"/>
      <c r="TGM247" s="41"/>
      <c r="TGN247" s="41"/>
      <c r="TGO247" s="41"/>
      <c r="TGP247" s="41"/>
      <c r="TGQ247" s="41"/>
      <c r="TGR247" s="41"/>
      <c r="TGS247" s="41"/>
      <c r="TGT247" s="41"/>
      <c r="TGU247" s="41"/>
      <c r="TGV247" s="41"/>
      <c r="TGW247" s="41"/>
      <c r="TGX247" s="41"/>
      <c r="TGY247" s="41"/>
      <c r="TGZ247" s="41"/>
      <c r="THA247" s="41"/>
      <c r="THB247" s="41"/>
      <c r="THC247" s="41"/>
      <c r="THD247" s="41"/>
      <c r="THE247" s="41"/>
      <c r="THF247" s="41"/>
      <c r="THG247" s="41"/>
      <c r="THH247" s="41"/>
      <c r="THI247" s="41"/>
      <c r="THJ247" s="41"/>
      <c r="THK247" s="41"/>
      <c r="THL247" s="41"/>
      <c r="THM247" s="41"/>
      <c r="THN247" s="41"/>
      <c r="THO247" s="41"/>
      <c r="THP247" s="41"/>
      <c r="THQ247" s="41"/>
      <c r="THR247" s="41"/>
      <c r="THS247" s="41"/>
      <c r="THT247" s="41"/>
      <c r="THU247" s="41"/>
      <c r="THV247" s="41"/>
      <c r="THW247" s="41"/>
      <c r="THX247" s="41"/>
      <c r="THY247" s="41"/>
      <c r="THZ247" s="41"/>
      <c r="TIA247" s="41"/>
      <c r="TIB247" s="41"/>
      <c r="TIC247" s="41"/>
      <c r="TID247" s="41"/>
      <c r="TIE247" s="41"/>
      <c r="TIF247" s="41"/>
      <c r="TIG247" s="41"/>
      <c r="TIH247" s="41"/>
      <c r="TII247" s="41"/>
      <c r="TIJ247" s="41"/>
      <c r="TIK247" s="41"/>
      <c r="TIL247" s="41"/>
      <c r="TIM247" s="41"/>
      <c r="TIN247" s="41"/>
      <c r="TIO247" s="41"/>
      <c r="TIP247" s="41"/>
      <c r="TIQ247" s="41"/>
      <c r="TIR247" s="41"/>
      <c r="TIS247" s="41"/>
      <c r="TIT247" s="41"/>
      <c r="TIU247" s="41"/>
      <c r="TIV247" s="41"/>
      <c r="TIW247" s="41"/>
      <c r="TIX247" s="41"/>
      <c r="TIY247" s="41"/>
      <c r="TIZ247" s="41"/>
      <c r="TJA247" s="41"/>
      <c r="TJB247" s="41"/>
      <c r="TJC247" s="41"/>
      <c r="TJD247" s="41"/>
      <c r="TJE247" s="41"/>
      <c r="TJF247" s="41"/>
      <c r="TJG247" s="41"/>
      <c r="TJH247" s="41"/>
      <c r="TJI247" s="41"/>
      <c r="TJJ247" s="41"/>
      <c r="TJK247" s="41"/>
      <c r="TJL247" s="41"/>
      <c r="TJM247" s="41"/>
      <c r="TJN247" s="41"/>
      <c r="TJO247" s="41"/>
      <c r="TJP247" s="41"/>
      <c r="TJQ247" s="41"/>
      <c r="TJR247" s="41"/>
      <c r="TJS247" s="41"/>
      <c r="TJT247" s="41"/>
      <c r="TJU247" s="41"/>
      <c r="TJV247" s="41"/>
      <c r="TJW247" s="41"/>
      <c r="TJX247" s="41"/>
      <c r="TJY247" s="41"/>
      <c r="TJZ247" s="41"/>
      <c r="TKA247" s="41"/>
      <c r="TKB247" s="41"/>
      <c r="TKC247" s="41"/>
      <c r="TKD247" s="41"/>
      <c r="TKE247" s="41"/>
      <c r="TKF247" s="41"/>
      <c r="TKG247" s="41"/>
      <c r="TKH247" s="41"/>
      <c r="TKI247" s="41"/>
      <c r="TKJ247" s="41"/>
      <c r="TKK247" s="41"/>
      <c r="TKL247" s="41"/>
      <c r="TKM247" s="41"/>
      <c r="TKN247" s="41"/>
      <c r="TKO247" s="41"/>
      <c r="TKP247" s="41"/>
      <c r="TKQ247" s="41"/>
      <c r="TKR247" s="41"/>
      <c r="TKS247" s="41"/>
      <c r="TKT247" s="41"/>
      <c r="TKU247" s="41"/>
      <c r="TKV247" s="41"/>
      <c r="TKW247" s="41"/>
      <c r="TKX247" s="41"/>
      <c r="TKY247" s="41"/>
      <c r="TKZ247" s="41"/>
      <c r="TLA247" s="41"/>
      <c r="TLB247" s="41"/>
      <c r="TLC247" s="41"/>
      <c r="TLD247" s="41"/>
      <c r="TLE247" s="41"/>
      <c r="TLF247" s="41"/>
      <c r="TLG247" s="41"/>
      <c r="TLH247" s="41"/>
      <c r="TLI247" s="41"/>
      <c r="TLJ247" s="41"/>
      <c r="TLK247" s="41"/>
      <c r="TLL247" s="41"/>
      <c r="TLM247" s="41"/>
      <c r="TLN247" s="41"/>
      <c r="TLO247" s="41"/>
      <c r="TLP247" s="41"/>
      <c r="TLQ247" s="41"/>
      <c r="TLR247" s="41"/>
      <c r="TLS247" s="41"/>
      <c r="TLT247" s="41"/>
      <c r="TLU247" s="41"/>
      <c r="TLV247" s="41"/>
      <c r="TLW247" s="41"/>
      <c r="TLX247" s="41"/>
      <c r="TLY247" s="41"/>
      <c r="TLZ247" s="41"/>
      <c r="TMA247" s="41"/>
      <c r="TMB247" s="41"/>
      <c r="TMC247" s="41"/>
      <c r="TMD247" s="41"/>
      <c r="TME247" s="41"/>
      <c r="TMF247" s="41"/>
      <c r="TMG247" s="41"/>
      <c r="TMH247" s="41"/>
      <c r="TMI247" s="41"/>
      <c r="TMJ247" s="41"/>
      <c r="TMK247" s="41"/>
      <c r="TML247" s="41"/>
      <c r="TMM247" s="41"/>
      <c r="TMN247" s="41"/>
      <c r="TMO247" s="41"/>
      <c r="TMP247" s="41"/>
      <c r="TMQ247" s="41"/>
      <c r="TMR247" s="41"/>
      <c r="TMS247" s="41"/>
      <c r="TMT247" s="41"/>
      <c r="TMU247" s="41"/>
      <c r="TMV247" s="41"/>
      <c r="TMW247" s="41"/>
      <c r="TMX247" s="41"/>
      <c r="TMY247" s="41"/>
      <c r="TMZ247" s="41"/>
      <c r="TNA247" s="41"/>
      <c r="TNB247" s="41"/>
      <c r="TNC247" s="41"/>
      <c r="TND247" s="41"/>
      <c r="TNE247" s="41"/>
      <c r="TNF247" s="41"/>
      <c r="TNG247" s="41"/>
      <c r="TNH247" s="41"/>
      <c r="TNI247" s="41"/>
      <c r="TNJ247" s="41"/>
      <c r="TNK247" s="41"/>
      <c r="TNL247" s="41"/>
      <c r="TNM247" s="41"/>
      <c r="TNN247" s="41"/>
      <c r="TNO247" s="41"/>
      <c r="TNP247" s="41"/>
      <c r="TNQ247" s="41"/>
      <c r="TNR247" s="41"/>
      <c r="TNS247" s="41"/>
      <c r="TNT247" s="41"/>
      <c r="TNU247" s="41"/>
      <c r="TNV247" s="41"/>
      <c r="TNW247" s="41"/>
      <c r="TNX247" s="41"/>
      <c r="TNY247" s="41"/>
      <c r="TNZ247" s="41"/>
      <c r="TOA247" s="41"/>
      <c r="TOB247" s="41"/>
      <c r="TOC247" s="41"/>
      <c r="TOD247" s="41"/>
      <c r="TOE247" s="41"/>
      <c r="TOF247" s="41"/>
      <c r="TOG247" s="41"/>
      <c r="TOH247" s="41"/>
      <c r="TOI247" s="41"/>
      <c r="TOJ247" s="41"/>
      <c r="TOK247" s="41"/>
      <c r="TOL247" s="41"/>
      <c r="TOM247" s="41"/>
      <c r="TON247" s="41"/>
      <c r="TOO247" s="41"/>
      <c r="TOP247" s="41"/>
      <c r="TOQ247" s="41"/>
      <c r="TOR247" s="41"/>
      <c r="TOS247" s="41"/>
      <c r="TOT247" s="41"/>
      <c r="TOU247" s="41"/>
      <c r="TOV247" s="41"/>
      <c r="TOW247" s="41"/>
      <c r="TOX247" s="41"/>
      <c r="TOY247" s="41"/>
      <c r="TOZ247" s="41"/>
      <c r="TPA247" s="41"/>
      <c r="TPB247" s="41"/>
      <c r="TPC247" s="41"/>
      <c r="TPD247" s="41"/>
      <c r="TPE247" s="41"/>
      <c r="TPF247" s="41"/>
      <c r="TPG247" s="41"/>
      <c r="TPH247" s="41"/>
      <c r="TPI247" s="41"/>
      <c r="TPJ247" s="41"/>
      <c r="TPK247" s="41"/>
      <c r="TPL247" s="41"/>
      <c r="TPM247" s="41"/>
      <c r="TPN247" s="41"/>
      <c r="TPO247" s="41"/>
      <c r="TPP247" s="41"/>
      <c r="TPQ247" s="41"/>
      <c r="TPR247" s="41"/>
      <c r="TPS247" s="41"/>
      <c r="TPT247" s="41"/>
      <c r="TPU247" s="41"/>
      <c r="TPV247" s="41"/>
      <c r="TPW247" s="41"/>
      <c r="TPX247" s="41"/>
      <c r="TPY247" s="41"/>
      <c r="TPZ247" s="41"/>
      <c r="TQA247" s="41"/>
      <c r="TQB247" s="41"/>
      <c r="TQC247" s="41"/>
      <c r="TQD247" s="41"/>
      <c r="TQE247" s="41"/>
      <c r="TQF247" s="41"/>
      <c r="TQG247" s="41"/>
      <c r="TQH247" s="41"/>
      <c r="TQI247" s="41"/>
      <c r="TQJ247" s="41"/>
      <c r="TQK247" s="41"/>
      <c r="TQL247" s="41"/>
      <c r="TQM247" s="41"/>
      <c r="TQN247" s="41"/>
      <c r="TQO247" s="41"/>
      <c r="TQP247" s="41"/>
      <c r="TQQ247" s="41"/>
      <c r="TQR247" s="41"/>
      <c r="TQS247" s="41"/>
      <c r="TQT247" s="41"/>
      <c r="TQU247" s="41"/>
      <c r="TQV247" s="41"/>
      <c r="TQW247" s="41"/>
      <c r="TQX247" s="41"/>
      <c r="TQY247" s="41"/>
      <c r="TQZ247" s="41"/>
      <c r="TRA247" s="41"/>
      <c r="TRB247" s="41"/>
      <c r="TRC247" s="41"/>
      <c r="TRD247" s="41"/>
      <c r="TRE247" s="41"/>
      <c r="TRF247" s="41"/>
      <c r="TRG247" s="41"/>
      <c r="TRH247" s="41"/>
      <c r="TRI247" s="41"/>
      <c r="TRJ247" s="41"/>
      <c r="TRK247" s="41"/>
      <c r="TRL247" s="41"/>
      <c r="TRM247" s="41"/>
      <c r="TRN247" s="41"/>
      <c r="TRO247" s="41"/>
      <c r="TRP247" s="41"/>
      <c r="TRQ247" s="41"/>
      <c r="TRR247" s="41"/>
      <c r="TRS247" s="41"/>
      <c r="TRT247" s="41"/>
      <c r="TRU247" s="41"/>
      <c r="TRV247" s="41"/>
      <c r="TRW247" s="41"/>
      <c r="TRX247" s="41"/>
      <c r="TRY247" s="41"/>
      <c r="TRZ247" s="41"/>
      <c r="TSA247" s="41"/>
      <c r="TSB247" s="41"/>
      <c r="TSC247" s="41"/>
      <c r="TSD247" s="41"/>
      <c r="TSE247" s="41"/>
      <c r="TSF247" s="41"/>
      <c r="TSG247" s="41"/>
      <c r="TSH247" s="41"/>
      <c r="TSI247" s="41"/>
      <c r="TSJ247" s="41"/>
      <c r="TSK247" s="41"/>
      <c r="TSL247" s="41"/>
      <c r="TSM247" s="41"/>
      <c r="TSN247" s="41"/>
      <c r="TSO247" s="41"/>
      <c r="TSP247" s="41"/>
      <c r="TSQ247" s="41"/>
      <c r="TSR247" s="41"/>
      <c r="TSS247" s="41"/>
      <c r="TST247" s="41"/>
      <c r="TSU247" s="41"/>
      <c r="TSV247" s="41"/>
      <c r="TSW247" s="41"/>
      <c r="TSX247" s="41"/>
      <c r="TSY247" s="41"/>
      <c r="TSZ247" s="41"/>
      <c r="TTA247" s="41"/>
      <c r="TTB247" s="41"/>
      <c r="TTC247" s="41"/>
      <c r="TTD247" s="41"/>
      <c r="TTE247" s="41"/>
      <c r="TTF247" s="41"/>
      <c r="TTG247" s="41"/>
      <c r="TTH247" s="41"/>
      <c r="TTI247" s="41"/>
      <c r="TTJ247" s="41"/>
      <c r="TTK247" s="41"/>
      <c r="TTL247" s="41"/>
      <c r="TTM247" s="41"/>
      <c r="TTN247" s="41"/>
      <c r="TTO247" s="41"/>
      <c r="TTP247" s="41"/>
      <c r="TTQ247" s="41"/>
      <c r="TTR247" s="41"/>
      <c r="TTS247" s="41"/>
      <c r="TTT247" s="41"/>
      <c r="TTU247" s="41"/>
      <c r="TTV247" s="41"/>
      <c r="TTW247" s="41"/>
      <c r="TTX247" s="41"/>
      <c r="TTY247" s="41"/>
      <c r="TTZ247" s="41"/>
      <c r="TUA247" s="41"/>
      <c r="TUB247" s="41"/>
      <c r="TUC247" s="41"/>
      <c r="TUD247" s="41"/>
      <c r="TUE247" s="41"/>
      <c r="TUF247" s="41"/>
      <c r="TUG247" s="41"/>
      <c r="TUH247" s="41"/>
      <c r="TUI247" s="41"/>
      <c r="TUJ247" s="41"/>
      <c r="TUK247" s="41"/>
      <c r="TUL247" s="41"/>
      <c r="TUM247" s="41"/>
      <c r="TUN247" s="41"/>
      <c r="TUO247" s="41"/>
      <c r="TUP247" s="41"/>
      <c r="TUQ247" s="41"/>
      <c r="TUR247" s="41"/>
      <c r="TUS247" s="41"/>
      <c r="TUT247" s="41"/>
      <c r="TUU247" s="41"/>
      <c r="TUV247" s="41"/>
      <c r="TUW247" s="41"/>
      <c r="TUX247" s="41"/>
      <c r="TUY247" s="41"/>
      <c r="TUZ247" s="41"/>
      <c r="TVA247" s="41"/>
      <c r="TVB247" s="41"/>
      <c r="TVC247" s="41"/>
      <c r="TVD247" s="41"/>
      <c r="TVE247" s="41"/>
      <c r="TVF247" s="41"/>
      <c r="TVG247" s="41"/>
      <c r="TVH247" s="41"/>
      <c r="TVI247" s="41"/>
      <c r="TVJ247" s="41"/>
      <c r="TVK247" s="41"/>
      <c r="TVL247" s="41"/>
      <c r="TVM247" s="41"/>
      <c r="TVN247" s="41"/>
      <c r="TVO247" s="41"/>
      <c r="TVP247" s="41"/>
      <c r="TVQ247" s="41"/>
      <c r="TVR247" s="41"/>
      <c r="TVS247" s="41"/>
      <c r="TVT247" s="41"/>
      <c r="TVU247" s="41"/>
      <c r="TVV247" s="41"/>
      <c r="TVW247" s="41"/>
      <c r="TVX247" s="41"/>
      <c r="TVY247" s="41"/>
      <c r="TVZ247" s="41"/>
      <c r="TWA247" s="41"/>
      <c r="TWB247" s="41"/>
      <c r="TWC247" s="41"/>
      <c r="TWD247" s="41"/>
      <c r="TWE247" s="41"/>
      <c r="TWF247" s="41"/>
      <c r="TWG247" s="41"/>
      <c r="TWH247" s="41"/>
      <c r="TWI247" s="41"/>
      <c r="TWJ247" s="41"/>
      <c r="TWK247" s="41"/>
      <c r="TWL247" s="41"/>
      <c r="TWM247" s="41"/>
      <c r="TWN247" s="41"/>
      <c r="TWO247" s="41"/>
      <c r="TWP247" s="41"/>
      <c r="TWQ247" s="41"/>
      <c r="TWR247" s="41"/>
      <c r="TWS247" s="41"/>
      <c r="TWT247" s="41"/>
      <c r="TWU247" s="41"/>
      <c r="TWV247" s="41"/>
      <c r="TWW247" s="41"/>
      <c r="TWX247" s="41"/>
      <c r="TWY247" s="41"/>
      <c r="TWZ247" s="41"/>
      <c r="TXA247" s="41"/>
      <c r="TXB247" s="41"/>
      <c r="TXC247" s="41"/>
      <c r="TXD247" s="41"/>
      <c r="TXE247" s="41"/>
      <c r="TXF247" s="41"/>
      <c r="TXG247" s="41"/>
      <c r="TXH247" s="41"/>
      <c r="TXI247" s="41"/>
      <c r="TXJ247" s="41"/>
      <c r="TXK247" s="41"/>
      <c r="TXL247" s="41"/>
      <c r="TXM247" s="41"/>
      <c r="TXN247" s="41"/>
      <c r="TXO247" s="41"/>
      <c r="TXP247" s="41"/>
      <c r="TXQ247" s="41"/>
      <c r="TXR247" s="41"/>
      <c r="TXS247" s="41"/>
      <c r="TXT247" s="41"/>
      <c r="TXU247" s="41"/>
      <c r="TXV247" s="41"/>
      <c r="TXW247" s="41"/>
      <c r="TXX247" s="41"/>
      <c r="TXY247" s="41"/>
      <c r="TXZ247" s="41"/>
      <c r="TYA247" s="41"/>
      <c r="TYB247" s="41"/>
      <c r="TYC247" s="41"/>
      <c r="TYD247" s="41"/>
      <c r="TYE247" s="41"/>
      <c r="TYF247" s="41"/>
      <c r="TYG247" s="41"/>
      <c r="TYH247" s="41"/>
      <c r="TYI247" s="41"/>
      <c r="TYJ247" s="41"/>
      <c r="TYK247" s="41"/>
      <c r="TYL247" s="41"/>
      <c r="TYM247" s="41"/>
      <c r="TYN247" s="41"/>
      <c r="TYO247" s="41"/>
      <c r="TYP247" s="41"/>
      <c r="TYQ247" s="41"/>
      <c r="TYR247" s="41"/>
      <c r="TYS247" s="41"/>
      <c r="TYT247" s="41"/>
      <c r="TYU247" s="41"/>
      <c r="TYV247" s="41"/>
      <c r="TYW247" s="41"/>
      <c r="TYX247" s="41"/>
      <c r="TYY247" s="41"/>
      <c r="TYZ247" s="41"/>
      <c r="TZA247" s="41"/>
      <c r="TZB247" s="41"/>
      <c r="TZC247" s="41"/>
      <c r="TZD247" s="41"/>
      <c r="TZE247" s="41"/>
      <c r="TZF247" s="41"/>
      <c r="TZG247" s="41"/>
      <c r="TZH247" s="41"/>
      <c r="TZI247" s="41"/>
      <c r="TZJ247" s="41"/>
      <c r="TZK247" s="41"/>
      <c r="TZL247" s="41"/>
      <c r="TZM247" s="41"/>
      <c r="TZN247" s="41"/>
      <c r="TZO247" s="41"/>
      <c r="TZP247" s="41"/>
      <c r="TZQ247" s="41"/>
      <c r="TZR247" s="41"/>
      <c r="TZS247" s="41"/>
      <c r="TZT247" s="41"/>
      <c r="TZU247" s="41"/>
      <c r="TZV247" s="41"/>
      <c r="TZW247" s="41"/>
      <c r="TZX247" s="41"/>
      <c r="TZY247" s="41"/>
      <c r="TZZ247" s="41"/>
      <c r="UAA247" s="41"/>
      <c r="UAB247" s="41"/>
      <c r="UAC247" s="41"/>
      <c r="UAD247" s="41"/>
      <c r="UAE247" s="41"/>
      <c r="UAF247" s="41"/>
      <c r="UAG247" s="41"/>
      <c r="UAH247" s="41"/>
      <c r="UAI247" s="41"/>
      <c r="UAJ247" s="41"/>
      <c r="UAK247" s="41"/>
      <c r="UAL247" s="41"/>
      <c r="UAM247" s="41"/>
      <c r="UAN247" s="41"/>
      <c r="UAO247" s="41"/>
      <c r="UAP247" s="41"/>
      <c r="UAQ247" s="41"/>
      <c r="UAR247" s="41"/>
      <c r="UAS247" s="41"/>
      <c r="UAT247" s="41"/>
      <c r="UAU247" s="41"/>
      <c r="UAV247" s="41"/>
      <c r="UAW247" s="41"/>
      <c r="UAX247" s="41"/>
      <c r="UAY247" s="41"/>
      <c r="UAZ247" s="41"/>
      <c r="UBA247" s="41"/>
      <c r="UBB247" s="41"/>
      <c r="UBC247" s="41"/>
      <c r="UBD247" s="41"/>
      <c r="UBE247" s="41"/>
      <c r="UBF247" s="41"/>
      <c r="UBG247" s="41"/>
      <c r="UBH247" s="41"/>
      <c r="UBI247" s="41"/>
      <c r="UBJ247" s="41"/>
      <c r="UBK247" s="41"/>
      <c r="UBL247" s="41"/>
      <c r="UBM247" s="41"/>
      <c r="UBN247" s="41"/>
      <c r="UBO247" s="41"/>
      <c r="UBP247" s="41"/>
      <c r="UBQ247" s="41"/>
      <c r="UBR247" s="41"/>
      <c r="UBS247" s="41"/>
      <c r="UBT247" s="41"/>
      <c r="UBU247" s="41"/>
      <c r="UBV247" s="41"/>
      <c r="UBW247" s="41"/>
      <c r="UBX247" s="41"/>
      <c r="UBY247" s="41"/>
      <c r="UBZ247" s="41"/>
      <c r="UCA247" s="41"/>
      <c r="UCB247" s="41"/>
      <c r="UCC247" s="41"/>
      <c r="UCD247" s="41"/>
      <c r="UCE247" s="41"/>
      <c r="UCF247" s="41"/>
      <c r="UCG247" s="41"/>
      <c r="UCH247" s="41"/>
      <c r="UCI247" s="41"/>
      <c r="UCJ247" s="41"/>
      <c r="UCK247" s="41"/>
      <c r="UCL247" s="41"/>
      <c r="UCM247" s="41"/>
      <c r="UCN247" s="41"/>
      <c r="UCO247" s="41"/>
      <c r="UCP247" s="41"/>
      <c r="UCQ247" s="41"/>
      <c r="UCR247" s="41"/>
      <c r="UCS247" s="41"/>
      <c r="UCT247" s="41"/>
      <c r="UCU247" s="41"/>
      <c r="UCV247" s="41"/>
      <c r="UCW247" s="41"/>
      <c r="UCX247" s="41"/>
      <c r="UCY247" s="41"/>
      <c r="UCZ247" s="41"/>
      <c r="UDA247" s="41"/>
      <c r="UDB247" s="41"/>
      <c r="UDC247" s="41"/>
      <c r="UDD247" s="41"/>
      <c r="UDE247" s="41"/>
      <c r="UDF247" s="41"/>
      <c r="UDG247" s="41"/>
      <c r="UDH247" s="41"/>
      <c r="UDI247" s="41"/>
      <c r="UDJ247" s="41"/>
      <c r="UDK247" s="41"/>
      <c r="UDL247" s="41"/>
      <c r="UDM247" s="41"/>
      <c r="UDN247" s="41"/>
      <c r="UDO247" s="41"/>
      <c r="UDP247" s="41"/>
      <c r="UDQ247" s="41"/>
      <c r="UDR247" s="41"/>
      <c r="UDS247" s="41"/>
      <c r="UDT247" s="41"/>
      <c r="UDU247" s="41"/>
      <c r="UDV247" s="41"/>
      <c r="UDW247" s="41"/>
      <c r="UDX247" s="41"/>
      <c r="UDY247" s="41"/>
      <c r="UDZ247" s="41"/>
      <c r="UEA247" s="41"/>
      <c r="UEB247" s="41"/>
      <c r="UEC247" s="41"/>
      <c r="UED247" s="41"/>
      <c r="UEE247" s="41"/>
      <c r="UEF247" s="41"/>
      <c r="UEG247" s="41"/>
      <c r="UEH247" s="41"/>
      <c r="UEI247" s="41"/>
      <c r="UEJ247" s="41"/>
      <c r="UEK247" s="41"/>
      <c r="UEL247" s="41"/>
      <c r="UEM247" s="41"/>
      <c r="UEN247" s="41"/>
      <c r="UEO247" s="41"/>
      <c r="UEP247" s="41"/>
      <c r="UEQ247" s="41"/>
      <c r="UER247" s="41"/>
      <c r="UES247" s="41"/>
      <c r="UET247" s="41"/>
      <c r="UEU247" s="41"/>
      <c r="UEV247" s="41"/>
      <c r="UEW247" s="41"/>
      <c r="UEX247" s="41"/>
      <c r="UEY247" s="41"/>
      <c r="UEZ247" s="41"/>
      <c r="UFA247" s="41"/>
      <c r="UFB247" s="41"/>
      <c r="UFC247" s="41"/>
      <c r="UFD247" s="41"/>
      <c r="UFE247" s="41"/>
      <c r="UFF247" s="41"/>
      <c r="UFG247" s="41"/>
      <c r="UFH247" s="41"/>
      <c r="UFI247" s="41"/>
      <c r="UFJ247" s="41"/>
      <c r="UFK247" s="41"/>
      <c r="UFL247" s="41"/>
      <c r="UFM247" s="41"/>
      <c r="UFN247" s="41"/>
      <c r="UFO247" s="41"/>
      <c r="UFP247" s="41"/>
      <c r="UFQ247" s="41"/>
      <c r="UFR247" s="41"/>
      <c r="UFS247" s="41"/>
      <c r="UFT247" s="41"/>
      <c r="UFU247" s="41"/>
      <c r="UFV247" s="41"/>
      <c r="UFW247" s="41"/>
      <c r="UFX247" s="41"/>
      <c r="UFY247" s="41"/>
      <c r="UFZ247" s="41"/>
      <c r="UGA247" s="41"/>
      <c r="UGB247" s="41"/>
      <c r="UGC247" s="41"/>
      <c r="UGD247" s="41"/>
      <c r="UGE247" s="41"/>
      <c r="UGF247" s="41"/>
      <c r="UGG247" s="41"/>
      <c r="UGH247" s="41"/>
      <c r="UGI247" s="41"/>
      <c r="UGJ247" s="41"/>
      <c r="UGK247" s="41"/>
      <c r="UGL247" s="41"/>
      <c r="UGM247" s="41"/>
      <c r="UGN247" s="41"/>
      <c r="UGO247" s="41"/>
      <c r="UGP247" s="41"/>
      <c r="UGQ247" s="41"/>
      <c r="UGR247" s="41"/>
      <c r="UGS247" s="41"/>
      <c r="UGT247" s="41"/>
      <c r="UGU247" s="41"/>
      <c r="UGV247" s="41"/>
      <c r="UGW247" s="41"/>
      <c r="UGX247" s="41"/>
      <c r="UGY247" s="41"/>
      <c r="UGZ247" s="41"/>
      <c r="UHA247" s="41"/>
      <c r="UHB247" s="41"/>
      <c r="UHC247" s="41"/>
      <c r="UHD247" s="41"/>
      <c r="UHE247" s="41"/>
      <c r="UHF247" s="41"/>
      <c r="UHG247" s="41"/>
      <c r="UHH247" s="41"/>
      <c r="UHI247" s="41"/>
      <c r="UHJ247" s="41"/>
      <c r="UHK247" s="41"/>
      <c r="UHL247" s="41"/>
      <c r="UHM247" s="41"/>
      <c r="UHN247" s="41"/>
      <c r="UHO247" s="41"/>
      <c r="UHP247" s="41"/>
      <c r="UHQ247" s="41"/>
      <c r="UHR247" s="41"/>
      <c r="UHS247" s="41"/>
      <c r="UHT247" s="41"/>
      <c r="UHU247" s="41"/>
      <c r="UHV247" s="41"/>
      <c r="UHW247" s="41"/>
      <c r="UHX247" s="41"/>
      <c r="UHY247" s="41"/>
      <c r="UHZ247" s="41"/>
      <c r="UIA247" s="41"/>
      <c r="UIB247" s="41"/>
      <c r="UIC247" s="41"/>
      <c r="UID247" s="41"/>
      <c r="UIE247" s="41"/>
      <c r="UIF247" s="41"/>
      <c r="UIG247" s="41"/>
      <c r="UIH247" s="41"/>
      <c r="UII247" s="41"/>
      <c r="UIJ247" s="41"/>
      <c r="UIK247" s="41"/>
      <c r="UIL247" s="41"/>
      <c r="UIM247" s="41"/>
      <c r="UIN247" s="41"/>
      <c r="UIO247" s="41"/>
      <c r="UIP247" s="41"/>
      <c r="UIQ247" s="41"/>
      <c r="UIR247" s="41"/>
      <c r="UIS247" s="41"/>
      <c r="UIT247" s="41"/>
      <c r="UIU247" s="41"/>
      <c r="UIV247" s="41"/>
      <c r="UIW247" s="41"/>
      <c r="UIX247" s="41"/>
      <c r="UIY247" s="41"/>
      <c r="UIZ247" s="41"/>
      <c r="UJA247" s="41"/>
      <c r="UJB247" s="41"/>
      <c r="UJC247" s="41"/>
      <c r="UJD247" s="41"/>
      <c r="UJE247" s="41"/>
      <c r="UJF247" s="41"/>
      <c r="UJG247" s="41"/>
      <c r="UJH247" s="41"/>
      <c r="UJI247" s="41"/>
      <c r="UJJ247" s="41"/>
      <c r="UJK247" s="41"/>
      <c r="UJL247" s="41"/>
      <c r="UJM247" s="41"/>
      <c r="UJN247" s="41"/>
      <c r="UJO247" s="41"/>
      <c r="UJP247" s="41"/>
      <c r="UJQ247" s="41"/>
      <c r="UJR247" s="41"/>
      <c r="UJS247" s="41"/>
      <c r="UJT247" s="41"/>
      <c r="UJU247" s="41"/>
      <c r="UJV247" s="41"/>
      <c r="UJW247" s="41"/>
      <c r="UJX247" s="41"/>
      <c r="UJY247" s="41"/>
      <c r="UJZ247" s="41"/>
      <c r="UKA247" s="41"/>
      <c r="UKB247" s="41"/>
      <c r="UKC247" s="41"/>
      <c r="UKD247" s="41"/>
      <c r="UKE247" s="41"/>
      <c r="UKF247" s="41"/>
      <c r="UKG247" s="41"/>
      <c r="UKH247" s="41"/>
      <c r="UKI247" s="41"/>
      <c r="UKJ247" s="41"/>
      <c r="UKK247" s="41"/>
      <c r="UKL247" s="41"/>
      <c r="UKM247" s="41"/>
      <c r="UKN247" s="41"/>
      <c r="UKO247" s="41"/>
      <c r="UKP247" s="41"/>
      <c r="UKQ247" s="41"/>
      <c r="UKR247" s="41"/>
      <c r="UKS247" s="41"/>
      <c r="UKT247" s="41"/>
      <c r="UKU247" s="41"/>
      <c r="UKV247" s="41"/>
      <c r="UKW247" s="41"/>
      <c r="UKX247" s="41"/>
      <c r="UKY247" s="41"/>
      <c r="UKZ247" s="41"/>
      <c r="ULA247" s="41"/>
      <c r="ULB247" s="41"/>
      <c r="ULC247" s="41"/>
      <c r="ULD247" s="41"/>
      <c r="ULE247" s="41"/>
      <c r="ULF247" s="41"/>
      <c r="ULG247" s="41"/>
      <c r="ULH247" s="41"/>
      <c r="ULI247" s="41"/>
      <c r="ULJ247" s="41"/>
      <c r="ULK247" s="41"/>
      <c r="ULL247" s="41"/>
      <c r="ULM247" s="41"/>
      <c r="ULN247" s="41"/>
      <c r="ULO247" s="41"/>
      <c r="ULP247" s="41"/>
      <c r="ULQ247" s="41"/>
      <c r="ULR247" s="41"/>
      <c r="ULS247" s="41"/>
      <c r="ULT247" s="41"/>
      <c r="ULU247" s="41"/>
      <c r="ULV247" s="41"/>
      <c r="ULW247" s="41"/>
      <c r="ULX247" s="41"/>
      <c r="ULY247" s="41"/>
      <c r="ULZ247" s="41"/>
      <c r="UMA247" s="41"/>
      <c r="UMB247" s="41"/>
      <c r="UMC247" s="41"/>
      <c r="UMD247" s="41"/>
      <c r="UME247" s="41"/>
      <c r="UMF247" s="41"/>
      <c r="UMG247" s="41"/>
      <c r="UMH247" s="41"/>
      <c r="UMI247" s="41"/>
      <c r="UMJ247" s="41"/>
      <c r="UMK247" s="41"/>
      <c r="UML247" s="41"/>
      <c r="UMM247" s="41"/>
      <c r="UMN247" s="41"/>
      <c r="UMO247" s="41"/>
      <c r="UMP247" s="41"/>
      <c r="UMQ247" s="41"/>
      <c r="UMR247" s="41"/>
      <c r="UMS247" s="41"/>
      <c r="UMT247" s="41"/>
      <c r="UMU247" s="41"/>
      <c r="UMV247" s="41"/>
      <c r="UMW247" s="41"/>
      <c r="UMX247" s="41"/>
      <c r="UMY247" s="41"/>
      <c r="UMZ247" s="41"/>
      <c r="UNA247" s="41"/>
      <c r="UNB247" s="41"/>
      <c r="UNC247" s="41"/>
      <c r="UND247" s="41"/>
      <c r="UNE247" s="41"/>
      <c r="UNF247" s="41"/>
      <c r="UNG247" s="41"/>
      <c r="UNH247" s="41"/>
      <c r="UNI247" s="41"/>
      <c r="UNJ247" s="41"/>
      <c r="UNK247" s="41"/>
      <c r="UNL247" s="41"/>
      <c r="UNM247" s="41"/>
      <c r="UNN247" s="41"/>
      <c r="UNO247" s="41"/>
      <c r="UNP247" s="41"/>
      <c r="UNQ247" s="41"/>
      <c r="UNR247" s="41"/>
      <c r="UNS247" s="41"/>
      <c r="UNT247" s="41"/>
      <c r="UNU247" s="41"/>
      <c r="UNV247" s="41"/>
      <c r="UNW247" s="41"/>
      <c r="UNX247" s="41"/>
      <c r="UNY247" s="41"/>
      <c r="UNZ247" s="41"/>
      <c r="UOA247" s="41"/>
      <c r="UOB247" s="41"/>
      <c r="UOC247" s="41"/>
      <c r="UOD247" s="41"/>
      <c r="UOE247" s="41"/>
      <c r="UOF247" s="41"/>
      <c r="UOG247" s="41"/>
      <c r="UOH247" s="41"/>
      <c r="UOI247" s="41"/>
      <c r="UOJ247" s="41"/>
      <c r="UOK247" s="41"/>
      <c r="UOL247" s="41"/>
      <c r="UOM247" s="41"/>
      <c r="UON247" s="41"/>
      <c r="UOO247" s="41"/>
      <c r="UOP247" s="41"/>
      <c r="UOQ247" s="41"/>
      <c r="UOR247" s="41"/>
      <c r="UOS247" s="41"/>
      <c r="UOT247" s="41"/>
      <c r="UOU247" s="41"/>
      <c r="UOV247" s="41"/>
      <c r="UOW247" s="41"/>
      <c r="UOX247" s="41"/>
      <c r="UOY247" s="41"/>
      <c r="UOZ247" s="41"/>
      <c r="UPA247" s="41"/>
      <c r="UPB247" s="41"/>
      <c r="UPC247" s="41"/>
      <c r="UPD247" s="41"/>
      <c r="UPE247" s="41"/>
      <c r="UPF247" s="41"/>
      <c r="UPG247" s="41"/>
      <c r="UPH247" s="41"/>
      <c r="UPI247" s="41"/>
      <c r="UPJ247" s="41"/>
      <c r="UPK247" s="41"/>
      <c r="UPL247" s="41"/>
      <c r="UPM247" s="41"/>
      <c r="UPN247" s="41"/>
      <c r="UPO247" s="41"/>
      <c r="UPP247" s="41"/>
      <c r="UPQ247" s="41"/>
      <c r="UPR247" s="41"/>
      <c r="UPS247" s="41"/>
      <c r="UPT247" s="41"/>
      <c r="UPU247" s="41"/>
      <c r="UPV247" s="41"/>
      <c r="UPW247" s="41"/>
      <c r="UPX247" s="41"/>
      <c r="UPY247" s="41"/>
      <c r="UPZ247" s="41"/>
      <c r="UQA247" s="41"/>
      <c r="UQB247" s="41"/>
      <c r="UQC247" s="41"/>
      <c r="UQD247" s="41"/>
      <c r="UQE247" s="41"/>
      <c r="UQF247" s="41"/>
      <c r="UQG247" s="41"/>
      <c r="UQH247" s="41"/>
      <c r="UQI247" s="41"/>
      <c r="UQJ247" s="41"/>
      <c r="UQK247" s="41"/>
      <c r="UQL247" s="41"/>
      <c r="UQM247" s="41"/>
      <c r="UQN247" s="41"/>
      <c r="UQO247" s="41"/>
      <c r="UQP247" s="41"/>
      <c r="UQQ247" s="41"/>
      <c r="UQR247" s="41"/>
      <c r="UQS247" s="41"/>
      <c r="UQT247" s="41"/>
      <c r="UQU247" s="41"/>
      <c r="UQV247" s="41"/>
      <c r="UQW247" s="41"/>
      <c r="UQX247" s="41"/>
      <c r="UQY247" s="41"/>
      <c r="UQZ247" s="41"/>
      <c r="URA247" s="41"/>
      <c r="URB247" s="41"/>
      <c r="URC247" s="41"/>
      <c r="URD247" s="41"/>
      <c r="URE247" s="41"/>
      <c r="URF247" s="41"/>
      <c r="URG247" s="41"/>
      <c r="URH247" s="41"/>
      <c r="URI247" s="41"/>
      <c r="URJ247" s="41"/>
      <c r="URK247" s="41"/>
      <c r="URL247" s="41"/>
      <c r="URM247" s="41"/>
      <c r="URN247" s="41"/>
      <c r="URO247" s="41"/>
      <c r="URP247" s="41"/>
      <c r="URQ247" s="41"/>
      <c r="URR247" s="41"/>
      <c r="URS247" s="41"/>
      <c r="URT247" s="41"/>
      <c r="URU247" s="41"/>
      <c r="URV247" s="41"/>
      <c r="URW247" s="41"/>
      <c r="URX247" s="41"/>
      <c r="URY247" s="41"/>
      <c r="URZ247" s="41"/>
      <c r="USA247" s="41"/>
      <c r="USB247" s="41"/>
      <c r="USC247" s="41"/>
      <c r="USD247" s="41"/>
      <c r="USE247" s="41"/>
      <c r="USF247" s="41"/>
      <c r="USG247" s="41"/>
      <c r="USH247" s="41"/>
      <c r="USI247" s="41"/>
      <c r="USJ247" s="41"/>
      <c r="USK247" s="41"/>
      <c r="USL247" s="41"/>
      <c r="USM247" s="41"/>
      <c r="USN247" s="41"/>
      <c r="USO247" s="41"/>
      <c r="USP247" s="41"/>
      <c r="USQ247" s="41"/>
      <c r="USR247" s="41"/>
      <c r="USS247" s="41"/>
      <c r="UST247" s="41"/>
      <c r="USU247" s="41"/>
      <c r="USV247" s="41"/>
      <c r="USW247" s="41"/>
      <c r="USX247" s="41"/>
      <c r="USY247" s="41"/>
      <c r="USZ247" s="41"/>
      <c r="UTA247" s="41"/>
      <c r="UTB247" s="41"/>
      <c r="UTC247" s="41"/>
      <c r="UTD247" s="41"/>
      <c r="UTE247" s="41"/>
      <c r="UTF247" s="41"/>
      <c r="UTG247" s="41"/>
      <c r="UTH247" s="41"/>
      <c r="UTI247" s="41"/>
      <c r="UTJ247" s="41"/>
      <c r="UTK247" s="41"/>
      <c r="UTL247" s="41"/>
      <c r="UTM247" s="41"/>
      <c r="UTN247" s="41"/>
      <c r="UTO247" s="41"/>
      <c r="UTP247" s="41"/>
      <c r="UTQ247" s="41"/>
      <c r="UTR247" s="41"/>
      <c r="UTS247" s="41"/>
      <c r="UTT247" s="41"/>
      <c r="UTU247" s="41"/>
      <c r="UTV247" s="41"/>
      <c r="UTW247" s="41"/>
      <c r="UTX247" s="41"/>
      <c r="UTY247" s="41"/>
      <c r="UTZ247" s="41"/>
      <c r="UUA247" s="41"/>
      <c r="UUB247" s="41"/>
      <c r="UUC247" s="41"/>
      <c r="UUD247" s="41"/>
      <c r="UUE247" s="41"/>
      <c r="UUF247" s="41"/>
      <c r="UUG247" s="41"/>
      <c r="UUH247" s="41"/>
      <c r="UUI247" s="41"/>
      <c r="UUJ247" s="41"/>
      <c r="UUK247" s="41"/>
      <c r="UUL247" s="41"/>
      <c r="UUM247" s="41"/>
      <c r="UUN247" s="41"/>
      <c r="UUO247" s="41"/>
      <c r="UUP247" s="41"/>
      <c r="UUQ247" s="41"/>
      <c r="UUR247" s="41"/>
      <c r="UUS247" s="41"/>
      <c r="UUT247" s="41"/>
      <c r="UUU247" s="41"/>
      <c r="UUV247" s="41"/>
      <c r="UUW247" s="41"/>
      <c r="UUX247" s="41"/>
      <c r="UUY247" s="41"/>
      <c r="UUZ247" s="41"/>
      <c r="UVA247" s="41"/>
      <c r="UVB247" s="41"/>
      <c r="UVC247" s="41"/>
      <c r="UVD247" s="41"/>
      <c r="UVE247" s="41"/>
      <c r="UVF247" s="41"/>
      <c r="UVG247" s="41"/>
      <c r="UVH247" s="41"/>
      <c r="UVI247" s="41"/>
      <c r="UVJ247" s="41"/>
      <c r="UVK247" s="41"/>
      <c r="UVL247" s="41"/>
      <c r="UVM247" s="41"/>
      <c r="UVN247" s="41"/>
      <c r="UVO247" s="41"/>
      <c r="UVP247" s="41"/>
      <c r="UVQ247" s="41"/>
      <c r="UVR247" s="41"/>
      <c r="UVS247" s="41"/>
      <c r="UVT247" s="41"/>
      <c r="UVU247" s="41"/>
      <c r="UVV247" s="41"/>
      <c r="UVW247" s="41"/>
      <c r="UVX247" s="41"/>
      <c r="UVY247" s="41"/>
      <c r="UVZ247" s="41"/>
      <c r="UWA247" s="41"/>
      <c r="UWB247" s="41"/>
      <c r="UWC247" s="41"/>
      <c r="UWD247" s="41"/>
      <c r="UWE247" s="41"/>
      <c r="UWF247" s="41"/>
      <c r="UWG247" s="41"/>
      <c r="UWH247" s="41"/>
      <c r="UWI247" s="41"/>
      <c r="UWJ247" s="41"/>
      <c r="UWK247" s="41"/>
      <c r="UWL247" s="41"/>
      <c r="UWM247" s="41"/>
      <c r="UWN247" s="41"/>
      <c r="UWO247" s="41"/>
      <c r="UWP247" s="41"/>
      <c r="UWQ247" s="41"/>
      <c r="UWR247" s="41"/>
      <c r="UWS247" s="41"/>
      <c r="UWT247" s="41"/>
      <c r="UWU247" s="41"/>
      <c r="UWV247" s="41"/>
      <c r="UWW247" s="41"/>
      <c r="UWX247" s="41"/>
      <c r="UWY247" s="41"/>
      <c r="UWZ247" s="41"/>
      <c r="UXA247" s="41"/>
      <c r="UXB247" s="41"/>
      <c r="UXC247" s="41"/>
      <c r="UXD247" s="41"/>
      <c r="UXE247" s="41"/>
      <c r="UXF247" s="41"/>
      <c r="UXG247" s="41"/>
      <c r="UXH247" s="41"/>
      <c r="UXI247" s="41"/>
      <c r="UXJ247" s="41"/>
      <c r="UXK247" s="41"/>
      <c r="UXL247" s="41"/>
      <c r="UXM247" s="41"/>
      <c r="UXN247" s="41"/>
      <c r="UXO247" s="41"/>
      <c r="UXP247" s="41"/>
      <c r="UXQ247" s="41"/>
      <c r="UXR247" s="41"/>
      <c r="UXS247" s="41"/>
      <c r="UXT247" s="41"/>
      <c r="UXU247" s="41"/>
      <c r="UXV247" s="41"/>
      <c r="UXW247" s="41"/>
      <c r="UXX247" s="41"/>
      <c r="UXY247" s="41"/>
      <c r="UXZ247" s="41"/>
      <c r="UYA247" s="41"/>
      <c r="UYB247" s="41"/>
      <c r="UYC247" s="41"/>
      <c r="UYD247" s="41"/>
      <c r="UYE247" s="41"/>
      <c r="UYF247" s="41"/>
      <c r="UYG247" s="41"/>
      <c r="UYH247" s="41"/>
      <c r="UYI247" s="41"/>
      <c r="UYJ247" s="41"/>
      <c r="UYK247" s="41"/>
      <c r="UYL247" s="41"/>
      <c r="UYM247" s="41"/>
      <c r="UYN247" s="41"/>
      <c r="UYO247" s="41"/>
      <c r="UYP247" s="41"/>
      <c r="UYQ247" s="41"/>
      <c r="UYR247" s="41"/>
      <c r="UYS247" s="41"/>
      <c r="UYT247" s="41"/>
      <c r="UYU247" s="41"/>
      <c r="UYV247" s="41"/>
      <c r="UYW247" s="41"/>
      <c r="UYX247" s="41"/>
      <c r="UYY247" s="41"/>
      <c r="UYZ247" s="41"/>
      <c r="UZA247" s="41"/>
      <c r="UZB247" s="41"/>
      <c r="UZC247" s="41"/>
      <c r="UZD247" s="41"/>
      <c r="UZE247" s="41"/>
      <c r="UZF247" s="41"/>
      <c r="UZG247" s="41"/>
      <c r="UZH247" s="41"/>
      <c r="UZI247" s="41"/>
      <c r="UZJ247" s="41"/>
      <c r="UZK247" s="41"/>
      <c r="UZL247" s="41"/>
      <c r="UZM247" s="41"/>
      <c r="UZN247" s="41"/>
      <c r="UZO247" s="41"/>
      <c r="UZP247" s="41"/>
      <c r="UZQ247" s="41"/>
      <c r="UZR247" s="41"/>
      <c r="UZS247" s="41"/>
      <c r="UZT247" s="41"/>
      <c r="UZU247" s="41"/>
      <c r="UZV247" s="41"/>
      <c r="UZW247" s="41"/>
      <c r="UZX247" s="41"/>
      <c r="UZY247" s="41"/>
      <c r="UZZ247" s="41"/>
      <c r="VAA247" s="41"/>
      <c r="VAB247" s="41"/>
      <c r="VAC247" s="41"/>
      <c r="VAD247" s="41"/>
      <c r="VAE247" s="41"/>
      <c r="VAF247" s="41"/>
      <c r="VAG247" s="41"/>
      <c r="VAH247" s="41"/>
      <c r="VAI247" s="41"/>
      <c r="VAJ247" s="41"/>
      <c r="VAK247" s="41"/>
      <c r="VAL247" s="41"/>
      <c r="VAM247" s="41"/>
      <c r="VAN247" s="41"/>
      <c r="VAO247" s="41"/>
      <c r="VAP247" s="41"/>
      <c r="VAQ247" s="41"/>
      <c r="VAR247" s="41"/>
      <c r="VAS247" s="41"/>
      <c r="VAT247" s="41"/>
      <c r="VAU247" s="41"/>
      <c r="VAV247" s="41"/>
      <c r="VAW247" s="41"/>
      <c r="VAX247" s="41"/>
      <c r="VAY247" s="41"/>
      <c r="VAZ247" s="41"/>
      <c r="VBA247" s="41"/>
      <c r="VBB247" s="41"/>
      <c r="VBC247" s="41"/>
      <c r="VBD247" s="41"/>
      <c r="VBE247" s="41"/>
      <c r="VBF247" s="41"/>
      <c r="VBG247" s="41"/>
      <c r="VBH247" s="41"/>
      <c r="VBI247" s="41"/>
      <c r="VBJ247" s="41"/>
      <c r="VBK247" s="41"/>
      <c r="VBL247" s="41"/>
      <c r="VBM247" s="41"/>
      <c r="VBN247" s="41"/>
      <c r="VBO247" s="41"/>
      <c r="VBP247" s="41"/>
      <c r="VBQ247" s="41"/>
      <c r="VBR247" s="41"/>
      <c r="VBS247" s="41"/>
      <c r="VBT247" s="41"/>
      <c r="VBU247" s="41"/>
      <c r="VBV247" s="41"/>
      <c r="VBW247" s="41"/>
      <c r="VBX247" s="41"/>
      <c r="VBY247" s="41"/>
      <c r="VBZ247" s="41"/>
      <c r="VCA247" s="41"/>
      <c r="VCB247" s="41"/>
      <c r="VCC247" s="41"/>
      <c r="VCD247" s="41"/>
      <c r="VCE247" s="41"/>
      <c r="VCF247" s="41"/>
      <c r="VCG247" s="41"/>
      <c r="VCH247" s="41"/>
      <c r="VCI247" s="41"/>
      <c r="VCJ247" s="41"/>
      <c r="VCK247" s="41"/>
      <c r="VCL247" s="41"/>
      <c r="VCM247" s="41"/>
      <c r="VCN247" s="41"/>
      <c r="VCO247" s="41"/>
      <c r="VCP247" s="41"/>
      <c r="VCQ247" s="41"/>
      <c r="VCR247" s="41"/>
      <c r="VCS247" s="41"/>
      <c r="VCT247" s="41"/>
      <c r="VCU247" s="41"/>
      <c r="VCV247" s="41"/>
      <c r="VCW247" s="41"/>
      <c r="VCX247" s="41"/>
      <c r="VCY247" s="41"/>
      <c r="VCZ247" s="41"/>
      <c r="VDA247" s="41"/>
      <c r="VDB247" s="41"/>
      <c r="VDC247" s="41"/>
      <c r="VDD247" s="41"/>
      <c r="VDE247" s="41"/>
      <c r="VDF247" s="41"/>
      <c r="VDG247" s="41"/>
      <c r="VDH247" s="41"/>
      <c r="VDI247" s="41"/>
      <c r="VDJ247" s="41"/>
      <c r="VDK247" s="41"/>
      <c r="VDL247" s="41"/>
      <c r="VDM247" s="41"/>
      <c r="VDN247" s="41"/>
      <c r="VDO247" s="41"/>
      <c r="VDP247" s="41"/>
      <c r="VDQ247" s="41"/>
      <c r="VDR247" s="41"/>
      <c r="VDS247" s="41"/>
      <c r="VDT247" s="41"/>
      <c r="VDU247" s="41"/>
      <c r="VDV247" s="41"/>
      <c r="VDW247" s="41"/>
      <c r="VDX247" s="41"/>
      <c r="VDY247" s="41"/>
      <c r="VDZ247" s="41"/>
      <c r="VEA247" s="41"/>
      <c r="VEB247" s="41"/>
      <c r="VEC247" s="41"/>
      <c r="VED247" s="41"/>
      <c r="VEE247" s="41"/>
      <c r="VEF247" s="41"/>
      <c r="VEG247" s="41"/>
      <c r="VEH247" s="41"/>
      <c r="VEI247" s="41"/>
      <c r="VEJ247" s="41"/>
      <c r="VEK247" s="41"/>
      <c r="VEL247" s="41"/>
      <c r="VEM247" s="41"/>
      <c r="VEN247" s="41"/>
      <c r="VEO247" s="41"/>
      <c r="VEP247" s="41"/>
      <c r="VEQ247" s="41"/>
      <c r="VER247" s="41"/>
      <c r="VES247" s="41"/>
      <c r="VET247" s="41"/>
      <c r="VEU247" s="41"/>
      <c r="VEV247" s="41"/>
      <c r="VEW247" s="41"/>
      <c r="VEX247" s="41"/>
      <c r="VEY247" s="41"/>
      <c r="VEZ247" s="41"/>
      <c r="VFA247" s="41"/>
      <c r="VFB247" s="41"/>
      <c r="VFC247" s="41"/>
      <c r="VFD247" s="41"/>
      <c r="VFE247" s="41"/>
      <c r="VFF247" s="41"/>
      <c r="VFG247" s="41"/>
      <c r="VFH247" s="41"/>
      <c r="VFI247" s="41"/>
      <c r="VFJ247" s="41"/>
      <c r="VFK247" s="41"/>
      <c r="VFL247" s="41"/>
      <c r="VFM247" s="41"/>
      <c r="VFN247" s="41"/>
      <c r="VFO247" s="41"/>
      <c r="VFP247" s="41"/>
      <c r="VFQ247" s="41"/>
      <c r="VFR247" s="41"/>
      <c r="VFS247" s="41"/>
      <c r="VFT247" s="41"/>
      <c r="VFU247" s="41"/>
      <c r="VFV247" s="41"/>
      <c r="VFW247" s="41"/>
      <c r="VFX247" s="41"/>
      <c r="VFY247" s="41"/>
      <c r="VFZ247" s="41"/>
      <c r="VGA247" s="41"/>
      <c r="VGB247" s="41"/>
      <c r="VGC247" s="41"/>
      <c r="VGD247" s="41"/>
      <c r="VGE247" s="41"/>
      <c r="VGF247" s="41"/>
      <c r="VGG247" s="41"/>
      <c r="VGH247" s="41"/>
      <c r="VGI247" s="41"/>
      <c r="VGJ247" s="41"/>
      <c r="VGK247" s="41"/>
      <c r="VGL247" s="41"/>
      <c r="VGM247" s="41"/>
      <c r="VGN247" s="41"/>
      <c r="VGO247" s="41"/>
      <c r="VGP247" s="41"/>
      <c r="VGQ247" s="41"/>
      <c r="VGR247" s="41"/>
      <c r="VGS247" s="41"/>
      <c r="VGT247" s="41"/>
      <c r="VGU247" s="41"/>
      <c r="VGV247" s="41"/>
      <c r="VGW247" s="41"/>
      <c r="VGX247" s="41"/>
      <c r="VGY247" s="41"/>
      <c r="VGZ247" s="41"/>
      <c r="VHA247" s="41"/>
      <c r="VHB247" s="41"/>
      <c r="VHC247" s="41"/>
      <c r="VHD247" s="41"/>
      <c r="VHE247" s="41"/>
      <c r="VHF247" s="41"/>
      <c r="VHG247" s="41"/>
      <c r="VHH247" s="41"/>
      <c r="VHI247" s="41"/>
      <c r="VHJ247" s="41"/>
      <c r="VHK247" s="41"/>
      <c r="VHL247" s="41"/>
      <c r="VHM247" s="41"/>
      <c r="VHN247" s="41"/>
      <c r="VHO247" s="41"/>
      <c r="VHP247" s="41"/>
      <c r="VHQ247" s="41"/>
      <c r="VHR247" s="41"/>
      <c r="VHS247" s="41"/>
      <c r="VHT247" s="41"/>
      <c r="VHU247" s="41"/>
      <c r="VHV247" s="41"/>
      <c r="VHW247" s="41"/>
      <c r="VHX247" s="41"/>
      <c r="VHY247" s="41"/>
      <c r="VHZ247" s="41"/>
      <c r="VIA247" s="41"/>
      <c r="VIB247" s="41"/>
      <c r="VIC247" s="41"/>
      <c r="VID247" s="41"/>
      <c r="VIE247" s="41"/>
      <c r="VIF247" s="41"/>
      <c r="VIG247" s="41"/>
      <c r="VIH247" s="41"/>
      <c r="VII247" s="41"/>
      <c r="VIJ247" s="41"/>
      <c r="VIK247" s="41"/>
      <c r="VIL247" s="41"/>
      <c r="VIM247" s="41"/>
      <c r="VIN247" s="41"/>
      <c r="VIO247" s="41"/>
      <c r="VIP247" s="41"/>
      <c r="VIQ247" s="41"/>
      <c r="VIR247" s="41"/>
      <c r="VIS247" s="41"/>
      <c r="VIT247" s="41"/>
      <c r="VIU247" s="41"/>
      <c r="VIV247" s="41"/>
      <c r="VIW247" s="41"/>
      <c r="VIX247" s="41"/>
      <c r="VIY247" s="41"/>
      <c r="VIZ247" s="41"/>
      <c r="VJA247" s="41"/>
      <c r="VJB247" s="41"/>
      <c r="VJC247" s="41"/>
      <c r="VJD247" s="41"/>
      <c r="VJE247" s="41"/>
      <c r="VJF247" s="41"/>
      <c r="VJG247" s="41"/>
      <c r="VJH247" s="41"/>
      <c r="VJI247" s="41"/>
      <c r="VJJ247" s="41"/>
      <c r="VJK247" s="41"/>
      <c r="VJL247" s="41"/>
      <c r="VJM247" s="41"/>
      <c r="VJN247" s="41"/>
      <c r="VJO247" s="41"/>
      <c r="VJP247" s="41"/>
      <c r="VJQ247" s="41"/>
      <c r="VJR247" s="41"/>
      <c r="VJS247" s="41"/>
      <c r="VJT247" s="41"/>
      <c r="VJU247" s="41"/>
      <c r="VJV247" s="41"/>
      <c r="VJW247" s="41"/>
      <c r="VJX247" s="41"/>
      <c r="VJY247" s="41"/>
      <c r="VJZ247" s="41"/>
      <c r="VKA247" s="41"/>
      <c r="VKB247" s="41"/>
      <c r="VKC247" s="41"/>
      <c r="VKD247" s="41"/>
      <c r="VKE247" s="41"/>
      <c r="VKF247" s="41"/>
      <c r="VKG247" s="41"/>
      <c r="VKH247" s="41"/>
      <c r="VKI247" s="41"/>
      <c r="VKJ247" s="41"/>
      <c r="VKK247" s="41"/>
      <c r="VKL247" s="41"/>
      <c r="VKM247" s="41"/>
      <c r="VKN247" s="41"/>
      <c r="VKO247" s="41"/>
      <c r="VKP247" s="41"/>
      <c r="VKQ247" s="41"/>
      <c r="VKR247" s="41"/>
      <c r="VKS247" s="41"/>
      <c r="VKT247" s="41"/>
      <c r="VKU247" s="41"/>
      <c r="VKV247" s="41"/>
      <c r="VKW247" s="41"/>
      <c r="VKX247" s="41"/>
      <c r="VKY247" s="41"/>
      <c r="VKZ247" s="41"/>
      <c r="VLA247" s="41"/>
      <c r="VLB247" s="41"/>
      <c r="VLC247" s="41"/>
      <c r="VLD247" s="41"/>
      <c r="VLE247" s="41"/>
      <c r="VLF247" s="41"/>
      <c r="VLG247" s="41"/>
      <c r="VLH247" s="41"/>
      <c r="VLI247" s="41"/>
      <c r="VLJ247" s="41"/>
      <c r="VLK247" s="41"/>
      <c r="VLL247" s="41"/>
      <c r="VLM247" s="41"/>
      <c r="VLN247" s="41"/>
      <c r="VLO247" s="41"/>
      <c r="VLP247" s="41"/>
      <c r="VLQ247" s="41"/>
      <c r="VLR247" s="41"/>
      <c r="VLS247" s="41"/>
      <c r="VLT247" s="41"/>
      <c r="VLU247" s="41"/>
      <c r="VLV247" s="41"/>
      <c r="VLW247" s="41"/>
      <c r="VLX247" s="41"/>
      <c r="VLY247" s="41"/>
      <c r="VLZ247" s="41"/>
      <c r="VMA247" s="41"/>
      <c r="VMB247" s="41"/>
      <c r="VMC247" s="41"/>
      <c r="VMD247" s="41"/>
      <c r="VME247" s="41"/>
      <c r="VMF247" s="41"/>
      <c r="VMG247" s="41"/>
      <c r="VMH247" s="41"/>
      <c r="VMI247" s="41"/>
      <c r="VMJ247" s="41"/>
      <c r="VMK247" s="41"/>
      <c r="VML247" s="41"/>
      <c r="VMM247" s="41"/>
      <c r="VMN247" s="41"/>
      <c r="VMO247" s="41"/>
      <c r="VMP247" s="41"/>
      <c r="VMQ247" s="41"/>
      <c r="VMR247" s="41"/>
      <c r="VMS247" s="41"/>
      <c r="VMT247" s="41"/>
      <c r="VMU247" s="41"/>
      <c r="VMV247" s="41"/>
      <c r="VMW247" s="41"/>
      <c r="VMX247" s="41"/>
      <c r="VMY247" s="41"/>
      <c r="VMZ247" s="41"/>
      <c r="VNA247" s="41"/>
      <c r="VNB247" s="41"/>
      <c r="VNC247" s="41"/>
      <c r="VND247" s="41"/>
      <c r="VNE247" s="41"/>
      <c r="VNF247" s="41"/>
      <c r="VNG247" s="41"/>
      <c r="VNH247" s="41"/>
      <c r="VNI247" s="41"/>
      <c r="VNJ247" s="41"/>
      <c r="VNK247" s="41"/>
      <c r="VNL247" s="41"/>
      <c r="VNM247" s="41"/>
      <c r="VNN247" s="41"/>
      <c r="VNO247" s="41"/>
      <c r="VNP247" s="41"/>
      <c r="VNQ247" s="41"/>
      <c r="VNR247" s="41"/>
      <c r="VNS247" s="41"/>
      <c r="VNT247" s="41"/>
      <c r="VNU247" s="41"/>
      <c r="VNV247" s="41"/>
      <c r="VNW247" s="41"/>
      <c r="VNX247" s="41"/>
      <c r="VNY247" s="41"/>
      <c r="VNZ247" s="41"/>
      <c r="VOA247" s="41"/>
      <c r="VOB247" s="41"/>
      <c r="VOC247" s="41"/>
      <c r="VOD247" s="41"/>
      <c r="VOE247" s="41"/>
      <c r="VOF247" s="41"/>
      <c r="VOG247" s="41"/>
      <c r="VOH247" s="41"/>
      <c r="VOI247" s="41"/>
      <c r="VOJ247" s="41"/>
      <c r="VOK247" s="41"/>
      <c r="VOL247" s="41"/>
      <c r="VOM247" s="41"/>
      <c r="VON247" s="41"/>
      <c r="VOO247" s="41"/>
      <c r="VOP247" s="41"/>
      <c r="VOQ247" s="41"/>
      <c r="VOR247" s="41"/>
      <c r="VOS247" s="41"/>
      <c r="VOT247" s="41"/>
      <c r="VOU247" s="41"/>
      <c r="VOV247" s="41"/>
      <c r="VOW247" s="41"/>
      <c r="VOX247" s="41"/>
      <c r="VOY247" s="41"/>
      <c r="VOZ247" s="41"/>
      <c r="VPA247" s="41"/>
      <c r="VPB247" s="41"/>
      <c r="VPC247" s="41"/>
      <c r="VPD247" s="41"/>
      <c r="VPE247" s="41"/>
      <c r="VPF247" s="41"/>
      <c r="VPG247" s="41"/>
      <c r="VPH247" s="41"/>
      <c r="VPI247" s="41"/>
      <c r="VPJ247" s="41"/>
      <c r="VPK247" s="41"/>
      <c r="VPL247" s="41"/>
      <c r="VPM247" s="41"/>
      <c r="VPN247" s="41"/>
      <c r="VPO247" s="41"/>
      <c r="VPP247" s="41"/>
      <c r="VPQ247" s="41"/>
      <c r="VPR247" s="41"/>
      <c r="VPS247" s="41"/>
      <c r="VPT247" s="41"/>
      <c r="VPU247" s="41"/>
      <c r="VPV247" s="41"/>
      <c r="VPW247" s="41"/>
      <c r="VPX247" s="41"/>
      <c r="VPY247" s="41"/>
      <c r="VPZ247" s="41"/>
      <c r="VQA247" s="41"/>
      <c r="VQB247" s="41"/>
      <c r="VQC247" s="41"/>
      <c r="VQD247" s="41"/>
      <c r="VQE247" s="41"/>
      <c r="VQF247" s="41"/>
      <c r="VQG247" s="41"/>
      <c r="VQH247" s="41"/>
      <c r="VQI247" s="41"/>
      <c r="VQJ247" s="41"/>
      <c r="VQK247" s="41"/>
      <c r="VQL247" s="41"/>
      <c r="VQM247" s="41"/>
      <c r="VQN247" s="41"/>
      <c r="VQO247" s="41"/>
      <c r="VQP247" s="41"/>
      <c r="VQQ247" s="41"/>
      <c r="VQR247" s="41"/>
      <c r="VQS247" s="41"/>
      <c r="VQT247" s="41"/>
      <c r="VQU247" s="41"/>
      <c r="VQV247" s="41"/>
      <c r="VQW247" s="41"/>
      <c r="VQX247" s="41"/>
      <c r="VQY247" s="41"/>
      <c r="VQZ247" s="41"/>
      <c r="VRA247" s="41"/>
      <c r="VRB247" s="41"/>
      <c r="VRC247" s="41"/>
      <c r="VRD247" s="41"/>
      <c r="VRE247" s="41"/>
      <c r="VRF247" s="41"/>
      <c r="VRG247" s="41"/>
      <c r="VRH247" s="41"/>
      <c r="VRI247" s="41"/>
      <c r="VRJ247" s="41"/>
      <c r="VRK247" s="41"/>
      <c r="VRL247" s="41"/>
      <c r="VRM247" s="41"/>
      <c r="VRN247" s="41"/>
      <c r="VRO247" s="41"/>
      <c r="VRP247" s="41"/>
      <c r="VRQ247" s="41"/>
      <c r="VRR247" s="41"/>
      <c r="VRS247" s="41"/>
      <c r="VRT247" s="41"/>
      <c r="VRU247" s="41"/>
      <c r="VRV247" s="41"/>
      <c r="VRW247" s="41"/>
      <c r="VRX247" s="41"/>
      <c r="VRY247" s="41"/>
      <c r="VRZ247" s="41"/>
      <c r="VSA247" s="41"/>
      <c r="VSB247" s="41"/>
      <c r="VSC247" s="41"/>
      <c r="VSD247" s="41"/>
      <c r="VSE247" s="41"/>
      <c r="VSF247" s="41"/>
      <c r="VSG247" s="41"/>
      <c r="VSH247" s="41"/>
      <c r="VSI247" s="41"/>
      <c r="VSJ247" s="41"/>
      <c r="VSK247" s="41"/>
      <c r="VSL247" s="41"/>
      <c r="VSM247" s="41"/>
      <c r="VSN247" s="41"/>
      <c r="VSO247" s="41"/>
      <c r="VSP247" s="41"/>
      <c r="VSQ247" s="41"/>
      <c r="VSR247" s="41"/>
      <c r="VSS247" s="41"/>
      <c r="VST247" s="41"/>
      <c r="VSU247" s="41"/>
      <c r="VSV247" s="41"/>
      <c r="VSW247" s="41"/>
      <c r="VSX247" s="41"/>
      <c r="VSY247" s="41"/>
      <c r="VSZ247" s="41"/>
      <c r="VTA247" s="41"/>
      <c r="VTB247" s="41"/>
      <c r="VTC247" s="41"/>
      <c r="VTD247" s="41"/>
      <c r="VTE247" s="41"/>
      <c r="VTF247" s="41"/>
      <c r="VTG247" s="41"/>
      <c r="VTH247" s="41"/>
      <c r="VTI247" s="41"/>
      <c r="VTJ247" s="41"/>
      <c r="VTK247" s="41"/>
      <c r="VTL247" s="41"/>
      <c r="VTM247" s="41"/>
      <c r="VTN247" s="41"/>
      <c r="VTO247" s="41"/>
      <c r="VTP247" s="41"/>
      <c r="VTQ247" s="41"/>
      <c r="VTR247" s="41"/>
      <c r="VTS247" s="41"/>
      <c r="VTT247" s="41"/>
      <c r="VTU247" s="41"/>
      <c r="VTV247" s="41"/>
      <c r="VTW247" s="41"/>
      <c r="VTX247" s="41"/>
      <c r="VTY247" s="41"/>
      <c r="VTZ247" s="41"/>
      <c r="VUA247" s="41"/>
      <c r="VUB247" s="41"/>
      <c r="VUC247" s="41"/>
      <c r="VUD247" s="41"/>
      <c r="VUE247" s="41"/>
      <c r="VUF247" s="41"/>
      <c r="VUG247" s="41"/>
      <c r="VUH247" s="41"/>
      <c r="VUI247" s="41"/>
      <c r="VUJ247" s="41"/>
      <c r="VUK247" s="41"/>
      <c r="VUL247" s="41"/>
      <c r="VUM247" s="41"/>
      <c r="VUN247" s="41"/>
      <c r="VUO247" s="41"/>
      <c r="VUP247" s="41"/>
      <c r="VUQ247" s="41"/>
      <c r="VUR247" s="41"/>
      <c r="VUS247" s="41"/>
      <c r="VUT247" s="41"/>
      <c r="VUU247" s="41"/>
      <c r="VUV247" s="41"/>
      <c r="VUW247" s="41"/>
      <c r="VUX247" s="41"/>
      <c r="VUY247" s="41"/>
      <c r="VUZ247" s="41"/>
      <c r="VVA247" s="41"/>
      <c r="VVB247" s="41"/>
      <c r="VVC247" s="41"/>
      <c r="VVD247" s="41"/>
      <c r="VVE247" s="41"/>
      <c r="VVF247" s="41"/>
      <c r="VVG247" s="41"/>
      <c r="VVH247" s="41"/>
      <c r="VVI247" s="41"/>
      <c r="VVJ247" s="41"/>
      <c r="VVK247" s="41"/>
      <c r="VVL247" s="41"/>
      <c r="VVM247" s="41"/>
      <c r="VVN247" s="41"/>
      <c r="VVO247" s="41"/>
      <c r="VVP247" s="41"/>
      <c r="VVQ247" s="41"/>
      <c r="VVR247" s="41"/>
      <c r="VVS247" s="41"/>
      <c r="VVT247" s="41"/>
      <c r="VVU247" s="41"/>
      <c r="VVV247" s="41"/>
      <c r="VVW247" s="41"/>
      <c r="VVX247" s="41"/>
      <c r="VVY247" s="41"/>
      <c r="VVZ247" s="41"/>
      <c r="VWA247" s="41"/>
      <c r="VWB247" s="41"/>
      <c r="VWC247" s="41"/>
      <c r="VWD247" s="41"/>
      <c r="VWE247" s="41"/>
      <c r="VWF247" s="41"/>
      <c r="VWG247" s="41"/>
      <c r="VWH247" s="41"/>
      <c r="VWI247" s="41"/>
      <c r="VWJ247" s="41"/>
      <c r="VWK247" s="41"/>
      <c r="VWL247" s="41"/>
      <c r="VWM247" s="41"/>
      <c r="VWN247" s="41"/>
      <c r="VWO247" s="41"/>
      <c r="VWP247" s="41"/>
      <c r="VWQ247" s="41"/>
      <c r="VWR247" s="41"/>
      <c r="VWS247" s="41"/>
      <c r="VWT247" s="41"/>
      <c r="VWU247" s="41"/>
      <c r="VWV247" s="41"/>
      <c r="VWW247" s="41"/>
      <c r="VWX247" s="41"/>
      <c r="VWY247" s="41"/>
      <c r="VWZ247" s="41"/>
      <c r="VXA247" s="41"/>
      <c r="VXB247" s="41"/>
      <c r="VXC247" s="41"/>
      <c r="VXD247" s="41"/>
      <c r="VXE247" s="41"/>
      <c r="VXF247" s="41"/>
      <c r="VXG247" s="41"/>
      <c r="VXH247" s="41"/>
      <c r="VXI247" s="41"/>
      <c r="VXJ247" s="41"/>
      <c r="VXK247" s="41"/>
      <c r="VXL247" s="41"/>
      <c r="VXM247" s="41"/>
      <c r="VXN247" s="41"/>
      <c r="VXO247" s="41"/>
      <c r="VXP247" s="41"/>
      <c r="VXQ247" s="41"/>
      <c r="VXR247" s="41"/>
      <c r="VXS247" s="41"/>
      <c r="VXT247" s="41"/>
      <c r="VXU247" s="41"/>
      <c r="VXV247" s="41"/>
      <c r="VXW247" s="41"/>
      <c r="VXX247" s="41"/>
      <c r="VXY247" s="41"/>
      <c r="VXZ247" s="41"/>
      <c r="VYA247" s="41"/>
      <c r="VYB247" s="41"/>
      <c r="VYC247" s="41"/>
      <c r="VYD247" s="41"/>
      <c r="VYE247" s="41"/>
      <c r="VYF247" s="41"/>
      <c r="VYG247" s="41"/>
      <c r="VYH247" s="41"/>
      <c r="VYI247" s="41"/>
      <c r="VYJ247" s="41"/>
      <c r="VYK247" s="41"/>
      <c r="VYL247" s="41"/>
      <c r="VYM247" s="41"/>
      <c r="VYN247" s="41"/>
      <c r="VYO247" s="41"/>
      <c r="VYP247" s="41"/>
      <c r="VYQ247" s="41"/>
      <c r="VYR247" s="41"/>
      <c r="VYS247" s="41"/>
      <c r="VYT247" s="41"/>
      <c r="VYU247" s="41"/>
      <c r="VYV247" s="41"/>
      <c r="VYW247" s="41"/>
      <c r="VYX247" s="41"/>
      <c r="VYY247" s="41"/>
      <c r="VYZ247" s="41"/>
      <c r="VZA247" s="41"/>
      <c r="VZB247" s="41"/>
      <c r="VZC247" s="41"/>
      <c r="VZD247" s="41"/>
      <c r="VZE247" s="41"/>
      <c r="VZF247" s="41"/>
      <c r="VZG247" s="41"/>
      <c r="VZH247" s="41"/>
      <c r="VZI247" s="41"/>
      <c r="VZJ247" s="41"/>
      <c r="VZK247" s="41"/>
      <c r="VZL247" s="41"/>
      <c r="VZM247" s="41"/>
      <c r="VZN247" s="41"/>
      <c r="VZO247" s="41"/>
      <c r="VZP247" s="41"/>
      <c r="VZQ247" s="41"/>
      <c r="VZR247" s="41"/>
      <c r="VZS247" s="41"/>
      <c r="VZT247" s="41"/>
      <c r="VZU247" s="41"/>
      <c r="VZV247" s="41"/>
      <c r="VZW247" s="41"/>
      <c r="VZX247" s="41"/>
      <c r="VZY247" s="41"/>
      <c r="VZZ247" s="41"/>
      <c r="WAA247" s="41"/>
      <c r="WAB247" s="41"/>
      <c r="WAC247" s="41"/>
      <c r="WAD247" s="41"/>
      <c r="WAE247" s="41"/>
      <c r="WAF247" s="41"/>
      <c r="WAG247" s="41"/>
      <c r="WAH247" s="41"/>
      <c r="WAI247" s="41"/>
      <c r="WAJ247" s="41"/>
      <c r="WAK247" s="41"/>
      <c r="WAL247" s="41"/>
      <c r="WAM247" s="41"/>
      <c r="WAN247" s="41"/>
      <c r="WAO247" s="41"/>
      <c r="WAP247" s="41"/>
      <c r="WAQ247" s="41"/>
      <c r="WAR247" s="41"/>
      <c r="WAS247" s="41"/>
      <c r="WAT247" s="41"/>
      <c r="WAU247" s="41"/>
      <c r="WAV247" s="41"/>
      <c r="WAW247" s="41"/>
      <c r="WAX247" s="41"/>
      <c r="WAY247" s="41"/>
      <c r="WAZ247" s="41"/>
      <c r="WBA247" s="41"/>
      <c r="WBB247" s="41"/>
      <c r="WBC247" s="41"/>
      <c r="WBD247" s="41"/>
      <c r="WBE247" s="41"/>
      <c r="WBF247" s="41"/>
      <c r="WBG247" s="41"/>
      <c r="WBH247" s="41"/>
      <c r="WBI247" s="41"/>
      <c r="WBJ247" s="41"/>
      <c r="WBK247" s="41"/>
      <c r="WBL247" s="41"/>
      <c r="WBM247" s="41"/>
      <c r="WBN247" s="41"/>
      <c r="WBO247" s="41"/>
      <c r="WBP247" s="41"/>
      <c r="WBQ247" s="41"/>
      <c r="WBR247" s="41"/>
      <c r="WBS247" s="41"/>
      <c r="WBT247" s="41"/>
      <c r="WBU247" s="41"/>
      <c r="WBV247" s="41"/>
      <c r="WBW247" s="41"/>
      <c r="WBX247" s="41"/>
      <c r="WBY247" s="41"/>
      <c r="WBZ247" s="41"/>
      <c r="WCA247" s="41"/>
      <c r="WCB247" s="41"/>
      <c r="WCC247" s="41"/>
      <c r="WCD247" s="41"/>
      <c r="WCE247" s="41"/>
      <c r="WCF247" s="41"/>
      <c r="WCG247" s="41"/>
      <c r="WCH247" s="41"/>
      <c r="WCI247" s="41"/>
      <c r="WCJ247" s="41"/>
      <c r="WCK247" s="41"/>
      <c r="WCL247" s="41"/>
      <c r="WCM247" s="41"/>
      <c r="WCN247" s="41"/>
      <c r="WCO247" s="41"/>
      <c r="WCP247" s="41"/>
      <c r="WCQ247" s="41"/>
      <c r="WCR247" s="41"/>
      <c r="WCS247" s="41"/>
      <c r="WCT247" s="41"/>
      <c r="WCU247" s="41"/>
      <c r="WCV247" s="41"/>
      <c r="WCW247" s="41"/>
      <c r="WCX247" s="41"/>
      <c r="WCY247" s="41"/>
      <c r="WCZ247" s="41"/>
      <c r="WDA247" s="41"/>
      <c r="WDB247" s="41"/>
      <c r="WDC247" s="41"/>
      <c r="WDD247" s="41"/>
      <c r="WDE247" s="41"/>
      <c r="WDF247" s="41"/>
      <c r="WDG247" s="41"/>
      <c r="WDH247" s="41"/>
      <c r="WDI247" s="41"/>
      <c r="WDJ247" s="41"/>
      <c r="WDK247" s="41"/>
      <c r="WDL247" s="41"/>
      <c r="WDM247" s="41"/>
      <c r="WDN247" s="41"/>
      <c r="WDO247" s="41"/>
      <c r="WDP247" s="41"/>
      <c r="WDQ247" s="41"/>
      <c r="WDR247" s="41"/>
      <c r="WDS247" s="41"/>
      <c r="WDT247" s="41"/>
      <c r="WDU247" s="41"/>
      <c r="WDV247" s="41"/>
      <c r="WDW247" s="41"/>
      <c r="WDX247" s="41"/>
      <c r="WDY247" s="41"/>
      <c r="WDZ247" s="41"/>
      <c r="WEA247" s="41"/>
      <c r="WEB247" s="41"/>
      <c r="WEC247" s="41"/>
      <c r="WED247" s="41"/>
      <c r="WEE247" s="41"/>
      <c r="WEF247" s="41"/>
      <c r="WEG247" s="41"/>
      <c r="WEH247" s="41"/>
      <c r="WEI247" s="41"/>
      <c r="WEJ247" s="41"/>
      <c r="WEK247" s="41"/>
      <c r="WEL247" s="41"/>
      <c r="WEM247" s="41"/>
      <c r="WEN247" s="41"/>
      <c r="WEO247" s="41"/>
      <c r="WEP247" s="41"/>
      <c r="WEQ247" s="41"/>
      <c r="WER247" s="41"/>
      <c r="WES247" s="41"/>
      <c r="WET247" s="41"/>
      <c r="WEU247" s="41"/>
      <c r="WEV247" s="41"/>
      <c r="WEW247" s="41"/>
      <c r="WEX247" s="41"/>
      <c r="WEY247" s="41"/>
      <c r="WEZ247" s="41"/>
      <c r="WFA247" s="41"/>
      <c r="WFB247" s="41"/>
      <c r="WFC247" s="41"/>
      <c r="WFD247" s="41"/>
      <c r="WFE247" s="41"/>
      <c r="WFF247" s="41"/>
      <c r="WFG247" s="41"/>
      <c r="WFH247" s="41"/>
      <c r="WFI247" s="41"/>
      <c r="WFJ247" s="41"/>
      <c r="WFK247" s="41"/>
      <c r="WFL247" s="41"/>
      <c r="WFM247" s="41"/>
      <c r="WFN247" s="41"/>
      <c r="WFO247" s="41"/>
      <c r="WFP247" s="41"/>
      <c r="WFQ247" s="41"/>
      <c r="WFR247" s="41"/>
      <c r="WFS247" s="41"/>
      <c r="WFT247" s="41"/>
      <c r="WFU247" s="41"/>
      <c r="WFV247" s="41"/>
      <c r="WFW247" s="41"/>
      <c r="WFX247" s="41"/>
      <c r="WFY247" s="41"/>
      <c r="WFZ247" s="41"/>
      <c r="WGA247" s="41"/>
      <c r="WGB247" s="41"/>
      <c r="WGC247" s="41"/>
      <c r="WGD247" s="41"/>
      <c r="WGE247" s="41"/>
      <c r="WGF247" s="41"/>
      <c r="WGG247" s="41"/>
      <c r="WGH247" s="41"/>
      <c r="WGI247" s="41"/>
      <c r="WGJ247" s="41"/>
      <c r="WGK247" s="41"/>
      <c r="WGL247" s="41"/>
      <c r="WGM247" s="41"/>
      <c r="WGN247" s="41"/>
      <c r="WGO247" s="41"/>
      <c r="WGP247" s="41"/>
      <c r="WGQ247" s="41"/>
      <c r="WGR247" s="41"/>
      <c r="WGS247" s="41"/>
      <c r="WGT247" s="41"/>
      <c r="WGU247" s="41"/>
      <c r="WGV247" s="41"/>
      <c r="WGW247" s="41"/>
      <c r="WGX247" s="41"/>
      <c r="WGY247" s="41"/>
      <c r="WGZ247" s="41"/>
      <c r="WHA247" s="41"/>
      <c r="WHB247" s="41"/>
      <c r="WHC247" s="41"/>
      <c r="WHD247" s="41"/>
      <c r="WHE247" s="41"/>
      <c r="WHF247" s="41"/>
      <c r="WHG247" s="41"/>
      <c r="WHH247" s="41"/>
      <c r="WHI247" s="41"/>
      <c r="WHJ247" s="41"/>
      <c r="WHK247" s="41"/>
      <c r="WHL247" s="41"/>
      <c r="WHM247" s="41"/>
      <c r="WHN247" s="41"/>
      <c r="WHO247" s="41"/>
      <c r="WHP247" s="41"/>
      <c r="WHQ247" s="41"/>
      <c r="WHR247" s="41"/>
      <c r="WHS247" s="41"/>
      <c r="WHT247" s="41"/>
      <c r="WHU247" s="41"/>
      <c r="WHV247" s="41"/>
      <c r="WHW247" s="41"/>
      <c r="WHX247" s="41"/>
      <c r="WHY247" s="41"/>
      <c r="WHZ247" s="41"/>
      <c r="WIA247" s="41"/>
      <c r="WIB247" s="41"/>
      <c r="WIC247" s="41"/>
      <c r="WID247" s="41"/>
      <c r="WIE247" s="41"/>
      <c r="WIF247" s="41"/>
      <c r="WIG247" s="41"/>
      <c r="WIH247" s="41"/>
      <c r="WII247" s="41"/>
      <c r="WIJ247" s="41"/>
      <c r="WIK247" s="41"/>
      <c r="WIL247" s="41"/>
      <c r="WIM247" s="41"/>
      <c r="WIN247" s="41"/>
      <c r="WIO247" s="41"/>
      <c r="WIP247" s="41"/>
      <c r="WIQ247" s="41"/>
      <c r="WIR247" s="41"/>
      <c r="WIS247" s="41"/>
      <c r="WIT247" s="41"/>
      <c r="WIU247" s="41"/>
      <c r="WIV247" s="41"/>
      <c r="WIW247" s="41"/>
      <c r="WIX247" s="41"/>
      <c r="WIY247" s="41"/>
      <c r="WIZ247" s="41"/>
      <c r="WJA247" s="41"/>
      <c r="WJB247" s="41"/>
      <c r="WJC247" s="41"/>
      <c r="WJD247" s="41"/>
      <c r="WJE247" s="41"/>
      <c r="WJF247" s="41"/>
      <c r="WJG247" s="41"/>
      <c r="WJH247" s="41"/>
      <c r="WJI247" s="41"/>
      <c r="WJJ247" s="41"/>
      <c r="WJK247" s="41"/>
      <c r="WJL247" s="41"/>
      <c r="WJM247" s="41"/>
      <c r="WJN247" s="41"/>
      <c r="WJO247" s="41"/>
      <c r="WJP247" s="41"/>
      <c r="WJQ247" s="41"/>
      <c r="WJR247" s="41"/>
      <c r="WJS247" s="41"/>
      <c r="WJT247" s="41"/>
      <c r="WJU247" s="41"/>
      <c r="WJV247" s="41"/>
      <c r="WJW247" s="41"/>
      <c r="WJX247" s="41"/>
      <c r="WJY247" s="41"/>
      <c r="WJZ247" s="41"/>
      <c r="WKA247" s="41"/>
      <c r="WKB247" s="41"/>
      <c r="WKC247" s="41"/>
      <c r="WKD247" s="41"/>
      <c r="WKE247" s="41"/>
      <c r="WKF247" s="41"/>
      <c r="WKG247" s="41"/>
      <c r="WKH247" s="41"/>
      <c r="WKI247" s="41"/>
      <c r="WKJ247" s="41"/>
      <c r="WKK247" s="41"/>
      <c r="WKL247" s="41"/>
      <c r="WKM247" s="41"/>
      <c r="WKN247" s="41"/>
      <c r="WKO247" s="41"/>
      <c r="WKP247" s="41"/>
      <c r="WKQ247" s="41"/>
      <c r="WKR247" s="41"/>
      <c r="WKS247" s="41"/>
      <c r="WKT247" s="41"/>
      <c r="WKU247" s="41"/>
      <c r="WKV247" s="41"/>
      <c r="WKW247" s="41"/>
      <c r="WKX247" s="41"/>
      <c r="WKY247" s="41"/>
      <c r="WKZ247" s="41"/>
      <c r="WLA247" s="41"/>
      <c r="WLB247" s="41"/>
      <c r="WLC247" s="41"/>
      <c r="WLD247" s="41"/>
      <c r="WLE247" s="41"/>
      <c r="WLF247" s="41"/>
      <c r="WLG247" s="41"/>
      <c r="WLH247" s="41"/>
      <c r="WLI247" s="41"/>
      <c r="WLJ247" s="41"/>
      <c r="WLK247" s="41"/>
      <c r="WLL247" s="41"/>
      <c r="WLM247" s="41"/>
      <c r="WLN247" s="41"/>
      <c r="WLO247" s="41"/>
      <c r="WLP247" s="41"/>
      <c r="WLQ247" s="41"/>
      <c r="WLR247" s="41"/>
      <c r="WLS247" s="41"/>
      <c r="WLT247" s="41"/>
      <c r="WLU247" s="41"/>
      <c r="WLV247" s="41"/>
      <c r="WLW247" s="41"/>
      <c r="WLX247" s="41"/>
      <c r="WLY247" s="41"/>
      <c r="WLZ247" s="41"/>
      <c r="WMA247" s="41"/>
      <c r="WMB247" s="41"/>
      <c r="WMC247" s="41"/>
      <c r="WMD247" s="41"/>
      <c r="WME247" s="41"/>
      <c r="WMF247" s="41"/>
      <c r="WMG247" s="41"/>
      <c r="WMH247" s="41"/>
      <c r="WMI247" s="41"/>
      <c r="WMJ247" s="41"/>
      <c r="WMK247" s="41"/>
      <c r="WML247" s="41"/>
      <c r="WMM247" s="41"/>
      <c r="WMN247" s="41"/>
      <c r="WMO247" s="41"/>
      <c r="WMP247" s="41"/>
      <c r="WMQ247" s="41"/>
      <c r="WMR247" s="41"/>
      <c r="WMS247" s="41"/>
      <c r="WMT247" s="41"/>
      <c r="WMU247" s="41"/>
      <c r="WMV247" s="41"/>
      <c r="WMW247" s="41"/>
      <c r="WMX247" s="41"/>
      <c r="WMY247" s="41"/>
      <c r="WMZ247" s="41"/>
      <c r="WNA247" s="41"/>
      <c r="WNB247" s="41"/>
      <c r="WNC247" s="41"/>
      <c r="WND247" s="41"/>
      <c r="WNE247" s="41"/>
      <c r="WNF247" s="41"/>
      <c r="WNG247" s="41"/>
      <c r="WNH247" s="41"/>
      <c r="WNI247" s="41"/>
      <c r="WNJ247" s="41"/>
      <c r="WNK247" s="41"/>
      <c r="WNL247" s="41"/>
      <c r="WNM247" s="41"/>
      <c r="WNN247" s="41"/>
      <c r="WNO247" s="41"/>
      <c r="WNP247" s="41"/>
      <c r="WNQ247" s="41"/>
      <c r="WNR247" s="41"/>
      <c r="WNS247" s="41"/>
      <c r="WNT247" s="41"/>
      <c r="WNU247" s="41"/>
      <c r="WNV247" s="41"/>
      <c r="WNW247" s="41"/>
      <c r="WNX247" s="41"/>
      <c r="WNY247" s="41"/>
      <c r="WNZ247" s="41"/>
      <c r="WOA247" s="41"/>
      <c r="WOB247" s="41"/>
      <c r="WOC247" s="41"/>
      <c r="WOD247" s="41"/>
      <c r="WOE247" s="41"/>
      <c r="WOF247" s="41"/>
      <c r="WOG247" s="41"/>
      <c r="WOH247" s="41"/>
      <c r="WOI247" s="41"/>
      <c r="WOJ247" s="41"/>
      <c r="WOK247" s="41"/>
      <c r="WOL247" s="41"/>
      <c r="WOM247" s="41"/>
      <c r="WON247" s="41"/>
      <c r="WOO247" s="41"/>
      <c r="WOP247" s="41"/>
      <c r="WOQ247" s="41"/>
      <c r="WOR247" s="41"/>
      <c r="WOS247" s="41"/>
      <c r="WOT247" s="41"/>
      <c r="WOU247" s="41"/>
      <c r="WOV247" s="41"/>
      <c r="WOW247" s="41"/>
      <c r="WOX247" s="41"/>
      <c r="WOY247" s="41"/>
      <c r="WOZ247" s="41"/>
      <c r="WPA247" s="41"/>
      <c r="WPB247" s="41"/>
      <c r="WPC247" s="41"/>
      <c r="WPD247" s="41"/>
      <c r="WPE247" s="41"/>
      <c r="WPF247" s="41"/>
      <c r="WPG247" s="41"/>
      <c r="WPH247" s="41"/>
      <c r="WPI247" s="41"/>
      <c r="WPJ247" s="41"/>
      <c r="WPK247" s="41"/>
      <c r="WPL247" s="41"/>
      <c r="WPM247" s="41"/>
      <c r="WPN247" s="41"/>
      <c r="WPO247" s="41"/>
      <c r="WPP247" s="41"/>
      <c r="WPQ247" s="41"/>
      <c r="WPR247" s="41"/>
      <c r="WPS247" s="41"/>
      <c r="WPT247" s="41"/>
      <c r="WPU247" s="41"/>
      <c r="WPV247" s="41"/>
      <c r="WPW247" s="41"/>
      <c r="WPX247" s="41"/>
      <c r="WPY247" s="41"/>
      <c r="WPZ247" s="41"/>
      <c r="WQA247" s="41"/>
      <c r="WQB247" s="41"/>
      <c r="WQC247" s="41"/>
      <c r="WQD247" s="41"/>
      <c r="WQE247" s="41"/>
      <c r="WQF247" s="41"/>
      <c r="WQG247" s="41"/>
      <c r="WQH247" s="41"/>
      <c r="WQI247" s="41"/>
      <c r="WQJ247" s="41"/>
      <c r="WQK247" s="41"/>
      <c r="WQL247" s="41"/>
      <c r="WQM247" s="41"/>
      <c r="WQN247" s="41"/>
      <c r="WQO247" s="41"/>
      <c r="WQP247" s="41"/>
      <c r="WQQ247" s="41"/>
      <c r="WQR247" s="41"/>
      <c r="WQS247" s="41"/>
      <c r="WQT247" s="41"/>
      <c r="WQU247" s="41"/>
      <c r="WQV247" s="41"/>
      <c r="WQW247" s="41"/>
      <c r="WQX247" s="41"/>
      <c r="WQY247" s="41"/>
      <c r="WQZ247" s="41"/>
      <c r="WRA247" s="41"/>
      <c r="WRB247" s="41"/>
      <c r="WRC247" s="41"/>
      <c r="WRD247" s="41"/>
      <c r="WRE247" s="41"/>
      <c r="WRF247" s="41"/>
      <c r="WRG247" s="41"/>
      <c r="WRH247" s="41"/>
      <c r="WRI247" s="41"/>
      <c r="WRJ247" s="41"/>
      <c r="WRK247" s="41"/>
      <c r="WRL247" s="41"/>
      <c r="WRM247" s="41"/>
      <c r="WRN247" s="41"/>
      <c r="WRO247" s="41"/>
      <c r="WRP247" s="41"/>
      <c r="WRQ247" s="41"/>
      <c r="WRR247" s="41"/>
      <c r="WRS247" s="41"/>
      <c r="WRT247" s="41"/>
      <c r="WRU247" s="41"/>
      <c r="WRV247" s="41"/>
      <c r="WRW247" s="41"/>
      <c r="WRX247" s="41"/>
      <c r="WRY247" s="41"/>
      <c r="WRZ247" s="41"/>
      <c r="WSA247" s="41"/>
      <c r="WSB247" s="41"/>
      <c r="WSC247" s="41"/>
      <c r="WSD247" s="41"/>
      <c r="WSE247" s="41"/>
      <c r="WSF247" s="41"/>
      <c r="WSG247" s="41"/>
      <c r="WSH247" s="41"/>
      <c r="WSI247" s="41"/>
      <c r="WSJ247" s="41"/>
      <c r="WSK247" s="41"/>
      <c r="WSL247" s="41"/>
      <c r="WSM247" s="41"/>
      <c r="WSN247" s="41"/>
      <c r="WSO247" s="41"/>
      <c r="WSP247" s="41"/>
      <c r="WSQ247" s="41"/>
      <c r="WSR247" s="41"/>
      <c r="WSS247" s="41"/>
      <c r="WST247" s="41"/>
      <c r="WSU247" s="41"/>
      <c r="WSV247" s="41"/>
      <c r="WSW247" s="41"/>
      <c r="WSX247" s="41"/>
      <c r="WSY247" s="41"/>
      <c r="WSZ247" s="41"/>
      <c r="WTA247" s="41"/>
      <c r="WTB247" s="41"/>
      <c r="WTC247" s="41"/>
      <c r="WTD247" s="41"/>
      <c r="WTE247" s="41"/>
      <c r="WTF247" s="41"/>
      <c r="WTG247" s="41"/>
      <c r="WTH247" s="41"/>
      <c r="WTI247" s="41"/>
      <c r="WTJ247" s="41"/>
      <c r="WTK247" s="41"/>
      <c r="WTL247" s="41"/>
      <c r="WTM247" s="41"/>
      <c r="WTN247" s="41"/>
      <c r="WTO247" s="41"/>
      <c r="WTP247" s="41"/>
      <c r="WTQ247" s="41"/>
      <c r="WTR247" s="41"/>
      <c r="WTS247" s="41"/>
      <c r="WTT247" s="41"/>
      <c r="WTU247" s="41"/>
      <c r="WTV247" s="41"/>
      <c r="WTW247" s="41"/>
      <c r="WTX247" s="41"/>
      <c r="WTY247" s="41"/>
      <c r="WTZ247" s="41"/>
      <c r="WUA247" s="41"/>
      <c r="WUB247" s="41"/>
      <c r="WUC247" s="41"/>
      <c r="WUD247" s="41"/>
      <c r="WUE247" s="41"/>
      <c r="WUF247" s="41"/>
      <c r="WUG247" s="41"/>
      <c r="WUH247" s="41"/>
      <c r="WUI247" s="41"/>
      <c r="WUJ247" s="41"/>
      <c r="WUK247" s="41"/>
      <c r="WUL247" s="41"/>
      <c r="WUM247" s="41"/>
      <c r="WUN247" s="41"/>
      <c r="WUO247" s="41"/>
      <c r="WUP247" s="41"/>
      <c r="WUQ247" s="41"/>
      <c r="WUR247" s="41"/>
      <c r="WUS247" s="41"/>
      <c r="WUT247" s="41"/>
      <c r="WUU247" s="41"/>
      <c r="WUV247" s="41"/>
      <c r="WUW247" s="41"/>
      <c r="WUX247" s="41"/>
      <c r="WUY247" s="41"/>
      <c r="WUZ247" s="41"/>
      <c r="WVA247" s="41"/>
      <c r="WVB247" s="41"/>
      <c r="WVC247" s="41"/>
      <c r="WVD247" s="41"/>
      <c r="WVE247" s="41"/>
      <c r="WVF247" s="41"/>
      <c r="WVG247" s="41"/>
      <c r="WVH247" s="41"/>
      <c r="WVI247" s="41"/>
      <c r="WVJ247" s="41"/>
      <c r="WVK247" s="41"/>
      <c r="WVL247" s="41"/>
      <c r="WVM247" s="41"/>
      <c r="WVN247" s="41"/>
      <c r="WVO247" s="41"/>
      <c r="WVP247" s="41"/>
      <c r="WVQ247" s="41"/>
      <c r="WVR247" s="41"/>
      <c r="WVS247" s="41"/>
    </row>
    <row r="248" spans="1:16139" s="41" customFormat="1" ht="53.25" customHeight="1">
      <c r="A248" s="21">
        <v>7729314745</v>
      </c>
      <c r="B248" s="18" t="s">
        <v>278</v>
      </c>
      <c r="C248" s="18" t="s">
        <v>156</v>
      </c>
      <c r="D248" s="18" t="s">
        <v>286</v>
      </c>
      <c r="E248" s="18"/>
      <c r="F248" s="18"/>
      <c r="G248" s="37">
        <v>100.062</v>
      </c>
      <c r="H248" s="37">
        <v>66.707999999999998</v>
      </c>
      <c r="I248" s="37">
        <v>33.353999999999999</v>
      </c>
      <c r="J248" s="37">
        <v>100.143</v>
      </c>
      <c r="K248" s="19">
        <f t="shared" si="48"/>
        <v>300.26699999999994</v>
      </c>
      <c r="L248" s="19">
        <v>9381.2999999999993</v>
      </c>
      <c r="M248" s="19">
        <v>9381.2999999999993</v>
      </c>
      <c r="N248" s="19">
        <v>1980</v>
      </c>
      <c r="O248" s="19">
        <v>1980</v>
      </c>
      <c r="P248" s="20">
        <f t="shared" si="49"/>
        <v>740588.88059999992</v>
      </c>
      <c r="Q248" s="20">
        <f t="shared" si="50"/>
        <v>493725.92039999994</v>
      </c>
      <c r="R248" s="20">
        <f t="shared" si="51"/>
        <v>246862.96019999997</v>
      </c>
      <c r="S248" s="20">
        <f t="shared" si="52"/>
        <v>741188.38589999988</v>
      </c>
      <c r="T248" s="20">
        <f t="shared" si="53"/>
        <v>2222366.1470999997</v>
      </c>
      <c r="U248" s="38"/>
      <c r="V248" s="39"/>
      <c r="W248" s="39"/>
      <c r="X248" s="22"/>
      <c r="Y248" s="22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  <c r="DP248" s="40"/>
      <c r="DQ248" s="40"/>
      <c r="DR248" s="40"/>
      <c r="DS248" s="40"/>
      <c r="DT248" s="40"/>
      <c r="DU248" s="40"/>
      <c r="DV248" s="40"/>
      <c r="DW248" s="40"/>
      <c r="DX248" s="40"/>
      <c r="DY248" s="40"/>
      <c r="DZ248" s="40"/>
      <c r="EA248" s="40"/>
      <c r="EB248" s="40"/>
      <c r="EC248" s="40"/>
      <c r="ED248" s="40"/>
      <c r="EE248" s="40"/>
      <c r="EF248" s="40"/>
      <c r="EG248" s="40"/>
      <c r="EH248" s="40"/>
      <c r="EI248" s="40"/>
      <c r="EJ248" s="40"/>
      <c r="EK248" s="40"/>
      <c r="EL248" s="40"/>
      <c r="EM248" s="40"/>
      <c r="EN248" s="40"/>
      <c r="EO248" s="40"/>
      <c r="EP248" s="40"/>
      <c r="EQ248" s="40"/>
      <c r="ER248" s="40"/>
      <c r="ES248" s="40"/>
      <c r="ET248" s="40"/>
      <c r="EU248" s="40"/>
      <c r="EV248" s="40"/>
      <c r="EW248" s="40"/>
      <c r="EX248" s="40"/>
      <c r="EY248" s="40"/>
      <c r="EZ248" s="40"/>
      <c r="FA248" s="40"/>
      <c r="FB248" s="40"/>
      <c r="FC248" s="40"/>
      <c r="FD248" s="40"/>
      <c r="FE248" s="40"/>
      <c r="FF248" s="40"/>
      <c r="FG248" s="40"/>
      <c r="FH248" s="40"/>
      <c r="FI248" s="40"/>
      <c r="FJ248" s="40"/>
      <c r="FK248" s="40"/>
      <c r="FL248" s="40"/>
      <c r="FM248" s="40"/>
      <c r="FN248" s="40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</row>
    <row r="249" spans="1:16139" s="41" customFormat="1" ht="53.25" customHeight="1">
      <c r="A249" s="21">
        <v>7729314745</v>
      </c>
      <c r="B249" s="18" t="s">
        <v>278</v>
      </c>
      <c r="C249" s="18" t="s">
        <v>156</v>
      </c>
      <c r="D249" s="18" t="s">
        <v>280</v>
      </c>
      <c r="E249" s="18"/>
      <c r="F249" s="18"/>
      <c r="G249" s="37">
        <v>490.33300000000003</v>
      </c>
      <c r="H249" s="37">
        <v>289.85500000000002</v>
      </c>
      <c r="I249" s="37">
        <v>0</v>
      </c>
      <c r="J249" s="37">
        <v>80.25</v>
      </c>
      <c r="K249" s="19">
        <f t="shared" si="48"/>
        <v>860.4380000000001</v>
      </c>
      <c r="L249" s="19">
        <v>3489.57</v>
      </c>
      <c r="M249" s="19">
        <v>3489.57</v>
      </c>
      <c r="N249" s="19">
        <v>1943.33</v>
      </c>
      <c r="O249" s="19">
        <v>1943.33</v>
      </c>
      <c r="P249" s="20">
        <f t="shared" si="49"/>
        <v>758172.49792000011</v>
      </c>
      <c r="Q249" s="20">
        <f t="shared" si="50"/>
        <v>448185.39520000009</v>
      </c>
      <c r="R249" s="20">
        <f t="shared" si="51"/>
        <v>0</v>
      </c>
      <c r="S249" s="20">
        <f t="shared" si="52"/>
        <v>124085.76000000002</v>
      </c>
      <c r="T249" s="20">
        <f t="shared" si="53"/>
        <v>1330443.6531200001</v>
      </c>
      <c r="U249" s="38"/>
      <c r="V249" s="39"/>
      <c r="W249" s="39"/>
      <c r="X249" s="22"/>
      <c r="Y249" s="22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  <c r="DP249" s="40"/>
      <c r="DQ249" s="40"/>
      <c r="DR249" s="40"/>
      <c r="DS249" s="40"/>
      <c r="DT249" s="40"/>
      <c r="DU249" s="40"/>
      <c r="DV249" s="40"/>
      <c r="DW249" s="40"/>
      <c r="DX249" s="40"/>
      <c r="DY249" s="40"/>
      <c r="DZ249" s="40"/>
      <c r="EA249" s="40"/>
      <c r="EB249" s="40"/>
      <c r="EC249" s="40"/>
      <c r="ED249" s="40"/>
      <c r="EE249" s="40"/>
      <c r="EF249" s="40"/>
      <c r="EG249" s="40"/>
      <c r="EH249" s="40"/>
      <c r="EI249" s="40"/>
      <c r="EJ249" s="40"/>
      <c r="EK249" s="40"/>
      <c r="EL249" s="40"/>
      <c r="EM249" s="40"/>
      <c r="EN249" s="40"/>
      <c r="EO249" s="40"/>
      <c r="EP249" s="40"/>
      <c r="EQ249" s="40"/>
      <c r="ER249" s="40"/>
      <c r="ES249" s="40"/>
      <c r="ET249" s="40"/>
      <c r="EU249" s="40"/>
      <c r="EV249" s="40"/>
      <c r="EW249" s="40"/>
      <c r="EX249" s="40"/>
      <c r="EY249" s="40"/>
      <c r="EZ249" s="40"/>
      <c r="FA249" s="40"/>
      <c r="FB249" s="40"/>
      <c r="FC249" s="40"/>
      <c r="FD249" s="40"/>
      <c r="FE249" s="40"/>
      <c r="FF249" s="40"/>
      <c r="FG249" s="40"/>
      <c r="FH249" s="40"/>
      <c r="FI249" s="40"/>
      <c r="FJ249" s="40"/>
      <c r="FK249" s="40"/>
      <c r="FL249" s="40"/>
      <c r="FM249" s="40"/>
      <c r="FN249" s="40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</row>
    <row r="250" spans="1:16139" s="41" customFormat="1" ht="53.25" customHeight="1">
      <c r="A250" s="21">
        <v>7729314745</v>
      </c>
      <c r="B250" s="18" t="s">
        <v>278</v>
      </c>
      <c r="C250" s="18" t="s">
        <v>59</v>
      </c>
      <c r="D250" s="18" t="s">
        <v>285</v>
      </c>
      <c r="E250" s="18"/>
      <c r="F250" s="18"/>
      <c r="G250" s="37">
        <f>1212.865-6.45</f>
        <v>1206.415</v>
      </c>
      <c r="H250" s="37">
        <v>819.42400000000009</v>
      </c>
      <c r="I250" s="37">
        <v>421.11700000000002</v>
      </c>
      <c r="J250" s="37">
        <v>1203.453</v>
      </c>
      <c r="K250" s="19">
        <f t="shared" si="48"/>
        <v>3650.4090000000001</v>
      </c>
      <c r="L250" s="19">
        <v>15355.28</v>
      </c>
      <c r="M250" s="19">
        <v>15355.28</v>
      </c>
      <c r="N250" s="19">
        <v>1492.5</v>
      </c>
      <c r="O250" s="19">
        <v>1492.5</v>
      </c>
      <c r="P250" s="20">
        <f t="shared" si="49"/>
        <v>16724265.7337</v>
      </c>
      <c r="Q250" s="20">
        <f t="shared" si="50"/>
        <v>11359494.638720002</v>
      </c>
      <c r="R250" s="20">
        <f t="shared" si="51"/>
        <v>5837852.3252600003</v>
      </c>
      <c r="S250" s="20">
        <f t="shared" si="52"/>
        <v>16683204.179340001</v>
      </c>
      <c r="T250" s="20">
        <f t="shared" si="53"/>
        <v>50604816.877020001</v>
      </c>
      <c r="U250" s="38"/>
      <c r="V250" s="39"/>
      <c r="W250" s="39"/>
      <c r="X250" s="22"/>
      <c r="Y250" s="22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  <c r="DP250" s="40"/>
      <c r="DQ250" s="40"/>
      <c r="DR250" s="40"/>
      <c r="DS250" s="40"/>
      <c r="DT250" s="40"/>
      <c r="DU250" s="40"/>
      <c r="DV250" s="40"/>
      <c r="DW250" s="40"/>
      <c r="DX250" s="40"/>
      <c r="DY250" s="40"/>
      <c r="DZ250" s="40"/>
      <c r="EA250" s="40"/>
      <c r="EB250" s="40"/>
      <c r="EC250" s="40"/>
      <c r="ED250" s="40"/>
      <c r="EE250" s="40"/>
      <c r="EF250" s="40"/>
      <c r="EG250" s="40"/>
      <c r="EH250" s="40"/>
      <c r="EI250" s="40"/>
      <c r="EJ250" s="40"/>
      <c r="EK250" s="40"/>
      <c r="EL250" s="40"/>
      <c r="EM250" s="40"/>
      <c r="EN250" s="40"/>
      <c r="EO250" s="40"/>
      <c r="EP250" s="40"/>
      <c r="EQ250" s="40"/>
      <c r="ER250" s="40"/>
      <c r="ES250" s="40"/>
      <c r="ET250" s="40"/>
      <c r="EU250" s="40"/>
      <c r="EV250" s="40"/>
      <c r="EW250" s="40"/>
      <c r="EX250" s="40"/>
      <c r="EY250" s="40"/>
      <c r="EZ250" s="40"/>
      <c r="FA250" s="40"/>
      <c r="FB250" s="40"/>
      <c r="FC250" s="40"/>
      <c r="FD250" s="40"/>
      <c r="FE250" s="40"/>
      <c r="FF250" s="40"/>
      <c r="FG250" s="40"/>
      <c r="FH250" s="40"/>
      <c r="FI250" s="40"/>
      <c r="FJ250" s="40"/>
      <c r="FK250" s="40"/>
      <c r="FL250" s="40"/>
      <c r="FM250" s="40"/>
      <c r="FN250" s="40"/>
      <c r="FO250" s="40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</row>
    <row r="251" spans="1:16139" s="41" customFormat="1" ht="53.25" customHeight="1">
      <c r="A251" s="21">
        <v>7729314745</v>
      </c>
      <c r="B251" s="18" t="s">
        <v>278</v>
      </c>
      <c r="C251" s="18" t="s">
        <v>46</v>
      </c>
      <c r="D251" s="18" t="s">
        <v>282</v>
      </c>
      <c r="E251" s="18"/>
      <c r="F251" s="18"/>
      <c r="G251" s="37">
        <f>262.909+5.276</f>
        <v>268.185</v>
      </c>
      <c r="H251" s="37">
        <v>172.77199999999999</v>
      </c>
      <c r="I251" s="37">
        <v>84.69</v>
      </c>
      <c r="J251" s="37">
        <v>266.01799999999997</v>
      </c>
      <c r="K251" s="19">
        <f t="shared" si="48"/>
        <v>791.66499999999996</v>
      </c>
      <c r="L251" s="19">
        <v>5841.48</v>
      </c>
      <c r="M251" s="19">
        <v>5841.48</v>
      </c>
      <c r="N251" s="19">
        <v>1789.17</v>
      </c>
      <c r="O251" s="19">
        <v>1789.17</v>
      </c>
      <c r="P251" s="20">
        <f t="shared" si="49"/>
        <v>1086768.7573499999</v>
      </c>
      <c r="Q251" s="20">
        <f t="shared" si="50"/>
        <v>700125.70331999986</v>
      </c>
      <c r="R251" s="20">
        <f t="shared" si="51"/>
        <v>343190.13389999996</v>
      </c>
      <c r="S251" s="20">
        <f t="shared" si="52"/>
        <v>1077987.4015799998</v>
      </c>
      <c r="T251" s="20">
        <f t="shared" si="53"/>
        <v>3208071.9961499996</v>
      </c>
      <c r="U251" s="44"/>
      <c r="V251" s="39"/>
      <c r="W251" s="39"/>
      <c r="X251" s="22"/>
      <c r="Y251" s="22"/>
    </row>
    <row r="252" spans="1:16139" s="132" customFormat="1" ht="53.25" customHeight="1">
      <c r="A252" s="127">
        <v>7729314745</v>
      </c>
      <c r="B252" s="90" t="s">
        <v>278</v>
      </c>
      <c r="C252" s="90" t="s">
        <v>281</v>
      </c>
      <c r="D252" s="90" t="s">
        <v>445</v>
      </c>
      <c r="E252" s="90"/>
      <c r="F252" s="90"/>
      <c r="G252" s="128">
        <f>3455.202-127.392</f>
        <v>3327.8100000000004</v>
      </c>
      <c r="H252" s="128">
        <v>3297.8310000000001</v>
      </c>
      <c r="I252" s="128">
        <v>2982.0940000000001</v>
      </c>
      <c r="J252" s="128">
        <v>2836.721</v>
      </c>
      <c r="K252" s="91">
        <f t="shared" si="48"/>
        <v>12444.456</v>
      </c>
      <c r="L252" s="19">
        <v>10185.540000000001</v>
      </c>
      <c r="M252" s="19">
        <v>10185.540000000001</v>
      </c>
      <c r="N252" s="19">
        <v>2400</v>
      </c>
      <c r="O252" s="19">
        <v>2400</v>
      </c>
      <c r="P252" s="20">
        <f t="shared" si="49"/>
        <v>25908797.867400005</v>
      </c>
      <c r="Q252" s="20">
        <f t="shared" si="50"/>
        <v>25675395.163740005</v>
      </c>
      <c r="R252" s="20">
        <f t="shared" si="51"/>
        <v>23217212.120760001</v>
      </c>
      <c r="S252" s="20">
        <f t="shared" si="52"/>
        <v>22085404.814340003</v>
      </c>
      <c r="T252" s="20">
        <f t="shared" si="53"/>
        <v>96886809.966240019</v>
      </c>
      <c r="U252" s="130"/>
      <c r="V252" s="131"/>
      <c r="W252" s="131"/>
      <c r="X252" s="95"/>
      <c r="Y252" s="95"/>
    </row>
    <row r="253" spans="1:16139" s="88" customFormat="1" ht="48.75" customHeight="1">
      <c r="A253" s="170" t="s">
        <v>269</v>
      </c>
      <c r="B253" s="171"/>
      <c r="C253" s="171"/>
      <c r="D253" s="171"/>
      <c r="E253" s="172"/>
      <c r="F253" s="85"/>
      <c r="G253" s="86">
        <f>SUM(G239:G252)</f>
        <v>12198.357</v>
      </c>
      <c r="H253" s="86">
        <f>SUM(H239:H252)</f>
        <v>7830.2970000000005</v>
      </c>
      <c r="I253" s="86">
        <f>SUM(I239:I252)</f>
        <v>5176.0630000000001</v>
      </c>
      <c r="J253" s="86">
        <f>SUM(J239:J252)</f>
        <v>10544.358999999999</v>
      </c>
      <c r="K253" s="86">
        <f>SUM(K239:K252)</f>
        <v>35749.076000000001</v>
      </c>
      <c r="L253" s="86"/>
      <c r="M253" s="86"/>
      <c r="N253" s="86"/>
      <c r="O253" s="86"/>
      <c r="P253" s="87">
        <f>SUM(P239:P252)</f>
        <v>57606435.090240002</v>
      </c>
      <c r="Q253" s="87">
        <f>SUM(Q239:Q252)</f>
        <v>44071368.873380005</v>
      </c>
      <c r="R253" s="87">
        <f>SUM(R239:R252)</f>
        <v>32636631.498170003</v>
      </c>
      <c r="S253" s="87">
        <f>SUM(S239:S252)</f>
        <v>52206148.671210006</v>
      </c>
      <c r="T253" s="87">
        <f>SUM(T239:T252)</f>
        <v>186520584.13300002</v>
      </c>
      <c r="U253" s="87">
        <v>18794423.280000001</v>
      </c>
      <c r="V253" s="101">
        <f>S253*0.36</f>
        <v>18794213.521635603</v>
      </c>
      <c r="W253" s="87">
        <f>T253+U253-V253</f>
        <v>186520793.89136443</v>
      </c>
      <c r="X253" s="13"/>
      <c r="Y253" s="13"/>
    </row>
    <row r="254" spans="1:16139" s="108" customFormat="1" ht="59.25" customHeight="1">
      <c r="A254" s="170" t="s">
        <v>449</v>
      </c>
      <c r="B254" s="171"/>
      <c r="C254" s="171"/>
      <c r="D254" s="171"/>
      <c r="E254" s="172"/>
      <c r="F254" s="8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6">
        <f t="shared" ref="P254:V254" si="54">P253+P234</f>
        <v>1977040824.1088276</v>
      </c>
      <c r="Q254" s="106">
        <f t="shared" si="54"/>
        <v>934514122.54198027</v>
      </c>
      <c r="R254" s="106">
        <f t="shared" si="54"/>
        <v>450065089.71626794</v>
      </c>
      <c r="S254" s="106">
        <f t="shared" si="54"/>
        <v>1674166490.4474118</v>
      </c>
      <c r="T254" s="106">
        <f t="shared" si="54"/>
        <v>5035786526.8144865</v>
      </c>
      <c r="U254" s="106">
        <f t="shared" si="54"/>
        <v>618537699.87</v>
      </c>
      <c r="V254" s="106">
        <f t="shared" si="54"/>
        <v>602629473.37455392</v>
      </c>
      <c r="W254" s="106">
        <f>W253+W234</f>
        <v>5051694753.3099318</v>
      </c>
      <c r="X254" s="107"/>
      <c r="Y254" s="107"/>
    </row>
    <row r="255" spans="1:16139" s="77" customFormat="1" ht="33" customHeight="1">
      <c r="A255" s="173" t="s">
        <v>439</v>
      </c>
      <c r="B255" s="174"/>
      <c r="C255" s="174"/>
      <c r="D255" s="174"/>
      <c r="E255" s="175"/>
      <c r="F255" s="79"/>
      <c r="G255" s="80">
        <f>G235+G253</f>
        <v>2017790.9095894599</v>
      </c>
      <c r="H255" s="80">
        <f>H235+H253</f>
        <v>939711.26919999975</v>
      </c>
      <c r="I255" s="80">
        <f>I235+I253</f>
        <v>442346.53260760027</v>
      </c>
      <c r="J255" s="80">
        <f>J235+J253</f>
        <v>1633173.810151899</v>
      </c>
      <c r="K255" s="80">
        <f>K253+K235</f>
        <v>5033022.5215489641</v>
      </c>
      <c r="L255" s="80"/>
      <c r="M255" s="80"/>
      <c r="N255" s="80"/>
      <c r="O255" s="80"/>
      <c r="P255" s="80">
        <f t="shared" ref="P255:T255" si="55">P253+P235</f>
        <v>1974141311.7784615</v>
      </c>
      <c r="Q255" s="80">
        <f t="shared" si="55"/>
        <v>932045667.63928628</v>
      </c>
      <c r="R255" s="80">
        <f t="shared" si="55"/>
        <v>448051291.6317299</v>
      </c>
      <c r="S255" s="80">
        <f t="shared" si="55"/>
        <v>1671524120.9531293</v>
      </c>
      <c r="T255" s="81">
        <f t="shared" si="55"/>
        <v>5025762392.0026064</v>
      </c>
      <c r="U255" s="81">
        <f>U253+U235</f>
        <v>617738108.49000001</v>
      </c>
      <c r="V255" s="81">
        <f>V235+V253</f>
        <v>601748683.54312658</v>
      </c>
      <c r="W255" s="81">
        <f>W253+W235</f>
        <v>5041751816.9494791</v>
      </c>
    </row>
    <row r="256" spans="1:16139" s="77" customFormat="1" ht="33" customHeight="1">
      <c r="A256" s="173" t="s">
        <v>437</v>
      </c>
      <c r="B256" s="174"/>
      <c r="C256" s="174"/>
      <c r="D256" s="174"/>
      <c r="E256" s="175"/>
      <c r="F256" s="79"/>
      <c r="G256" s="80">
        <f>G236</f>
        <v>555434.28150000004</v>
      </c>
      <c r="H256" s="80">
        <f t="shared" ref="H256:K256" si="56">H236</f>
        <v>547039.67949999997</v>
      </c>
      <c r="I256" s="80">
        <f t="shared" si="56"/>
        <v>540962.98549999995</v>
      </c>
      <c r="J256" s="80">
        <f t="shared" si="56"/>
        <v>549223.50949999993</v>
      </c>
      <c r="K256" s="80">
        <f t="shared" si="56"/>
        <v>2192660.4560000002</v>
      </c>
      <c r="L256" s="80"/>
      <c r="M256" s="80"/>
      <c r="N256" s="80"/>
      <c r="O256" s="80"/>
      <c r="P256" s="80">
        <f>P236</f>
        <v>2899512.3303660001</v>
      </c>
      <c r="Q256" s="80">
        <f t="shared" ref="Q256:S256" si="57">Q236</f>
        <v>2468454.9026939999</v>
      </c>
      <c r="R256" s="80">
        <f t="shared" si="57"/>
        <v>2013798.0845379999</v>
      </c>
      <c r="S256" s="80">
        <f t="shared" si="57"/>
        <v>2642369.4942820002</v>
      </c>
      <c r="T256" s="80">
        <f>T236</f>
        <v>10024134.81188</v>
      </c>
      <c r="U256" s="81">
        <f>U236</f>
        <v>799591.38</v>
      </c>
      <c r="V256" s="81">
        <f>V236</f>
        <v>880789.83142733341</v>
      </c>
      <c r="W256" s="81">
        <f>W236</f>
        <v>9942936.3604526669</v>
      </c>
    </row>
    <row r="257" spans="1:23" s="7" customFormat="1" ht="95.25" customHeight="1">
      <c r="A257" s="50"/>
      <c r="B257" s="51"/>
      <c r="C257" s="51"/>
      <c r="D257" s="51"/>
      <c r="E257" s="51"/>
      <c r="F257" s="51"/>
      <c r="U257" s="176" t="s">
        <v>475</v>
      </c>
      <c r="V257" s="176"/>
      <c r="W257" s="152">
        <f>2714217990.51</f>
        <v>2714217990.5100002</v>
      </c>
    </row>
    <row r="258" spans="1:23" s="1" customFormat="1" ht="67.5" hidden="1" customHeight="1">
      <c r="A258" s="52"/>
      <c r="B258" s="53"/>
      <c r="C258" s="53"/>
      <c r="D258" s="53"/>
      <c r="H258" s="180"/>
      <c r="I258" s="180"/>
      <c r="J258" s="110"/>
      <c r="K258" s="110"/>
      <c r="L258" s="111"/>
      <c r="M258" s="111"/>
      <c r="S258" s="178"/>
      <c r="T258" s="178"/>
      <c r="U258" s="177" t="s">
        <v>474</v>
      </c>
      <c r="V258" s="177"/>
      <c r="W258" s="153">
        <f>W254-W257</f>
        <v>2337476762.7999315</v>
      </c>
    </row>
    <row r="259" spans="1:23" s="1" customFormat="1" ht="38.25" hidden="1" customHeight="1">
      <c r="A259" s="52"/>
      <c r="B259" s="53"/>
      <c r="C259" s="53"/>
      <c r="D259" s="53"/>
      <c r="E259" s="54"/>
      <c r="H259" s="141"/>
      <c r="I259" s="140"/>
      <c r="K259" s="142"/>
      <c r="L259" s="142"/>
      <c r="M259" s="111"/>
      <c r="N259" s="111"/>
    </row>
    <row r="260" spans="1:23" s="1" customFormat="1" ht="132.75" hidden="1" customHeight="1">
      <c r="A260" s="52"/>
      <c r="B260" s="53"/>
      <c r="C260" s="53"/>
      <c r="D260" s="53"/>
      <c r="G260" s="179" t="s">
        <v>472</v>
      </c>
      <c r="H260" s="179"/>
      <c r="I260" s="179"/>
      <c r="J260" s="179"/>
      <c r="K260" s="115"/>
      <c r="L260" s="116"/>
      <c r="M260" s="117" t="s">
        <v>473</v>
      </c>
      <c r="N260" s="117"/>
    </row>
    <row r="261" spans="1:23" s="1" customFormat="1" ht="98.25" hidden="1" customHeight="1">
      <c r="A261" s="52"/>
      <c r="B261" s="53"/>
      <c r="C261" s="53"/>
      <c r="D261" s="53"/>
      <c r="E261" s="53"/>
      <c r="H261" s="118"/>
      <c r="I261" s="118"/>
      <c r="K261" s="111"/>
      <c r="L261" s="111"/>
      <c r="M261" s="111"/>
      <c r="N261" s="111"/>
    </row>
    <row r="273" spans="1:9" s="9" customFormat="1" ht="12.75" customHeight="1">
      <c r="A273" s="55"/>
      <c r="B273" s="56"/>
      <c r="C273" s="56"/>
      <c r="D273" s="56"/>
      <c r="E273" s="56"/>
      <c r="F273" s="56"/>
      <c r="H273" s="8"/>
      <c r="I273" s="8"/>
    </row>
    <row r="274" spans="1:9" s="9" customFormat="1" ht="12.75" customHeight="1">
      <c r="A274" s="55"/>
      <c r="B274" s="56"/>
      <c r="C274" s="56"/>
      <c r="D274" s="56"/>
      <c r="E274" s="56"/>
      <c r="F274" s="56"/>
    </row>
    <row r="275" spans="1:9" s="6" customFormat="1" ht="12.75" customHeight="1">
      <c r="A275" s="48"/>
      <c r="B275" s="49"/>
      <c r="C275" s="49"/>
      <c r="D275" s="49"/>
      <c r="E275" s="49"/>
      <c r="F275" s="49"/>
    </row>
    <row r="276" spans="1:9" s="7" customFormat="1" ht="12.75" customHeight="1">
      <c r="A276" s="50"/>
      <c r="B276" s="51"/>
      <c r="C276" s="51"/>
      <c r="D276" s="51"/>
      <c r="E276" s="51"/>
      <c r="F276" s="51"/>
    </row>
  </sheetData>
  <autoFilter ref="A6:W214"/>
  <mergeCells count="32">
    <mergeCell ref="U257:V257"/>
    <mergeCell ref="U258:V258"/>
    <mergeCell ref="S258:T258"/>
    <mergeCell ref="G260:J260"/>
    <mergeCell ref="H258:I258"/>
    <mergeCell ref="A238:E238"/>
    <mergeCell ref="A253:E253"/>
    <mergeCell ref="A255:E255"/>
    <mergeCell ref="A256:E256"/>
    <mergeCell ref="A254:E254"/>
    <mergeCell ref="A7:E7"/>
    <mergeCell ref="A8:E8"/>
    <mergeCell ref="A216:E216"/>
    <mergeCell ref="A234:E234"/>
    <mergeCell ref="A235:E235"/>
    <mergeCell ref="A233:E233"/>
    <mergeCell ref="A236:E236"/>
    <mergeCell ref="A237:E237"/>
    <mergeCell ref="A1:W1"/>
    <mergeCell ref="G4:K4"/>
    <mergeCell ref="L4:M4"/>
    <mergeCell ref="N4:O4"/>
    <mergeCell ref="P4:T4"/>
    <mergeCell ref="U4:U5"/>
    <mergeCell ref="A4:A5"/>
    <mergeCell ref="B4:B5"/>
    <mergeCell ref="C4:C5"/>
    <mergeCell ref="D4:D5"/>
    <mergeCell ref="V4:V5"/>
    <mergeCell ref="E4:E5"/>
    <mergeCell ref="F4:F5"/>
    <mergeCell ref="W4:W5"/>
  </mergeCells>
  <printOptions horizontalCentered="1" verticalCentered="1"/>
  <pageMargins left="0.19685039370078741" right="0.19685039370078741" top="0.78740157480314965" bottom="0.39370078740157483" header="0" footer="0.19685039370078741"/>
  <pageSetup paperSize="9" scale="19" fitToHeight="0" orientation="landscape" r:id="rId1"/>
  <headerFooter differentFirst="1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S252"/>
  <sheetViews>
    <sheetView view="pageBreakPreview" zoomScale="50" zoomScaleNormal="50" zoomScaleSheetLayoutView="50" workbookViewId="0">
      <pane xSplit="5" ySplit="6" topLeftCell="G244" activePane="bottomRight" state="frozen"/>
      <selection pane="topRight" activeCell="F1" sqref="F1"/>
      <selection pane="bottomLeft" activeCell="A7" sqref="A7"/>
      <selection pane="bottomRight" activeCell="I247" sqref="I247"/>
    </sheetView>
  </sheetViews>
  <sheetFormatPr defaultColWidth="9.140625" defaultRowHeight="12.75" customHeight="1" outlineLevelCol="1"/>
  <cols>
    <col min="1" max="1" width="24.28515625" style="57" customWidth="1"/>
    <col min="2" max="2" width="57.5703125" style="58" customWidth="1"/>
    <col min="3" max="3" width="57.7109375" style="58" customWidth="1"/>
    <col min="4" max="4" width="61.28515625" style="58" customWidth="1"/>
    <col min="5" max="5" width="56.7109375" style="58" customWidth="1"/>
    <col min="6" max="6" width="40.42578125" style="58" hidden="1" customWidth="1" outlineLevel="1"/>
    <col min="7" max="7" width="27.140625" style="59" customWidth="1" collapsed="1"/>
    <col min="8" max="8" width="26.85546875" style="59" customWidth="1"/>
    <col min="9" max="10" width="27.140625" style="59" customWidth="1"/>
    <col min="11" max="11" width="27.42578125" style="59" customWidth="1"/>
    <col min="12" max="13" width="24.42578125" style="7" customWidth="1"/>
    <col min="14" max="15" width="23" style="7" customWidth="1"/>
    <col min="16" max="20" width="34.7109375" style="59" customWidth="1"/>
    <col min="21" max="23" width="34.42578125" style="59" customWidth="1"/>
    <col min="24" max="24" width="22.42578125" style="59" bestFit="1" customWidth="1"/>
    <col min="25" max="25" width="10.42578125" style="59" bestFit="1" customWidth="1"/>
    <col min="26" max="16384" width="9.140625" style="59"/>
  </cols>
  <sheetData>
    <row r="1" spans="1:25" s="5" customFormat="1" ht="167.25" customHeight="1">
      <c r="A1" s="165" t="s">
        <v>452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Y1" s="10"/>
    </row>
    <row r="2" spans="1:25" s="5" customFormat="1" ht="25.5" customHeight="1">
      <c r="A2" s="11"/>
      <c r="B2" s="12"/>
      <c r="C2" s="12"/>
      <c r="D2" s="12"/>
      <c r="E2" s="12"/>
      <c r="F2" s="12"/>
    </row>
    <row r="3" spans="1:25" s="13" customFormat="1" ht="251.25" customHeight="1">
      <c r="A3" s="194" t="s">
        <v>0</v>
      </c>
      <c r="B3" s="194" t="s">
        <v>233</v>
      </c>
      <c r="C3" s="194" t="s">
        <v>228</v>
      </c>
      <c r="D3" s="194" t="s">
        <v>1</v>
      </c>
      <c r="E3" s="194" t="s">
        <v>345</v>
      </c>
      <c r="F3" s="194" t="s">
        <v>346</v>
      </c>
      <c r="G3" s="196" t="s">
        <v>433</v>
      </c>
      <c r="H3" s="196"/>
      <c r="I3" s="196"/>
      <c r="J3" s="196"/>
      <c r="K3" s="197"/>
      <c r="L3" s="166" t="s">
        <v>453</v>
      </c>
      <c r="M3" s="166"/>
      <c r="N3" s="166" t="s">
        <v>289</v>
      </c>
      <c r="O3" s="166"/>
      <c r="P3" s="167" t="s">
        <v>440</v>
      </c>
      <c r="Q3" s="167"/>
      <c r="R3" s="167"/>
      <c r="S3" s="167"/>
      <c r="T3" s="167"/>
      <c r="U3" s="166" t="s">
        <v>418</v>
      </c>
      <c r="V3" s="166" t="s">
        <v>425</v>
      </c>
      <c r="W3" s="167" t="s">
        <v>426</v>
      </c>
    </row>
    <row r="4" spans="1:25" s="13" customFormat="1" ht="62.25" customHeight="1">
      <c r="A4" s="195"/>
      <c r="B4" s="195"/>
      <c r="C4" s="195"/>
      <c r="D4" s="195"/>
      <c r="E4" s="195" t="s">
        <v>345</v>
      </c>
      <c r="F4" s="195"/>
      <c r="G4" s="109" t="s">
        <v>414</v>
      </c>
      <c r="H4" s="109" t="s">
        <v>415</v>
      </c>
      <c r="I4" s="109" t="s">
        <v>416</v>
      </c>
      <c r="J4" s="109" t="s">
        <v>417</v>
      </c>
      <c r="K4" s="109" t="s">
        <v>2</v>
      </c>
      <c r="L4" s="74" t="s">
        <v>230</v>
      </c>
      <c r="M4" s="74" t="s">
        <v>231</v>
      </c>
      <c r="N4" s="74" t="s">
        <v>230</v>
      </c>
      <c r="O4" s="74" t="s">
        <v>231</v>
      </c>
      <c r="P4" s="109" t="s">
        <v>414</v>
      </c>
      <c r="Q4" s="109" t="s">
        <v>420</v>
      </c>
      <c r="R4" s="109" t="s">
        <v>421</v>
      </c>
      <c r="S4" s="109" t="s">
        <v>422</v>
      </c>
      <c r="T4" s="74" t="s">
        <v>232</v>
      </c>
      <c r="U4" s="166"/>
      <c r="V4" s="166"/>
      <c r="W4" s="167"/>
    </row>
    <row r="5" spans="1:25" s="13" customFormat="1" ht="15">
      <c r="A5" s="14"/>
      <c r="B5" s="15"/>
      <c r="C5" s="15"/>
      <c r="D5" s="15"/>
      <c r="E5" s="15"/>
      <c r="F5" s="15"/>
      <c r="G5" s="14"/>
      <c r="H5" s="14"/>
      <c r="I5" s="14"/>
      <c r="J5" s="14"/>
      <c r="K5" s="14"/>
      <c r="L5" s="14"/>
      <c r="M5" s="14"/>
      <c r="N5" s="14"/>
      <c r="O5" s="14"/>
      <c r="P5" s="16"/>
      <c r="Q5" s="16"/>
      <c r="R5" s="16"/>
      <c r="S5" s="16"/>
      <c r="T5" s="16"/>
      <c r="U5" s="16"/>
      <c r="V5" s="16"/>
      <c r="W5" s="16"/>
    </row>
    <row r="6" spans="1:25" s="13" customFormat="1" ht="80.25" customHeight="1">
      <c r="A6" s="184" t="s">
        <v>290</v>
      </c>
      <c r="B6" s="185"/>
      <c r="C6" s="185"/>
      <c r="D6" s="185"/>
      <c r="E6" s="185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4"/>
    </row>
    <row r="7" spans="1:25" s="13" customFormat="1" ht="48.75" customHeight="1">
      <c r="A7" s="184" t="s">
        <v>434</v>
      </c>
      <c r="B7" s="185"/>
      <c r="C7" s="185"/>
      <c r="D7" s="185"/>
      <c r="E7" s="185"/>
      <c r="F7" s="63"/>
      <c r="G7" s="65"/>
      <c r="H7" s="65"/>
      <c r="I7" s="65"/>
      <c r="J7" s="65"/>
      <c r="K7" s="65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4"/>
    </row>
    <row r="8" spans="1:25" s="22" customFormat="1" ht="53.25" customHeight="1">
      <c r="A8" s="17" t="s">
        <v>5</v>
      </c>
      <c r="B8" s="18" t="s">
        <v>6</v>
      </c>
      <c r="C8" s="18" t="s">
        <v>3</v>
      </c>
      <c r="D8" s="18" t="s">
        <v>7</v>
      </c>
      <c r="E8" s="18"/>
      <c r="F8" s="18"/>
      <c r="G8" s="19">
        <f>'2023'!G9</f>
        <v>249.40899999999999</v>
      </c>
      <c r="H8" s="19">
        <f>'2023'!H9</f>
        <v>117.31800000000001</v>
      </c>
      <c r="I8" s="19">
        <f>'2023'!I9</f>
        <v>59.390999999999998</v>
      </c>
      <c r="J8" s="19">
        <f>'2023'!J9</f>
        <v>238.46999999999997</v>
      </c>
      <c r="K8" s="19">
        <f t="shared" ref="K8:K26" si="0">G8+H8+I8+J8</f>
        <v>664.58799999999997</v>
      </c>
      <c r="L8" s="3">
        <v>2512.7199999999998</v>
      </c>
      <c r="M8" s="3">
        <v>2512.7199999999998</v>
      </c>
      <c r="N8" s="3">
        <v>1809.6000000000001</v>
      </c>
      <c r="O8" s="3">
        <v>1881.9840000000002</v>
      </c>
      <c r="P8" s="20">
        <f t="shared" ref="P8:P26" si="1">G8*(L8-N8)</f>
        <v>175364.45607999992</v>
      </c>
      <c r="Q8" s="20">
        <f t="shared" ref="Q8:Q26" si="2">(L8-N8)*H8</f>
        <v>82488.632159999965</v>
      </c>
      <c r="R8" s="20">
        <f t="shared" ref="R8:R26" si="3">(M8-O8)*I8</f>
        <v>37460.041775999976</v>
      </c>
      <c r="S8" s="20">
        <f t="shared" ref="S8:S26" si="4">(M8-O8)*J8</f>
        <v>150411.61391999989</v>
      </c>
      <c r="T8" s="20">
        <f>SUM(P8:S8)</f>
        <v>445724.74393599981</v>
      </c>
      <c r="U8" s="21"/>
      <c r="V8" s="21"/>
      <c r="W8" s="21"/>
    </row>
    <row r="9" spans="1:25" s="5" customFormat="1" ht="53.25" customHeight="1">
      <c r="A9" s="17" t="s">
        <v>8</v>
      </c>
      <c r="B9" s="18" t="s">
        <v>9</v>
      </c>
      <c r="C9" s="18" t="s">
        <v>3</v>
      </c>
      <c r="D9" s="18" t="s">
        <v>10</v>
      </c>
      <c r="E9" s="18"/>
      <c r="F9" s="18"/>
      <c r="G9" s="19">
        <f>'2023'!G10</f>
        <v>947.90999999999985</v>
      </c>
      <c r="H9" s="19">
        <f>'2023'!H10</f>
        <v>386.98099999999999</v>
      </c>
      <c r="I9" s="19">
        <f>'2023'!I10</f>
        <v>169.32900000000001</v>
      </c>
      <c r="J9" s="19">
        <f>'2023'!J10</f>
        <v>739.45900000000006</v>
      </c>
      <c r="K9" s="19">
        <f t="shared" si="0"/>
        <v>2243.6790000000001</v>
      </c>
      <c r="L9" s="3">
        <v>8856.183846068001</v>
      </c>
      <c r="M9" s="3">
        <v>8856.183846068001</v>
      </c>
      <c r="N9" s="3">
        <v>2288</v>
      </c>
      <c r="O9" s="3">
        <v>2379.52</v>
      </c>
      <c r="P9" s="20">
        <f t="shared" si="1"/>
        <v>6226047.1495263176</v>
      </c>
      <c r="Q9" s="20">
        <f t="shared" si="2"/>
        <v>2541762.3529352411</v>
      </c>
      <c r="R9" s="20">
        <f t="shared" si="3"/>
        <v>1096687.0123908485</v>
      </c>
      <c r="S9" s="20">
        <f t="shared" si="4"/>
        <v>4789227.370949598</v>
      </c>
      <c r="T9" s="20">
        <f t="shared" ref="T9:T72" si="5">SUM(P9:S9)</f>
        <v>14653723.885802004</v>
      </c>
      <c r="U9" s="23"/>
      <c r="V9" s="23"/>
      <c r="W9" s="23"/>
      <c r="X9" s="22"/>
      <c r="Y9" s="22"/>
    </row>
    <row r="10" spans="1:25" s="5" customFormat="1" ht="53.25" customHeight="1">
      <c r="A10" s="17" t="s">
        <v>11</v>
      </c>
      <c r="B10" s="18" t="s">
        <v>12</v>
      </c>
      <c r="C10" s="18" t="s">
        <v>3</v>
      </c>
      <c r="D10" s="18" t="s">
        <v>10</v>
      </c>
      <c r="E10" s="18"/>
      <c r="F10" s="18"/>
      <c r="G10" s="19">
        <f>'2023'!G11</f>
        <v>6501.8340000000007</v>
      </c>
      <c r="H10" s="19">
        <f>'2023'!H11</f>
        <v>2498.5050000000001</v>
      </c>
      <c r="I10" s="19">
        <f>'2023'!I11</f>
        <v>962.84400000000005</v>
      </c>
      <c r="J10" s="19">
        <f>'2023'!J11</f>
        <v>5475.0139999999992</v>
      </c>
      <c r="K10" s="19">
        <f t="shared" si="0"/>
        <v>15438.197</v>
      </c>
      <c r="L10" s="3">
        <v>4620.6567794000002</v>
      </c>
      <c r="M10" s="3">
        <v>4620.6567794000011</v>
      </c>
      <c r="N10" s="3">
        <v>2288</v>
      </c>
      <c r="O10" s="3">
        <v>2379.52</v>
      </c>
      <c r="P10" s="20">
        <f t="shared" si="1"/>
        <v>15166547.158633422</v>
      </c>
      <c r="Q10" s="20">
        <f t="shared" si="2"/>
        <v>5828154.6266147979</v>
      </c>
      <c r="R10" s="20">
        <f t="shared" si="3"/>
        <v>2157865.1012246148</v>
      </c>
      <c r="S10" s="20">
        <f t="shared" si="4"/>
        <v>12270255.243129916</v>
      </c>
      <c r="T10" s="20">
        <f t="shared" si="5"/>
        <v>35422822.129602753</v>
      </c>
      <c r="U10" s="23"/>
      <c r="V10" s="23"/>
      <c r="W10" s="23"/>
      <c r="X10" s="22"/>
      <c r="Y10" s="22"/>
    </row>
    <row r="11" spans="1:25" s="5" customFormat="1" ht="53.25" customHeight="1">
      <c r="A11" s="17" t="s">
        <v>13</v>
      </c>
      <c r="B11" s="18" t="s">
        <v>14</v>
      </c>
      <c r="C11" s="18" t="s">
        <v>3</v>
      </c>
      <c r="D11" s="18" t="s">
        <v>15</v>
      </c>
      <c r="E11" s="18"/>
      <c r="F11" s="18"/>
      <c r="G11" s="19">
        <f>'2023'!G12</f>
        <v>203.36100000000002</v>
      </c>
      <c r="H11" s="19">
        <f>'2023'!H12</f>
        <v>98.4</v>
      </c>
      <c r="I11" s="19">
        <f>'2023'!I12</f>
        <v>46.008000000000003</v>
      </c>
      <c r="J11" s="19">
        <f>'2023'!J12</f>
        <v>201.54700000000003</v>
      </c>
      <c r="K11" s="19">
        <f t="shared" si="0"/>
        <v>549.31600000000003</v>
      </c>
      <c r="L11" s="3">
        <v>4104.79</v>
      </c>
      <c r="M11" s="3">
        <v>4104.79</v>
      </c>
      <c r="N11" s="3">
        <v>1310.4000000000001</v>
      </c>
      <c r="O11" s="3">
        <v>1362.82</v>
      </c>
      <c r="P11" s="20">
        <f t="shared" si="1"/>
        <v>568269.94478999998</v>
      </c>
      <c r="Q11" s="20">
        <f t="shared" si="2"/>
        <v>274967.97600000002</v>
      </c>
      <c r="R11" s="20">
        <f t="shared" si="3"/>
        <v>126152.55576000002</v>
      </c>
      <c r="S11" s="20">
        <f t="shared" si="4"/>
        <v>552635.82759000012</v>
      </c>
      <c r="T11" s="20">
        <f t="shared" si="5"/>
        <v>1522026.3041400001</v>
      </c>
      <c r="U11" s="23"/>
      <c r="V11" s="23"/>
      <c r="W11" s="23"/>
      <c r="X11" s="22"/>
      <c r="Y11" s="22"/>
    </row>
    <row r="12" spans="1:25" s="5" customFormat="1" ht="53.25" customHeight="1">
      <c r="A12" s="17" t="s">
        <v>13</v>
      </c>
      <c r="B12" s="18" t="s">
        <v>14</v>
      </c>
      <c r="C12" s="18" t="s">
        <v>3</v>
      </c>
      <c r="D12" s="18" t="s">
        <v>16</v>
      </c>
      <c r="E12" s="18"/>
      <c r="F12" s="18"/>
      <c r="G12" s="19">
        <f>'2023'!G13</f>
        <v>103.452</v>
      </c>
      <c r="H12" s="19">
        <f>'2023'!H13</f>
        <v>55.744999999999997</v>
      </c>
      <c r="I12" s="19">
        <f>'2023'!I13</f>
        <v>26.225999999999999</v>
      </c>
      <c r="J12" s="19">
        <f>'2023'!J13</f>
        <v>106.12100000000001</v>
      </c>
      <c r="K12" s="19">
        <f t="shared" si="0"/>
        <v>291.54399999999998</v>
      </c>
      <c r="L12" s="3">
        <v>4104.79</v>
      </c>
      <c r="M12" s="3">
        <v>4104.79</v>
      </c>
      <c r="N12" s="3">
        <v>1705.6</v>
      </c>
      <c r="O12" s="3">
        <v>1773.82</v>
      </c>
      <c r="P12" s="20">
        <f t="shared" si="1"/>
        <v>248201.00388</v>
      </c>
      <c r="Q12" s="20">
        <f t="shared" si="2"/>
        <v>133742.84654999999</v>
      </c>
      <c r="R12" s="20">
        <f t="shared" si="3"/>
        <v>61132.019220000002</v>
      </c>
      <c r="S12" s="20">
        <f t="shared" si="4"/>
        <v>247364.86737000005</v>
      </c>
      <c r="T12" s="20">
        <f t="shared" si="5"/>
        <v>690440.73702000012</v>
      </c>
      <c r="U12" s="23"/>
      <c r="V12" s="23"/>
      <c r="W12" s="23"/>
      <c r="X12" s="22"/>
      <c r="Y12" s="22"/>
    </row>
    <row r="13" spans="1:25" s="5" customFormat="1" ht="53.25" customHeight="1">
      <c r="A13" s="17" t="s">
        <v>13</v>
      </c>
      <c r="B13" s="18" t="s">
        <v>14</v>
      </c>
      <c r="C13" s="18" t="s">
        <v>3</v>
      </c>
      <c r="D13" s="18" t="s">
        <v>17</v>
      </c>
      <c r="E13" s="18"/>
      <c r="F13" s="18"/>
      <c r="G13" s="19">
        <f>'2023'!G14</f>
        <v>189.297</v>
      </c>
      <c r="H13" s="19">
        <f>'2023'!H14</f>
        <v>92.015999999999991</v>
      </c>
      <c r="I13" s="19">
        <f>'2023'!I14</f>
        <v>47.814</v>
      </c>
      <c r="J13" s="19">
        <f>'2023'!J14</f>
        <v>187.74099999999999</v>
      </c>
      <c r="K13" s="19">
        <f t="shared" si="0"/>
        <v>516.86799999999994</v>
      </c>
      <c r="L13" s="3">
        <v>4104.79</v>
      </c>
      <c r="M13" s="3">
        <v>4104.79</v>
      </c>
      <c r="N13" s="3">
        <v>1310.4000000000001</v>
      </c>
      <c r="O13" s="3">
        <v>1362.82</v>
      </c>
      <c r="P13" s="20">
        <f t="shared" si="1"/>
        <v>528969.64382999996</v>
      </c>
      <c r="Q13" s="20">
        <f t="shared" si="2"/>
        <v>257128.59023999996</v>
      </c>
      <c r="R13" s="20">
        <f t="shared" si="3"/>
        <v>131104.55358000001</v>
      </c>
      <c r="S13" s="20">
        <f t="shared" si="4"/>
        <v>514780.18977</v>
      </c>
      <c r="T13" s="20">
        <f t="shared" si="5"/>
        <v>1431982.9774199999</v>
      </c>
      <c r="U13" s="23"/>
      <c r="V13" s="23"/>
      <c r="W13" s="23"/>
      <c r="X13" s="22"/>
      <c r="Y13" s="22"/>
    </row>
    <row r="14" spans="1:25" s="5" customFormat="1" ht="53.25" customHeight="1">
      <c r="A14" s="17" t="s">
        <v>13</v>
      </c>
      <c r="B14" s="18" t="s">
        <v>14</v>
      </c>
      <c r="C14" s="18" t="s">
        <v>3</v>
      </c>
      <c r="D14" s="18" t="s">
        <v>18</v>
      </c>
      <c r="E14" s="18"/>
      <c r="F14" s="18"/>
      <c r="G14" s="19">
        <f>'2023'!G15</f>
        <v>459.30500000000001</v>
      </c>
      <c r="H14" s="19">
        <f>'2023'!H15</f>
        <v>205.584</v>
      </c>
      <c r="I14" s="19">
        <f>'2023'!I15</f>
        <v>105.752</v>
      </c>
      <c r="J14" s="19">
        <f>'2023'!J15</f>
        <v>390.83199999999999</v>
      </c>
      <c r="K14" s="19">
        <f t="shared" si="0"/>
        <v>1161.473</v>
      </c>
      <c r="L14" s="3">
        <v>4104.79</v>
      </c>
      <c r="M14" s="3">
        <v>4104.79</v>
      </c>
      <c r="N14" s="3">
        <v>1612</v>
      </c>
      <c r="O14" s="3">
        <v>1676.48</v>
      </c>
      <c r="P14" s="20">
        <f t="shared" si="1"/>
        <v>1144950.9109499999</v>
      </c>
      <c r="Q14" s="20">
        <f t="shared" si="2"/>
        <v>512477.73936000001</v>
      </c>
      <c r="R14" s="20">
        <f t="shared" si="3"/>
        <v>256798.63911999998</v>
      </c>
      <c r="S14" s="20">
        <f t="shared" si="4"/>
        <v>949061.25391999993</v>
      </c>
      <c r="T14" s="20">
        <f>SUM(P14:S14)</f>
        <v>2863288.5433499999</v>
      </c>
      <c r="U14" s="23"/>
      <c r="V14" s="23"/>
      <c r="W14" s="23"/>
      <c r="X14" s="22"/>
      <c r="Y14" s="22"/>
    </row>
    <row r="15" spans="1:25" s="5" customFormat="1" ht="53.25" customHeight="1">
      <c r="A15" s="17" t="s">
        <v>13</v>
      </c>
      <c r="B15" s="18" t="s">
        <v>14</v>
      </c>
      <c r="C15" s="18" t="s">
        <v>3</v>
      </c>
      <c r="D15" s="18" t="s">
        <v>19</v>
      </c>
      <c r="E15" s="18"/>
      <c r="F15" s="18"/>
      <c r="G15" s="19">
        <f>'2023'!G17</f>
        <v>826.95399999999995</v>
      </c>
      <c r="H15" s="19">
        <f>'2023'!H17</f>
        <v>399.92200000000003</v>
      </c>
      <c r="I15" s="19">
        <f>'2023'!I17</f>
        <v>199.92599999999999</v>
      </c>
      <c r="J15" s="19">
        <f>'2023'!J17</f>
        <v>827.86400000000003</v>
      </c>
      <c r="K15" s="19">
        <f t="shared" si="0"/>
        <v>2254.6660000000002</v>
      </c>
      <c r="L15" s="3">
        <v>4104.79</v>
      </c>
      <c r="M15" s="3">
        <v>4104.79</v>
      </c>
      <c r="N15" s="3">
        <v>1612</v>
      </c>
      <c r="O15" s="3">
        <v>1676.48</v>
      </c>
      <c r="P15" s="20">
        <f t="shared" si="1"/>
        <v>2061422.6616599998</v>
      </c>
      <c r="Q15" s="20">
        <f t="shared" si="2"/>
        <v>996921.56238000002</v>
      </c>
      <c r="R15" s="20">
        <f t="shared" si="3"/>
        <v>485482.30505999998</v>
      </c>
      <c r="S15" s="20">
        <f t="shared" si="4"/>
        <v>2010310.4298400001</v>
      </c>
      <c r="T15" s="20">
        <f t="shared" si="5"/>
        <v>5554136.9589400003</v>
      </c>
      <c r="U15" s="23"/>
      <c r="V15" s="23"/>
      <c r="W15" s="23"/>
      <c r="X15" s="22"/>
      <c r="Y15" s="22"/>
    </row>
    <row r="16" spans="1:25" s="5" customFormat="1" ht="53.25" customHeight="1">
      <c r="A16" s="17" t="s">
        <v>13</v>
      </c>
      <c r="B16" s="18" t="s">
        <v>14</v>
      </c>
      <c r="C16" s="18" t="s">
        <v>3</v>
      </c>
      <c r="D16" s="18" t="s">
        <v>20</v>
      </c>
      <c r="E16" s="18"/>
      <c r="F16" s="18"/>
      <c r="G16" s="19">
        <f>'2023'!G18</f>
        <v>1725.069</v>
      </c>
      <c r="H16" s="19">
        <f>'2023'!H18</f>
        <v>828.57600000000002</v>
      </c>
      <c r="I16" s="19">
        <f>'2023'!I18</f>
        <v>422.99799999999999</v>
      </c>
      <c r="J16" s="19">
        <f>'2023'!J18</f>
        <v>1739.6200000000001</v>
      </c>
      <c r="K16" s="19">
        <f t="shared" si="0"/>
        <v>4716.2629999999999</v>
      </c>
      <c r="L16" s="3">
        <v>4104.79</v>
      </c>
      <c r="M16" s="3">
        <v>4104.79</v>
      </c>
      <c r="N16" s="3">
        <v>1508</v>
      </c>
      <c r="O16" s="3">
        <v>1568.32</v>
      </c>
      <c r="P16" s="20">
        <f t="shared" si="1"/>
        <v>4479641.92851</v>
      </c>
      <c r="Q16" s="20">
        <f t="shared" si="2"/>
        <v>2151637.8710400001</v>
      </c>
      <c r="R16" s="20">
        <f t="shared" si="3"/>
        <v>1072921.7370600002</v>
      </c>
      <c r="S16" s="20">
        <f t="shared" si="4"/>
        <v>4412493.9414000008</v>
      </c>
      <c r="T16" s="20">
        <f t="shared" si="5"/>
        <v>12116695.478010003</v>
      </c>
      <c r="U16" s="23"/>
      <c r="V16" s="23"/>
      <c r="W16" s="23"/>
      <c r="X16" s="22"/>
      <c r="Y16" s="22"/>
    </row>
    <row r="17" spans="1:25" s="5" customFormat="1" ht="53.25" customHeight="1">
      <c r="A17" s="17" t="s">
        <v>13</v>
      </c>
      <c r="B17" s="18" t="s">
        <v>14</v>
      </c>
      <c r="C17" s="18" t="s">
        <v>3</v>
      </c>
      <c r="D17" s="18" t="s">
        <v>21</v>
      </c>
      <c r="E17" s="18"/>
      <c r="F17" s="18"/>
      <c r="G17" s="19">
        <f>'2023'!G19</f>
        <v>129.86700000000002</v>
      </c>
      <c r="H17" s="19">
        <f>'2023'!H19</f>
        <v>58.721000000000004</v>
      </c>
      <c r="I17" s="19">
        <f>'2023'!I19</f>
        <v>36.073</v>
      </c>
      <c r="J17" s="19">
        <f>'2023'!J19</f>
        <v>129.863</v>
      </c>
      <c r="K17" s="19">
        <f t="shared" si="0"/>
        <v>354.524</v>
      </c>
      <c r="L17" s="3">
        <v>4104.79</v>
      </c>
      <c r="M17" s="3">
        <v>4104.79</v>
      </c>
      <c r="N17" s="3">
        <v>1757.6</v>
      </c>
      <c r="O17" s="3">
        <v>1827.9</v>
      </c>
      <c r="P17" s="20">
        <f t="shared" si="1"/>
        <v>304822.52373000007</v>
      </c>
      <c r="Q17" s="20">
        <f t="shared" si="2"/>
        <v>137829.34399000002</v>
      </c>
      <c r="R17" s="20">
        <f t="shared" si="3"/>
        <v>82134.252970000001</v>
      </c>
      <c r="S17" s="20">
        <f t="shared" si="4"/>
        <v>295683.76606999995</v>
      </c>
      <c r="T17" s="20">
        <f t="shared" si="5"/>
        <v>820469.88676000014</v>
      </c>
      <c r="U17" s="23"/>
      <c r="V17" s="23"/>
      <c r="W17" s="23"/>
      <c r="X17" s="22"/>
      <c r="Y17" s="22"/>
    </row>
    <row r="18" spans="1:25" s="5" customFormat="1" ht="53.25" customHeight="1">
      <c r="A18" s="17" t="s">
        <v>13</v>
      </c>
      <c r="B18" s="18" t="s">
        <v>14</v>
      </c>
      <c r="C18" s="18" t="s">
        <v>3</v>
      </c>
      <c r="D18" s="18" t="s">
        <v>22</v>
      </c>
      <c r="E18" s="18"/>
      <c r="F18" s="18"/>
      <c r="G18" s="19">
        <f>'2023'!G20</f>
        <v>68.391000000000005</v>
      </c>
      <c r="H18" s="19">
        <f>'2023'!H20</f>
        <v>33.591999999999999</v>
      </c>
      <c r="I18" s="19">
        <f>'2023'!I20</f>
        <v>18.998000000000001</v>
      </c>
      <c r="J18" s="19">
        <f>'2023'!J20</f>
        <v>68.393999999999991</v>
      </c>
      <c r="K18" s="19">
        <f t="shared" si="0"/>
        <v>189.375</v>
      </c>
      <c r="L18" s="3">
        <v>4104.79</v>
      </c>
      <c r="M18" s="3">
        <v>4104.79</v>
      </c>
      <c r="N18" s="3">
        <v>1424.8</v>
      </c>
      <c r="O18" s="3">
        <v>1481.79</v>
      </c>
      <c r="P18" s="20">
        <f t="shared" si="1"/>
        <v>183287.19609000001</v>
      </c>
      <c r="Q18" s="20">
        <f t="shared" si="2"/>
        <v>90026.224079999985</v>
      </c>
      <c r="R18" s="20">
        <f t="shared" si="3"/>
        <v>49831.754000000001</v>
      </c>
      <c r="S18" s="20">
        <f t="shared" si="4"/>
        <v>179397.46199999997</v>
      </c>
      <c r="T18" s="20">
        <f t="shared" si="5"/>
        <v>502542.63616999995</v>
      </c>
      <c r="U18" s="23"/>
      <c r="V18" s="23"/>
      <c r="W18" s="23"/>
      <c r="X18" s="22"/>
      <c r="Y18" s="22"/>
    </row>
    <row r="19" spans="1:25" s="5" customFormat="1" ht="53.25" customHeight="1">
      <c r="A19" s="17" t="s">
        <v>13</v>
      </c>
      <c r="B19" s="18" t="s">
        <v>14</v>
      </c>
      <c r="C19" s="18" t="s">
        <v>3</v>
      </c>
      <c r="D19" s="18" t="s">
        <v>23</v>
      </c>
      <c r="E19" s="18"/>
      <c r="F19" s="18"/>
      <c r="G19" s="19">
        <f>'2023'!G21</f>
        <v>281.49599999999998</v>
      </c>
      <c r="H19" s="19">
        <f>'2023'!H21</f>
        <v>136.84399999999999</v>
      </c>
      <c r="I19" s="19">
        <f>'2023'!I21</f>
        <v>81.741</v>
      </c>
      <c r="J19" s="19">
        <f>'2023'!J21</f>
        <v>293.32900000000001</v>
      </c>
      <c r="K19" s="19">
        <f t="shared" si="0"/>
        <v>793.41</v>
      </c>
      <c r="L19" s="3">
        <v>4104.79</v>
      </c>
      <c r="M19" s="3">
        <v>4104.79</v>
      </c>
      <c r="N19" s="3">
        <v>1612</v>
      </c>
      <c r="O19" s="3">
        <v>1676.48</v>
      </c>
      <c r="P19" s="20">
        <f t="shared" si="1"/>
        <v>701710.41383999994</v>
      </c>
      <c r="Q19" s="20">
        <f t="shared" si="2"/>
        <v>341123.35475999996</v>
      </c>
      <c r="R19" s="20">
        <f t="shared" si="3"/>
        <v>198492.48770999999</v>
      </c>
      <c r="S19" s="20">
        <f t="shared" si="4"/>
        <v>712293.74398999999</v>
      </c>
      <c r="T19" s="20">
        <f t="shared" si="5"/>
        <v>1953620.0003</v>
      </c>
      <c r="U19" s="23"/>
      <c r="V19" s="23"/>
      <c r="W19" s="23"/>
      <c r="X19" s="22"/>
      <c r="Y19" s="22"/>
    </row>
    <row r="20" spans="1:25" s="5" customFormat="1" ht="53.25" customHeight="1">
      <c r="A20" s="17" t="s">
        <v>13</v>
      </c>
      <c r="B20" s="18" t="s">
        <v>14</v>
      </c>
      <c r="C20" s="18" t="s">
        <v>3</v>
      </c>
      <c r="D20" s="18" t="s">
        <v>24</v>
      </c>
      <c r="E20" s="18"/>
      <c r="F20" s="18"/>
      <c r="G20" s="19">
        <f>'2023'!G22</f>
        <v>679.57899999999995</v>
      </c>
      <c r="H20" s="19">
        <f>'2023'!H22</f>
        <v>329.315</v>
      </c>
      <c r="I20" s="19">
        <f>'2023'!I22</f>
        <v>168.49600000000001</v>
      </c>
      <c r="J20" s="19">
        <f>'2023'!J22</f>
        <v>689.30099999999993</v>
      </c>
      <c r="K20" s="19">
        <f t="shared" si="0"/>
        <v>1866.691</v>
      </c>
      <c r="L20" s="3">
        <v>4104.79</v>
      </c>
      <c r="M20" s="3">
        <v>4104.79</v>
      </c>
      <c r="N20" s="3">
        <v>1508</v>
      </c>
      <c r="O20" s="3">
        <v>1568.32</v>
      </c>
      <c r="P20" s="20">
        <f t="shared" si="1"/>
        <v>1764723.9514099997</v>
      </c>
      <c r="Q20" s="20">
        <f t="shared" si="2"/>
        <v>855161.89885</v>
      </c>
      <c r="R20" s="20">
        <f t="shared" si="3"/>
        <v>427385.04912000004</v>
      </c>
      <c r="S20" s="20">
        <f t="shared" si="4"/>
        <v>1748391.3074700001</v>
      </c>
      <c r="T20" s="20">
        <f t="shared" si="5"/>
        <v>4795662.2068499997</v>
      </c>
      <c r="U20" s="23"/>
      <c r="V20" s="23"/>
      <c r="W20" s="23"/>
      <c r="X20" s="22"/>
      <c r="Y20" s="22"/>
    </row>
    <row r="21" spans="1:25" s="5" customFormat="1" ht="53.25" customHeight="1">
      <c r="A21" s="17" t="s">
        <v>13</v>
      </c>
      <c r="B21" s="18" t="s">
        <v>14</v>
      </c>
      <c r="C21" s="18" t="s">
        <v>3</v>
      </c>
      <c r="D21" s="18" t="s">
        <v>25</v>
      </c>
      <c r="E21" s="18"/>
      <c r="F21" s="18"/>
      <c r="G21" s="19">
        <f>'2023'!G23</f>
        <v>83.871000000000009</v>
      </c>
      <c r="H21" s="19">
        <f>'2023'!H23</f>
        <v>40.582999999999998</v>
      </c>
      <c r="I21" s="19">
        <f>'2023'!I23</f>
        <v>23.297999999999998</v>
      </c>
      <c r="J21" s="19">
        <f>'2023'!J23</f>
        <v>90.792000000000002</v>
      </c>
      <c r="K21" s="19">
        <f t="shared" si="0"/>
        <v>238.54400000000001</v>
      </c>
      <c r="L21" s="3">
        <v>3943.01</v>
      </c>
      <c r="M21" s="3">
        <v>3943.01</v>
      </c>
      <c r="N21" s="3">
        <v>1612</v>
      </c>
      <c r="O21" s="3">
        <v>1676.48</v>
      </c>
      <c r="P21" s="20">
        <f t="shared" si="1"/>
        <v>195504.13971000005</v>
      </c>
      <c r="Q21" s="20">
        <f t="shared" si="2"/>
        <v>94599.378830000001</v>
      </c>
      <c r="R21" s="20">
        <f t="shared" si="3"/>
        <v>52805.615940000003</v>
      </c>
      <c r="S21" s="20">
        <f t="shared" si="4"/>
        <v>205782.79176000002</v>
      </c>
      <c r="T21" s="20">
        <f t="shared" si="5"/>
        <v>548691.92624000006</v>
      </c>
      <c r="U21" s="23"/>
      <c r="V21" s="23"/>
      <c r="W21" s="23"/>
      <c r="X21" s="22"/>
      <c r="Y21" s="22"/>
    </row>
    <row r="22" spans="1:25" s="5" customFormat="1" ht="53.25" customHeight="1">
      <c r="A22" s="17" t="s">
        <v>13</v>
      </c>
      <c r="B22" s="18" t="s">
        <v>14</v>
      </c>
      <c r="C22" s="18" t="s">
        <v>3</v>
      </c>
      <c r="D22" s="18" t="s">
        <v>26</v>
      </c>
      <c r="E22" s="18"/>
      <c r="F22" s="18"/>
      <c r="G22" s="19">
        <f>'2023'!G24</f>
        <v>785.79299999999989</v>
      </c>
      <c r="H22" s="19">
        <f>'2023'!H24</f>
        <v>380.435</v>
      </c>
      <c r="I22" s="19">
        <f>'2023'!I24</f>
        <v>187.22</v>
      </c>
      <c r="J22" s="19">
        <f>'2023'!J24</f>
        <v>780.2940000000001</v>
      </c>
      <c r="K22" s="19">
        <f t="shared" si="0"/>
        <v>2133.7420000000002</v>
      </c>
      <c r="L22" s="3">
        <v>4104.79</v>
      </c>
      <c r="M22" s="3">
        <v>4104.79</v>
      </c>
      <c r="N22" s="3">
        <v>1612</v>
      </c>
      <c r="O22" s="3">
        <v>1676.48</v>
      </c>
      <c r="P22" s="20">
        <f t="shared" si="1"/>
        <v>1958816.9324699997</v>
      </c>
      <c r="Q22" s="20">
        <f t="shared" si="2"/>
        <v>948344.56365000003</v>
      </c>
      <c r="R22" s="20">
        <f t="shared" si="3"/>
        <v>454628.19819999998</v>
      </c>
      <c r="S22" s="20">
        <f t="shared" si="4"/>
        <v>1894795.7231400001</v>
      </c>
      <c r="T22" s="20">
        <f t="shared" si="5"/>
        <v>5256585.4174600001</v>
      </c>
      <c r="U22" s="23"/>
      <c r="V22" s="23"/>
      <c r="W22" s="23"/>
      <c r="X22" s="22"/>
      <c r="Y22" s="22"/>
    </row>
    <row r="23" spans="1:25" s="5" customFormat="1" ht="53.25" customHeight="1">
      <c r="A23" s="17" t="s">
        <v>27</v>
      </c>
      <c r="B23" s="18" t="s">
        <v>28</v>
      </c>
      <c r="C23" s="18" t="s">
        <v>3</v>
      </c>
      <c r="D23" s="18" t="s">
        <v>347</v>
      </c>
      <c r="E23" s="18" t="s">
        <v>348</v>
      </c>
      <c r="F23" s="18"/>
      <c r="G23" s="19">
        <f>'2023'!G25</f>
        <v>448.11999999999995</v>
      </c>
      <c r="H23" s="19">
        <f>'2023'!H25</f>
        <v>223.56</v>
      </c>
      <c r="I23" s="19">
        <f>'2023'!I25</f>
        <v>147.31</v>
      </c>
      <c r="J23" s="19">
        <f>'2023'!J25</f>
        <v>435.19999999999993</v>
      </c>
      <c r="K23" s="19">
        <f t="shared" si="0"/>
        <v>1254.19</v>
      </c>
      <c r="L23" s="3">
        <v>2633.5876538786033</v>
      </c>
      <c r="M23" s="3">
        <v>2774.1686524707229</v>
      </c>
      <c r="N23" s="3">
        <v>1851.2</v>
      </c>
      <c r="O23" s="3">
        <v>1925.248</v>
      </c>
      <c r="P23" s="20">
        <f t="shared" si="1"/>
        <v>350603.55545607966</v>
      </c>
      <c r="Q23" s="20">
        <f t="shared" si="2"/>
        <v>174910.58390110056</v>
      </c>
      <c r="R23" s="20">
        <f t="shared" si="3"/>
        <v>125054.50131546218</v>
      </c>
      <c r="S23" s="20">
        <f t="shared" si="4"/>
        <v>369450.26795525855</v>
      </c>
      <c r="T23" s="20">
        <f t="shared" si="5"/>
        <v>1020018.908627901</v>
      </c>
      <c r="U23" s="23"/>
      <c r="V23" s="23"/>
      <c r="W23" s="23"/>
      <c r="X23" s="22"/>
      <c r="Y23" s="22"/>
    </row>
    <row r="24" spans="1:25" s="5" customFormat="1" ht="53.25" customHeight="1">
      <c r="A24" s="17" t="s">
        <v>30</v>
      </c>
      <c r="B24" s="18" t="s">
        <v>31</v>
      </c>
      <c r="C24" s="18" t="s">
        <v>3</v>
      </c>
      <c r="D24" s="18" t="s">
        <v>29</v>
      </c>
      <c r="E24" s="18"/>
      <c r="F24" s="18"/>
      <c r="G24" s="19">
        <f>'2023'!G26</f>
        <v>366.91200000000003</v>
      </c>
      <c r="H24" s="19">
        <f>'2023'!H26</f>
        <v>132.703</v>
      </c>
      <c r="I24" s="19">
        <f>'2023'!I26</f>
        <v>25.268999999999998</v>
      </c>
      <c r="J24" s="19">
        <f>'2023'!J26</f>
        <v>224.417</v>
      </c>
      <c r="K24" s="19">
        <f t="shared" si="0"/>
        <v>749.30100000000004</v>
      </c>
      <c r="L24" s="3">
        <v>3592.7561241266412</v>
      </c>
      <c r="M24" s="3">
        <v>3592.7561241266403</v>
      </c>
      <c r="N24" s="3">
        <v>1851.2</v>
      </c>
      <c r="O24" s="3">
        <v>1925.248</v>
      </c>
      <c r="P24" s="20">
        <f t="shared" si="1"/>
        <v>638997.84061555425</v>
      </c>
      <c r="Q24" s="20">
        <f t="shared" si="2"/>
        <v>231109.72233997766</v>
      </c>
      <c r="R24" s="20">
        <f t="shared" si="3"/>
        <v>42136.262788556072</v>
      </c>
      <c r="S24" s="20">
        <f t="shared" si="4"/>
        <v>374217.17069212825</v>
      </c>
      <c r="T24" s="20">
        <f t="shared" si="5"/>
        <v>1286460.9964362162</v>
      </c>
      <c r="U24" s="23"/>
      <c r="V24" s="23"/>
      <c r="W24" s="23"/>
      <c r="X24" s="22"/>
      <c r="Y24" s="22"/>
    </row>
    <row r="25" spans="1:25" s="5" customFormat="1" ht="53.25" customHeight="1">
      <c r="A25" s="17" t="s">
        <v>32</v>
      </c>
      <c r="B25" s="18" t="s">
        <v>33</v>
      </c>
      <c r="C25" s="18" t="s">
        <v>3</v>
      </c>
      <c r="D25" s="18" t="s">
        <v>29</v>
      </c>
      <c r="E25" s="18"/>
      <c r="F25" s="18"/>
      <c r="G25" s="19">
        <f>'2023'!G27</f>
        <v>27945.523000000001</v>
      </c>
      <c r="H25" s="19">
        <f>'2023'!H27</f>
        <v>11107.673999999999</v>
      </c>
      <c r="I25" s="19">
        <f>'2023'!I27</f>
        <v>4559.527</v>
      </c>
      <c r="J25" s="19">
        <f>'2023'!J27</f>
        <v>17422.05</v>
      </c>
      <c r="K25" s="19">
        <f t="shared" si="0"/>
        <v>61034.774000000005</v>
      </c>
      <c r="L25" s="3">
        <v>3479.55</v>
      </c>
      <c r="M25" s="3">
        <v>3479.55</v>
      </c>
      <c r="N25" s="3">
        <v>1591.2</v>
      </c>
      <c r="O25" s="3">
        <v>1654.85</v>
      </c>
      <c r="P25" s="20">
        <f t="shared" si="1"/>
        <v>52770928.357050009</v>
      </c>
      <c r="Q25" s="20">
        <f t="shared" si="2"/>
        <v>20975176.197900001</v>
      </c>
      <c r="R25" s="20">
        <f t="shared" si="3"/>
        <v>8319768.9169000015</v>
      </c>
      <c r="S25" s="20">
        <f t="shared" si="4"/>
        <v>31790014.635000002</v>
      </c>
      <c r="T25" s="20">
        <f t="shared" si="5"/>
        <v>113855888.10685001</v>
      </c>
      <c r="U25" s="23"/>
      <c r="V25" s="23"/>
      <c r="W25" s="23"/>
      <c r="X25" s="22"/>
      <c r="Y25" s="22"/>
    </row>
    <row r="26" spans="1:25" s="5" customFormat="1" ht="53.25" customHeight="1">
      <c r="A26" s="17" t="s">
        <v>32</v>
      </c>
      <c r="B26" s="18" t="s">
        <v>33</v>
      </c>
      <c r="C26" s="18" t="s">
        <v>3</v>
      </c>
      <c r="D26" s="18" t="s">
        <v>34</v>
      </c>
      <c r="E26" s="18"/>
      <c r="F26" s="18"/>
      <c r="G26" s="19">
        <f>'2023'!G28</f>
        <v>2629.8820000000001</v>
      </c>
      <c r="H26" s="19">
        <f>'2023'!H28</f>
        <v>667.851</v>
      </c>
      <c r="I26" s="19">
        <f>'2023'!I28</f>
        <v>467.45</v>
      </c>
      <c r="J26" s="19">
        <f>'2023'!J28</f>
        <v>1542.49</v>
      </c>
      <c r="K26" s="19">
        <f t="shared" si="0"/>
        <v>5307.6729999999998</v>
      </c>
      <c r="L26" s="3">
        <v>3031.34</v>
      </c>
      <c r="M26" s="3">
        <v>3031.34</v>
      </c>
      <c r="N26" s="3">
        <v>1664</v>
      </c>
      <c r="O26" s="3">
        <v>1730.56</v>
      </c>
      <c r="P26" s="20">
        <f t="shared" si="1"/>
        <v>3595942.8538800003</v>
      </c>
      <c r="Q26" s="20">
        <f t="shared" si="2"/>
        <v>913179.38634000008</v>
      </c>
      <c r="R26" s="20">
        <f t="shared" si="3"/>
        <v>608049.61100000003</v>
      </c>
      <c r="S26" s="20">
        <f t="shared" si="4"/>
        <v>2006440.1422000004</v>
      </c>
      <c r="T26" s="20">
        <f t="shared" si="5"/>
        <v>7123611.9934200011</v>
      </c>
      <c r="U26" s="23"/>
      <c r="V26" s="23"/>
      <c r="W26" s="23"/>
      <c r="X26" s="22"/>
      <c r="Y26" s="22"/>
    </row>
    <row r="27" spans="1:25" s="41" customFormat="1" ht="53.25" customHeight="1">
      <c r="A27" s="21" t="s">
        <v>295</v>
      </c>
      <c r="B27" s="18" t="s">
        <v>296</v>
      </c>
      <c r="C27" s="18" t="s">
        <v>3</v>
      </c>
      <c r="D27" s="18" t="s">
        <v>24</v>
      </c>
      <c r="E27" s="18"/>
      <c r="F27" s="18"/>
      <c r="G27" s="19">
        <f>'2023'!G29</f>
        <v>61.82</v>
      </c>
      <c r="H27" s="19">
        <f>'2023'!H29</f>
        <v>26.5</v>
      </c>
      <c r="I27" s="19">
        <f>'2023'!I29</f>
        <v>11.78</v>
      </c>
      <c r="J27" s="19">
        <f>'2023'!J29</f>
        <v>47.1</v>
      </c>
      <c r="K27" s="37">
        <f>G27+H27+I27+J27</f>
        <v>147.19999999999999</v>
      </c>
      <c r="L27" s="4">
        <v>9544.0534500000012</v>
      </c>
      <c r="M27" s="3">
        <v>9634.5044636999992</v>
      </c>
      <c r="N27" s="4">
        <v>1508</v>
      </c>
      <c r="O27" s="3">
        <v>1568.3200000000002</v>
      </c>
      <c r="P27" s="20">
        <f>G27*(L27-N27)</f>
        <v>496788.82427900005</v>
      </c>
      <c r="Q27" s="20">
        <f>(L27-N27)*H27</f>
        <v>212955.41642500003</v>
      </c>
      <c r="R27" s="20">
        <f>(M27-O27)*I27</f>
        <v>95019.652982385989</v>
      </c>
      <c r="S27" s="20">
        <f>(M27-O27)*J27</f>
        <v>379917.28824026999</v>
      </c>
      <c r="T27" s="20">
        <f>SUM(P27:S27)</f>
        <v>1184681.181926656</v>
      </c>
      <c r="U27" s="44"/>
      <c r="V27" s="39"/>
      <c r="W27" s="39"/>
      <c r="X27" s="22"/>
      <c r="Y27" s="22"/>
    </row>
    <row r="28" spans="1:25" s="5" customFormat="1" ht="14.25" customHeight="1">
      <c r="A28" s="17"/>
      <c r="B28" s="18"/>
      <c r="C28" s="18"/>
      <c r="D28" s="18"/>
      <c r="E28" s="18"/>
      <c r="F28" s="18"/>
      <c r="G28" s="19"/>
      <c r="H28" s="19"/>
      <c r="I28" s="19"/>
      <c r="J28" s="19"/>
      <c r="K28" s="19"/>
      <c r="L28" s="3"/>
      <c r="M28" s="3"/>
      <c r="N28" s="3"/>
      <c r="O28" s="3"/>
      <c r="P28" s="20"/>
      <c r="Q28" s="20"/>
      <c r="R28" s="20"/>
      <c r="S28" s="20"/>
      <c r="T28" s="20"/>
      <c r="U28" s="23"/>
      <c r="V28" s="23"/>
      <c r="W28" s="23"/>
      <c r="X28" s="22"/>
      <c r="Y28" s="22"/>
    </row>
    <row r="29" spans="1:25" s="96" customFormat="1" ht="53.25" customHeight="1">
      <c r="A29" s="89" t="s">
        <v>35</v>
      </c>
      <c r="B29" s="90" t="s">
        <v>36</v>
      </c>
      <c r="C29" s="90" t="s">
        <v>297</v>
      </c>
      <c r="D29" s="90" t="s">
        <v>305</v>
      </c>
      <c r="E29" s="90"/>
      <c r="F29" s="90" t="s">
        <v>306</v>
      </c>
      <c r="G29" s="91">
        <f>'2023'!G31</f>
        <v>410.84400000000005</v>
      </c>
      <c r="H29" s="91">
        <f>'2023'!H31</f>
        <v>273.89600000000002</v>
      </c>
      <c r="I29" s="91">
        <f>'2023'!I31</f>
        <v>139.9</v>
      </c>
      <c r="J29" s="91">
        <f>'2023'!J31</f>
        <v>416.74800000000005</v>
      </c>
      <c r="K29" s="91">
        <f>G29+H29+I29+J29</f>
        <v>1241.3879999999999</v>
      </c>
      <c r="L29" s="92">
        <v>8306.6957433596253</v>
      </c>
      <c r="M29" s="92">
        <v>8306.6957433596253</v>
      </c>
      <c r="N29" s="92">
        <v>1386.6673600000001</v>
      </c>
      <c r="O29" s="92">
        <v>1442.1340544000002</v>
      </c>
      <c r="P29" s="93">
        <f>G29*(L29-N29)</f>
        <v>2843052.141133002</v>
      </c>
      <c r="Q29" s="93">
        <f t="shared" ref="Q29:R33" si="6">(L29-N29)*H29</f>
        <v>1895368.094088668</v>
      </c>
      <c r="R29" s="93">
        <f t="shared" si="6"/>
        <v>960352.18028545158</v>
      </c>
      <c r="S29" s="93">
        <f>(M29-O29)*J29</f>
        <v>2860792.3547505462</v>
      </c>
      <c r="T29" s="93">
        <f t="shared" si="5"/>
        <v>8559564.7702576686</v>
      </c>
      <c r="U29" s="94"/>
      <c r="V29" s="94"/>
      <c r="W29" s="94"/>
      <c r="X29" s="95"/>
      <c r="Y29" s="95"/>
    </row>
    <row r="30" spans="1:25" s="96" customFormat="1" ht="53.25" customHeight="1">
      <c r="A30" s="89" t="s">
        <v>35</v>
      </c>
      <c r="B30" s="90" t="s">
        <v>36</v>
      </c>
      <c r="C30" s="90" t="s">
        <v>297</v>
      </c>
      <c r="D30" s="90" t="s">
        <v>298</v>
      </c>
      <c r="E30" s="90"/>
      <c r="F30" s="90" t="s">
        <v>299</v>
      </c>
      <c r="G30" s="91">
        <f>'2023'!G32</f>
        <v>1572.2560000000001</v>
      </c>
      <c r="H30" s="91">
        <f>'2023'!H32</f>
        <v>1016.3579999999999</v>
      </c>
      <c r="I30" s="91">
        <f>'2023'!I32</f>
        <v>495.66899999999998</v>
      </c>
      <c r="J30" s="91">
        <f>'2023'!J32</f>
        <v>1525.6990000000001</v>
      </c>
      <c r="K30" s="91">
        <f>G30+H30+I30+J30</f>
        <v>4609.982</v>
      </c>
      <c r="L30" s="92">
        <v>7735.9259303549907</v>
      </c>
      <c r="M30" s="92">
        <v>7735.9259303549916</v>
      </c>
      <c r="N30" s="92">
        <v>1386.6673600000001</v>
      </c>
      <c r="O30" s="92">
        <v>1442.1340544000002</v>
      </c>
      <c r="P30" s="93">
        <f>G30*(L30-N30)</f>
        <v>9982659.8827920556</v>
      </c>
      <c r="Q30" s="93">
        <f t="shared" si="6"/>
        <v>6453119.7420488568</v>
      </c>
      <c r="R30" s="93">
        <f t="shared" si="6"/>
        <v>3119637.5253627342</v>
      </c>
      <c r="S30" s="93">
        <f>(M30-O30)*J30</f>
        <v>9602431.9713526536</v>
      </c>
      <c r="T30" s="93">
        <f t="shared" si="5"/>
        <v>29157849.121556297</v>
      </c>
      <c r="U30" s="94"/>
      <c r="V30" s="94"/>
      <c r="W30" s="94"/>
      <c r="X30" s="95"/>
      <c r="Y30" s="95"/>
    </row>
    <row r="31" spans="1:25" s="96" customFormat="1" ht="53.25" customHeight="1">
      <c r="A31" s="89" t="s">
        <v>35</v>
      </c>
      <c r="B31" s="90" t="s">
        <v>36</v>
      </c>
      <c r="C31" s="90" t="s">
        <v>297</v>
      </c>
      <c r="D31" s="90" t="s">
        <v>302</v>
      </c>
      <c r="E31" s="90"/>
      <c r="F31" s="90"/>
      <c r="G31" s="91">
        <f>'2023'!G33</f>
        <v>2823.502</v>
      </c>
      <c r="H31" s="91">
        <f>'2023'!H33</f>
        <v>1019.2060000000001</v>
      </c>
      <c r="I31" s="91">
        <f>'2023'!I33</f>
        <v>382.79199999999997</v>
      </c>
      <c r="J31" s="91">
        <f>'2023'!J33</f>
        <v>2745.386</v>
      </c>
      <c r="K31" s="91">
        <f>G31+H31+I31+J31</f>
        <v>6970.8860000000004</v>
      </c>
      <c r="L31" s="92">
        <v>11121.497227879823</v>
      </c>
      <c r="M31" s="92">
        <v>11121.497227879821</v>
      </c>
      <c r="N31" s="92">
        <v>1802.6632</v>
      </c>
      <c r="O31" s="92">
        <v>1874.769728</v>
      </c>
      <c r="P31" s="93">
        <f>G31*(L31-N31)</f>
        <v>26311746.515386738</v>
      </c>
      <c r="Q31" s="93">
        <f t="shared" si="6"/>
        <v>9497811.554219285</v>
      </c>
      <c r="R31" s="93">
        <f t="shared" si="6"/>
        <v>3539573.3131339964</v>
      </c>
      <c r="S31" s="93">
        <f>(M31-O31)*J31</f>
        <v>25385836.223985065</v>
      </c>
      <c r="T31" s="93">
        <f t="shared" si="5"/>
        <v>64734967.606725082</v>
      </c>
      <c r="U31" s="94"/>
      <c r="V31" s="94"/>
      <c r="W31" s="94"/>
      <c r="X31" s="95"/>
      <c r="Y31" s="95"/>
    </row>
    <row r="32" spans="1:25" s="96" customFormat="1" ht="53.25" customHeight="1">
      <c r="A32" s="89" t="s">
        <v>35</v>
      </c>
      <c r="B32" s="90" t="s">
        <v>36</v>
      </c>
      <c r="C32" s="90" t="s">
        <v>297</v>
      </c>
      <c r="D32" s="90" t="s">
        <v>300</v>
      </c>
      <c r="E32" s="90"/>
      <c r="F32" s="90" t="s">
        <v>301</v>
      </c>
      <c r="G32" s="91">
        <f>'2023'!G34</f>
        <v>182.745</v>
      </c>
      <c r="H32" s="91">
        <f>'2023'!H34</f>
        <v>112.66499999999999</v>
      </c>
      <c r="I32" s="91">
        <f>'2023'!I34</f>
        <v>65.644999999999996</v>
      </c>
      <c r="J32" s="91">
        <f>'2023'!J34</f>
        <v>195.22</v>
      </c>
      <c r="K32" s="91">
        <f>G32+H32+I32+J32</f>
        <v>556.27499999999998</v>
      </c>
      <c r="L32" s="92">
        <v>11731.743584960426</v>
      </c>
      <c r="M32" s="92">
        <v>11731.74358496043</v>
      </c>
      <c r="N32" s="92">
        <v>1542.6632</v>
      </c>
      <c r="O32" s="92">
        <v>1604.3697280000001</v>
      </c>
      <c r="P32" s="93">
        <f>G32*(L32-N32)</f>
        <v>1862003.4949495932</v>
      </c>
      <c r="Q32" s="93">
        <f t="shared" si="6"/>
        <v>1147952.7415715666</v>
      </c>
      <c r="R32" s="93">
        <f t="shared" si="6"/>
        <v>664811.4568401674</v>
      </c>
      <c r="S32" s="93">
        <f>(M32-O32)*J32</f>
        <v>1977065.9243558152</v>
      </c>
      <c r="T32" s="93">
        <f t="shared" si="5"/>
        <v>5651833.6177171422</v>
      </c>
      <c r="U32" s="94"/>
      <c r="V32" s="94"/>
      <c r="W32" s="94"/>
      <c r="X32" s="95"/>
      <c r="Y32" s="95"/>
    </row>
    <row r="33" spans="1:25" s="96" customFormat="1" ht="53.25" customHeight="1">
      <c r="A33" s="89" t="s">
        <v>35</v>
      </c>
      <c r="B33" s="90" t="s">
        <v>36</v>
      </c>
      <c r="C33" s="90" t="s">
        <v>297</v>
      </c>
      <c r="D33" s="90" t="s">
        <v>303</v>
      </c>
      <c r="E33" s="90"/>
      <c r="F33" s="90" t="s">
        <v>304</v>
      </c>
      <c r="G33" s="91">
        <f>'2023'!G35</f>
        <v>163.59299999999999</v>
      </c>
      <c r="H33" s="91">
        <f>'2023'!H35</f>
        <v>78.951999999999998</v>
      </c>
      <c r="I33" s="91">
        <f>'2023'!I35</f>
        <v>38.171999999999997</v>
      </c>
      <c r="J33" s="91">
        <f>'2023'!J35</f>
        <v>163.59299999999999</v>
      </c>
      <c r="K33" s="91">
        <f>G33+H33+I33+J33</f>
        <v>444.30999999999995</v>
      </c>
      <c r="L33" s="92">
        <v>11005.877521391087</v>
      </c>
      <c r="M33" s="92">
        <v>11005.877521391085</v>
      </c>
      <c r="N33" s="92">
        <v>1386.6673600000001</v>
      </c>
      <c r="O33" s="92">
        <v>1442.1340544000002</v>
      </c>
      <c r="P33" s="93">
        <f>G33*(L33-N33)</f>
        <v>1573635.447932452</v>
      </c>
      <c r="Q33" s="93">
        <f t="shared" si="6"/>
        <v>759455.88066214905</v>
      </c>
      <c r="R33" s="93">
        <f t="shared" si="6"/>
        <v>365067.21562198369</v>
      </c>
      <c r="S33" s="93">
        <f>(M33-O33)*J33</f>
        <v>1564561.4849954725</v>
      </c>
      <c r="T33" s="93">
        <f t="shared" si="5"/>
        <v>4262720.0292120567</v>
      </c>
      <c r="U33" s="94"/>
      <c r="V33" s="94"/>
      <c r="W33" s="94"/>
      <c r="X33" s="95"/>
      <c r="Y33" s="95"/>
    </row>
    <row r="34" spans="1:25" s="5" customFormat="1" ht="14.25" customHeight="1">
      <c r="A34" s="17"/>
      <c r="B34" s="18"/>
      <c r="C34" s="18"/>
      <c r="D34" s="18"/>
      <c r="E34" s="18"/>
      <c r="F34" s="18"/>
      <c r="G34" s="19"/>
      <c r="H34" s="19"/>
      <c r="I34" s="19"/>
      <c r="J34" s="19"/>
      <c r="K34" s="19"/>
      <c r="L34" s="3"/>
      <c r="M34" s="3"/>
      <c r="N34" s="3"/>
      <c r="O34" s="3"/>
      <c r="P34" s="20"/>
      <c r="Q34" s="20"/>
      <c r="R34" s="20"/>
      <c r="S34" s="20"/>
      <c r="T34" s="20"/>
      <c r="U34" s="23"/>
      <c r="V34" s="23"/>
      <c r="W34" s="23"/>
      <c r="X34" s="22"/>
      <c r="Y34" s="22"/>
    </row>
    <row r="35" spans="1:25" s="5" customFormat="1" ht="57.75" customHeight="1">
      <c r="A35" s="17" t="s">
        <v>99</v>
      </c>
      <c r="B35" s="18" t="s">
        <v>100</v>
      </c>
      <c r="C35" s="18" t="s">
        <v>234</v>
      </c>
      <c r="D35" s="18" t="s">
        <v>235</v>
      </c>
      <c r="E35" s="18"/>
      <c r="F35" s="18"/>
      <c r="G35" s="19">
        <f>'2023'!G37</f>
        <v>115.259</v>
      </c>
      <c r="H35" s="19">
        <f>'2023'!H37</f>
        <v>61.399000000000001</v>
      </c>
      <c r="I35" s="19">
        <f>'2023'!I37</f>
        <v>22.43</v>
      </c>
      <c r="J35" s="19">
        <f>'2023'!J37</f>
        <v>119.27699999999999</v>
      </c>
      <c r="K35" s="19">
        <f t="shared" ref="K35:K43" si="7">G35+H35+I35+J35</f>
        <v>318.36500000000001</v>
      </c>
      <c r="L35" s="3">
        <v>5026.2700000000004</v>
      </c>
      <c r="M35" s="3">
        <v>5583.3987228915694</v>
      </c>
      <c r="N35" s="3">
        <v>1393.6000000000001</v>
      </c>
      <c r="O35" s="3">
        <v>1449.3440000000003</v>
      </c>
      <c r="P35" s="20">
        <f t="shared" ref="P35:P43" si="8">G35*(L35-N35)</f>
        <v>418697.91152999998</v>
      </c>
      <c r="Q35" s="20">
        <f t="shared" ref="Q35:Q43" si="9">(L35-N35)*H35</f>
        <v>223042.30533</v>
      </c>
      <c r="R35" s="20">
        <f t="shared" ref="R35:R43" si="10">(M35-O35)*I35</f>
        <v>92726.847434457901</v>
      </c>
      <c r="S35" s="20">
        <f t="shared" ref="S35:S43" si="11">(M35-O35)*J35</f>
        <v>493097.64518233767</v>
      </c>
      <c r="T35" s="20">
        <f t="shared" si="5"/>
        <v>1227564.7094767955</v>
      </c>
      <c r="U35" s="23"/>
      <c r="V35" s="23"/>
      <c r="W35" s="23"/>
      <c r="X35" s="22"/>
      <c r="Y35" s="22"/>
    </row>
    <row r="36" spans="1:25" s="5" customFormat="1" ht="56.25" customHeight="1">
      <c r="A36" s="17" t="s">
        <v>99</v>
      </c>
      <c r="B36" s="18" t="s">
        <v>100</v>
      </c>
      <c r="C36" s="18" t="s">
        <v>234</v>
      </c>
      <c r="D36" s="18" t="s">
        <v>236</v>
      </c>
      <c r="E36" s="18"/>
      <c r="F36" s="18"/>
      <c r="G36" s="19">
        <f>'2023'!G38</f>
        <v>461.53899999999999</v>
      </c>
      <c r="H36" s="19">
        <f>'2023'!H38</f>
        <v>195.66300000000001</v>
      </c>
      <c r="I36" s="19">
        <f>'2023'!I38</f>
        <v>63.97</v>
      </c>
      <c r="J36" s="19">
        <f>'2023'!J38</f>
        <v>369.47900000000004</v>
      </c>
      <c r="K36" s="19">
        <f t="shared" si="7"/>
        <v>1090.6510000000001</v>
      </c>
      <c r="L36" s="3">
        <v>5026.2700000000004</v>
      </c>
      <c r="M36" s="3">
        <v>5583.3987228915666</v>
      </c>
      <c r="N36" s="3">
        <v>1736.8</v>
      </c>
      <c r="O36" s="3">
        <v>1806.2719999999999</v>
      </c>
      <c r="P36" s="20">
        <f t="shared" si="8"/>
        <v>1518218.6943300001</v>
      </c>
      <c r="Q36" s="20">
        <f t="shared" si="9"/>
        <v>643627.56861000007</v>
      </c>
      <c r="R36" s="20">
        <f t="shared" si="10"/>
        <v>241622.79646337352</v>
      </c>
      <c r="S36" s="20">
        <f t="shared" si="11"/>
        <v>1395569.0044472534</v>
      </c>
      <c r="T36" s="20">
        <f t="shared" si="5"/>
        <v>3799038.0638506273</v>
      </c>
      <c r="U36" s="23"/>
      <c r="V36" s="23"/>
      <c r="W36" s="23"/>
      <c r="X36" s="22"/>
      <c r="Y36" s="22"/>
    </row>
    <row r="37" spans="1:25" s="5" customFormat="1" ht="120" customHeight="1">
      <c r="A37" s="17" t="s">
        <v>99</v>
      </c>
      <c r="B37" s="18" t="s">
        <v>100</v>
      </c>
      <c r="C37" s="18" t="s">
        <v>234</v>
      </c>
      <c r="D37" s="18" t="s">
        <v>237</v>
      </c>
      <c r="E37" s="18"/>
      <c r="F37" s="18"/>
      <c r="G37" s="19">
        <f>'2023'!G39</f>
        <v>5341.1970000000001</v>
      </c>
      <c r="H37" s="19">
        <f>'2023'!H39</f>
        <v>1794.085</v>
      </c>
      <c r="I37" s="19">
        <f>'2023'!I39</f>
        <v>679.54499999999996</v>
      </c>
      <c r="J37" s="19">
        <f>'2023'!J39</f>
        <v>4165.8690000000006</v>
      </c>
      <c r="K37" s="19">
        <f t="shared" si="7"/>
        <v>11980.696</v>
      </c>
      <c r="L37" s="3">
        <v>5026.2700000000004</v>
      </c>
      <c r="M37" s="3">
        <v>5583.3987228915666</v>
      </c>
      <c r="N37" s="3">
        <v>1736.8</v>
      </c>
      <c r="O37" s="3">
        <v>1806.2719999999999</v>
      </c>
      <c r="P37" s="20">
        <f t="shared" si="8"/>
        <v>17569707.295590002</v>
      </c>
      <c r="Q37" s="20">
        <f t="shared" si="9"/>
        <v>5901588.7849500002</v>
      </c>
      <c r="R37" s="20">
        <f t="shared" si="10"/>
        <v>2566727.5789073496</v>
      </c>
      <c r="S37" s="20">
        <f t="shared" si="11"/>
        <v>15735015.123965571</v>
      </c>
      <c r="T37" s="20">
        <f t="shared" si="5"/>
        <v>41773038.783412918</v>
      </c>
      <c r="U37" s="23"/>
      <c r="V37" s="23"/>
      <c r="W37" s="23"/>
      <c r="X37" s="22"/>
      <c r="Y37" s="22"/>
    </row>
    <row r="38" spans="1:25" s="5" customFormat="1" ht="54" customHeight="1">
      <c r="A38" s="17" t="s">
        <v>238</v>
      </c>
      <c r="B38" s="18" t="s">
        <v>239</v>
      </c>
      <c r="C38" s="18" t="s">
        <v>234</v>
      </c>
      <c r="D38" s="18" t="s">
        <v>240</v>
      </c>
      <c r="E38" s="18"/>
      <c r="F38" s="18"/>
      <c r="G38" s="19">
        <f>'2023'!G40</f>
        <v>40.53</v>
      </c>
      <c r="H38" s="19">
        <f>'2023'!H40</f>
        <v>19.611000000000001</v>
      </c>
      <c r="I38" s="19">
        <f>'2023'!I40</f>
        <v>6.7690000000000001</v>
      </c>
      <c r="J38" s="19">
        <f>'2023'!J40</f>
        <v>58.53</v>
      </c>
      <c r="K38" s="19">
        <f t="shared" si="7"/>
        <v>125.44000000000001</v>
      </c>
      <c r="L38" s="3">
        <v>16319.3457217</v>
      </c>
      <c r="M38" s="3">
        <v>16319.345721699998</v>
      </c>
      <c r="N38" s="3">
        <f>'2023'!O40</f>
        <v>1962</v>
      </c>
      <c r="O38" s="3">
        <f>N38*1.04</f>
        <v>2040.48</v>
      </c>
      <c r="P38" s="20">
        <f t="shared" si="8"/>
        <v>581903.22210050095</v>
      </c>
      <c r="Q38" s="20">
        <f t="shared" si="9"/>
        <v>281561.90694825869</v>
      </c>
      <c r="R38" s="20">
        <f t="shared" si="10"/>
        <v>96653.642070187285</v>
      </c>
      <c r="S38" s="20">
        <f t="shared" si="11"/>
        <v>835742.01069110096</v>
      </c>
      <c r="T38" s="20">
        <f t="shared" si="5"/>
        <v>1795860.7818100478</v>
      </c>
      <c r="U38" s="23"/>
      <c r="V38" s="23"/>
      <c r="W38" s="23"/>
      <c r="X38" s="22"/>
      <c r="Y38" s="22"/>
    </row>
    <row r="39" spans="1:25" s="5" customFormat="1" ht="54" customHeight="1">
      <c r="A39" s="17" t="s">
        <v>238</v>
      </c>
      <c r="B39" s="18" t="s">
        <v>239</v>
      </c>
      <c r="C39" s="18" t="s">
        <v>234</v>
      </c>
      <c r="D39" s="18" t="s">
        <v>241</v>
      </c>
      <c r="E39" s="18"/>
      <c r="F39" s="18"/>
      <c r="G39" s="19">
        <f>'2023'!G41</f>
        <v>607.02600000000007</v>
      </c>
      <c r="H39" s="19">
        <f>'2023'!H41</f>
        <v>293.72300000000001</v>
      </c>
      <c r="I39" s="19">
        <f>'2023'!I41</f>
        <v>101.17</v>
      </c>
      <c r="J39" s="19">
        <f>'2023'!J41</f>
        <v>607.02600000000007</v>
      </c>
      <c r="K39" s="19">
        <f t="shared" si="7"/>
        <v>1608.9450000000002</v>
      </c>
      <c r="L39" s="3">
        <v>5076.3158224000008</v>
      </c>
      <c r="M39" s="3">
        <v>5076.3158224000008</v>
      </c>
      <c r="N39" s="3">
        <f>'2023'!O41</f>
        <v>1962</v>
      </c>
      <c r="O39" s="3">
        <f>N39*1.04</f>
        <v>2040.48</v>
      </c>
      <c r="P39" s="20">
        <f t="shared" si="8"/>
        <v>1890470.6764081831</v>
      </c>
      <c r="Q39" s="20">
        <f t="shared" si="9"/>
        <v>914746.18630279542</v>
      </c>
      <c r="R39" s="20">
        <f t="shared" si="10"/>
        <v>307135.51015220809</v>
      </c>
      <c r="S39" s="20">
        <f t="shared" si="11"/>
        <v>1842831.275928183</v>
      </c>
      <c r="T39" s="20">
        <f t="shared" si="5"/>
        <v>4955183.6487913691</v>
      </c>
      <c r="U39" s="23"/>
      <c r="V39" s="23"/>
      <c r="W39" s="23"/>
      <c r="X39" s="22"/>
      <c r="Y39" s="22"/>
    </row>
    <row r="40" spans="1:25" s="5" customFormat="1" ht="54" customHeight="1">
      <c r="A40" s="17" t="s">
        <v>238</v>
      </c>
      <c r="B40" s="18" t="s">
        <v>239</v>
      </c>
      <c r="C40" s="18" t="s">
        <v>234</v>
      </c>
      <c r="D40" s="18" t="s">
        <v>242</v>
      </c>
      <c r="E40" s="18"/>
      <c r="F40" s="18"/>
      <c r="G40" s="19">
        <f>'2023'!G42</f>
        <v>93.983000000000004</v>
      </c>
      <c r="H40" s="19">
        <f>'2023'!H42</f>
        <v>45.655999999999999</v>
      </c>
      <c r="I40" s="19">
        <f>'2023'!I42</f>
        <v>18.463999999999999</v>
      </c>
      <c r="J40" s="19">
        <f>'2023'!J42</f>
        <v>94.167000000000002</v>
      </c>
      <c r="K40" s="19">
        <f t="shared" si="7"/>
        <v>252.27</v>
      </c>
      <c r="L40" s="3">
        <v>9111.9602500000055</v>
      </c>
      <c r="M40" s="3">
        <v>9619.6756565000032</v>
      </c>
      <c r="N40" s="3">
        <f>'2023'!O42</f>
        <v>2184</v>
      </c>
      <c r="O40" s="3">
        <f>N40*1.04</f>
        <v>2271.36</v>
      </c>
      <c r="P40" s="20">
        <f t="shared" si="8"/>
        <v>651110.48817575059</v>
      </c>
      <c r="Q40" s="20">
        <f t="shared" si="9"/>
        <v>316302.95317400026</v>
      </c>
      <c r="R40" s="20">
        <f t="shared" si="10"/>
        <v>135679.30028161604</v>
      </c>
      <c r="S40" s="20">
        <f t="shared" si="11"/>
        <v>691968.8404256358</v>
      </c>
      <c r="T40" s="20">
        <f t="shared" si="5"/>
        <v>1795061.5820570025</v>
      </c>
      <c r="U40" s="23"/>
      <c r="V40" s="23"/>
      <c r="W40" s="23"/>
      <c r="X40" s="22"/>
      <c r="Y40" s="22"/>
    </row>
    <row r="41" spans="1:25" s="5" customFormat="1" ht="54" customHeight="1">
      <c r="A41" s="17" t="s">
        <v>238</v>
      </c>
      <c r="B41" s="18" t="s">
        <v>239</v>
      </c>
      <c r="C41" s="18" t="s">
        <v>234</v>
      </c>
      <c r="D41" s="18" t="s">
        <v>243</v>
      </c>
      <c r="E41" s="18"/>
      <c r="F41" s="18"/>
      <c r="G41" s="19">
        <f>'2023'!G43</f>
        <v>106.92000000000002</v>
      </c>
      <c r="H41" s="19">
        <f>'2023'!H43</f>
        <v>42.326999999999998</v>
      </c>
      <c r="I41" s="19">
        <f>'2023'!I43</f>
        <v>14.619</v>
      </c>
      <c r="J41" s="19">
        <f>'2023'!J43</f>
        <v>91.37</v>
      </c>
      <c r="K41" s="19">
        <f t="shared" si="7"/>
        <v>255.23600000000002</v>
      </c>
      <c r="L41" s="3">
        <v>9720.5518894400011</v>
      </c>
      <c r="M41" s="3">
        <v>9720.5518894400029</v>
      </c>
      <c r="N41" s="3">
        <f>'2023'!O43</f>
        <v>1744</v>
      </c>
      <c r="O41" s="3">
        <f>N41*1.04</f>
        <v>1813.76</v>
      </c>
      <c r="P41" s="20">
        <f t="shared" si="8"/>
        <v>852852.92801892501</v>
      </c>
      <c r="Q41" s="20">
        <f t="shared" si="9"/>
        <v>337623.51182432694</v>
      </c>
      <c r="R41" s="20">
        <f t="shared" si="10"/>
        <v>115589.39063172339</v>
      </c>
      <c r="S41" s="20">
        <f t="shared" si="11"/>
        <v>722443.57493813313</v>
      </c>
      <c r="T41" s="20">
        <f t="shared" si="5"/>
        <v>2028509.4054131084</v>
      </c>
      <c r="U41" s="23"/>
      <c r="V41" s="23"/>
      <c r="W41" s="23"/>
      <c r="X41" s="22"/>
      <c r="Y41" s="22"/>
    </row>
    <row r="42" spans="1:25" s="5" customFormat="1" ht="54" customHeight="1">
      <c r="A42" s="17" t="s">
        <v>244</v>
      </c>
      <c r="B42" s="18" t="s">
        <v>245</v>
      </c>
      <c r="C42" s="18" t="s">
        <v>234</v>
      </c>
      <c r="D42" s="18" t="s">
        <v>246</v>
      </c>
      <c r="E42" s="18"/>
      <c r="F42" s="18"/>
      <c r="G42" s="19">
        <f>'2023'!G44</f>
        <v>296.10000000000002</v>
      </c>
      <c r="H42" s="19">
        <f>'2023'!H44</f>
        <v>148.05000000000001</v>
      </c>
      <c r="I42" s="19">
        <f>'2023'!I44</f>
        <v>49.35</v>
      </c>
      <c r="J42" s="19">
        <f>'2023'!J44</f>
        <v>296.10000000000002</v>
      </c>
      <c r="K42" s="19">
        <f t="shared" si="7"/>
        <v>789.60000000000014</v>
      </c>
      <c r="L42" s="3">
        <v>3329.7</v>
      </c>
      <c r="M42" s="3">
        <v>3329.7</v>
      </c>
      <c r="N42" s="3">
        <v>2084.1999999999998</v>
      </c>
      <c r="O42" s="3">
        <v>2167.5</v>
      </c>
      <c r="P42" s="20">
        <f t="shared" si="8"/>
        <v>368792.55000000005</v>
      </c>
      <c r="Q42" s="20">
        <f t="shared" si="9"/>
        <v>184396.27500000002</v>
      </c>
      <c r="R42" s="20">
        <f t="shared" si="10"/>
        <v>57354.569999999992</v>
      </c>
      <c r="S42" s="20">
        <f t="shared" si="11"/>
        <v>344127.42</v>
      </c>
      <c r="T42" s="20">
        <f t="shared" si="5"/>
        <v>954670.81499999994</v>
      </c>
      <c r="U42" s="23"/>
      <c r="V42" s="23"/>
      <c r="W42" s="23"/>
      <c r="X42" s="22"/>
      <c r="Y42" s="22"/>
    </row>
    <row r="43" spans="1:25" s="5" customFormat="1" ht="54" customHeight="1">
      <c r="A43" s="17" t="s">
        <v>247</v>
      </c>
      <c r="B43" s="18" t="s">
        <v>248</v>
      </c>
      <c r="C43" s="18" t="s">
        <v>234</v>
      </c>
      <c r="D43" s="18" t="s">
        <v>249</v>
      </c>
      <c r="E43" s="18"/>
      <c r="F43" s="18"/>
      <c r="G43" s="19">
        <f>'2023'!G45</f>
        <v>411.36</v>
      </c>
      <c r="H43" s="19">
        <f>'2023'!H45</f>
        <v>199.04500000000002</v>
      </c>
      <c r="I43" s="19">
        <f>'2023'!I45</f>
        <v>68.56</v>
      </c>
      <c r="J43" s="19">
        <f>'2023'!J45</f>
        <v>411.36</v>
      </c>
      <c r="K43" s="19">
        <f t="shared" si="7"/>
        <v>1090.3249999999998</v>
      </c>
      <c r="L43" s="3">
        <v>3916.8557840000003</v>
      </c>
      <c r="M43" s="3">
        <v>3916.8557839999999</v>
      </c>
      <c r="N43" s="3">
        <v>2084.16</v>
      </c>
      <c r="O43" s="3">
        <v>2167.5263999999997</v>
      </c>
      <c r="P43" s="20">
        <f t="shared" si="8"/>
        <v>753897.73770624027</v>
      </c>
      <c r="Q43" s="20">
        <f t="shared" si="9"/>
        <v>364788.9323262801</v>
      </c>
      <c r="R43" s="20">
        <f t="shared" si="10"/>
        <v>119934.02256704001</v>
      </c>
      <c r="S43" s="20">
        <f t="shared" si="11"/>
        <v>719604.13540224009</v>
      </c>
      <c r="T43" s="20">
        <f t="shared" si="5"/>
        <v>1958224.8280018005</v>
      </c>
      <c r="U43" s="23"/>
      <c r="V43" s="23"/>
      <c r="W43" s="23"/>
      <c r="X43" s="22"/>
      <c r="Y43" s="22"/>
    </row>
    <row r="44" spans="1:25" s="5" customFormat="1" ht="14.25" customHeight="1">
      <c r="A44" s="17"/>
      <c r="B44" s="18"/>
      <c r="C44" s="18"/>
      <c r="D44" s="18"/>
      <c r="E44" s="18"/>
      <c r="F44" s="18"/>
      <c r="G44" s="19"/>
      <c r="H44" s="19"/>
      <c r="I44" s="19"/>
      <c r="J44" s="19"/>
      <c r="K44" s="19"/>
      <c r="L44" s="3"/>
      <c r="M44" s="3"/>
      <c r="N44" s="3"/>
      <c r="O44" s="3"/>
      <c r="P44" s="20"/>
      <c r="Q44" s="20"/>
      <c r="R44" s="20"/>
      <c r="S44" s="20"/>
      <c r="T44" s="20"/>
      <c r="U44" s="23"/>
      <c r="V44" s="23"/>
      <c r="W44" s="23"/>
      <c r="X44" s="22"/>
      <c r="Y44" s="22"/>
    </row>
    <row r="45" spans="1:25" s="5" customFormat="1" ht="129.75" customHeight="1">
      <c r="A45" s="17" t="s">
        <v>38</v>
      </c>
      <c r="B45" s="18" t="s">
        <v>39</v>
      </c>
      <c r="C45" s="18" t="s">
        <v>308</v>
      </c>
      <c r="D45" s="18" t="s">
        <v>318</v>
      </c>
      <c r="E45" s="18"/>
      <c r="F45" s="18"/>
      <c r="G45" s="19">
        <f>'2023'!G47</f>
        <v>6998.424</v>
      </c>
      <c r="H45" s="19">
        <f>'2023'!H47</f>
        <v>4572.0630000000001</v>
      </c>
      <c r="I45" s="19">
        <f>'2023'!I47</f>
        <v>2291.4989999999998</v>
      </c>
      <c r="J45" s="19">
        <f>'2023'!J47</f>
        <v>7042.6469999999999</v>
      </c>
      <c r="K45" s="19">
        <f t="shared" ref="K45:K50" si="12">G45+H45+I45+J45</f>
        <v>20904.633000000002</v>
      </c>
      <c r="L45" s="3">
        <v>5511.11</v>
      </c>
      <c r="M45" s="3">
        <v>6091.23</v>
      </c>
      <c r="N45" s="3">
        <v>1788.8</v>
      </c>
      <c r="O45" s="3">
        <v>1860.35</v>
      </c>
      <c r="P45" s="20">
        <f t="shared" ref="P45:P50" si="13">G45*(L45-N45)</f>
        <v>26050303.639439996</v>
      </c>
      <c r="Q45" s="20">
        <f t="shared" ref="Q45:R50" si="14">(L45-N45)*H45</f>
        <v>17018635.825529996</v>
      </c>
      <c r="R45" s="20">
        <f t="shared" si="14"/>
        <v>9695057.289119998</v>
      </c>
      <c r="S45" s="20">
        <f t="shared" ref="S45:S50" si="15">(M45-O45)*J45</f>
        <v>29796594.339359995</v>
      </c>
      <c r="T45" s="20">
        <f t="shared" si="5"/>
        <v>82560591.09344998</v>
      </c>
      <c r="U45" s="23"/>
      <c r="V45" s="23"/>
      <c r="W45" s="23"/>
      <c r="X45" s="22"/>
      <c r="Y45" s="22"/>
    </row>
    <row r="46" spans="1:25" s="5" customFormat="1" ht="54.75" customHeight="1">
      <c r="A46" s="17" t="s">
        <v>35</v>
      </c>
      <c r="B46" s="18" t="s">
        <v>36</v>
      </c>
      <c r="C46" s="18" t="s">
        <v>308</v>
      </c>
      <c r="D46" s="18" t="s">
        <v>309</v>
      </c>
      <c r="E46" s="18"/>
      <c r="F46" s="18" t="s">
        <v>310</v>
      </c>
      <c r="G46" s="19">
        <f>'2023'!G48</f>
        <v>2144.3890000000001</v>
      </c>
      <c r="H46" s="19">
        <f>'2023'!H48</f>
        <v>1159.242</v>
      </c>
      <c r="I46" s="19">
        <f>'2023'!I48</f>
        <v>498.53399999999999</v>
      </c>
      <c r="J46" s="19">
        <f>'2023'!J48</f>
        <v>1878.201</v>
      </c>
      <c r="K46" s="19">
        <f t="shared" si="12"/>
        <v>5680.366</v>
      </c>
      <c r="L46" s="3">
        <v>7498.7691883999987</v>
      </c>
      <c r="M46" s="3">
        <v>7498.7691883999996</v>
      </c>
      <c r="N46" s="3">
        <v>1638</v>
      </c>
      <c r="O46" s="3">
        <v>1703.52</v>
      </c>
      <c r="P46" s="20">
        <f t="shared" si="13"/>
        <v>12567768.979143886</v>
      </c>
      <c r="Q46" s="20">
        <f t="shared" si="14"/>
        <v>6794049.7954991907</v>
      </c>
      <c r="R46" s="20">
        <f t="shared" si="14"/>
        <v>2889128.7588898051</v>
      </c>
      <c r="S46" s="20">
        <f t="shared" si="15"/>
        <v>10884642.820902066</v>
      </c>
      <c r="T46" s="20">
        <f t="shared" si="5"/>
        <v>33135590.354434952</v>
      </c>
      <c r="U46" s="23"/>
      <c r="V46" s="23"/>
      <c r="W46" s="23"/>
      <c r="X46" s="22"/>
      <c r="Y46" s="22"/>
    </row>
    <row r="47" spans="1:25" s="5" customFormat="1" ht="54.75" customHeight="1">
      <c r="A47" s="17" t="s">
        <v>312</v>
      </c>
      <c r="B47" s="18" t="s">
        <v>313</v>
      </c>
      <c r="C47" s="18" t="s">
        <v>308</v>
      </c>
      <c r="D47" s="18" t="s">
        <v>314</v>
      </c>
      <c r="E47" s="18"/>
      <c r="F47" s="18" t="s">
        <v>316</v>
      </c>
      <c r="G47" s="19">
        <f>'2023'!G49</f>
        <v>537.99</v>
      </c>
      <c r="H47" s="19">
        <f>'2023'!H49</f>
        <v>358.66</v>
      </c>
      <c r="I47" s="19">
        <f>'2023'!I49</f>
        <v>200.80600000000001</v>
      </c>
      <c r="J47" s="19">
        <f>'2023'!J49</f>
        <v>516.476</v>
      </c>
      <c r="K47" s="19">
        <f t="shared" si="12"/>
        <v>1613.9320000000002</v>
      </c>
      <c r="L47" s="3">
        <v>7619.59</v>
      </c>
      <c r="M47" s="3">
        <v>7956.6753170731727</v>
      </c>
      <c r="N47" s="3">
        <v>1788.8</v>
      </c>
      <c r="O47" s="3">
        <v>1860.3520000000001</v>
      </c>
      <c r="P47" s="20">
        <f t="shared" si="13"/>
        <v>3136906.7121000001</v>
      </c>
      <c r="Q47" s="20">
        <f t="shared" si="14"/>
        <v>2091271.1414000001</v>
      </c>
      <c r="R47" s="20">
        <f t="shared" si="14"/>
        <v>1224178.3000081957</v>
      </c>
      <c r="S47" s="20">
        <f t="shared" si="15"/>
        <v>3148604.6815086841</v>
      </c>
      <c r="T47" s="20">
        <f t="shared" si="5"/>
        <v>9600960.8350168802</v>
      </c>
      <c r="U47" s="23"/>
      <c r="V47" s="23"/>
      <c r="W47" s="23"/>
      <c r="X47" s="22"/>
      <c r="Y47" s="22"/>
    </row>
    <row r="48" spans="1:25" s="5" customFormat="1" ht="54.75" customHeight="1">
      <c r="A48" s="17" t="s">
        <v>312</v>
      </c>
      <c r="B48" s="18" t="s">
        <v>313</v>
      </c>
      <c r="C48" s="18" t="s">
        <v>308</v>
      </c>
      <c r="D48" s="18" t="s">
        <v>315</v>
      </c>
      <c r="E48" s="18"/>
      <c r="F48" s="18" t="s">
        <v>316</v>
      </c>
      <c r="G48" s="19">
        <f>'2023'!G50</f>
        <v>526.56200000000001</v>
      </c>
      <c r="H48" s="19">
        <f>'2023'!H50</f>
        <v>344.37400000000002</v>
      </c>
      <c r="I48" s="19">
        <f>'2023'!I50</f>
        <v>162.822</v>
      </c>
      <c r="J48" s="19">
        <f>'2023'!J50</f>
        <v>521.18700000000001</v>
      </c>
      <c r="K48" s="19">
        <f t="shared" si="12"/>
        <v>1554.9450000000002</v>
      </c>
      <c r="L48" s="3">
        <v>7915.47</v>
      </c>
      <c r="M48" s="3">
        <v>8752.3158285451627</v>
      </c>
      <c r="N48" s="3">
        <v>1965.6000000000001</v>
      </c>
      <c r="O48" s="3">
        <v>2044.2240000000002</v>
      </c>
      <c r="P48" s="20">
        <f t="shared" si="13"/>
        <v>3132975.4469400002</v>
      </c>
      <c r="Q48" s="20">
        <f t="shared" si="14"/>
        <v>2048980.5313800001</v>
      </c>
      <c r="R48" s="20">
        <f t="shared" si="14"/>
        <v>1092224.9277073804</v>
      </c>
      <c r="S48" s="20">
        <f t="shared" si="15"/>
        <v>3496170.2558439677</v>
      </c>
      <c r="T48" s="20">
        <f t="shared" si="5"/>
        <v>9770351.1618713494</v>
      </c>
      <c r="U48" s="23"/>
      <c r="V48" s="23"/>
      <c r="W48" s="23"/>
      <c r="X48" s="22"/>
      <c r="Y48" s="22"/>
    </row>
    <row r="49" spans="1:25" s="5" customFormat="1" ht="54.75" customHeight="1">
      <c r="A49" s="17" t="s">
        <v>42</v>
      </c>
      <c r="B49" s="18" t="s">
        <v>43</v>
      </c>
      <c r="C49" s="18" t="s">
        <v>308</v>
      </c>
      <c r="D49" s="18" t="s">
        <v>317</v>
      </c>
      <c r="E49" s="18"/>
      <c r="F49" s="18"/>
      <c r="G49" s="19">
        <f>'2023'!G51</f>
        <v>3124.7599999999998</v>
      </c>
      <c r="H49" s="19">
        <f>'2023'!H51</f>
        <v>1446.1100000000001</v>
      </c>
      <c r="I49" s="19">
        <f>'2023'!I51</f>
        <v>798.49</v>
      </c>
      <c r="J49" s="19">
        <f>'2023'!J51</f>
        <v>2934.93</v>
      </c>
      <c r="K49" s="19">
        <f t="shared" si="12"/>
        <v>8304.2899999999991</v>
      </c>
      <c r="L49" s="3">
        <v>6713.26</v>
      </c>
      <c r="M49" s="3">
        <v>7650.21</v>
      </c>
      <c r="N49" s="3">
        <v>1536</v>
      </c>
      <c r="O49" s="3">
        <f>N49*1.04</f>
        <v>1597.44</v>
      </c>
      <c r="P49" s="20">
        <f t="shared" si="13"/>
        <v>16177694.957599999</v>
      </c>
      <c r="Q49" s="20">
        <f t="shared" si="14"/>
        <v>7486887.4586000014</v>
      </c>
      <c r="R49" s="20">
        <f t="shared" si="14"/>
        <v>4833076.3173000002</v>
      </c>
      <c r="S49" s="20">
        <f t="shared" si="15"/>
        <v>17764456.256099999</v>
      </c>
      <c r="T49" s="20">
        <f t="shared" si="5"/>
        <v>46262114.989600003</v>
      </c>
      <c r="U49" s="23"/>
      <c r="V49" s="23"/>
      <c r="W49" s="23"/>
      <c r="X49" s="22"/>
      <c r="Y49" s="22"/>
    </row>
    <row r="50" spans="1:25" s="5" customFormat="1" ht="54.75" customHeight="1">
      <c r="A50" s="17" t="s">
        <v>44</v>
      </c>
      <c r="B50" s="18" t="s">
        <v>45</v>
      </c>
      <c r="C50" s="18" t="s">
        <v>308</v>
      </c>
      <c r="D50" s="18" t="s">
        <v>311</v>
      </c>
      <c r="E50" s="18"/>
      <c r="F50" s="18"/>
      <c r="G50" s="19">
        <f>'2023'!G52</f>
        <v>48.510000000000005</v>
      </c>
      <c r="H50" s="19">
        <f>'2023'!H52</f>
        <v>23.18</v>
      </c>
      <c r="I50" s="19">
        <f>'2023'!I52</f>
        <v>15.63</v>
      </c>
      <c r="J50" s="19">
        <f>'2023'!J52</f>
        <v>48.510000000000005</v>
      </c>
      <c r="K50" s="19">
        <f t="shared" si="12"/>
        <v>135.82999999999998</v>
      </c>
      <c r="L50" s="3">
        <v>4509.93</v>
      </c>
      <c r="M50" s="3">
        <v>6417.57</v>
      </c>
      <c r="N50" s="3">
        <f>'2023'!O52</f>
        <v>1561.67</v>
      </c>
      <c r="O50" s="3">
        <f>N50*1.04</f>
        <v>1624.1368000000002</v>
      </c>
      <c r="P50" s="20">
        <f t="shared" si="13"/>
        <v>143020.09260000003</v>
      </c>
      <c r="Q50" s="20">
        <f t="shared" si="14"/>
        <v>68340.666800000006</v>
      </c>
      <c r="R50" s="20">
        <f t="shared" si="14"/>
        <v>74921.360915999991</v>
      </c>
      <c r="S50" s="20">
        <f t="shared" si="15"/>
        <v>232529.44453199999</v>
      </c>
      <c r="T50" s="20">
        <f t="shared" si="5"/>
        <v>518811.56484800001</v>
      </c>
      <c r="U50" s="23"/>
      <c r="V50" s="23"/>
      <c r="W50" s="23"/>
      <c r="X50" s="22"/>
      <c r="Y50" s="22"/>
    </row>
    <row r="51" spans="1:25" s="5" customFormat="1" ht="14.25" customHeight="1">
      <c r="A51" s="17"/>
      <c r="B51" s="18"/>
      <c r="C51" s="18"/>
      <c r="D51" s="18"/>
      <c r="E51" s="18"/>
      <c r="F51" s="18"/>
      <c r="G51" s="19"/>
      <c r="H51" s="19"/>
      <c r="I51" s="19"/>
      <c r="J51" s="19"/>
      <c r="K51" s="19"/>
      <c r="L51" s="3"/>
      <c r="M51" s="3"/>
      <c r="N51" s="3"/>
      <c r="O51" s="3"/>
      <c r="P51" s="20"/>
      <c r="Q51" s="20"/>
      <c r="R51" s="20"/>
      <c r="S51" s="20"/>
      <c r="T51" s="20"/>
      <c r="U51" s="23"/>
      <c r="V51" s="23"/>
      <c r="W51" s="23"/>
      <c r="X51" s="22"/>
      <c r="Y51" s="22"/>
    </row>
    <row r="52" spans="1:25" s="96" customFormat="1" ht="54.75" customHeight="1">
      <c r="A52" s="89" t="s">
        <v>47</v>
      </c>
      <c r="B52" s="90" t="s">
        <v>48</v>
      </c>
      <c r="C52" s="90" t="s">
        <v>46</v>
      </c>
      <c r="D52" s="90" t="s">
        <v>4</v>
      </c>
      <c r="E52" s="90"/>
      <c r="F52" s="90"/>
      <c r="G52" s="91">
        <f>'2023'!G54</f>
        <v>778208.88699999999</v>
      </c>
      <c r="H52" s="91">
        <f>'2023'!H54</f>
        <v>336549.24900000001</v>
      </c>
      <c r="I52" s="91">
        <f>'2023'!I54</f>
        <v>151589.82699999999</v>
      </c>
      <c r="J52" s="91">
        <f>'2023'!J54</f>
        <v>579980.32499999995</v>
      </c>
      <c r="K52" s="91">
        <f>G52+H52+I52+J52</f>
        <v>1846328.2879999999</v>
      </c>
      <c r="L52" s="92">
        <v>2106.3950033174783</v>
      </c>
      <c r="M52" s="92">
        <v>2106.3950033174783</v>
      </c>
      <c r="N52" s="92">
        <v>1707.34</v>
      </c>
      <c r="O52" s="92">
        <v>1775.63</v>
      </c>
      <c r="P52" s="93">
        <f>G52*(L52-N52)</f>
        <v>310548149.98347616</v>
      </c>
      <c r="Q52" s="93">
        <f>(L52-N52)*H52</f>
        <v>134301661.67618987</v>
      </c>
      <c r="R52" s="93">
        <f>(M52-O52)*I52</f>
        <v>50140609.630550943</v>
      </c>
      <c r="S52" s="93">
        <f>(M52-O52)*J52</f>
        <v>191837194.12269709</v>
      </c>
      <c r="T52" s="93">
        <f t="shared" si="5"/>
        <v>686827615.41291404</v>
      </c>
      <c r="U52" s="94"/>
      <c r="V52" s="94"/>
      <c r="W52" s="94"/>
      <c r="X52" s="95"/>
      <c r="Y52" s="95"/>
    </row>
    <row r="53" spans="1:25" s="96" customFormat="1" ht="14.25" customHeight="1">
      <c r="A53" s="89"/>
      <c r="B53" s="90"/>
      <c r="C53" s="90"/>
      <c r="D53" s="90"/>
      <c r="E53" s="90"/>
      <c r="F53" s="90"/>
      <c r="G53" s="91"/>
      <c r="H53" s="91"/>
      <c r="I53" s="91"/>
      <c r="J53" s="91"/>
      <c r="K53" s="91"/>
      <c r="L53" s="92"/>
      <c r="M53" s="92"/>
      <c r="N53" s="92"/>
      <c r="O53" s="92"/>
      <c r="P53" s="93"/>
      <c r="Q53" s="93"/>
      <c r="R53" s="93"/>
      <c r="S53" s="93"/>
      <c r="T53" s="93"/>
      <c r="U53" s="94"/>
      <c r="V53" s="94"/>
      <c r="W53" s="94"/>
      <c r="X53" s="95"/>
      <c r="Y53" s="95"/>
    </row>
    <row r="54" spans="1:25" s="96" customFormat="1" ht="54" customHeight="1">
      <c r="A54" s="89" t="s">
        <v>50</v>
      </c>
      <c r="B54" s="90" t="s">
        <v>51</v>
      </c>
      <c r="C54" s="90" t="s">
        <v>49</v>
      </c>
      <c r="D54" s="90"/>
      <c r="E54" s="90"/>
      <c r="F54" s="90"/>
      <c r="G54" s="91">
        <f>'2023'!G56</f>
        <v>3176.096</v>
      </c>
      <c r="H54" s="91">
        <f>'2023'!H56</f>
        <v>1187.5540000000001</v>
      </c>
      <c r="I54" s="91">
        <f>'2023'!I56</f>
        <v>525.02</v>
      </c>
      <c r="J54" s="91">
        <f>'2023'!J56</f>
        <v>2057.7460000000001</v>
      </c>
      <c r="K54" s="91">
        <f>G54+H54+I54+J54</f>
        <v>6946.4160000000002</v>
      </c>
      <c r="L54" s="92">
        <v>2439.9240377607607</v>
      </c>
      <c r="M54" s="92">
        <v>2439.9240377607607</v>
      </c>
      <c r="N54" s="92">
        <v>1976</v>
      </c>
      <c r="O54" s="92">
        <v>2055.04</v>
      </c>
      <c r="P54" s="93">
        <f>G54*(L54-N54)</f>
        <v>1473467.2806358011</v>
      </c>
      <c r="Q54" s="93">
        <f t="shared" ref="Q54:R56" si="16">(L54-N54)*H54</f>
        <v>550934.84673894243</v>
      </c>
      <c r="R54" s="93">
        <f t="shared" si="16"/>
        <v>202071.81750515461</v>
      </c>
      <c r="S54" s="93">
        <f>(M54-O54)*J54</f>
        <v>791993.58916605439</v>
      </c>
      <c r="T54" s="93">
        <f t="shared" si="5"/>
        <v>3018467.5340459528</v>
      </c>
      <c r="U54" s="94"/>
      <c r="V54" s="94"/>
      <c r="W54" s="94"/>
      <c r="X54" s="95"/>
      <c r="Y54" s="95"/>
    </row>
    <row r="55" spans="1:25" s="96" customFormat="1" ht="54" customHeight="1">
      <c r="A55" s="89" t="s">
        <v>52</v>
      </c>
      <c r="B55" s="90" t="s">
        <v>53</v>
      </c>
      <c r="C55" s="90" t="s">
        <v>49</v>
      </c>
      <c r="D55" s="90" t="s">
        <v>54</v>
      </c>
      <c r="E55" s="90"/>
      <c r="F55" s="90"/>
      <c r="G55" s="91">
        <f>'2023'!G57</f>
        <v>87871.48000000001</v>
      </c>
      <c r="H55" s="91">
        <f>'2023'!H57</f>
        <v>14835.5</v>
      </c>
      <c r="I55" s="91">
        <f>'2023'!I57</f>
        <v>13742.86</v>
      </c>
      <c r="J55" s="91">
        <f>'2023'!J57</f>
        <v>73468.59</v>
      </c>
      <c r="K55" s="91">
        <f>G55+H55+I55+J55</f>
        <v>189918.43</v>
      </c>
      <c r="L55" s="92">
        <v>2483.5598445837527</v>
      </c>
      <c r="M55" s="92">
        <v>2604.6150649624064</v>
      </c>
      <c r="N55" s="92">
        <v>2032.3368</v>
      </c>
      <c r="O55" s="92">
        <v>2113.6302720000003</v>
      </c>
      <c r="P55" s="93">
        <f>G55*(L55-N55)</f>
        <v>39649636.737680331</v>
      </c>
      <c r="Q55" s="93">
        <f t="shared" si="16"/>
        <v>6694119.4779222626</v>
      </c>
      <c r="R55" s="93">
        <f t="shared" si="16"/>
        <v>6747535.2718113326</v>
      </c>
      <c r="S55" s="93">
        <f>(M55-O55)*J55</f>
        <v>36071960.450389899</v>
      </c>
      <c r="T55" s="93">
        <f t="shared" si="5"/>
        <v>89163251.937803835</v>
      </c>
      <c r="U55" s="94"/>
      <c r="V55" s="94"/>
      <c r="W55" s="94"/>
      <c r="X55" s="95"/>
      <c r="Y55" s="95"/>
    </row>
    <row r="56" spans="1:25" s="96" customFormat="1" ht="54" customHeight="1">
      <c r="A56" s="89" t="s">
        <v>52</v>
      </c>
      <c r="B56" s="90" t="s">
        <v>53</v>
      </c>
      <c r="C56" s="90" t="s">
        <v>49</v>
      </c>
      <c r="D56" s="90" t="s">
        <v>55</v>
      </c>
      <c r="E56" s="90"/>
      <c r="F56" s="90"/>
      <c r="G56" s="91">
        <f>'2023'!G58</f>
        <v>24724.650999999998</v>
      </c>
      <c r="H56" s="91">
        <f>'2023'!H58</f>
        <v>9268.2350000000006</v>
      </c>
      <c r="I56" s="91">
        <f>'2023'!I58</f>
        <v>5459.23</v>
      </c>
      <c r="J56" s="91">
        <f>'2023'!J58</f>
        <v>28533.65</v>
      </c>
      <c r="K56" s="91">
        <f>G56+H56+I56+J56</f>
        <v>67985.766000000003</v>
      </c>
      <c r="L56" s="92">
        <v>2470.73</v>
      </c>
      <c r="M56" s="92">
        <v>2749.6344907975463</v>
      </c>
      <c r="N56" s="92">
        <v>2032.3368</v>
      </c>
      <c r="O56" s="92">
        <v>2113.6302720000003</v>
      </c>
      <c r="P56" s="93">
        <f>G56*(L56-N56)</f>
        <v>10839118.870773198</v>
      </c>
      <c r="Q56" s="93">
        <f t="shared" si="16"/>
        <v>4063131.2000020002</v>
      </c>
      <c r="R56" s="93">
        <f t="shared" si="16"/>
        <v>3472093.3113861266</v>
      </c>
      <c r="S56" s="93">
        <f>(M56-O56)*J56</f>
        <v>18147521.777692597</v>
      </c>
      <c r="T56" s="93">
        <f t="shared" si="5"/>
        <v>36521865.15985392</v>
      </c>
      <c r="U56" s="94"/>
      <c r="V56" s="94"/>
      <c r="W56" s="94"/>
      <c r="X56" s="95"/>
      <c r="Y56" s="95"/>
    </row>
    <row r="57" spans="1:25" s="96" customFormat="1" ht="54" customHeight="1">
      <c r="A57" s="89" t="s">
        <v>265</v>
      </c>
      <c r="B57" s="90" t="s">
        <v>266</v>
      </c>
      <c r="C57" s="90" t="s">
        <v>49</v>
      </c>
      <c r="D57" s="90" t="s">
        <v>443</v>
      </c>
      <c r="E57" s="90"/>
      <c r="F57" s="90"/>
      <c r="G57" s="91">
        <f>'2023'!G59</f>
        <v>199.8</v>
      </c>
      <c r="H57" s="91">
        <f>'2023'!H59</f>
        <v>133.19999999999999</v>
      </c>
      <c r="I57" s="91">
        <f>'2023'!I59</f>
        <v>44.4</v>
      </c>
      <c r="J57" s="91">
        <f>'2023'!J59</f>
        <v>177.6</v>
      </c>
      <c r="K57" s="91">
        <f>G57+H57+I57+J57</f>
        <v>555</v>
      </c>
      <c r="L57" s="92">
        <v>2318.42</v>
      </c>
      <c r="M57" s="92">
        <v>2318.42</v>
      </c>
      <c r="N57" s="92">
        <v>2096.6608000000001</v>
      </c>
      <c r="O57" s="92">
        <v>2180.5272320000004</v>
      </c>
      <c r="P57" s="93">
        <f t="shared" ref="P57:P58" si="17">G57*(L57-N57)</f>
        <v>44307.488159999994</v>
      </c>
      <c r="Q57" s="93">
        <f t="shared" ref="Q57:Q58" si="18">(L57-N57)*H57</f>
        <v>29538.325439999993</v>
      </c>
      <c r="R57" s="93">
        <f t="shared" ref="R57:R58" si="19">(M57-O57)*I57</f>
        <v>6122.4388991999867</v>
      </c>
      <c r="S57" s="93">
        <f t="shared" ref="S57:S58" si="20">(M57-O57)*J57</f>
        <v>24489.755596799947</v>
      </c>
      <c r="T57" s="93">
        <f t="shared" ref="T57:T58" si="21">SUM(P57:S57)</f>
        <v>104458.00809599993</v>
      </c>
      <c r="U57" s="94"/>
      <c r="V57" s="94"/>
      <c r="W57" s="94"/>
      <c r="X57" s="95"/>
      <c r="Y57" s="95"/>
    </row>
    <row r="58" spans="1:25" s="96" customFormat="1" ht="54" customHeight="1">
      <c r="A58" s="89" t="s">
        <v>265</v>
      </c>
      <c r="B58" s="90" t="s">
        <v>266</v>
      </c>
      <c r="C58" s="90" t="s">
        <v>49</v>
      </c>
      <c r="D58" s="90" t="s">
        <v>442</v>
      </c>
      <c r="E58" s="90"/>
      <c r="F58" s="90"/>
      <c r="G58" s="91">
        <f>'2023'!G60</f>
        <v>1089.3599999999999</v>
      </c>
      <c r="H58" s="91">
        <f>'2023'!H60</f>
        <v>726.24</v>
      </c>
      <c r="I58" s="91">
        <f>'2023'!I60</f>
        <v>242.08000000000004</v>
      </c>
      <c r="J58" s="91">
        <f>'2023'!J60</f>
        <v>968.32000000000016</v>
      </c>
      <c r="K58" s="91">
        <v>3026</v>
      </c>
      <c r="L58" s="92">
        <v>2223.7746616000004</v>
      </c>
      <c r="M58" s="92">
        <v>2223.7746616000004</v>
      </c>
      <c r="N58" s="92">
        <v>2028.4576000000002</v>
      </c>
      <c r="O58" s="92">
        <v>2109.5959040000002</v>
      </c>
      <c r="P58" s="93">
        <f t="shared" si="17"/>
        <v>212770.59422457623</v>
      </c>
      <c r="Q58" s="93">
        <f t="shared" si="18"/>
        <v>141847.06281638416</v>
      </c>
      <c r="R58" s="93">
        <f t="shared" si="19"/>
        <v>27640.39363980804</v>
      </c>
      <c r="S58" s="93">
        <f t="shared" si="20"/>
        <v>110561.57455923216</v>
      </c>
      <c r="T58" s="93">
        <f t="shared" si="21"/>
        <v>492819.62524000061</v>
      </c>
      <c r="U58" s="94"/>
      <c r="V58" s="94"/>
      <c r="W58" s="94"/>
      <c r="X58" s="95"/>
      <c r="Y58" s="95"/>
    </row>
    <row r="59" spans="1:25" s="96" customFormat="1" ht="14.25" customHeight="1">
      <c r="A59" s="89"/>
      <c r="B59" s="90"/>
      <c r="C59" s="90"/>
      <c r="D59" s="90"/>
      <c r="E59" s="90"/>
      <c r="F59" s="90"/>
      <c r="G59" s="91"/>
      <c r="H59" s="91"/>
      <c r="I59" s="91"/>
      <c r="J59" s="91"/>
      <c r="K59" s="91"/>
      <c r="L59" s="92"/>
      <c r="M59" s="92"/>
      <c r="N59" s="92"/>
      <c r="O59" s="92"/>
      <c r="P59" s="93"/>
      <c r="Q59" s="93"/>
      <c r="R59" s="93"/>
      <c r="S59" s="93"/>
      <c r="T59" s="93"/>
      <c r="U59" s="94"/>
      <c r="V59" s="94"/>
      <c r="W59" s="94"/>
      <c r="X59" s="95"/>
      <c r="Y59" s="95"/>
    </row>
    <row r="60" spans="1:25" s="96" customFormat="1" ht="56.25" customHeight="1">
      <c r="A60" s="89" t="s">
        <v>57</v>
      </c>
      <c r="B60" s="90" t="s">
        <v>58</v>
      </c>
      <c r="C60" s="90" t="s">
        <v>56</v>
      </c>
      <c r="D60" s="90" t="s">
        <v>4</v>
      </c>
      <c r="E60" s="90"/>
      <c r="F60" s="90"/>
      <c r="G60" s="91">
        <f>'2023'!G62</f>
        <v>42705.760999999999</v>
      </c>
      <c r="H60" s="91">
        <f>'2023'!H62</f>
        <v>27302.141</v>
      </c>
      <c r="I60" s="91">
        <f>'2023'!I62</f>
        <v>17171.731999999996</v>
      </c>
      <c r="J60" s="91">
        <f>'2023'!J62</f>
        <v>39963.089</v>
      </c>
      <c r="K60" s="91">
        <f>G60+H60+I60+J60</f>
        <v>127142.723</v>
      </c>
      <c r="L60" s="92">
        <v>2427.2562598347563</v>
      </c>
      <c r="M60" s="92">
        <v>2427.2562598347563</v>
      </c>
      <c r="N60" s="92">
        <v>1594.6632</v>
      </c>
      <c r="O60" s="92">
        <v>1658.4497280000001</v>
      </c>
      <c r="P60" s="93">
        <f>G60*(L60-N60)</f>
        <v>35556520.223561801</v>
      </c>
      <c r="Q60" s="93">
        <f>(L60-N60)*H60</f>
        <v>22731573.115229953</v>
      </c>
      <c r="R60" s="93">
        <f>(M60-O60)*I60</f>
        <v>13201739.7245159</v>
      </c>
      <c r="S60" s="93">
        <f>(M60-O60)*J60</f>
        <v>30723883.855493698</v>
      </c>
      <c r="T60" s="93">
        <f t="shared" si="5"/>
        <v>102213716.91880135</v>
      </c>
      <c r="U60" s="94"/>
      <c r="V60" s="94"/>
      <c r="W60" s="94"/>
      <c r="X60" s="95"/>
      <c r="Y60" s="95"/>
    </row>
    <row r="61" spans="1:25" s="96" customFormat="1" ht="14.25" customHeight="1">
      <c r="A61" s="89"/>
      <c r="B61" s="90"/>
      <c r="C61" s="90"/>
      <c r="D61" s="90"/>
      <c r="E61" s="90"/>
      <c r="F61" s="90"/>
      <c r="G61" s="91"/>
      <c r="H61" s="91"/>
      <c r="I61" s="91"/>
      <c r="J61" s="91"/>
      <c r="K61" s="91"/>
      <c r="L61" s="92"/>
      <c r="M61" s="92"/>
      <c r="N61" s="92"/>
      <c r="O61" s="92"/>
      <c r="P61" s="93"/>
      <c r="Q61" s="93"/>
      <c r="R61" s="93"/>
      <c r="S61" s="93"/>
      <c r="T61" s="93"/>
      <c r="U61" s="94"/>
      <c r="V61" s="94"/>
      <c r="W61" s="94"/>
      <c r="X61" s="95"/>
      <c r="Y61" s="95"/>
    </row>
    <row r="62" spans="1:25" s="96" customFormat="1" ht="53.25" customHeight="1">
      <c r="A62" s="89" t="s">
        <v>60</v>
      </c>
      <c r="B62" s="90" t="s">
        <v>61</v>
      </c>
      <c r="C62" s="90" t="s">
        <v>59</v>
      </c>
      <c r="D62" s="90"/>
      <c r="E62" s="90"/>
      <c r="F62" s="90"/>
      <c r="G62" s="91">
        <f>'2023'!G64</f>
        <v>119.376</v>
      </c>
      <c r="H62" s="91">
        <f>'2023'!H64</f>
        <v>79.581000000000003</v>
      </c>
      <c r="I62" s="91">
        <f>'2023'!I64</f>
        <v>39.792000000000002</v>
      </c>
      <c r="J62" s="91">
        <f>'2023'!J64</f>
        <v>119.374</v>
      </c>
      <c r="K62" s="91">
        <f>G62+H62+I62+J62</f>
        <v>358.12299999999999</v>
      </c>
      <c r="L62" s="92">
        <v>8765.4380261120004</v>
      </c>
      <c r="M62" s="92">
        <v>8765.4380261120004</v>
      </c>
      <c r="N62" s="92">
        <v>1323.8784000000001</v>
      </c>
      <c r="O62" s="92">
        <v>1376.8335360000001</v>
      </c>
      <c r="P62" s="93">
        <f>G62*(L62-N62)</f>
        <v>888343.62192674621</v>
      </c>
      <c r="Q62" s="93">
        <f t="shared" ref="Q62:R65" si="22">(L62-N62)*H62</f>
        <v>592206.75660561922</v>
      </c>
      <c r="R62" s="93">
        <f t="shared" si="22"/>
        <v>294007.34987053671</v>
      </c>
      <c r="S62" s="93">
        <f>(M62-O62)*J62</f>
        <v>882007.27240262984</v>
      </c>
      <c r="T62" s="93">
        <f t="shared" si="5"/>
        <v>2656565.0008055321</v>
      </c>
      <c r="U62" s="94"/>
      <c r="V62" s="94"/>
      <c r="W62" s="94"/>
      <c r="X62" s="95"/>
      <c r="Y62" s="95"/>
    </row>
    <row r="63" spans="1:25" s="96" customFormat="1" ht="53.25" customHeight="1">
      <c r="A63" s="89" t="s">
        <v>62</v>
      </c>
      <c r="B63" s="90" t="s">
        <v>63</v>
      </c>
      <c r="C63" s="90" t="s">
        <v>59</v>
      </c>
      <c r="D63" s="90" t="s">
        <v>64</v>
      </c>
      <c r="E63" s="90"/>
      <c r="F63" s="90"/>
      <c r="G63" s="91">
        <f>'2023'!G65</f>
        <v>155.04300000000001</v>
      </c>
      <c r="H63" s="91">
        <f>'2023'!H65</f>
        <v>103.36199999999999</v>
      </c>
      <c r="I63" s="91">
        <f>'2023'!I65</f>
        <v>51.680999999999997</v>
      </c>
      <c r="J63" s="91">
        <f>'2023'!J65</f>
        <v>155.04300000000001</v>
      </c>
      <c r="K63" s="91">
        <f>G63+H63+I63+J63</f>
        <v>465.12899999999996</v>
      </c>
      <c r="L63" s="92">
        <v>9799.9</v>
      </c>
      <c r="M63" s="92">
        <v>10813.904853194044</v>
      </c>
      <c r="N63" s="92">
        <v>1103.2631999999999</v>
      </c>
      <c r="O63" s="92">
        <v>1147.393728</v>
      </c>
      <c r="P63" s="93">
        <f>G63*(L63-N63)</f>
        <v>1348352.6593824001</v>
      </c>
      <c r="Q63" s="93">
        <f t="shared" si="22"/>
        <v>898901.77292160003</v>
      </c>
      <c r="R63" s="93">
        <f t="shared" si="22"/>
        <v>499574.96146115335</v>
      </c>
      <c r="S63" s="93">
        <f>(M63-O63)*J63</f>
        <v>1498724.88438346</v>
      </c>
      <c r="T63" s="93">
        <f t="shared" si="5"/>
        <v>4245554.2781486139</v>
      </c>
      <c r="U63" s="94"/>
      <c r="V63" s="94"/>
      <c r="W63" s="94"/>
      <c r="X63" s="95"/>
      <c r="Y63" s="95"/>
    </row>
    <row r="64" spans="1:25" s="96" customFormat="1" ht="53.25" customHeight="1">
      <c r="A64" s="89" t="s">
        <v>62</v>
      </c>
      <c r="B64" s="90" t="s">
        <v>63</v>
      </c>
      <c r="C64" s="90" t="s">
        <v>59</v>
      </c>
      <c r="D64" s="90" t="s">
        <v>319</v>
      </c>
      <c r="E64" s="90"/>
      <c r="F64" s="90"/>
      <c r="G64" s="91">
        <f>'2023'!G66</f>
        <v>169.14100000000002</v>
      </c>
      <c r="H64" s="91">
        <f>'2023'!H66</f>
        <v>113.572</v>
      </c>
      <c r="I64" s="91">
        <f>'2023'!I66</f>
        <v>54.86</v>
      </c>
      <c r="J64" s="91">
        <f>'2023'!J66</f>
        <v>172.28300000000002</v>
      </c>
      <c r="K64" s="91">
        <f>G64+H64+I64+J64</f>
        <v>509.85600000000005</v>
      </c>
      <c r="L64" s="92">
        <v>9705.8665422222221</v>
      </c>
      <c r="M64" s="92">
        <v>9705.8665422222221</v>
      </c>
      <c r="N64" s="92">
        <v>1103.2631999999999</v>
      </c>
      <c r="O64" s="92">
        <v>1147.393728</v>
      </c>
      <c r="P64" s="93">
        <f>G64*(L64-N64)</f>
        <v>1455052.9319068091</v>
      </c>
      <c r="Q64" s="93">
        <f t="shared" si="22"/>
        <v>977014.86678286234</v>
      </c>
      <c r="R64" s="93">
        <f t="shared" si="22"/>
        <v>469517.81858823117</v>
      </c>
      <c r="S64" s="93">
        <f>(M64-O64)*J64</f>
        <v>1474479.3718526473</v>
      </c>
      <c r="T64" s="93">
        <f t="shared" si="5"/>
        <v>4376064.9891305501</v>
      </c>
      <c r="U64" s="94"/>
      <c r="V64" s="94"/>
      <c r="W64" s="94"/>
      <c r="X64" s="95"/>
      <c r="Y64" s="95"/>
    </row>
    <row r="65" spans="1:25" s="96" customFormat="1" ht="53.25" customHeight="1">
      <c r="A65" s="89" t="s">
        <v>47</v>
      </c>
      <c r="B65" s="90" t="s">
        <v>48</v>
      </c>
      <c r="C65" s="90" t="s">
        <v>59</v>
      </c>
      <c r="D65" s="90"/>
      <c r="E65" s="90"/>
      <c r="F65" s="90"/>
      <c r="G65" s="91">
        <f>'2023'!G67</f>
        <v>488446.61800000002</v>
      </c>
      <c r="H65" s="91">
        <f>'2023'!H67</f>
        <v>249541.72900000002</v>
      </c>
      <c r="I65" s="91">
        <f>'2023'!I67</f>
        <v>100835.575</v>
      </c>
      <c r="J65" s="91">
        <f>'2023'!J67</f>
        <v>383379.21100000001</v>
      </c>
      <c r="K65" s="91">
        <f>G65+H65+I65+J65</f>
        <v>1222203.1329999999</v>
      </c>
      <c r="L65" s="92">
        <v>1518.368303995421</v>
      </c>
      <c r="M65" s="92">
        <v>1518.368303995421</v>
      </c>
      <c r="N65" s="92">
        <v>1276.5999999999999</v>
      </c>
      <c r="O65" s="92">
        <v>1327.66</v>
      </c>
      <c r="P65" s="93">
        <f>G65*(L65-N65)</f>
        <v>118090910.42615932</v>
      </c>
      <c r="Q65" s="93">
        <f t="shared" si="22"/>
        <v>60331280.596414991</v>
      </c>
      <c r="R65" s="93">
        <f t="shared" si="22"/>
        <v>19230181.490653064</v>
      </c>
      <c r="S65" s="93">
        <f>(M65-O65)*J65</f>
        <v>73113599.116912618</v>
      </c>
      <c r="T65" s="93">
        <f t="shared" si="5"/>
        <v>270765971.63014001</v>
      </c>
      <c r="U65" s="94"/>
      <c r="V65" s="94"/>
      <c r="W65" s="94"/>
      <c r="X65" s="95"/>
      <c r="Y65" s="95"/>
    </row>
    <row r="66" spans="1:25" s="96" customFormat="1" ht="14.25" customHeight="1">
      <c r="A66" s="89"/>
      <c r="B66" s="90"/>
      <c r="C66" s="90"/>
      <c r="D66" s="90"/>
      <c r="E66" s="90"/>
      <c r="F66" s="90"/>
      <c r="G66" s="91"/>
      <c r="H66" s="91"/>
      <c r="I66" s="91"/>
      <c r="J66" s="91"/>
      <c r="K66" s="91"/>
      <c r="L66" s="92"/>
      <c r="M66" s="92"/>
      <c r="N66" s="92"/>
      <c r="O66" s="92"/>
      <c r="P66" s="93"/>
      <c r="Q66" s="93"/>
      <c r="R66" s="93"/>
      <c r="S66" s="93"/>
      <c r="T66" s="93"/>
      <c r="U66" s="94"/>
      <c r="V66" s="94"/>
      <c r="W66" s="94"/>
      <c r="X66" s="95"/>
      <c r="Y66" s="95"/>
    </row>
    <row r="67" spans="1:25" s="96" customFormat="1" ht="53.25" customHeight="1">
      <c r="A67" s="89">
        <v>2903011092</v>
      </c>
      <c r="B67" s="90" t="s">
        <v>413</v>
      </c>
      <c r="C67" s="90" t="s">
        <v>412</v>
      </c>
      <c r="D67" s="90"/>
      <c r="E67" s="90"/>
      <c r="F67" s="90"/>
      <c r="G67" s="91">
        <f>'2023'!G69</f>
        <v>67554.725999999995</v>
      </c>
      <c r="H67" s="91">
        <f>'2023'!H69</f>
        <v>45036.484000000004</v>
      </c>
      <c r="I67" s="91">
        <f>'2023'!I69</f>
        <v>18668.52</v>
      </c>
      <c r="J67" s="91">
        <f>'2023'!J69</f>
        <v>79586.86</v>
      </c>
      <c r="K67" s="91">
        <f>G67+H67+I67+J67</f>
        <v>210846.58999999997</v>
      </c>
      <c r="L67" s="92">
        <v>2044.31</v>
      </c>
      <c r="M67" s="92">
        <v>2044.31</v>
      </c>
      <c r="N67" s="92">
        <v>1462.61</v>
      </c>
      <c r="O67" s="92">
        <v>1521.12</v>
      </c>
      <c r="P67" s="93">
        <f>G67*(L67-N67)</f>
        <v>39296584.114200003</v>
      </c>
      <c r="Q67" s="93">
        <f>(L67-N67)*H67</f>
        <v>26197722.742800005</v>
      </c>
      <c r="R67" s="93">
        <f>(M67-O67)*I67</f>
        <v>9767182.9788000006</v>
      </c>
      <c r="S67" s="93">
        <f>(M67-O67)*J67</f>
        <v>41639049.283400007</v>
      </c>
      <c r="T67" s="93">
        <f t="shared" si="5"/>
        <v>116900539.11920002</v>
      </c>
      <c r="U67" s="94"/>
      <c r="V67" s="94"/>
      <c r="W67" s="94"/>
      <c r="X67" s="95"/>
      <c r="Y67" s="95"/>
    </row>
    <row r="68" spans="1:25" s="5" customFormat="1" ht="11.25" customHeight="1">
      <c r="A68" s="17"/>
      <c r="B68" s="18"/>
      <c r="C68" s="18"/>
      <c r="D68" s="18"/>
      <c r="E68" s="18"/>
      <c r="F68" s="18"/>
      <c r="G68" s="19"/>
      <c r="H68" s="19"/>
      <c r="I68" s="19"/>
      <c r="J68" s="19"/>
      <c r="K68" s="19"/>
      <c r="L68" s="3"/>
      <c r="M68" s="3"/>
      <c r="N68" s="3"/>
      <c r="O68" s="3"/>
      <c r="P68" s="20"/>
      <c r="Q68" s="20"/>
      <c r="R68" s="20"/>
      <c r="S68" s="20"/>
      <c r="T68" s="20"/>
      <c r="U68" s="23"/>
      <c r="V68" s="23"/>
      <c r="W68" s="23"/>
      <c r="X68" s="22"/>
      <c r="Y68" s="22"/>
    </row>
    <row r="69" spans="1:25" s="5" customFormat="1" ht="78" customHeight="1">
      <c r="A69" s="17" t="s">
        <v>65</v>
      </c>
      <c r="B69" s="18" t="s">
        <v>321</v>
      </c>
      <c r="C69" s="18" t="s">
        <v>250</v>
      </c>
      <c r="D69" s="18" t="s">
        <v>66</v>
      </c>
      <c r="E69" s="18"/>
      <c r="F69" s="18"/>
      <c r="G69" s="19">
        <f>'2023'!G71</f>
        <v>80.992999999999995</v>
      </c>
      <c r="H69" s="19">
        <f>'2023'!H71</f>
        <v>38.646999999999998</v>
      </c>
      <c r="I69" s="19">
        <f>'2023'!I71</f>
        <v>22.568999999999999</v>
      </c>
      <c r="J69" s="19">
        <f>'2023'!J71</f>
        <v>67.706999999999994</v>
      </c>
      <c r="K69" s="19">
        <f t="shared" ref="K69:K77" si="23">G69+H69+I69+J69</f>
        <v>209.91599999999997</v>
      </c>
      <c r="L69" s="3">
        <v>6292.16</v>
      </c>
      <c r="M69" s="3">
        <v>6292.16</v>
      </c>
      <c r="N69" s="3">
        <v>1664</v>
      </c>
      <c r="O69" s="3">
        <v>1730.56</v>
      </c>
      <c r="P69" s="20">
        <f t="shared" ref="P69:P77" si="24">G69*(L69-N69)</f>
        <v>374848.56287999998</v>
      </c>
      <c r="Q69" s="20">
        <f t="shared" ref="Q69:Q77" si="25">(L69-N69)*H69</f>
        <v>178864.49951999998</v>
      </c>
      <c r="R69" s="20">
        <f t="shared" ref="R69:R77" si="26">(M69-O69)*I69</f>
        <v>102950.7504</v>
      </c>
      <c r="S69" s="20">
        <f t="shared" ref="S69:S77" si="27">(M69-O69)*J69</f>
        <v>308852.2512</v>
      </c>
      <c r="T69" s="20">
        <f t="shared" si="5"/>
        <v>965516.06400000001</v>
      </c>
      <c r="U69" s="23"/>
      <c r="V69" s="23"/>
      <c r="W69" s="23"/>
      <c r="X69" s="22"/>
      <c r="Y69" s="22"/>
    </row>
    <row r="70" spans="1:25" s="5" customFormat="1" ht="54" customHeight="1">
      <c r="A70" s="17" t="s">
        <v>251</v>
      </c>
      <c r="B70" s="18" t="s">
        <v>252</v>
      </c>
      <c r="C70" s="18" t="s">
        <v>250</v>
      </c>
      <c r="D70" s="18" t="s">
        <v>253</v>
      </c>
      <c r="E70" s="18"/>
      <c r="F70" s="18"/>
      <c r="G70" s="19">
        <f>'2023'!G72</f>
        <v>5446.6059999999998</v>
      </c>
      <c r="H70" s="19">
        <f>'2023'!H72</f>
        <v>2159.6170000000002</v>
      </c>
      <c r="I70" s="19">
        <f>'2023'!I72</f>
        <v>776.30600000000004</v>
      </c>
      <c r="J70" s="19">
        <f>'2023'!J72</f>
        <v>4436.4809999999998</v>
      </c>
      <c r="K70" s="19">
        <f t="shared" si="23"/>
        <v>12819.01</v>
      </c>
      <c r="L70" s="3">
        <v>5902.62</v>
      </c>
      <c r="M70" s="3">
        <v>6033.1613803777191</v>
      </c>
      <c r="N70" s="3">
        <v>1747.2</v>
      </c>
      <c r="O70" s="3">
        <v>1817.0880000000002</v>
      </c>
      <c r="P70" s="20">
        <f t="shared" si="24"/>
        <v>22632935.504519999</v>
      </c>
      <c r="Q70" s="20">
        <f t="shared" si="25"/>
        <v>8974115.6741400007</v>
      </c>
      <c r="R70" s="20">
        <f t="shared" si="26"/>
        <v>3272963.0616275053</v>
      </c>
      <c r="S70" s="20">
        <f t="shared" si="27"/>
        <v>18704529.446651518</v>
      </c>
      <c r="T70" s="20">
        <f t="shared" si="5"/>
        <v>53584543.686939023</v>
      </c>
      <c r="U70" s="23"/>
      <c r="V70" s="23"/>
      <c r="W70" s="23"/>
      <c r="X70" s="22"/>
      <c r="Y70" s="22"/>
    </row>
    <row r="71" spans="1:25" s="5" customFormat="1" ht="54" customHeight="1">
      <c r="A71" s="17" t="s">
        <v>254</v>
      </c>
      <c r="B71" s="18" t="s">
        <v>322</v>
      </c>
      <c r="C71" s="18" t="s">
        <v>250</v>
      </c>
      <c r="D71" s="18" t="s">
        <v>255</v>
      </c>
      <c r="E71" s="18"/>
      <c r="F71" s="18"/>
      <c r="G71" s="19">
        <f>'2023'!G73</f>
        <v>249.64500000000001</v>
      </c>
      <c r="H71" s="19">
        <f>'2023'!H73</f>
        <v>166.43</v>
      </c>
      <c r="I71" s="19">
        <f>'2023'!I73</f>
        <v>83.215000000000003</v>
      </c>
      <c r="J71" s="19">
        <f>'2023'!J73</f>
        <v>249.64500000000001</v>
      </c>
      <c r="K71" s="19">
        <f t="shared" si="23"/>
        <v>748.93500000000006</v>
      </c>
      <c r="L71" s="3">
        <v>6378.2</v>
      </c>
      <c r="M71" s="3">
        <v>6972.3175519638835</v>
      </c>
      <c r="N71" s="3">
        <v>1664</v>
      </c>
      <c r="O71" s="3">
        <v>1730.56</v>
      </c>
      <c r="P71" s="20">
        <f t="shared" si="24"/>
        <v>1176876.459</v>
      </c>
      <c r="Q71" s="20">
        <f t="shared" si="25"/>
        <v>784584.30599999998</v>
      </c>
      <c r="R71" s="20">
        <f t="shared" si="26"/>
        <v>436192.85468667455</v>
      </c>
      <c r="S71" s="20">
        <f t="shared" si="27"/>
        <v>1308578.5640600238</v>
      </c>
      <c r="T71" s="20">
        <f t="shared" si="5"/>
        <v>3706232.1837466983</v>
      </c>
      <c r="U71" s="23"/>
      <c r="V71" s="23"/>
      <c r="W71" s="23"/>
      <c r="X71" s="22"/>
      <c r="Y71" s="22"/>
    </row>
    <row r="72" spans="1:25" s="5" customFormat="1" ht="54" customHeight="1">
      <c r="A72" s="17" t="s">
        <v>254</v>
      </c>
      <c r="B72" s="18" t="s">
        <v>322</v>
      </c>
      <c r="C72" s="18" t="s">
        <v>250</v>
      </c>
      <c r="D72" s="18" t="s">
        <v>256</v>
      </c>
      <c r="E72" s="18"/>
      <c r="F72" s="18"/>
      <c r="G72" s="19">
        <f>'2023'!G74</f>
        <v>210.74499999999998</v>
      </c>
      <c r="H72" s="19">
        <f>'2023'!H74</f>
        <v>103.43</v>
      </c>
      <c r="I72" s="19">
        <f>'2023'!I74</f>
        <v>41.648000000000003</v>
      </c>
      <c r="J72" s="19">
        <f>'2023'!J74</f>
        <v>172.655</v>
      </c>
      <c r="K72" s="19">
        <f t="shared" si="23"/>
        <v>528.47799999999995</v>
      </c>
      <c r="L72" s="3">
        <v>10546.22</v>
      </c>
      <c r="M72" s="3">
        <v>10546.22</v>
      </c>
      <c r="N72" s="3">
        <v>1664</v>
      </c>
      <c r="O72" s="3">
        <v>1730.56</v>
      </c>
      <c r="P72" s="20">
        <f t="shared" si="24"/>
        <v>1871883.4538999996</v>
      </c>
      <c r="Q72" s="20">
        <f t="shared" si="25"/>
        <v>918688.01459999999</v>
      </c>
      <c r="R72" s="20">
        <f t="shared" si="26"/>
        <v>367154.60768000002</v>
      </c>
      <c r="S72" s="20">
        <f t="shared" si="27"/>
        <v>1522067.7773</v>
      </c>
      <c r="T72" s="20">
        <f t="shared" si="5"/>
        <v>4679793.8534799991</v>
      </c>
      <c r="U72" s="23"/>
      <c r="V72" s="23"/>
      <c r="W72" s="23"/>
      <c r="X72" s="22"/>
      <c r="Y72" s="22"/>
    </row>
    <row r="73" spans="1:25" s="5" customFormat="1" ht="54" customHeight="1">
      <c r="A73" s="17" t="s">
        <v>254</v>
      </c>
      <c r="B73" s="18" t="s">
        <v>322</v>
      </c>
      <c r="C73" s="18" t="s">
        <v>250</v>
      </c>
      <c r="D73" s="18" t="s">
        <v>253</v>
      </c>
      <c r="E73" s="18"/>
      <c r="F73" s="18"/>
      <c r="G73" s="19">
        <f>'2023'!G75</f>
        <v>161.63200000000001</v>
      </c>
      <c r="H73" s="19">
        <f>'2023'!H75</f>
        <v>91.367999999999995</v>
      </c>
      <c r="I73" s="19">
        <f>'2023'!I75</f>
        <v>43.561</v>
      </c>
      <c r="J73" s="19">
        <f>'2023'!J75</f>
        <v>143.36099999999999</v>
      </c>
      <c r="K73" s="19">
        <f t="shared" si="23"/>
        <v>439.92199999999997</v>
      </c>
      <c r="L73" s="3">
        <v>5411.63</v>
      </c>
      <c r="M73" s="3">
        <v>5977.391318181818</v>
      </c>
      <c r="N73" s="3">
        <v>1747.2</v>
      </c>
      <c r="O73" s="3">
        <v>1817.0880000000002</v>
      </c>
      <c r="P73" s="20">
        <f t="shared" si="24"/>
        <v>592289.14976000006</v>
      </c>
      <c r="Q73" s="20">
        <f t="shared" si="25"/>
        <v>334811.64024000004</v>
      </c>
      <c r="R73" s="20">
        <f t="shared" si="26"/>
        <v>181226.97284331813</v>
      </c>
      <c r="S73" s="20">
        <f t="shared" si="27"/>
        <v>596425.24399786349</v>
      </c>
      <c r="T73" s="20">
        <f t="shared" ref="T73:T135" si="28">SUM(P73:S73)</f>
        <v>1704753.0068411818</v>
      </c>
      <c r="U73" s="23"/>
      <c r="V73" s="23"/>
      <c r="W73" s="23"/>
      <c r="X73" s="22"/>
      <c r="Y73" s="22"/>
    </row>
    <row r="74" spans="1:25" s="5" customFormat="1" ht="54" customHeight="1">
      <c r="A74" s="17" t="s">
        <v>257</v>
      </c>
      <c r="B74" s="18" t="s">
        <v>323</v>
      </c>
      <c r="C74" s="18" t="s">
        <v>250</v>
      </c>
      <c r="D74" s="18" t="s">
        <v>324</v>
      </c>
      <c r="E74" s="18"/>
      <c r="F74" s="18"/>
      <c r="G74" s="19">
        <f>'2023'!G76</f>
        <v>156.34200000000001</v>
      </c>
      <c r="H74" s="19">
        <f>'2023'!H76</f>
        <v>104.22799999999999</v>
      </c>
      <c r="I74" s="19">
        <f>'2023'!I76</f>
        <v>52.113999999999997</v>
      </c>
      <c r="J74" s="19">
        <f>'2023'!J76</f>
        <v>156.34199999999998</v>
      </c>
      <c r="K74" s="19">
        <f t="shared" si="23"/>
        <v>469.02599999999995</v>
      </c>
      <c r="L74" s="3">
        <v>7999.56</v>
      </c>
      <c r="M74" s="3">
        <v>7999.5599999999995</v>
      </c>
      <c r="N74" s="3">
        <v>1747.2</v>
      </c>
      <c r="O74" s="3">
        <v>1817.0880000000002</v>
      </c>
      <c r="P74" s="20">
        <f t="shared" si="24"/>
        <v>977506.46712000016</v>
      </c>
      <c r="Q74" s="20">
        <f t="shared" si="25"/>
        <v>651670.97808000003</v>
      </c>
      <c r="R74" s="20">
        <f t="shared" si="26"/>
        <v>322193.34580799995</v>
      </c>
      <c r="S74" s="20">
        <f t="shared" si="27"/>
        <v>966580.03742399986</v>
      </c>
      <c r="T74" s="20">
        <f t="shared" si="28"/>
        <v>2917950.8284320002</v>
      </c>
      <c r="U74" s="23"/>
      <c r="V74" s="23"/>
      <c r="W74" s="23"/>
      <c r="X74" s="22"/>
      <c r="Y74" s="22"/>
    </row>
    <row r="75" spans="1:25" s="5" customFormat="1" ht="54" customHeight="1">
      <c r="A75" s="17" t="s">
        <v>258</v>
      </c>
      <c r="B75" s="18" t="s">
        <v>325</v>
      </c>
      <c r="C75" s="18" t="s">
        <v>250</v>
      </c>
      <c r="D75" s="18" t="s">
        <v>259</v>
      </c>
      <c r="E75" s="18"/>
      <c r="F75" s="18"/>
      <c r="G75" s="19">
        <f>'2023'!G77</f>
        <v>146.316</v>
      </c>
      <c r="H75" s="19">
        <f>'2023'!H77</f>
        <v>70.798000000000002</v>
      </c>
      <c r="I75" s="19">
        <f>'2023'!I77</f>
        <v>41.085000000000001</v>
      </c>
      <c r="J75" s="19">
        <f>'2023'!J77</f>
        <v>138.892</v>
      </c>
      <c r="K75" s="19">
        <f t="shared" si="23"/>
        <v>397.09100000000001</v>
      </c>
      <c r="L75" s="3">
        <v>6513.79</v>
      </c>
      <c r="M75" s="3">
        <v>6513.7899999999991</v>
      </c>
      <c r="N75" s="3">
        <v>1768</v>
      </c>
      <c r="O75" s="3">
        <v>1838.72</v>
      </c>
      <c r="P75" s="20">
        <f t="shared" si="24"/>
        <v>694385.00964000006</v>
      </c>
      <c r="Q75" s="20">
        <f t="shared" si="25"/>
        <v>335992.44042</v>
      </c>
      <c r="R75" s="20">
        <f t="shared" si="26"/>
        <v>192075.25094999996</v>
      </c>
      <c r="S75" s="20">
        <f t="shared" si="27"/>
        <v>649329.82243999979</v>
      </c>
      <c r="T75" s="20">
        <f t="shared" si="28"/>
        <v>1871782.5234499997</v>
      </c>
      <c r="U75" s="23"/>
      <c r="V75" s="23"/>
      <c r="W75" s="23"/>
      <c r="X75" s="22"/>
      <c r="Y75" s="22"/>
    </row>
    <row r="76" spans="1:25" s="5" customFormat="1" ht="54" customHeight="1">
      <c r="A76" s="17" t="s">
        <v>260</v>
      </c>
      <c r="B76" s="18" t="s">
        <v>326</v>
      </c>
      <c r="C76" s="18" t="s">
        <v>250</v>
      </c>
      <c r="D76" s="18" t="s">
        <v>327</v>
      </c>
      <c r="E76" s="18"/>
      <c r="F76" s="18"/>
      <c r="G76" s="19">
        <f>'2023'!G78</f>
        <v>138.357</v>
      </c>
      <c r="H76" s="19">
        <f>'2023'!H78</f>
        <v>68.497</v>
      </c>
      <c r="I76" s="19">
        <f>'2023'!I78</f>
        <v>44.040999999999997</v>
      </c>
      <c r="J76" s="19">
        <f>'2023'!J78</f>
        <v>141.56099999999998</v>
      </c>
      <c r="K76" s="19">
        <f t="shared" si="23"/>
        <v>392.45599999999996</v>
      </c>
      <c r="L76" s="3">
        <v>4817.47</v>
      </c>
      <c r="M76" s="3">
        <v>4820.1404005355098</v>
      </c>
      <c r="N76" s="3">
        <v>1768</v>
      </c>
      <c r="O76" s="3">
        <v>1838.72</v>
      </c>
      <c r="P76" s="20">
        <f t="shared" si="24"/>
        <v>421915.52079000004</v>
      </c>
      <c r="Q76" s="20">
        <f t="shared" si="25"/>
        <v>208879.54659000001</v>
      </c>
      <c r="R76" s="20">
        <f t="shared" si="26"/>
        <v>131304.73585998436</v>
      </c>
      <c r="S76" s="20">
        <f t="shared" si="27"/>
        <v>422052.85332020721</v>
      </c>
      <c r="T76" s="20">
        <f t="shared" si="28"/>
        <v>1184152.6565601917</v>
      </c>
      <c r="U76" s="23"/>
      <c r="V76" s="23"/>
      <c r="W76" s="23"/>
      <c r="X76" s="22"/>
      <c r="Y76" s="22"/>
    </row>
    <row r="77" spans="1:25" s="5" customFormat="1" ht="54" customHeight="1">
      <c r="A77" s="17" t="s">
        <v>67</v>
      </c>
      <c r="B77" s="18" t="s">
        <v>328</v>
      </c>
      <c r="C77" s="18" t="s">
        <v>250</v>
      </c>
      <c r="D77" s="18" t="s">
        <v>329</v>
      </c>
      <c r="E77" s="18"/>
      <c r="F77" s="18"/>
      <c r="G77" s="19">
        <f>'2023'!G79</f>
        <v>190.94</v>
      </c>
      <c r="H77" s="19">
        <f>'2023'!H79</f>
        <v>80.34</v>
      </c>
      <c r="I77" s="19">
        <f>'2023'!I79</f>
        <v>49.36</v>
      </c>
      <c r="J77" s="19">
        <f>'2023'!J79</f>
        <v>164.98999999999998</v>
      </c>
      <c r="K77" s="19">
        <f t="shared" si="23"/>
        <v>485.63</v>
      </c>
      <c r="L77" s="3">
        <v>5124.1099999999997</v>
      </c>
      <c r="M77" s="3">
        <v>5659.8124090909087</v>
      </c>
      <c r="N77" s="3">
        <v>1664</v>
      </c>
      <c r="O77" s="3">
        <v>1730.56</v>
      </c>
      <c r="P77" s="20">
        <f t="shared" si="24"/>
        <v>660673.40339999995</v>
      </c>
      <c r="Q77" s="20">
        <f t="shared" si="25"/>
        <v>277985.23739999998</v>
      </c>
      <c r="R77" s="20">
        <f t="shared" si="26"/>
        <v>193947.89891272725</v>
      </c>
      <c r="S77" s="20">
        <f t="shared" si="27"/>
        <v>648287.35497590899</v>
      </c>
      <c r="T77" s="20">
        <f t="shared" si="28"/>
        <v>1780893.8946886361</v>
      </c>
      <c r="U77" s="23"/>
      <c r="V77" s="23"/>
      <c r="W77" s="23"/>
      <c r="X77" s="22"/>
      <c r="Y77" s="22"/>
    </row>
    <row r="78" spans="1:25" s="5" customFormat="1" ht="14.25" customHeight="1">
      <c r="A78" s="17"/>
      <c r="B78" s="18"/>
      <c r="C78" s="18"/>
      <c r="D78" s="18"/>
      <c r="E78" s="18"/>
      <c r="F78" s="18"/>
      <c r="G78" s="19"/>
      <c r="H78" s="19"/>
      <c r="I78" s="19"/>
      <c r="J78" s="19"/>
      <c r="K78" s="19"/>
      <c r="L78" s="3"/>
      <c r="M78" s="3"/>
      <c r="N78" s="3"/>
      <c r="O78" s="3"/>
      <c r="P78" s="20"/>
      <c r="Q78" s="20"/>
      <c r="R78" s="20"/>
      <c r="S78" s="20"/>
      <c r="T78" s="20"/>
      <c r="U78" s="23"/>
      <c r="V78" s="23"/>
      <c r="W78" s="23"/>
      <c r="X78" s="22"/>
      <c r="Y78" s="22"/>
    </row>
    <row r="79" spans="1:25" s="5" customFormat="1" ht="53.25" customHeight="1">
      <c r="A79" s="17" t="s">
        <v>69</v>
      </c>
      <c r="B79" s="18" t="s">
        <v>70</v>
      </c>
      <c r="C79" s="18" t="s">
        <v>68</v>
      </c>
      <c r="D79" s="18" t="s">
        <v>330</v>
      </c>
      <c r="E79" s="18"/>
      <c r="F79" s="18"/>
      <c r="G79" s="19">
        <f>'2023'!G81</f>
        <v>104.58</v>
      </c>
      <c r="H79" s="19">
        <f>'2023'!H81</f>
        <v>53.42</v>
      </c>
      <c r="I79" s="19">
        <f>'2023'!I81</f>
        <v>30.55</v>
      </c>
      <c r="J79" s="19">
        <f>'2023'!J81</f>
        <v>105.69</v>
      </c>
      <c r="K79" s="19">
        <f t="shared" ref="K79:K86" si="29">G79+H79+I79+J79</f>
        <v>294.24</v>
      </c>
      <c r="L79" s="3">
        <v>7277.5706270000001</v>
      </c>
      <c r="M79" s="3">
        <v>7277.5706270000001</v>
      </c>
      <c r="N79" s="3">
        <v>1820</v>
      </c>
      <c r="O79" s="3">
        <v>1892.8</v>
      </c>
      <c r="P79" s="20">
        <f t="shared" ref="P79:P86" si="30">G79*(L79-N79)</f>
        <v>570752.73617166001</v>
      </c>
      <c r="Q79" s="20">
        <f t="shared" ref="Q79:R86" si="31">(L79-N79)*H79</f>
        <v>291543.42289434001</v>
      </c>
      <c r="R79" s="20">
        <f t="shared" si="31"/>
        <v>164504.74265485001</v>
      </c>
      <c r="S79" s="20">
        <f t="shared" ref="S79:S86" si="32">(M79-O79)*J79</f>
        <v>569116.40756762994</v>
      </c>
      <c r="T79" s="20">
        <f t="shared" si="28"/>
        <v>1595917.3092884799</v>
      </c>
      <c r="U79" s="23"/>
      <c r="V79" s="23"/>
      <c r="W79" s="23"/>
      <c r="X79" s="22"/>
      <c r="Y79" s="22"/>
    </row>
    <row r="80" spans="1:25" s="5" customFormat="1" ht="53.25" customHeight="1">
      <c r="A80" s="17" t="s">
        <v>69</v>
      </c>
      <c r="B80" s="18" t="s">
        <v>70</v>
      </c>
      <c r="C80" s="18" t="s">
        <v>68</v>
      </c>
      <c r="D80" s="18" t="s">
        <v>71</v>
      </c>
      <c r="E80" s="18"/>
      <c r="F80" s="18"/>
      <c r="G80" s="19">
        <f>'2023'!G82</f>
        <v>77.61</v>
      </c>
      <c r="H80" s="19">
        <f>'2023'!H82</f>
        <v>39.89</v>
      </c>
      <c r="I80" s="19">
        <f>'2023'!I82</f>
        <v>22.42</v>
      </c>
      <c r="J80" s="19">
        <f>'2023'!J82</f>
        <v>77.61</v>
      </c>
      <c r="K80" s="19">
        <f t="shared" si="29"/>
        <v>217.53000000000003</v>
      </c>
      <c r="L80" s="3">
        <v>6091.74</v>
      </c>
      <c r="M80" s="3">
        <v>6775.1796718590494</v>
      </c>
      <c r="N80" s="3">
        <v>1944.8</v>
      </c>
      <c r="O80" s="3">
        <v>2022.5920000000001</v>
      </c>
      <c r="P80" s="20">
        <f t="shared" si="30"/>
        <v>321844.01339999994</v>
      </c>
      <c r="Q80" s="20">
        <f t="shared" si="31"/>
        <v>165421.43659999999</v>
      </c>
      <c r="R80" s="20">
        <f t="shared" si="31"/>
        <v>106553.01560307991</v>
      </c>
      <c r="S80" s="20">
        <f t="shared" si="32"/>
        <v>368848.32921298087</v>
      </c>
      <c r="T80" s="20">
        <f t="shared" si="28"/>
        <v>962666.79481606069</v>
      </c>
      <c r="U80" s="23"/>
      <c r="V80" s="23"/>
      <c r="W80" s="23"/>
      <c r="X80" s="22"/>
      <c r="Y80" s="22"/>
    </row>
    <row r="81" spans="1:25" s="5" customFormat="1" ht="53.25" customHeight="1">
      <c r="A81" s="17" t="s">
        <v>69</v>
      </c>
      <c r="B81" s="18" t="s">
        <v>70</v>
      </c>
      <c r="C81" s="18" t="s">
        <v>68</v>
      </c>
      <c r="D81" s="18" t="s">
        <v>72</v>
      </c>
      <c r="E81" s="18"/>
      <c r="F81" s="18"/>
      <c r="G81" s="19">
        <f>'2023'!G83</f>
        <v>121.68</v>
      </c>
      <c r="H81" s="19">
        <f>'2023'!H83</f>
        <v>63.02</v>
      </c>
      <c r="I81" s="19">
        <f>'2023'!I83</f>
        <v>57.54</v>
      </c>
      <c r="J81" s="19">
        <f>'2023'!J83</f>
        <v>95.419999999999987</v>
      </c>
      <c r="K81" s="19">
        <f t="shared" si="29"/>
        <v>337.65999999999997</v>
      </c>
      <c r="L81" s="3">
        <v>7098.46</v>
      </c>
      <c r="M81" s="3">
        <v>7098.4600000000009</v>
      </c>
      <c r="N81" s="3">
        <v>1820</v>
      </c>
      <c r="O81" s="3">
        <v>1892.8</v>
      </c>
      <c r="P81" s="20">
        <f t="shared" si="30"/>
        <v>642283.01280000003</v>
      </c>
      <c r="Q81" s="20">
        <f t="shared" si="31"/>
        <v>332648.54920000001</v>
      </c>
      <c r="R81" s="20">
        <f t="shared" si="31"/>
        <v>299533.67640000005</v>
      </c>
      <c r="S81" s="20">
        <f t="shared" si="32"/>
        <v>496724.0772</v>
      </c>
      <c r="T81" s="20">
        <f t="shared" si="28"/>
        <v>1771189.3156000001</v>
      </c>
      <c r="U81" s="23"/>
      <c r="V81" s="23"/>
      <c r="W81" s="23"/>
      <c r="X81" s="22"/>
      <c r="Y81" s="22"/>
    </row>
    <row r="82" spans="1:25" s="5" customFormat="1" ht="53.25" customHeight="1">
      <c r="A82" s="17" t="s">
        <v>73</v>
      </c>
      <c r="B82" s="18" t="s">
        <v>74</v>
      </c>
      <c r="C82" s="18" t="s">
        <v>68</v>
      </c>
      <c r="D82" s="18" t="s">
        <v>75</v>
      </c>
      <c r="E82" s="18"/>
      <c r="F82" s="18"/>
      <c r="G82" s="19">
        <f>'2023'!G84</f>
        <v>3206.1209999999996</v>
      </c>
      <c r="H82" s="19">
        <f>'2023'!H84</f>
        <v>2114.056</v>
      </c>
      <c r="I82" s="19">
        <f>'2023'!I84</f>
        <v>1061.68</v>
      </c>
      <c r="J82" s="19">
        <f>'2023'!J84</f>
        <v>3193.3100000000004</v>
      </c>
      <c r="K82" s="19">
        <f t="shared" si="29"/>
        <v>9575.1670000000013</v>
      </c>
      <c r="L82" s="3">
        <v>4552.7700000000004</v>
      </c>
      <c r="M82" s="3">
        <v>4552.7700000000004</v>
      </c>
      <c r="N82" s="3">
        <v>1820</v>
      </c>
      <c r="O82" s="3">
        <v>1892.8</v>
      </c>
      <c r="P82" s="20">
        <f t="shared" si="30"/>
        <v>8761591.28517</v>
      </c>
      <c r="Q82" s="20">
        <f t="shared" si="31"/>
        <v>5777228.8151200013</v>
      </c>
      <c r="R82" s="20">
        <f t="shared" si="31"/>
        <v>2824036.9496000004</v>
      </c>
      <c r="S82" s="20">
        <f t="shared" si="32"/>
        <v>8494108.8007000014</v>
      </c>
      <c r="T82" s="20">
        <f t="shared" si="28"/>
        <v>25856965.850590002</v>
      </c>
      <c r="U82" s="23"/>
      <c r="V82" s="23"/>
      <c r="W82" s="23"/>
      <c r="X82" s="22"/>
      <c r="Y82" s="22"/>
    </row>
    <row r="83" spans="1:25" s="5" customFormat="1" ht="53.25" customHeight="1">
      <c r="A83" s="17" t="s">
        <v>331</v>
      </c>
      <c r="B83" s="18" t="s">
        <v>332</v>
      </c>
      <c r="C83" s="18" t="s">
        <v>68</v>
      </c>
      <c r="D83" s="18" t="s">
        <v>76</v>
      </c>
      <c r="E83" s="18"/>
      <c r="F83" s="18" t="s">
        <v>333</v>
      </c>
      <c r="G83" s="19">
        <f>'2023'!G85</f>
        <v>11043.521000000001</v>
      </c>
      <c r="H83" s="19">
        <f>'2023'!H85</f>
        <v>4890.0689999999995</v>
      </c>
      <c r="I83" s="19">
        <f>'2023'!I85</f>
        <v>1857.95</v>
      </c>
      <c r="J83" s="19">
        <f>'2023'!J85</f>
        <v>12051.753999999999</v>
      </c>
      <c r="K83" s="19">
        <f t="shared" si="29"/>
        <v>29843.294000000002</v>
      </c>
      <c r="L83" s="3">
        <v>6507.32</v>
      </c>
      <c r="M83" s="3">
        <v>6740.4470907936511</v>
      </c>
      <c r="N83" s="3">
        <v>1620.6632</v>
      </c>
      <c r="O83" s="3">
        <v>1685.489728</v>
      </c>
      <c r="P83" s="20">
        <f t="shared" si="30"/>
        <v>53965896.9905928</v>
      </c>
      <c r="Q83" s="20">
        <f t="shared" si="31"/>
        <v>23896088.931319196</v>
      </c>
      <c r="R83" s="20">
        <f t="shared" si="31"/>
        <v>9391858.0322024655</v>
      </c>
      <c r="S83" s="20">
        <f t="shared" si="32"/>
        <v>60921102.616877839</v>
      </c>
      <c r="T83" s="20">
        <f t="shared" si="28"/>
        <v>148174946.57099229</v>
      </c>
      <c r="U83" s="23"/>
      <c r="V83" s="23"/>
      <c r="W83" s="23"/>
      <c r="X83" s="22"/>
      <c r="Y83" s="22"/>
    </row>
    <row r="84" spans="1:25" s="5" customFormat="1" ht="53.25" customHeight="1">
      <c r="A84" s="17" t="s">
        <v>50</v>
      </c>
      <c r="B84" s="18" t="s">
        <v>77</v>
      </c>
      <c r="C84" s="18" t="s">
        <v>68</v>
      </c>
      <c r="D84" s="18" t="s">
        <v>76</v>
      </c>
      <c r="E84" s="18" t="s">
        <v>349</v>
      </c>
      <c r="F84" s="18"/>
      <c r="G84" s="19">
        <f>'2023'!G86</f>
        <v>88.302999999999997</v>
      </c>
      <c r="H84" s="19">
        <f>'2023'!H86</f>
        <v>38.707999999999998</v>
      </c>
      <c r="I84" s="19">
        <f>'2023'!I86</f>
        <v>20.53</v>
      </c>
      <c r="J84" s="19">
        <f>'2023'!J86</f>
        <v>81.888000000000005</v>
      </c>
      <c r="K84" s="19">
        <f t="shared" si="29"/>
        <v>229.429</v>
      </c>
      <c r="L84" s="3">
        <v>4795.0070681631951</v>
      </c>
      <c r="M84" s="3">
        <v>5359.4004315567563</v>
      </c>
      <c r="N84" s="3">
        <v>1768</v>
      </c>
      <c r="O84" s="3">
        <v>1838.72</v>
      </c>
      <c r="P84" s="20">
        <f t="shared" si="30"/>
        <v>267293.80514001462</v>
      </c>
      <c r="Q84" s="20">
        <f t="shared" si="31"/>
        <v>117169.38959446095</v>
      </c>
      <c r="R84" s="20">
        <f t="shared" si="31"/>
        <v>72279.569259860204</v>
      </c>
      <c r="S84" s="20">
        <f t="shared" si="32"/>
        <v>288301.47917931963</v>
      </c>
      <c r="T84" s="20">
        <f t="shared" si="28"/>
        <v>745044.24317365536</v>
      </c>
      <c r="U84" s="23"/>
      <c r="V84" s="23"/>
      <c r="W84" s="23"/>
      <c r="X84" s="22"/>
      <c r="Y84" s="22"/>
    </row>
    <row r="85" spans="1:25" s="5" customFormat="1" ht="53.25" customHeight="1">
      <c r="A85" s="17" t="s">
        <v>78</v>
      </c>
      <c r="B85" s="18" t="s">
        <v>79</v>
      </c>
      <c r="C85" s="18" t="s">
        <v>68</v>
      </c>
      <c r="D85" s="18" t="s">
        <v>76</v>
      </c>
      <c r="E85" s="18"/>
      <c r="F85" s="18"/>
      <c r="G85" s="19">
        <f>'2023'!G87</f>
        <v>245.27500000000001</v>
      </c>
      <c r="H85" s="19">
        <f>'2023'!H87</f>
        <v>114.57299999999999</v>
      </c>
      <c r="I85" s="19">
        <f>'2023'!I87</f>
        <v>26.907</v>
      </c>
      <c r="J85" s="19">
        <f>'2023'!J87</f>
        <v>209.892</v>
      </c>
      <c r="K85" s="19">
        <f t="shared" si="29"/>
        <v>596.64699999999993</v>
      </c>
      <c r="L85" s="3">
        <v>4217.3838744999994</v>
      </c>
      <c r="M85" s="3">
        <v>4217.3838745000003</v>
      </c>
      <c r="N85" s="3">
        <v>2121.6</v>
      </c>
      <c r="O85" s="3">
        <v>2206.4639999999999</v>
      </c>
      <c r="P85" s="20">
        <f t="shared" si="30"/>
        <v>514043.38981798739</v>
      </c>
      <c r="Q85" s="20">
        <f t="shared" si="31"/>
        <v>240120.24585308842</v>
      </c>
      <c r="R85" s="20">
        <f t="shared" si="31"/>
        <v>54107.821063171512</v>
      </c>
      <c r="S85" s="20">
        <f t="shared" si="32"/>
        <v>422075.99429855408</v>
      </c>
      <c r="T85" s="20">
        <f t="shared" si="28"/>
        <v>1230347.4510328013</v>
      </c>
      <c r="U85" s="23"/>
      <c r="V85" s="23"/>
      <c r="W85" s="23"/>
      <c r="X85" s="22"/>
      <c r="Y85" s="22"/>
    </row>
    <row r="86" spans="1:25" s="5" customFormat="1" ht="53.25" customHeight="1">
      <c r="A86" s="17" t="s">
        <v>80</v>
      </c>
      <c r="B86" s="18" t="s">
        <v>81</v>
      </c>
      <c r="C86" s="18" t="s">
        <v>68</v>
      </c>
      <c r="D86" s="18" t="s">
        <v>76</v>
      </c>
      <c r="E86" s="18"/>
      <c r="F86" s="18"/>
      <c r="G86" s="19">
        <f>'2023'!G88</f>
        <v>775.14700000000005</v>
      </c>
      <c r="H86" s="19">
        <f>'2023'!H88</f>
        <v>444.61700000000002</v>
      </c>
      <c r="I86" s="19">
        <f>'2023'!I88</f>
        <v>215.001</v>
      </c>
      <c r="J86" s="19">
        <f>'2023'!J88</f>
        <v>686.98299999999995</v>
      </c>
      <c r="K86" s="19">
        <f t="shared" si="29"/>
        <v>2121.748</v>
      </c>
      <c r="L86" s="3">
        <v>6830.23</v>
      </c>
      <c r="M86" s="3">
        <v>6830.2300000000005</v>
      </c>
      <c r="N86" s="3">
        <v>1726.4</v>
      </c>
      <c r="O86" s="3">
        <v>1795.4560000000001</v>
      </c>
      <c r="P86" s="20">
        <f t="shared" si="30"/>
        <v>3956218.5130100003</v>
      </c>
      <c r="Q86" s="20">
        <f t="shared" si="31"/>
        <v>2269249.58311</v>
      </c>
      <c r="R86" s="20">
        <f t="shared" si="31"/>
        <v>1082481.4447740002</v>
      </c>
      <c r="S86" s="20">
        <f t="shared" si="32"/>
        <v>3458804.1468420001</v>
      </c>
      <c r="T86" s="20">
        <f t="shared" si="28"/>
        <v>10766753.687736001</v>
      </c>
      <c r="U86" s="23"/>
      <c r="V86" s="23"/>
      <c r="W86" s="23"/>
      <c r="X86" s="22"/>
      <c r="Y86" s="22"/>
    </row>
    <row r="87" spans="1:25" s="5" customFormat="1" ht="14.25" customHeight="1">
      <c r="A87" s="17"/>
      <c r="B87" s="18"/>
      <c r="C87" s="18"/>
      <c r="D87" s="18"/>
      <c r="E87" s="18"/>
      <c r="F87" s="18"/>
      <c r="G87" s="19"/>
      <c r="H87" s="19"/>
      <c r="I87" s="19"/>
      <c r="J87" s="19"/>
      <c r="K87" s="19"/>
      <c r="L87" s="3"/>
      <c r="M87" s="3"/>
      <c r="N87" s="3"/>
      <c r="O87" s="3"/>
      <c r="P87" s="20"/>
      <c r="Q87" s="20"/>
      <c r="R87" s="20"/>
      <c r="S87" s="20"/>
      <c r="T87" s="20"/>
      <c r="U87" s="23"/>
      <c r="V87" s="23"/>
      <c r="W87" s="23"/>
      <c r="X87" s="22"/>
      <c r="Y87" s="22"/>
    </row>
    <row r="88" spans="1:25" s="96" customFormat="1" ht="50.25" customHeight="1">
      <c r="A88" s="89" t="s">
        <v>293</v>
      </c>
      <c r="B88" s="90" t="s">
        <v>294</v>
      </c>
      <c r="C88" s="90" t="s">
        <v>320</v>
      </c>
      <c r="D88" s="90"/>
      <c r="E88" s="90"/>
      <c r="F88" s="90"/>
      <c r="G88" s="91">
        <f>'2023'!G90</f>
        <v>100772.27</v>
      </c>
      <c r="H88" s="91">
        <f>'2023'!H90</f>
        <v>43188.118000000002</v>
      </c>
      <c r="I88" s="91">
        <f>'2023'!I90</f>
        <v>17093.612000000001</v>
      </c>
      <c r="J88" s="91">
        <f>'2023'!J90</f>
        <v>84931.667000000001</v>
      </c>
      <c r="K88" s="91">
        <f>G88+H88+I88+J88</f>
        <v>245985.66700000002</v>
      </c>
      <c r="L88" s="92">
        <v>1225.6275320968336</v>
      </c>
      <c r="M88" s="92">
        <v>1225.6275320968336</v>
      </c>
      <c r="N88" s="92">
        <v>1019.2</v>
      </c>
      <c r="O88" s="92">
        <v>1059.9680000000001</v>
      </c>
      <c r="P88" s="93">
        <f>G88*(L88-N88)</f>
        <v>20802170.999895781</v>
      </c>
      <c r="Q88" s="93">
        <f>(L88-N88)*H88</f>
        <v>8915216.6146468371</v>
      </c>
      <c r="R88" s="93">
        <f>(M88-O88)*I88</f>
        <v>2831719.7657648195</v>
      </c>
      <c r="S88" s="93">
        <f>(M88-O88)*J88</f>
        <v>14069740.215424081</v>
      </c>
      <c r="T88" s="93">
        <f t="shared" si="28"/>
        <v>46618847.595731519</v>
      </c>
      <c r="U88" s="94"/>
      <c r="V88" s="94"/>
      <c r="W88" s="94"/>
      <c r="X88" s="95"/>
      <c r="Y88" s="95"/>
    </row>
    <row r="89" spans="1:25" s="5" customFormat="1" ht="14.25" customHeight="1">
      <c r="A89" s="17"/>
      <c r="B89" s="18"/>
      <c r="C89" s="18"/>
      <c r="D89" s="18"/>
      <c r="E89" s="18"/>
      <c r="F89" s="18"/>
      <c r="G89" s="19"/>
      <c r="H89" s="19"/>
      <c r="I89" s="19"/>
      <c r="J89" s="19"/>
      <c r="K89" s="19"/>
      <c r="L89" s="3"/>
      <c r="M89" s="3"/>
      <c r="N89" s="3"/>
      <c r="O89" s="3"/>
      <c r="P89" s="20"/>
      <c r="Q89" s="20"/>
      <c r="R89" s="20"/>
      <c r="S89" s="20"/>
      <c r="T89" s="20"/>
      <c r="U89" s="23"/>
      <c r="V89" s="23"/>
      <c r="W89" s="23"/>
      <c r="X89" s="22"/>
      <c r="Y89" s="22"/>
    </row>
    <row r="90" spans="1:25" s="5" customFormat="1" ht="89.25" customHeight="1">
      <c r="A90" s="17" t="s">
        <v>83</v>
      </c>
      <c r="B90" s="18" t="s">
        <v>84</v>
      </c>
      <c r="C90" s="18" t="s">
        <v>82</v>
      </c>
      <c r="D90" s="18" t="s">
        <v>336</v>
      </c>
      <c r="E90" s="18" t="s">
        <v>85</v>
      </c>
      <c r="F90" s="18"/>
      <c r="G90" s="19">
        <f>'2023'!G92</f>
        <v>319.399</v>
      </c>
      <c r="H90" s="19">
        <f>'2023'!H92</f>
        <v>97.736999999999995</v>
      </c>
      <c r="I90" s="19">
        <f>'2023'!I92</f>
        <v>60.017000000000003</v>
      </c>
      <c r="J90" s="19">
        <f>'2023'!J92</f>
        <v>275.565</v>
      </c>
      <c r="K90" s="19">
        <f t="shared" ref="K90:K100" si="33">G90+H90+I90+J90</f>
        <v>752.71799999999996</v>
      </c>
      <c r="L90" s="3">
        <v>7739.7121085600011</v>
      </c>
      <c r="M90" s="3">
        <v>7739.7121085600011</v>
      </c>
      <c r="N90" s="3">
        <v>1799.2</v>
      </c>
      <c r="O90" s="3">
        <v>1871.1680000000001</v>
      </c>
      <c r="P90" s="20">
        <f t="shared" ref="P90:P100" si="34">G90*(L90-N90)</f>
        <v>1897393.6269619558</v>
      </c>
      <c r="Q90" s="20">
        <f t="shared" ref="Q90:Q100" si="35">(L90-N90)*H90</f>
        <v>580607.83195432881</v>
      </c>
      <c r="R90" s="20">
        <f t="shared" ref="R90:R100" si="36">(M90-O90)*I90</f>
        <v>352212.41176344565</v>
      </c>
      <c r="S90" s="20">
        <f t="shared" ref="S90:S100" si="37">(M90-O90)*J90</f>
        <v>1617165.3572753367</v>
      </c>
      <c r="T90" s="20">
        <f t="shared" si="28"/>
        <v>4447379.2279550666</v>
      </c>
      <c r="U90" s="23"/>
      <c r="V90" s="23"/>
      <c r="W90" s="23"/>
      <c r="X90" s="22"/>
      <c r="Y90" s="22"/>
    </row>
    <row r="91" spans="1:25" s="5" customFormat="1" ht="54" customHeight="1">
      <c r="A91" s="17" t="s">
        <v>83</v>
      </c>
      <c r="B91" s="18" t="s">
        <v>84</v>
      </c>
      <c r="C91" s="18" t="s">
        <v>82</v>
      </c>
      <c r="D91" s="18" t="s">
        <v>336</v>
      </c>
      <c r="E91" s="18" t="s">
        <v>86</v>
      </c>
      <c r="F91" s="18"/>
      <c r="G91" s="19">
        <f>'2023'!G93</f>
        <v>227.33</v>
      </c>
      <c r="H91" s="19">
        <f>'2023'!H93</f>
        <v>53.892000000000003</v>
      </c>
      <c r="I91" s="19">
        <f>'2023'!I93</f>
        <v>39.390999999999998</v>
      </c>
      <c r="J91" s="19">
        <f>'2023'!J93</f>
        <v>193.21300000000002</v>
      </c>
      <c r="K91" s="19">
        <f t="shared" si="33"/>
        <v>513.82600000000002</v>
      </c>
      <c r="L91" s="3">
        <v>7862.7117924799995</v>
      </c>
      <c r="M91" s="3">
        <v>7862.7117924800004</v>
      </c>
      <c r="N91" s="3">
        <v>1799.2</v>
      </c>
      <c r="O91" s="3">
        <v>1871.1680000000001</v>
      </c>
      <c r="P91" s="20">
        <f t="shared" si="34"/>
        <v>1378418.1357844784</v>
      </c>
      <c r="Q91" s="20">
        <f t="shared" si="35"/>
        <v>326774.77752033214</v>
      </c>
      <c r="R91" s="20">
        <f t="shared" si="36"/>
        <v>236012.90152957971</v>
      </c>
      <c r="S91" s="20">
        <f t="shared" si="37"/>
        <v>1157644.1507764384</v>
      </c>
      <c r="T91" s="20">
        <f t="shared" si="28"/>
        <v>3098849.9656108283</v>
      </c>
      <c r="U91" s="23"/>
      <c r="V91" s="23"/>
      <c r="W91" s="23"/>
      <c r="X91" s="22"/>
      <c r="Y91" s="22"/>
    </row>
    <row r="92" spans="1:25" s="5" customFormat="1" ht="54" customHeight="1">
      <c r="A92" s="17" t="s">
        <v>106</v>
      </c>
      <c r="B92" s="18" t="s">
        <v>107</v>
      </c>
      <c r="C92" s="18" t="s">
        <v>82</v>
      </c>
      <c r="D92" s="18" t="s">
        <v>87</v>
      </c>
      <c r="E92" s="18" t="s">
        <v>338</v>
      </c>
      <c r="F92" s="18"/>
      <c r="G92" s="19">
        <f>'2023'!G94</f>
        <v>4418.41</v>
      </c>
      <c r="H92" s="19">
        <f>'2023'!H94</f>
        <v>1284.6099999999999</v>
      </c>
      <c r="I92" s="19">
        <f>'2023'!I94</f>
        <v>1271.4739999999999</v>
      </c>
      <c r="J92" s="19">
        <f>'2023'!J94</f>
        <v>3744.366</v>
      </c>
      <c r="K92" s="19">
        <f t="shared" si="33"/>
        <v>10718.86</v>
      </c>
      <c r="L92" s="3">
        <v>1397.2757742000001</v>
      </c>
      <c r="M92" s="3">
        <v>1397.2757742000001</v>
      </c>
      <c r="N92" s="3">
        <v>1135.3368</v>
      </c>
      <c r="O92" s="3">
        <v>1180.750272</v>
      </c>
      <c r="P92" s="20">
        <f t="shared" si="34"/>
        <v>1157353.7829950224</v>
      </c>
      <c r="Q92" s="20">
        <f t="shared" si="35"/>
        <v>336489.42564706207</v>
      </c>
      <c r="R92" s="20">
        <f t="shared" si="36"/>
        <v>275306.54638424295</v>
      </c>
      <c r="S92" s="20">
        <f t="shared" si="37"/>
        <v>810750.72857060563</v>
      </c>
      <c r="T92" s="20">
        <f t="shared" si="28"/>
        <v>2579900.4835969331</v>
      </c>
      <c r="U92" s="23"/>
      <c r="V92" s="23"/>
      <c r="W92" s="23"/>
      <c r="X92" s="22"/>
      <c r="Y92" s="22"/>
    </row>
    <row r="93" spans="1:25" s="5" customFormat="1" ht="54" customHeight="1">
      <c r="A93" s="17" t="s">
        <v>106</v>
      </c>
      <c r="B93" s="18" t="s">
        <v>107</v>
      </c>
      <c r="C93" s="18" t="s">
        <v>82</v>
      </c>
      <c r="D93" s="18" t="s">
        <v>87</v>
      </c>
      <c r="E93" s="18" t="s">
        <v>339</v>
      </c>
      <c r="F93" s="18" t="s">
        <v>334</v>
      </c>
      <c r="G93" s="19">
        <f>'2023'!G95</f>
        <v>574.96800000000007</v>
      </c>
      <c r="H93" s="19">
        <f>'2023'!H95</f>
        <v>191.65600000000001</v>
      </c>
      <c r="I93" s="19">
        <f>'2023'!I95</f>
        <v>191.16200000000001</v>
      </c>
      <c r="J93" s="19">
        <f>'2023'!J95</f>
        <v>572.25800000000004</v>
      </c>
      <c r="K93" s="19">
        <f t="shared" si="33"/>
        <v>1530.0440000000001</v>
      </c>
      <c r="L93" s="3">
        <v>4674.3159270307206</v>
      </c>
      <c r="M93" s="3">
        <v>4674.3159270307215</v>
      </c>
      <c r="N93" s="3">
        <v>1733.3368</v>
      </c>
      <c r="O93" s="3">
        <v>1802.6702720000001</v>
      </c>
      <c r="P93" s="20">
        <f t="shared" si="34"/>
        <v>1690968.8867105995</v>
      </c>
      <c r="Q93" s="20">
        <f t="shared" si="35"/>
        <v>563656.29557019984</v>
      </c>
      <c r="R93" s="20">
        <f t="shared" si="36"/>
        <v>548949.52670698275</v>
      </c>
      <c r="S93" s="20">
        <f t="shared" si="37"/>
        <v>1643322.1992565705</v>
      </c>
      <c r="T93" s="20">
        <f t="shared" si="28"/>
        <v>4446896.9082443528</v>
      </c>
      <c r="U93" s="23"/>
      <c r="V93" s="23"/>
      <c r="W93" s="23"/>
      <c r="X93" s="22"/>
      <c r="Y93" s="22"/>
    </row>
    <row r="94" spans="1:25" s="5" customFormat="1" ht="54" customHeight="1">
      <c r="A94" s="17" t="s">
        <v>106</v>
      </c>
      <c r="B94" s="18" t="s">
        <v>107</v>
      </c>
      <c r="C94" s="18" t="s">
        <v>82</v>
      </c>
      <c r="D94" s="18" t="s">
        <v>87</v>
      </c>
      <c r="E94" s="18" t="s">
        <v>340</v>
      </c>
      <c r="F94" s="18" t="s">
        <v>334</v>
      </c>
      <c r="G94" s="19">
        <f>'2023'!G96</f>
        <v>680.17599999999993</v>
      </c>
      <c r="H94" s="19">
        <f>'2023'!H96</f>
        <v>228.071</v>
      </c>
      <c r="I94" s="19">
        <f>'2023'!I96</f>
        <v>225.31</v>
      </c>
      <c r="J94" s="19">
        <f>'2023'!J96</f>
        <v>684.21299999999997</v>
      </c>
      <c r="K94" s="19">
        <f t="shared" si="33"/>
        <v>1817.77</v>
      </c>
      <c r="L94" s="3">
        <v>4674.3159270307206</v>
      </c>
      <c r="M94" s="3">
        <v>4674.3159270307215</v>
      </c>
      <c r="N94" s="3">
        <v>1612</v>
      </c>
      <c r="O94" s="3">
        <v>1676.48</v>
      </c>
      <c r="P94" s="20">
        <f t="shared" si="34"/>
        <v>2082913.7979840471</v>
      </c>
      <c r="Q94" s="20">
        <f t="shared" si="35"/>
        <v>698425.45579382346</v>
      </c>
      <c r="R94" s="20">
        <f t="shared" si="36"/>
        <v>675442.41271929187</v>
      </c>
      <c r="S94" s="20">
        <f t="shared" si="37"/>
        <v>2051158.313141471</v>
      </c>
      <c r="T94" s="20">
        <f t="shared" si="28"/>
        <v>5507939.9796386333</v>
      </c>
      <c r="U94" s="23"/>
      <c r="V94" s="23"/>
      <c r="W94" s="23"/>
      <c r="X94" s="22"/>
      <c r="Y94" s="22"/>
    </row>
    <row r="95" spans="1:25" s="5" customFormat="1" ht="54" customHeight="1">
      <c r="A95" s="17" t="s">
        <v>106</v>
      </c>
      <c r="B95" s="18" t="s">
        <v>107</v>
      </c>
      <c r="C95" s="18" t="s">
        <v>82</v>
      </c>
      <c r="D95" s="18" t="s">
        <v>87</v>
      </c>
      <c r="E95" s="18" t="s">
        <v>341</v>
      </c>
      <c r="F95" s="18" t="s">
        <v>301</v>
      </c>
      <c r="G95" s="19">
        <f>'2023'!G97</f>
        <v>182.745</v>
      </c>
      <c r="H95" s="19">
        <f>'2023'!H97</f>
        <v>112.66499999999999</v>
      </c>
      <c r="I95" s="19">
        <f>'2023'!I97</f>
        <v>56.246000000000002</v>
      </c>
      <c r="J95" s="19">
        <f>'2023'!J97</f>
        <v>161.184</v>
      </c>
      <c r="K95" s="19">
        <f t="shared" si="33"/>
        <v>512.83999999999992</v>
      </c>
      <c r="L95" s="3">
        <v>13174.883778464002</v>
      </c>
      <c r="M95" s="3">
        <v>13174.883778464004</v>
      </c>
      <c r="N95" s="3">
        <v>1499.3368</v>
      </c>
      <c r="O95" s="3">
        <v>1559.3102720000002</v>
      </c>
      <c r="P95" s="20">
        <f t="shared" si="34"/>
        <v>2133647.8325794041</v>
      </c>
      <c r="Q95" s="20">
        <f t="shared" si="35"/>
        <v>1315425.5003286465</v>
      </c>
      <c r="R95" s="20">
        <f t="shared" si="36"/>
        <v>653329.5474445743</v>
      </c>
      <c r="S95" s="20">
        <f t="shared" si="37"/>
        <v>1872244.6000658937</v>
      </c>
      <c r="T95" s="20">
        <f t="shared" si="28"/>
        <v>5974647.4804185182</v>
      </c>
      <c r="U95" s="23"/>
      <c r="V95" s="23"/>
      <c r="W95" s="23"/>
      <c r="X95" s="22"/>
      <c r="Y95" s="22"/>
    </row>
    <row r="96" spans="1:25" s="5" customFormat="1" ht="54" customHeight="1">
      <c r="A96" s="17" t="s">
        <v>106</v>
      </c>
      <c r="B96" s="18" t="s">
        <v>107</v>
      </c>
      <c r="C96" s="18" t="s">
        <v>82</v>
      </c>
      <c r="D96" s="18" t="s">
        <v>337</v>
      </c>
      <c r="E96" s="18" t="s">
        <v>342</v>
      </c>
      <c r="F96" s="18" t="s">
        <v>335</v>
      </c>
      <c r="G96" s="19">
        <f>'2023'!G98</f>
        <v>4600.701</v>
      </c>
      <c r="H96" s="19">
        <f>'2023'!H98</f>
        <v>1709.5209999999997</v>
      </c>
      <c r="I96" s="19">
        <f>'2023'!I98</f>
        <v>766.95899999999995</v>
      </c>
      <c r="J96" s="19">
        <f>'2023'!J98</f>
        <v>3938.3300000000004</v>
      </c>
      <c r="K96" s="19">
        <f t="shared" si="33"/>
        <v>11015.511</v>
      </c>
      <c r="L96" s="3">
        <v>9430.9500000000007</v>
      </c>
      <c r="M96" s="3">
        <v>10442.120058310309</v>
      </c>
      <c r="N96" s="3">
        <v>1733.3368</v>
      </c>
      <c r="O96" s="3">
        <v>1802.6702720000001</v>
      </c>
      <c r="P96" s="20">
        <f t="shared" si="34"/>
        <v>35414416.746853203</v>
      </c>
      <c r="Q96" s="20">
        <f t="shared" si="35"/>
        <v>13159231.4152772</v>
      </c>
      <c r="R96" s="20">
        <f t="shared" si="36"/>
        <v>6626103.7686587684</v>
      </c>
      <c r="S96" s="20">
        <f t="shared" si="37"/>
        <v>34025004.276919484</v>
      </c>
      <c r="T96" s="20">
        <f t="shared" si="28"/>
        <v>89224756.207708657</v>
      </c>
      <c r="U96" s="23"/>
      <c r="V96" s="23"/>
      <c r="W96" s="23"/>
      <c r="X96" s="22"/>
      <c r="Y96" s="22"/>
    </row>
    <row r="97" spans="1:25" s="5" customFormat="1" ht="54" customHeight="1">
      <c r="A97" s="17" t="s">
        <v>106</v>
      </c>
      <c r="B97" s="18" t="s">
        <v>107</v>
      </c>
      <c r="C97" s="18" t="s">
        <v>82</v>
      </c>
      <c r="D97" s="18" t="s">
        <v>337</v>
      </c>
      <c r="E97" s="18" t="s">
        <v>343</v>
      </c>
      <c r="F97" s="18" t="s">
        <v>335</v>
      </c>
      <c r="G97" s="19">
        <f>'2023'!G99</f>
        <v>843.16099999999994</v>
      </c>
      <c r="H97" s="19">
        <f>'2023'!H99</f>
        <v>422.404</v>
      </c>
      <c r="I97" s="19">
        <f>'2023'!I99</f>
        <v>112.223</v>
      </c>
      <c r="J97" s="19">
        <f>'2023'!J99</f>
        <v>844.95100000000002</v>
      </c>
      <c r="K97" s="19">
        <f t="shared" si="33"/>
        <v>2222.739</v>
      </c>
      <c r="L97" s="3">
        <v>9430.9500000000007</v>
      </c>
      <c r="M97" s="3">
        <v>10442.120058310309</v>
      </c>
      <c r="N97" s="3">
        <v>2288</v>
      </c>
      <c r="O97" s="3">
        <v>2379.52</v>
      </c>
      <c r="P97" s="20">
        <f t="shared" si="34"/>
        <v>6022656.8649500003</v>
      </c>
      <c r="Q97" s="20">
        <f t="shared" si="35"/>
        <v>3017210.6518000001</v>
      </c>
      <c r="R97" s="20">
        <f t="shared" si="36"/>
        <v>904809.16634375777</v>
      </c>
      <c r="S97" s="20">
        <f t="shared" si="37"/>
        <v>6812501.9818693539</v>
      </c>
      <c r="T97" s="20">
        <f t="shared" si="28"/>
        <v>16757178.664963111</v>
      </c>
      <c r="U97" s="23"/>
      <c r="V97" s="23"/>
      <c r="W97" s="23"/>
      <c r="X97" s="22"/>
      <c r="Y97" s="22"/>
    </row>
    <row r="98" spans="1:25" s="5" customFormat="1" ht="54" customHeight="1">
      <c r="A98" s="17" t="s">
        <v>106</v>
      </c>
      <c r="B98" s="18" t="s">
        <v>107</v>
      </c>
      <c r="C98" s="18" t="s">
        <v>82</v>
      </c>
      <c r="D98" s="18" t="s">
        <v>337</v>
      </c>
      <c r="E98" s="18" t="s">
        <v>344</v>
      </c>
      <c r="F98" s="18" t="s">
        <v>335</v>
      </c>
      <c r="G98" s="19">
        <f>'2023'!G100</f>
        <v>421.8</v>
      </c>
      <c r="H98" s="19">
        <f>'2023'!H100</f>
        <v>140.75200000000001</v>
      </c>
      <c r="I98" s="19">
        <f>'2023'!I100</f>
        <v>140.75299999999999</v>
      </c>
      <c r="J98" s="19">
        <f>'2023'!J100</f>
        <v>577.19799999999998</v>
      </c>
      <c r="K98" s="19">
        <f t="shared" si="33"/>
        <v>1280.5030000000002</v>
      </c>
      <c r="L98" s="3">
        <v>9430.9500000000007</v>
      </c>
      <c r="M98" s="3">
        <v>10442.120058310309</v>
      </c>
      <c r="N98" s="3">
        <v>1664</v>
      </c>
      <c r="O98" s="3">
        <v>1730.56</v>
      </c>
      <c r="P98" s="20">
        <f t="shared" si="34"/>
        <v>3276099.5100000002</v>
      </c>
      <c r="Q98" s="20">
        <f t="shared" si="35"/>
        <v>1093213.7464000001</v>
      </c>
      <c r="R98" s="20">
        <f t="shared" si="36"/>
        <v>1226178.2128873509</v>
      </c>
      <c r="S98" s="20">
        <f t="shared" si="37"/>
        <v>5028295.042536594</v>
      </c>
      <c r="T98" s="20">
        <f t="shared" si="28"/>
        <v>10623786.511823945</v>
      </c>
      <c r="U98" s="23"/>
      <c r="V98" s="23"/>
      <c r="W98" s="23"/>
      <c r="X98" s="22"/>
      <c r="Y98" s="22"/>
    </row>
    <row r="99" spans="1:25" s="5" customFormat="1" ht="54" customHeight="1">
      <c r="A99" s="17" t="s">
        <v>106</v>
      </c>
      <c r="B99" s="18" t="s">
        <v>107</v>
      </c>
      <c r="C99" s="18" t="s">
        <v>82</v>
      </c>
      <c r="D99" s="18" t="s">
        <v>90</v>
      </c>
      <c r="E99" s="18"/>
      <c r="F99" s="18" t="s">
        <v>334</v>
      </c>
      <c r="G99" s="19">
        <f>'2023'!G101</f>
        <v>4563.4260000000004</v>
      </c>
      <c r="H99" s="19">
        <f>'2023'!H101</f>
        <v>1647.8490000000002</v>
      </c>
      <c r="I99" s="19">
        <f>'2023'!I101</f>
        <v>1624.0930000000001</v>
      </c>
      <c r="J99" s="19">
        <f>'2023'!J101</f>
        <v>4703.5239999999994</v>
      </c>
      <c r="K99" s="19">
        <f t="shared" si="33"/>
        <v>12538.892</v>
      </c>
      <c r="L99" s="3">
        <v>4178.08</v>
      </c>
      <c r="M99" s="3">
        <v>4641.1924819277101</v>
      </c>
      <c r="N99" s="3">
        <v>1733.3368</v>
      </c>
      <c r="O99" s="3">
        <v>1802.6702720000001</v>
      </c>
      <c r="P99" s="20">
        <f t="shared" si="34"/>
        <v>11156404.6822032</v>
      </c>
      <c r="Q99" s="20">
        <f t="shared" si="35"/>
        <v>4028567.6373768002</v>
      </c>
      <c r="R99" s="20">
        <f t="shared" si="36"/>
        <v>4610024.0514881238</v>
      </c>
      <c r="S99" s="20">
        <f t="shared" si="37"/>
        <v>13351057.33892802</v>
      </c>
      <c r="T99" s="20">
        <f t="shared" si="28"/>
        <v>33146053.709996141</v>
      </c>
      <c r="U99" s="23"/>
      <c r="V99" s="23"/>
      <c r="W99" s="23"/>
      <c r="X99" s="22"/>
      <c r="Y99" s="22"/>
    </row>
    <row r="100" spans="1:25" s="96" customFormat="1" ht="54" customHeight="1">
      <c r="A100" s="89" t="s">
        <v>265</v>
      </c>
      <c r="B100" s="90" t="s">
        <v>266</v>
      </c>
      <c r="C100" s="90" t="s">
        <v>82</v>
      </c>
      <c r="D100" s="90" t="s">
        <v>406</v>
      </c>
      <c r="E100" s="90" t="s">
        <v>407</v>
      </c>
      <c r="F100" s="90"/>
      <c r="G100" s="91">
        <f>'2023'!G102</f>
        <v>168.92099999999999</v>
      </c>
      <c r="H100" s="91">
        <f>'2023'!H102</f>
        <v>80.38</v>
      </c>
      <c r="I100" s="91">
        <f>'2023'!I102</f>
        <v>24.87</v>
      </c>
      <c r="J100" s="91">
        <f>'2023'!J102</f>
        <v>149.18</v>
      </c>
      <c r="K100" s="91">
        <f t="shared" si="33"/>
        <v>423.351</v>
      </c>
      <c r="L100" s="92">
        <v>2300</v>
      </c>
      <c r="M100" s="92">
        <v>2380.6518587786259</v>
      </c>
      <c r="N100" s="92">
        <v>2080</v>
      </c>
      <c r="O100" s="92">
        <v>2163.2000000000003</v>
      </c>
      <c r="P100" s="93">
        <f t="shared" si="34"/>
        <v>37162.619999999995</v>
      </c>
      <c r="Q100" s="93">
        <f t="shared" si="35"/>
        <v>17683.599999999999</v>
      </c>
      <c r="R100" s="93">
        <f t="shared" si="36"/>
        <v>5408.0277278244184</v>
      </c>
      <c r="S100" s="93">
        <f t="shared" si="37"/>
        <v>32439.468292595368</v>
      </c>
      <c r="T100" s="93">
        <f t="shared" si="28"/>
        <v>92693.716020419786</v>
      </c>
      <c r="U100" s="94"/>
      <c r="V100" s="94"/>
      <c r="W100" s="94"/>
      <c r="X100" s="95"/>
      <c r="Y100" s="95"/>
    </row>
    <row r="101" spans="1:25" s="5" customFormat="1" ht="14.25" customHeight="1">
      <c r="A101" s="17"/>
      <c r="B101" s="18"/>
      <c r="C101" s="18"/>
      <c r="D101" s="18"/>
      <c r="E101" s="18"/>
      <c r="F101" s="18"/>
      <c r="G101" s="19"/>
      <c r="H101" s="19"/>
      <c r="I101" s="19"/>
      <c r="J101" s="19"/>
      <c r="K101" s="19"/>
      <c r="L101" s="3"/>
      <c r="M101" s="3"/>
      <c r="N101" s="3"/>
      <c r="O101" s="3"/>
      <c r="P101" s="20"/>
      <c r="Q101" s="20"/>
      <c r="R101" s="20"/>
      <c r="S101" s="20"/>
      <c r="T101" s="20"/>
      <c r="U101" s="23"/>
      <c r="V101" s="23"/>
      <c r="W101" s="23"/>
      <c r="X101" s="22"/>
      <c r="Y101" s="22"/>
    </row>
    <row r="102" spans="1:25" s="5" customFormat="1" ht="54" customHeight="1">
      <c r="A102" s="17" t="s">
        <v>92</v>
      </c>
      <c r="B102" s="18" t="s">
        <v>93</v>
      </c>
      <c r="C102" s="18" t="s">
        <v>91</v>
      </c>
      <c r="D102" s="18" t="s">
        <v>94</v>
      </c>
      <c r="E102" s="18"/>
      <c r="F102" s="18"/>
      <c r="G102" s="19">
        <f>'2023'!G104</f>
        <v>289.85000000000002</v>
      </c>
      <c r="H102" s="19">
        <f>'2023'!H104</f>
        <v>128.13999999999999</v>
      </c>
      <c r="I102" s="19">
        <f>'2023'!I104</f>
        <v>71.373999999999995</v>
      </c>
      <c r="J102" s="19">
        <f>'2023'!J104</f>
        <v>260.88200000000001</v>
      </c>
      <c r="K102" s="19">
        <f>G102+H102+I102+J102</f>
        <v>750.24600000000009</v>
      </c>
      <c r="L102" s="3">
        <v>10757.49</v>
      </c>
      <c r="M102" s="3">
        <v>11885.983819840367</v>
      </c>
      <c r="N102" s="3">
        <v>1955.2</v>
      </c>
      <c r="O102" s="3">
        <v>2033.4080000000001</v>
      </c>
      <c r="P102" s="20">
        <f>G102*(L102-N102)</f>
        <v>2551343.7565000001</v>
      </c>
      <c r="Q102" s="20">
        <f>(L102-N102)*H102</f>
        <v>1127925.4405999999</v>
      </c>
      <c r="R102" s="20">
        <f>(M102-O102)*I102</f>
        <v>703217.7465652863</v>
      </c>
      <c r="S102" s="20">
        <f>(M102-O102)*J102</f>
        <v>2570359.6850315947</v>
      </c>
      <c r="T102" s="20">
        <f t="shared" si="28"/>
        <v>6952846.6286968812</v>
      </c>
      <c r="U102" s="23"/>
      <c r="V102" s="23"/>
      <c r="W102" s="23"/>
      <c r="X102" s="22"/>
      <c r="Y102" s="22"/>
    </row>
    <row r="103" spans="1:25" s="5" customFormat="1" ht="54" customHeight="1">
      <c r="A103" s="17" t="s">
        <v>95</v>
      </c>
      <c r="B103" s="18" t="s">
        <v>96</v>
      </c>
      <c r="C103" s="18" t="s">
        <v>91</v>
      </c>
      <c r="D103" s="18" t="s">
        <v>97</v>
      </c>
      <c r="E103" s="18"/>
      <c r="F103" s="18"/>
      <c r="G103" s="19">
        <f>'2023'!G105</f>
        <v>3740.51</v>
      </c>
      <c r="H103" s="19">
        <f>'2023'!H105</f>
        <v>1282.3130000000001</v>
      </c>
      <c r="I103" s="19">
        <f>'2023'!I105</f>
        <v>729.71100000000001</v>
      </c>
      <c r="J103" s="19">
        <f>'2023'!J105</f>
        <v>3144.3429999999998</v>
      </c>
      <c r="K103" s="19">
        <f>G103+H103+I103+J103</f>
        <v>8896.8770000000004</v>
      </c>
      <c r="L103" s="3">
        <v>9325.6200000000008</v>
      </c>
      <c r="M103" s="3">
        <v>9325.6200000000026</v>
      </c>
      <c r="N103" s="3">
        <v>2246.4</v>
      </c>
      <c r="O103" s="3">
        <v>2336.2560000000003</v>
      </c>
      <c r="P103" s="20">
        <f>G103*(L103-N103)</f>
        <v>26479893.202200007</v>
      </c>
      <c r="Q103" s="20">
        <f>(L103-N103)*H103</f>
        <v>9077775.8358600028</v>
      </c>
      <c r="R103" s="20">
        <f>(M103-O103)*I103</f>
        <v>5100215.793804002</v>
      </c>
      <c r="S103" s="20">
        <f>(M103-O103)*J103</f>
        <v>21976957.767852005</v>
      </c>
      <c r="T103" s="20">
        <f t="shared" si="28"/>
        <v>62634842.599716023</v>
      </c>
      <c r="U103" s="23"/>
      <c r="V103" s="23"/>
      <c r="W103" s="23"/>
      <c r="X103" s="22"/>
      <c r="Y103" s="22"/>
    </row>
    <row r="104" spans="1:25" s="5" customFormat="1" ht="14.25" customHeight="1">
      <c r="A104" s="17"/>
      <c r="B104" s="18"/>
      <c r="C104" s="18"/>
      <c r="D104" s="18"/>
      <c r="E104" s="18"/>
      <c r="F104" s="18"/>
      <c r="G104" s="19"/>
      <c r="H104" s="19"/>
      <c r="I104" s="19"/>
      <c r="J104" s="19"/>
      <c r="K104" s="19"/>
      <c r="L104" s="3"/>
      <c r="M104" s="3"/>
      <c r="N104" s="3"/>
      <c r="O104" s="3"/>
      <c r="P104" s="20"/>
      <c r="Q104" s="20"/>
      <c r="R104" s="20"/>
      <c r="S104" s="20"/>
      <c r="T104" s="20"/>
      <c r="U104" s="23"/>
      <c r="V104" s="23"/>
      <c r="W104" s="23"/>
      <c r="X104" s="22"/>
      <c r="Y104" s="22"/>
    </row>
    <row r="105" spans="1:25" s="5" customFormat="1" ht="54" customHeight="1">
      <c r="A105" s="17" t="s">
        <v>99</v>
      </c>
      <c r="B105" s="18" t="s">
        <v>100</v>
      </c>
      <c r="C105" s="18" t="s">
        <v>98</v>
      </c>
      <c r="D105" s="18" t="s">
        <v>102</v>
      </c>
      <c r="E105" s="18"/>
      <c r="F105" s="18"/>
      <c r="G105" s="19">
        <f>'2023'!G107</f>
        <v>1015.39</v>
      </c>
      <c r="H105" s="19">
        <f>'2023'!H107</f>
        <v>426.58900000000006</v>
      </c>
      <c r="I105" s="19">
        <f>'2023'!I107</f>
        <v>251.75399999999999</v>
      </c>
      <c r="J105" s="19">
        <f>'2023'!J107</f>
        <v>924.44799999999998</v>
      </c>
      <c r="K105" s="19">
        <f t="shared" ref="K105:K110" si="38">G105+H105+I105+J105</f>
        <v>2618.181</v>
      </c>
      <c r="L105" s="3">
        <v>3074.0285458120002</v>
      </c>
      <c r="M105" s="3">
        <v>3074.0285458119997</v>
      </c>
      <c r="N105" s="3">
        <v>1528.8</v>
      </c>
      <c r="O105" s="3">
        <v>1589.952</v>
      </c>
      <c r="P105" s="20">
        <f t="shared" ref="P105:P110" si="39">G105*(L105-N105)</f>
        <v>1569009.6131320468</v>
      </c>
      <c r="Q105" s="20">
        <f t="shared" ref="Q105:R110" si="40">(L105-N105)*H105</f>
        <v>659177.5001293954</v>
      </c>
      <c r="R105" s="20">
        <f t="shared" si="40"/>
        <v>373622.20671435416</v>
      </c>
      <c r="S105" s="20">
        <f t="shared" ref="S105:S110" si="41">(M105-O105)*J105</f>
        <v>1371951.5946228115</v>
      </c>
      <c r="T105" s="20">
        <f t="shared" si="28"/>
        <v>3973760.9145986075</v>
      </c>
      <c r="U105" s="23"/>
      <c r="V105" s="23"/>
      <c r="W105" s="23"/>
      <c r="X105" s="22"/>
      <c r="Y105" s="22"/>
    </row>
    <row r="106" spans="1:25" s="5" customFormat="1" ht="54" customHeight="1">
      <c r="A106" s="17" t="s">
        <v>99</v>
      </c>
      <c r="B106" s="18" t="s">
        <v>100</v>
      </c>
      <c r="C106" s="18" t="s">
        <v>98</v>
      </c>
      <c r="D106" s="18" t="s">
        <v>101</v>
      </c>
      <c r="E106" s="18" t="s">
        <v>350</v>
      </c>
      <c r="F106" s="18"/>
      <c r="G106" s="19">
        <f>'2023'!G108</f>
        <v>2900.3820000000001</v>
      </c>
      <c r="H106" s="19">
        <f>'2023'!H108</f>
        <v>1119.6190000000001</v>
      </c>
      <c r="I106" s="19">
        <f>'2023'!I108</f>
        <v>574.60400000000004</v>
      </c>
      <c r="J106" s="19">
        <f>'2023'!J108</f>
        <v>2398.2600000000002</v>
      </c>
      <c r="K106" s="19">
        <f t="shared" si="38"/>
        <v>6992.8650000000007</v>
      </c>
      <c r="L106" s="3">
        <v>4779.04</v>
      </c>
      <c r="M106" s="3">
        <v>5340.6637736494922</v>
      </c>
      <c r="N106" s="3">
        <v>1643.2</v>
      </c>
      <c r="O106" s="3">
        <v>1708.9280000000001</v>
      </c>
      <c r="P106" s="20">
        <f t="shared" si="39"/>
        <v>9095133.8908799998</v>
      </c>
      <c r="Q106" s="20">
        <f t="shared" si="40"/>
        <v>3510946.0449600006</v>
      </c>
      <c r="R106" s="20">
        <f t="shared" si="40"/>
        <v>2086809.9024820931</v>
      </c>
      <c r="S106" s="20">
        <f t="shared" si="41"/>
        <v>8709846.6365126316</v>
      </c>
      <c r="T106" s="20">
        <f t="shared" si="28"/>
        <v>23402736.474834725</v>
      </c>
      <c r="U106" s="23"/>
      <c r="V106" s="23"/>
      <c r="W106" s="23"/>
      <c r="X106" s="22"/>
      <c r="Y106" s="22"/>
    </row>
    <row r="107" spans="1:25" s="5" customFormat="1" ht="54" customHeight="1">
      <c r="A107" s="17" t="s">
        <v>99</v>
      </c>
      <c r="B107" s="18" t="s">
        <v>100</v>
      </c>
      <c r="C107" s="18" t="s">
        <v>98</v>
      </c>
      <c r="D107" s="18" t="s">
        <v>103</v>
      </c>
      <c r="E107" s="18"/>
      <c r="F107" s="18"/>
      <c r="G107" s="19">
        <f>'2023'!G109</f>
        <v>520.62899999999991</v>
      </c>
      <c r="H107" s="19">
        <f>'2023'!H109</f>
        <v>190.792</v>
      </c>
      <c r="I107" s="19">
        <f>'2023'!I109</f>
        <v>104.46299999999999</v>
      </c>
      <c r="J107" s="19">
        <f>'2023'!J109</f>
        <v>429.00600000000003</v>
      </c>
      <c r="K107" s="19">
        <f t="shared" si="38"/>
        <v>1244.8899999999999</v>
      </c>
      <c r="L107" s="3">
        <v>5571.21</v>
      </c>
      <c r="M107" s="3">
        <v>5571.21</v>
      </c>
      <c r="N107" s="3">
        <v>1643.2</v>
      </c>
      <c r="O107" s="3">
        <v>1708.9280000000001</v>
      </c>
      <c r="P107" s="20">
        <f t="shared" si="39"/>
        <v>2045035.9182899997</v>
      </c>
      <c r="Q107" s="20">
        <f t="shared" si="40"/>
        <v>749432.88392000005</v>
      </c>
      <c r="R107" s="20">
        <f t="shared" si="40"/>
        <v>403465.56456600002</v>
      </c>
      <c r="S107" s="20">
        <f t="shared" si="41"/>
        <v>1656942.1516920002</v>
      </c>
      <c r="T107" s="20">
        <f t="shared" si="28"/>
        <v>4854876.518468</v>
      </c>
      <c r="U107" s="23"/>
      <c r="V107" s="23"/>
      <c r="W107" s="23"/>
      <c r="X107" s="22"/>
      <c r="Y107" s="22"/>
    </row>
    <row r="108" spans="1:25" s="5" customFormat="1" ht="54" customHeight="1">
      <c r="A108" s="17" t="s">
        <v>261</v>
      </c>
      <c r="B108" s="18" t="s">
        <v>262</v>
      </c>
      <c r="C108" s="18" t="s">
        <v>98</v>
      </c>
      <c r="D108" s="18" t="s">
        <v>102</v>
      </c>
      <c r="E108" s="18"/>
      <c r="F108" s="18"/>
      <c r="G108" s="19">
        <f>'2023'!G110</f>
        <v>3897.0370000000003</v>
      </c>
      <c r="H108" s="19">
        <f>'2023'!H110</f>
        <v>1675.7349999999999</v>
      </c>
      <c r="I108" s="19">
        <f>'2023'!I110</f>
        <v>630.24599999999998</v>
      </c>
      <c r="J108" s="19">
        <f>'2023'!J110</f>
        <v>3162.8020000000001</v>
      </c>
      <c r="K108" s="19">
        <f t="shared" si="38"/>
        <v>9365.82</v>
      </c>
      <c r="L108" s="3">
        <v>1345.28</v>
      </c>
      <c r="M108" s="3">
        <v>1503.6697619657029</v>
      </c>
      <c r="N108" s="3">
        <v>803.08800000000008</v>
      </c>
      <c r="O108" s="3">
        <v>835.21152000000006</v>
      </c>
      <c r="P108" s="20">
        <f t="shared" si="39"/>
        <v>2112942.2851039995</v>
      </c>
      <c r="Q108" s="20">
        <f t="shared" si="40"/>
        <v>908570.11111999978</v>
      </c>
      <c r="R108" s="20">
        <f t="shared" si="40"/>
        <v>421293.13316591637</v>
      </c>
      <c r="S108" s="20">
        <f t="shared" si="41"/>
        <v>2114201.064605609</v>
      </c>
      <c r="T108" s="20">
        <f t="shared" si="28"/>
        <v>5557006.5939955246</v>
      </c>
      <c r="U108" s="23"/>
      <c r="V108" s="23"/>
      <c r="W108" s="23"/>
      <c r="X108" s="22"/>
      <c r="Y108" s="22"/>
    </row>
    <row r="109" spans="1:25" s="5" customFormat="1" ht="54" customHeight="1">
      <c r="A109" s="17" t="s">
        <v>104</v>
      </c>
      <c r="B109" s="18" t="s">
        <v>351</v>
      </c>
      <c r="C109" s="18" t="s">
        <v>98</v>
      </c>
      <c r="D109" s="18" t="s">
        <v>101</v>
      </c>
      <c r="E109" s="18"/>
      <c r="F109" s="18"/>
      <c r="G109" s="19">
        <f>'2023'!G111</f>
        <v>44.133000000000003</v>
      </c>
      <c r="H109" s="19">
        <f>'2023'!H111</f>
        <v>21.829000000000001</v>
      </c>
      <c r="I109" s="19">
        <f>'2023'!I111</f>
        <v>7.3559999999999999</v>
      </c>
      <c r="J109" s="19">
        <f>'2023'!J111</f>
        <v>44.133000000000003</v>
      </c>
      <c r="K109" s="19">
        <f t="shared" si="38"/>
        <v>117.45099999999999</v>
      </c>
      <c r="L109" s="3">
        <v>6834.76</v>
      </c>
      <c r="M109" s="3">
        <v>6834.76</v>
      </c>
      <c r="N109" s="3">
        <v>1643.2</v>
      </c>
      <c r="O109" s="3">
        <v>1708.9280000000001</v>
      </c>
      <c r="P109" s="20">
        <f t="shared" si="39"/>
        <v>229119.11748000004</v>
      </c>
      <c r="Q109" s="20">
        <f t="shared" si="40"/>
        <v>113326.56324000002</v>
      </c>
      <c r="R109" s="20">
        <f t="shared" si="40"/>
        <v>37705.620192000002</v>
      </c>
      <c r="S109" s="20">
        <f t="shared" si="41"/>
        <v>226218.34365600004</v>
      </c>
      <c r="T109" s="20">
        <f t="shared" si="28"/>
        <v>606369.64456800011</v>
      </c>
      <c r="U109" s="23"/>
      <c r="V109" s="23"/>
      <c r="W109" s="23"/>
      <c r="X109" s="22"/>
      <c r="Y109" s="22"/>
    </row>
    <row r="110" spans="1:25" s="5" customFormat="1" ht="54" customHeight="1">
      <c r="A110" s="17" t="s">
        <v>267</v>
      </c>
      <c r="B110" s="18" t="s">
        <v>268</v>
      </c>
      <c r="C110" s="18" t="s">
        <v>98</v>
      </c>
      <c r="D110" s="18" t="s">
        <v>101</v>
      </c>
      <c r="E110" s="18"/>
      <c r="F110" s="18"/>
      <c r="G110" s="19">
        <f>'2023'!G112</f>
        <v>7.77978945884455</v>
      </c>
      <c r="H110" s="19">
        <f>'2023'!H112</f>
        <v>5.0540000000000003</v>
      </c>
      <c r="I110" s="19">
        <f>'2023'!I112</f>
        <v>7.963807600318896</v>
      </c>
      <c r="J110" s="19">
        <f>'2023'!J112</f>
        <v>1.990951900079724</v>
      </c>
      <c r="K110" s="19">
        <f t="shared" si="38"/>
        <v>22.788548959243169</v>
      </c>
      <c r="L110" s="3">
        <v>2044.3484438534338</v>
      </c>
      <c r="M110" s="3">
        <v>2044.3484438534338</v>
      </c>
      <c r="N110" s="3">
        <v>1643.2</v>
      </c>
      <c r="O110" s="3">
        <v>1708.9280000000001</v>
      </c>
      <c r="P110" s="20">
        <f t="shared" si="39"/>
        <v>3120.8504349228383</v>
      </c>
      <c r="Q110" s="20">
        <f t="shared" si="40"/>
        <v>2027.4042352352542</v>
      </c>
      <c r="R110" s="20">
        <f t="shared" si="40"/>
        <v>2671.2238800623127</v>
      </c>
      <c r="S110" s="20">
        <f t="shared" si="41"/>
        <v>667.80597001557817</v>
      </c>
      <c r="T110" s="20">
        <f t="shared" si="28"/>
        <v>8487.2845202359822</v>
      </c>
      <c r="U110" s="23"/>
      <c r="V110" s="23"/>
      <c r="W110" s="23"/>
      <c r="X110" s="22"/>
      <c r="Y110" s="22"/>
    </row>
    <row r="111" spans="1:25" s="5" customFormat="1" ht="14.25" customHeight="1">
      <c r="A111" s="17"/>
      <c r="B111" s="18"/>
      <c r="C111" s="18"/>
      <c r="D111" s="18"/>
      <c r="E111" s="18"/>
      <c r="F111" s="18"/>
      <c r="G111" s="19"/>
      <c r="H111" s="19"/>
      <c r="I111" s="19"/>
      <c r="J111" s="19"/>
      <c r="K111" s="19"/>
      <c r="L111" s="3"/>
      <c r="M111" s="3"/>
      <c r="N111" s="3"/>
      <c r="O111" s="3"/>
      <c r="P111" s="20"/>
      <c r="Q111" s="20"/>
      <c r="R111" s="20"/>
      <c r="S111" s="20"/>
      <c r="T111" s="20"/>
      <c r="U111" s="23"/>
      <c r="V111" s="23"/>
      <c r="W111" s="23"/>
      <c r="X111" s="22"/>
      <c r="Y111" s="22"/>
    </row>
    <row r="112" spans="1:25" s="5" customFormat="1" ht="54" customHeight="1">
      <c r="A112" s="17" t="s">
        <v>106</v>
      </c>
      <c r="B112" s="18" t="s">
        <v>107</v>
      </c>
      <c r="C112" s="18" t="s">
        <v>105</v>
      </c>
      <c r="D112" s="18" t="s">
        <v>108</v>
      </c>
      <c r="E112" s="18"/>
      <c r="F112" s="18"/>
      <c r="G112" s="19">
        <f>'2023'!G114</f>
        <v>4969.9669999999996</v>
      </c>
      <c r="H112" s="19">
        <f>'2023'!H114</f>
        <v>1788.4679999999998</v>
      </c>
      <c r="I112" s="19">
        <f>'2023'!I114</f>
        <v>753.48400000000004</v>
      </c>
      <c r="J112" s="19">
        <f>'2023'!J114</f>
        <v>3588.3960000000002</v>
      </c>
      <c r="K112" s="19">
        <f>G112+H112+I112+J112</f>
        <v>11100.315000000001</v>
      </c>
      <c r="L112" s="3">
        <v>9680.0699781840012</v>
      </c>
      <c r="M112" s="3">
        <v>9680.0699781840012</v>
      </c>
      <c r="N112" s="3">
        <v>1768</v>
      </c>
      <c r="O112" s="3">
        <v>1838.72</v>
      </c>
      <c r="P112" s="20">
        <f>G112*(L112-N112)</f>
        <v>39322726.6932652</v>
      </c>
      <c r="Q112" s="20">
        <f>(L112-N112)*H112</f>
        <v>14150483.969742782</v>
      </c>
      <c r="R112" s="20">
        <f>(M112-O112)*I112</f>
        <v>5908331.7469619941</v>
      </c>
      <c r="S112" s="20">
        <f>(M112-O112)*J112</f>
        <v>28137868.896315556</v>
      </c>
      <c r="T112" s="20">
        <f t="shared" si="28"/>
        <v>87519411.30628553</v>
      </c>
      <c r="U112" s="23"/>
      <c r="V112" s="23"/>
      <c r="W112" s="23"/>
      <c r="X112" s="22"/>
      <c r="Y112" s="22"/>
    </row>
    <row r="113" spans="1:25" s="5" customFormat="1" ht="54" customHeight="1">
      <c r="A113" s="17" t="s">
        <v>106</v>
      </c>
      <c r="B113" s="18" t="s">
        <v>107</v>
      </c>
      <c r="C113" s="18" t="s">
        <v>105</v>
      </c>
      <c r="D113" s="18" t="s">
        <v>109</v>
      </c>
      <c r="E113" s="18"/>
      <c r="F113" s="18"/>
      <c r="G113" s="19">
        <f>'2023'!G115</f>
        <v>215.04300000000001</v>
      </c>
      <c r="H113" s="19">
        <f>'2023'!H115</f>
        <v>143.36199999999999</v>
      </c>
      <c r="I113" s="19">
        <f>'2023'!I115</f>
        <v>71.682000000000002</v>
      </c>
      <c r="J113" s="19">
        <f>'2023'!J115</f>
        <v>215.04399999999998</v>
      </c>
      <c r="K113" s="19">
        <f>G113+H113+I113+J113</f>
        <v>645.13099999999997</v>
      </c>
      <c r="L113" s="3">
        <v>16677.983371177284</v>
      </c>
      <c r="M113" s="3">
        <v>16677.983371177281</v>
      </c>
      <c r="N113" s="3">
        <v>1768</v>
      </c>
      <c r="O113" s="3">
        <v>1838.72</v>
      </c>
      <c r="P113" s="20">
        <f>G113*(L113-N113)</f>
        <v>3206287.554088077</v>
      </c>
      <c r="Q113" s="20">
        <f>(L113-N113)*H113</f>
        <v>2137525.0360587179</v>
      </c>
      <c r="R113" s="20">
        <f>(M113-O113)*I113</f>
        <v>1063708.07697273</v>
      </c>
      <c r="S113" s="20">
        <f>(M113-O113)*J113</f>
        <v>3191094.5523914471</v>
      </c>
      <c r="T113" s="20">
        <f t="shared" si="28"/>
        <v>9598615.2195109725</v>
      </c>
      <c r="U113" s="23"/>
      <c r="V113" s="23"/>
      <c r="W113" s="23"/>
      <c r="X113" s="22"/>
      <c r="Y113" s="22"/>
    </row>
    <row r="114" spans="1:25" s="5" customFormat="1" ht="14.25" customHeight="1">
      <c r="A114" s="17"/>
      <c r="B114" s="18"/>
      <c r="C114" s="18"/>
      <c r="D114" s="18"/>
      <c r="E114" s="18"/>
      <c r="F114" s="18"/>
      <c r="G114" s="19"/>
      <c r="H114" s="19"/>
      <c r="I114" s="19"/>
      <c r="J114" s="19"/>
      <c r="K114" s="19"/>
      <c r="L114" s="3"/>
      <c r="M114" s="3"/>
      <c r="N114" s="3"/>
      <c r="O114" s="3"/>
      <c r="P114" s="20"/>
      <c r="Q114" s="20"/>
      <c r="R114" s="20"/>
      <c r="S114" s="20"/>
      <c r="T114" s="20"/>
      <c r="U114" s="23"/>
      <c r="V114" s="23"/>
      <c r="W114" s="23"/>
      <c r="X114" s="22"/>
      <c r="Y114" s="22"/>
    </row>
    <row r="115" spans="1:25" s="96" customFormat="1" ht="85.5" customHeight="1">
      <c r="A115" s="89" t="s">
        <v>111</v>
      </c>
      <c r="B115" s="90" t="s">
        <v>112</v>
      </c>
      <c r="C115" s="90" t="s">
        <v>110</v>
      </c>
      <c r="D115" s="90" t="s">
        <v>352</v>
      </c>
      <c r="E115" s="90"/>
      <c r="F115" s="90"/>
      <c r="G115" s="91">
        <f>'2023'!G117</f>
        <v>4586.6579999999994</v>
      </c>
      <c r="H115" s="91">
        <f>'2023'!H117</f>
        <v>1946.337</v>
      </c>
      <c r="I115" s="91">
        <f>'2023'!I117</f>
        <v>841.39599999999996</v>
      </c>
      <c r="J115" s="91">
        <f>'2023'!J117</f>
        <v>3373.855</v>
      </c>
      <c r="K115" s="91">
        <f>G115+H115+I115+J115</f>
        <v>10748.245999999999</v>
      </c>
      <c r="L115" s="92">
        <v>12026.915919084002</v>
      </c>
      <c r="M115" s="92">
        <v>12026.915919084</v>
      </c>
      <c r="N115" s="92">
        <v>1518.4</v>
      </c>
      <c r="O115" s="92">
        <v>1579.1360000000002</v>
      </c>
      <c r="P115" s="93">
        <f>G115*(L115-N115)</f>
        <v>48198968.608393982</v>
      </c>
      <c r="Q115" s="93">
        <f>(L115-N115)*H115</f>
        <v>20453113.348402198</v>
      </c>
      <c r="R115" s="93">
        <f>(M115-O115)*I115</f>
        <v>8790720.2327976003</v>
      </c>
      <c r="S115" s="93">
        <f>(M115-O115)*J115</f>
        <v>35249294.518901147</v>
      </c>
      <c r="T115" s="93">
        <f t="shared" si="28"/>
        <v>112692096.70849493</v>
      </c>
      <c r="U115" s="94"/>
      <c r="V115" s="94"/>
      <c r="W115" s="94"/>
      <c r="X115" s="95"/>
      <c r="Y115" s="95"/>
    </row>
    <row r="116" spans="1:25" s="5" customFormat="1" ht="14.25" customHeight="1">
      <c r="A116" s="17"/>
      <c r="B116" s="18"/>
      <c r="C116" s="18"/>
      <c r="D116" s="18"/>
      <c r="E116" s="18"/>
      <c r="F116" s="18"/>
      <c r="G116" s="19"/>
      <c r="H116" s="19"/>
      <c r="I116" s="19"/>
      <c r="J116" s="19"/>
      <c r="K116" s="19"/>
      <c r="L116" s="3"/>
      <c r="M116" s="3"/>
      <c r="N116" s="3"/>
      <c r="O116" s="3"/>
      <c r="P116" s="20"/>
      <c r="Q116" s="20"/>
      <c r="R116" s="20"/>
      <c r="S116" s="20"/>
      <c r="T116" s="20"/>
      <c r="U116" s="23"/>
      <c r="V116" s="23"/>
      <c r="W116" s="23"/>
      <c r="X116" s="22"/>
      <c r="Y116" s="22"/>
    </row>
    <row r="117" spans="1:25" s="5" customFormat="1" ht="53.25" customHeight="1">
      <c r="A117" s="17" t="s">
        <v>114</v>
      </c>
      <c r="B117" s="18" t="s">
        <v>115</v>
      </c>
      <c r="C117" s="18" t="s">
        <v>113</v>
      </c>
      <c r="D117" s="18" t="s">
        <v>116</v>
      </c>
      <c r="E117" s="18"/>
      <c r="F117" s="18"/>
      <c r="G117" s="19">
        <f>'2023'!G119</f>
        <v>17.073</v>
      </c>
      <c r="H117" s="19">
        <f>'2023'!H119</f>
        <v>8.5220000000000002</v>
      </c>
      <c r="I117" s="19">
        <f>'2023'!I119</f>
        <v>4.1740000000000004</v>
      </c>
      <c r="J117" s="19">
        <f>'2023'!J119</f>
        <v>17.073</v>
      </c>
      <c r="K117" s="19">
        <f t="shared" ref="K117:K122" si="42">G117+H117+I117+J117</f>
        <v>46.841999999999999</v>
      </c>
      <c r="L117" s="3">
        <v>8528.8514742000007</v>
      </c>
      <c r="M117" s="3">
        <v>8528.8514742000007</v>
      </c>
      <c r="N117" s="3">
        <v>1976</v>
      </c>
      <c r="O117" s="3">
        <v>2055.04</v>
      </c>
      <c r="P117" s="20">
        <f t="shared" ref="P117:P122" si="43">G117*(L117-N117)</f>
        <v>111876.83321901661</v>
      </c>
      <c r="Q117" s="20">
        <f t="shared" ref="Q117:R122" si="44">(L117-N117)*H117</f>
        <v>55843.400263132404</v>
      </c>
      <c r="R117" s="20">
        <f t="shared" si="44"/>
        <v>27021.689093310804</v>
      </c>
      <c r="S117" s="20">
        <f t="shared" ref="S117:S122" si="45">(M117-O117)*J117</f>
        <v>110527.38329901661</v>
      </c>
      <c r="T117" s="20">
        <f t="shared" si="28"/>
        <v>305269.30587447644</v>
      </c>
      <c r="U117" s="23"/>
      <c r="V117" s="23"/>
      <c r="W117" s="23"/>
      <c r="X117" s="22"/>
      <c r="Y117" s="22"/>
    </row>
    <row r="118" spans="1:25" s="5" customFormat="1" ht="53.25" customHeight="1">
      <c r="A118" s="17" t="s">
        <v>117</v>
      </c>
      <c r="B118" s="18" t="s">
        <v>118</v>
      </c>
      <c r="C118" s="18" t="s">
        <v>113</v>
      </c>
      <c r="D118" s="18" t="s">
        <v>119</v>
      </c>
      <c r="E118" s="18"/>
      <c r="F118" s="18"/>
      <c r="G118" s="19">
        <f>'2023'!G120</f>
        <v>544.23</v>
      </c>
      <c r="H118" s="19">
        <f>'2023'!H120</f>
        <v>261.57100000000003</v>
      </c>
      <c r="I118" s="19">
        <f>'2023'!I120</f>
        <v>138.124</v>
      </c>
      <c r="J118" s="19">
        <f>'2023'!J120</f>
        <v>542.06100000000004</v>
      </c>
      <c r="K118" s="19">
        <f t="shared" si="42"/>
        <v>1485.9860000000001</v>
      </c>
      <c r="L118" s="3">
        <v>7031.277584200001</v>
      </c>
      <c r="M118" s="3">
        <v>7031.2775842000019</v>
      </c>
      <c r="N118" s="3">
        <v>1976</v>
      </c>
      <c r="O118" s="3">
        <v>2055.04</v>
      </c>
      <c r="P118" s="20">
        <f t="shared" si="43"/>
        <v>2751233.7196491668</v>
      </c>
      <c r="Q118" s="20">
        <f t="shared" si="44"/>
        <v>1322314.0129767787</v>
      </c>
      <c r="R118" s="20">
        <f t="shared" si="44"/>
        <v>687337.84008004109</v>
      </c>
      <c r="S118" s="20">
        <f t="shared" si="45"/>
        <v>2697424.3211290375</v>
      </c>
      <c r="T118" s="20">
        <f t="shared" si="28"/>
        <v>7458309.8938350249</v>
      </c>
      <c r="U118" s="23"/>
      <c r="V118" s="23"/>
      <c r="W118" s="23"/>
      <c r="X118" s="22"/>
      <c r="Y118" s="22"/>
    </row>
    <row r="119" spans="1:25" s="5" customFormat="1" ht="53.25" customHeight="1">
      <c r="A119" s="17" t="s">
        <v>120</v>
      </c>
      <c r="B119" s="18" t="s">
        <v>121</v>
      </c>
      <c r="C119" s="18" t="s">
        <v>113</v>
      </c>
      <c r="D119" s="18" t="s">
        <v>119</v>
      </c>
      <c r="E119" s="18"/>
      <c r="F119" s="18"/>
      <c r="G119" s="19">
        <f>'2023'!G121</f>
        <v>1101.3900000000001</v>
      </c>
      <c r="H119" s="19">
        <f>'2023'!H121</f>
        <v>681.50299999999993</v>
      </c>
      <c r="I119" s="19">
        <f>'2023'!I121</f>
        <v>334.245</v>
      </c>
      <c r="J119" s="19">
        <f>'2023'!J121</f>
        <v>1064.123</v>
      </c>
      <c r="K119" s="19">
        <f t="shared" si="42"/>
        <v>3181.261</v>
      </c>
      <c r="L119" s="3">
        <v>11628.983345400002</v>
      </c>
      <c r="M119" s="3">
        <v>11628.983345400004</v>
      </c>
      <c r="N119" s="3">
        <v>1646.6632</v>
      </c>
      <c r="O119" s="3">
        <v>1712.529728</v>
      </c>
      <c r="P119" s="20">
        <f t="shared" si="43"/>
        <v>10994427.584942108</v>
      </c>
      <c r="Q119" s="20">
        <f t="shared" si="44"/>
        <v>6802981.1260505365</v>
      </c>
      <c r="R119" s="20">
        <f t="shared" si="44"/>
        <v>3314525.0393478642</v>
      </c>
      <c r="S119" s="20">
        <f t="shared" si="45"/>
        <v>10552326.372708544</v>
      </c>
      <c r="T119" s="20">
        <f t="shared" si="28"/>
        <v>31664260.123049054</v>
      </c>
      <c r="U119" s="23"/>
      <c r="V119" s="23"/>
      <c r="W119" s="23"/>
      <c r="X119" s="22"/>
      <c r="Y119" s="22"/>
    </row>
    <row r="120" spans="1:25" s="5" customFormat="1" ht="53.25" customHeight="1">
      <c r="A120" s="17" t="s">
        <v>50</v>
      </c>
      <c r="B120" s="18" t="s">
        <v>77</v>
      </c>
      <c r="C120" s="18" t="s">
        <v>113</v>
      </c>
      <c r="D120" s="18" t="s">
        <v>116</v>
      </c>
      <c r="E120" s="18"/>
      <c r="F120" s="18"/>
      <c r="G120" s="19">
        <f>'2023'!G122</f>
        <v>2788.7420000000002</v>
      </c>
      <c r="H120" s="19">
        <f>'2023'!H122</f>
        <v>1413.0319999999999</v>
      </c>
      <c r="I120" s="19">
        <f>'2023'!I122</f>
        <v>680.87300000000005</v>
      </c>
      <c r="J120" s="19">
        <f>'2023'!J122</f>
        <v>2245.1480000000001</v>
      </c>
      <c r="K120" s="19">
        <f t="shared" si="42"/>
        <v>7127.795000000001</v>
      </c>
      <c r="L120" s="3">
        <v>3548.5489332000006</v>
      </c>
      <c r="M120" s="3">
        <v>3548.5489332000011</v>
      </c>
      <c r="N120" s="3">
        <v>1646.6632</v>
      </c>
      <c r="O120" s="3">
        <v>1712.529728</v>
      </c>
      <c r="P120" s="20">
        <f t="shared" si="43"/>
        <v>5303868.6233756365</v>
      </c>
      <c r="Q120" s="20">
        <f t="shared" si="44"/>
        <v>2687425.4013550631</v>
      </c>
      <c r="R120" s="20">
        <f t="shared" si="44"/>
        <v>1250095.9043021405</v>
      </c>
      <c r="S120" s="20">
        <f t="shared" si="45"/>
        <v>4122134.8465163722</v>
      </c>
      <c r="T120" s="20">
        <f t="shared" si="28"/>
        <v>13363524.775549212</v>
      </c>
      <c r="U120" s="23"/>
      <c r="V120" s="23"/>
      <c r="W120" s="23"/>
      <c r="X120" s="22"/>
      <c r="Y120" s="22"/>
    </row>
    <row r="121" spans="1:25" s="5" customFormat="1" ht="53.25" customHeight="1">
      <c r="A121" s="17" t="s">
        <v>122</v>
      </c>
      <c r="B121" s="18" t="s">
        <v>123</v>
      </c>
      <c r="C121" s="18" t="s">
        <v>113</v>
      </c>
      <c r="D121" s="18" t="s">
        <v>116</v>
      </c>
      <c r="E121" s="18"/>
      <c r="F121" s="18"/>
      <c r="G121" s="19">
        <f>'2023'!G123</f>
        <v>27213.219000000001</v>
      </c>
      <c r="H121" s="19">
        <f>'2023'!H123</f>
        <v>11997.442000000001</v>
      </c>
      <c r="I121" s="19">
        <f>'2023'!I123</f>
        <v>4392.0190000000002</v>
      </c>
      <c r="J121" s="19">
        <f>'2023'!J123</f>
        <v>20391.065000000002</v>
      </c>
      <c r="K121" s="19">
        <f t="shared" si="42"/>
        <v>63993.745000000003</v>
      </c>
      <c r="L121" s="3">
        <v>7747.21</v>
      </c>
      <c r="M121" s="3">
        <v>7976.3296253658518</v>
      </c>
      <c r="N121" s="3">
        <v>1646.6632</v>
      </c>
      <c r="O121" s="3">
        <v>1712.529728</v>
      </c>
      <c r="P121" s="20">
        <f t="shared" si="43"/>
        <v>166015516.08814922</v>
      </c>
      <c r="Q121" s="20">
        <f t="shared" si="44"/>
        <v>73190956.401285604</v>
      </c>
      <c r="R121" s="20">
        <f t="shared" si="44"/>
        <v>27510728.161428876</v>
      </c>
      <c r="S121" s="20">
        <f t="shared" si="45"/>
        <v>127725550.85418044</v>
      </c>
      <c r="T121" s="20">
        <f t="shared" si="28"/>
        <v>394442751.50504416</v>
      </c>
      <c r="U121" s="23"/>
      <c r="V121" s="23"/>
      <c r="W121" s="23"/>
      <c r="X121" s="22"/>
      <c r="Y121" s="22"/>
    </row>
    <row r="122" spans="1:25" s="5" customFormat="1" ht="53.25" customHeight="1">
      <c r="A122" s="17" t="s">
        <v>124</v>
      </c>
      <c r="B122" s="18" t="s">
        <v>444</v>
      </c>
      <c r="C122" s="18" t="s">
        <v>113</v>
      </c>
      <c r="D122" s="18" t="s">
        <v>353</v>
      </c>
      <c r="E122" s="18" t="s">
        <v>354</v>
      </c>
      <c r="F122" s="18"/>
      <c r="G122" s="19">
        <f>'2023'!G124</f>
        <v>451.65600000000001</v>
      </c>
      <c r="H122" s="19">
        <f>'2023'!H124</f>
        <v>218.54199999999997</v>
      </c>
      <c r="I122" s="19">
        <f>'2023'!I124</f>
        <v>115.422</v>
      </c>
      <c r="J122" s="19">
        <f>'2023'!J124</f>
        <v>451.65600000000006</v>
      </c>
      <c r="K122" s="19">
        <f t="shared" si="42"/>
        <v>1237.2760000000001</v>
      </c>
      <c r="L122" s="3">
        <v>13326.594798400001</v>
      </c>
      <c r="M122" s="3">
        <v>13326.594798399999</v>
      </c>
      <c r="N122" s="3">
        <v>1646.6632</v>
      </c>
      <c r="O122" s="3">
        <v>1712.529728</v>
      </c>
      <c r="P122" s="20">
        <f t="shared" si="43"/>
        <v>5275311.1860069511</v>
      </c>
      <c r="Q122" s="20">
        <f t="shared" si="44"/>
        <v>2552555.6113775331</v>
      </c>
      <c r="R122" s="20">
        <f t="shared" si="44"/>
        <v>1340518.6185557088</v>
      </c>
      <c r="S122" s="20">
        <f t="shared" si="45"/>
        <v>5245562.173436583</v>
      </c>
      <c r="T122" s="20">
        <f t="shared" si="28"/>
        <v>14413947.589376774</v>
      </c>
      <c r="U122" s="23"/>
      <c r="V122" s="23"/>
      <c r="W122" s="23"/>
      <c r="X122" s="22"/>
      <c r="Y122" s="22"/>
    </row>
    <row r="123" spans="1:25" s="5" customFormat="1" ht="14.25" customHeight="1">
      <c r="A123" s="17"/>
      <c r="B123" s="18"/>
      <c r="C123" s="18"/>
      <c r="D123" s="18"/>
      <c r="E123" s="18"/>
      <c r="F123" s="18"/>
      <c r="G123" s="19"/>
      <c r="H123" s="19"/>
      <c r="I123" s="19"/>
      <c r="J123" s="19"/>
      <c r="K123" s="19"/>
      <c r="L123" s="3"/>
      <c r="M123" s="3"/>
      <c r="N123" s="3"/>
      <c r="O123" s="3"/>
      <c r="P123" s="20"/>
      <c r="Q123" s="20"/>
      <c r="R123" s="20"/>
      <c r="S123" s="20"/>
      <c r="T123" s="20"/>
      <c r="U123" s="23"/>
      <c r="V123" s="23"/>
      <c r="W123" s="23"/>
      <c r="X123" s="22"/>
      <c r="Y123" s="22"/>
    </row>
    <row r="124" spans="1:25" s="5" customFormat="1" ht="53.25" customHeight="1">
      <c r="A124" s="17" t="s">
        <v>127</v>
      </c>
      <c r="B124" s="18" t="s">
        <v>128</v>
      </c>
      <c r="C124" s="18" t="s">
        <v>126</v>
      </c>
      <c r="D124" s="18"/>
      <c r="E124" s="18"/>
      <c r="F124" s="18"/>
      <c r="G124" s="19">
        <f>'2023'!G126</f>
        <v>9610.5839999999989</v>
      </c>
      <c r="H124" s="19">
        <f>'2023'!H126</f>
        <v>5461.3110000000006</v>
      </c>
      <c r="I124" s="19">
        <f>'2023'!I126</f>
        <v>2455.277</v>
      </c>
      <c r="J124" s="19">
        <f>'2023'!J126</f>
        <v>8629.6180000000004</v>
      </c>
      <c r="K124" s="19">
        <f t="shared" ref="K124:K129" si="46">G124+H124+I124+J124</f>
        <v>26156.79</v>
      </c>
      <c r="L124" s="3">
        <v>6428.68</v>
      </c>
      <c r="M124" s="3">
        <v>6428.68</v>
      </c>
      <c r="N124" s="3">
        <v>1456</v>
      </c>
      <c r="O124" s="3">
        <v>1514.24</v>
      </c>
      <c r="P124" s="20">
        <f t="shared" ref="P124:P129" si="47">G124*(L124-N124)</f>
        <v>47790358.845119998</v>
      </c>
      <c r="Q124" s="20">
        <f t="shared" ref="Q124:R129" si="48">(L124-N124)*H124</f>
        <v>27157351.983480003</v>
      </c>
      <c r="R124" s="20">
        <f t="shared" si="48"/>
        <v>12066311.499880001</v>
      </c>
      <c r="S124" s="20">
        <f t="shared" ref="S124:S129" si="49">(M124-O124)*J124</f>
        <v>42409739.883920006</v>
      </c>
      <c r="T124" s="20">
        <f t="shared" si="28"/>
        <v>129423762.21240002</v>
      </c>
      <c r="U124" s="23"/>
      <c r="V124" s="23"/>
      <c r="W124" s="23"/>
      <c r="X124" s="22"/>
      <c r="Y124" s="22"/>
    </row>
    <row r="125" spans="1:25" s="5" customFormat="1" ht="53.25" customHeight="1">
      <c r="A125" s="17" t="s">
        <v>129</v>
      </c>
      <c r="B125" s="18" t="s">
        <v>130</v>
      </c>
      <c r="C125" s="18" t="s">
        <v>126</v>
      </c>
      <c r="D125" s="18" t="s">
        <v>131</v>
      </c>
      <c r="E125" s="18"/>
      <c r="F125" s="18"/>
      <c r="G125" s="19">
        <f>'2023'!G127</f>
        <v>115.22999999999999</v>
      </c>
      <c r="H125" s="19">
        <f>'2023'!H127</f>
        <v>76.819999999999993</v>
      </c>
      <c r="I125" s="19">
        <f>'2023'!I127</f>
        <v>38.409999999999997</v>
      </c>
      <c r="J125" s="19">
        <f>'2023'!J127</f>
        <v>115.22999999999999</v>
      </c>
      <c r="K125" s="19">
        <f t="shared" si="46"/>
        <v>345.68999999999994</v>
      </c>
      <c r="L125" s="3">
        <v>5642.09</v>
      </c>
      <c r="M125" s="3">
        <v>5892.83</v>
      </c>
      <c r="N125" s="3">
        <v>1456</v>
      </c>
      <c r="O125" s="3">
        <v>1514.24</v>
      </c>
      <c r="P125" s="20">
        <f t="shared" si="47"/>
        <v>482363.1507</v>
      </c>
      <c r="Q125" s="20">
        <f t="shared" si="48"/>
        <v>321575.4338</v>
      </c>
      <c r="R125" s="20">
        <f t="shared" si="48"/>
        <v>168181.64189999999</v>
      </c>
      <c r="S125" s="20">
        <f t="shared" si="49"/>
        <v>504544.92569999996</v>
      </c>
      <c r="T125" s="20">
        <f t="shared" si="28"/>
        <v>1476665.1521000001</v>
      </c>
      <c r="U125" s="23"/>
      <c r="V125" s="23"/>
      <c r="W125" s="23"/>
      <c r="X125" s="22"/>
      <c r="Y125" s="22"/>
    </row>
    <row r="126" spans="1:25" s="5" customFormat="1" ht="53.25" customHeight="1">
      <c r="A126" s="17" t="s">
        <v>129</v>
      </c>
      <c r="B126" s="18" t="s">
        <v>130</v>
      </c>
      <c r="C126" s="18" t="s">
        <v>126</v>
      </c>
      <c r="D126" s="18" t="s">
        <v>132</v>
      </c>
      <c r="E126" s="18" t="s">
        <v>355</v>
      </c>
      <c r="F126" s="18"/>
      <c r="G126" s="19">
        <f>'2023'!G128</f>
        <v>163.29</v>
      </c>
      <c r="H126" s="19">
        <f>'2023'!H128</f>
        <v>108.86</v>
      </c>
      <c r="I126" s="19">
        <f>'2023'!I128</f>
        <v>54.43</v>
      </c>
      <c r="J126" s="19">
        <f>'2023'!J128</f>
        <v>163.29</v>
      </c>
      <c r="K126" s="19">
        <f t="shared" si="46"/>
        <v>489.87</v>
      </c>
      <c r="L126" s="3">
        <v>17227.72</v>
      </c>
      <c r="M126" s="3">
        <v>17227.72</v>
      </c>
      <c r="N126" s="3">
        <v>1456</v>
      </c>
      <c r="O126" s="3">
        <v>1514.24</v>
      </c>
      <c r="P126" s="20">
        <f t="shared" si="47"/>
        <v>2575364.1587999999</v>
      </c>
      <c r="Q126" s="20">
        <f t="shared" si="48"/>
        <v>1716909.4392000001</v>
      </c>
      <c r="R126" s="20">
        <f t="shared" si="48"/>
        <v>855284.71640000003</v>
      </c>
      <c r="S126" s="20">
        <f t="shared" si="49"/>
        <v>2565854.1491999999</v>
      </c>
      <c r="T126" s="20">
        <f t="shared" si="28"/>
        <v>7713412.4636000004</v>
      </c>
      <c r="U126" s="23"/>
      <c r="V126" s="23"/>
      <c r="W126" s="23"/>
      <c r="X126" s="22"/>
      <c r="Y126" s="22"/>
    </row>
    <row r="127" spans="1:25" s="5" customFormat="1" ht="53.25" customHeight="1">
      <c r="A127" s="17" t="s">
        <v>50</v>
      </c>
      <c r="B127" s="18" t="s">
        <v>77</v>
      </c>
      <c r="C127" s="18" t="s">
        <v>126</v>
      </c>
      <c r="D127" s="18" t="s">
        <v>132</v>
      </c>
      <c r="E127" s="18"/>
      <c r="F127" s="18"/>
      <c r="G127" s="19">
        <f>'2023'!G129</f>
        <v>410.67500000000001</v>
      </c>
      <c r="H127" s="19">
        <f>'2023'!H129</f>
        <v>271.88900000000001</v>
      </c>
      <c r="I127" s="19">
        <f>'2023'!I129</f>
        <v>129.32000000000002</v>
      </c>
      <c r="J127" s="19">
        <f>'2023'!J129</f>
        <v>389.81100000000004</v>
      </c>
      <c r="K127" s="19">
        <f t="shared" si="46"/>
        <v>1201.6950000000002</v>
      </c>
      <c r="L127" s="3">
        <v>3499.8193496000008</v>
      </c>
      <c r="M127" s="3">
        <v>3499.8193496000004</v>
      </c>
      <c r="N127" s="3">
        <v>1456</v>
      </c>
      <c r="O127" s="3">
        <v>1514.24</v>
      </c>
      <c r="P127" s="20">
        <f t="shared" si="47"/>
        <v>839345.51139698038</v>
      </c>
      <c r="Q127" s="20">
        <f t="shared" si="48"/>
        <v>555691.99914339464</v>
      </c>
      <c r="R127" s="20">
        <f t="shared" si="48"/>
        <v>256775.12149027208</v>
      </c>
      <c r="S127" s="20">
        <f t="shared" si="49"/>
        <v>774000.67184692575</v>
      </c>
      <c r="T127" s="20">
        <f t="shared" si="28"/>
        <v>2425813.3038775725</v>
      </c>
      <c r="U127" s="23"/>
      <c r="V127" s="23"/>
      <c r="W127" s="23"/>
      <c r="X127" s="22"/>
      <c r="Y127" s="22"/>
    </row>
    <row r="128" spans="1:25" s="5" customFormat="1" ht="53.25" customHeight="1">
      <c r="A128" s="17" t="s">
        <v>133</v>
      </c>
      <c r="B128" s="18" t="s">
        <v>134</v>
      </c>
      <c r="C128" s="18" t="s">
        <v>126</v>
      </c>
      <c r="D128" s="18" t="s">
        <v>135</v>
      </c>
      <c r="E128" s="18"/>
      <c r="F128" s="18"/>
      <c r="G128" s="19">
        <f>'2023'!G130</f>
        <v>27759.233</v>
      </c>
      <c r="H128" s="19">
        <f>'2023'!H130</f>
        <v>13062.922</v>
      </c>
      <c r="I128" s="19">
        <f>'2023'!I130</f>
        <v>5852.8990000000003</v>
      </c>
      <c r="J128" s="19">
        <f>'2023'!J130</f>
        <v>22849.116000000002</v>
      </c>
      <c r="K128" s="19">
        <f t="shared" si="46"/>
        <v>69524.17</v>
      </c>
      <c r="L128" s="3">
        <v>2261.7553206940743</v>
      </c>
      <c r="M128" s="3">
        <v>2261.7553206940738</v>
      </c>
      <c r="N128" s="3">
        <v>1456</v>
      </c>
      <c r="O128" s="3">
        <v>1514.24</v>
      </c>
      <c r="P128" s="20">
        <f t="shared" si="47"/>
        <v>22367149.688136529</v>
      </c>
      <c r="Q128" s="20">
        <f t="shared" si="48"/>
        <v>10525518.905311678</v>
      </c>
      <c r="R128" s="20">
        <f t="shared" si="48"/>
        <v>4375131.6729750242</v>
      </c>
      <c r="S128" s="20">
        <f t="shared" si="49"/>
        <v>17080064.274316095</v>
      </c>
      <c r="T128" s="20">
        <f t="shared" si="28"/>
        <v>54347864.540739328</v>
      </c>
      <c r="U128" s="23"/>
      <c r="V128" s="23"/>
      <c r="W128" s="23"/>
      <c r="X128" s="22"/>
      <c r="Y128" s="22"/>
    </row>
    <row r="129" spans="1:25" s="5" customFormat="1" ht="53.25" customHeight="1">
      <c r="A129" s="17" t="s">
        <v>136</v>
      </c>
      <c r="B129" s="18" t="s">
        <v>137</v>
      </c>
      <c r="C129" s="18" t="s">
        <v>126</v>
      </c>
      <c r="D129" s="18" t="s">
        <v>131</v>
      </c>
      <c r="E129" s="18"/>
      <c r="F129" s="18"/>
      <c r="G129" s="19">
        <f>'2023'!G131</f>
        <v>78.938999999999993</v>
      </c>
      <c r="H129" s="19">
        <f>'2023'!H131</f>
        <v>52.625999999999998</v>
      </c>
      <c r="I129" s="19">
        <f>'2023'!I131</f>
        <v>26.312999999999999</v>
      </c>
      <c r="J129" s="19">
        <f>'2023'!J131</f>
        <v>78.938999999999993</v>
      </c>
      <c r="K129" s="19">
        <f t="shared" si="46"/>
        <v>236.81699999999998</v>
      </c>
      <c r="L129" s="3">
        <v>3309.7533940330013</v>
      </c>
      <c r="M129" s="3">
        <v>3309.7533940330022</v>
      </c>
      <c r="N129" s="3">
        <v>1747.2</v>
      </c>
      <c r="O129" s="3">
        <v>1817.0880000000002</v>
      </c>
      <c r="P129" s="20">
        <f t="shared" si="47"/>
        <v>123346.40237157108</v>
      </c>
      <c r="Q129" s="20">
        <f t="shared" si="48"/>
        <v>82230.934914380719</v>
      </c>
      <c r="R129" s="20">
        <f t="shared" si="48"/>
        <v>39276.504513190383</v>
      </c>
      <c r="S129" s="20">
        <f t="shared" si="49"/>
        <v>117829.51353957114</v>
      </c>
      <c r="T129" s="20">
        <f t="shared" si="28"/>
        <v>362683.35533871333</v>
      </c>
      <c r="U129" s="23"/>
      <c r="V129" s="23"/>
      <c r="W129" s="23"/>
      <c r="X129" s="22"/>
      <c r="Y129" s="22"/>
    </row>
    <row r="130" spans="1:25" s="5" customFormat="1" ht="14.25" customHeight="1">
      <c r="A130" s="17"/>
      <c r="B130" s="18"/>
      <c r="C130" s="18"/>
      <c r="D130" s="18"/>
      <c r="E130" s="18"/>
      <c r="F130" s="18"/>
      <c r="G130" s="19"/>
      <c r="H130" s="19"/>
      <c r="I130" s="19"/>
      <c r="J130" s="19"/>
      <c r="K130" s="19"/>
      <c r="L130" s="3"/>
      <c r="M130" s="3"/>
      <c r="N130" s="3"/>
      <c r="O130" s="3"/>
      <c r="P130" s="20"/>
      <c r="Q130" s="20"/>
      <c r="R130" s="20"/>
      <c r="S130" s="20"/>
      <c r="T130" s="20"/>
      <c r="U130" s="23"/>
      <c r="V130" s="23"/>
      <c r="W130" s="23"/>
      <c r="X130" s="22"/>
      <c r="Y130" s="22"/>
    </row>
    <row r="131" spans="1:25" s="5" customFormat="1" ht="54" customHeight="1">
      <c r="A131" s="17" t="s">
        <v>139</v>
      </c>
      <c r="B131" s="18" t="s">
        <v>140</v>
      </c>
      <c r="C131" s="18" t="s">
        <v>138</v>
      </c>
      <c r="D131" s="18" t="s">
        <v>141</v>
      </c>
      <c r="E131" s="18"/>
      <c r="F131" s="18"/>
      <c r="G131" s="19">
        <f>'2023'!G133</f>
        <v>2029.7850000000001</v>
      </c>
      <c r="H131" s="19">
        <f>'2023'!H133</f>
        <v>1058.3340000000001</v>
      </c>
      <c r="I131" s="19">
        <f>'2023'!I133</f>
        <v>564.51400000000001</v>
      </c>
      <c r="J131" s="19">
        <f>'2023'!J133</f>
        <v>1863.5590000000002</v>
      </c>
      <c r="K131" s="19">
        <f t="shared" ref="K131:K138" si="50">G131+H131+I131+J131</f>
        <v>5516.1920000000009</v>
      </c>
      <c r="L131" s="3">
        <v>6678.52</v>
      </c>
      <c r="M131" s="3">
        <v>7446.5498000000007</v>
      </c>
      <c r="N131" s="3">
        <v>1523.6000000000001</v>
      </c>
      <c r="O131" s="3">
        <v>1584.5440000000001</v>
      </c>
      <c r="P131" s="20">
        <f t="shared" ref="P131:P138" si="51">G131*(L131-N131)</f>
        <v>10463379.292200001</v>
      </c>
      <c r="Q131" s="20">
        <f t="shared" ref="Q131:Q138" si="52">(L131-N131)*H131</f>
        <v>5455627.1032800004</v>
      </c>
      <c r="R131" s="20">
        <f t="shared" ref="R131:R138" si="53">(M131-O131)*I131</f>
        <v>3309184.3421812006</v>
      </c>
      <c r="S131" s="20">
        <f t="shared" ref="S131:S138" si="54">(M131-O131)*J131</f>
        <v>10924193.666642202</v>
      </c>
      <c r="T131" s="20">
        <f t="shared" si="28"/>
        <v>30152384.404303402</v>
      </c>
      <c r="U131" s="23"/>
      <c r="V131" s="23"/>
      <c r="W131" s="23"/>
      <c r="X131" s="22"/>
      <c r="Y131" s="22"/>
    </row>
    <row r="132" spans="1:25" s="5" customFormat="1" ht="54" customHeight="1">
      <c r="A132" s="17" t="s">
        <v>139</v>
      </c>
      <c r="B132" s="18" t="s">
        <v>140</v>
      </c>
      <c r="C132" s="18" t="s">
        <v>138</v>
      </c>
      <c r="D132" s="18" t="s">
        <v>142</v>
      </c>
      <c r="E132" s="18"/>
      <c r="F132" s="18"/>
      <c r="G132" s="19">
        <f>'2023'!G134</f>
        <v>2277.0259999999998</v>
      </c>
      <c r="H132" s="19">
        <f>'2023'!H134</f>
        <v>1321.7809999999999</v>
      </c>
      <c r="I132" s="19">
        <f>'2023'!I134</f>
        <v>674.5</v>
      </c>
      <c r="J132" s="19">
        <f>'2023'!J134</f>
        <v>2143.1089999999999</v>
      </c>
      <c r="K132" s="19">
        <f t="shared" si="50"/>
        <v>6416.4159999999993</v>
      </c>
      <c r="L132" s="3">
        <v>5967.8690062000014</v>
      </c>
      <c r="M132" s="3">
        <v>5967.8690062000005</v>
      </c>
      <c r="N132" s="3">
        <v>1523.6000000000001</v>
      </c>
      <c r="O132" s="3">
        <v>1584.5440000000001</v>
      </c>
      <c r="P132" s="20">
        <f t="shared" si="51"/>
        <v>10119716.078111563</v>
      </c>
      <c r="Q132" s="20">
        <f t="shared" si="52"/>
        <v>5874350.3312840434</v>
      </c>
      <c r="R132" s="20">
        <f t="shared" si="53"/>
        <v>2956552.7166819004</v>
      </c>
      <c r="S132" s="20">
        <f t="shared" si="54"/>
        <v>9393943.2707122769</v>
      </c>
      <c r="T132" s="20">
        <f t="shared" si="28"/>
        <v>28344562.396789782</v>
      </c>
      <c r="U132" s="23"/>
      <c r="V132" s="23"/>
      <c r="W132" s="23"/>
      <c r="X132" s="22"/>
      <c r="Y132" s="22"/>
    </row>
    <row r="133" spans="1:25" s="5" customFormat="1" ht="54" customHeight="1">
      <c r="A133" s="17" t="s">
        <v>139</v>
      </c>
      <c r="B133" s="18" t="s">
        <v>140</v>
      </c>
      <c r="C133" s="18" t="s">
        <v>138</v>
      </c>
      <c r="D133" s="18" t="s">
        <v>143</v>
      </c>
      <c r="E133" s="18"/>
      <c r="F133" s="18"/>
      <c r="G133" s="19">
        <f>'2023'!G135</f>
        <v>5202.0050000000001</v>
      </c>
      <c r="H133" s="19">
        <f>'2023'!H135</f>
        <v>3512.3940000000002</v>
      </c>
      <c r="I133" s="19">
        <f>'2023'!I135</f>
        <v>1749.759</v>
      </c>
      <c r="J133" s="19">
        <f>'2023'!J135</f>
        <v>5146.9470000000001</v>
      </c>
      <c r="K133" s="19">
        <f t="shared" si="50"/>
        <v>15611.105000000001</v>
      </c>
      <c r="L133" s="3">
        <v>7637.5262138000007</v>
      </c>
      <c r="M133" s="3">
        <v>7637.5262137999989</v>
      </c>
      <c r="N133" s="3">
        <v>1523.6000000000001</v>
      </c>
      <c r="O133" s="3">
        <v>1584.5440000000001</v>
      </c>
      <c r="P133" s="20">
        <f t="shared" si="51"/>
        <v>31804674.733818673</v>
      </c>
      <c r="Q133" s="20">
        <f t="shared" si="52"/>
        <v>21474517.749793839</v>
      </c>
      <c r="R133" s="20">
        <f t="shared" si="53"/>
        <v>10591260.105436472</v>
      </c>
      <c r="S133" s="20">
        <f t="shared" si="54"/>
        <v>31154378.646371264</v>
      </c>
      <c r="T133" s="20">
        <f t="shared" si="28"/>
        <v>95024831.235420242</v>
      </c>
      <c r="U133" s="23"/>
      <c r="V133" s="23"/>
      <c r="W133" s="23"/>
      <c r="X133" s="22"/>
      <c r="Y133" s="22"/>
    </row>
    <row r="134" spans="1:25" s="5" customFormat="1" ht="54" customHeight="1">
      <c r="A134" s="17" t="s">
        <v>111</v>
      </c>
      <c r="B134" s="18" t="s">
        <v>112</v>
      </c>
      <c r="C134" s="18" t="s">
        <v>138</v>
      </c>
      <c r="D134" s="18" t="s">
        <v>356</v>
      </c>
      <c r="E134" s="18" t="s">
        <v>357</v>
      </c>
      <c r="F134" s="18" t="s">
        <v>424</v>
      </c>
      <c r="G134" s="19">
        <f>'2023'!G136</f>
        <v>530.20399999999995</v>
      </c>
      <c r="H134" s="19">
        <f>'2023'!H136</f>
        <v>285.40600000000001</v>
      </c>
      <c r="I134" s="19">
        <f>'2023'!I136</f>
        <v>199.244</v>
      </c>
      <c r="J134" s="19">
        <f>'2023'!J136</f>
        <v>597.73299999999995</v>
      </c>
      <c r="K134" s="19">
        <f t="shared" si="50"/>
        <v>1612.587</v>
      </c>
      <c r="L134" s="3">
        <v>12145.470008</v>
      </c>
      <c r="M134" s="3">
        <v>12145.470008</v>
      </c>
      <c r="N134" s="3">
        <v>1523.6000000000001</v>
      </c>
      <c r="O134" s="3">
        <v>1584.5440000000001</v>
      </c>
      <c r="P134" s="20">
        <f t="shared" si="51"/>
        <v>5631757.9657216314</v>
      </c>
      <c r="Q134" s="20">
        <f t="shared" si="52"/>
        <v>3031545.4315032479</v>
      </c>
      <c r="R134" s="20">
        <f t="shared" si="53"/>
        <v>2104201.1415379522</v>
      </c>
      <c r="S134" s="20">
        <f t="shared" si="54"/>
        <v>6312613.9855398638</v>
      </c>
      <c r="T134" s="20">
        <f t="shared" si="28"/>
        <v>17080118.524302695</v>
      </c>
      <c r="U134" s="23"/>
      <c r="V134" s="23"/>
      <c r="W134" s="23"/>
      <c r="X134" s="22"/>
      <c r="Y134" s="22"/>
    </row>
    <row r="135" spans="1:25" s="5" customFormat="1" ht="54" customHeight="1">
      <c r="A135" s="17" t="s">
        <v>111</v>
      </c>
      <c r="B135" s="18" t="s">
        <v>112</v>
      </c>
      <c r="C135" s="18" t="s">
        <v>138</v>
      </c>
      <c r="D135" s="18" t="s">
        <v>356</v>
      </c>
      <c r="E135" s="18" t="s">
        <v>358</v>
      </c>
      <c r="F135" s="18" t="s">
        <v>423</v>
      </c>
      <c r="G135" s="19">
        <f>'2023'!G137</f>
        <v>31.746000000000002</v>
      </c>
      <c r="H135" s="19">
        <f>'2023'!H137</f>
        <v>23.004000000000001</v>
      </c>
      <c r="I135" s="19">
        <f>'2023'!I137</f>
        <v>11.502000000000001</v>
      </c>
      <c r="J135" s="19">
        <f>'2023'!J137</f>
        <v>34.506</v>
      </c>
      <c r="K135" s="19">
        <f t="shared" si="50"/>
        <v>100.758</v>
      </c>
      <c r="L135" s="3">
        <v>11467.949135000001</v>
      </c>
      <c r="M135" s="3">
        <v>11467.949135000001</v>
      </c>
      <c r="N135" s="3">
        <v>1523.6000000000001</v>
      </c>
      <c r="O135" s="3">
        <v>1584.5440000000001</v>
      </c>
      <c r="P135" s="20">
        <f t="shared" si="51"/>
        <v>315693.30763971002</v>
      </c>
      <c r="Q135" s="20">
        <f t="shared" si="52"/>
        <v>228759.80750154002</v>
      </c>
      <c r="R135" s="20">
        <f t="shared" si="53"/>
        <v>113678.92586277002</v>
      </c>
      <c r="S135" s="20">
        <f t="shared" si="54"/>
        <v>341036.77758831001</v>
      </c>
      <c r="T135" s="20">
        <f t="shared" si="28"/>
        <v>999168.81859233021</v>
      </c>
      <c r="U135" s="23"/>
      <c r="V135" s="23"/>
      <c r="W135" s="23"/>
      <c r="X135" s="22"/>
      <c r="Y135" s="22"/>
    </row>
    <row r="136" spans="1:25" s="5" customFormat="1" ht="54" customHeight="1">
      <c r="A136" s="17" t="s">
        <v>147</v>
      </c>
      <c r="B136" s="18" t="s">
        <v>148</v>
      </c>
      <c r="C136" s="18" t="s">
        <v>138</v>
      </c>
      <c r="D136" s="18" t="s">
        <v>141</v>
      </c>
      <c r="E136" s="18"/>
      <c r="F136" s="18"/>
      <c r="G136" s="19">
        <f>'2023'!G138</f>
        <v>1568.1210000000001</v>
      </c>
      <c r="H136" s="19">
        <f>'2023'!H138</f>
        <v>832.71499999999992</v>
      </c>
      <c r="I136" s="19">
        <f>'2023'!I138</f>
        <v>452.09500000000003</v>
      </c>
      <c r="J136" s="19">
        <f>'2023'!J138</f>
        <v>1479.42</v>
      </c>
      <c r="K136" s="19">
        <f t="shared" si="50"/>
        <v>4332.3510000000006</v>
      </c>
      <c r="L136" s="3">
        <v>6299.53</v>
      </c>
      <c r="M136" s="3">
        <v>7018.5830521091839</v>
      </c>
      <c r="N136" s="3">
        <v>1828.3200000000002</v>
      </c>
      <c r="O136" s="3">
        <v>1901.4528000000003</v>
      </c>
      <c r="P136" s="20">
        <f t="shared" si="51"/>
        <v>7011398.296409999</v>
      </c>
      <c r="Q136" s="20">
        <f t="shared" si="52"/>
        <v>3723243.6351499991</v>
      </c>
      <c r="R136" s="20">
        <f t="shared" si="53"/>
        <v>2313429.0013273018</v>
      </c>
      <c r="S136" s="20">
        <f t="shared" si="54"/>
        <v>7570384.8375753695</v>
      </c>
      <c r="T136" s="20">
        <f t="shared" ref="T136:T197" si="55">SUM(P136:S136)</f>
        <v>20618455.770462669</v>
      </c>
      <c r="U136" s="23"/>
      <c r="V136" s="23"/>
      <c r="W136" s="23"/>
      <c r="X136" s="22"/>
      <c r="Y136" s="22"/>
    </row>
    <row r="137" spans="1:25" s="5" customFormat="1" ht="54" customHeight="1">
      <c r="A137" s="17" t="s">
        <v>147</v>
      </c>
      <c r="B137" s="18" t="s">
        <v>148</v>
      </c>
      <c r="C137" s="18" t="s">
        <v>138</v>
      </c>
      <c r="D137" s="18" t="s">
        <v>149</v>
      </c>
      <c r="E137" s="18"/>
      <c r="F137" s="18"/>
      <c r="G137" s="19">
        <f>'2023'!G139</f>
        <v>332.97899999999998</v>
      </c>
      <c r="H137" s="19">
        <f>'2023'!H139</f>
        <v>227.524</v>
      </c>
      <c r="I137" s="19">
        <f>'2023'!I139</f>
        <v>110.017</v>
      </c>
      <c r="J137" s="19">
        <f>'2023'!J139</f>
        <v>347.98599999999999</v>
      </c>
      <c r="K137" s="19">
        <f t="shared" si="50"/>
        <v>1018.506</v>
      </c>
      <c r="L137" s="3">
        <v>8877.9699999999993</v>
      </c>
      <c r="M137" s="3">
        <v>8877.9700000000012</v>
      </c>
      <c r="N137" s="3">
        <v>1828.3200000000002</v>
      </c>
      <c r="O137" s="3">
        <v>1901.4528000000003</v>
      </c>
      <c r="P137" s="20">
        <f t="shared" si="51"/>
        <v>2347385.40735</v>
      </c>
      <c r="Q137" s="20">
        <f t="shared" si="52"/>
        <v>1603964.5666</v>
      </c>
      <c r="R137" s="20">
        <f t="shared" si="53"/>
        <v>767535.49279240007</v>
      </c>
      <c r="S137" s="20">
        <f t="shared" si="54"/>
        <v>2427730.3143592002</v>
      </c>
      <c r="T137" s="20">
        <f t="shared" si="55"/>
        <v>7146615.7811016003</v>
      </c>
      <c r="U137" s="23"/>
      <c r="V137" s="23"/>
      <c r="W137" s="23"/>
      <c r="X137" s="22"/>
      <c r="Y137" s="22"/>
    </row>
    <row r="138" spans="1:25" s="5" customFormat="1" ht="54" customHeight="1">
      <c r="A138" s="17" t="s">
        <v>144</v>
      </c>
      <c r="B138" s="18" t="s">
        <v>145</v>
      </c>
      <c r="C138" s="18" t="s">
        <v>138</v>
      </c>
      <c r="D138" s="18" t="s">
        <v>146</v>
      </c>
      <c r="E138" s="18"/>
      <c r="F138" s="18"/>
      <c r="G138" s="19">
        <f>'2023'!G140</f>
        <v>3944.74</v>
      </c>
      <c r="H138" s="19">
        <f>'2023'!H140</f>
        <v>2540.75</v>
      </c>
      <c r="I138" s="19">
        <f>'2023'!I140</f>
        <v>1311.73</v>
      </c>
      <c r="J138" s="19">
        <f>'2023'!J140</f>
        <v>3896.35</v>
      </c>
      <c r="K138" s="19">
        <f t="shared" si="50"/>
        <v>11693.57</v>
      </c>
      <c r="L138" s="3">
        <v>6470.61</v>
      </c>
      <c r="M138" s="3">
        <v>7161.2087470997667</v>
      </c>
      <c r="N138" s="3">
        <v>1828.3200000000002</v>
      </c>
      <c r="O138" s="3">
        <v>1901.4528000000003</v>
      </c>
      <c r="P138" s="20">
        <f t="shared" si="51"/>
        <v>18312627.054599997</v>
      </c>
      <c r="Q138" s="20">
        <f t="shared" si="52"/>
        <v>11794898.317499997</v>
      </c>
      <c r="R138" s="20">
        <f t="shared" si="53"/>
        <v>6899379.6684891768</v>
      </c>
      <c r="S138" s="20">
        <f t="shared" si="54"/>
        <v>20493850.084482174</v>
      </c>
      <c r="T138" s="20">
        <f t="shared" si="55"/>
        <v>57500755.125071347</v>
      </c>
      <c r="U138" s="23"/>
      <c r="V138" s="23"/>
      <c r="W138" s="23"/>
      <c r="X138" s="22"/>
      <c r="Y138" s="22"/>
    </row>
    <row r="139" spans="1:25" s="5" customFormat="1" ht="14.25" customHeight="1">
      <c r="A139" s="17"/>
      <c r="B139" s="18"/>
      <c r="C139" s="18"/>
      <c r="D139" s="18"/>
      <c r="E139" s="18"/>
      <c r="F139" s="18"/>
      <c r="G139" s="19"/>
      <c r="H139" s="19"/>
      <c r="I139" s="19"/>
      <c r="J139" s="19"/>
      <c r="K139" s="19"/>
      <c r="L139" s="3"/>
      <c r="M139" s="3"/>
      <c r="N139" s="3"/>
      <c r="O139" s="3"/>
      <c r="P139" s="20"/>
      <c r="Q139" s="20"/>
      <c r="R139" s="20"/>
      <c r="S139" s="20"/>
      <c r="T139" s="20"/>
      <c r="U139" s="23"/>
      <c r="V139" s="23"/>
      <c r="W139" s="23"/>
      <c r="X139" s="22"/>
      <c r="Y139" s="22"/>
    </row>
    <row r="140" spans="1:25" s="5" customFormat="1" ht="54" customHeight="1">
      <c r="A140" s="17" t="s">
        <v>35</v>
      </c>
      <c r="B140" s="18" t="s">
        <v>36</v>
      </c>
      <c r="C140" s="18" t="s">
        <v>359</v>
      </c>
      <c r="D140" s="18" t="s">
        <v>375</v>
      </c>
      <c r="E140" s="18"/>
      <c r="F140" s="18" t="s">
        <v>371</v>
      </c>
      <c r="G140" s="19">
        <f>'2023'!G142</f>
        <v>11843.584000000001</v>
      </c>
      <c r="H140" s="19">
        <f>'2023'!H142</f>
        <v>6526.32</v>
      </c>
      <c r="I140" s="19">
        <f>'2023'!I142</f>
        <v>3362.8020000000001</v>
      </c>
      <c r="J140" s="19">
        <f>'2023'!J142</f>
        <v>10054.812</v>
      </c>
      <c r="K140" s="19">
        <f t="shared" ref="K140:K152" si="56">G140+H140+I140+J140</f>
        <v>31787.518000000004</v>
      </c>
      <c r="L140" s="3">
        <v>4709.22</v>
      </c>
      <c r="M140" s="3">
        <v>5185.71806385542</v>
      </c>
      <c r="N140" s="3">
        <v>2184</v>
      </c>
      <c r="O140" s="3">
        <v>2271.36</v>
      </c>
      <c r="P140" s="20">
        <f t="shared" ref="P140:P152" si="57">G140*(L140-N140)</f>
        <v>29907655.188480005</v>
      </c>
      <c r="Q140" s="20">
        <f t="shared" ref="Q140:Q152" si="58">(L140-N140)*H140</f>
        <v>16480393.7904</v>
      </c>
      <c r="R140" s="20">
        <f t="shared" ref="R140:R152" si="59">(M140-O140)*I140</f>
        <v>9800409.1258491334</v>
      </c>
      <c r="S140" s="20">
        <f t="shared" ref="S140:S152" si="60">(M140-O140)*J140</f>
        <v>29303322.432750244</v>
      </c>
      <c r="T140" s="20">
        <f t="shared" si="55"/>
        <v>85491780.537479386</v>
      </c>
      <c r="U140" s="23"/>
      <c r="V140" s="23"/>
      <c r="W140" s="23"/>
      <c r="X140" s="22"/>
      <c r="Y140" s="22"/>
    </row>
    <row r="141" spans="1:25" s="5" customFormat="1" ht="54" customHeight="1">
      <c r="A141" s="17" t="s">
        <v>152</v>
      </c>
      <c r="B141" s="18" t="s">
        <v>153</v>
      </c>
      <c r="C141" s="18" t="s">
        <v>359</v>
      </c>
      <c r="D141" s="18" t="s">
        <v>363</v>
      </c>
      <c r="E141" s="18"/>
      <c r="F141" s="18"/>
      <c r="G141" s="19">
        <f>'2023'!G143</f>
        <v>2776.9580000000001</v>
      </c>
      <c r="H141" s="19">
        <f>'2023'!H143</f>
        <v>1248.3309999999999</v>
      </c>
      <c r="I141" s="19">
        <f>'2023'!I143</f>
        <v>832.08799999999997</v>
      </c>
      <c r="J141" s="19">
        <f>'2023'!J143</f>
        <v>2544.0990000000002</v>
      </c>
      <c r="K141" s="19">
        <f t="shared" si="56"/>
        <v>7401.4759999999997</v>
      </c>
      <c r="L141" s="3">
        <v>5784.191636026686</v>
      </c>
      <c r="M141" s="3">
        <v>5784.191636026686</v>
      </c>
      <c r="N141" s="3">
        <f>'2023'!O143</f>
        <v>2580</v>
      </c>
      <c r="O141" s="3">
        <f>N141*1.04</f>
        <v>2683.2000000000003</v>
      </c>
      <c r="P141" s="20">
        <f t="shared" si="57"/>
        <v>8897905.5971973948</v>
      </c>
      <c r="Q141" s="20">
        <f t="shared" si="58"/>
        <v>3999891.7491928288</v>
      </c>
      <c r="R141" s="20">
        <f t="shared" si="59"/>
        <v>2580297.9284381727</v>
      </c>
      <c r="S141" s="20">
        <f t="shared" si="60"/>
        <v>7889229.7202238552</v>
      </c>
      <c r="T141" s="20">
        <f t="shared" si="55"/>
        <v>23367324.995052252</v>
      </c>
      <c r="U141" s="23"/>
      <c r="V141" s="23"/>
      <c r="W141" s="23"/>
      <c r="X141" s="22"/>
      <c r="Y141" s="22"/>
    </row>
    <row r="142" spans="1:25" s="5" customFormat="1" ht="54" customHeight="1">
      <c r="A142" s="17" t="s">
        <v>47</v>
      </c>
      <c r="B142" s="18" t="s">
        <v>48</v>
      </c>
      <c r="C142" s="18" t="s">
        <v>359</v>
      </c>
      <c r="D142" s="18" t="s">
        <v>365</v>
      </c>
      <c r="E142" s="18" t="s">
        <v>366</v>
      </c>
      <c r="F142" s="18"/>
      <c r="G142" s="19">
        <f>'2023'!G144</f>
        <v>16319.521000000001</v>
      </c>
      <c r="H142" s="19">
        <f>'2023'!H144</f>
        <v>4907.2950000000001</v>
      </c>
      <c r="I142" s="19">
        <f>'2023'!I144</f>
        <v>811.46100000000001</v>
      </c>
      <c r="J142" s="19">
        <f>'2023'!J144</f>
        <v>10462.117</v>
      </c>
      <c r="K142" s="19">
        <f t="shared" si="56"/>
        <v>32500.394</v>
      </c>
      <c r="L142" s="3">
        <v>7438.5155257360011</v>
      </c>
      <c r="M142" s="3">
        <v>7438.5155257360002</v>
      </c>
      <c r="N142" s="3">
        <v>2184</v>
      </c>
      <c r="O142" s="3">
        <v>2271.36</v>
      </c>
      <c r="P142" s="20">
        <f t="shared" si="57"/>
        <v>85751176.467074707</v>
      </c>
      <c r="Q142" s="20">
        <f t="shared" si="58"/>
        <v>25785457.76686665</v>
      </c>
      <c r="R142" s="20">
        <f t="shared" si="59"/>
        <v>4192945.1900692601</v>
      </c>
      <c r="S142" s="20">
        <f t="shared" si="60"/>
        <v>54059385.667446539</v>
      </c>
      <c r="T142" s="20">
        <f t="shared" si="55"/>
        <v>169788965.09145716</v>
      </c>
      <c r="U142" s="23"/>
      <c r="V142" s="23"/>
      <c r="W142" s="23"/>
      <c r="X142" s="22"/>
      <c r="Y142" s="22"/>
    </row>
    <row r="143" spans="1:25" s="5" customFormat="1" ht="54" customHeight="1">
      <c r="A143" s="17" t="s">
        <v>47</v>
      </c>
      <c r="B143" s="18" t="s">
        <v>48</v>
      </c>
      <c r="C143" s="18" t="s">
        <v>359</v>
      </c>
      <c r="D143" s="18" t="s">
        <v>365</v>
      </c>
      <c r="E143" s="18" t="s">
        <v>367</v>
      </c>
      <c r="F143" s="18"/>
      <c r="G143" s="19">
        <f>'2023'!G145</f>
        <v>60.460999999999999</v>
      </c>
      <c r="H143" s="19">
        <f>'2023'!H145</f>
        <v>21.114000000000001</v>
      </c>
      <c r="I143" s="19">
        <f>'2023'!I145</f>
        <v>15.263999999999999</v>
      </c>
      <c r="J143" s="19">
        <f>'2023'!J145</f>
        <v>33.305</v>
      </c>
      <c r="K143" s="19">
        <f t="shared" si="56"/>
        <v>130.14400000000001</v>
      </c>
      <c r="L143" s="3">
        <v>7438.5155257360011</v>
      </c>
      <c r="M143" s="3">
        <v>7438.5155257360011</v>
      </c>
      <c r="N143" s="3">
        <v>1757.6000000000001</v>
      </c>
      <c r="O143" s="3">
        <v>1827.9040000000002</v>
      </c>
      <c r="P143" s="20">
        <f t="shared" si="57"/>
        <v>343473.83360152435</v>
      </c>
      <c r="Q143" s="20">
        <f t="shared" si="58"/>
        <v>119946.85041038992</v>
      </c>
      <c r="R143" s="20">
        <f t="shared" si="59"/>
        <v>85640.37432883431</v>
      </c>
      <c r="S143" s="20">
        <f t="shared" si="60"/>
        <v>186861.41686463749</v>
      </c>
      <c r="T143" s="20">
        <f t="shared" si="55"/>
        <v>735922.47520538617</v>
      </c>
      <c r="U143" s="23"/>
      <c r="V143" s="23"/>
      <c r="W143" s="23"/>
      <c r="X143" s="22"/>
      <c r="Y143" s="22"/>
    </row>
    <row r="144" spans="1:25" s="5" customFormat="1" ht="105" customHeight="1">
      <c r="A144" s="17" t="s">
        <v>154</v>
      </c>
      <c r="B144" s="18" t="s">
        <v>155</v>
      </c>
      <c r="C144" s="18" t="s">
        <v>359</v>
      </c>
      <c r="D144" s="18" t="s">
        <v>368</v>
      </c>
      <c r="E144" s="18" t="s">
        <v>369</v>
      </c>
      <c r="F144" s="18"/>
      <c r="G144" s="19">
        <f>11394.006+260.897+2.487</f>
        <v>11657.39</v>
      </c>
      <c r="H144" s="19">
        <f>5182.818+61.247+0.631</f>
        <v>5244.6960000000008</v>
      </c>
      <c r="I144" s="19">
        <f>2374.133+29.586+0.236</f>
        <v>2403.9549999999995</v>
      </c>
      <c r="J144" s="19">
        <f>10000.683+170.273+1.711</f>
        <v>10172.666999999999</v>
      </c>
      <c r="K144" s="19">
        <f t="shared" si="56"/>
        <v>29478.707999999999</v>
      </c>
      <c r="L144" s="3">
        <v>3764.679926196106</v>
      </c>
      <c r="M144" s="3">
        <v>3764.679926196106</v>
      </c>
      <c r="N144" s="3">
        <f>'2023'!O146</f>
        <v>2580</v>
      </c>
      <c r="O144" s="3">
        <f>N144*1.04</f>
        <v>2683.2000000000003</v>
      </c>
      <c r="P144" s="20">
        <f t="shared" si="57"/>
        <v>13810275.924839223</v>
      </c>
      <c r="Q144" s="20">
        <f t="shared" si="58"/>
        <v>6213286.0702010132</v>
      </c>
      <c r="R144" s="20">
        <f t="shared" si="59"/>
        <v>2599829.0759787587</v>
      </c>
      <c r="S144" s="20">
        <f t="shared" si="60"/>
        <v>11001535.15637756</v>
      </c>
      <c r="T144" s="20">
        <f t="shared" si="55"/>
        <v>33624926.227396555</v>
      </c>
      <c r="U144" s="23"/>
      <c r="V144" s="23"/>
      <c r="W144" s="23"/>
      <c r="X144" s="22"/>
      <c r="Y144" s="22"/>
    </row>
    <row r="145" spans="1:25" s="5" customFormat="1" ht="54" customHeight="1">
      <c r="A145" s="17" t="s">
        <v>154</v>
      </c>
      <c r="B145" s="18" t="s">
        <v>155</v>
      </c>
      <c r="C145" s="18" t="s">
        <v>359</v>
      </c>
      <c r="D145" s="18" t="s">
        <v>368</v>
      </c>
      <c r="E145" s="18" t="s">
        <v>370</v>
      </c>
      <c r="F145" s="18"/>
      <c r="G145" s="19">
        <f>'2023'!G147</f>
        <v>139.26599999999999</v>
      </c>
      <c r="H145" s="19">
        <f>'2023'!H147</f>
        <v>92.843999999999994</v>
      </c>
      <c r="I145" s="19">
        <f>'2023'!I147</f>
        <v>46.421999999999997</v>
      </c>
      <c r="J145" s="19">
        <f>'2023'!J147</f>
        <v>139.26599999999999</v>
      </c>
      <c r="K145" s="19">
        <f t="shared" si="56"/>
        <v>417.798</v>
      </c>
      <c r="L145" s="3">
        <v>9189.65</v>
      </c>
      <c r="M145" s="3">
        <v>9414.6033355555519</v>
      </c>
      <c r="N145" s="3">
        <v>2620.8000000000002</v>
      </c>
      <c r="O145" s="3">
        <v>2725.6320000000001</v>
      </c>
      <c r="P145" s="20">
        <f t="shared" si="57"/>
        <v>914817.46409999987</v>
      </c>
      <c r="Q145" s="20">
        <f t="shared" si="58"/>
        <v>609878.30939999991</v>
      </c>
      <c r="R145" s="20">
        <f t="shared" si="59"/>
        <v>310515.42733915983</v>
      </c>
      <c r="S145" s="20">
        <f t="shared" si="60"/>
        <v>931546.28201747953</v>
      </c>
      <c r="T145" s="20">
        <f t="shared" si="55"/>
        <v>2766757.4828566392</v>
      </c>
      <c r="U145" s="23"/>
      <c r="V145" s="23"/>
      <c r="W145" s="23"/>
      <c r="X145" s="22"/>
      <c r="Y145" s="22"/>
    </row>
    <row r="146" spans="1:25" s="5" customFormat="1" ht="54" customHeight="1">
      <c r="A146" s="17" t="s">
        <v>35</v>
      </c>
      <c r="B146" s="18" t="s">
        <v>36</v>
      </c>
      <c r="C146" s="18" t="s">
        <v>359</v>
      </c>
      <c r="D146" s="18" t="s">
        <v>373</v>
      </c>
      <c r="E146" s="18"/>
      <c r="F146" s="18" t="s">
        <v>372</v>
      </c>
      <c r="G146" s="19">
        <f>'2023'!G148</f>
        <v>680.86200000000008</v>
      </c>
      <c r="H146" s="19">
        <f>'2023'!H148</f>
        <v>428.38</v>
      </c>
      <c r="I146" s="19">
        <f>'2023'!I148</f>
        <v>117.23</v>
      </c>
      <c r="J146" s="19">
        <f>'2023'!J148</f>
        <v>674.1</v>
      </c>
      <c r="K146" s="19">
        <f t="shared" si="56"/>
        <v>1900.5720000000001</v>
      </c>
      <c r="L146" s="3">
        <v>9303.3721112000021</v>
      </c>
      <c r="M146" s="3">
        <v>9303.3721112000003</v>
      </c>
      <c r="N146" s="3">
        <v>2184</v>
      </c>
      <c r="O146" s="3">
        <v>2271.36</v>
      </c>
      <c r="P146" s="20">
        <f t="shared" si="57"/>
        <v>4847309.9343758561</v>
      </c>
      <c r="Q146" s="20">
        <f t="shared" si="58"/>
        <v>3049796.624995857</v>
      </c>
      <c r="R146" s="20">
        <f t="shared" si="59"/>
        <v>824362.77979597601</v>
      </c>
      <c r="S146" s="20">
        <f t="shared" si="60"/>
        <v>4740279.3641599203</v>
      </c>
      <c r="T146" s="20">
        <f t="shared" si="55"/>
        <v>13461748.703327611</v>
      </c>
      <c r="U146" s="23"/>
      <c r="V146" s="23"/>
      <c r="W146" s="23"/>
      <c r="X146" s="22"/>
      <c r="Y146" s="22"/>
    </row>
    <row r="147" spans="1:25" s="5" customFormat="1" ht="54" customHeight="1">
      <c r="A147" s="17" t="s">
        <v>35</v>
      </c>
      <c r="B147" s="18" t="s">
        <v>36</v>
      </c>
      <c r="C147" s="18" t="s">
        <v>359</v>
      </c>
      <c r="D147" s="18" t="s">
        <v>374</v>
      </c>
      <c r="E147" s="18"/>
      <c r="F147" s="18" t="s">
        <v>372</v>
      </c>
      <c r="G147" s="19">
        <f>'2023'!G149</f>
        <v>85.055999999999997</v>
      </c>
      <c r="H147" s="19">
        <f>'2023'!H149</f>
        <v>53.804000000000002</v>
      </c>
      <c r="I147" s="19">
        <f>'2023'!I149</f>
        <v>15.06</v>
      </c>
      <c r="J147" s="19">
        <f>'2023'!J149</f>
        <v>86.59</v>
      </c>
      <c r="K147" s="19">
        <f t="shared" si="56"/>
        <v>240.51000000000002</v>
      </c>
      <c r="L147" s="3">
        <v>8182.8964928000023</v>
      </c>
      <c r="M147" s="3">
        <v>8182.8964928000005</v>
      </c>
      <c r="N147" s="3">
        <v>2184</v>
      </c>
      <c r="O147" s="3">
        <v>2271.36</v>
      </c>
      <c r="P147" s="20">
        <f t="shared" si="57"/>
        <v>510242.14009159699</v>
      </c>
      <c r="Q147" s="20">
        <f t="shared" si="58"/>
        <v>322764.62689861131</v>
      </c>
      <c r="R147" s="20">
        <f t="shared" si="59"/>
        <v>89027.739581568007</v>
      </c>
      <c r="S147" s="20">
        <f t="shared" si="60"/>
        <v>511879.94491155201</v>
      </c>
      <c r="T147" s="20">
        <f t="shared" si="55"/>
        <v>1433914.4514833284</v>
      </c>
      <c r="U147" s="23"/>
      <c r="V147" s="23"/>
      <c r="W147" s="23"/>
      <c r="X147" s="22"/>
      <c r="Y147" s="22"/>
    </row>
    <row r="148" spans="1:25" s="5" customFormat="1" ht="54" customHeight="1">
      <c r="A148" s="17" t="s">
        <v>154</v>
      </c>
      <c r="B148" s="18" t="s">
        <v>155</v>
      </c>
      <c r="C148" s="18" t="s">
        <v>359</v>
      </c>
      <c r="D148" s="18" t="s">
        <v>229</v>
      </c>
      <c r="E148" s="18"/>
      <c r="F148" s="18"/>
      <c r="G148" s="19">
        <f>'2023'!G150</f>
        <v>94.668999999999997</v>
      </c>
      <c r="H148" s="19">
        <f>'2023'!H150</f>
        <v>63.765999999999998</v>
      </c>
      <c r="I148" s="19">
        <f>'2023'!I150</f>
        <v>16.02</v>
      </c>
      <c r="J148" s="19">
        <f>'2023'!J150</f>
        <v>98.43</v>
      </c>
      <c r="K148" s="19">
        <f t="shared" si="56"/>
        <v>272.88499999999999</v>
      </c>
      <c r="L148" s="3">
        <v>0</v>
      </c>
      <c r="M148" s="3">
        <v>0</v>
      </c>
      <c r="N148" s="3">
        <v>0</v>
      </c>
      <c r="O148" s="3">
        <v>0</v>
      </c>
      <c r="P148" s="20">
        <f t="shared" si="57"/>
        <v>0</v>
      </c>
      <c r="Q148" s="20">
        <f t="shared" si="58"/>
        <v>0</v>
      </c>
      <c r="R148" s="20">
        <f t="shared" si="59"/>
        <v>0</v>
      </c>
      <c r="S148" s="20">
        <f t="shared" si="60"/>
        <v>0</v>
      </c>
      <c r="T148" s="20">
        <f t="shared" si="55"/>
        <v>0</v>
      </c>
      <c r="U148" s="23"/>
      <c r="V148" s="23"/>
      <c r="W148" s="23"/>
      <c r="X148" s="22"/>
      <c r="Y148" s="22"/>
    </row>
    <row r="149" spans="1:25" s="5" customFormat="1" ht="54" customHeight="1">
      <c r="A149" s="17" t="s">
        <v>50</v>
      </c>
      <c r="B149" s="18" t="s">
        <v>77</v>
      </c>
      <c r="C149" s="18" t="s">
        <v>359</v>
      </c>
      <c r="D149" s="18" t="s">
        <v>363</v>
      </c>
      <c r="E149" s="18" t="s">
        <v>364</v>
      </c>
      <c r="F149" s="18"/>
      <c r="G149" s="19">
        <f>'2023'!G151</f>
        <v>956.94399999999996</v>
      </c>
      <c r="H149" s="19">
        <f>'2023'!H151</f>
        <v>354.37099999999998</v>
      </c>
      <c r="I149" s="19">
        <f>'2023'!I151</f>
        <v>225.078</v>
      </c>
      <c r="J149" s="19">
        <f>'2023'!J151</f>
        <v>763.15499999999997</v>
      </c>
      <c r="K149" s="19">
        <f t="shared" si="56"/>
        <v>2299.5479999999998</v>
      </c>
      <c r="L149" s="3">
        <v>3175.9739840000002</v>
      </c>
      <c r="M149" s="3">
        <v>3175.9739839999997</v>
      </c>
      <c r="N149" s="3">
        <v>2184</v>
      </c>
      <c r="O149" s="3">
        <v>2271.36</v>
      </c>
      <c r="P149" s="20">
        <f t="shared" si="57"/>
        <v>949263.55214489612</v>
      </c>
      <c r="Q149" s="20">
        <f t="shared" si="58"/>
        <v>351526.81268406403</v>
      </c>
      <c r="R149" s="20">
        <f t="shared" si="59"/>
        <v>203608.70629075193</v>
      </c>
      <c r="S149" s="20">
        <f t="shared" si="60"/>
        <v>690360.68495951965</v>
      </c>
      <c r="T149" s="20">
        <f t="shared" si="55"/>
        <v>2194759.7560792314</v>
      </c>
      <c r="U149" s="23"/>
      <c r="V149" s="23"/>
      <c r="W149" s="23"/>
      <c r="X149" s="22"/>
      <c r="Y149" s="22"/>
    </row>
    <row r="150" spans="1:25" s="5" customFormat="1" ht="101.25" customHeight="1">
      <c r="A150" s="17" t="s">
        <v>124</v>
      </c>
      <c r="B150" s="18" t="s">
        <v>125</v>
      </c>
      <c r="C150" s="18" t="s">
        <v>359</v>
      </c>
      <c r="D150" s="18" t="s">
        <v>360</v>
      </c>
      <c r="E150" s="18"/>
      <c r="F150" s="18"/>
      <c r="G150" s="19">
        <f>'2023'!G152</f>
        <v>1079.4390000000001</v>
      </c>
      <c r="H150" s="19">
        <f>'2023'!H152</f>
        <v>473.589</v>
      </c>
      <c r="I150" s="19">
        <f>'2023'!I152</f>
        <v>303.3</v>
      </c>
      <c r="J150" s="19">
        <f>'2023'!J152</f>
        <v>1057.0709999999999</v>
      </c>
      <c r="K150" s="19">
        <f t="shared" si="56"/>
        <v>2913.3989999999999</v>
      </c>
      <c r="L150" s="3">
        <v>5429.1575673579473</v>
      </c>
      <c r="M150" s="3">
        <v>5429.1575673579473</v>
      </c>
      <c r="N150" s="3">
        <f>'2023'!O152</f>
        <v>2150</v>
      </c>
      <c r="O150" s="3">
        <f>N150*1.04</f>
        <v>2236</v>
      </c>
      <c r="P150" s="20">
        <f t="shared" si="57"/>
        <v>3539650.5653512958</v>
      </c>
      <c r="Q150" s="20">
        <f t="shared" si="58"/>
        <v>1552972.953167483</v>
      </c>
      <c r="R150" s="20">
        <f t="shared" si="59"/>
        <v>968484.69017966546</v>
      </c>
      <c r="S150" s="20">
        <f t="shared" si="60"/>
        <v>3375394.2628846322</v>
      </c>
      <c r="T150" s="20">
        <f t="shared" si="55"/>
        <v>9436502.4715830758</v>
      </c>
      <c r="U150" s="23"/>
      <c r="V150" s="23"/>
      <c r="W150" s="23"/>
      <c r="X150" s="22"/>
      <c r="Y150" s="22"/>
    </row>
    <row r="151" spans="1:25" s="5" customFormat="1" ht="101.25" customHeight="1">
      <c r="A151" s="17" t="s">
        <v>124</v>
      </c>
      <c r="B151" s="18" t="s">
        <v>125</v>
      </c>
      <c r="C151" s="18" t="s">
        <v>359</v>
      </c>
      <c r="D151" s="18" t="s">
        <v>361</v>
      </c>
      <c r="E151" s="18"/>
      <c r="F151" s="18"/>
      <c r="G151" s="19">
        <f>'2023'!G153</f>
        <v>737.91899999999998</v>
      </c>
      <c r="H151" s="19">
        <f>'2023'!H153</f>
        <v>349.12400000000002</v>
      </c>
      <c r="I151" s="19">
        <f>'2023'!I153</f>
        <v>229.57499999999999</v>
      </c>
      <c r="J151" s="19">
        <f>'2023'!J153</f>
        <v>737.91800000000001</v>
      </c>
      <c r="K151" s="19">
        <f t="shared" si="56"/>
        <v>2054.5360000000001</v>
      </c>
      <c r="L151" s="3">
        <v>7976.3043800000005</v>
      </c>
      <c r="M151" s="3">
        <v>7976.3043800000014</v>
      </c>
      <c r="N151" s="3">
        <f>'2023'!O153</f>
        <v>2150</v>
      </c>
      <c r="O151" s="3">
        <f>N151*1.04</f>
        <v>2236</v>
      </c>
      <c r="P151" s="20">
        <f t="shared" si="57"/>
        <v>4299340.7017852198</v>
      </c>
      <c r="Q151" s="20">
        <f t="shared" si="58"/>
        <v>2034102.6903631203</v>
      </c>
      <c r="R151" s="20">
        <f t="shared" si="59"/>
        <v>1317830.3780385002</v>
      </c>
      <c r="S151" s="20">
        <f t="shared" si="60"/>
        <v>4235873.9274808411</v>
      </c>
      <c r="T151" s="20">
        <f t="shared" si="55"/>
        <v>11887147.697667681</v>
      </c>
      <c r="U151" s="23"/>
      <c r="V151" s="23"/>
      <c r="W151" s="23"/>
      <c r="X151" s="22"/>
      <c r="Y151" s="22"/>
    </row>
    <row r="152" spans="1:25" s="5" customFormat="1" ht="54" customHeight="1">
      <c r="A152" s="17" t="s">
        <v>124</v>
      </c>
      <c r="B152" s="18" t="s">
        <v>125</v>
      </c>
      <c r="C152" s="18" t="s">
        <v>359</v>
      </c>
      <c r="D152" s="18" t="s">
        <v>362</v>
      </c>
      <c r="E152" s="18"/>
      <c r="F152" s="18"/>
      <c r="G152" s="19">
        <f>'2023'!G154</f>
        <v>8.7780000000000005</v>
      </c>
      <c r="H152" s="19">
        <f>'2023'!H154</f>
        <v>4.1530000000000005</v>
      </c>
      <c r="I152" s="19">
        <f>'2023'!I154</f>
        <v>2.7309999999999999</v>
      </c>
      <c r="J152" s="19">
        <f>'2023'!J154</f>
        <v>8.7780000000000005</v>
      </c>
      <c r="K152" s="19">
        <f t="shared" si="56"/>
        <v>24.44</v>
      </c>
      <c r="L152" s="3">
        <v>8182.8964928000023</v>
      </c>
      <c r="M152" s="3">
        <v>8182.8964928000005</v>
      </c>
      <c r="N152" s="3">
        <f>'2023'!O154</f>
        <v>2150</v>
      </c>
      <c r="O152" s="3">
        <f>N152*1.04</f>
        <v>2236</v>
      </c>
      <c r="P152" s="20">
        <f t="shared" si="57"/>
        <v>52956.765413798421</v>
      </c>
      <c r="Q152" s="20">
        <f t="shared" si="58"/>
        <v>25054.619134598412</v>
      </c>
      <c r="R152" s="20">
        <f t="shared" si="59"/>
        <v>16240.9743218368</v>
      </c>
      <c r="S152" s="20">
        <f t="shared" si="60"/>
        <v>52201.857413798411</v>
      </c>
      <c r="T152" s="20">
        <f t="shared" si="55"/>
        <v>146454.21628403204</v>
      </c>
      <c r="U152" s="23"/>
      <c r="V152" s="23"/>
      <c r="W152" s="23"/>
      <c r="X152" s="22"/>
      <c r="Y152" s="22"/>
    </row>
    <row r="153" spans="1:25" s="5" customFormat="1" ht="14.25" customHeight="1">
      <c r="A153" s="17"/>
      <c r="B153" s="18"/>
      <c r="C153" s="18"/>
      <c r="D153" s="18"/>
      <c r="E153" s="18"/>
      <c r="F153" s="18"/>
      <c r="G153" s="19"/>
      <c r="H153" s="19"/>
      <c r="I153" s="19"/>
      <c r="J153" s="19"/>
      <c r="K153" s="19"/>
      <c r="L153" s="3"/>
      <c r="M153" s="3"/>
      <c r="N153" s="3"/>
      <c r="O153" s="3"/>
      <c r="P153" s="20"/>
      <c r="Q153" s="20"/>
      <c r="R153" s="20"/>
      <c r="S153" s="20"/>
      <c r="T153" s="20"/>
      <c r="U153" s="23"/>
      <c r="V153" s="23"/>
      <c r="W153" s="23"/>
      <c r="X153" s="22"/>
      <c r="Y153" s="22"/>
    </row>
    <row r="154" spans="1:25" s="5" customFormat="1" ht="54" customHeight="1">
      <c r="A154" s="17" t="s">
        <v>263</v>
      </c>
      <c r="B154" s="18" t="s">
        <v>376</v>
      </c>
      <c r="C154" s="18" t="s">
        <v>156</v>
      </c>
      <c r="D154" s="18" t="s">
        <v>264</v>
      </c>
      <c r="E154" s="18"/>
      <c r="F154" s="18"/>
      <c r="G154" s="19">
        <f>'2023'!G156</f>
        <v>52.177000000000007</v>
      </c>
      <c r="H154" s="19">
        <f>'2023'!H156</f>
        <v>20</v>
      </c>
      <c r="I154" s="19">
        <f>'2023'!I156</f>
        <v>4.7190000000000003</v>
      </c>
      <c r="J154" s="19">
        <f>'2023'!J156</f>
        <v>40.251999999999995</v>
      </c>
      <c r="K154" s="19">
        <f t="shared" ref="K154:K171" si="61">G154+H154+I154+J154</f>
        <v>117.148</v>
      </c>
      <c r="L154" s="3">
        <v>5407.7752312000011</v>
      </c>
      <c r="M154" s="3">
        <v>5407.7752312000011</v>
      </c>
      <c r="N154" s="3">
        <v>1944.8</v>
      </c>
      <c r="O154" s="3">
        <v>2022.5920000000001</v>
      </c>
      <c r="P154" s="20">
        <f t="shared" ref="P154:P171" si="62">G154*(L154-N154)</f>
        <v>180687.65863832246</v>
      </c>
      <c r="Q154" s="20">
        <f t="shared" ref="Q154:Q171" si="63">(L154-N154)*H154</f>
        <v>69259.504624000023</v>
      </c>
      <c r="R154" s="20">
        <f t="shared" ref="R154:R171" si="64">(M154-O154)*I154</f>
        <v>15974.679668032806</v>
      </c>
      <c r="S154" s="20">
        <f t="shared" ref="S154:S171" si="65">(M154-O154)*J154</f>
        <v>136260.39542226243</v>
      </c>
      <c r="T154" s="20">
        <f t="shared" si="55"/>
        <v>402182.23835261771</v>
      </c>
      <c r="U154" s="23"/>
      <c r="V154" s="23"/>
      <c r="W154" s="23"/>
      <c r="X154" s="22"/>
      <c r="Y154" s="22"/>
    </row>
    <row r="155" spans="1:25" s="5" customFormat="1" ht="54" customHeight="1">
      <c r="A155" s="17" t="s">
        <v>157</v>
      </c>
      <c r="B155" s="18" t="s">
        <v>158</v>
      </c>
      <c r="C155" s="18" t="s">
        <v>156</v>
      </c>
      <c r="D155" s="18" t="s">
        <v>159</v>
      </c>
      <c r="E155" s="18"/>
      <c r="F155" s="18"/>
      <c r="G155" s="19">
        <f>'2023'!G157</f>
        <v>778.12400000000002</v>
      </c>
      <c r="H155" s="19">
        <f>'2023'!H157</f>
        <v>768.52</v>
      </c>
      <c r="I155" s="19">
        <f>'2023'!I157</f>
        <v>195.49700000000001</v>
      </c>
      <c r="J155" s="19">
        <f>'2023'!J157</f>
        <v>713.76700000000005</v>
      </c>
      <c r="K155" s="19">
        <f t="shared" si="61"/>
        <v>2455.9080000000004</v>
      </c>
      <c r="L155" s="3">
        <v>6290.5659684000002</v>
      </c>
      <c r="M155" s="3">
        <v>6290.5659684000011</v>
      </c>
      <c r="N155" s="3">
        <v>2333.7600000000002</v>
      </c>
      <c r="O155" s="3">
        <v>2427.1104000000005</v>
      </c>
      <c r="P155" s="20">
        <f t="shared" si="62"/>
        <v>3078885.6873552818</v>
      </c>
      <c r="Q155" s="20">
        <f t="shared" si="63"/>
        <v>3040884.5228347681</v>
      </c>
      <c r="R155" s="20">
        <f t="shared" si="64"/>
        <v>755293.97325549496</v>
      </c>
      <c r="S155" s="20">
        <f t="shared" si="65"/>
        <v>2757607.0906901634</v>
      </c>
      <c r="T155" s="20">
        <f t="shared" si="55"/>
        <v>9632671.2741357088</v>
      </c>
      <c r="U155" s="23"/>
      <c r="V155" s="23"/>
      <c r="W155" s="23"/>
      <c r="X155" s="22"/>
      <c r="Y155" s="22"/>
    </row>
    <row r="156" spans="1:25" s="5" customFormat="1" ht="54" customHeight="1">
      <c r="A156" s="17" t="s">
        <v>160</v>
      </c>
      <c r="B156" s="18" t="s">
        <v>161</v>
      </c>
      <c r="C156" s="18" t="s">
        <v>156</v>
      </c>
      <c r="D156" s="18" t="s">
        <v>377</v>
      </c>
      <c r="E156" s="18" t="s">
        <v>378</v>
      </c>
      <c r="F156" s="18"/>
      <c r="G156" s="19">
        <f>'2023'!G158</f>
        <v>880.45100000000002</v>
      </c>
      <c r="H156" s="19">
        <f>'2023'!H158</f>
        <v>584</v>
      </c>
      <c r="I156" s="19">
        <f>'2023'!I158</f>
        <v>293</v>
      </c>
      <c r="J156" s="19">
        <f>'2023'!J158</f>
        <v>877</v>
      </c>
      <c r="K156" s="19">
        <f t="shared" si="61"/>
        <v>2634.451</v>
      </c>
      <c r="L156" s="3">
        <v>7087.43</v>
      </c>
      <c r="M156" s="3">
        <v>7820.9790050000011</v>
      </c>
      <c r="N156" s="3">
        <v>1944.8</v>
      </c>
      <c r="O156" s="3">
        <v>2022.5920000000001</v>
      </c>
      <c r="P156" s="20">
        <f t="shared" si="62"/>
        <v>4527833.7261300003</v>
      </c>
      <c r="Q156" s="20">
        <f t="shared" si="63"/>
        <v>3003295.92</v>
      </c>
      <c r="R156" s="20">
        <f t="shared" si="64"/>
        <v>1698927.392465</v>
      </c>
      <c r="S156" s="20">
        <f t="shared" si="65"/>
        <v>5085185.4033850003</v>
      </c>
      <c r="T156" s="20">
        <f t="shared" si="55"/>
        <v>14315242.441980001</v>
      </c>
      <c r="U156" s="23"/>
      <c r="V156" s="23"/>
      <c r="W156" s="23"/>
      <c r="X156" s="22"/>
      <c r="Y156" s="22"/>
    </row>
    <row r="157" spans="1:25" s="5" customFormat="1" ht="54" customHeight="1">
      <c r="A157" s="17" t="s">
        <v>160</v>
      </c>
      <c r="B157" s="18" t="s">
        <v>161</v>
      </c>
      <c r="C157" s="18" t="s">
        <v>156</v>
      </c>
      <c r="D157" s="18" t="s">
        <v>377</v>
      </c>
      <c r="E157" s="18" t="s">
        <v>379</v>
      </c>
      <c r="F157" s="18"/>
      <c r="G157" s="19">
        <f>'2023'!G159</f>
        <v>1198.8810000000001</v>
      </c>
      <c r="H157" s="19">
        <f>'2023'!H159</f>
        <v>799.25400000000002</v>
      </c>
      <c r="I157" s="19">
        <f>'2023'!I159</f>
        <v>399.62700000000001</v>
      </c>
      <c r="J157" s="19">
        <f>'2023'!J159</f>
        <v>1198.8810000000001</v>
      </c>
      <c r="K157" s="19">
        <f t="shared" si="61"/>
        <v>3596.643</v>
      </c>
      <c r="L157" s="3">
        <v>5706.19</v>
      </c>
      <c r="M157" s="3">
        <v>6296.7806649999993</v>
      </c>
      <c r="N157" s="3">
        <v>1539.2</v>
      </c>
      <c r="O157" s="3">
        <v>1600.768</v>
      </c>
      <c r="P157" s="20">
        <f t="shared" si="62"/>
        <v>4995725.1381900003</v>
      </c>
      <c r="Q157" s="20">
        <f t="shared" si="63"/>
        <v>3330483.4254600001</v>
      </c>
      <c r="R157" s="20">
        <f t="shared" si="64"/>
        <v>1876653.4532759548</v>
      </c>
      <c r="S157" s="20">
        <f t="shared" si="65"/>
        <v>5629960.3598278649</v>
      </c>
      <c r="T157" s="20">
        <f t="shared" si="55"/>
        <v>15832822.37675382</v>
      </c>
      <c r="U157" s="23"/>
      <c r="V157" s="23"/>
      <c r="W157" s="23"/>
      <c r="X157" s="22"/>
      <c r="Y157" s="22"/>
    </row>
    <row r="158" spans="1:25" s="5" customFormat="1" ht="54" customHeight="1">
      <c r="A158" s="17" t="s">
        <v>160</v>
      </c>
      <c r="B158" s="18" t="s">
        <v>161</v>
      </c>
      <c r="C158" s="18" t="s">
        <v>156</v>
      </c>
      <c r="D158" s="18" t="s">
        <v>377</v>
      </c>
      <c r="E158" s="18" t="s">
        <v>380</v>
      </c>
      <c r="F158" s="18"/>
      <c r="G158" s="19">
        <f>'2023'!G160</f>
        <v>374.33100000000002</v>
      </c>
      <c r="H158" s="19">
        <f>'2023'!H160</f>
        <v>249.554</v>
      </c>
      <c r="I158" s="19">
        <f>'2023'!I160</f>
        <v>124.777</v>
      </c>
      <c r="J158" s="19">
        <f>'2023'!J160</f>
        <v>374.33100000000002</v>
      </c>
      <c r="K158" s="19">
        <f t="shared" si="61"/>
        <v>1122.9929999999999</v>
      </c>
      <c r="L158" s="3">
        <v>6950.91</v>
      </c>
      <c r="M158" s="3">
        <v>7670.3291849999978</v>
      </c>
      <c r="N158" s="3">
        <v>1944.8</v>
      </c>
      <c r="O158" s="3">
        <v>2022.5920000000001</v>
      </c>
      <c r="P158" s="20">
        <f t="shared" si="62"/>
        <v>1873942.1624099999</v>
      </c>
      <c r="Q158" s="20">
        <f t="shared" si="63"/>
        <v>1249294.7749399999</v>
      </c>
      <c r="R158" s="20">
        <f t="shared" si="64"/>
        <v>704707.70273274474</v>
      </c>
      <c r="S158" s="20">
        <f t="shared" si="65"/>
        <v>2114123.1081982343</v>
      </c>
      <c r="T158" s="20">
        <f t="shared" si="55"/>
        <v>5942067.7482809788</v>
      </c>
      <c r="U158" s="23"/>
      <c r="V158" s="23"/>
      <c r="W158" s="23"/>
      <c r="X158" s="22"/>
      <c r="Y158" s="22"/>
    </row>
    <row r="159" spans="1:25" s="5" customFormat="1" ht="54" customHeight="1">
      <c r="A159" s="17" t="s">
        <v>162</v>
      </c>
      <c r="B159" s="18" t="s">
        <v>381</v>
      </c>
      <c r="C159" s="18" t="s">
        <v>156</v>
      </c>
      <c r="D159" s="18" t="s">
        <v>163</v>
      </c>
      <c r="E159" s="18"/>
      <c r="F159" s="18"/>
      <c r="G159" s="19">
        <f>'2023'!G161</f>
        <v>408.92700000000002</v>
      </c>
      <c r="H159" s="19">
        <f>'2023'!H161</f>
        <v>272.61200000000002</v>
      </c>
      <c r="I159" s="19">
        <f>'2023'!I161</f>
        <v>136.30600000000001</v>
      </c>
      <c r="J159" s="19">
        <f>'2023'!J161</f>
        <v>408.91800000000001</v>
      </c>
      <c r="K159" s="19">
        <f t="shared" si="61"/>
        <v>1226.7629999999999</v>
      </c>
      <c r="L159" s="3">
        <v>7476.7485244400004</v>
      </c>
      <c r="M159" s="3">
        <v>7476.7485244400004</v>
      </c>
      <c r="N159" s="3">
        <v>2333.7600000000002</v>
      </c>
      <c r="O159" s="3">
        <v>2427.1104000000005</v>
      </c>
      <c r="P159" s="20">
        <f t="shared" si="62"/>
        <v>2103106.8683336759</v>
      </c>
      <c r="Q159" s="20">
        <f t="shared" si="63"/>
        <v>1402040.3876246375</v>
      </c>
      <c r="R159" s="20">
        <f t="shared" si="64"/>
        <v>688295.97418991872</v>
      </c>
      <c r="S159" s="20">
        <f t="shared" si="65"/>
        <v>2064887.9225697559</v>
      </c>
      <c r="T159" s="20">
        <f t="shared" si="55"/>
        <v>6258331.1527179871</v>
      </c>
      <c r="U159" s="23"/>
      <c r="V159" s="23"/>
      <c r="W159" s="23"/>
      <c r="X159" s="22"/>
      <c r="Y159" s="22"/>
    </row>
    <row r="160" spans="1:25" s="5" customFormat="1" ht="54" customHeight="1">
      <c r="A160" s="17" t="s">
        <v>162</v>
      </c>
      <c r="B160" s="18" t="s">
        <v>381</v>
      </c>
      <c r="C160" s="18" t="s">
        <v>156</v>
      </c>
      <c r="D160" s="18" t="s">
        <v>164</v>
      </c>
      <c r="E160" s="18"/>
      <c r="F160" s="18"/>
      <c r="G160" s="19">
        <f>'2023'!G162</f>
        <v>252.417</v>
      </c>
      <c r="H160" s="19">
        <f>'2023'!H162</f>
        <v>75.363</v>
      </c>
      <c r="I160" s="19">
        <f>'2023'!I162</f>
        <v>32.423000000000002</v>
      </c>
      <c r="J160" s="19">
        <f>'2023'!J162</f>
        <v>160.06199999999998</v>
      </c>
      <c r="K160" s="19">
        <f t="shared" si="61"/>
        <v>520.26499999999999</v>
      </c>
      <c r="L160" s="3">
        <v>9782.2203499999978</v>
      </c>
      <c r="M160" s="3">
        <v>9920.7605311000043</v>
      </c>
      <c r="N160" s="3">
        <v>2333.7600000000002</v>
      </c>
      <c r="O160" s="3">
        <v>2427.1104000000005</v>
      </c>
      <c r="P160" s="20">
        <f t="shared" si="62"/>
        <v>1880118.0161659494</v>
      </c>
      <c r="Q160" s="20">
        <f t="shared" si="63"/>
        <v>561338.31735704979</v>
      </c>
      <c r="R160" s="20">
        <f t="shared" si="64"/>
        <v>242966.61820065544</v>
      </c>
      <c r="S160" s="20">
        <f t="shared" si="65"/>
        <v>1199448.6272841287</v>
      </c>
      <c r="T160" s="20">
        <f t="shared" si="55"/>
        <v>3883871.5790077834</v>
      </c>
      <c r="U160" s="23"/>
      <c r="V160" s="23"/>
      <c r="W160" s="23"/>
      <c r="X160" s="22"/>
      <c r="Y160" s="22"/>
    </row>
    <row r="161" spans="1:25" s="5" customFormat="1" ht="54" customHeight="1">
      <c r="A161" s="17" t="s">
        <v>150</v>
      </c>
      <c r="B161" s="18" t="s">
        <v>151</v>
      </c>
      <c r="C161" s="18" t="s">
        <v>156</v>
      </c>
      <c r="D161" s="18" t="s">
        <v>163</v>
      </c>
      <c r="E161" s="18"/>
      <c r="F161" s="18"/>
      <c r="G161" s="19">
        <f>'2023'!G163</f>
        <v>7679.616</v>
      </c>
      <c r="H161" s="19">
        <f>'2023'!H163</f>
        <v>3285.1750000000002</v>
      </c>
      <c r="I161" s="19">
        <f>'2023'!I163</f>
        <v>1794.125</v>
      </c>
      <c r="J161" s="19">
        <f>'2023'!J163</f>
        <v>5831.8869999999997</v>
      </c>
      <c r="K161" s="19">
        <f t="shared" si="61"/>
        <v>18590.803</v>
      </c>
      <c r="L161" s="3">
        <v>2332.3821000000003</v>
      </c>
      <c r="M161" s="3">
        <v>2422.9605666000007</v>
      </c>
      <c r="N161" s="3">
        <v>1944.8</v>
      </c>
      <c r="O161" s="3">
        <v>2022.5920000000001</v>
      </c>
      <c r="P161" s="20">
        <f t="shared" si="62"/>
        <v>2976481.6964736022</v>
      </c>
      <c r="Q161" s="20">
        <f t="shared" si="63"/>
        <v>1273275.0253675012</v>
      </c>
      <c r="R161" s="20">
        <f t="shared" si="64"/>
        <v>718311.25455122604</v>
      </c>
      <c r="S161" s="20">
        <f t="shared" si="65"/>
        <v>2334904.2387631773</v>
      </c>
      <c r="T161" s="20">
        <f t="shared" si="55"/>
        <v>7302972.2151555065</v>
      </c>
      <c r="U161" s="23"/>
      <c r="V161" s="23"/>
      <c r="W161" s="23"/>
      <c r="X161" s="22"/>
      <c r="Y161" s="22"/>
    </row>
    <row r="162" spans="1:25" s="5" customFormat="1" ht="54" customHeight="1">
      <c r="A162" s="17" t="s">
        <v>150</v>
      </c>
      <c r="B162" s="18" t="s">
        <v>151</v>
      </c>
      <c r="C162" s="18" t="s">
        <v>156</v>
      </c>
      <c r="D162" s="18" t="s">
        <v>165</v>
      </c>
      <c r="E162" s="18"/>
      <c r="F162" s="18"/>
      <c r="G162" s="19">
        <f>'2023'!G164</f>
        <v>4365.674</v>
      </c>
      <c r="H162" s="19">
        <f>'2023'!H164</f>
        <v>1604.848</v>
      </c>
      <c r="I162" s="19">
        <f>'2023'!I164</f>
        <v>733.42499999999995</v>
      </c>
      <c r="J162" s="19">
        <f>'2023'!J164</f>
        <v>2949.7310000000002</v>
      </c>
      <c r="K162" s="19">
        <f t="shared" si="61"/>
        <v>9653.6779999999999</v>
      </c>
      <c r="L162" s="3">
        <v>3610.2874200600004</v>
      </c>
      <c r="M162" s="3">
        <v>3610.2874200599999</v>
      </c>
      <c r="N162" s="3">
        <v>1944.8</v>
      </c>
      <c r="O162" s="3">
        <v>2022.5920000000001</v>
      </c>
      <c r="P162" s="20">
        <f t="shared" si="62"/>
        <v>7270975.1270830221</v>
      </c>
      <c r="Q162" s="20">
        <f t="shared" si="63"/>
        <v>2672854.1551084514</v>
      </c>
      <c r="R162" s="20">
        <f t="shared" si="64"/>
        <v>1164455.5134575053</v>
      </c>
      <c r="S162" s="20">
        <f t="shared" si="65"/>
        <v>4683274.3991090041</v>
      </c>
      <c r="T162" s="20">
        <f t="shared" si="55"/>
        <v>15791559.194757983</v>
      </c>
      <c r="U162" s="23"/>
      <c r="V162" s="23"/>
      <c r="W162" s="23"/>
      <c r="X162" s="22"/>
      <c r="Y162" s="22"/>
    </row>
    <row r="163" spans="1:25" s="96" customFormat="1" ht="54" customHeight="1">
      <c r="A163" s="89" t="s">
        <v>47</v>
      </c>
      <c r="B163" s="90" t="s">
        <v>48</v>
      </c>
      <c r="C163" s="90" t="s">
        <v>156</v>
      </c>
      <c r="D163" s="90"/>
      <c r="E163" s="90"/>
      <c r="F163" s="90"/>
      <c r="G163" s="91">
        <f>'2023'!G165</f>
        <v>4452.1480000000001</v>
      </c>
      <c r="H163" s="91">
        <f>'2023'!H165</f>
        <v>2281.654</v>
      </c>
      <c r="I163" s="91">
        <f>'2023'!I165</f>
        <v>1122.807</v>
      </c>
      <c r="J163" s="91">
        <f>'2023'!J165</f>
        <v>3874.9610000000002</v>
      </c>
      <c r="K163" s="91">
        <f t="shared" si="61"/>
        <v>11731.57</v>
      </c>
      <c r="L163" s="92">
        <v>2106.3950033174783</v>
      </c>
      <c r="M163" s="92">
        <v>2106.3950033174783</v>
      </c>
      <c r="N163" s="92">
        <v>1664</v>
      </c>
      <c r="O163" s="92">
        <v>1730.56</v>
      </c>
      <c r="P163" s="93">
        <f t="shared" si="62"/>
        <v>1969608.0292299045</v>
      </c>
      <c r="Q163" s="93">
        <f t="shared" si="63"/>
        <v>1009392.3288993377</v>
      </c>
      <c r="R163" s="93">
        <f t="shared" si="64"/>
        <v>421990.17256988795</v>
      </c>
      <c r="S163" s="93">
        <f t="shared" si="65"/>
        <v>1456345.9802900993</v>
      </c>
      <c r="T163" s="93">
        <f t="shared" si="55"/>
        <v>4857336.5109892292</v>
      </c>
      <c r="U163" s="94"/>
      <c r="V163" s="94"/>
      <c r="W163" s="94"/>
      <c r="X163" s="95"/>
      <c r="Y163" s="95"/>
    </row>
    <row r="164" spans="1:25" s="5" customFormat="1" ht="54" customHeight="1">
      <c r="A164" s="17" t="s">
        <v>166</v>
      </c>
      <c r="B164" s="18" t="s">
        <v>167</v>
      </c>
      <c r="C164" s="18" t="s">
        <v>156</v>
      </c>
      <c r="D164" s="18" t="s">
        <v>159</v>
      </c>
      <c r="E164" s="18"/>
      <c r="F164" s="18"/>
      <c r="G164" s="19">
        <f>'2023'!G166</f>
        <v>9325.8330000000005</v>
      </c>
      <c r="H164" s="19">
        <f>'2023'!H166</f>
        <v>4877.3460000000005</v>
      </c>
      <c r="I164" s="19">
        <f>'2023'!I166</f>
        <v>2261.9639999999999</v>
      </c>
      <c r="J164" s="19">
        <f>'2023'!J166</f>
        <v>7859.246000000001</v>
      </c>
      <c r="K164" s="19">
        <f t="shared" si="61"/>
        <v>24324.389000000003</v>
      </c>
      <c r="L164" s="3">
        <v>5785.2074464128755</v>
      </c>
      <c r="M164" s="3">
        <v>5785.2074464128746</v>
      </c>
      <c r="N164" s="3">
        <v>1944.8</v>
      </c>
      <c r="O164" s="3">
        <v>2022.5920000000001</v>
      </c>
      <c r="P164" s="20">
        <f t="shared" si="62"/>
        <v>35814998.497202925</v>
      </c>
      <c r="Q164" s="20">
        <f t="shared" si="63"/>
        <v>18730995.897132054</v>
      </c>
      <c r="R164" s="20">
        <f t="shared" si="64"/>
        <v>8510900.6856298503</v>
      </c>
      <c r="S164" s="20">
        <f t="shared" si="65"/>
        <v>29571320.396758601</v>
      </c>
      <c r="T164" s="20">
        <f t="shared" si="55"/>
        <v>92628215.476723433</v>
      </c>
      <c r="U164" s="23"/>
      <c r="V164" s="23"/>
      <c r="W164" s="23"/>
      <c r="X164" s="22"/>
      <c r="Y164" s="22"/>
    </row>
    <row r="165" spans="1:25" s="5" customFormat="1" ht="82.5" customHeight="1">
      <c r="A165" s="17" t="s">
        <v>166</v>
      </c>
      <c r="B165" s="18" t="s">
        <v>167</v>
      </c>
      <c r="C165" s="18" t="s">
        <v>156</v>
      </c>
      <c r="D165" s="18" t="s">
        <v>168</v>
      </c>
      <c r="E165" s="18"/>
      <c r="F165" s="18"/>
      <c r="G165" s="19">
        <f>'2023'!G167</f>
        <v>4335.0420000000004</v>
      </c>
      <c r="H165" s="19">
        <f>'2023'!H167</f>
        <v>2035.2510000000002</v>
      </c>
      <c r="I165" s="19">
        <f>'2023'!I167</f>
        <v>850.17000000000007</v>
      </c>
      <c r="J165" s="19">
        <f>'2023'!J167</f>
        <v>3715.0209999999997</v>
      </c>
      <c r="K165" s="19">
        <f t="shared" si="61"/>
        <v>10935.484</v>
      </c>
      <c r="L165" s="3">
        <v>6721.0477391000013</v>
      </c>
      <c r="M165" s="3">
        <v>6721.0477391000013</v>
      </c>
      <c r="N165" s="3">
        <v>1944.8</v>
      </c>
      <c r="O165" s="3">
        <v>2022.5920000000001</v>
      </c>
      <c r="P165" s="20">
        <f t="shared" si="62"/>
        <v>20705234.551403549</v>
      </c>
      <c r="Q165" s="20">
        <f t="shared" si="63"/>
        <v>9720862.9872510172</v>
      </c>
      <c r="R165" s="20">
        <f t="shared" si="64"/>
        <v>3994486.1157106487</v>
      </c>
      <c r="S165" s="20">
        <f t="shared" si="65"/>
        <v>17454861.738327026</v>
      </c>
      <c r="T165" s="20">
        <f t="shared" si="55"/>
        <v>51875445.392692238</v>
      </c>
      <c r="U165" s="23"/>
      <c r="V165" s="23"/>
      <c r="W165" s="23"/>
      <c r="X165" s="22"/>
      <c r="Y165" s="22"/>
    </row>
    <row r="166" spans="1:25" s="5" customFormat="1" ht="54" customHeight="1">
      <c r="A166" s="17" t="s">
        <v>169</v>
      </c>
      <c r="B166" s="18" t="s">
        <v>383</v>
      </c>
      <c r="C166" s="18" t="s">
        <v>156</v>
      </c>
      <c r="D166" s="18" t="s">
        <v>170</v>
      </c>
      <c r="E166" s="18"/>
      <c r="F166" s="18" t="s">
        <v>382</v>
      </c>
      <c r="G166" s="19">
        <f>'2023'!G168</f>
        <v>2049.2449999999999</v>
      </c>
      <c r="H166" s="19">
        <f>'2023'!H168</f>
        <v>706.21500000000003</v>
      </c>
      <c r="I166" s="19">
        <f>'2023'!I168</f>
        <v>533.28099999999995</v>
      </c>
      <c r="J166" s="19">
        <f>'2023'!J168</f>
        <v>1499.8530000000001</v>
      </c>
      <c r="K166" s="19">
        <f t="shared" si="61"/>
        <v>4788.5940000000001</v>
      </c>
      <c r="L166" s="3">
        <v>9267.19</v>
      </c>
      <c r="M166" s="3">
        <v>10371.570155440413</v>
      </c>
      <c r="N166" s="3">
        <f>'2023'!O168</f>
        <v>2376</v>
      </c>
      <c r="O166" s="3">
        <f>N166*1.04</f>
        <v>2471.04</v>
      </c>
      <c r="P166" s="20">
        <f t="shared" si="62"/>
        <v>14121736.651550001</v>
      </c>
      <c r="Q166" s="20">
        <f t="shared" si="63"/>
        <v>4866661.7458500005</v>
      </c>
      <c r="R166" s="20">
        <f t="shared" si="64"/>
        <v>4213202.6218234189</v>
      </c>
      <c r="S166" s="20">
        <f t="shared" si="65"/>
        <v>11849633.85522777</v>
      </c>
      <c r="T166" s="20">
        <f t="shared" si="55"/>
        <v>35051234.87445119</v>
      </c>
      <c r="U166" s="23"/>
      <c r="V166" s="23"/>
      <c r="W166" s="23"/>
      <c r="X166" s="22"/>
      <c r="Y166" s="22"/>
    </row>
    <row r="167" spans="1:25" s="5" customFormat="1" ht="74.25" customHeight="1">
      <c r="A167" s="17" t="s">
        <v>169</v>
      </c>
      <c r="B167" s="18" t="s">
        <v>383</v>
      </c>
      <c r="C167" s="18" t="s">
        <v>156</v>
      </c>
      <c r="D167" s="18" t="s">
        <v>264</v>
      </c>
      <c r="E167" s="18" t="s">
        <v>384</v>
      </c>
      <c r="F167" s="18" t="s">
        <v>382</v>
      </c>
      <c r="G167" s="19">
        <f>'2023'!G169</f>
        <v>2547.0940000000001</v>
      </c>
      <c r="H167" s="19">
        <f>'2023'!H169</f>
        <v>510.25200000000001</v>
      </c>
      <c r="I167" s="19">
        <f>'2023'!I169</f>
        <v>555.20399999999995</v>
      </c>
      <c r="J167" s="19">
        <f>'2023'!J169</f>
        <v>2356.3879999999999</v>
      </c>
      <c r="K167" s="19">
        <f t="shared" si="61"/>
        <v>5968.9380000000001</v>
      </c>
      <c r="L167" s="3">
        <v>17017.830000000002</v>
      </c>
      <c r="M167" s="3">
        <v>18974.880450000008</v>
      </c>
      <c r="N167" s="3">
        <f>'2023'!O169</f>
        <v>2376</v>
      </c>
      <c r="O167" s="3">
        <f>N167*1.04</f>
        <v>2471.04</v>
      </c>
      <c r="P167" s="20">
        <f t="shared" si="62"/>
        <v>37294117.342020005</v>
      </c>
      <c r="Q167" s="20">
        <f t="shared" si="63"/>
        <v>7471023.0411600014</v>
      </c>
      <c r="R167" s="20">
        <f t="shared" si="64"/>
        <v>9162998.2332018036</v>
      </c>
      <c r="S167" s="20">
        <f t="shared" si="65"/>
        <v>38889451.590294614</v>
      </c>
      <c r="T167" s="20">
        <f t="shared" si="55"/>
        <v>92817590.206676424</v>
      </c>
      <c r="U167" s="23"/>
      <c r="V167" s="23"/>
      <c r="W167" s="23"/>
      <c r="X167" s="22"/>
      <c r="Y167" s="22"/>
    </row>
    <row r="168" spans="1:25" s="5" customFormat="1" ht="54" customHeight="1">
      <c r="A168" s="17" t="s">
        <v>169</v>
      </c>
      <c r="B168" s="18" t="s">
        <v>383</v>
      </c>
      <c r="C168" s="18" t="s">
        <v>156</v>
      </c>
      <c r="D168" s="18" t="s">
        <v>164</v>
      </c>
      <c r="E168" s="18" t="s">
        <v>385</v>
      </c>
      <c r="F168" s="18" t="s">
        <v>382</v>
      </c>
      <c r="G168" s="19">
        <f>'2023'!G170</f>
        <v>1519.087</v>
      </c>
      <c r="H168" s="19">
        <f>'2023'!H170</f>
        <v>651.87300000000005</v>
      </c>
      <c r="I168" s="19">
        <f>'2023'!I170</f>
        <v>391.64800000000002</v>
      </c>
      <c r="J168" s="19">
        <f>'2023'!J170</f>
        <v>1811.3620000000001</v>
      </c>
      <c r="K168" s="19">
        <f t="shared" si="61"/>
        <v>4373.97</v>
      </c>
      <c r="L168" s="3">
        <v>11515.999760000001</v>
      </c>
      <c r="M168" s="3">
        <v>11009.56</v>
      </c>
      <c r="N168" s="3">
        <f>'2023'!O170</f>
        <v>2376</v>
      </c>
      <c r="O168" s="3">
        <f>N168*1.04</f>
        <v>2471.04</v>
      </c>
      <c r="P168" s="20">
        <f t="shared" si="62"/>
        <v>13884454.815419121</v>
      </c>
      <c r="Q168" s="20">
        <f t="shared" si="63"/>
        <v>5958119.0635504806</v>
      </c>
      <c r="R168" s="20">
        <f t="shared" si="64"/>
        <v>3344094.2809600006</v>
      </c>
      <c r="S168" s="20">
        <f t="shared" si="65"/>
        <v>15466350.664240001</v>
      </c>
      <c r="T168" s="20">
        <f t="shared" si="55"/>
        <v>38653018.824169606</v>
      </c>
      <c r="U168" s="23"/>
      <c r="V168" s="23"/>
      <c r="W168" s="23"/>
      <c r="X168" s="22"/>
      <c r="Y168" s="22"/>
    </row>
    <row r="169" spans="1:25" s="5" customFormat="1" ht="54" customHeight="1">
      <c r="A169" s="17" t="s">
        <v>169</v>
      </c>
      <c r="B169" s="18" t="s">
        <v>383</v>
      </c>
      <c r="C169" s="18" t="s">
        <v>156</v>
      </c>
      <c r="D169" s="18" t="s">
        <v>164</v>
      </c>
      <c r="E169" s="18" t="s">
        <v>386</v>
      </c>
      <c r="F169" s="18" t="s">
        <v>382</v>
      </c>
      <c r="G169" s="19">
        <f>'2023'!G171</f>
        <v>56.262</v>
      </c>
      <c r="H169" s="19">
        <f>'2023'!H171</f>
        <v>11.77</v>
      </c>
      <c r="I169" s="19">
        <f>'2023'!I171</f>
        <v>9.359</v>
      </c>
      <c r="J169" s="19">
        <f>'2023'!J171</f>
        <v>49.28</v>
      </c>
      <c r="K169" s="19">
        <f t="shared" si="61"/>
        <v>126.67099999999999</v>
      </c>
      <c r="L169" s="3">
        <v>11515.999760000001</v>
      </c>
      <c r="M169" s="3">
        <v>11009.56</v>
      </c>
      <c r="N169" s="3">
        <f>N168</f>
        <v>2376</v>
      </c>
      <c r="O169" s="3">
        <f>N169*1.04</f>
        <v>2471.04</v>
      </c>
      <c r="P169" s="20">
        <f t="shared" si="62"/>
        <v>514234.66649712005</v>
      </c>
      <c r="Q169" s="20">
        <f t="shared" si="63"/>
        <v>107577.7971752</v>
      </c>
      <c r="R169" s="20">
        <f t="shared" si="64"/>
        <v>79912.008679999999</v>
      </c>
      <c r="S169" s="20">
        <f t="shared" si="65"/>
        <v>420778.26560000004</v>
      </c>
      <c r="T169" s="20">
        <f t="shared" si="55"/>
        <v>1122502.7379523199</v>
      </c>
      <c r="U169" s="23"/>
      <c r="V169" s="23"/>
      <c r="W169" s="23"/>
      <c r="X169" s="22"/>
      <c r="Y169" s="22"/>
    </row>
    <row r="170" spans="1:25" s="5" customFormat="1" ht="54" customHeight="1">
      <c r="A170" s="17" t="s">
        <v>88</v>
      </c>
      <c r="B170" s="18" t="s">
        <v>89</v>
      </c>
      <c r="C170" s="18" t="s">
        <v>156</v>
      </c>
      <c r="D170" s="18" t="s">
        <v>171</v>
      </c>
      <c r="E170" s="18"/>
      <c r="F170" s="18"/>
      <c r="G170" s="19">
        <f>'2023'!G172</f>
        <v>1021.0429999999999</v>
      </c>
      <c r="H170" s="19">
        <f>'2023'!H172</f>
        <v>672.51899999999989</v>
      </c>
      <c r="I170" s="19">
        <f>'2023'!I172</f>
        <v>326.697</v>
      </c>
      <c r="J170" s="19">
        <f>'2023'!J172</f>
        <v>983.95600000000002</v>
      </c>
      <c r="K170" s="19">
        <f t="shared" si="61"/>
        <v>3004.2150000000001</v>
      </c>
      <c r="L170" s="3">
        <v>13207.2</v>
      </c>
      <c r="M170" s="3">
        <v>14522.202597402598</v>
      </c>
      <c r="N170" s="3">
        <v>1424.8</v>
      </c>
      <c r="O170" s="3">
        <v>1481.7919999999999</v>
      </c>
      <c r="P170" s="20">
        <f t="shared" si="62"/>
        <v>12030337.043200001</v>
      </c>
      <c r="Q170" s="20">
        <f t="shared" si="63"/>
        <v>7923887.8656000001</v>
      </c>
      <c r="R170" s="20">
        <f t="shared" si="64"/>
        <v>4260263.020939637</v>
      </c>
      <c r="S170" s="20">
        <f t="shared" si="65"/>
        <v>12831190.249777872</v>
      </c>
      <c r="T170" s="20">
        <f t="shared" si="55"/>
        <v>37045678.179517508</v>
      </c>
      <c r="U170" s="23"/>
      <c r="V170" s="23"/>
      <c r="W170" s="23"/>
      <c r="X170" s="22"/>
      <c r="Y170" s="22"/>
    </row>
    <row r="171" spans="1:25" s="5" customFormat="1" ht="54" customHeight="1">
      <c r="A171" s="17" t="s">
        <v>35</v>
      </c>
      <c r="B171" s="18" t="s">
        <v>36</v>
      </c>
      <c r="C171" s="18" t="s">
        <v>156</v>
      </c>
      <c r="D171" s="18" t="s">
        <v>264</v>
      </c>
      <c r="E171" s="18"/>
      <c r="F171" s="18"/>
      <c r="G171" s="19">
        <f>'2023'!G173</f>
        <v>2011.364</v>
      </c>
      <c r="H171" s="19">
        <f>'2023'!H173</f>
        <v>1232.05</v>
      </c>
      <c r="I171" s="19">
        <f>'2023'!I173</f>
        <v>450.68800000000005</v>
      </c>
      <c r="J171" s="19">
        <f>'2023'!J173</f>
        <v>1754.02</v>
      </c>
      <c r="K171" s="19">
        <f t="shared" si="61"/>
        <v>5448.1219999999994</v>
      </c>
      <c r="L171" s="3">
        <v>6442.0053044800006</v>
      </c>
      <c r="M171" s="3">
        <v>6442.0053044800015</v>
      </c>
      <c r="N171" s="3">
        <v>1944.8</v>
      </c>
      <c r="O171" s="3">
        <v>2022.5920000000001</v>
      </c>
      <c r="P171" s="20">
        <f t="shared" si="62"/>
        <v>9045516.8500401117</v>
      </c>
      <c r="Q171" s="20">
        <f t="shared" si="63"/>
        <v>5540781.795384584</v>
      </c>
      <c r="R171" s="20">
        <f t="shared" si="64"/>
        <v>1991776.5433694832</v>
      </c>
      <c r="S171" s="20">
        <f t="shared" si="65"/>
        <v>7751739.3243240127</v>
      </c>
      <c r="T171" s="20">
        <f t="shared" si="55"/>
        <v>24329814.513118193</v>
      </c>
      <c r="U171" s="23"/>
      <c r="V171" s="23"/>
      <c r="W171" s="23"/>
      <c r="X171" s="22"/>
      <c r="Y171" s="22"/>
    </row>
    <row r="172" spans="1:25" s="5" customFormat="1" ht="14.25" customHeight="1">
      <c r="A172" s="17"/>
      <c r="B172" s="18"/>
      <c r="C172" s="18"/>
      <c r="D172" s="18"/>
      <c r="E172" s="18"/>
      <c r="F172" s="18"/>
      <c r="G172" s="19"/>
      <c r="H172" s="19"/>
      <c r="I172" s="19"/>
      <c r="J172" s="19"/>
      <c r="K172" s="19"/>
      <c r="L172" s="3"/>
      <c r="M172" s="3"/>
      <c r="N172" s="3"/>
      <c r="O172" s="3"/>
      <c r="P172" s="20"/>
      <c r="Q172" s="20"/>
      <c r="R172" s="20"/>
      <c r="S172" s="20"/>
      <c r="T172" s="20"/>
      <c r="U172" s="23"/>
      <c r="V172" s="23"/>
      <c r="W172" s="23"/>
      <c r="X172" s="22"/>
      <c r="Y172" s="22"/>
    </row>
    <row r="173" spans="1:25" s="5" customFormat="1" ht="54" customHeight="1">
      <c r="A173" s="17" t="s">
        <v>173</v>
      </c>
      <c r="B173" s="18" t="s">
        <v>174</v>
      </c>
      <c r="C173" s="18" t="s">
        <v>172</v>
      </c>
      <c r="D173" s="18" t="s">
        <v>175</v>
      </c>
      <c r="E173" s="18"/>
      <c r="F173" s="18"/>
      <c r="G173" s="19">
        <f>'2023'!G175</f>
        <v>635.28</v>
      </c>
      <c r="H173" s="19">
        <f>'2023'!H175</f>
        <v>300.56299999999999</v>
      </c>
      <c r="I173" s="19">
        <f>'2023'!I175</f>
        <v>141.17400000000001</v>
      </c>
      <c r="J173" s="19">
        <f>'2023'!J175</f>
        <v>635.28</v>
      </c>
      <c r="K173" s="19">
        <f t="shared" ref="K173:K185" si="66">G173+H173+I173+J173</f>
        <v>1712.297</v>
      </c>
      <c r="L173" s="3">
        <v>6165.0551313600008</v>
      </c>
      <c r="M173" s="3">
        <v>6165.0551313600017</v>
      </c>
      <c r="N173" s="3">
        <f>'2023'!O175</f>
        <v>1929</v>
      </c>
      <c r="O173" s="3">
        <f>N173*1.04</f>
        <v>2006.16</v>
      </c>
      <c r="P173" s="20">
        <f t="shared" ref="P173:P185" si="67">G173*(L173-N173)</f>
        <v>2691081.103850381</v>
      </c>
      <c r="Q173" s="20">
        <f t="shared" ref="Q173:Q185" si="68">(L173-N173)*H173</f>
        <v>1273201.438446956</v>
      </c>
      <c r="R173" s="20">
        <f t="shared" ref="R173:R185" si="69">(M173-O173)*I173</f>
        <v>587127.86127461691</v>
      </c>
      <c r="S173" s="20">
        <f t="shared" ref="S173:S185" si="70">(M173-O173)*J173</f>
        <v>2642062.899050382</v>
      </c>
      <c r="T173" s="20">
        <f t="shared" si="55"/>
        <v>7193473.302622336</v>
      </c>
      <c r="U173" s="23"/>
      <c r="V173" s="23"/>
      <c r="W173" s="23"/>
      <c r="X173" s="22"/>
      <c r="Y173" s="22"/>
    </row>
    <row r="174" spans="1:25" s="5" customFormat="1" ht="54" customHeight="1">
      <c r="A174" s="17" t="s">
        <v>176</v>
      </c>
      <c r="B174" s="18" t="s">
        <v>177</v>
      </c>
      <c r="C174" s="18" t="s">
        <v>172</v>
      </c>
      <c r="D174" s="18" t="s">
        <v>178</v>
      </c>
      <c r="E174" s="18"/>
      <c r="F174" s="18"/>
      <c r="G174" s="19">
        <f>'2023'!G176</f>
        <v>2002.4429999999998</v>
      </c>
      <c r="H174" s="19">
        <f>'2023'!H176</f>
        <v>686.34100000000001</v>
      </c>
      <c r="I174" s="19">
        <f>'2023'!I176</f>
        <v>499.74599999999998</v>
      </c>
      <c r="J174" s="19">
        <f>'2023'!J176</f>
        <v>1838.7089999999998</v>
      </c>
      <c r="K174" s="19">
        <f t="shared" si="66"/>
        <v>5027.2389999999996</v>
      </c>
      <c r="L174" s="3">
        <v>4709.6919855999986</v>
      </c>
      <c r="M174" s="3">
        <v>4709.6919855999986</v>
      </c>
      <c r="N174" s="3">
        <f>'2023'!O176</f>
        <v>1733</v>
      </c>
      <c r="O174" s="3">
        <f>N174*1.04</f>
        <v>1802.3200000000002</v>
      </c>
      <c r="P174" s="20">
        <f t="shared" si="67"/>
        <v>5960656.0297208177</v>
      </c>
      <c r="Q174" s="20">
        <f t="shared" si="68"/>
        <v>2043025.7540886886</v>
      </c>
      <c r="R174" s="20">
        <f t="shared" si="69"/>
        <v>1452947.5203156567</v>
      </c>
      <c r="S174" s="20">
        <f t="shared" si="70"/>
        <v>5345811.0362705868</v>
      </c>
      <c r="T174" s="20">
        <f t="shared" si="55"/>
        <v>14802440.34039575</v>
      </c>
      <c r="U174" s="23"/>
      <c r="V174" s="23"/>
      <c r="W174" s="23"/>
      <c r="X174" s="22"/>
      <c r="Y174" s="22"/>
    </row>
    <row r="175" spans="1:25" s="5" customFormat="1" ht="54" customHeight="1">
      <c r="A175" s="17" t="s">
        <v>42</v>
      </c>
      <c r="B175" s="18" t="s">
        <v>43</v>
      </c>
      <c r="C175" s="18" t="s">
        <v>172</v>
      </c>
      <c r="D175" s="18" t="s">
        <v>179</v>
      </c>
      <c r="E175" s="18"/>
      <c r="F175" s="18"/>
      <c r="G175" s="19">
        <f>'2023'!G177</f>
        <v>17910.12</v>
      </c>
      <c r="H175" s="19">
        <f>'2023'!H177</f>
        <v>8234.61</v>
      </c>
      <c r="I175" s="19">
        <f>'2023'!I177</f>
        <v>3928.0199999999995</v>
      </c>
      <c r="J175" s="19">
        <f>'2023'!J177</f>
        <v>15620.82</v>
      </c>
      <c r="K175" s="19">
        <f t="shared" si="66"/>
        <v>45693.57</v>
      </c>
      <c r="L175" s="3">
        <v>5579.2095243299136</v>
      </c>
      <c r="M175" s="3">
        <v>5579.2095243299136</v>
      </c>
      <c r="N175" s="3">
        <f>'2023'!O177</f>
        <v>1787.5</v>
      </c>
      <c r="O175" s="3">
        <f>N175*1.04</f>
        <v>1859</v>
      </c>
      <c r="P175" s="20">
        <f t="shared" si="67"/>
        <v>67909972.585891664</v>
      </c>
      <c r="Q175" s="20">
        <f t="shared" si="68"/>
        <v>31223249.166142352</v>
      </c>
      <c r="R175" s="20">
        <f t="shared" si="69"/>
        <v>14613057.415758386</v>
      </c>
      <c r="S175" s="20">
        <f t="shared" si="70"/>
        <v>58112723.341843203</v>
      </c>
      <c r="T175" s="20">
        <f t="shared" si="55"/>
        <v>171859002.5096356</v>
      </c>
      <c r="U175" s="23"/>
      <c r="V175" s="23"/>
      <c r="W175" s="23"/>
      <c r="X175" s="22"/>
      <c r="Y175" s="22"/>
    </row>
    <row r="176" spans="1:25" s="5" customFormat="1" ht="54" customHeight="1">
      <c r="A176" s="17" t="s">
        <v>42</v>
      </c>
      <c r="B176" s="18" t="s">
        <v>43</v>
      </c>
      <c r="C176" s="18" t="s">
        <v>172</v>
      </c>
      <c r="D176" s="18" t="s">
        <v>180</v>
      </c>
      <c r="E176" s="18"/>
      <c r="F176" s="18"/>
      <c r="G176" s="19">
        <f>'2023'!G178</f>
        <v>6.27</v>
      </c>
      <c r="H176" s="19">
        <f>'2023'!H178</f>
        <v>2.78</v>
      </c>
      <c r="I176" s="19">
        <f>'2023'!I178</f>
        <v>1.55</v>
      </c>
      <c r="J176" s="19">
        <f>'2023'!J178</f>
        <v>9.61</v>
      </c>
      <c r="K176" s="19">
        <f t="shared" si="66"/>
        <v>20.21</v>
      </c>
      <c r="L176" s="3">
        <v>6471.35</v>
      </c>
      <c r="M176" s="3">
        <v>6979.600128051904</v>
      </c>
      <c r="N176" s="3">
        <f>'2023'!O178</f>
        <v>1444</v>
      </c>
      <c r="O176" s="3">
        <f>N176*1.04</f>
        <v>1501.76</v>
      </c>
      <c r="P176" s="20">
        <f t="shared" si="67"/>
        <v>31521.484499999999</v>
      </c>
      <c r="Q176" s="20">
        <f t="shared" si="68"/>
        <v>13976.032999999999</v>
      </c>
      <c r="R176" s="20">
        <f t="shared" si="69"/>
        <v>8490.6521984804513</v>
      </c>
      <c r="S176" s="20">
        <f t="shared" si="70"/>
        <v>52642.043630578795</v>
      </c>
      <c r="T176" s="20">
        <f t="shared" si="55"/>
        <v>106630.21332905925</v>
      </c>
      <c r="U176" s="23"/>
      <c r="V176" s="23"/>
      <c r="W176" s="23"/>
      <c r="X176" s="22"/>
      <c r="Y176" s="22"/>
    </row>
    <row r="177" spans="1:25" s="5" customFormat="1" ht="54" customHeight="1">
      <c r="A177" s="17" t="s">
        <v>181</v>
      </c>
      <c r="B177" s="18" t="s">
        <v>182</v>
      </c>
      <c r="C177" s="18" t="s">
        <v>172</v>
      </c>
      <c r="D177" s="18" t="s">
        <v>183</v>
      </c>
      <c r="E177" s="18"/>
      <c r="F177" s="18"/>
      <c r="G177" s="19">
        <f>'2023'!G179</f>
        <v>300.06799999999998</v>
      </c>
      <c r="H177" s="19">
        <f>'2023'!H179</f>
        <v>109.30600000000001</v>
      </c>
      <c r="I177" s="19">
        <f>'2023'!I179</f>
        <v>42.152999999999999</v>
      </c>
      <c r="J177" s="19">
        <f>'2023'!J179</f>
        <v>265.41200000000003</v>
      </c>
      <c r="K177" s="19">
        <f t="shared" si="66"/>
        <v>716.93900000000008</v>
      </c>
      <c r="L177" s="3">
        <v>3421.28</v>
      </c>
      <c r="M177" s="3">
        <v>3791.6813803587775</v>
      </c>
      <c r="N177" s="3">
        <f>'2023'!O179</f>
        <v>2027</v>
      </c>
      <c r="O177" s="3">
        <f>N177*1.4</f>
        <v>2837.7999999999997</v>
      </c>
      <c r="P177" s="20">
        <f t="shared" si="67"/>
        <v>418378.81104000006</v>
      </c>
      <c r="Q177" s="20">
        <f t="shared" si="68"/>
        <v>152403.16968000005</v>
      </c>
      <c r="R177" s="20">
        <f t="shared" si="69"/>
        <v>40208.961826263556</v>
      </c>
      <c r="S177" s="20">
        <f t="shared" si="70"/>
        <v>253171.56492378394</v>
      </c>
      <c r="T177" s="20">
        <f t="shared" si="55"/>
        <v>864162.50747004757</v>
      </c>
      <c r="U177" s="23"/>
      <c r="V177" s="23"/>
      <c r="W177" s="23"/>
      <c r="X177" s="22"/>
      <c r="Y177" s="22"/>
    </row>
    <row r="178" spans="1:25" s="5" customFormat="1" ht="54" customHeight="1">
      <c r="A178" s="17" t="s">
        <v>184</v>
      </c>
      <c r="B178" s="18" t="s">
        <v>387</v>
      </c>
      <c r="C178" s="18" t="s">
        <v>172</v>
      </c>
      <c r="D178" s="18" t="s">
        <v>185</v>
      </c>
      <c r="E178" s="18"/>
      <c r="F178" s="18"/>
      <c r="G178" s="19">
        <f>'2023'!G180</f>
        <v>2329.8780000000002</v>
      </c>
      <c r="H178" s="19">
        <f>'2023'!H180</f>
        <v>1158.5940000000001</v>
      </c>
      <c r="I178" s="19">
        <f>'2023'!I180</f>
        <v>396.02300000000002</v>
      </c>
      <c r="J178" s="19">
        <f>'2023'!J180</f>
        <v>2329.5549999999998</v>
      </c>
      <c r="K178" s="19">
        <f t="shared" si="66"/>
        <v>6214.05</v>
      </c>
      <c r="L178" s="3">
        <v>4209.8441642023345</v>
      </c>
      <c r="M178" s="3">
        <v>4308.1073231235059</v>
      </c>
      <c r="N178" s="3">
        <v>2046.72</v>
      </c>
      <c r="O178" s="3">
        <v>2128.5888</v>
      </c>
      <c r="P178" s="20">
        <f t="shared" si="67"/>
        <v>5039815.401443406</v>
      </c>
      <c r="Q178" s="20">
        <f t="shared" si="68"/>
        <v>2506182.6778998394</v>
      </c>
      <c r="R178" s="20">
        <f t="shared" si="69"/>
        <v>863139.46408294025</v>
      </c>
      <c r="S178" s="20">
        <f t="shared" si="70"/>
        <v>5077308.2731349785</v>
      </c>
      <c r="T178" s="20">
        <f t="shared" si="55"/>
        <v>13486445.816561164</v>
      </c>
      <c r="U178" s="23"/>
      <c r="V178" s="23"/>
      <c r="W178" s="23"/>
      <c r="X178" s="22"/>
      <c r="Y178" s="22"/>
    </row>
    <row r="179" spans="1:25" s="5" customFormat="1" ht="54" customHeight="1">
      <c r="A179" s="17" t="s">
        <v>388</v>
      </c>
      <c r="B179" s="18" t="s">
        <v>389</v>
      </c>
      <c r="C179" s="18" t="s">
        <v>172</v>
      </c>
      <c r="D179" s="18" t="s">
        <v>390</v>
      </c>
      <c r="E179" s="18"/>
      <c r="F179" s="18" t="s">
        <v>408</v>
      </c>
      <c r="G179" s="19">
        <f>'2023'!G181</f>
        <v>16.134</v>
      </c>
      <c r="H179" s="19">
        <f>'2023'!H181</f>
        <v>7.6360000000000001</v>
      </c>
      <c r="I179" s="19">
        <f>'2023'!I181</f>
        <v>2.8679999999999999</v>
      </c>
      <c r="J179" s="19">
        <f>'2023'!J181</f>
        <v>16.134</v>
      </c>
      <c r="K179" s="19">
        <f t="shared" si="66"/>
        <v>42.771999999999998</v>
      </c>
      <c r="L179" s="3">
        <v>5048.8546090999998</v>
      </c>
      <c r="M179" s="3">
        <v>5048.8546090999998</v>
      </c>
      <c r="N179" s="3">
        <f>'2023'!O181</f>
        <v>1733</v>
      </c>
      <c r="O179" s="3">
        <f t="shared" ref="O179:O185" si="71">N179*1.04</f>
        <v>1802.3200000000002</v>
      </c>
      <c r="P179" s="20">
        <f t="shared" si="67"/>
        <v>53497.998263219401</v>
      </c>
      <c r="Q179" s="20">
        <f t="shared" si="68"/>
        <v>25319.8657950876</v>
      </c>
      <c r="R179" s="20">
        <f t="shared" si="69"/>
        <v>9311.0612588987988</v>
      </c>
      <c r="S179" s="20">
        <f t="shared" si="70"/>
        <v>52379.589383219398</v>
      </c>
      <c r="T179" s="20">
        <f t="shared" si="55"/>
        <v>140508.51470042521</v>
      </c>
      <c r="U179" s="23"/>
      <c r="V179" s="23"/>
      <c r="W179" s="23"/>
      <c r="X179" s="22"/>
      <c r="Y179" s="22"/>
    </row>
    <row r="180" spans="1:25" s="5" customFormat="1" ht="54" customHeight="1">
      <c r="A180" s="17" t="s">
        <v>388</v>
      </c>
      <c r="B180" s="18" t="s">
        <v>389</v>
      </c>
      <c r="C180" s="18" t="s">
        <v>172</v>
      </c>
      <c r="D180" s="18" t="s">
        <v>186</v>
      </c>
      <c r="E180" s="18"/>
      <c r="F180" s="18" t="s">
        <v>409</v>
      </c>
      <c r="G180" s="19">
        <f>'2023'!G182</f>
        <v>62.654000000000003</v>
      </c>
      <c r="H180" s="19">
        <f>'2023'!H182</f>
        <v>28.460999999999999</v>
      </c>
      <c r="I180" s="19">
        <f>'2023'!I182</f>
        <v>9.07</v>
      </c>
      <c r="J180" s="19">
        <f>'2023'!J182</f>
        <v>57.792999999999999</v>
      </c>
      <c r="K180" s="19">
        <f t="shared" si="66"/>
        <v>157.97800000000001</v>
      </c>
      <c r="L180" s="3">
        <v>9601.993542440001</v>
      </c>
      <c r="M180" s="3">
        <v>9601.993542440001</v>
      </c>
      <c r="N180" s="3">
        <f>'2023'!O182</f>
        <v>2027</v>
      </c>
      <c r="O180" s="3">
        <f t="shared" si="71"/>
        <v>2108.08</v>
      </c>
      <c r="P180" s="20">
        <f t="shared" si="67"/>
        <v>474603.64540803584</v>
      </c>
      <c r="Q180" s="20">
        <f t="shared" si="68"/>
        <v>215591.89121138485</v>
      </c>
      <c r="R180" s="20">
        <f t="shared" si="69"/>
        <v>67969.795829930808</v>
      </c>
      <c r="S180" s="20">
        <f t="shared" si="70"/>
        <v>433095.74535823497</v>
      </c>
      <c r="T180" s="20">
        <f t="shared" si="55"/>
        <v>1191261.0778075864</v>
      </c>
      <c r="U180" s="23"/>
      <c r="V180" s="23"/>
      <c r="W180" s="23"/>
      <c r="X180" s="22"/>
      <c r="Y180" s="22"/>
    </row>
    <row r="181" spans="1:25" s="5" customFormat="1" ht="54" customHeight="1">
      <c r="A181" s="17" t="s">
        <v>388</v>
      </c>
      <c r="B181" s="18" t="s">
        <v>389</v>
      </c>
      <c r="C181" s="18" t="s">
        <v>172</v>
      </c>
      <c r="D181" s="18" t="s">
        <v>187</v>
      </c>
      <c r="E181" s="18"/>
      <c r="F181" s="18" t="s">
        <v>409</v>
      </c>
      <c r="G181" s="19">
        <f>'2023'!G183</f>
        <v>17.234000000000002</v>
      </c>
      <c r="H181" s="19">
        <f>'2023'!H183</f>
        <v>8.1539999999999999</v>
      </c>
      <c r="I181" s="19">
        <f>'2023'!I183</f>
        <v>2.93</v>
      </c>
      <c r="J181" s="19">
        <f>'2023'!J183</f>
        <v>17.147000000000002</v>
      </c>
      <c r="K181" s="19">
        <f t="shared" si="66"/>
        <v>45.465000000000003</v>
      </c>
      <c r="L181" s="3">
        <v>7552.1135566399998</v>
      </c>
      <c r="M181" s="3">
        <v>7552.1135566399998</v>
      </c>
      <c r="N181" s="3">
        <f>'2023'!O183</f>
        <v>2145</v>
      </c>
      <c r="O181" s="3">
        <f t="shared" si="71"/>
        <v>2230.8000000000002</v>
      </c>
      <c r="P181" s="20">
        <f t="shared" si="67"/>
        <v>93186.195035133773</v>
      </c>
      <c r="Q181" s="20">
        <f t="shared" si="68"/>
        <v>44089.603940842557</v>
      </c>
      <c r="R181" s="20">
        <f t="shared" si="69"/>
        <v>15591.448720955199</v>
      </c>
      <c r="S181" s="20">
        <f t="shared" si="70"/>
        <v>91244.563555706089</v>
      </c>
      <c r="T181" s="20">
        <f t="shared" si="55"/>
        <v>244111.81125263762</v>
      </c>
      <c r="U181" s="23"/>
      <c r="V181" s="23"/>
      <c r="W181" s="23"/>
      <c r="X181" s="22"/>
      <c r="Y181" s="22"/>
    </row>
    <row r="182" spans="1:25" s="5" customFormat="1" ht="54" customHeight="1">
      <c r="A182" s="17" t="s">
        <v>388</v>
      </c>
      <c r="B182" s="18" t="s">
        <v>389</v>
      </c>
      <c r="C182" s="18" t="s">
        <v>172</v>
      </c>
      <c r="D182" s="18" t="s">
        <v>188</v>
      </c>
      <c r="E182" s="18"/>
      <c r="F182" s="18" t="s">
        <v>409</v>
      </c>
      <c r="G182" s="19">
        <f>'2023'!G184</f>
        <v>7.7809999999999988</v>
      </c>
      <c r="H182" s="19">
        <f>'2023'!H184</f>
        <v>3.6819999999999999</v>
      </c>
      <c r="I182" s="19">
        <f>'2023'!I184</f>
        <v>1.383</v>
      </c>
      <c r="J182" s="19">
        <f>'2023'!J184</f>
        <v>7.7410000000000005</v>
      </c>
      <c r="K182" s="19">
        <f t="shared" si="66"/>
        <v>20.587</v>
      </c>
      <c r="L182" s="3">
        <v>6919.0566217099995</v>
      </c>
      <c r="M182" s="3">
        <v>6919.0566217100004</v>
      </c>
      <c r="N182" s="3">
        <f>'2023'!O184</f>
        <v>2201</v>
      </c>
      <c r="O182" s="3">
        <f t="shared" si="71"/>
        <v>2289.04</v>
      </c>
      <c r="P182" s="20">
        <f t="shared" si="67"/>
        <v>36711.1985735255</v>
      </c>
      <c r="Q182" s="20">
        <f t="shared" si="68"/>
        <v>17371.884481136218</v>
      </c>
      <c r="R182" s="20">
        <f t="shared" si="69"/>
        <v>6403.312987824931</v>
      </c>
      <c r="S182" s="20">
        <f t="shared" si="70"/>
        <v>35840.958668657113</v>
      </c>
      <c r="T182" s="20">
        <f t="shared" si="55"/>
        <v>96327.354711143766</v>
      </c>
      <c r="U182" s="23"/>
      <c r="V182" s="23"/>
      <c r="W182" s="23"/>
      <c r="X182" s="22"/>
      <c r="Y182" s="22"/>
    </row>
    <row r="183" spans="1:25" s="5" customFormat="1" ht="54" customHeight="1">
      <c r="A183" s="17" t="s">
        <v>388</v>
      </c>
      <c r="B183" s="18" t="s">
        <v>389</v>
      </c>
      <c r="C183" s="18" t="s">
        <v>172</v>
      </c>
      <c r="D183" s="18" t="s">
        <v>189</v>
      </c>
      <c r="E183" s="18"/>
      <c r="F183" s="18" t="s">
        <v>409</v>
      </c>
      <c r="G183" s="19">
        <f>'2023'!G185</f>
        <v>7.6080000000000005</v>
      </c>
      <c r="H183" s="19">
        <f>'2023'!H185</f>
        <v>3.6</v>
      </c>
      <c r="I183" s="19">
        <f>'2023'!I185</f>
        <v>1.353</v>
      </c>
      <c r="J183" s="19">
        <f>'2023'!J185</f>
        <v>7.57</v>
      </c>
      <c r="K183" s="19">
        <f t="shared" si="66"/>
        <v>20.131</v>
      </c>
      <c r="L183" s="3">
        <v>8445.1576042399993</v>
      </c>
      <c r="M183" s="3">
        <v>8445.1576042399993</v>
      </c>
      <c r="N183" s="3">
        <f>'2023'!O185</f>
        <v>1678</v>
      </c>
      <c r="O183" s="3">
        <f t="shared" si="71"/>
        <v>1745.1200000000001</v>
      </c>
      <c r="P183" s="20">
        <f t="shared" si="67"/>
        <v>51484.535053057916</v>
      </c>
      <c r="Q183" s="20">
        <f t="shared" si="68"/>
        <v>24361.767375263997</v>
      </c>
      <c r="R183" s="20">
        <f t="shared" si="69"/>
        <v>9065.1508785367187</v>
      </c>
      <c r="S183" s="20">
        <f t="shared" si="70"/>
        <v>50719.284664096798</v>
      </c>
      <c r="T183" s="20">
        <f t="shared" si="55"/>
        <v>135630.73797095544</v>
      </c>
      <c r="U183" s="23"/>
      <c r="V183" s="23"/>
      <c r="W183" s="23"/>
      <c r="X183" s="22"/>
      <c r="Y183" s="22"/>
    </row>
    <row r="184" spans="1:25" s="5" customFormat="1" ht="54" customHeight="1">
      <c r="A184" s="17" t="s">
        <v>388</v>
      </c>
      <c r="B184" s="18" t="s">
        <v>389</v>
      </c>
      <c r="C184" s="18" t="s">
        <v>172</v>
      </c>
      <c r="D184" s="18" t="s">
        <v>190</v>
      </c>
      <c r="E184" s="18"/>
      <c r="F184" s="18" t="s">
        <v>410</v>
      </c>
      <c r="G184" s="19">
        <f>'2023'!G186</f>
        <v>58.768999999999998</v>
      </c>
      <c r="H184" s="19">
        <f>'2023'!H186</f>
        <v>15.960999999999999</v>
      </c>
      <c r="I184" s="19">
        <f>'2023'!I186</f>
        <v>1.75</v>
      </c>
      <c r="J184" s="19">
        <f>'2023'!J186</f>
        <v>36.412999999999997</v>
      </c>
      <c r="K184" s="19">
        <f t="shared" si="66"/>
        <v>112.89299999999999</v>
      </c>
      <c r="L184" s="3">
        <v>7389.9163072079991</v>
      </c>
      <c r="M184" s="3">
        <v>7389.9163072079991</v>
      </c>
      <c r="N184" s="3">
        <f>'2023'!O186</f>
        <v>2201</v>
      </c>
      <c r="O184" s="3">
        <f t="shared" si="71"/>
        <v>2289.04</v>
      </c>
      <c r="P184" s="20">
        <f t="shared" si="67"/>
        <v>304947.42245830689</v>
      </c>
      <c r="Q184" s="20">
        <f t="shared" si="68"/>
        <v>82820.29317934686</v>
      </c>
      <c r="R184" s="20">
        <f t="shared" si="69"/>
        <v>8926.5335376139992</v>
      </c>
      <c r="S184" s="20">
        <f t="shared" si="70"/>
        <v>185738.20897436485</v>
      </c>
      <c r="T184" s="20">
        <f t="shared" si="55"/>
        <v>582432.45814963256</v>
      </c>
      <c r="U184" s="23"/>
      <c r="V184" s="23"/>
      <c r="W184" s="23"/>
      <c r="X184" s="22"/>
      <c r="Y184" s="22"/>
    </row>
    <row r="185" spans="1:25" s="5" customFormat="1" ht="54" customHeight="1">
      <c r="A185" s="17" t="s">
        <v>388</v>
      </c>
      <c r="B185" s="18" t="s">
        <v>389</v>
      </c>
      <c r="C185" s="18" t="s">
        <v>172</v>
      </c>
      <c r="D185" s="18" t="s">
        <v>391</v>
      </c>
      <c r="E185" s="18"/>
      <c r="F185" s="18" t="s">
        <v>410</v>
      </c>
      <c r="G185" s="19">
        <f>'2023'!G187</f>
        <v>129.92099999999999</v>
      </c>
      <c r="H185" s="19">
        <f>'2023'!H187</f>
        <v>65.382000000000005</v>
      </c>
      <c r="I185" s="19">
        <f>'2023'!I187</f>
        <v>22.14</v>
      </c>
      <c r="J185" s="19">
        <f>'2023'!J187</f>
        <v>129.43100000000001</v>
      </c>
      <c r="K185" s="19">
        <f t="shared" si="66"/>
        <v>346.87400000000002</v>
      </c>
      <c r="L185" s="3">
        <v>6980.07</v>
      </c>
      <c r="M185" s="3">
        <v>7703.2304054054066</v>
      </c>
      <c r="N185" s="3">
        <f>'2023'!O187</f>
        <v>2201</v>
      </c>
      <c r="O185" s="3">
        <f t="shared" si="71"/>
        <v>2289.04</v>
      </c>
      <c r="P185" s="20">
        <f t="shared" si="67"/>
        <v>620901.55346999993</v>
      </c>
      <c r="Q185" s="20">
        <f t="shared" si="68"/>
        <v>312465.15474000003</v>
      </c>
      <c r="R185" s="20">
        <f t="shared" si="69"/>
        <v>119870.1755756757</v>
      </c>
      <c r="S185" s="20">
        <f t="shared" si="70"/>
        <v>700764.0783620273</v>
      </c>
      <c r="T185" s="20">
        <f t="shared" si="55"/>
        <v>1754000.9621477029</v>
      </c>
      <c r="U185" s="23"/>
      <c r="V185" s="23"/>
      <c r="W185" s="23"/>
      <c r="X185" s="22"/>
      <c r="Y185" s="22"/>
    </row>
    <row r="186" spans="1:25" s="5" customFormat="1" ht="9.75" customHeight="1">
      <c r="A186" s="17"/>
      <c r="B186" s="18"/>
      <c r="C186" s="18"/>
      <c r="D186" s="18"/>
      <c r="E186" s="18"/>
      <c r="F186" s="18"/>
      <c r="G186" s="19"/>
      <c r="H186" s="19"/>
      <c r="I186" s="19"/>
      <c r="J186" s="19"/>
      <c r="K186" s="19"/>
      <c r="L186" s="3"/>
      <c r="M186" s="3"/>
      <c r="N186" s="3"/>
      <c r="O186" s="3"/>
      <c r="P186" s="20"/>
      <c r="Q186" s="20"/>
      <c r="R186" s="20"/>
      <c r="S186" s="20"/>
      <c r="T186" s="20"/>
      <c r="U186" s="23"/>
      <c r="V186" s="23"/>
      <c r="W186" s="23"/>
      <c r="X186" s="22"/>
      <c r="Y186" s="22"/>
    </row>
    <row r="187" spans="1:25" s="5" customFormat="1" ht="54" customHeight="1">
      <c r="A187" s="17" t="s">
        <v>192</v>
      </c>
      <c r="B187" s="18" t="s">
        <v>193</v>
      </c>
      <c r="C187" s="18" t="s">
        <v>191</v>
      </c>
      <c r="D187" s="18" t="s">
        <v>194</v>
      </c>
      <c r="E187" s="18"/>
      <c r="F187" s="18"/>
      <c r="G187" s="19">
        <f>'2023'!G189</f>
        <v>7067.5209999999988</v>
      </c>
      <c r="H187" s="19">
        <f>'2023'!H189</f>
        <v>3165.748</v>
      </c>
      <c r="I187" s="19">
        <f>'2023'!I189</f>
        <v>1568.826</v>
      </c>
      <c r="J187" s="19">
        <f>'2023'!J189</f>
        <v>6237.5110000000004</v>
      </c>
      <c r="K187" s="19">
        <f t="shared" ref="K187:K203" si="72">G187+H187+I187+J187</f>
        <v>18039.606</v>
      </c>
      <c r="L187" s="3">
        <v>6729.1695577700002</v>
      </c>
      <c r="M187" s="3">
        <v>6729.1695577700002</v>
      </c>
      <c r="N187" s="3">
        <v>1386.6632</v>
      </c>
      <c r="O187" s="3">
        <v>1442.1297280000001</v>
      </c>
      <c r="P187" s="20">
        <f t="shared" ref="P187:P197" si="73">G187*(L187-N187)</f>
        <v>37758275.876172982</v>
      </c>
      <c r="Q187" s="20">
        <f t="shared" ref="Q187:Q197" si="74">(L187-N187)*H187</f>
        <v>16913028.817097664</v>
      </c>
      <c r="R187" s="20">
        <f t="shared" ref="R187:R197" si="75">(M187-O187)*I187</f>
        <v>8294445.5479787504</v>
      </c>
      <c r="S187" s="20">
        <f t="shared" ref="S187:S197" si="76">(M187-O187)*J187</f>
        <v>32977969.095628507</v>
      </c>
      <c r="T187" s="20">
        <f t="shared" si="55"/>
        <v>95943719.336877912</v>
      </c>
      <c r="U187" s="23"/>
      <c r="V187" s="23"/>
      <c r="W187" s="23"/>
      <c r="X187" s="22"/>
      <c r="Y187" s="22"/>
    </row>
    <row r="188" spans="1:25" s="5" customFormat="1" ht="54" customHeight="1">
      <c r="A188" s="17" t="s">
        <v>195</v>
      </c>
      <c r="B188" s="18" t="s">
        <v>196</v>
      </c>
      <c r="C188" s="18" t="s">
        <v>191</v>
      </c>
      <c r="D188" s="18" t="s">
        <v>197</v>
      </c>
      <c r="E188" s="18"/>
      <c r="F188" s="18"/>
      <c r="G188" s="19">
        <f>'2023'!G190</f>
        <v>2865.087</v>
      </c>
      <c r="H188" s="19">
        <f>'2023'!H190</f>
        <v>1910.058</v>
      </c>
      <c r="I188" s="19">
        <f>'2023'!I190</f>
        <v>958.75900000000001</v>
      </c>
      <c r="J188" s="19">
        <f>'2023'!J190</f>
        <v>2876.277</v>
      </c>
      <c r="K188" s="19">
        <f t="shared" si="72"/>
        <v>8610.1810000000005</v>
      </c>
      <c r="L188" s="3">
        <v>5696.21</v>
      </c>
      <c r="M188" s="3">
        <v>5887.1005277448758</v>
      </c>
      <c r="N188" s="3">
        <v>1622.4</v>
      </c>
      <c r="O188" s="3">
        <v>1687.296</v>
      </c>
      <c r="P188" s="20">
        <f t="shared" si="73"/>
        <v>11671820.07147</v>
      </c>
      <c r="Q188" s="20">
        <f t="shared" si="74"/>
        <v>7781213.3809799999</v>
      </c>
      <c r="R188" s="20">
        <f t="shared" si="75"/>
        <v>4026600.3892161492</v>
      </c>
      <c r="S188" s="20">
        <f t="shared" si="76"/>
        <v>12079801.167648448</v>
      </c>
      <c r="T188" s="20">
        <f t="shared" si="55"/>
        <v>35559435.009314597</v>
      </c>
      <c r="U188" s="23"/>
      <c r="V188" s="23"/>
      <c r="W188" s="23"/>
      <c r="X188" s="22"/>
      <c r="Y188" s="22"/>
    </row>
    <row r="189" spans="1:25" s="5" customFormat="1" ht="54" customHeight="1">
      <c r="A189" s="17" t="s">
        <v>198</v>
      </c>
      <c r="B189" s="18" t="s">
        <v>199</v>
      </c>
      <c r="C189" s="18" t="s">
        <v>191</v>
      </c>
      <c r="D189" s="18" t="s">
        <v>393</v>
      </c>
      <c r="E189" s="18" t="s">
        <v>397</v>
      </c>
      <c r="F189" s="18"/>
      <c r="G189" s="19">
        <f>'2023'!G191</f>
        <v>5468.0129999999999</v>
      </c>
      <c r="H189" s="19">
        <f>'2023'!H191</f>
        <v>1909.8030000000001</v>
      </c>
      <c r="I189" s="19">
        <f>'2023'!I191</f>
        <v>825.13499999999999</v>
      </c>
      <c r="J189" s="19">
        <f>'2023'!J191</f>
        <v>4098.183</v>
      </c>
      <c r="K189" s="19">
        <f t="shared" si="72"/>
        <v>12301.133999999998</v>
      </c>
      <c r="L189" s="3">
        <v>5740.49</v>
      </c>
      <c r="M189" s="3">
        <v>6400.64635</v>
      </c>
      <c r="N189" s="3">
        <v>1664</v>
      </c>
      <c r="O189" s="3">
        <v>1730.56</v>
      </c>
      <c r="P189" s="20">
        <f t="shared" si="73"/>
        <v>22290300.314369999</v>
      </c>
      <c r="Q189" s="20">
        <f t="shared" si="74"/>
        <v>7785292.8314699996</v>
      </c>
      <c r="R189" s="20">
        <f t="shared" si="75"/>
        <v>3853451.7004072494</v>
      </c>
      <c r="S189" s="20">
        <f t="shared" si="76"/>
        <v>19138868.488102049</v>
      </c>
      <c r="T189" s="20">
        <f t="shared" si="55"/>
        <v>53067913.334349297</v>
      </c>
      <c r="U189" s="23"/>
      <c r="V189" s="23"/>
      <c r="W189" s="23"/>
      <c r="X189" s="22"/>
      <c r="Y189" s="22"/>
    </row>
    <row r="190" spans="1:25" s="5" customFormat="1" ht="54" customHeight="1">
      <c r="A190" s="17" t="s">
        <v>200</v>
      </c>
      <c r="B190" s="18" t="s">
        <v>201</v>
      </c>
      <c r="C190" s="18" t="s">
        <v>191</v>
      </c>
      <c r="D190" s="18" t="s">
        <v>393</v>
      </c>
      <c r="E190" s="18" t="s">
        <v>394</v>
      </c>
      <c r="F190" s="18"/>
      <c r="G190" s="19">
        <f>'2023'!G192</f>
        <v>1044.798</v>
      </c>
      <c r="H190" s="19">
        <f>'2023'!H192</f>
        <v>476.565</v>
      </c>
      <c r="I190" s="19">
        <f>'2023'!I192</f>
        <v>200.28700000000001</v>
      </c>
      <c r="J190" s="19">
        <f>'2023'!J192</f>
        <v>882.4369999999999</v>
      </c>
      <c r="K190" s="19">
        <f t="shared" si="72"/>
        <v>2604.087</v>
      </c>
      <c r="L190" s="3">
        <v>6191.51</v>
      </c>
      <c r="M190" s="3">
        <v>6824.4199111111111</v>
      </c>
      <c r="N190" s="3">
        <v>1664</v>
      </c>
      <c r="O190" s="3">
        <v>1730.56</v>
      </c>
      <c r="P190" s="20">
        <f t="shared" si="73"/>
        <v>4730333.39298</v>
      </c>
      <c r="Q190" s="20">
        <f t="shared" si="74"/>
        <v>2157652.8031500001</v>
      </c>
      <c r="R190" s="20">
        <f t="shared" si="75"/>
        <v>1020233.9200167111</v>
      </c>
      <c r="S190" s="20">
        <f t="shared" si="76"/>
        <v>4495010.4583811546</v>
      </c>
      <c r="T190" s="20">
        <f t="shared" si="55"/>
        <v>12403230.574527867</v>
      </c>
      <c r="U190" s="23"/>
      <c r="V190" s="23"/>
      <c r="W190" s="23"/>
      <c r="X190" s="22"/>
      <c r="Y190" s="22"/>
    </row>
    <row r="191" spans="1:25" s="5" customFormat="1" ht="54" customHeight="1">
      <c r="A191" s="17" t="s">
        <v>200</v>
      </c>
      <c r="B191" s="18" t="s">
        <v>201</v>
      </c>
      <c r="C191" s="18" t="s">
        <v>191</v>
      </c>
      <c r="D191" s="18" t="s">
        <v>393</v>
      </c>
      <c r="E191" s="18" t="s">
        <v>395</v>
      </c>
      <c r="F191" s="18"/>
      <c r="G191" s="19">
        <f>'2023'!G193</f>
        <v>565.03300000000002</v>
      </c>
      <c r="H191" s="19">
        <f>'2023'!H193</f>
        <v>156.09300000000002</v>
      </c>
      <c r="I191" s="19">
        <f>'2023'!I193</f>
        <v>47.276000000000003</v>
      </c>
      <c r="J191" s="19">
        <f>'2023'!J193</f>
        <v>408.60500000000002</v>
      </c>
      <c r="K191" s="19">
        <f t="shared" si="72"/>
        <v>1177.0070000000001</v>
      </c>
      <c r="L191" s="3">
        <v>5686.69</v>
      </c>
      <c r="M191" s="3">
        <v>6320.0743583535095</v>
      </c>
      <c r="N191" s="3">
        <v>1664</v>
      </c>
      <c r="O191" s="3">
        <v>1730.56</v>
      </c>
      <c r="P191" s="20">
        <f t="shared" si="73"/>
        <v>2272952.59877</v>
      </c>
      <c r="Q191" s="20">
        <f t="shared" si="74"/>
        <v>627913.75017000001</v>
      </c>
      <c r="R191" s="20">
        <f t="shared" si="75"/>
        <v>216973.88080552054</v>
      </c>
      <c r="S191" s="20">
        <f t="shared" si="76"/>
        <v>1875298.514395036</v>
      </c>
      <c r="T191" s="20">
        <f t="shared" si="55"/>
        <v>4993138.7441405561</v>
      </c>
      <c r="U191" s="23"/>
      <c r="V191" s="23"/>
      <c r="W191" s="23"/>
      <c r="X191" s="22"/>
      <c r="Y191" s="22"/>
    </row>
    <row r="192" spans="1:25" s="5" customFormat="1" ht="54" customHeight="1">
      <c r="A192" s="17" t="s">
        <v>200</v>
      </c>
      <c r="B192" s="18" t="s">
        <v>201</v>
      </c>
      <c r="C192" s="18" t="s">
        <v>191</v>
      </c>
      <c r="D192" s="18" t="s">
        <v>393</v>
      </c>
      <c r="E192" s="18" t="s">
        <v>396</v>
      </c>
      <c r="F192" s="18"/>
      <c r="G192" s="19">
        <f>'2023'!G194</f>
        <v>425.67500000000001</v>
      </c>
      <c r="H192" s="19">
        <f>'2023'!H194</f>
        <v>283.78399999999999</v>
      </c>
      <c r="I192" s="19">
        <f>'2023'!I194</f>
        <v>138.83099999999999</v>
      </c>
      <c r="J192" s="19">
        <f>'2023'!J194</f>
        <v>428.73700000000002</v>
      </c>
      <c r="K192" s="19">
        <f t="shared" si="72"/>
        <v>1277.027</v>
      </c>
      <c r="L192" s="3">
        <v>5686.69</v>
      </c>
      <c r="M192" s="3">
        <v>6320.0743583535104</v>
      </c>
      <c r="N192" s="3">
        <v>1622.4</v>
      </c>
      <c r="O192" s="3">
        <v>1687.296</v>
      </c>
      <c r="P192" s="20">
        <f t="shared" si="73"/>
        <v>1730066.6457499999</v>
      </c>
      <c r="Q192" s="20">
        <f t="shared" si="74"/>
        <v>1153380.4733599997</v>
      </c>
      <c r="R192" s="20">
        <f t="shared" si="75"/>
        <v>643173.25226857606</v>
      </c>
      <c r="S192" s="20">
        <f t="shared" si="76"/>
        <v>1986243.4950254089</v>
      </c>
      <c r="T192" s="20">
        <f t="shared" si="55"/>
        <v>5512863.8664039839</v>
      </c>
      <c r="U192" s="23"/>
      <c r="V192" s="23"/>
      <c r="W192" s="23"/>
      <c r="X192" s="22"/>
      <c r="Y192" s="22"/>
    </row>
    <row r="193" spans="1:25" s="5" customFormat="1" ht="54" customHeight="1">
      <c r="A193" s="17" t="s">
        <v>200</v>
      </c>
      <c r="B193" s="18" t="s">
        <v>201</v>
      </c>
      <c r="C193" s="18" t="s">
        <v>191</v>
      </c>
      <c r="D193" s="18" t="s">
        <v>202</v>
      </c>
      <c r="E193" s="18"/>
      <c r="F193" s="18"/>
      <c r="G193" s="19">
        <f>'2023'!G195</f>
        <v>3210.451</v>
      </c>
      <c r="H193" s="19">
        <f>'2023'!H195</f>
        <v>1403.749</v>
      </c>
      <c r="I193" s="19">
        <f>'2023'!I195</f>
        <v>667.36199999999997</v>
      </c>
      <c r="J193" s="19">
        <f>'2023'!J195</f>
        <v>2615.598</v>
      </c>
      <c r="K193" s="19">
        <f t="shared" si="72"/>
        <v>7897.16</v>
      </c>
      <c r="L193" s="3">
        <v>9780.9599999999991</v>
      </c>
      <c r="M193" s="3">
        <v>9780.9600000000009</v>
      </c>
      <c r="N193" s="3">
        <v>1622.4</v>
      </c>
      <c r="O193" s="3">
        <v>1687.296</v>
      </c>
      <c r="P193" s="20">
        <f t="shared" si="73"/>
        <v>26192657.11056</v>
      </c>
      <c r="Q193" s="20">
        <f t="shared" si="74"/>
        <v>11452570.441439999</v>
      </c>
      <c r="R193" s="20">
        <f t="shared" si="75"/>
        <v>5401403.7943679998</v>
      </c>
      <c r="S193" s="20">
        <f t="shared" si="76"/>
        <v>21169771.371072002</v>
      </c>
      <c r="T193" s="20">
        <f t="shared" si="55"/>
        <v>64216402.717440002</v>
      </c>
      <c r="U193" s="23"/>
      <c r="V193" s="23"/>
      <c r="W193" s="23"/>
      <c r="X193" s="22"/>
      <c r="Y193" s="22"/>
    </row>
    <row r="194" spans="1:25" s="5" customFormat="1" ht="54" customHeight="1">
      <c r="A194" s="17" t="s">
        <v>209</v>
      </c>
      <c r="B194" s="18" t="s">
        <v>210</v>
      </c>
      <c r="C194" s="18" t="s">
        <v>191</v>
      </c>
      <c r="D194" s="18" t="s">
        <v>211</v>
      </c>
      <c r="E194" s="18"/>
      <c r="F194" s="18"/>
      <c r="G194" s="19">
        <f>'2023'!G196</f>
        <v>2157.5249999999996</v>
      </c>
      <c r="H194" s="19">
        <f>'2023'!H196</f>
        <v>1438.35</v>
      </c>
      <c r="I194" s="19">
        <f>'2023'!I196</f>
        <v>719.17499999999995</v>
      </c>
      <c r="J194" s="19">
        <f>'2023'!J196</f>
        <v>2157.5249999999996</v>
      </c>
      <c r="K194" s="19">
        <f t="shared" si="72"/>
        <v>6472.5749999999989</v>
      </c>
      <c r="L194" s="3">
        <v>5413.05</v>
      </c>
      <c r="M194" s="3">
        <v>5981.5438356164404</v>
      </c>
      <c r="N194" s="3">
        <v>1622.4</v>
      </c>
      <c r="O194" s="3">
        <v>1687.296</v>
      </c>
      <c r="P194" s="20">
        <f t="shared" si="73"/>
        <v>8178422.1412499985</v>
      </c>
      <c r="Q194" s="20">
        <f t="shared" si="74"/>
        <v>5452281.4275000002</v>
      </c>
      <c r="R194" s="20">
        <f t="shared" si="75"/>
        <v>3088315.6871794532</v>
      </c>
      <c r="S194" s="20">
        <f t="shared" si="76"/>
        <v>9264947.0615383592</v>
      </c>
      <c r="T194" s="20">
        <f t="shared" si="55"/>
        <v>25983966.317467809</v>
      </c>
      <c r="U194" s="23"/>
      <c r="V194" s="23"/>
      <c r="W194" s="23"/>
      <c r="X194" s="22"/>
      <c r="Y194" s="22"/>
    </row>
    <row r="195" spans="1:25" s="5" customFormat="1" ht="54" customHeight="1">
      <c r="A195" s="17" t="s">
        <v>212</v>
      </c>
      <c r="B195" s="18" t="s">
        <v>213</v>
      </c>
      <c r="C195" s="18" t="s">
        <v>191</v>
      </c>
      <c r="D195" s="18" t="s">
        <v>214</v>
      </c>
      <c r="E195" s="18" t="s">
        <v>392</v>
      </c>
      <c r="F195" s="18"/>
      <c r="G195" s="19">
        <f>'2023'!G197</f>
        <v>199.77600000000001</v>
      </c>
      <c r="H195" s="19">
        <f>'2023'!H197</f>
        <v>133.184</v>
      </c>
      <c r="I195" s="19">
        <f>'2023'!I197</f>
        <v>66.591999999999999</v>
      </c>
      <c r="J195" s="19">
        <f>'2023'!J197</f>
        <v>199.77600000000001</v>
      </c>
      <c r="K195" s="19">
        <f t="shared" si="72"/>
        <v>599.32799999999997</v>
      </c>
      <c r="L195" s="3">
        <v>6696.3993677811068</v>
      </c>
      <c r="M195" s="3">
        <v>6797.2418273947578</v>
      </c>
      <c r="N195" s="3">
        <v>1664</v>
      </c>
      <c r="O195" s="3">
        <v>1730.56</v>
      </c>
      <c r="P195" s="20">
        <f t="shared" si="73"/>
        <v>1005352.6160978384</v>
      </c>
      <c r="Q195" s="20">
        <f t="shared" si="74"/>
        <v>670235.07739855896</v>
      </c>
      <c r="R195" s="20">
        <f t="shared" si="75"/>
        <v>337400.47624987166</v>
      </c>
      <c r="S195" s="20">
        <f t="shared" si="76"/>
        <v>1012201.4287496151</v>
      </c>
      <c r="T195" s="20">
        <f t="shared" si="55"/>
        <v>3025189.5984958839</v>
      </c>
      <c r="U195" s="23"/>
      <c r="V195" s="23"/>
      <c r="W195" s="23"/>
      <c r="X195" s="22"/>
      <c r="Y195" s="22"/>
    </row>
    <row r="196" spans="1:25" s="5" customFormat="1" ht="54" customHeight="1">
      <c r="A196" s="17" t="s">
        <v>212</v>
      </c>
      <c r="B196" s="18" t="s">
        <v>213</v>
      </c>
      <c r="C196" s="18" t="s">
        <v>191</v>
      </c>
      <c r="D196" s="18" t="s">
        <v>214</v>
      </c>
      <c r="E196" s="18" t="s">
        <v>411</v>
      </c>
      <c r="F196" s="18"/>
      <c r="G196" s="19">
        <f>'2023'!G198</f>
        <v>67.700999999999993</v>
      </c>
      <c r="H196" s="19">
        <f>'2023'!H198</f>
        <v>45.134</v>
      </c>
      <c r="I196" s="19">
        <f>'2023'!I198</f>
        <v>22.567</v>
      </c>
      <c r="J196" s="19">
        <f>'2023'!J198</f>
        <v>67.700999999999993</v>
      </c>
      <c r="K196" s="19">
        <f t="shared" si="72"/>
        <v>203.10299999999998</v>
      </c>
      <c r="L196" s="3">
        <v>6696.3993677811068</v>
      </c>
      <c r="M196" s="3">
        <v>6797.2418273947596</v>
      </c>
      <c r="N196" s="3">
        <v>1622.4</v>
      </c>
      <c r="O196" s="3">
        <v>1687.296</v>
      </c>
      <c r="P196" s="20">
        <f t="shared" si="73"/>
        <v>343514.83119814872</v>
      </c>
      <c r="Q196" s="20">
        <f t="shared" si="74"/>
        <v>229009.88746543249</v>
      </c>
      <c r="R196" s="20">
        <f t="shared" si="75"/>
        <v>115316.14748681753</v>
      </c>
      <c r="S196" s="20">
        <f t="shared" si="76"/>
        <v>345948.44246045256</v>
      </c>
      <c r="T196" s="20">
        <f t="shared" si="55"/>
        <v>1033789.3086108513</v>
      </c>
      <c r="U196" s="23"/>
      <c r="V196" s="23"/>
      <c r="W196" s="23"/>
      <c r="X196" s="22"/>
      <c r="Y196" s="22"/>
    </row>
    <row r="197" spans="1:25" s="5" customFormat="1" ht="54" customHeight="1">
      <c r="A197" s="17" t="s">
        <v>203</v>
      </c>
      <c r="B197" s="18" t="s">
        <v>204</v>
      </c>
      <c r="C197" s="18" t="s">
        <v>191</v>
      </c>
      <c r="D197" s="18" t="s">
        <v>205</v>
      </c>
      <c r="E197" s="18"/>
      <c r="F197" s="18"/>
      <c r="G197" s="19">
        <f>'2023'!G199</f>
        <v>3411.652</v>
      </c>
      <c r="H197" s="19">
        <f>'2023'!H199</f>
        <v>1544.1610000000001</v>
      </c>
      <c r="I197" s="19">
        <f>'2023'!I199</f>
        <v>669.35299999999995</v>
      </c>
      <c r="J197" s="19">
        <f>'2023'!J199</f>
        <v>2820.1669999999999</v>
      </c>
      <c r="K197" s="19">
        <f t="shared" si="72"/>
        <v>8445.3330000000005</v>
      </c>
      <c r="L197" s="3">
        <v>6272.85</v>
      </c>
      <c r="M197" s="3">
        <v>6994.2277500000018</v>
      </c>
      <c r="N197" s="3">
        <v>1664</v>
      </c>
      <c r="O197" s="3">
        <v>1730.56</v>
      </c>
      <c r="P197" s="20">
        <f t="shared" si="73"/>
        <v>15723792.320200002</v>
      </c>
      <c r="Q197" s="20">
        <f t="shared" si="74"/>
        <v>7116806.424850001</v>
      </c>
      <c r="R197" s="20">
        <f t="shared" si="75"/>
        <v>3523251.7994657513</v>
      </c>
      <c r="S197" s="20">
        <f t="shared" si="76"/>
        <v>14844422.087514257</v>
      </c>
      <c r="T197" s="20">
        <f t="shared" si="55"/>
        <v>41208272.63203001</v>
      </c>
      <c r="U197" s="23"/>
      <c r="V197" s="23"/>
      <c r="W197" s="23"/>
      <c r="X197" s="22"/>
      <c r="Y197" s="22"/>
    </row>
    <row r="198" spans="1:25" s="5" customFormat="1" ht="54" customHeight="1">
      <c r="A198" s="17" t="s">
        <v>215</v>
      </c>
      <c r="B198" s="18" t="s">
        <v>216</v>
      </c>
      <c r="C198" s="18" t="s">
        <v>191</v>
      </c>
      <c r="D198" s="18" t="s">
        <v>393</v>
      </c>
      <c r="E198" s="18" t="s">
        <v>398</v>
      </c>
      <c r="F198" s="18"/>
      <c r="G198" s="19">
        <f>'2023'!G200</f>
        <v>3580.3339999999998</v>
      </c>
      <c r="H198" s="19">
        <f>'2023'!H200</f>
        <v>1231.3229999999999</v>
      </c>
      <c r="I198" s="19">
        <f>'2023'!I200</f>
        <v>579.01199999999994</v>
      </c>
      <c r="J198" s="19">
        <f>'2023'!J200</f>
        <v>2543.3029999999999</v>
      </c>
      <c r="K198" s="19">
        <f t="shared" si="72"/>
        <v>7933.9719999999988</v>
      </c>
      <c r="L198" s="3">
        <v>6141.73</v>
      </c>
      <c r="M198" s="3">
        <v>6848.0289499999999</v>
      </c>
      <c r="N198" s="3">
        <v>1664</v>
      </c>
      <c r="O198" s="3">
        <v>1730.56</v>
      </c>
      <c r="P198" s="20">
        <f t="shared" ref="P198:P211" si="77">G198*(L198-N198)</f>
        <v>16031768.961819997</v>
      </c>
      <c r="Q198" s="20">
        <f t="shared" ref="Q198:R211" si="78">(L198-N198)*H198</f>
        <v>5513531.9367899988</v>
      </c>
      <c r="R198" s="20">
        <f t="shared" si="78"/>
        <v>2963075.9316774001</v>
      </c>
      <c r="S198" s="20">
        <f t="shared" ref="S198:S211" si="79">(M198-O198)*J198</f>
        <v>13015274.13294185</v>
      </c>
      <c r="T198" s="20">
        <f t="shared" ref="T198:T211" si="80">SUM(P198:S198)</f>
        <v>37523650.963229246</v>
      </c>
      <c r="U198" s="23"/>
      <c r="V198" s="23"/>
      <c r="W198" s="23"/>
      <c r="X198" s="22"/>
      <c r="Y198" s="22"/>
    </row>
    <row r="199" spans="1:25" s="5" customFormat="1" ht="54" customHeight="1">
      <c r="A199" s="17" t="s">
        <v>217</v>
      </c>
      <c r="B199" s="18" t="s">
        <v>218</v>
      </c>
      <c r="C199" s="18" t="s">
        <v>191</v>
      </c>
      <c r="D199" s="18" t="s">
        <v>37</v>
      </c>
      <c r="E199" s="18" t="s">
        <v>399</v>
      </c>
      <c r="F199" s="18"/>
      <c r="G199" s="19">
        <f>'2023'!G201</f>
        <v>827.15000000000009</v>
      </c>
      <c r="H199" s="19">
        <f>'2023'!H201</f>
        <v>411.65899999999999</v>
      </c>
      <c r="I199" s="19">
        <f>'2023'!I201</f>
        <v>188.98099999999999</v>
      </c>
      <c r="J199" s="19">
        <f>'2023'!J201</f>
        <v>701.601</v>
      </c>
      <c r="K199" s="19">
        <f t="shared" si="72"/>
        <v>2129.3910000000001</v>
      </c>
      <c r="L199" s="3">
        <v>6491.96</v>
      </c>
      <c r="M199" s="3">
        <v>7170.6649090909141</v>
      </c>
      <c r="N199" s="3">
        <v>1664</v>
      </c>
      <c r="O199" s="3">
        <v>1730.56</v>
      </c>
      <c r="P199" s="20">
        <f t="shared" si="77"/>
        <v>3993447.1140000005</v>
      </c>
      <c r="Q199" s="20">
        <f t="shared" si="78"/>
        <v>1987473.18564</v>
      </c>
      <c r="R199" s="20">
        <f t="shared" si="78"/>
        <v>1028076.4658249101</v>
      </c>
      <c r="S199" s="20">
        <f t="shared" si="79"/>
        <v>3816783.0443230947</v>
      </c>
      <c r="T199" s="20">
        <f t="shared" si="80"/>
        <v>10825779.809788005</v>
      </c>
      <c r="U199" s="23"/>
      <c r="V199" s="23"/>
      <c r="W199" s="23"/>
      <c r="X199" s="22"/>
      <c r="Y199" s="22"/>
    </row>
    <row r="200" spans="1:25" s="5" customFormat="1" ht="54" customHeight="1">
      <c r="A200" s="17" t="s">
        <v>219</v>
      </c>
      <c r="B200" s="18" t="s">
        <v>220</v>
      </c>
      <c r="C200" s="18" t="s">
        <v>191</v>
      </c>
      <c r="D200" s="18" t="s">
        <v>37</v>
      </c>
      <c r="E200" s="18"/>
      <c r="F200" s="18"/>
      <c r="G200" s="19">
        <f>'2023'!G202</f>
        <v>556.45100000000002</v>
      </c>
      <c r="H200" s="19">
        <f>'2023'!H202</f>
        <v>195.88799999999998</v>
      </c>
      <c r="I200" s="19">
        <f>'2023'!I202</f>
        <v>79.793000000000006</v>
      </c>
      <c r="J200" s="19">
        <f>'2023'!J202</f>
        <v>398.18600000000004</v>
      </c>
      <c r="K200" s="19">
        <f t="shared" si="72"/>
        <v>1230.318</v>
      </c>
      <c r="L200" s="3">
        <v>6459.84</v>
      </c>
      <c r="M200" s="3">
        <v>6881.0602581818175</v>
      </c>
      <c r="N200" s="3">
        <v>1664</v>
      </c>
      <c r="O200" s="3">
        <v>1730.56</v>
      </c>
      <c r="P200" s="20">
        <f t="shared" si="77"/>
        <v>2668649.9638400003</v>
      </c>
      <c r="Q200" s="20">
        <f t="shared" si="78"/>
        <v>939447.50591999991</v>
      </c>
      <c r="R200" s="20">
        <f t="shared" si="78"/>
        <v>410973.86710110179</v>
      </c>
      <c r="S200" s="20">
        <f t="shared" si="79"/>
        <v>2050857.0958043851</v>
      </c>
      <c r="T200" s="20">
        <f t="shared" si="80"/>
        <v>6069928.4326654868</v>
      </c>
      <c r="U200" s="23"/>
      <c r="V200" s="23"/>
      <c r="W200" s="23"/>
      <c r="X200" s="22"/>
      <c r="Y200" s="22"/>
    </row>
    <row r="201" spans="1:25" s="5" customFormat="1" ht="54" customHeight="1">
      <c r="A201" s="17" t="s">
        <v>206</v>
      </c>
      <c r="B201" s="18" t="s">
        <v>207</v>
      </c>
      <c r="C201" s="18" t="s">
        <v>191</v>
      </c>
      <c r="D201" s="18" t="s">
        <v>208</v>
      </c>
      <c r="E201" s="18"/>
      <c r="F201" s="18"/>
      <c r="G201" s="19">
        <f>'2023'!G203</f>
        <v>698.96799999999996</v>
      </c>
      <c r="H201" s="19">
        <f>'2023'!H203</f>
        <v>467.101</v>
      </c>
      <c r="I201" s="19">
        <f>'2023'!I203</f>
        <v>233.55</v>
      </c>
      <c r="J201" s="19">
        <f>'2023'!J203</f>
        <v>700.65000000000009</v>
      </c>
      <c r="K201" s="19">
        <f t="shared" si="72"/>
        <v>2100.2690000000002</v>
      </c>
      <c r="L201" s="3">
        <v>7425.63</v>
      </c>
      <c r="M201" s="3">
        <v>8184.6944000000012</v>
      </c>
      <c r="N201" s="3">
        <v>1622.4</v>
      </c>
      <c r="O201" s="3">
        <v>1687.296</v>
      </c>
      <c r="P201" s="20">
        <f t="shared" si="77"/>
        <v>4056272.0666399994</v>
      </c>
      <c r="Q201" s="20">
        <f t="shared" si="78"/>
        <v>2710694.5362299997</v>
      </c>
      <c r="R201" s="20">
        <f t="shared" si="78"/>
        <v>1517467.3963200003</v>
      </c>
      <c r="S201" s="20">
        <f t="shared" si="79"/>
        <v>4552402.1889600009</v>
      </c>
      <c r="T201" s="20">
        <f t="shared" si="80"/>
        <v>12836836.18815</v>
      </c>
      <c r="U201" s="23"/>
      <c r="V201" s="23"/>
      <c r="W201" s="23"/>
      <c r="X201" s="22"/>
      <c r="Y201" s="22"/>
    </row>
    <row r="202" spans="1:25" s="5" customFormat="1" ht="54" customHeight="1">
      <c r="A202" s="17" t="s">
        <v>221</v>
      </c>
      <c r="B202" s="18" t="s">
        <v>222</v>
      </c>
      <c r="C202" s="18" t="s">
        <v>191</v>
      </c>
      <c r="D202" s="18" t="s">
        <v>214</v>
      </c>
      <c r="E202" s="18"/>
      <c r="F202" s="18"/>
      <c r="G202" s="19">
        <f>'2023'!G204</f>
        <v>3675.777</v>
      </c>
      <c r="H202" s="19">
        <f>'2023'!H204</f>
        <v>1444.57</v>
      </c>
      <c r="I202" s="19">
        <f>'2023'!I204</f>
        <v>594.95600000000002</v>
      </c>
      <c r="J202" s="19">
        <f>'2023'!J204</f>
        <v>2734.6409999999996</v>
      </c>
      <c r="K202" s="19">
        <f t="shared" si="72"/>
        <v>8449.9439999999995</v>
      </c>
      <c r="L202" s="3">
        <v>8135.7</v>
      </c>
      <c r="M202" s="3">
        <v>9071.31</v>
      </c>
      <c r="N202" s="3">
        <v>1664</v>
      </c>
      <c r="O202" s="3">
        <v>1730.56</v>
      </c>
      <c r="P202" s="20">
        <f t="shared" si="77"/>
        <v>23788526.010899998</v>
      </c>
      <c r="Q202" s="20">
        <f t="shared" si="78"/>
        <v>9348823.6689999998</v>
      </c>
      <c r="R202" s="20">
        <f t="shared" si="78"/>
        <v>4367423.2570000002</v>
      </c>
      <c r="S202" s="20">
        <f t="shared" si="79"/>
        <v>20074315.920749996</v>
      </c>
      <c r="T202" s="20">
        <f t="shared" si="80"/>
        <v>57579088.857649997</v>
      </c>
      <c r="U202" s="23"/>
      <c r="V202" s="23"/>
      <c r="W202" s="23"/>
      <c r="X202" s="22"/>
      <c r="Y202" s="22"/>
    </row>
    <row r="203" spans="1:25" s="5" customFormat="1" ht="54" customHeight="1">
      <c r="A203" s="17" t="s">
        <v>221</v>
      </c>
      <c r="B203" s="18" t="s">
        <v>222</v>
      </c>
      <c r="C203" s="18" t="s">
        <v>191</v>
      </c>
      <c r="D203" s="18" t="s">
        <v>223</v>
      </c>
      <c r="E203" s="18"/>
      <c r="F203" s="18"/>
      <c r="G203" s="19">
        <f>'2023'!G205</f>
        <v>1448.8980000000001</v>
      </c>
      <c r="H203" s="19">
        <f>'2023'!H205</f>
        <v>673.702</v>
      </c>
      <c r="I203" s="19">
        <f>'2023'!I205</f>
        <v>269.29000000000002</v>
      </c>
      <c r="J203" s="19">
        <f>'2023'!J205</f>
        <v>1131.9470000000001</v>
      </c>
      <c r="K203" s="19">
        <f t="shared" si="72"/>
        <v>3523.8370000000004</v>
      </c>
      <c r="L203" s="3">
        <v>8778</v>
      </c>
      <c r="M203" s="3">
        <v>9787.4699999999993</v>
      </c>
      <c r="N203" s="3">
        <v>1664</v>
      </c>
      <c r="O203" s="3">
        <v>1730.56</v>
      </c>
      <c r="P203" s="20">
        <f t="shared" si="77"/>
        <v>10307460.372000001</v>
      </c>
      <c r="Q203" s="20">
        <f t="shared" si="78"/>
        <v>4792716.0279999999</v>
      </c>
      <c r="R203" s="20">
        <f t="shared" si="78"/>
        <v>2169645.2938999999</v>
      </c>
      <c r="S203" s="20">
        <f t="shared" si="79"/>
        <v>9119995.1037700009</v>
      </c>
      <c r="T203" s="20">
        <f t="shared" si="80"/>
        <v>26389816.797670007</v>
      </c>
      <c r="U203" s="23"/>
      <c r="V203" s="23"/>
      <c r="W203" s="23"/>
      <c r="X203" s="22"/>
      <c r="Y203" s="22"/>
    </row>
    <row r="204" spans="1:25" s="5" customFormat="1" ht="14.25" customHeight="1">
      <c r="A204" s="17"/>
      <c r="B204" s="18"/>
      <c r="C204" s="18"/>
      <c r="D204" s="18"/>
      <c r="E204" s="18"/>
      <c r="F204" s="18"/>
      <c r="G204" s="19"/>
      <c r="H204" s="19"/>
      <c r="I204" s="19"/>
      <c r="J204" s="19"/>
      <c r="K204" s="19"/>
      <c r="L204" s="3"/>
      <c r="M204" s="3"/>
      <c r="N204" s="3"/>
      <c r="O204" s="3"/>
      <c r="P204" s="20"/>
      <c r="Q204" s="20"/>
      <c r="R204" s="20"/>
      <c r="S204" s="20"/>
      <c r="T204" s="20"/>
      <c r="U204" s="23"/>
      <c r="V204" s="23"/>
      <c r="W204" s="23"/>
      <c r="X204" s="22"/>
      <c r="Y204" s="22"/>
    </row>
    <row r="205" spans="1:25" s="5" customFormat="1" ht="54" customHeight="1">
      <c r="A205" s="17" t="s">
        <v>40</v>
      </c>
      <c r="B205" s="18" t="s">
        <v>41</v>
      </c>
      <c r="C205" s="18" t="s">
        <v>224</v>
      </c>
      <c r="D205" s="18" t="s">
        <v>225</v>
      </c>
      <c r="E205" s="18"/>
      <c r="F205" s="18"/>
      <c r="G205" s="19">
        <f>'2023'!G207</f>
        <v>147.16300000000001</v>
      </c>
      <c r="H205" s="19">
        <f>'2023'!H207</f>
        <v>70.412999999999997</v>
      </c>
      <c r="I205" s="19">
        <f>'2023'!I207</f>
        <v>34.661999999999999</v>
      </c>
      <c r="J205" s="19">
        <f>'2023'!J207</f>
        <v>165.66300000000001</v>
      </c>
      <c r="K205" s="19">
        <f t="shared" ref="K205:K210" si="81">G205+H205+I205+J205</f>
        <v>417.90100000000007</v>
      </c>
      <c r="L205" s="3">
        <v>12222.49</v>
      </c>
      <c r="M205" s="3">
        <v>12222.49</v>
      </c>
      <c r="N205" s="3">
        <v>1898</v>
      </c>
      <c r="O205" s="3">
        <v>1973.92</v>
      </c>
      <c r="P205" s="20">
        <f t="shared" si="77"/>
        <v>1519382.9218700002</v>
      </c>
      <c r="Q205" s="20">
        <f t="shared" si="78"/>
        <v>726978.31436999992</v>
      </c>
      <c r="R205" s="20">
        <f t="shared" si="78"/>
        <v>355235.93333999999</v>
      </c>
      <c r="S205" s="20">
        <f t="shared" si="79"/>
        <v>1697808.85191</v>
      </c>
      <c r="T205" s="20">
        <f t="shared" si="80"/>
        <v>4299406.0214900002</v>
      </c>
      <c r="U205" s="23"/>
      <c r="V205" s="23"/>
      <c r="W205" s="23"/>
      <c r="X205" s="22"/>
      <c r="Y205" s="22"/>
    </row>
    <row r="206" spans="1:25" s="5" customFormat="1" ht="54" customHeight="1">
      <c r="A206" s="17" t="s">
        <v>40</v>
      </c>
      <c r="B206" s="18" t="s">
        <v>41</v>
      </c>
      <c r="C206" s="18" t="s">
        <v>224</v>
      </c>
      <c r="D206" s="18" t="s">
        <v>401</v>
      </c>
      <c r="E206" s="18" t="s">
        <v>402</v>
      </c>
      <c r="F206" s="18"/>
      <c r="G206" s="19">
        <f>'2023'!G208</f>
        <v>67.391999999999996</v>
      </c>
      <c r="H206" s="19">
        <f>'2023'!H208</f>
        <v>36.231999999999999</v>
      </c>
      <c r="I206" s="19">
        <f>'2023'!I208</f>
        <v>22.465</v>
      </c>
      <c r="J206" s="19">
        <f>'2023'!J208</f>
        <v>67.394999999999996</v>
      </c>
      <c r="K206" s="19">
        <f t="shared" si="81"/>
        <v>193.48399999999998</v>
      </c>
      <c r="L206" s="3">
        <v>8757.5</v>
      </c>
      <c r="M206" s="3">
        <v>9703.1455399061088</v>
      </c>
      <c r="N206" s="3">
        <v>1898</v>
      </c>
      <c r="O206" s="3">
        <v>1973.92</v>
      </c>
      <c r="P206" s="20">
        <f t="shared" si="77"/>
        <v>462275.424</v>
      </c>
      <c r="Q206" s="20">
        <f t="shared" si="78"/>
        <v>248533.40400000001</v>
      </c>
      <c r="R206" s="20">
        <f t="shared" si="78"/>
        <v>173637.05175399073</v>
      </c>
      <c r="S206" s="20">
        <f t="shared" si="79"/>
        <v>520911.15526197216</v>
      </c>
      <c r="T206" s="20">
        <f t="shared" si="80"/>
        <v>1405357.0350159628</v>
      </c>
      <c r="U206" s="23"/>
      <c r="V206" s="23"/>
      <c r="W206" s="23"/>
      <c r="X206" s="22"/>
      <c r="Y206" s="22"/>
    </row>
    <row r="207" spans="1:25" s="5" customFormat="1" ht="54" customHeight="1">
      <c r="A207" s="17" t="s">
        <v>40</v>
      </c>
      <c r="B207" s="18" t="s">
        <v>41</v>
      </c>
      <c r="C207" s="18" t="s">
        <v>224</v>
      </c>
      <c r="D207" s="18" t="s">
        <v>401</v>
      </c>
      <c r="E207" s="18" t="s">
        <v>403</v>
      </c>
      <c r="F207" s="18"/>
      <c r="G207" s="19">
        <f>'2023'!G209</f>
        <v>121.74300000000001</v>
      </c>
      <c r="H207" s="19">
        <f>'2023'!H209</f>
        <v>61.526000000000003</v>
      </c>
      <c r="I207" s="19">
        <f>'2023'!I209</f>
        <v>21.643999999999998</v>
      </c>
      <c r="J207" s="19">
        <f>'2023'!J209</f>
        <v>121.74600000000001</v>
      </c>
      <c r="K207" s="19">
        <f t="shared" si="81"/>
        <v>326.65899999999999</v>
      </c>
      <c r="L207" s="3">
        <v>5131.83</v>
      </c>
      <c r="M207" s="3">
        <v>5697.9311510791376</v>
      </c>
      <c r="N207" s="3">
        <v>1898</v>
      </c>
      <c r="O207" s="3">
        <v>1973.92</v>
      </c>
      <c r="P207" s="20">
        <f t="shared" si="77"/>
        <v>393696.16568999999</v>
      </c>
      <c r="Q207" s="20">
        <f t="shared" si="78"/>
        <v>198964.62458</v>
      </c>
      <c r="R207" s="20">
        <f t="shared" si="78"/>
        <v>80602.497353956845</v>
      </c>
      <c r="S207" s="20">
        <f t="shared" si="79"/>
        <v>453383.46159928071</v>
      </c>
      <c r="T207" s="20">
        <f t="shared" si="80"/>
        <v>1126646.7492232374</v>
      </c>
      <c r="U207" s="23"/>
      <c r="V207" s="23"/>
      <c r="W207" s="23"/>
      <c r="X207" s="22"/>
      <c r="Y207" s="22"/>
    </row>
    <row r="208" spans="1:25" s="5" customFormat="1" ht="103.5" customHeight="1">
      <c r="A208" s="17" t="s">
        <v>35</v>
      </c>
      <c r="B208" s="18" t="s">
        <v>36</v>
      </c>
      <c r="C208" s="18" t="s">
        <v>224</v>
      </c>
      <c r="D208" s="18" t="s">
        <v>404</v>
      </c>
      <c r="E208" s="18"/>
      <c r="F208" s="18"/>
      <c r="G208" s="19">
        <f>'2023'!G210</f>
        <v>2308.4360000000001</v>
      </c>
      <c r="H208" s="19">
        <f>'2023'!H210</f>
        <v>1104.1010000000001</v>
      </c>
      <c r="I208" s="19">
        <f>'2023'!I210</f>
        <v>535.39</v>
      </c>
      <c r="J208" s="19">
        <f>'2023'!J210</f>
        <v>2355.7350000000001</v>
      </c>
      <c r="K208" s="19">
        <f t="shared" si="81"/>
        <v>6303.6620000000003</v>
      </c>
      <c r="L208" s="3">
        <v>7109.7976842108028</v>
      </c>
      <c r="M208" s="3">
        <v>7109.7976842107955</v>
      </c>
      <c r="N208" s="3">
        <v>1794</v>
      </c>
      <c r="O208" s="3">
        <v>1865.76</v>
      </c>
      <c r="P208" s="20">
        <f t="shared" si="77"/>
        <v>12271178.742948849</v>
      </c>
      <c r="Q208" s="20">
        <f t="shared" si="78"/>
        <v>5869177.5389348324</v>
      </c>
      <c r="R208" s="20">
        <f t="shared" si="78"/>
        <v>2807605.3357496178</v>
      </c>
      <c r="S208" s="20">
        <f t="shared" si="79"/>
        <v>12353563.114014318</v>
      </c>
      <c r="T208" s="20">
        <f t="shared" si="80"/>
        <v>33301524.731647618</v>
      </c>
      <c r="U208" s="23"/>
      <c r="V208" s="23"/>
      <c r="W208" s="23"/>
      <c r="X208" s="22"/>
      <c r="Y208" s="22"/>
    </row>
    <row r="209" spans="1:25" s="5" customFormat="1" ht="54" customHeight="1">
      <c r="A209" s="17" t="s">
        <v>35</v>
      </c>
      <c r="B209" s="18" t="s">
        <v>36</v>
      </c>
      <c r="C209" s="18" t="s">
        <v>224</v>
      </c>
      <c r="D209" s="18" t="s">
        <v>226</v>
      </c>
      <c r="E209" s="18"/>
      <c r="F209" s="18"/>
      <c r="G209" s="19">
        <f>'2023'!G211</f>
        <v>549.43200000000002</v>
      </c>
      <c r="H209" s="19">
        <f>'2023'!H211</f>
        <v>258.48199999999997</v>
      </c>
      <c r="I209" s="19">
        <f>'2023'!I211</f>
        <v>141.23400000000001</v>
      </c>
      <c r="J209" s="19">
        <f>'2023'!J211</f>
        <v>552.63</v>
      </c>
      <c r="K209" s="19">
        <f t="shared" si="81"/>
        <v>1501.778</v>
      </c>
      <c r="L209" s="3">
        <v>7109.7976842108028</v>
      </c>
      <c r="M209" s="3">
        <v>7109.7976842107955</v>
      </c>
      <c r="N209" s="3">
        <v>1794</v>
      </c>
      <c r="O209" s="3">
        <v>1865.76</v>
      </c>
      <c r="P209" s="20">
        <f t="shared" si="77"/>
        <v>2920669.3532313099</v>
      </c>
      <c r="Q209" s="20">
        <f t="shared" si="78"/>
        <v>1374038.0170101766</v>
      </c>
      <c r="R209" s="20">
        <f t="shared" si="78"/>
        <v>740636.41829182755</v>
      </c>
      <c r="S209" s="20">
        <f t="shared" si="79"/>
        <v>2898012.5454254118</v>
      </c>
      <c r="T209" s="20">
        <f t="shared" si="80"/>
        <v>7933356.3339587264</v>
      </c>
      <c r="U209" s="23"/>
      <c r="V209" s="23"/>
      <c r="W209" s="23"/>
      <c r="X209" s="22"/>
      <c r="Y209" s="22"/>
    </row>
    <row r="210" spans="1:25" s="5" customFormat="1" ht="54" customHeight="1">
      <c r="A210" s="17" t="s">
        <v>35</v>
      </c>
      <c r="B210" s="18" t="s">
        <v>36</v>
      </c>
      <c r="C210" s="18" t="s">
        <v>224</v>
      </c>
      <c r="D210" s="18" t="s">
        <v>227</v>
      </c>
      <c r="E210" s="18"/>
      <c r="F210" s="18"/>
      <c r="G210" s="19">
        <f>'2023'!G212</f>
        <v>79.956999999999994</v>
      </c>
      <c r="H210" s="19">
        <f>'2023'!H212</f>
        <v>35.704000000000001</v>
      </c>
      <c r="I210" s="19">
        <f>'2023'!I212</f>
        <v>22.04</v>
      </c>
      <c r="J210" s="19">
        <f>'2023'!J212</f>
        <v>77.388000000000005</v>
      </c>
      <c r="K210" s="19">
        <f t="shared" si="81"/>
        <v>215.089</v>
      </c>
      <c r="L210" s="3">
        <v>7135.8416645600009</v>
      </c>
      <c r="M210" s="3">
        <v>7135.8416645600018</v>
      </c>
      <c r="N210" s="3">
        <v>1239.3368</v>
      </c>
      <c r="O210" s="3">
        <v>1288.9102720000001</v>
      </c>
      <c r="P210" s="20">
        <f t="shared" si="77"/>
        <v>471466.83945562394</v>
      </c>
      <c r="Q210" s="20">
        <f t="shared" si="78"/>
        <v>210528.80968425027</v>
      </c>
      <c r="R210" s="20">
        <f t="shared" si="78"/>
        <v>128866.36789202243</v>
      </c>
      <c r="S210" s="20">
        <f t="shared" si="79"/>
        <v>452482.32660743344</v>
      </c>
      <c r="T210" s="20">
        <f t="shared" si="80"/>
        <v>1263344.34363933</v>
      </c>
      <c r="U210" s="23"/>
      <c r="V210" s="23"/>
      <c r="W210" s="23"/>
      <c r="X210" s="22"/>
      <c r="Y210" s="22"/>
    </row>
    <row r="211" spans="1:25" s="5" customFormat="1" ht="88.5" customHeight="1">
      <c r="A211" s="17" t="s">
        <v>35</v>
      </c>
      <c r="B211" s="18" t="s">
        <v>36</v>
      </c>
      <c r="C211" s="18" t="s">
        <v>224</v>
      </c>
      <c r="D211" s="18" t="s">
        <v>405</v>
      </c>
      <c r="E211" s="18"/>
      <c r="F211" s="18" t="s">
        <v>400</v>
      </c>
      <c r="G211" s="19">
        <f>'2023'!G213</f>
        <v>1800.394</v>
      </c>
      <c r="H211" s="19">
        <f>'2023'!H213</f>
        <v>835.803</v>
      </c>
      <c r="I211" s="19">
        <f>'2023'!I213</f>
        <v>441.19099999999997</v>
      </c>
      <c r="J211" s="19">
        <f>'2023'!J213</f>
        <v>1823.212</v>
      </c>
      <c r="K211" s="19">
        <f>G211+H211+I211+J211</f>
        <v>4900.6000000000004</v>
      </c>
      <c r="L211" s="3">
        <v>7109.7976842108028</v>
      </c>
      <c r="M211" s="3">
        <v>7109.7976842107955</v>
      </c>
      <c r="N211" s="3">
        <v>1794</v>
      </c>
      <c r="O211" s="3">
        <v>1865.76</v>
      </c>
      <c r="P211" s="20">
        <f t="shared" si="77"/>
        <v>9570530.2558670249</v>
      </c>
      <c r="Q211" s="20">
        <f t="shared" si="78"/>
        <v>4442959.651856442</v>
      </c>
      <c r="R211" s="20">
        <f t="shared" si="78"/>
        <v>2313622.2299346449</v>
      </c>
      <c r="S211" s="20">
        <f t="shared" si="79"/>
        <v>9560992.4343053326</v>
      </c>
      <c r="T211" s="20">
        <f t="shared" si="80"/>
        <v>25888104.571963444</v>
      </c>
      <c r="U211" s="23"/>
      <c r="V211" s="23"/>
      <c r="W211" s="23"/>
      <c r="X211" s="22"/>
      <c r="Y211" s="22"/>
    </row>
    <row r="212" spans="1:25" s="5" customFormat="1" ht="64.5" customHeight="1">
      <c r="A212" s="184" t="s">
        <v>441</v>
      </c>
      <c r="B212" s="185"/>
      <c r="C212" s="185"/>
      <c r="D212" s="185"/>
      <c r="E212" s="63"/>
      <c r="F212" s="66"/>
      <c r="G212" s="68">
        <f>SUM(G8:G211)</f>
        <v>1969269.6887894596</v>
      </c>
      <c r="H212" s="68">
        <f>SUM(H8:H211)</f>
        <v>898170.73199999961</v>
      </c>
      <c r="I212" s="68">
        <f>SUM(I8:I211)</f>
        <v>404394.58480760024</v>
      </c>
      <c r="J212" s="68">
        <f>SUM(J8:J211)</f>
        <v>1587762.9469518992</v>
      </c>
      <c r="K212" s="68">
        <f>SUM(K8:K211)</f>
        <v>4859597.9525489639</v>
      </c>
      <c r="L212" s="70"/>
      <c r="M212" s="70"/>
      <c r="N212" s="70"/>
      <c r="O212" s="70"/>
      <c r="P212" s="69">
        <f>SUM(P8:P211)</f>
        <v>2084387028.1114593</v>
      </c>
      <c r="Q212" s="69">
        <f>SUM(Q8:Q211)</f>
        <v>948663726.61342311</v>
      </c>
      <c r="R212" s="69">
        <f>SUM(R8:R211)</f>
        <v>430323618.51233602</v>
      </c>
      <c r="S212" s="69">
        <f>SUM(S8:S211)</f>
        <v>1733474636.6281273</v>
      </c>
      <c r="T212" s="69">
        <f>SUM(T8:T211)</f>
        <v>5196849009.8653488</v>
      </c>
      <c r="U212" s="75"/>
      <c r="V212" s="75"/>
      <c r="W212" s="75"/>
      <c r="X212" s="22"/>
      <c r="Y212" s="22"/>
    </row>
    <row r="213" spans="1:25" s="5" customFormat="1" ht="19.5" customHeight="1">
      <c r="A213" s="24"/>
      <c r="B213" s="25"/>
      <c r="C213" s="25"/>
      <c r="D213" s="25"/>
      <c r="E213" s="25"/>
      <c r="F213" s="26"/>
      <c r="G213" s="19"/>
      <c r="H213" s="19"/>
      <c r="I213" s="19"/>
      <c r="J213" s="19"/>
      <c r="K213" s="19"/>
      <c r="L213" s="27"/>
      <c r="M213" s="27"/>
      <c r="N213" s="27"/>
      <c r="O213" s="27"/>
      <c r="P213" s="28"/>
      <c r="Q213" s="28"/>
      <c r="R213" s="28"/>
      <c r="S213" s="28"/>
      <c r="T213" s="28"/>
      <c r="U213" s="29"/>
      <c r="V213" s="29"/>
      <c r="W213" s="30"/>
      <c r="X213" s="22"/>
      <c r="Y213" s="22"/>
    </row>
    <row r="214" spans="1:25" s="5" customFormat="1" ht="63" customHeight="1">
      <c r="A214" s="184" t="s">
        <v>435</v>
      </c>
      <c r="B214" s="185"/>
      <c r="C214" s="185"/>
      <c r="D214" s="185"/>
      <c r="E214" s="63"/>
      <c r="F214" s="66"/>
      <c r="G214" s="67"/>
      <c r="H214" s="67"/>
      <c r="I214" s="67"/>
      <c r="J214" s="67"/>
      <c r="K214" s="68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4"/>
      <c r="X214" s="22"/>
      <c r="Y214" s="22"/>
    </row>
    <row r="215" spans="1:25" s="5" customFormat="1" ht="54" customHeight="1">
      <c r="A215" s="17" t="s">
        <v>144</v>
      </c>
      <c r="B215" s="31" t="s">
        <v>145</v>
      </c>
      <c r="C215" s="18" t="s">
        <v>138</v>
      </c>
      <c r="D215" s="26"/>
      <c r="E215" s="32"/>
      <c r="F215" s="26" t="s">
        <v>436</v>
      </c>
      <c r="G215" s="19">
        <f>372.65*0.6</f>
        <v>223.58999999999997</v>
      </c>
      <c r="H215" s="19">
        <f>372.65-G215</f>
        <v>149.06</v>
      </c>
      <c r="I215" s="19">
        <f>213.4*0.25</f>
        <v>53.35</v>
      </c>
      <c r="J215" s="19">
        <f>213.4*0.75</f>
        <v>160.05000000000001</v>
      </c>
      <c r="K215" s="19">
        <f>SUM(G215:J215)</f>
        <v>586.04999999999995</v>
      </c>
      <c r="L215" s="3">
        <v>6470.61</v>
      </c>
      <c r="M215" s="3">
        <v>7161.2087470997667</v>
      </c>
      <c r="N215" s="3">
        <v>1828.3200000000002</v>
      </c>
      <c r="O215" s="3">
        <v>1901.4528000000003</v>
      </c>
      <c r="P215" s="20">
        <f>G215*(L215-N215)</f>
        <v>1037969.6210999996</v>
      </c>
      <c r="Q215" s="20">
        <f t="shared" ref="Q215:R218" si="82">(L215-N215)*H215</f>
        <v>691979.74739999988</v>
      </c>
      <c r="R215" s="20">
        <f t="shared" si="82"/>
        <v>280607.97977777256</v>
      </c>
      <c r="S215" s="20">
        <f t="shared" ref="S215:S218" si="83">(M215-O215)*J215</f>
        <v>841823.93933331768</v>
      </c>
      <c r="T215" s="20">
        <f>SUM(P215:S215)</f>
        <v>2852381.2876110896</v>
      </c>
      <c r="U215" s="23"/>
      <c r="V215" s="23"/>
      <c r="W215" s="23"/>
      <c r="X215" s="22"/>
      <c r="Y215" s="22"/>
    </row>
    <row r="216" spans="1:25" s="96" customFormat="1" ht="54" customHeight="1">
      <c r="A216" s="89" t="s">
        <v>144</v>
      </c>
      <c r="B216" s="123" t="s">
        <v>145</v>
      </c>
      <c r="C216" s="90" t="s">
        <v>138</v>
      </c>
      <c r="D216" s="124"/>
      <c r="E216" s="125"/>
      <c r="F216" s="124" t="s">
        <v>437</v>
      </c>
      <c r="G216" s="91">
        <f>4149.85/5*3</f>
        <v>2489.91</v>
      </c>
      <c r="H216" s="91">
        <f>4149.85-G216</f>
        <v>1659.9400000000005</v>
      </c>
      <c r="I216" s="91">
        <v>0</v>
      </c>
      <c r="J216" s="91">
        <v>2131.2600000000002</v>
      </c>
      <c r="K216" s="91">
        <f t="shared" ref="K216:K218" si="84">SUM(G216:J216)</f>
        <v>6281.1100000000006</v>
      </c>
      <c r="L216" s="92">
        <f>'2023'!M218</f>
        <v>173</v>
      </c>
      <c r="M216" s="92">
        <v>185.17711100000002</v>
      </c>
      <c r="N216" s="92">
        <f>'2023'!O218</f>
        <v>67.58</v>
      </c>
      <c r="O216" s="92">
        <f>N216*1.04</f>
        <v>70.283199999999994</v>
      </c>
      <c r="P216" s="93">
        <f t="shared" ref="P216:P218" si="85">G216*(L216-N216)</f>
        <v>262486.31219999999</v>
      </c>
      <c r="Q216" s="93">
        <f t="shared" si="82"/>
        <v>174990.87480000005</v>
      </c>
      <c r="R216" s="93">
        <f t="shared" si="82"/>
        <v>0</v>
      </c>
      <c r="S216" s="93">
        <f t="shared" si="83"/>
        <v>244868.79675786008</v>
      </c>
      <c r="T216" s="93">
        <f t="shared" ref="T216:T218" si="86">SUM(P216:S216)</f>
        <v>682345.98375786014</v>
      </c>
      <c r="U216" s="94"/>
      <c r="V216" s="94"/>
      <c r="W216" s="94"/>
      <c r="X216" s="95"/>
      <c r="Y216" s="95"/>
    </row>
    <row r="217" spans="1:25" s="96" customFormat="1" ht="54" customHeight="1">
      <c r="A217" s="89">
        <v>2920015308</v>
      </c>
      <c r="B217" s="123" t="s">
        <v>155</v>
      </c>
      <c r="C217" s="90" t="s">
        <v>359</v>
      </c>
      <c r="D217" s="124"/>
      <c r="E217" s="125"/>
      <c r="F217" s="124" t="s">
        <v>436</v>
      </c>
      <c r="G217" s="91">
        <f>650.471+137.449</f>
        <v>787.92000000000007</v>
      </c>
      <c r="H217" s="91">
        <f>610.635+79.349</f>
        <v>689.98400000000004</v>
      </c>
      <c r="I217" s="91">
        <f>599.097+44.396</f>
        <v>643.49299999999994</v>
      </c>
      <c r="J217" s="91">
        <f>612.029+142.911</f>
        <v>754.94</v>
      </c>
      <c r="K217" s="91">
        <f t="shared" si="84"/>
        <v>2876.337</v>
      </c>
      <c r="L217" s="92">
        <v>3764.679926196106</v>
      </c>
      <c r="M217" s="92">
        <v>3764.679926196106</v>
      </c>
      <c r="N217" s="92">
        <v>2620.8000000000002</v>
      </c>
      <c r="O217" s="92">
        <v>2725.6320000000001</v>
      </c>
      <c r="P217" s="93">
        <f t="shared" si="85"/>
        <v>901285.8714484357</v>
      </c>
      <c r="Q217" s="93">
        <f t="shared" si="82"/>
        <v>789258.84699649387</v>
      </c>
      <c r="R217" s="93">
        <f t="shared" si="82"/>
        <v>668620.06717171066</v>
      </c>
      <c r="S217" s="93">
        <f t="shared" si="83"/>
        <v>784418.84140248829</v>
      </c>
      <c r="T217" s="93">
        <f t="shared" si="86"/>
        <v>3143583.6270191283</v>
      </c>
      <c r="U217" s="94"/>
      <c r="V217" s="94"/>
      <c r="W217" s="94"/>
      <c r="X217" s="95"/>
      <c r="Y217" s="95"/>
    </row>
    <row r="218" spans="1:25" s="96" customFormat="1" ht="54" customHeight="1">
      <c r="A218" s="89">
        <v>2920015308</v>
      </c>
      <c r="B218" s="123" t="s">
        <v>155</v>
      </c>
      <c r="C218" s="90" t="s">
        <v>359</v>
      </c>
      <c r="D218" s="124"/>
      <c r="E218" s="125"/>
      <c r="F218" s="124" t="s">
        <v>437</v>
      </c>
      <c r="G218" s="91">
        <f>29912.082/2</f>
        <v>14956.040999999999</v>
      </c>
      <c r="H218" s="91">
        <f>20912.082/2</f>
        <v>10456.040999999999</v>
      </c>
      <c r="I218" s="91">
        <f>20250.926/2</f>
        <v>10125.463</v>
      </c>
      <c r="J218" s="91">
        <f>20250.926/2</f>
        <v>10125.463</v>
      </c>
      <c r="K218" s="91">
        <f t="shared" si="84"/>
        <v>45663.008000000002</v>
      </c>
      <c r="L218" s="92">
        <f>'2023'!M220</f>
        <v>85.69</v>
      </c>
      <c r="M218" s="92">
        <f>L218</f>
        <v>85.69</v>
      </c>
      <c r="N218" s="92">
        <f>'2023'!O220</f>
        <v>54.22</v>
      </c>
      <c r="O218" s="92">
        <v>53.804842041600011</v>
      </c>
      <c r="P218" s="93">
        <f t="shared" si="85"/>
        <v>470666.61026999995</v>
      </c>
      <c r="Q218" s="93">
        <f t="shared" si="82"/>
        <v>329051.61026999995</v>
      </c>
      <c r="R218" s="93">
        <f t="shared" si="82"/>
        <v>322851.98715693457</v>
      </c>
      <c r="S218" s="93">
        <f t="shared" si="83"/>
        <v>322851.98715693457</v>
      </c>
      <c r="T218" s="93">
        <f t="shared" si="86"/>
        <v>1445422.194853869</v>
      </c>
      <c r="U218" s="94"/>
      <c r="V218" s="94"/>
      <c r="W218" s="94"/>
      <c r="X218" s="95"/>
      <c r="Y218" s="95"/>
    </row>
    <row r="219" spans="1:25" s="96" customFormat="1" ht="54" customHeight="1">
      <c r="A219" s="89" t="s">
        <v>122</v>
      </c>
      <c r="B219" s="123" t="s">
        <v>123</v>
      </c>
      <c r="C219" s="90" t="s">
        <v>113</v>
      </c>
      <c r="D219" s="124" t="s">
        <v>116</v>
      </c>
      <c r="E219" s="125"/>
      <c r="F219" s="124" t="s">
        <v>436</v>
      </c>
      <c r="G219" s="91">
        <f>'2023'!G221</f>
        <v>2129.4575999999997</v>
      </c>
      <c r="H219" s="91">
        <f>'2023'!H221</f>
        <v>532.36439999999993</v>
      </c>
      <c r="I219" s="91">
        <f>'2023'!I221</f>
        <v>709.81920000000002</v>
      </c>
      <c r="J219" s="91">
        <f>'2023'!J221</f>
        <v>1064.7287999999999</v>
      </c>
      <c r="K219" s="91">
        <f>'2023'!K221</f>
        <v>4436.369999999999</v>
      </c>
      <c r="L219" s="92">
        <v>7747.21</v>
      </c>
      <c r="M219" s="92">
        <v>7976.3296253658518</v>
      </c>
      <c r="N219" s="92">
        <v>1646.6632</v>
      </c>
      <c r="O219" s="92">
        <v>1712.529728</v>
      </c>
      <c r="P219" s="93">
        <f>G219*(L219-N219)</f>
        <v>12990855.747415679</v>
      </c>
      <c r="Q219" s="93">
        <f t="shared" ref="Q219:Q220" si="87">(L219-N219)*H219</f>
        <v>3247713.9368539196</v>
      </c>
      <c r="R219" s="93">
        <f t="shared" ref="R219:R220" si="88">(M219-O219)*I219</f>
        <v>4446165.4321083119</v>
      </c>
      <c r="S219" s="93">
        <f t="shared" ref="S219:S220" si="89">(M219-O219)*J219</f>
        <v>6669248.1481624665</v>
      </c>
      <c r="T219" s="93">
        <f>SUM(P219:S219)</f>
        <v>27353983.264540374</v>
      </c>
      <c r="U219" s="94"/>
      <c r="V219" s="94"/>
      <c r="W219" s="94"/>
      <c r="X219" s="95"/>
      <c r="Y219" s="95"/>
    </row>
    <row r="220" spans="1:25" s="96" customFormat="1" ht="54" customHeight="1">
      <c r="A220" s="89" t="s">
        <v>122</v>
      </c>
      <c r="B220" s="123" t="s">
        <v>123</v>
      </c>
      <c r="C220" s="90" t="s">
        <v>113</v>
      </c>
      <c r="D220" s="124" t="s">
        <v>116</v>
      </c>
      <c r="E220" s="125"/>
      <c r="F220" s="124" t="s">
        <v>437</v>
      </c>
      <c r="G220" s="91">
        <f>'2023'!G222</f>
        <v>9193.8959999999988</v>
      </c>
      <c r="H220" s="91">
        <f>'2023'!H222</f>
        <v>6129.2639999999992</v>
      </c>
      <c r="I220" s="91">
        <f>'2023'!I222</f>
        <v>2043.0880000000002</v>
      </c>
      <c r="J220" s="91">
        <f>'2023'!J222</f>
        <v>8172.3520000000008</v>
      </c>
      <c r="K220" s="91">
        <f>'2023'!K222</f>
        <v>25538.6</v>
      </c>
      <c r="L220" s="92">
        <f>'2023'!M222</f>
        <v>113.316</v>
      </c>
      <c r="M220" s="92">
        <f>L220</f>
        <v>113.316</v>
      </c>
      <c r="N220" s="92">
        <f>'2023'!O222</f>
        <v>47.42</v>
      </c>
      <c r="O220" s="92">
        <f>N220*1.04</f>
        <v>49.316800000000001</v>
      </c>
      <c r="P220" s="93">
        <f t="shared" ref="P220" si="90">G220*(L220-N220)</f>
        <v>605840.9708159999</v>
      </c>
      <c r="Q220" s="93">
        <f t="shared" si="87"/>
        <v>403893.98054399993</v>
      </c>
      <c r="R220" s="93">
        <f t="shared" si="88"/>
        <v>130755.99752960002</v>
      </c>
      <c r="S220" s="93">
        <f t="shared" si="89"/>
        <v>523023.99011840008</v>
      </c>
      <c r="T220" s="93">
        <f t="shared" ref="T220" si="91">SUM(P220:S220)</f>
        <v>1663514.9390079998</v>
      </c>
      <c r="U220" s="94"/>
      <c r="V220" s="94"/>
      <c r="W220" s="94"/>
      <c r="X220" s="95"/>
      <c r="Y220" s="95"/>
    </row>
    <row r="221" spans="1:25" s="96" customFormat="1" ht="67.5" customHeight="1">
      <c r="A221" s="89" t="s">
        <v>35</v>
      </c>
      <c r="B221" s="123" t="s">
        <v>36</v>
      </c>
      <c r="C221" s="90" t="s">
        <v>359</v>
      </c>
      <c r="D221" s="124" t="s">
        <v>375</v>
      </c>
      <c r="E221" s="125"/>
      <c r="F221" s="124" t="s">
        <v>436</v>
      </c>
      <c r="G221" s="91">
        <f>'2023'!G223</f>
        <v>1909.6092000000001</v>
      </c>
      <c r="H221" s="91">
        <f>'2023'!H223</f>
        <v>1273.0728000000001</v>
      </c>
      <c r="I221" s="91">
        <f>'2023'!I223</f>
        <v>424.35760000000005</v>
      </c>
      <c r="J221" s="91">
        <f>'2023'!J223</f>
        <v>1697.4304000000002</v>
      </c>
      <c r="K221" s="91">
        <f>'2023'!K223</f>
        <v>5304.47</v>
      </c>
      <c r="L221" s="92">
        <v>4709.22</v>
      </c>
      <c r="M221" s="92">
        <v>5185.71806385542</v>
      </c>
      <c r="N221" s="92">
        <v>2184</v>
      </c>
      <c r="O221" s="92">
        <v>2271.36</v>
      </c>
      <c r="P221" s="93">
        <f t="shared" ref="P221:P222" si="92">G221*(L221-N221)</f>
        <v>4822183.3440240007</v>
      </c>
      <c r="Q221" s="93">
        <f t="shared" ref="Q221:Q222" si="93">(L221-N221)*H221</f>
        <v>3214788.8960160008</v>
      </c>
      <c r="R221" s="93">
        <f t="shared" ref="R221:R222" si="94">(M221-O221)*I221</f>
        <v>1236729.993518333</v>
      </c>
      <c r="S221" s="93">
        <f t="shared" ref="S221:S222" si="95">(M221-O221)*J221</f>
        <v>4946919.9740733318</v>
      </c>
      <c r="T221" s="93">
        <f t="shared" ref="T221:T222" si="96">SUM(P221:S221)</f>
        <v>14220622.207631666</v>
      </c>
      <c r="U221" s="94"/>
      <c r="V221" s="94"/>
      <c r="W221" s="94"/>
      <c r="X221" s="95"/>
      <c r="Y221" s="95"/>
    </row>
    <row r="222" spans="1:25" s="96" customFormat="1" ht="57" customHeight="1">
      <c r="A222" s="89" t="s">
        <v>35</v>
      </c>
      <c r="B222" s="123" t="s">
        <v>36</v>
      </c>
      <c r="C222" s="90" t="s">
        <v>359</v>
      </c>
      <c r="D222" s="124" t="s">
        <v>375</v>
      </c>
      <c r="E222" s="125"/>
      <c r="F222" s="124" t="s">
        <v>437</v>
      </c>
      <c r="G222" s="91">
        <f>'2023'!G224</f>
        <v>38102.077499999999</v>
      </c>
      <c r="H222" s="91">
        <f>'2023'!H224</f>
        <v>38102.077499999999</v>
      </c>
      <c r="I222" s="91">
        <f>'2023'!I224</f>
        <v>38102.077499999999</v>
      </c>
      <c r="J222" s="91">
        <f>'2023'!J224</f>
        <v>38102.077499999999</v>
      </c>
      <c r="K222" s="91">
        <f>'2023'!K224</f>
        <v>152408.31</v>
      </c>
      <c r="L222" s="92">
        <f>'2023'!M224</f>
        <v>22.38</v>
      </c>
      <c r="M222" s="92">
        <f>L222</f>
        <v>22.38</v>
      </c>
      <c r="N222" s="92">
        <f>'2023'!O224</f>
        <v>22.38</v>
      </c>
      <c r="O222" s="92">
        <v>19.510000000000002</v>
      </c>
      <c r="P222" s="93">
        <f t="shared" si="92"/>
        <v>0</v>
      </c>
      <c r="Q222" s="93">
        <f t="shared" si="93"/>
        <v>0</v>
      </c>
      <c r="R222" s="93">
        <f t="shared" si="94"/>
        <v>109352.9624249999</v>
      </c>
      <c r="S222" s="93">
        <f t="shared" si="95"/>
        <v>109352.9624249999</v>
      </c>
      <c r="T222" s="93">
        <f t="shared" si="96"/>
        <v>218705.92484999981</v>
      </c>
      <c r="U222" s="94"/>
      <c r="V222" s="94"/>
      <c r="W222" s="94"/>
      <c r="X222" s="95"/>
      <c r="Y222" s="95"/>
    </row>
    <row r="223" spans="1:25" s="5" customFormat="1" ht="49.5" customHeight="1">
      <c r="A223" s="184" t="s">
        <v>446</v>
      </c>
      <c r="B223" s="185"/>
      <c r="C223" s="185"/>
      <c r="D223" s="185"/>
      <c r="E223" s="185"/>
      <c r="F223" s="66"/>
      <c r="G223" s="68"/>
      <c r="H223" s="68"/>
      <c r="I223" s="68"/>
      <c r="J223" s="68"/>
      <c r="K223" s="68"/>
      <c r="L223" s="70"/>
      <c r="M223" s="70"/>
      <c r="N223" s="70"/>
      <c r="O223" s="70"/>
      <c r="P223" s="69">
        <f>SUM(P215:P222)</f>
        <v>21091288.477274112</v>
      </c>
      <c r="Q223" s="69">
        <f t="shared" ref="Q223:T223" si="97">SUM(Q215:Q222)</f>
        <v>8851677.8928804137</v>
      </c>
      <c r="R223" s="69">
        <f t="shared" si="97"/>
        <v>7195084.4196876623</v>
      </c>
      <c r="S223" s="69">
        <f t="shared" si="97"/>
        <v>14442508.639429798</v>
      </c>
      <c r="T223" s="69">
        <f t="shared" si="97"/>
        <v>51580559.429271981</v>
      </c>
      <c r="U223" s="75"/>
      <c r="V223" s="75"/>
      <c r="W223" s="75"/>
      <c r="X223" s="22"/>
      <c r="Y223" s="22"/>
    </row>
    <row r="224" spans="1:25" s="102" customFormat="1" ht="71.25" customHeight="1">
      <c r="A224" s="187" t="s">
        <v>448</v>
      </c>
      <c r="B224" s="188"/>
      <c r="C224" s="188"/>
      <c r="D224" s="188"/>
      <c r="E224" s="99"/>
      <c r="F224" s="100"/>
      <c r="G224" s="86"/>
      <c r="H224" s="86"/>
      <c r="I224" s="86"/>
      <c r="J224" s="86"/>
      <c r="K224" s="86"/>
      <c r="L224" s="86"/>
      <c r="M224" s="86"/>
      <c r="N224" s="86"/>
      <c r="O224" s="86"/>
      <c r="P224" s="86">
        <f>P212+P223</f>
        <v>2105478316.5887334</v>
      </c>
      <c r="Q224" s="86">
        <f>Q212+Q223</f>
        <v>957515404.50630355</v>
      </c>
      <c r="R224" s="86">
        <f>R212+R223</f>
        <v>437518702.9320237</v>
      </c>
      <c r="S224" s="86">
        <f>S212+S223</f>
        <v>1747917145.2675571</v>
      </c>
      <c r="T224" s="86">
        <f>T212+T223</f>
        <v>5248429569.2946205</v>
      </c>
      <c r="U224" s="101">
        <f>U225+U226</f>
        <v>583835259.85291827</v>
      </c>
      <c r="V224" s="101">
        <f>V225+V226</f>
        <v>629218169.69001496</v>
      </c>
      <c r="W224" s="87">
        <f>T224+U224-V224</f>
        <v>5203046659.4575243</v>
      </c>
      <c r="X224" s="13"/>
      <c r="Y224" s="13"/>
    </row>
    <row r="225" spans="1:16139" s="77" customFormat="1" ht="36.75" customHeight="1">
      <c r="A225" s="189" t="s">
        <v>450</v>
      </c>
      <c r="B225" s="190"/>
      <c r="C225" s="190"/>
      <c r="D225" s="191"/>
      <c r="E225" s="82"/>
      <c r="F225" s="79"/>
      <c r="G225" s="80">
        <f>G212+G215+G217+G219+G221</f>
        <v>1974320.2655894598</v>
      </c>
      <c r="H225" s="80">
        <f t="shared" ref="H225:K225" si="98">H212+H215+H217+H219+H221</f>
        <v>900815.21319999965</v>
      </c>
      <c r="I225" s="80">
        <f t="shared" si="98"/>
        <v>406225.60460760025</v>
      </c>
      <c r="J225" s="80">
        <f t="shared" si="98"/>
        <v>1591440.0961518991</v>
      </c>
      <c r="K225" s="80">
        <f t="shared" si="98"/>
        <v>4872801.1795489639</v>
      </c>
      <c r="L225" s="80"/>
      <c r="M225" s="80"/>
      <c r="N225" s="80"/>
      <c r="O225" s="80"/>
      <c r="P225" s="80">
        <f>P215+P217+P212+P219+P221</f>
        <v>2104139322.6954474</v>
      </c>
      <c r="Q225" s="80">
        <f t="shared" ref="Q225:T225" si="99">Q215+Q217+Q212+Q219+Q221</f>
        <v>956607468.04068947</v>
      </c>
      <c r="R225" s="80">
        <f t="shared" si="99"/>
        <v>436955741.98491216</v>
      </c>
      <c r="S225" s="80">
        <f t="shared" si="99"/>
        <v>1746717047.5310988</v>
      </c>
      <c r="T225" s="80">
        <f t="shared" si="99"/>
        <v>5244419580.2521515</v>
      </c>
      <c r="U225" s="81">
        <f>'2023'!V235</f>
        <v>582954470.02149093</v>
      </c>
      <c r="V225" s="81">
        <f>S225*0.36</f>
        <v>628818137.11119556</v>
      </c>
      <c r="W225" s="83">
        <f t="shared" ref="W225:W226" si="100">T225+U225-V225</f>
        <v>5198555913.162447</v>
      </c>
      <c r="X225" s="76"/>
      <c r="Y225" s="76"/>
    </row>
    <row r="226" spans="1:16139" s="77" customFormat="1" ht="36.75" customHeight="1">
      <c r="A226" s="189" t="s">
        <v>437</v>
      </c>
      <c r="B226" s="190"/>
      <c r="C226" s="190"/>
      <c r="D226" s="191"/>
      <c r="E226" s="82"/>
      <c r="F226" s="79"/>
      <c r="G226" s="80">
        <f>G216+G218+G220+G222</f>
        <v>64741.924500000001</v>
      </c>
      <c r="H226" s="80">
        <f t="shared" ref="H226:K226" si="101">H216+H218+H220+H222</f>
        <v>56347.322499999995</v>
      </c>
      <c r="I226" s="80">
        <f t="shared" si="101"/>
        <v>50270.628499999999</v>
      </c>
      <c r="J226" s="80">
        <f t="shared" si="101"/>
        <v>58531.152499999997</v>
      </c>
      <c r="K226" s="80">
        <f t="shared" si="101"/>
        <v>229891.02799999999</v>
      </c>
      <c r="L226" s="80"/>
      <c r="M226" s="80"/>
      <c r="N226" s="80"/>
      <c r="O226" s="80"/>
      <c r="P226" s="80">
        <f>P216+P218+P220+P222</f>
        <v>1338993.8932859998</v>
      </c>
      <c r="Q226" s="80">
        <f t="shared" ref="Q226:T226" si="102">Q216+Q218+Q220+Q222</f>
        <v>907936.46561399987</v>
      </c>
      <c r="R226" s="80">
        <f t="shared" si="102"/>
        <v>562960.94711153454</v>
      </c>
      <c r="S226" s="80">
        <f t="shared" si="102"/>
        <v>1200097.7364581947</v>
      </c>
      <c r="T226" s="80">
        <f t="shared" si="102"/>
        <v>4009989.0424697287</v>
      </c>
      <c r="U226" s="81">
        <f>'2023'!V236</f>
        <v>880789.83142733341</v>
      </c>
      <c r="V226" s="81">
        <f>S226/3</f>
        <v>400032.57881939824</v>
      </c>
      <c r="W226" s="83">
        <f t="shared" si="100"/>
        <v>4490746.2950776648</v>
      </c>
      <c r="X226" s="76"/>
      <c r="Y226" s="76"/>
    </row>
    <row r="227" spans="1:16139" s="34" customFormat="1" ht="20.25" customHeight="1">
      <c r="A227" s="35"/>
      <c r="B227" s="36"/>
      <c r="C227" s="36"/>
      <c r="D227" s="36"/>
      <c r="E227" s="33"/>
      <c r="F227" s="31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28"/>
      <c r="V227" s="28"/>
      <c r="W227" s="61"/>
      <c r="X227" s="22"/>
      <c r="Y227" s="22"/>
    </row>
    <row r="228" spans="1:16139" s="34" customFormat="1" ht="48.75" customHeight="1">
      <c r="A228" s="184" t="s">
        <v>291</v>
      </c>
      <c r="B228" s="185"/>
      <c r="C228" s="185"/>
      <c r="D228" s="185"/>
      <c r="E228" s="71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8"/>
      <c r="X228" s="22"/>
      <c r="Y228" s="22"/>
    </row>
    <row r="229" spans="1:16139" s="41" customFormat="1" ht="53.25" customHeight="1">
      <c r="A229" s="21">
        <v>2914001089</v>
      </c>
      <c r="B229" s="18" t="s">
        <v>270</v>
      </c>
      <c r="C229" s="18" t="s">
        <v>91</v>
      </c>
      <c r="D229" s="18" t="s">
        <v>271</v>
      </c>
      <c r="E229" s="18"/>
      <c r="F229" s="18"/>
      <c r="G229" s="19">
        <f>'2023'!G239</f>
        <v>77.650000000000006</v>
      </c>
      <c r="H229" s="19">
        <f>'2023'!H239</f>
        <v>20.990000000000002</v>
      </c>
      <c r="I229" s="19">
        <f>'2023'!I239</f>
        <v>9.0500000000000007</v>
      </c>
      <c r="J229" s="19">
        <f>'2023'!J239</f>
        <v>48.45</v>
      </c>
      <c r="K229" s="19">
        <f t="shared" ref="K229:K242" si="103">G229+H229+I229+J229</f>
        <v>156.14000000000001</v>
      </c>
      <c r="L229" s="4">
        <v>12749.34</v>
      </c>
      <c r="M229" s="3">
        <v>14082.22554545455</v>
      </c>
      <c r="N229" s="4">
        <v>1955.2</v>
      </c>
      <c r="O229" s="3">
        <v>2033.4080000000001</v>
      </c>
      <c r="P229" s="20">
        <f t="shared" ref="P229:P242" si="104">G229*(L229-N229)</f>
        <v>838164.97100000002</v>
      </c>
      <c r="Q229" s="20">
        <f t="shared" ref="Q229:R242" si="105">(L229-N229)*H229</f>
        <v>226568.99860000002</v>
      </c>
      <c r="R229" s="20">
        <f t="shared" si="105"/>
        <v>109041.7987863637</v>
      </c>
      <c r="S229" s="20">
        <f t="shared" ref="S229:S242" si="106">(M229-O229)*J229</f>
        <v>583765.21007727308</v>
      </c>
      <c r="T229" s="20">
        <f t="shared" ref="T229:T242" si="107">SUM(P229:S229)</f>
        <v>1757540.9784636367</v>
      </c>
      <c r="U229" s="38"/>
      <c r="V229" s="39"/>
      <c r="W229" s="39"/>
      <c r="X229" s="22"/>
      <c r="Y229" s="22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  <c r="DP229" s="40"/>
      <c r="DQ229" s="40"/>
      <c r="DR229" s="40"/>
      <c r="DS229" s="40"/>
      <c r="DT229" s="40"/>
      <c r="DU229" s="40"/>
      <c r="DV229" s="40"/>
      <c r="DW229" s="40"/>
      <c r="DX229" s="40"/>
      <c r="DY229" s="40"/>
      <c r="DZ229" s="40"/>
      <c r="EA229" s="40"/>
      <c r="EB229" s="40"/>
      <c r="EC229" s="40"/>
      <c r="ED229" s="40"/>
      <c r="EE229" s="40"/>
      <c r="EF229" s="40"/>
      <c r="EG229" s="40"/>
      <c r="EH229" s="40"/>
      <c r="EI229" s="40"/>
      <c r="EJ229" s="40"/>
      <c r="EK229" s="40"/>
      <c r="EL229" s="40"/>
      <c r="EM229" s="40"/>
      <c r="EN229" s="40"/>
      <c r="EO229" s="40"/>
      <c r="EP229" s="40"/>
      <c r="EQ229" s="40"/>
      <c r="ER229" s="40"/>
      <c r="ES229" s="40"/>
      <c r="ET229" s="40"/>
      <c r="EU229" s="40"/>
      <c r="EV229" s="40"/>
      <c r="EW229" s="40"/>
      <c r="EX229" s="40"/>
      <c r="EY229" s="40"/>
      <c r="EZ229" s="40"/>
      <c r="FA229" s="40"/>
      <c r="FB229" s="40"/>
      <c r="FC229" s="40"/>
      <c r="FD229" s="40"/>
      <c r="FE229" s="40"/>
      <c r="FF229" s="40"/>
      <c r="FG229" s="40"/>
      <c r="FH229" s="40"/>
      <c r="FI229" s="40"/>
      <c r="FJ229" s="40"/>
      <c r="FK229" s="40"/>
      <c r="FL229" s="40"/>
      <c r="FM229" s="40"/>
      <c r="FN229" s="40"/>
      <c r="FO229" s="40"/>
      <c r="FP229" s="40"/>
      <c r="FQ229" s="40"/>
      <c r="FR229" s="40"/>
      <c r="FS229" s="40"/>
      <c r="FT229" s="40"/>
      <c r="FU229" s="40"/>
      <c r="FV229" s="40"/>
      <c r="FW229" s="40"/>
      <c r="FX229" s="40"/>
      <c r="FY229" s="40"/>
      <c r="FZ229" s="40"/>
      <c r="GA229" s="40"/>
      <c r="GB229" s="40"/>
    </row>
    <row r="230" spans="1:16139" s="41" customFormat="1" ht="53.25" customHeight="1">
      <c r="A230" s="21">
        <v>2919003788</v>
      </c>
      <c r="B230" s="18" t="s">
        <v>272</v>
      </c>
      <c r="C230" s="18" t="s">
        <v>138</v>
      </c>
      <c r="D230" s="18" t="s">
        <v>273</v>
      </c>
      <c r="E230" s="18"/>
      <c r="F230" s="18"/>
      <c r="G230" s="19">
        <f>'2023'!G240</f>
        <v>15.561</v>
      </c>
      <c r="H230" s="19">
        <f>'2023'!H240</f>
        <v>8.0310000000000006</v>
      </c>
      <c r="I230" s="19">
        <f>'2023'!I240</f>
        <v>5.1870000000000003</v>
      </c>
      <c r="J230" s="19">
        <f>'2023'!J240</f>
        <v>15.561</v>
      </c>
      <c r="K230" s="19">
        <f t="shared" si="103"/>
        <v>44.34</v>
      </c>
      <c r="L230" s="4">
        <v>5684.58</v>
      </c>
      <c r="M230" s="3">
        <v>5684.5800000000017</v>
      </c>
      <c r="N230" s="4">
        <v>1828.3200000000002</v>
      </c>
      <c r="O230" s="3">
        <v>1901.4528000000003</v>
      </c>
      <c r="P230" s="20">
        <f t="shared" si="104"/>
        <v>60007.261859999999</v>
      </c>
      <c r="Q230" s="20">
        <f t="shared" si="105"/>
        <v>30969.624060000002</v>
      </c>
      <c r="R230" s="20">
        <f t="shared" si="105"/>
        <v>19623.080786400009</v>
      </c>
      <c r="S230" s="20">
        <f t="shared" si="106"/>
        <v>58869.242359200027</v>
      </c>
      <c r="T230" s="20">
        <f t="shared" si="107"/>
        <v>169469.20906560004</v>
      </c>
      <c r="U230" s="44"/>
      <c r="V230" s="39"/>
      <c r="W230" s="39"/>
      <c r="X230" s="22"/>
      <c r="Y230" s="22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5"/>
      <c r="FU230" s="45"/>
      <c r="FV230" s="45"/>
      <c r="FW230" s="45"/>
      <c r="FX230" s="45"/>
      <c r="FY230" s="45"/>
      <c r="FZ230" s="45"/>
      <c r="GA230" s="45"/>
      <c r="GB230" s="45"/>
      <c r="GC230" s="45"/>
      <c r="GD230" s="45"/>
      <c r="GE230" s="45"/>
      <c r="GF230" s="45"/>
      <c r="GG230" s="45"/>
      <c r="GH230" s="45"/>
      <c r="GI230" s="45"/>
      <c r="GJ230" s="45"/>
      <c r="GK230" s="45"/>
      <c r="GL230" s="45"/>
      <c r="GM230" s="45"/>
      <c r="GN230" s="45"/>
      <c r="GO230" s="45"/>
      <c r="GP230" s="45"/>
      <c r="GQ230" s="45"/>
      <c r="GR230" s="45"/>
      <c r="GS230" s="45"/>
      <c r="GT230" s="45"/>
      <c r="GU230" s="45"/>
      <c r="GV230" s="45"/>
      <c r="GW230" s="45"/>
      <c r="GX230" s="45"/>
      <c r="GY230" s="45"/>
      <c r="GZ230" s="45"/>
      <c r="HA230" s="45"/>
      <c r="HB230" s="45"/>
      <c r="HC230" s="45"/>
      <c r="HD230" s="45"/>
      <c r="HE230" s="45"/>
      <c r="HF230" s="45"/>
      <c r="HG230" s="45"/>
      <c r="HH230" s="45"/>
      <c r="HI230" s="45"/>
      <c r="HJ230" s="45"/>
      <c r="HK230" s="45"/>
      <c r="HL230" s="45"/>
      <c r="HM230" s="45"/>
      <c r="HN230" s="45"/>
      <c r="HO230" s="45"/>
      <c r="HP230" s="45"/>
      <c r="HQ230" s="45"/>
      <c r="HR230" s="45"/>
      <c r="HS230" s="45"/>
      <c r="HT230" s="45"/>
      <c r="HU230" s="45"/>
      <c r="HV230" s="45"/>
      <c r="HW230" s="45"/>
      <c r="HX230" s="45"/>
      <c r="HY230" s="45"/>
      <c r="HZ230" s="45"/>
      <c r="IA230" s="45"/>
      <c r="IB230" s="45"/>
      <c r="IC230" s="45"/>
      <c r="ID230" s="45"/>
      <c r="IE230" s="45"/>
      <c r="IF230" s="45"/>
      <c r="IG230" s="45"/>
      <c r="IH230" s="45"/>
      <c r="II230" s="45"/>
      <c r="IJ230" s="45"/>
      <c r="IK230" s="45"/>
      <c r="IL230" s="45"/>
      <c r="IM230" s="45"/>
      <c r="IN230" s="45"/>
      <c r="IO230" s="45"/>
      <c r="IP230" s="45"/>
      <c r="IQ230" s="45"/>
      <c r="IR230" s="45"/>
      <c r="IS230" s="45"/>
      <c r="IT230" s="45"/>
      <c r="IU230" s="45"/>
      <c r="IV230" s="45"/>
      <c r="IW230" s="45"/>
      <c r="IX230" s="45"/>
      <c r="IY230" s="45"/>
      <c r="IZ230" s="45"/>
      <c r="JA230" s="45"/>
      <c r="JB230" s="45"/>
      <c r="JC230" s="45"/>
      <c r="JD230" s="45"/>
      <c r="JE230" s="45"/>
      <c r="JF230" s="45"/>
      <c r="JG230" s="45"/>
      <c r="JH230" s="45"/>
      <c r="JI230" s="45"/>
      <c r="JJ230" s="45"/>
      <c r="JK230" s="45"/>
      <c r="JL230" s="45"/>
      <c r="JM230" s="45"/>
      <c r="JN230" s="45"/>
      <c r="JO230" s="45"/>
      <c r="JP230" s="45"/>
      <c r="JQ230" s="45"/>
      <c r="JR230" s="45"/>
      <c r="JS230" s="45"/>
      <c r="JT230" s="45"/>
      <c r="JU230" s="45"/>
      <c r="JV230" s="45"/>
      <c r="JW230" s="45"/>
      <c r="JX230" s="45"/>
      <c r="JY230" s="45"/>
      <c r="JZ230" s="45"/>
      <c r="KA230" s="45"/>
      <c r="KB230" s="45"/>
      <c r="KC230" s="45"/>
      <c r="KD230" s="45"/>
      <c r="KE230" s="45"/>
      <c r="KF230" s="45"/>
      <c r="KG230" s="45"/>
      <c r="KH230" s="45"/>
      <c r="KI230" s="45"/>
      <c r="KJ230" s="45"/>
      <c r="KK230" s="45"/>
      <c r="KL230" s="45"/>
      <c r="KM230" s="45"/>
      <c r="KN230" s="45"/>
      <c r="KO230" s="45"/>
      <c r="KP230" s="45"/>
      <c r="KQ230" s="45"/>
      <c r="KR230" s="45"/>
      <c r="KS230" s="45"/>
      <c r="KT230" s="45"/>
      <c r="KU230" s="45"/>
      <c r="KV230" s="45"/>
      <c r="KW230" s="45"/>
      <c r="KX230" s="45"/>
      <c r="KY230" s="45"/>
      <c r="KZ230" s="45"/>
      <c r="LA230" s="45"/>
      <c r="LB230" s="45"/>
      <c r="LC230" s="45"/>
      <c r="LD230" s="45"/>
      <c r="LE230" s="45"/>
      <c r="LF230" s="45"/>
      <c r="LG230" s="45"/>
      <c r="LH230" s="45"/>
      <c r="LI230" s="45"/>
      <c r="LJ230" s="45"/>
      <c r="LK230" s="45"/>
      <c r="LL230" s="45"/>
      <c r="LM230" s="45"/>
      <c r="LN230" s="45"/>
      <c r="LO230" s="45"/>
      <c r="LP230" s="45"/>
      <c r="LQ230" s="45"/>
      <c r="LR230" s="45"/>
      <c r="LS230" s="45"/>
      <c r="LT230" s="45"/>
      <c r="LU230" s="45"/>
      <c r="LV230" s="45"/>
      <c r="LW230" s="45"/>
      <c r="LX230" s="45"/>
      <c r="LY230" s="45"/>
      <c r="LZ230" s="45"/>
      <c r="MA230" s="45"/>
      <c r="MB230" s="45"/>
      <c r="MC230" s="45"/>
      <c r="MD230" s="45"/>
      <c r="ME230" s="45"/>
      <c r="MF230" s="45"/>
      <c r="MG230" s="45"/>
      <c r="MH230" s="45"/>
      <c r="MI230" s="45"/>
      <c r="MJ230" s="45"/>
      <c r="MK230" s="45"/>
      <c r="ML230" s="45"/>
      <c r="MM230" s="45"/>
      <c r="MN230" s="45"/>
      <c r="MO230" s="45"/>
      <c r="MP230" s="45"/>
      <c r="MQ230" s="45"/>
      <c r="MR230" s="45"/>
      <c r="MS230" s="45"/>
      <c r="MT230" s="45"/>
      <c r="MU230" s="45"/>
      <c r="MV230" s="45"/>
      <c r="MW230" s="45"/>
      <c r="MX230" s="45"/>
      <c r="MY230" s="45"/>
      <c r="MZ230" s="45"/>
      <c r="NA230" s="45"/>
      <c r="NB230" s="45"/>
      <c r="NC230" s="45"/>
      <c r="ND230" s="45"/>
      <c r="NE230" s="45"/>
      <c r="NF230" s="45"/>
      <c r="NG230" s="45"/>
      <c r="NH230" s="45"/>
      <c r="NI230" s="45"/>
      <c r="NJ230" s="45"/>
      <c r="NK230" s="45"/>
      <c r="NL230" s="45"/>
      <c r="NM230" s="45"/>
      <c r="NN230" s="45"/>
      <c r="NO230" s="45"/>
      <c r="NP230" s="45"/>
      <c r="NQ230" s="45"/>
      <c r="NR230" s="45"/>
      <c r="NS230" s="45"/>
      <c r="NT230" s="45"/>
      <c r="NU230" s="45"/>
      <c r="NV230" s="45"/>
      <c r="NW230" s="45"/>
      <c r="NX230" s="45"/>
      <c r="NY230" s="45"/>
      <c r="NZ230" s="45"/>
      <c r="OA230" s="45"/>
      <c r="OB230" s="45"/>
      <c r="OC230" s="45"/>
      <c r="OD230" s="45"/>
      <c r="OE230" s="45"/>
      <c r="OF230" s="45"/>
      <c r="OG230" s="45"/>
      <c r="OH230" s="45"/>
      <c r="OI230" s="45"/>
      <c r="OJ230" s="45"/>
      <c r="OK230" s="45"/>
      <c r="OL230" s="45"/>
      <c r="OM230" s="45"/>
      <c r="ON230" s="45"/>
      <c r="OO230" s="45"/>
      <c r="OP230" s="45"/>
      <c r="OQ230" s="45"/>
      <c r="OR230" s="45"/>
      <c r="OS230" s="45"/>
      <c r="OT230" s="45"/>
      <c r="OU230" s="45"/>
      <c r="OV230" s="45"/>
      <c r="OW230" s="45"/>
      <c r="OX230" s="45"/>
      <c r="OY230" s="45"/>
      <c r="OZ230" s="45"/>
      <c r="PA230" s="45"/>
      <c r="PB230" s="45"/>
      <c r="PC230" s="45"/>
      <c r="PD230" s="45"/>
      <c r="PE230" s="45"/>
      <c r="PF230" s="45"/>
      <c r="PG230" s="45"/>
      <c r="PH230" s="45"/>
      <c r="PI230" s="45"/>
      <c r="PJ230" s="45"/>
      <c r="PK230" s="45"/>
      <c r="PL230" s="45"/>
      <c r="PM230" s="45"/>
      <c r="PN230" s="45"/>
      <c r="PO230" s="45"/>
      <c r="PP230" s="45"/>
      <c r="PQ230" s="45"/>
      <c r="PR230" s="45"/>
      <c r="PS230" s="45"/>
      <c r="PT230" s="45"/>
      <c r="PU230" s="45"/>
      <c r="PV230" s="45"/>
      <c r="PW230" s="45"/>
      <c r="PX230" s="45"/>
      <c r="PY230" s="45"/>
      <c r="PZ230" s="45"/>
      <c r="QA230" s="45"/>
      <c r="QB230" s="45"/>
      <c r="QC230" s="45"/>
      <c r="QD230" s="45"/>
      <c r="QE230" s="45"/>
      <c r="QF230" s="45"/>
      <c r="QG230" s="45"/>
      <c r="QH230" s="45"/>
      <c r="QI230" s="45"/>
      <c r="QJ230" s="45"/>
      <c r="QK230" s="45"/>
      <c r="QL230" s="45"/>
      <c r="QM230" s="45"/>
      <c r="QN230" s="45"/>
      <c r="QO230" s="45"/>
      <c r="QP230" s="45"/>
      <c r="QQ230" s="45"/>
      <c r="QR230" s="45"/>
      <c r="QS230" s="45"/>
      <c r="QT230" s="45"/>
      <c r="QU230" s="45"/>
      <c r="QV230" s="45"/>
      <c r="QW230" s="45"/>
      <c r="QX230" s="45"/>
      <c r="QY230" s="45"/>
      <c r="QZ230" s="45"/>
      <c r="RA230" s="45"/>
      <c r="RB230" s="45"/>
      <c r="RC230" s="45"/>
      <c r="RD230" s="45"/>
      <c r="RE230" s="45"/>
      <c r="RF230" s="45"/>
      <c r="RG230" s="45"/>
      <c r="RH230" s="45"/>
      <c r="RI230" s="45"/>
      <c r="RJ230" s="45"/>
      <c r="RK230" s="45"/>
      <c r="RL230" s="45"/>
      <c r="RM230" s="45"/>
      <c r="RN230" s="45"/>
      <c r="RO230" s="45"/>
      <c r="RP230" s="45"/>
      <c r="RQ230" s="45"/>
      <c r="RR230" s="45"/>
      <c r="RS230" s="45"/>
      <c r="RT230" s="45"/>
      <c r="RU230" s="45"/>
      <c r="RV230" s="45"/>
      <c r="RW230" s="45"/>
      <c r="RX230" s="45"/>
      <c r="RY230" s="45"/>
      <c r="RZ230" s="45"/>
      <c r="SA230" s="45"/>
      <c r="SB230" s="45"/>
      <c r="SC230" s="45"/>
      <c r="SD230" s="45"/>
      <c r="SE230" s="45"/>
      <c r="SF230" s="45"/>
      <c r="SG230" s="45"/>
      <c r="SH230" s="45"/>
      <c r="SI230" s="45"/>
      <c r="SJ230" s="45"/>
      <c r="SK230" s="45"/>
      <c r="SL230" s="45"/>
      <c r="SM230" s="45"/>
      <c r="SN230" s="45"/>
      <c r="SO230" s="45"/>
      <c r="SP230" s="45"/>
      <c r="SQ230" s="45"/>
      <c r="SR230" s="45"/>
      <c r="SS230" s="45"/>
      <c r="ST230" s="45"/>
      <c r="SU230" s="45"/>
      <c r="SV230" s="45"/>
      <c r="SW230" s="45"/>
      <c r="SX230" s="45"/>
      <c r="SY230" s="45"/>
      <c r="SZ230" s="45"/>
      <c r="TA230" s="45"/>
      <c r="TB230" s="45"/>
      <c r="TC230" s="45"/>
      <c r="TD230" s="45"/>
      <c r="TE230" s="45"/>
      <c r="TF230" s="45"/>
      <c r="TG230" s="45"/>
      <c r="TH230" s="45"/>
      <c r="TI230" s="45"/>
      <c r="TJ230" s="45"/>
      <c r="TK230" s="45"/>
      <c r="TL230" s="45"/>
      <c r="TM230" s="45"/>
      <c r="TN230" s="45"/>
      <c r="TO230" s="45"/>
      <c r="TP230" s="45"/>
      <c r="TQ230" s="45"/>
      <c r="TR230" s="45"/>
      <c r="TS230" s="45"/>
      <c r="TT230" s="45"/>
      <c r="TU230" s="45"/>
      <c r="TV230" s="45"/>
      <c r="TW230" s="45"/>
      <c r="TX230" s="45"/>
      <c r="TY230" s="45"/>
      <c r="TZ230" s="45"/>
      <c r="UA230" s="45"/>
      <c r="UB230" s="45"/>
      <c r="UC230" s="45"/>
      <c r="UD230" s="45"/>
      <c r="UE230" s="45"/>
      <c r="UF230" s="45"/>
      <c r="UG230" s="45"/>
      <c r="UH230" s="45"/>
      <c r="UI230" s="45"/>
      <c r="UJ230" s="45"/>
      <c r="UK230" s="45"/>
      <c r="UL230" s="45"/>
      <c r="UM230" s="45"/>
      <c r="UN230" s="45"/>
      <c r="UO230" s="45"/>
      <c r="UP230" s="45"/>
      <c r="UQ230" s="45"/>
      <c r="UR230" s="45"/>
      <c r="US230" s="45"/>
      <c r="UT230" s="45"/>
      <c r="UU230" s="45"/>
      <c r="UV230" s="45"/>
      <c r="UW230" s="45"/>
      <c r="UX230" s="45"/>
      <c r="UY230" s="45"/>
      <c r="UZ230" s="45"/>
      <c r="VA230" s="45"/>
      <c r="VB230" s="45"/>
      <c r="VC230" s="45"/>
      <c r="VD230" s="45"/>
      <c r="VE230" s="45"/>
      <c r="VF230" s="45"/>
      <c r="VG230" s="45"/>
      <c r="VH230" s="45"/>
      <c r="VI230" s="45"/>
      <c r="VJ230" s="45"/>
      <c r="VK230" s="45"/>
      <c r="VL230" s="45"/>
      <c r="VM230" s="45"/>
      <c r="VN230" s="45"/>
      <c r="VO230" s="45"/>
      <c r="VP230" s="45"/>
      <c r="VQ230" s="45"/>
      <c r="VR230" s="45"/>
      <c r="VS230" s="45"/>
      <c r="VT230" s="45"/>
      <c r="VU230" s="45"/>
      <c r="VV230" s="45"/>
      <c r="VW230" s="45"/>
      <c r="VX230" s="45"/>
      <c r="VY230" s="45"/>
      <c r="VZ230" s="45"/>
      <c r="WA230" s="45"/>
      <c r="WB230" s="45"/>
      <c r="WC230" s="45"/>
      <c r="WD230" s="45"/>
      <c r="WE230" s="45"/>
      <c r="WF230" s="45"/>
      <c r="WG230" s="45"/>
      <c r="WH230" s="45"/>
      <c r="WI230" s="45"/>
      <c r="WJ230" s="45"/>
      <c r="WK230" s="45"/>
      <c r="WL230" s="45"/>
      <c r="WM230" s="45"/>
      <c r="WN230" s="45"/>
      <c r="WO230" s="45"/>
      <c r="WP230" s="45"/>
      <c r="WQ230" s="45"/>
      <c r="WR230" s="45"/>
      <c r="WS230" s="45"/>
      <c r="WT230" s="45"/>
      <c r="WU230" s="45"/>
      <c r="WV230" s="45"/>
      <c r="WW230" s="45"/>
      <c r="WX230" s="45"/>
      <c r="WY230" s="45"/>
      <c r="WZ230" s="45"/>
      <c r="XA230" s="45"/>
      <c r="XB230" s="45"/>
      <c r="XC230" s="45"/>
      <c r="XD230" s="45"/>
      <c r="XE230" s="45"/>
      <c r="XF230" s="45"/>
      <c r="XG230" s="45"/>
      <c r="XH230" s="45"/>
      <c r="XI230" s="45"/>
      <c r="XJ230" s="45"/>
      <c r="XK230" s="45"/>
      <c r="XL230" s="45"/>
      <c r="XM230" s="45"/>
      <c r="XN230" s="45"/>
      <c r="XO230" s="45"/>
      <c r="XP230" s="45"/>
      <c r="XQ230" s="45"/>
      <c r="XR230" s="45"/>
      <c r="XS230" s="45"/>
      <c r="XT230" s="45"/>
      <c r="XU230" s="45"/>
      <c r="XV230" s="45"/>
      <c r="XW230" s="45"/>
      <c r="XX230" s="45"/>
      <c r="XY230" s="45"/>
      <c r="XZ230" s="45"/>
      <c r="YA230" s="45"/>
      <c r="YB230" s="45"/>
      <c r="YC230" s="45"/>
      <c r="YD230" s="45"/>
      <c r="YE230" s="45"/>
      <c r="YF230" s="45"/>
      <c r="YG230" s="45"/>
      <c r="YH230" s="45"/>
      <c r="YI230" s="45"/>
      <c r="YJ230" s="45"/>
      <c r="YK230" s="45"/>
      <c r="YL230" s="45"/>
      <c r="YM230" s="45"/>
      <c r="YN230" s="45"/>
      <c r="YO230" s="45"/>
      <c r="YP230" s="45"/>
      <c r="YQ230" s="45"/>
      <c r="YR230" s="45"/>
      <c r="YS230" s="45"/>
      <c r="YT230" s="45"/>
      <c r="YU230" s="45"/>
      <c r="YV230" s="45"/>
      <c r="YW230" s="45"/>
      <c r="YX230" s="45"/>
      <c r="YY230" s="45"/>
      <c r="YZ230" s="45"/>
      <c r="ZA230" s="45"/>
      <c r="ZB230" s="45"/>
      <c r="ZC230" s="45"/>
      <c r="ZD230" s="45"/>
      <c r="ZE230" s="45"/>
      <c r="ZF230" s="45"/>
      <c r="ZG230" s="45"/>
      <c r="ZH230" s="45"/>
      <c r="ZI230" s="45"/>
      <c r="ZJ230" s="45"/>
      <c r="ZK230" s="45"/>
      <c r="ZL230" s="45"/>
      <c r="ZM230" s="45"/>
      <c r="ZN230" s="45"/>
      <c r="ZO230" s="45"/>
      <c r="ZP230" s="45"/>
      <c r="ZQ230" s="45"/>
      <c r="ZR230" s="45"/>
      <c r="ZS230" s="45"/>
      <c r="ZT230" s="45"/>
      <c r="ZU230" s="45"/>
      <c r="ZV230" s="45"/>
      <c r="ZW230" s="45"/>
      <c r="ZX230" s="45"/>
      <c r="ZY230" s="45"/>
      <c r="ZZ230" s="45"/>
      <c r="AAA230" s="45"/>
      <c r="AAB230" s="45"/>
      <c r="AAC230" s="45"/>
      <c r="AAD230" s="45"/>
      <c r="AAE230" s="45"/>
      <c r="AAF230" s="45"/>
      <c r="AAG230" s="45"/>
      <c r="AAH230" s="45"/>
      <c r="AAI230" s="45"/>
      <c r="AAJ230" s="45"/>
      <c r="AAK230" s="45"/>
      <c r="AAL230" s="45"/>
      <c r="AAM230" s="45"/>
      <c r="AAN230" s="45"/>
      <c r="AAO230" s="45"/>
      <c r="AAP230" s="45"/>
      <c r="AAQ230" s="45"/>
      <c r="AAR230" s="45"/>
      <c r="AAS230" s="45"/>
      <c r="AAT230" s="45"/>
      <c r="AAU230" s="45"/>
      <c r="AAV230" s="45"/>
      <c r="AAW230" s="45"/>
      <c r="AAX230" s="45"/>
      <c r="AAY230" s="45"/>
      <c r="AAZ230" s="45"/>
      <c r="ABA230" s="45"/>
      <c r="ABB230" s="45"/>
      <c r="ABC230" s="45"/>
      <c r="ABD230" s="45"/>
      <c r="ABE230" s="45"/>
      <c r="ABF230" s="45"/>
      <c r="ABG230" s="45"/>
      <c r="ABH230" s="45"/>
      <c r="ABI230" s="45"/>
      <c r="ABJ230" s="45"/>
      <c r="ABK230" s="45"/>
      <c r="ABL230" s="45"/>
      <c r="ABM230" s="45"/>
      <c r="ABN230" s="45"/>
      <c r="ABO230" s="45"/>
      <c r="ABP230" s="45"/>
      <c r="ABQ230" s="45"/>
      <c r="ABR230" s="45"/>
      <c r="ABS230" s="45"/>
      <c r="ABT230" s="45"/>
      <c r="ABU230" s="45"/>
      <c r="ABV230" s="45"/>
      <c r="ABW230" s="45"/>
      <c r="ABX230" s="45"/>
      <c r="ABY230" s="45"/>
      <c r="ABZ230" s="45"/>
      <c r="ACA230" s="45"/>
      <c r="ACB230" s="45"/>
      <c r="ACC230" s="45"/>
      <c r="ACD230" s="45"/>
      <c r="ACE230" s="45"/>
      <c r="ACF230" s="45"/>
      <c r="ACG230" s="45"/>
      <c r="ACH230" s="45"/>
      <c r="ACI230" s="45"/>
      <c r="ACJ230" s="45"/>
      <c r="ACK230" s="45"/>
      <c r="ACL230" s="45"/>
      <c r="ACM230" s="45"/>
      <c r="ACN230" s="45"/>
      <c r="ACO230" s="45"/>
      <c r="ACP230" s="45"/>
      <c r="ACQ230" s="45"/>
      <c r="ACR230" s="45"/>
      <c r="ACS230" s="45"/>
      <c r="ACT230" s="45"/>
      <c r="ACU230" s="45"/>
      <c r="ACV230" s="45"/>
      <c r="ACW230" s="45"/>
      <c r="ACX230" s="45"/>
      <c r="ACY230" s="45"/>
      <c r="ACZ230" s="45"/>
      <c r="ADA230" s="45"/>
      <c r="ADB230" s="45"/>
      <c r="ADC230" s="45"/>
      <c r="ADD230" s="45"/>
      <c r="ADE230" s="45"/>
      <c r="ADF230" s="45"/>
      <c r="ADG230" s="45"/>
      <c r="ADH230" s="45"/>
      <c r="ADI230" s="45"/>
      <c r="ADJ230" s="45"/>
      <c r="ADK230" s="45"/>
      <c r="ADL230" s="45"/>
      <c r="ADM230" s="45"/>
      <c r="ADN230" s="45"/>
      <c r="ADO230" s="45"/>
      <c r="ADP230" s="45"/>
      <c r="ADQ230" s="45"/>
      <c r="ADR230" s="45"/>
      <c r="ADS230" s="45"/>
      <c r="ADT230" s="45"/>
      <c r="ADU230" s="45"/>
      <c r="ADV230" s="45"/>
      <c r="ADW230" s="45"/>
      <c r="ADX230" s="45"/>
      <c r="ADY230" s="45"/>
      <c r="ADZ230" s="45"/>
      <c r="AEA230" s="45"/>
      <c r="AEB230" s="45"/>
      <c r="AEC230" s="45"/>
      <c r="AED230" s="45"/>
      <c r="AEE230" s="45"/>
      <c r="AEF230" s="45"/>
      <c r="AEG230" s="45"/>
      <c r="AEH230" s="45"/>
      <c r="AEI230" s="45"/>
      <c r="AEJ230" s="45"/>
      <c r="AEK230" s="45"/>
      <c r="AEL230" s="45"/>
      <c r="AEM230" s="45"/>
      <c r="AEN230" s="45"/>
      <c r="AEO230" s="45"/>
      <c r="AEP230" s="45"/>
      <c r="AEQ230" s="45"/>
      <c r="AER230" s="45"/>
      <c r="AES230" s="45"/>
      <c r="AET230" s="45"/>
      <c r="AEU230" s="45"/>
      <c r="AEV230" s="45"/>
      <c r="AEW230" s="45"/>
      <c r="AEX230" s="45"/>
      <c r="AEY230" s="45"/>
      <c r="AEZ230" s="45"/>
      <c r="AFA230" s="45"/>
      <c r="AFB230" s="45"/>
      <c r="AFC230" s="45"/>
      <c r="AFD230" s="45"/>
      <c r="AFE230" s="45"/>
      <c r="AFF230" s="45"/>
      <c r="AFG230" s="45"/>
      <c r="AFH230" s="45"/>
      <c r="AFI230" s="45"/>
      <c r="AFJ230" s="45"/>
      <c r="AFK230" s="45"/>
      <c r="AFL230" s="45"/>
      <c r="AFM230" s="45"/>
      <c r="AFN230" s="45"/>
      <c r="AFO230" s="45"/>
      <c r="AFP230" s="45"/>
      <c r="AFQ230" s="45"/>
      <c r="AFR230" s="45"/>
      <c r="AFS230" s="45"/>
      <c r="AFT230" s="45"/>
      <c r="AFU230" s="45"/>
      <c r="AFV230" s="45"/>
      <c r="AFW230" s="45"/>
      <c r="AFX230" s="45"/>
      <c r="AFY230" s="45"/>
      <c r="AFZ230" s="45"/>
      <c r="AGA230" s="45"/>
      <c r="AGB230" s="45"/>
      <c r="AGC230" s="45"/>
      <c r="AGD230" s="45"/>
      <c r="AGE230" s="45"/>
      <c r="AGF230" s="45"/>
      <c r="AGG230" s="45"/>
      <c r="AGH230" s="45"/>
      <c r="AGI230" s="45"/>
      <c r="AGJ230" s="45"/>
      <c r="AGK230" s="45"/>
      <c r="AGL230" s="45"/>
      <c r="AGM230" s="45"/>
      <c r="AGN230" s="45"/>
      <c r="AGO230" s="45"/>
      <c r="AGP230" s="45"/>
      <c r="AGQ230" s="45"/>
      <c r="AGR230" s="45"/>
      <c r="AGS230" s="45"/>
      <c r="AGT230" s="45"/>
      <c r="AGU230" s="45"/>
      <c r="AGV230" s="45"/>
      <c r="AGW230" s="45"/>
      <c r="AGX230" s="45"/>
      <c r="AGY230" s="45"/>
      <c r="AGZ230" s="45"/>
      <c r="AHA230" s="45"/>
      <c r="AHB230" s="45"/>
      <c r="AHC230" s="45"/>
      <c r="AHD230" s="45"/>
      <c r="AHE230" s="45"/>
      <c r="AHF230" s="45"/>
      <c r="AHG230" s="45"/>
      <c r="AHH230" s="45"/>
      <c r="AHI230" s="45"/>
      <c r="AHJ230" s="45"/>
      <c r="AHK230" s="45"/>
      <c r="AHL230" s="45"/>
      <c r="AHM230" s="45"/>
      <c r="AHN230" s="45"/>
      <c r="AHO230" s="45"/>
      <c r="AHP230" s="45"/>
      <c r="AHQ230" s="45"/>
      <c r="AHR230" s="45"/>
      <c r="AHS230" s="45"/>
      <c r="AHT230" s="45"/>
      <c r="AHU230" s="45"/>
      <c r="AHV230" s="45"/>
      <c r="AHW230" s="45"/>
      <c r="AHX230" s="45"/>
      <c r="AHY230" s="45"/>
      <c r="AHZ230" s="45"/>
      <c r="AIA230" s="45"/>
      <c r="AIB230" s="45"/>
      <c r="AIC230" s="45"/>
      <c r="AID230" s="45"/>
      <c r="AIE230" s="45"/>
      <c r="AIF230" s="45"/>
      <c r="AIG230" s="45"/>
      <c r="AIH230" s="45"/>
      <c r="AII230" s="45"/>
      <c r="AIJ230" s="45"/>
      <c r="AIK230" s="45"/>
      <c r="AIL230" s="45"/>
      <c r="AIM230" s="45"/>
      <c r="AIN230" s="45"/>
      <c r="AIO230" s="45"/>
      <c r="AIP230" s="45"/>
      <c r="AIQ230" s="45"/>
      <c r="AIR230" s="45"/>
      <c r="AIS230" s="45"/>
      <c r="AIT230" s="45"/>
      <c r="AIU230" s="45"/>
      <c r="AIV230" s="45"/>
      <c r="AIW230" s="45"/>
      <c r="AIX230" s="45"/>
      <c r="AIY230" s="45"/>
      <c r="AIZ230" s="45"/>
      <c r="AJA230" s="45"/>
      <c r="AJB230" s="45"/>
      <c r="AJC230" s="45"/>
      <c r="AJD230" s="45"/>
      <c r="AJE230" s="45"/>
      <c r="AJF230" s="45"/>
      <c r="AJG230" s="45"/>
      <c r="AJH230" s="45"/>
      <c r="AJI230" s="45"/>
      <c r="AJJ230" s="45"/>
      <c r="AJK230" s="45"/>
      <c r="AJL230" s="45"/>
      <c r="AJM230" s="45"/>
      <c r="AJN230" s="45"/>
      <c r="AJO230" s="45"/>
      <c r="AJP230" s="45"/>
      <c r="AJQ230" s="45"/>
      <c r="AJR230" s="45"/>
      <c r="AJS230" s="45"/>
      <c r="AJT230" s="45"/>
      <c r="AJU230" s="45"/>
      <c r="AJV230" s="45"/>
      <c r="AJW230" s="45"/>
      <c r="AJX230" s="45"/>
      <c r="AJY230" s="45"/>
      <c r="AJZ230" s="45"/>
      <c r="AKA230" s="45"/>
      <c r="AKB230" s="45"/>
      <c r="AKC230" s="45"/>
      <c r="AKD230" s="45"/>
      <c r="AKE230" s="45"/>
      <c r="AKF230" s="45"/>
      <c r="AKG230" s="45"/>
      <c r="AKH230" s="45"/>
      <c r="AKI230" s="45"/>
      <c r="AKJ230" s="45"/>
      <c r="AKK230" s="45"/>
      <c r="AKL230" s="45"/>
      <c r="AKM230" s="45"/>
      <c r="AKN230" s="45"/>
      <c r="AKO230" s="45"/>
      <c r="AKP230" s="45"/>
      <c r="AKQ230" s="45"/>
      <c r="AKR230" s="45"/>
      <c r="AKS230" s="45"/>
      <c r="AKT230" s="45"/>
      <c r="AKU230" s="45"/>
      <c r="AKV230" s="45"/>
      <c r="AKW230" s="45"/>
      <c r="AKX230" s="45"/>
      <c r="AKY230" s="45"/>
      <c r="AKZ230" s="45"/>
      <c r="ALA230" s="45"/>
      <c r="ALB230" s="45"/>
      <c r="ALC230" s="45"/>
      <c r="ALD230" s="45"/>
      <c r="ALE230" s="45"/>
      <c r="ALF230" s="45"/>
      <c r="ALG230" s="45"/>
      <c r="ALH230" s="45"/>
      <c r="ALI230" s="45"/>
      <c r="ALJ230" s="45"/>
      <c r="ALK230" s="45"/>
      <c r="ALL230" s="45"/>
      <c r="ALM230" s="45"/>
      <c r="ALN230" s="45"/>
      <c r="ALO230" s="45"/>
      <c r="ALP230" s="45"/>
      <c r="ALQ230" s="45"/>
      <c r="ALR230" s="45"/>
      <c r="ALS230" s="45"/>
      <c r="ALT230" s="45"/>
      <c r="ALU230" s="45"/>
      <c r="ALV230" s="45"/>
      <c r="ALW230" s="45"/>
      <c r="ALX230" s="45"/>
      <c r="ALY230" s="45"/>
      <c r="ALZ230" s="45"/>
      <c r="AMA230" s="45"/>
      <c r="AMB230" s="45"/>
      <c r="AMC230" s="45"/>
      <c r="AMD230" s="45"/>
      <c r="AME230" s="45"/>
      <c r="AMF230" s="45"/>
      <c r="AMG230" s="45"/>
      <c r="AMH230" s="45"/>
      <c r="AMI230" s="45"/>
      <c r="AMJ230" s="45"/>
      <c r="AMK230" s="45"/>
      <c r="AML230" s="45"/>
      <c r="AMM230" s="45"/>
      <c r="AMN230" s="45"/>
      <c r="AMO230" s="45"/>
      <c r="AMP230" s="45"/>
      <c r="AMQ230" s="45"/>
      <c r="AMR230" s="45"/>
      <c r="AMS230" s="45"/>
      <c r="AMT230" s="45"/>
      <c r="AMU230" s="45"/>
      <c r="AMV230" s="45"/>
      <c r="AMW230" s="45"/>
      <c r="AMX230" s="45"/>
      <c r="AMY230" s="45"/>
      <c r="AMZ230" s="45"/>
      <c r="ANA230" s="45"/>
      <c r="ANB230" s="45"/>
      <c r="ANC230" s="45"/>
      <c r="AND230" s="45"/>
      <c r="ANE230" s="45"/>
      <c r="ANF230" s="45"/>
      <c r="ANG230" s="45"/>
      <c r="ANH230" s="45"/>
      <c r="ANI230" s="45"/>
      <c r="ANJ230" s="45"/>
      <c r="ANK230" s="45"/>
      <c r="ANL230" s="45"/>
      <c r="ANM230" s="45"/>
      <c r="ANN230" s="45"/>
      <c r="ANO230" s="45"/>
      <c r="ANP230" s="45"/>
      <c r="ANQ230" s="45"/>
      <c r="ANR230" s="45"/>
      <c r="ANS230" s="45"/>
      <c r="ANT230" s="45"/>
      <c r="ANU230" s="45"/>
      <c r="ANV230" s="45"/>
      <c r="ANW230" s="45"/>
      <c r="ANX230" s="45"/>
      <c r="ANY230" s="45"/>
      <c r="ANZ230" s="45"/>
      <c r="AOA230" s="45"/>
      <c r="AOB230" s="45"/>
      <c r="AOC230" s="45"/>
      <c r="AOD230" s="45"/>
      <c r="AOE230" s="45"/>
      <c r="AOF230" s="45"/>
      <c r="AOG230" s="45"/>
      <c r="AOH230" s="45"/>
      <c r="AOI230" s="45"/>
      <c r="AOJ230" s="45"/>
      <c r="AOK230" s="45"/>
      <c r="AOL230" s="45"/>
      <c r="AOM230" s="45"/>
      <c r="AON230" s="45"/>
      <c r="AOO230" s="45"/>
      <c r="AOP230" s="45"/>
      <c r="AOQ230" s="45"/>
      <c r="AOR230" s="45"/>
      <c r="AOS230" s="45"/>
      <c r="AOT230" s="45"/>
      <c r="AOU230" s="45"/>
      <c r="AOV230" s="45"/>
      <c r="AOW230" s="45"/>
      <c r="AOX230" s="45"/>
      <c r="AOY230" s="45"/>
      <c r="AOZ230" s="45"/>
      <c r="APA230" s="45"/>
      <c r="APB230" s="45"/>
      <c r="APC230" s="45"/>
      <c r="APD230" s="45"/>
      <c r="APE230" s="45"/>
      <c r="APF230" s="45"/>
      <c r="APG230" s="45"/>
      <c r="APH230" s="45"/>
      <c r="API230" s="45"/>
      <c r="APJ230" s="45"/>
      <c r="APK230" s="45"/>
      <c r="APL230" s="45"/>
      <c r="APM230" s="45"/>
      <c r="APN230" s="45"/>
      <c r="APO230" s="45"/>
      <c r="APP230" s="45"/>
      <c r="APQ230" s="45"/>
      <c r="APR230" s="45"/>
      <c r="APS230" s="45"/>
      <c r="APT230" s="45"/>
      <c r="APU230" s="45"/>
      <c r="APV230" s="45"/>
      <c r="APW230" s="45"/>
      <c r="APX230" s="45"/>
      <c r="APY230" s="45"/>
      <c r="APZ230" s="45"/>
      <c r="AQA230" s="45"/>
      <c r="AQB230" s="45"/>
      <c r="AQC230" s="45"/>
      <c r="AQD230" s="45"/>
      <c r="AQE230" s="45"/>
      <c r="AQF230" s="45"/>
      <c r="AQG230" s="45"/>
      <c r="AQH230" s="45"/>
      <c r="AQI230" s="45"/>
      <c r="AQJ230" s="45"/>
      <c r="AQK230" s="45"/>
      <c r="AQL230" s="45"/>
      <c r="AQM230" s="45"/>
      <c r="AQN230" s="45"/>
      <c r="AQO230" s="45"/>
      <c r="AQP230" s="45"/>
      <c r="AQQ230" s="45"/>
      <c r="AQR230" s="45"/>
      <c r="AQS230" s="45"/>
      <c r="AQT230" s="45"/>
      <c r="AQU230" s="45"/>
      <c r="AQV230" s="45"/>
      <c r="AQW230" s="45"/>
      <c r="AQX230" s="45"/>
      <c r="AQY230" s="45"/>
      <c r="AQZ230" s="45"/>
      <c r="ARA230" s="45"/>
      <c r="ARB230" s="45"/>
      <c r="ARC230" s="45"/>
      <c r="ARD230" s="45"/>
      <c r="ARE230" s="45"/>
      <c r="ARF230" s="45"/>
      <c r="ARG230" s="45"/>
      <c r="ARH230" s="45"/>
      <c r="ARI230" s="45"/>
      <c r="ARJ230" s="45"/>
      <c r="ARK230" s="45"/>
      <c r="ARL230" s="45"/>
      <c r="ARM230" s="45"/>
      <c r="ARN230" s="45"/>
      <c r="ARO230" s="45"/>
      <c r="ARP230" s="45"/>
      <c r="ARQ230" s="45"/>
      <c r="ARR230" s="45"/>
      <c r="ARS230" s="45"/>
      <c r="ART230" s="45"/>
      <c r="ARU230" s="45"/>
      <c r="ARV230" s="45"/>
      <c r="ARW230" s="45"/>
      <c r="ARX230" s="45"/>
      <c r="ARY230" s="45"/>
      <c r="ARZ230" s="45"/>
      <c r="ASA230" s="45"/>
      <c r="ASB230" s="45"/>
      <c r="ASC230" s="45"/>
      <c r="ASD230" s="45"/>
      <c r="ASE230" s="45"/>
      <c r="ASF230" s="45"/>
      <c r="ASG230" s="45"/>
      <c r="ASH230" s="45"/>
      <c r="ASI230" s="45"/>
      <c r="ASJ230" s="45"/>
      <c r="ASK230" s="45"/>
      <c r="ASL230" s="45"/>
      <c r="ASM230" s="45"/>
      <c r="ASN230" s="45"/>
      <c r="ASO230" s="45"/>
      <c r="ASP230" s="45"/>
      <c r="ASQ230" s="45"/>
      <c r="ASR230" s="45"/>
      <c r="ASS230" s="45"/>
      <c r="AST230" s="45"/>
      <c r="ASU230" s="45"/>
      <c r="ASV230" s="45"/>
      <c r="ASW230" s="45"/>
      <c r="ASX230" s="45"/>
      <c r="ASY230" s="45"/>
      <c r="ASZ230" s="45"/>
      <c r="ATA230" s="45"/>
      <c r="ATB230" s="45"/>
      <c r="ATC230" s="45"/>
      <c r="ATD230" s="45"/>
      <c r="ATE230" s="45"/>
      <c r="ATF230" s="45"/>
      <c r="ATG230" s="45"/>
      <c r="ATH230" s="45"/>
      <c r="ATI230" s="45"/>
      <c r="ATJ230" s="45"/>
      <c r="ATK230" s="45"/>
      <c r="ATL230" s="45"/>
      <c r="ATM230" s="45"/>
      <c r="ATN230" s="45"/>
      <c r="ATO230" s="45"/>
      <c r="ATP230" s="45"/>
      <c r="ATQ230" s="45"/>
      <c r="ATR230" s="45"/>
      <c r="ATS230" s="45"/>
      <c r="ATT230" s="45"/>
      <c r="ATU230" s="45"/>
      <c r="ATV230" s="45"/>
      <c r="ATW230" s="45"/>
      <c r="ATX230" s="45"/>
      <c r="ATY230" s="45"/>
      <c r="ATZ230" s="45"/>
      <c r="AUA230" s="45"/>
      <c r="AUB230" s="45"/>
      <c r="AUC230" s="45"/>
      <c r="AUD230" s="45"/>
      <c r="AUE230" s="45"/>
      <c r="AUF230" s="45"/>
      <c r="AUG230" s="45"/>
      <c r="AUH230" s="45"/>
      <c r="AUI230" s="45"/>
      <c r="AUJ230" s="45"/>
      <c r="AUK230" s="45"/>
      <c r="AUL230" s="45"/>
      <c r="AUM230" s="45"/>
      <c r="AUN230" s="45"/>
      <c r="AUO230" s="45"/>
      <c r="AUP230" s="45"/>
      <c r="AUQ230" s="45"/>
      <c r="AUR230" s="45"/>
      <c r="AUS230" s="45"/>
      <c r="AUT230" s="45"/>
      <c r="AUU230" s="45"/>
      <c r="AUV230" s="45"/>
      <c r="AUW230" s="45"/>
      <c r="AUX230" s="45"/>
      <c r="AUY230" s="45"/>
      <c r="AUZ230" s="45"/>
      <c r="AVA230" s="45"/>
      <c r="AVB230" s="45"/>
      <c r="AVC230" s="45"/>
      <c r="AVD230" s="45"/>
      <c r="AVE230" s="45"/>
      <c r="AVF230" s="45"/>
      <c r="AVG230" s="45"/>
      <c r="AVH230" s="45"/>
      <c r="AVI230" s="45"/>
      <c r="AVJ230" s="45"/>
      <c r="AVK230" s="45"/>
      <c r="AVL230" s="45"/>
      <c r="AVM230" s="45"/>
      <c r="AVN230" s="45"/>
      <c r="AVO230" s="45"/>
      <c r="AVP230" s="45"/>
      <c r="AVQ230" s="45"/>
      <c r="AVR230" s="45"/>
      <c r="AVS230" s="45"/>
      <c r="AVT230" s="45"/>
      <c r="AVU230" s="45"/>
      <c r="AVV230" s="45"/>
      <c r="AVW230" s="45"/>
      <c r="AVX230" s="45"/>
      <c r="AVY230" s="45"/>
      <c r="AVZ230" s="45"/>
      <c r="AWA230" s="45"/>
      <c r="AWB230" s="45"/>
      <c r="AWC230" s="45"/>
      <c r="AWD230" s="45"/>
      <c r="AWE230" s="45"/>
      <c r="AWF230" s="45"/>
      <c r="AWG230" s="45"/>
      <c r="AWH230" s="45"/>
      <c r="AWI230" s="45"/>
      <c r="AWJ230" s="45"/>
      <c r="AWK230" s="45"/>
      <c r="AWL230" s="45"/>
      <c r="AWM230" s="45"/>
      <c r="AWN230" s="45"/>
      <c r="AWO230" s="45"/>
      <c r="AWP230" s="45"/>
      <c r="AWQ230" s="45"/>
      <c r="AWR230" s="45"/>
      <c r="AWS230" s="45"/>
      <c r="AWT230" s="45"/>
      <c r="AWU230" s="45"/>
      <c r="AWV230" s="45"/>
      <c r="AWW230" s="45"/>
      <c r="AWX230" s="45"/>
      <c r="AWY230" s="45"/>
      <c r="AWZ230" s="45"/>
      <c r="AXA230" s="45"/>
      <c r="AXB230" s="45"/>
      <c r="AXC230" s="45"/>
      <c r="AXD230" s="45"/>
      <c r="AXE230" s="45"/>
      <c r="AXF230" s="45"/>
      <c r="AXG230" s="45"/>
      <c r="AXH230" s="45"/>
      <c r="AXI230" s="45"/>
      <c r="AXJ230" s="45"/>
      <c r="AXK230" s="45"/>
      <c r="AXL230" s="45"/>
      <c r="AXM230" s="45"/>
      <c r="AXN230" s="45"/>
      <c r="AXO230" s="45"/>
      <c r="AXP230" s="45"/>
      <c r="AXQ230" s="45"/>
      <c r="AXR230" s="45"/>
      <c r="AXS230" s="45"/>
      <c r="AXT230" s="45"/>
      <c r="AXU230" s="45"/>
      <c r="AXV230" s="45"/>
      <c r="AXW230" s="45"/>
      <c r="AXX230" s="45"/>
      <c r="AXY230" s="45"/>
      <c r="AXZ230" s="45"/>
      <c r="AYA230" s="45"/>
      <c r="AYB230" s="45"/>
      <c r="AYC230" s="45"/>
      <c r="AYD230" s="45"/>
      <c r="AYE230" s="45"/>
      <c r="AYF230" s="45"/>
      <c r="AYG230" s="45"/>
      <c r="AYH230" s="45"/>
      <c r="AYI230" s="45"/>
      <c r="AYJ230" s="45"/>
      <c r="AYK230" s="45"/>
      <c r="AYL230" s="45"/>
      <c r="AYM230" s="45"/>
      <c r="AYN230" s="45"/>
      <c r="AYO230" s="45"/>
      <c r="AYP230" s="45"/>
      <c r="AYQ230" s="45"/>
      <c r="AYR230" s="45"/>
      <c r="AYS230" s="45"/>
      <c r="AYT230" s="45"/>
      <c r="AYU230" s="45"/>
      <c r="AYV230" s="45"/>
      <c r="AYW230" s="45"/>
      <c r="AYX230" s="45"/>
      <c r="AYY230" s="45"/>
      <c r="AYZ230" s="45"/>
      <c r="AZA230" s="45"/>
      <c r="AZB230" s="45"/>
      <c r="AZC230" s="45"/>
      <c r="AZD230" s="45"/>
      <c r="AZE230" s="45"/>
      <c r="AZF230" s="45"/>
      <c r="AZG230" s="45"/>
      <c r="AZH230" s="45"/>
      <c r="AZI230" s="45"/>
      <c r="AZJ230" s="45"/>
      <c r="AZK230" s="45"/>
      <c r="AZL230" s="45"/>
      <c r="AZM230" s="45"/>
      <c r="AZN230" s="45"/>
      <c r="AZO230" s="45"/>
      <c r="AZP230" s="45"/>
      <c r="AZQ230" s="45"/>
      <c r="AZR230" s="45"/>
      <c r="AZS230" s="45"/>
      <c r="AZT230" s="45"/>
      <c r="AZU230" s="45"/>
      <c r="AZV230" s="45"/>
      <c r="AZW230" s="45"/>
      <c r="AZX230" s="45"/>
      <c r="AZY230" s="45"/>
      <c r="AZZ230" s="45"/>
      <c r="BAA230" s="45"/>
      <c r="BAB230" s="45"/>
      <c r="BAC230" s="45"/>
      <c r="BAD230" s="45"/>
      <c r="BAE230" s="45"/>
      <c r="BAF230" s="45"/>
      <c r="BAG230" s="45"/>
      <c r="BAH230" s="45"/>
      <c r="BAI230" s="45"/>
      <c r="BAJ230" s="45"/>
      <c r="BAK230" s="45"/>
      <c r="BAL230" s="45"/>
      <c r="BAM230" s="45"/>
      <c r="BAN230" s="45"/>
      <c r="BAO230" s="45"/>
      <c r="BAP230" s="45"/>
      <c r="BAQ230" s="45"/>
      <c r="BAR230" s="45"/>
      <c r="BAS230" s="45"/>
      <c r="BAT230" s="45"/>
      <c r="BAU230" s="45"/>
      <c r="BAV230" s="45"/>
      <c r="BAW230" s="45"/>
      <c r="BAX230" s="45"/>
      <c r="BAY230" s="45"/>
      <c r="BAZ230" s="45"/>
      <c r="BBA230" s="45"/>
      <c r="BBB230" s="45"/>
      <c r="BBC230" s="45"/>
      <c r="BBD230" s="45"/>
      <c r="BBE230" s="45"/>
      <c r="BBF230" s="45"/>
      <c r="BBG230" s="45"/>
      <c r="BBH230" s="45"/>
      <c r="BBI230" s="45"/>
      <c r="BBJ230" s="45"/>
      <c r="BBK230" s="45"/>
      <c r="BBL230" s="45"/>
      <c r="BBM230" s="45"/>
      <c r="BBN230" s="45"/>
      <c r="BBO230" s="45"/>
      <c r="BBP230" s="45"/>
      <c r="BBQ230" s="45"/>
      <c r="BBR230" s="45"/>
      <c r="BBS230" s="45"/>
      <c r="BBT230" s="45"/>
      <c r="BBU230" s="45"/>
      <c r="BBV230" s="45"/>
      <c r="BBW230" s="45"/>
      <c r="BBX230" s="45"/>
      <c r="BBY230" s="45"/>
      <c r="BBZ230" s="45"/>
      <c r="BCA230" s="45"/>
      <c r="BCB230" s="45"/>
      <c r="BCC230" s="45"/>
      <c r="BCD230" s="45"/>
      <c r="BCE230" s="45"/>
      <c r="BCF230" s="45"/>
      <c r="BCG230" s="45"/>
      <c r="BCH230" s="45"/>
      <c r="BCI230" s="45"/>
      <c r="BCJ230" s="45"/>
      <c r="BCK230" s="45"/>
      <c r="BCL230" s="45"/>
      <c r="BCM230" s="45"/>
      <c r="BCN230" s="45"/>
      <c r="BCO230" s="45"/>
      <c r="BCP230" s="45"/>
      <c r="BCQ230" s="45"/>
      <c r="BCR230" s="45"/>
      <c r="BCS230" s="45"/>
      <c r="BCT230" s="45"/>
      <c r="BCU230" s="45"/>
      <c r="BCV230" s="45"/>
      <c r="BCW230" s="45"/>
      <c r="BCX230" s="45"/>
      <c r="BCY230" s="45"/>
      <c r="BCZ230" s="45"/>
      <c r="BDA230" s="45"/>
      <c r="BDB230" s="45"/>
      <c r="BDC230" s="45"/>
      <c r="BDD230" s="45"/>
      <c r="BDE230" s="45"/>
      <c r="BDF230" s="45"/>
      <c r="BDG230" s="45"/>
      <c r="BDH230" s="45"/>
      <c r="BDI230" s="45"/>
      <c r="BDJ230" s="45"/>
      <c r="BDK230" s="45"/>
      <c r="BDL230" s="45"/>
      <c r="BDM230" s="45"/>
      <c r="BDN230" s="45"/>
      <c r="BDO230" s="45"/>
      <c r="BDP230" s="45"/>
      <c r="BDQ230" s="45"/>
      <c r="BDR230" s="45"/>
      <c r="BDS230" s="45"/>
      <c r="BDT230" s="45"/>
      <c r="BDU230" s="45"/>
      <c r="BDV230" s="45"/>
      <c r="BDW230" s="45"/>
      <c r="BDX230" s="45"/>
      <c r="BDY230" s="45"/>
      <c r="BDZ230" s="45"/>
      <c r="BEA230" s="45"/>
      <c r="BEB230" s="45"/>
      <c r="BEC230" s="45"/>
      <c r="BED230" s="45"/>
      <c r="BEE230" s="45"/>
      <c r="BEF230" s="45"/>
      <c r="BEG230" s="45"/>
      <c r="BEH230" s="45"/>
      <c r="BEI230" s="45"/>
      <c r="BEJ230" s="45"/>
      <c r="BEK230" s="45"/>
      <c r="BEL230" s="45"/>
      <c r="BEM230" s="45"/>
      <c r="BEN230" s="45"/>
      <c r="BEO230" s="45"/>
      <c r="BEP230" s="45"/>
      <c r="BEQ230" s="45"/>
      <c r="BER230" s="45"/>
      <c r="BES230" s="45"/>
      <c r="BET230" s="45"/>
      <c r="BEU230" s="45"/>
      <c r="BEV230" s="45"/>
      <c r="BEW230" s="45"/>
      <c r="BEX230" s="45"/>
      <c r="BEY230" s="45"/>
      <c r="BEZ230" s="45"/>
      <c r="BFA230" s="45"/>
      <c r="BFB230" s="45"/>
      <c r="BFC230" s="45"/>
      <c r="BFD230" s="45"/>
      <c r="BFE230" s="45"/>
      <c r="BFF230" s="45"/>
      <c r="BFG230" s="45"/>
      <c r="BFH230" s="45"/>
      <c r="BFI230" s="45"/>
      <c r="BFJ230" s="45"/>
      <c r="BFK230" s="45"/>
      <c r="BFL230" s="45"/>
      <c r="BFM230" s="45"/>
      <c r="BFN230" s="45"/>
      <c r="BFO230" s="45"/>
      <c r="BFP230" s="45"/>
      <c r="BFQ230" s="45"/>
      <c r="BFR230" s="45"/>
      <c r="BFS230" s="45"/>
      <c r="BFT230" s="45"/>
      <c r="BFU230" s="45"/>
      <c r="BFV230" s="45"/>
      <c r="BFW230" s="45"/>
      <c r="BFX230" s="45"/>
      <c r="BFY230" s="45"/>
      <c r="BFZ230" s="45"/>
      <c r="BGA230" s="45"/>
      <c r="BGB230" s="45"/>
      <c r="BGC230" s="45"/>
      <c r="BGD230" s="45"/>
      <c r="BGE230" s="45"/>
      <c r="BGF230" s="45"/>
      <c r="BGG230" s="45"/>
      <c r="BGH230" s="45"/>
      <c r="BGI230" s="45"/>
      <c r="BGJ230" s="45"/>
      <c r="BGK230" s="45"/>
      <c r="BGL230" s="45"/>
      <c r="BGM230" s="45"/>
      <c r="BGN230" s="45"/>
      <c r="BGO230" s="45"/>
      <c r="BGP230" s="45"/>
      <c r="BGQ230" s="45"/>
      <c r="BGR230" s="45"/>
      <c r="BGS230" s="45"/>
      <c r="BGT230" s="45"/>
      <c r="BGU230" s="45"/>
      <c r="BGV230" s="45"/>
      <c r="BGW230" s="45"/>
      <c r="BGX230" s="45"/>
      <c r="BGY230" s="45"/>
      <c r="BGZ230" s="45"/>
      <c r="BHA230" s="45"/>
      <c r="BHB230" s="45"/>
      <c r="BHC230" s="45"/>
      <c r="BHD230" s="45"/>
      <c r="BHE230" s="45"/>
      <c r="BHF230" s="45"/>
      <c r="BHG230" s="45"/>
      <c r="BHH230" s="45"/>
      <c r="BHI230" s="45"/>
      <c r="BHJ230" s="45"/>
      <c r="BHK230" s="45"/>
      <c r="BHL230" s="45"/>
      <c r="BHM230" s="45"/>
      <c r="BHN230" s="45"/>
      <c r="BHO230" s="45"/>
      <c r="BHP230" s="45"/>
      <c r="BHQ230" s="45"/>
      <c r="BHR230" s="45"/>
      <c r="BHS230" s="45"/>
      <c r="BHT230" s="45"/>
      <c r="BHU230" s="45"/>
      <c r="BHV230" s="45"/>
      <c r="BHW230" s="45"/>
      <c r="BHX230" s="45"/>
      <c r="BHY230" s="45"/>
      <c r="BHZ230" s="45"/>
      <c r="BIA230" s="45"/>
      <c r="BIB230" s="45"/>
      <c r="BIC230" s="45"/>
      <c r="BID230" s="45"/>
      <c r="BIE230" s="45"/>
      <c r="BIF230" s="45"/>
      <c r="BIG230" s="45"/>
      <c r="BIH230" s="45"/>
      <c r="BII230" s="45"/>
      <c r="BIJ230" s="45"/>
      <c r="BIK230" s="45"/>
      <c r="BIL230" s="45"/>
      <c r="BIM230" s="45"/>
      <c r="BIN230" s="45"/>
      <c r="BIO230" s="45"/>
      <c r="BIP230" s="45"/>
      <c r="BIQ230" s="45"/>
      <c r="BIR230" s="45"/>
      <c r="BIS230" s="45"/>
      <c r="BIT230" s="45"/>
      <c r="BIU230" s="45"/>
      <c r="BIV230" s="45"/>
      <c r="BIW230" s="45"/>
      <c r="BIX230" s="45"/>
      <c r="BIY230" s="45"/>
      <c r="BIZ230" s="45"/>
      <c r="BJA230" s="45"/>
      <c r="BJB230" s="45"/>
      <c r="BJC230" s="45"/>
      <c r="BJD230" s="45"/>
      <c r="BJE230" s="45"/>
      <c r="BJF230" s="45"/>
      <c r="BJG230" s="45"/>
      <c r="BJH230" s="45"/>
      <c r="BJI230" s="45"/>
      <c r="BJJ230" s="45"/>
      <c r="BJK230" s="45"/>
      <c r="BJL230" s="45"/>
      <c r="BJM230" s="45"/>
      <c r="BJN230" s="45"/>
      <c r="BJO230" s="45"/>
      <c r="BJP230" s="45"/>
      <c r="BJQ230" s="45"/>
      <c r="BJR230" s="45"/>
      <c r="BJS230" s="45"/>
      <c r="BJT230" s="45"/>
      <c r="BJU230" s="45"/>
      <c r="BJV230" s="45"/>
      <c r="BJW230" s="45"/>
      <c r="BJX230" s="45"/>
      <c r="BJY230" s="45"/>
      <c r="BJZ230" s="45"/>
      <c r="BKA230" s="45"/>
      <c r="BKB230" s="45"/>
      <c r="BKC230" s="45"/>
      <c r="BKD230" s="45"/>
      <c r="BKE230" s="45"/>
      <c r="BKF230" s="45"/>
      <c r="BKG230" s="45"/>
      <c r="BKH230" s="45"/>
      <c r="BKI230" s="45"/>
      <c r="BKJ230" s="45"/>
      <c r="BKK230" s="45"/>
      <c r="BKL230" s="45"/>
      <c r="BKM230" s="45"/>
      <c r="BKN230" s="45"/>
      <c r="BKO230" s="45"/>
      <c r="BKP230" s="45"/>
      <c r="BKQ230" s="45"/>
      <c r="BKR230" s="45"/>
      <c r="BKS230" s="45"/>
      <c r="BKT230" s="45"/>
      <c r="BKU230" s="45"/>
      <c r="BKV230" s="45"/>
      <c r="BKW230" s="45"/>
      <c r="BKX230" s="45"/>
      <c r="BKY230" s="45"/>
      <c r="BKZ230" s="45"/>
      <c r="BLA230" s="45"/>
      <c r="BLB230" s="45"/>
      <c r="BLC230" s="45"/>
      <c r="BLD230" s="45"/>
      <c r="BLE230" s="45"/>
      <c r="BLF230" s="45"/>
      <c r="BLG230" s="45"/>
      <c r="BLH230" s="45"/>
      <c r="BLI230" s="45"/>
      <c r="BLJ230" s="45"/>
      <c r="BLK230" s="45"/>
      <c r="BLL230" s="45"/>
      <c r="BLM230" s="45"/>
      <c r="BLN230" s="45"/>
      <c r="BLO230" s="45"/>
      <c r="BLP230" s="45"/>
      <c r="BLQ230" s="45"/>
      <c r="BLR230" s="45"/>
      <c r="BLS230" s="45"/>
      <c r="BLT230" s="45"/>
      <c r="BLU230" s="45"/>
      <c r="BLV230" s="45"/>
      <c r="BLW230" s="45"/>
      <c r="BLX230" s="45"/>
      <c r="BLY230" s="45"/>
      <c r="BLZ230" s="45"/>
      <c r="BMA230" s="45"/>
      <c r="BMB230" s="45"/>
      <c r="BMC230" s="45"/>
      <c r="BMD230" s="45"/>
      <c r="BME230" s="45"/>
      <c r="BMF230" s="45"/>
      <c r="BMG230" s="45"/>
      <c r="BMH230" s="45"/>
      <c r="BMI230" s="45"/>
      <c r="BMJ230" s="45"/>
      <c r="BMK230" s="45"/>
      <c r="BML230" s="45"/>
      <c r="BMM230" s="45"/>
      <c r="BMN230" s="45"/>
      <c r="BMO230" s="45"/>
      <c r="BMP230" s="45"/>
      <c r="BMQ230" s="45"/>
      <c r="BMR230" s="45"/>
      <c r="BMS230" s="45"/>
      <c r="BMT230" s="45"/>
      <c r="BMU230" s="45"/>
      <c r="BMV230" s="45"/>
      <c r="BMW230" s="45"/>
      <c r="BMX230" s="45"/>
      <c r="BMY230" s="45"/>
      <c r="BMZ230" s="45"/>
      <c r="BNA230" s="45"/>
      <c r="BNB230" s="45"/>
      <c r="BNC230" s="45"/>
      <c r="BND230" s="45"/>
      <c r="BNE230" s="45"/>
      <c r="BNF230" s="45"/>
      <c r="BNG230" s="45"/>
      <c r="BNH230" s="45"/>
      <c r="BNI230" s="45"/>
      <c r="BNJ230" s="45"/>
      <c r="BNK230" s="45"/>
      <c r="BNL230" s="45"/>
      <c r="BNM230" s="45"/>
      <c r="BNN230" s="45"/>
      <c r="BNO230" s="45"/>
      <c r="BNP230" s="45"/>
      <c r="BNQ230" s="45"/>
      <c r="BNR230" s="45"/>
      <c r="BNS230" s="45"/>
      <c r="BNT230" s="45"/>
      <c r="BNU230" s="45"/>
      <c r="BNV230" s="45"/>
      <c r="BNW230" s="45"/>
      <c r="BNX230" s="45"/>
      <c r="BNY230" s="45"/>
      <c r="BNZ230" s="45"/>
      <c r="BOA230" s="45"/>
      <c r="BOB230" s="45"/>
      <c r="BOC230" s="45"/>
      <c r="BOD230" s="45"/>
      <c r="BOE230" s="45"/>
      <c r="BOF230" s="45"/>
      <c r="BOG230" s="45"/>
      <c r="BOH230" s="45"/>
      <c r="BOI230" s="45"/>
      <c r="BOJ230" s="45"/>
      <c r="BOK230" s="45"/>
      <c r="BOL230" s="45"/>
      <c r="BOM230" s="45"/>
      <c r="BON230" s="45"/>
      <c r="BOO230" s="45"/>
      <c r="BOP230" s="45"/>
      <c r="BOQ230" s="45"/>
      <c r="BOR230" s="45"/>
      <c r="BOS230" s="45"/>
      <c r="BOT230" s="45"/>
      <c r="BOU230" s="45"/>
      <c r="BOV230" s="45"/>
      <c r="BOW230" s="45"/>
      <c r="BOX230" s="45"/>
      <c r="BOY230" s="45"/>
      <c r="BOZ230" s="45"/>
      <c r="BPA230" s="45"/>
      <c r="BPB230" s="45"/>
      <c r="BPC230" s="45"/>
      <c r="BPD230" s="45"/>
      <c r="BPE230" s="45"/>
      <c r="BPF230" s="45"/>
      <c r="BPG230" s="45"/>
      <c r="BPH230" s="45"/>
      <c r="BPI230" s="45"/>
      <c r="BPJ230" s="45"/>
      <c r="BPK230" s="45"/>
      <c r="BPL230" s="45"/>
      <c r="BPM230" s="45"/>
      <c r="BPN230" s="45"/>
      <c r="BPO230" s="45"/>
      <c r="BPP230" s="45"/>
      <c r="BPQ230" s="45"/>
      <c r="BPR230" s="45"/>
      <c r="BPS230" s="45"/>
      <c r="BPT230" s="45"/>
      <c r="BPU230" s="45"/>
      <c r="BPV230" s="45"/>
      <c r="BPW230" s="45"/>
      <c r="BPX230" s="45"/>
      <c r="BPY230" s="45"/>
      <c r="BPZ230" s="45"/>
      <c r="BQA230" s="45"/>
      <c r="BQB230" s="45"/>
      <c r="BQC230" s="45"/>
      <c r="BQD230" s="45"/>
      <c r="BQE230" s="45"/>
      <c r="BQF230" s="45"/>
      <c r="BQG230" s="45"/>
      <c r="BQH230" s="45"/>
      <c r="BQI230" s="45"/>
      <c r="BQJ230" s="45"/>
      <c r="BQK230" s="45"/>
      <c r="BQL230" s="45"/>
      <c r="BQM230" s="45"/>
      <c r="BQN230" s="45"/>
      <c r="BQO230" s="45"/>
      <c r="BQP230" s="45"/>
      <c r="BQQ230" s="45"/>
      <c r="BQR230" s="45"/>
      <c r="BQS230" s="45"/>
      <c r="BQT230" s="45"/>
      <c r="BQU230" s="45"/>
      <c r="BQV230" s="45"/>
      <c r="BQW230" s="45"/>
      <c r="BQX230" s="45"/>
      <c r="BQY230" s="45"/>
      <c r="BQZ230" s="45"/>
      <c r="BRA230" s="45"/>
      <c r="BRB230" s="45"/>
      <c r="BRC230" s="45"/>
      <c r="BRD230" s="45"/>
      <c r="BRE230" s="45"/>
      <c r="BRF230" s="45"/>
      <c r="BRG230" s="45"/>
      <c r="BRH230" s="45"/>
      <c r="BRI230" s="45"/>
      <c r="BRJ230" s="45"/>
      <c r="BRK230" s="45"/>
      <c r="BRL230" s="45"/>
      <c r="BRM230" s="45"/>
      <c r="BRN230" s="45"/>
      <c r="BRO230" s="45"/>
      <c r="BRP230" s="45"/>
      <c r="BRQ230" s="45"/>
      <c r="BRR230" s="45"/>
      <c r="BRS230" s="45"/>
      <c r="BRT230" s="45"/>
      <c r="BRU230" s="45"/>
      <c r="BRV230" s="45"/>
      <c r="BRW230" s="45"/>
      <c r="BRX230" s="45"/>
      <c r="BRY230" s="45"/>
      <c r="BRZ230" s="45"/>
      <c r="BSA230" s="45"/>
      <c r="BSB230" s="45"/>
      <c r="BSC230" s="45"/>
      <c r="BSD230" s="45"/>
      <c r="BSE230" s="45"/>
      <c r="BSF230" s="45"/>
      <c r="BSG230" s="45"/>
      <c r="BSH230" s="45"/>
      <c r="BSI230" s="45"/>
      <c r="BSJ230" s="45"/>
      <c r="BSK230" s="45"/>
      <c r="BSL230" s="45"/>
      <c r="BSM230" s="45"/>
      <c r="BSN230" s="45"/>
      <c r="BSO230" s="45"/>
      <c r="BSP230" s="45"/>
      <c r="BSQ230" s="45"/>
      <c r="BSR230" s="45"/>
      <c r="BSS230" s="45"/>
      <c r="BST230" s="45"/>
      <c r="BSU230" s="45"/>
      <c r="BSV230" s="45"/>
      <c r="BSW230" s="45"/>
      <c r="BSX230" s="45"/>
      <c r="BSY230" s="45"/>
      <c r="BSZ230" s="45"/>
      <c r="BTA230" s="45"/>
      <c r="BTB230" s="45"/>
      <c r="BTC230" s="45"/>
      <c r="BTD230" s="45"/>
      <c r="BTE230" s="45"/>
      <c r="BTF230" s="45"/>
      <c r="BTG230" s="45"/>
      <c r="BTH230" s="45"/>
      <c r="BTI230" s="45"/>
      <c r="BTJ230" s="45"/>
      <c r="BTK230" s="45"/>
      <c r="BTL230" s="45"/>
      <c r="BTM230" s="45"/>
      <c r="BTN230" s="45"/>
      <c r="BTO230" s="45"/>
      <c r="BTP230" s="45"/>
      <c r="BTQ230" s="45"/>
      <c r="BTR230" s="45"/>
      <c r="BTS230" s="45"/>
      <c r="BTT230" s="45"/>
      <c r="BTU230" s="45"/>
      <c r="BTV230" s="45"/>
      <c r="BTW230" s="45"/>
      <c r="BTX230" s="45"/>
      <c r="BTY230" s="45"/>
      <c r="BTZ230" s="45"/>
      <c r="BUA230" s="45"/>
      <c r="BUB230" s="45"/>
      <c r="BUC230" s="45"/>
      <c r="BUD230" s="45"/>
      <c r="BUE230" s="45"/>
      <c r="BUF230" s="45"/>
      <c r="BUG230" s="45"/>
      <c r="BUH230" s="45"/>
      <c r="BUI230" s="45"/>
      <c r="BUJ230" s="45"/>
      <c r="BUK230" s="45"/>
      <c r="BUL230" s="45"/>
      <c r="BUM230" s="45"/>
      <c r="BUN230" s="45"/>
      <c r="BUO230" s="45"/>
      <c r="BUP230" s="45"/>
      <c r="BUQ230" s="45"/>
      <c r="BUR230" s="45"/>
      <c r="BUS230" s="45"/>
      <c r="BUT230" s="45"/>
      <c r="BUU230" s="45"/>
      <c r="BUV230" s="45"/>
      <c r="BUW230" s="45"/>
      <c r="BUX230" s="45"/>
      <c r="BUY230" s="45"/>
      <c r="BUZ230" s="45"/>
      <c r="BVA230" s="45"/>
      <c r="BVB230" s="45"/>
      <c r="BVC230" s="45"/>
      <c r="BVD230" s="45"/>
      <c r="BVE230" s="45"/>
      <c r="BVF230" s="45"/>
      <c r="BVG230" s="45"/>
      <c r="BVH230" s="45"/>
      <c r="BVI230" s="45"/>
      <c r="BVJ230" s="45"/>
      <c r="BVK230" s="45"/>
      <c r="BVL230" s="45"/>
      <c r="BVM230" s="45"/>
      <c r="BVN230" s="45"/>
      <c r="BVO230" s="45"/>
      <c r="BVP230" s="45"/>
      <c r="BVQ230" s="45"/>
      <c r="BVR230" s="45"/>
      <c r="BVS230" s="45"/>
      <c r="BVT230" s="45"/>
      <c r="BVU230" s="45"/>
      <c r="BVV230" s="45"/>
      <c r="BVW230" s="45"/>
      <c r="BVX230" s="45"/>
      <c r="BVY230" s="45"/>
      <c r="BVZ230" s="45"/>
      <c r="BWA230" s="45"/>
      <c r="BWB230" s="45"/>
      <c r="BWC230" s="45"/>
      <c r="BWD230" s="45"/>
      <c r="BWE230" s="45"/>
      <c r="BWF230" s="45"/>
      <c r="BWG230" s="45"/>
      <c r="BWH230" s="45"/>
      <c r="BWI230" s="45"/>
      <c r="BWJ230" s="45"/>
      <c r="BWK230" s="45"/>
      <c r="BWL230" s="45"/>
      <c r="BWM230" s="45"/>
      <c r="BWN230" s="45"/>
      <c r="BWO230" s="45"/>
      <c r="BWP230" s="45"/>
      <c r="BWQ230" s="45"/>
      <c r="BWR230" s="45"/>
      <c r="BWS230" s="45"/>
      <c r="BWT230" s="45"/>
      <c r="BWU230" s="45"/>
      <c r="BWV230" s="45"/>
      <c r="BWW230" s="45"/>
      <c r="BWX230" s="45"/>
      <c r="BWY230" s="45"/>
      <c r="BWZ230" s="45"/>
      <c r="BXA230" s="45"/>
      <c r="BXB230" s="45"/>
      <c r="BXC230" s="45"/>
      <c r="BXD230" s="45"/>
      <c r="BXE230" s="45"/>
      <c r="BXF230" s="45"/>
      <c r="BXG230" s="45"/>
      <c r="BXH230" s="45"/>
      <c r="BXI230" s="45"/>
      <c r="BXJ230" s="45"/>
      <c r="BXK230" s="45"/>
      <c r="BXL230" s="45"/>
      <c r="BXM230" s="45"/>
      <c r="BXN230" s="45"/>
      <c r="BXO230" s="45"/>
      <c r="BXP230" s="45"/>
      <c r="BXQ230" s="45"/>
      <c r="BXR230" s="45"/>
      <c r="BXS230" s="45"/>
      <c r="BXT230" s="45"/>
      <c r="BXU230" s="45"/>
      <c r="BXV230" s="45"/>
      <c r="BXW230" s="45"/>
      <c r="BXX230" s="45"/>
      <c r="BXY230" s="45"/>
      <c r="BXZ230" s="45"/>
      <c r="BYA230" s="45"/>
      <c r="BYB230" s="45"/>
      <c r="BYC230" s="45"/>
      <c r="BYD230" s="45"/>
      <c r="BYE230" s="45"/>
      <c r="BYF230" s="45"/>
      <c r="BYG230" s="45"/>
      <c r="BYH230" s="45"/>
      <c r="BYI230" s="45"/>
      <c r="BYJ230" s="45"/>
      <c r="BYK230" s="45"/>
      <c r="BYL230" s="45"/>
      <c r="BYM230" s="45"/>
      <c r="BYN230" s="45"/>
      <c r="BYO230" s="45"/>
      <c r="BYP230" s="45"/>
      <c r="BYQ230" s="45"/>
      <c r="BYR230" s="45"/>
      <c r="BYS230" s="45"/>
      <c r="BYT230" s="45"/>
      <c r="BYU230" s="45"/>
      <c r="BYV230" s="45"/>
      <c r="BYW230" s="45"/>
      <c r="BYX230" s="45"/>
      <c r="BYY230" s="45"/>
      <c r="BYZ230" s="45"/>
      <c r="BZA230" s="45"/>
      <c r="BZB230" s="45"/>
      <c r="BZC230" s="45"/>
      <c r="BZD230" s="45"/>
      <c r="BZE230" s="45"/>
      <c r="BZF230" s="45"/>
      <c r="BZG230" s="45"/>
      <c r="BZH230" s="45"/>
      <c r="BZI230" s="45"/>
      <c r="BZJ230" s="45"/>
      <c r="BZK230" s="45"/>
      <c r="BZL230" s="45"/>
      <c r="BZM230" s="45"/>
      <c r="BZN230" s="45"/>
      <c r="BZO230" s="45"/>
      <c r="BZP230" s="45"/>
      <c r="BZQ230" s="45"/>
      <c r="BZR230" s="45"/>
      <c r="BZS230" s="45"/>
      <c r="BZT230" s="45"/>
      <c r="BZU230" s="45"/>
      <c r="BZV230" s="45"/>
      <c r="BZW230" s="45"/>
      <c r="BZX230" s="45"/>
      <c r="BZY230" s="45"/>
      <c r="BZZ230" s="45"/>
      <c r="CAA230" s="45"/>
      <c r="CAB230" s="45"/>
      <c r="CAC230" s="45"/>
      <c r="CAD230" s="45"/>
      <c r="CAE230" s="45"/>
      <c r="CAF230" s="45"/>
      <c r="CAG230" s="45"/>
      <c r="CAH230" s="45"/>
      <c r="CAI230" s="45"/>
      <c r="CAJ230" s="45"/>
      <c r="CAK230" s="45"/>
      <c r="CAL230" s="45"/>
      <c r="CAM230" s="45"/>
      <c r="CAN230" s="45"/>
      <c r="CAO230" s="45"/>
      <c r="CAP230" s="45"/>
      <c r="CAQ230" s="45"/>
      <c r="CAR230" s="45"/>
      <c r="CAS230" s="45"/>
      <c r="CAT230" s="45"/>
      <c r="CAU230" s="45"/>
      <c r="CAV230" s="45"/>
      <c r="CAW230" s="45"/>
      <c r="CAX230" s="45"/>
      <c r="CAY230" s="45"/>
      <c r="CAZ230" s="45"/>
      <c r="CBA230" s="45"/>
      <c r="CBB230" s="45"/>
      <c r="CBC230" s="45"/>
      <c r="CBD230" s="45"/>
      <c r="CBE230" s="45"/>
      <c r="CBF230" s="45"/>
      <c r="CBG230" s="45"/>
      <c r="CBH230" s="45"/>
      <c r="CBI230" s="45"/>
      <c r="CBJ230" s="45"/>
      <c r="CBK230" s="45"/>
      <c r="CBL230" s="45"/>
      <c r="CBM230" s="45"/>
      <c r="CBN230" s="45"/>
      <c r="CBO230" s="45"/>
      <c r="CBP230" s="45"/>
      <c r="CBQ230" s="45"/>
      <c r="CBR230" s="45"/>
      <c r="CBS230" s="45"/>
      <c r="CBT230" s="45"/>
      <c r="CBU230" s="45"/>
      <c r="CBV230" s="45"/>
      <c r="CBW230" s="45"/>
      <c r="CBX230" s="45"/>
      <c r="CBY230" s="45"/>
      <c r="CBZ230" s="45"/>
      <c r="CCA230" s="45"/>
      <c r="CCB230" s="45"/>
      <c r="CCC230" s="45"/>
      <c r="CCD230" s="45"/>
      <c r="CCE230" s="45"/>
      <c r="CCF230" s="45"/>
      <c r="CCG230" s="45"/>
      <c r="CCH230" s="45"/>
      <c r="CCI230" s="45"/>
      <c r="CCJ230" s="45"/>
      <c r="CCK230" s="45"/>
      <c r="CCL230" s="45"/>
      <c r="CCM230" s="45"/>
      <c r="CCN230" s="45"/>
      <c r="CCO230" s="45"/>
      <c r="CCP230" s="45"/>
      <c r="CCQ230" s="45"/>
      <c r="CCR230" s="45"/>
      <c r="CCS230" s="45"/>
      <c r="CCT230" s="45"/>
      <c r="CCU230" s="45"/>
      <c r="CCV230" s="45"/>
      <c r="CCW230" s="45"/>
      <c r="CCX230" s="45"/>
      <c r="CCY230" s="45"/>
      <c r="CCZ230" s="45"/>
      <c r="CDA230" s="45"/>
      <c r="CDB230" s="45"/>
      <c r="CDC230" s="45"/>
      <c r="CDD230" s="45"/>
      <c r="CDE230" s="45"/>
      <c r="CDF230" s="45"/>
      <c r="CDG230" s="45"/>
      <c r="CDH230" s="45"/>
      <c r="CDI230" s="45"/>
      <c r="CDJ230" s="45"/>
      <c r="CDK230" s="45"/>
      <c r="CDL230" s="45"/>
      <c r="CDM230" s="45"/>
      <c r="CDN230" s="45"/>
      <c r="CDO230" s="45"/>
      <c r="CDP230" s="45"/>
      <c r="CDQ230" s="45"/>
      <c r="CDR230" s="45"/>
      <c r="CDS230" s="45"/>
      <c r="CDT230" s="45"/>
      <c r="CDU230" s="45"/>
      <c r="CDV230" s="45"/>
      <c r="CDW230" s="45"/>
      <c r="CDX230" s="45"/>
      <c r="CDY230" s="45"/>
      <c r="CDZ230" s="45"/>
      <c r="CEA230" s="45"/>
      <c r="CEB230" s="45"/>
      <c r="CEC230" s="45"/>
      <c r="CED230" s="45"/>
      <c r="CEE230" s="45"/>
      <c r="CEF230" s="45"/>
      <c r="CEG230" s="45"/>
      <c r="CEH230" s="45"/>
      <c r="CEI230" s="45"/>
      <c r="CEJ230" s="45"/>
      <c r="CEK230" s="45"/>
      <c r="CEL230" s="45"/>
      <c r="CEM230" s="45"/>
      <c r="CEN230" s="45"/>
      <c r="CEO230" s="45"/>
      <c r="CEP230" s="45"/>
      <c r="CEQ230" s="45"/>
      <c r="CER230" s="45"/>
      <c r="CES230" s="45"/>
      <c r="CET230" s="45"/>
      <c r="CEU230" s="45"/>
      <c r="CEV230" s="45"/>
      <c r="CEW230" s="45"/>
      <c r="CEX230" s="45"/>
      <c r="CEY230" s="45"/>
      <c r="CEZ230" s="45"/>
      <c r="CFA230" s="45"/>
      <c r="CFB230" s="45"/>
      <c r="CFC230" s="45"/>
      <c r="CFD230" s="45"/>
      <c r="CFE230" s="45"/>
      <c r="CFF230" s="45"/>
      <c r="CFG230" s="45"/>
      <c r="CFH230" s="45"/>
      <c r="CFI230" s="45"/>
      <c r="CFJ230" s="45"/>
      <c r="CFK230" s="45"/>
      <c r="CFL230" s="45"/>
      <c r="CFM230" s="45"/>
      <c r="CFN230" s="45"/>
      <c r="CFO230" s="45"/>
      <c r="CFP230" s="45"/>
      <c r="CFQ230" s="45"/>
      <c r="CFR230" s="45"/>
      <c r="CFS230" s="45"/>
      <c r="CFT230" s="45"/>
      <c r="CFU230" s="45"/>
      <c r="CFV230" s="45"/>
      <c r="CFW230" s="45"/>
      <c r="CFX230" s="45"/>
      <c r="CFY230" s="45"/>
      <c r="CFZ230" s="45"/>
      <c r="CGA230" s="45"/>
      <c r="CGB230" s="45"/>
      <c r="CGC230" s="45"/>
      <c r="CGD230" s="45"/>
      <c r="CGE230" s="45"/>
      <c r="CGF230" s="45"/>
      <c r="CGG230" s="45"/>
      <c r="CGH230" s="45"/>
      <c r="CGI230" s="45"/>
      <c r="CGJ230" s="45"/>
      <c r="CGK230" s="45"/>
      <c r="CGL230" s="45"/>
      <c r="CGM230" s="45"/>
      <c r="CGN230" s="45"/>
      <c r="CGO230" s="45"/>
      <c r="CGP230" s="45"/>
      <c r="CGQ230" s="45"/>
      <c r="CGR230" s="45"/>
      <c r="CGS230" s="45"/>
      <c r="CGT230" s="45"/>
      <c r="CGU230" s="45"/>
      <c r="CGV230" s="45"/>
      <c r="CGW230" s="45"/>
      <c r="CGX230" s="45"/>
      <c r="CGY230" s="45"/>
      <c r="CGZ230" s="45"/>
      <c r="CHA230" s="45"/>
      <c r="CHB230" s="45"/>
      <c r="CHC230" s="45"/>
      <c r="CHD230" s="45"/>
      <c r="CHE230" s="45"/>
      <c r="CHF230" s="45"/>
      <c r="CHG230" s="45"/>
      <c r="CHH230" s="45"/>
      <c r="CHI230" s="45"/>
      <c r="CHJ230" s="45"/>
      <c r="CHK230" s="45"/>
      <c r="CHL230" s="45"/>
      <c r="CHM230" s="45"/>
      <c r="CHN230" s="45"/>
      <c r="CHO230" s="45"/>
      <c r="CHP230" s="45"/>
      <c r="CHQ230" s="45"/>
      <c r="CHR230" s="45"/>
      <c r="CHS230" s="45"/>
      <c r="CHT230" s="45"/>
      <c r="CHU230" s="45"/>
      <c r="CHV230" s="45"/>
      <c r="CHW230" s="45"/>
      <c r="CHX230" s="45"/>
      <c r="CHY230" s="45"/>
      <c r="CHZ230" s="45"/>
      <c r="CIA230" s="45"/>
      <c r="CIB230" s="45"/>
      <c r="CIC230" s="45"/>
      <c r="CID230" s="45"/>
      <c r="CIE230" s="45"/>
      <c r="CIF230" s="45"/>
      <c r="CIG230" s="45"/>
      <c r="CIH230" s="45"/>
      <c r="CII230" s="45"/>
      <c r="CIJ230" s="45"/>
      <c r="CIK230" s="45"/>
      <c r="CIL230" s="45"/>
      <c r="CIM230" s="45"/>
      <c r="CIN230" s="45"/>
      <c r="CIO230" s="45"/>
      <c r="CIP230" s="45"/>
      <c r="CIQ230" s="45"/>
      <c r="CIR230" s="45"/>
      <c r="CIS230" s="45"/>
      <c r="CIT230" s="45"/>
      <c r="CIU230" s="45"/>
      <c r="CIV230" s="45"/>
      <c r="CIW230" s="45"/>
      <c r="CIX230" s="45"/>
      <c r="CIY230" s="45"/>
      <c r="CIZ230" s="45"/>
      <c r="CJA230" s="45"/>
      <c r="CJB230" s="45"/>
      <c r="CJC230" s="45"/>
      <c r="CJD230" s="45"/>
      <c r="CJE230" s="45"/>
      <c r="CJF230" s="45"/>
      <c r="CJG230" s="45"/>
      <c r="CJH230" s="45"/>
      <c r="CJI230" s="45"/>
      <c r="CJJ230" s="45"/>
      <c r="CJK230" s="45"/>
      <c r="CJL230" s="45"/>
      <c r="CJM230" s="45"/>
      <c r="CJN230" s="45"/>
      <c r="CJO230" s="45"/>
      <c r="CJP230" s="45"/>
      <c r="CJQ230" s="45"/>
      <c r="CJR230" s="45"/>
      <c r="CJS230" s="45"/>
      <c r="CJT230" s="45"/>
      <c r="CJU230" s="45"/>
      <c r="CJV230" s="45"/>
      <c r="CJW230" s="45"/>
      <c r="CJX230" s="45"/>
      <c r="CJY230" s="45"/>
      <c r="CJZ230" s="45"/>
      <c r="CKA230" s="45"/>
      <c r="CKB230" s="45"/>
      <c r="CKC230" s="45"/>
      <c r="CKD230" s="45"/>
      <c r="CKE230" s="45"/>
      <c r="CKF230" s="45"/>
      <c r="CKG230" s="45"/>
      <c r="CKH230" s="45"/>
      <c r="CKI230" s="45"/>
      <c r="CKJ230" s="45"/>
      <c r="CKK230" s="45"/>
      <c r="CKL230" s="45"/>
      <c r="CKM230" s="45"/>
      <c r="CKN230" s="45"/>
      <c r="CKO230" s="45"/>
      <c r="CKP230" s="45"/>
      <c r="CKQ230" s="45"/>
      <c r="CKR230" s="45"/>
      <c r="CKS230" s="45"/>
      <c r="CKT230" s="45"/>
      <c r="CKU230" s="45"/>
      <c r="CKV230" s="45"/>
      <c r="CKW230" s="45"/>
      <c r="CKX230" s="45"/>
      <c r="CKY230" s="45"/>
      <c r="CKZ230" s="45"/>
      <c r="CLA230" s="45"/>
      <c r="CLB230" s="45"/>
      <c r="CLC230" s="45"/>
      <c r="CLD230" s="45"/>
      <c r="CLE230" s="45"/>
      <c r="CLF230" s="45"/>
      <c r="CLG230" s="45"/>
      <c r="CLH230" s="45"/>
      <c r="CLI230" s="45"/>
      <c r="CLJ230" s="45"/>
      <c r="CLK230" s="45"/>
      <c r="CLL230" s="45"/>
      <c r="CLM230" s="45"/>
      <c r="CLN230" s="45"/>
      <c r="CLO230" s="45"/>
      <c r="CLP230" s="45"/>
      <c r="CLQ230" s="45"/>
      <c r="CLR230" s="45"/>
      <c r="CLS230" s="45"/>
      <c r="CLT230" s="45"/>
      <c r="CLU230" s="45"/>
      <c r="CLV230" s="45"/>
      <c r="CLW230" s="45"/>
      <c r="CLX230" s="45"/>
      <c r="CLY230" s="45"/>
      <c r="CLZ230" s="45"/>
      <c r="CMA230" s="45"/>
      <c r="CMB230" s="45"/>
      <c r="CMC230" s="45"/>
      <c r="CMD230" s="45"/>
      <c r="CME230" s="45"/>
      <c r="CMF230" s="45"/>
      <c r="CMG230" s="45"/>
      <c r="CMH230" s="45"/>
      <c r="CMI230" s="45"/>
      <c r="CMJ230" s="45"/>
      <c r="CMK230" s="45"/>
      <c r="CML230" s="45"/>
      <c r="CMM230" s="45"/>
      <c r="CMN230" s="45"/>
      <c r="CMO230" s="45"/>
      <c r="CMP230" s="45"/>
      <c r="CMQ230" s="45"/>
      <c r="CMR230" s="45"/>
      <c r="CMS230" s="45"/>
      <c r="CMT230" s="45"/>
      <c r="CMU230" s="45"/>
      <c r="CMV230" s="45"/>
      <c r="CMW230" s="45"/>
      <c r="CMX230" s="45"/>
      <c r="CMY230" s="45"/>
      <c r="CMZ230" s="45"/>
      <c r="CNA230" s="45"/>
      <c r="CNB230" s="45"/>
      <c r="CNC230" s="45"/>
      <c r="CND230" s="45"/>
      <c r="CNE230" s="45"/>
      <c r="CNF230" s="45"/>
      <c r="CNG230" s="45"/>
      <c r="CNH230" s="45"/>
      <c r="CNI230" s="45"/>
      <c r="CNJ230" s="45"/>
      <c r="CNK230" s="45"/>
      <c r="CNL230" s="45"/>
      <c r="CNM230" s="45"/>
      <c r="CNN230" s="45"/>
      <c r="CNO230" s="45"/>
      <c r="CNP230" s="45"/>
      <c r="CNQ230" s="45"/>
      <c r="CNR230" s="45"/>
      <c r="CNS230" s="45"/>
      <c r="CNT230" s="45"/>
      <c r="CNU230" s="45"/>
      <c r="CNV230" s="45"/>
      <c r="CNW230" s="45"/>
      <c r="CNX230" s="45"/>
      <c r="CNY230" s="45"/>
      <c r="CNZ230" s="45"/>
      <c r="COA230" s="45"/>
      <c r="COB230" s="45"/>
      <c r="COC230" s="45"/>
      <c r="COD230" s="45"/>
      <c r="COE230" s="45"/>
      <c r="COF230" s="45"/>
      <c r="COG230" s="45"/>
      <c r="COH230" s="45"/>
      <c r="COI230" s="45"/>
      <c r="COJ230" s="45"/>
      <c r="COK230" s="45"/>
      <c r="COL230" s="45"/>
      <c r="COM230" s="45"/>
      <c r="CON230" s="45"/>
      <c r="COO230" s="45"/>
      <c r="COP230" s="45"/>
      <c r="COQ230" s="45"/>
      <c r="COR230" s="45"/>
      <c r="COS230" s="45"/>
      <c r="COT230" s="45"/>
      <c r="COU230" s="45"/>
      <c r="COV230" s="45"/>
      <c r="COW230" s="45"/>
      <c r="COX230" s="45"/>
      <c r="COY230" s="45"/>
      <c r="COZ230" s="45"/>
      <c r="CPA230" s="45"/>
      <c r="CPB230" s="45"/>
      <c r="CPC230" s="45"/>
      <c r="CPD230" s="45"/>
      <c r="CPE230" s="45"/>
      <c r="CPF230" s="45"/>
      <c r="CPG230" s="45"/>
      <c r="CPH230" s="45"/>
      <c r="CPI230" s="45"/>
      <c r="CPJ230" s="45"/>
      <c r="CPK230" s="45"/>
      <c r="CPL230" s="45"/>
      <c r="CPM230" s="45"/>
      <c r="CPN230" s="45"/>
      <c r="CPO230" s="45"/>
      <c r="CPP230" s="45"/>
      <c r="CPQ230" s="45"/>
      <c r="CPR230" s="45"/>
      <c r="CPS230" s="45"/>
      <c r="CPT230" s="45"/>
      <c r="CPU230" s="45"/>
      <c r="CPV230" s="45"/>
      <c r="CPW230" s="45"/>
      <c r="CPX230" s="45"/>
      <c r="CPY230" s="45"/>
      <c r="CPZ230" s="45"/>
      <c r="CQA230" s="45"/>
      <c r="CQB230" s="45"/>
      <c r="CQC230" s="45"/>
      <c r="CQD230" s="45"/>
      <c r="CQE230" s="45"/>
      <c r="CQF230" s="45"/>
      <c r="CQG230" s="45"/>
      <c r="CQH230" s="45"/>
      <c r="CQI230" s="45"/>
      <c r="CQJ230" s="45"/>
      <c r="CQK230" s="45"/>
      <c r="CQL230" s="45"/>
      <c r="CQM230" s="45"/>
      <c r="CQN230" s="45"/>
      <c r="CQO230" s="45"/>
      <c r="CQP230" s="45"/>
      <c r="CQQ230" s="45"/>
      <c r="CQR230" s="45"/>
      <c r="CQS230" s="45"/>
      <c r="CQT230" s="45"/>
      <c r="CQU230" s="45"/>
      <c r="CQV230" s="45"/>
      <c r="CQW230" s="45"/>
      <c r="CQX230" s="45"/>
      <c r="CQY230" s="45"/>
      <c r="CQZ230" s="45"/>
      <c r="CRA230" s="45"/>
      <c r="CRB230" s="45"/>
      <c r="CRC230" s="45"/>
      <c r="CRD230" s="45"/>
      <c r="CRE230" s="45"/>
      <c r="CRF230" s="45"/>
      <c r="CRG230" s="45"/>
      <c r="CRH230" s="45"/>
      <c r="CRI230" s="45"/>
      <c r="CRJ230" s="45"/>
      <c r="CRK230" s="45"/>
      <c r="CRL230" s="45"/>
      <c r="CRM230" s="45"/>
      <c r="CRN230" s="45"/>
      <c r="CRO230" s="45"/>
      <c r="CRP230" s="45"/>
      <c r="CRQ230" s="45"/>
      <c r="CRR230" s="45"/>
      <c r="CRS230" s="45"/>
      <c r="CRT230" s="45"/>
      <c r="CRU230" s="45"/>
      <c r="CRV230" s="45"/>
      <c r="CRW230" s="45"/>
      <c r="CRX230" s="45"/>
      <c r="CRY230" s="45"/>
      <c r="CRZ230" s="45"/>
      <c r="CSA230" s="45"/>
      <c r="CSB230" s="45"/>
      <c r="CSC230" s="45"/>
      <c r="CSD230" s="45"/>
      <c r="CSE230" s="45"/>
      <c r="CSF230" s="45"/>
      <c r="CSG230" s="45"/>
      <c r="CSH230" s="45"/>
      <c r="CSI230" s="45"/>
      <c r="CSJ230" s="45"/>
      <c r="CSK230" s="45"/>
      <c r="CSL230" s="45"/>
      <c r="CSM230" s="45"/>
      <c r="CSN230" s="45"/>
      <c r="CSO230" s="45"/>
      <c r="CSP230" s="45"/>
      <c r="CSQ230" s="45"/>
      <c r="CSR230" s="45"/>
      <c r="CSS230" s="45"/>
      <c r="CST230" s="45"/>
      <c r="CSU230" s="45"/>
      <c r="CSV230" s="45"/>
      <c r="CSW230" s="45"/>
      <c r="CSX230" s="45"/>
      <c r="CSY230" s="45"/>
      <c r="CSZ230" s="45"/>
      <c r="CTA230" s="45"/>
      <c r="CTB230" s="45"/>
      <c r="CTC230" s="45"/>
      <c r="CTD230" s="45"/>
      <c r="CTE230" s="45"/>
      <c r="CTF230" s="45"/>
      <c r="CTG230" s="45"/>
      <c r="CTH230" s="45"/>
      <c r="CTI230" s="45"/>
      <c r="CTJ230" s="45"/>
      <c r="CTK230" s="45"/>
      <c r="CTL230" s="45"/>
      <c r="CTM230" s="45"/>
      <c r="CTN230" s="45"/>
      <c r="CTO230" s="45"/>
      <c r="CTP230" s="45"/>
      <c r="CTQ230" s="45"/>
      <c r="CTR230" s="45"/>
      <c r="CTS230" s="45"/>
      <c r="CTT230" s="45"/>
      <c r="CTU230" s="45"/>
      <c r="CTV230" s="45"/>
      <c r="CTW230" s="45"/>
      <c r="CTX230" s="45"/>
      <c r="CTY230" s="45"/>
      <c r="CTZ230" s="45"/>
      <c r="CUA230" s="45"/>
      <c r="CUB230" s="45"/>
      <c r="CUC230" s="45"/>
      <c r="CUD230" s="45"/>
      <c r="CUE230" s="45"/>
      <c r="CUF230" s="45"/>
      <c r="CUG230" s="45"/>
      <c r="CUH230" s="45"/>
      <c r="CUI230" s="45"/>
      <c r="CUJ230" s="45"/>
      <c r="CUK230" s="45"/>
      <c r="CUL230" s="45"/>
      <c r="CUM230" s="45"/>
      <c r="CUN230" s="45"/>
      <c r="CUO230" s="45"/>
      <c r="CUP230" s="45"/>
      <c r="CUQ230" s="45"/>
      <c r="CUR230" s="45"/>
      <c r="CUS230" s="45"/>
      <c r="CUT230" s="45"/>
      <c r="CUU230" s="45"/>
      <c r="CUV230" s="45"/>
      <c r="CUW230" s="45"/>
      <c r="CUX230" s="45"/>
      <c r="CUY230" s="45"/>
      <c r="CUZ230" s="45"/>
      <c r="CVA230" s="45"/>
      <c r="CVB230" s="45"/>
      <c r="CVC230" s="45"/>
      <c r="CVD230" s="45"/>
      <c r="CVE230" s="45"/>
      <c r="CVF230" s="45"/>
      <c r="CVG230" s="45"/>
      <c r="CVH230" s="45"/>
      <c r="CVI230" s="45"/>
      <c r="CVJ230" s="45"/>
      <c r="CVK230" s="45"/>
      <c r="CVL230" s="45"/>
      <c r="CVM230" s="45"/>
      <c r="CVN230" s="45"/>
      <c r="CVO230" s="45"/>
      <c r="CVP230" s="45"/>
      <c r="CVQ230" s="45"/>
      <c r="CVR230" s="45"/>
      <c r="CVS230" s="45"/>
      <c r="CVT230" s="45"/>
      <c r="CVU230" s="45"/>
      <c r="CVV230" s="45"/>
      <c r="CVW230" s="45"/>
      <c r="CVX230" s="45"/>
      <c r="CVY230" s="45"/>
      <c r="CVZ230" s="45"/>
      <c r="CWA230" s="45"/>
      <c r="CWB230" s="45"/>
      <c r="CWC230" s="45"/>
      <c r="CWD230" s="45"/>
      <c r="CWE230" s="45"/>
      <c r="CWF230" s="45"/>
      <c r="CWG230" s="45"/>
      <c r="CWH230" s="45"/>
      <c r="CWI230" s="45"/>
      <c r="CWJ230" s="45"/>
      <c r="CWK230" s="45"/>
      <c r="CWL230" s="45"/>
      <c r="CWM230" s="45"/>
      <c r="CWN230" s="45"/>
      <c r="CWO230" s="45"/>
      <c r="CWP230" s="45"/>
      <c r="CWQ230" s="45"/>
      <c r="CWR230" s="45"/>
      <c r="CWS230" s="45"/>
      <c r="CWT230" s="45"/>
      <c r="CWU230" s="45"/>
      <c r="CWV230" s="45"/>
      <c r="CWW230" s="45"/>
      <c r="CWX230" s="45"/>
      <c r="CWY230" s="45"/>
      <c r="CWZ230" s="45"/>
      <c r="CXA230" s="45"/>
      <c r="CXB230" s="45"/>
      <c r="CXC230" s="45"/>
      <c r="CXD230" s="45"/>
      <c r="CXE230" s="45"/>
      <c r="CXF230" s="45"/>
      <c r="CXG230" s="45"/>
      <c r="CXH230" s="45"/>
      <c r="CXI230" s="45"/>
      <c r="CXJ230" s="45"/>
      <c r="CXK230" s="45"/>
      <c r="CXL230" s="45"/>
      <c r="CXM230" s="45"/>
      <c r="CXN230" s="45"/>
      <c r="CXO230" s="45"/>
      <c r="CXP230" s="45"/>
      <c r="CXQ230" s="45"/>
      <c r="CXR230" s="45"/>
      <c r="CXS230" s="45"/>
      <c r="CXT230" s="45"/>
      <c r="CXU230" s="45"/>
      <c r="CXV230" s="45"/>
      <c r="CXW230" s="45"/>
      <c r="CXX230" s="45"/>
      <c r="CXY230" s="45"/>
      <c r="CXZ230" s="45"/>
      <c r="CYA230" s="45"/>
      <c r="CYB230" s="45"/>
      <c r="CYC230" s="45"/>
      <c r="CYD230" s="45"/>
      <c r="CYE230" s="45"/>
      <c r="CYF230" s="45"/>
      <c r="CYG230" s="45"/>
      <c r="CYH230" s="45"/>
      <c r="CYI230" s="45"/>
      <c r="CYJ230" s="45"/>
      <c r="CYK230" s="45"/>
      <c r="CYL230" s="45"/>
      <c r="CYM230" s="45"/>
      <c r="CYN230" s="45"/>
      <c r="CYO230" s="45"/>
      <c r="CYP230" s="45"/>
      <c r="CYQ230" s="45"/>
      <c r="CYR230" s="45"/>
      <c r="CYS230" s="45"/>
      <c r="CYT230" s="45"/>
      <c r="CYU230" s="45"/>
      <c r="CYV230" s="45"/>
      <c r="CYW230" s="45"/>
      <c r="CYX230" s="45"/>
      <c r="CYY230" s="45"/>
      <c r="CYZ230" s="45"/>
      <c r="CZA230" s="45"/>
      <c r="CZB230" s="45"/>
      <c r="CZC230" s="45"/>
      <c r="CZD230" s="45"/>
      <c r="CZE230" s="45"/>
      <c r="CZF230" s="45"/>
      <c r="CZG230" s="45"/>
      <c r="CZH230" s="45"/>
      <c r="CZI230" s="45"/>
      <c r="CZJ230" s="45"/>
      <c r="CZK230" s="45"/>
      <c r="CZL230" s="45"/>
      <c r="CZM230" s="45"/>
      <c r="CZN230" s="45"/>
      <c r="CZO230" s="45"/>
      <c r="CZP230" s="45"/>
      <c r="CZQ230" s="45"/>
      <c r="CZR230" s="45"/>
      <c r="CZS230" s="45"/>
      <c r="CZT230" s="45"/>
      <c r="CZU230" s="45"/>
      <c r="CZV230" s="45"/>
      <c r="CZW230" s="45"/>
      <c r="CZX230" s="45"/>
      <c r="CZY230" s="45"/>
      <c r="CZZ230" s="45"/>
      <c r="DAA230" s="45"/>
      <c r="DAB230" s="45"/>
      <c r="DAC230" s="45"/>
      <c r="DAD230" s="45"/>
      <c r="DAE230" s="45"/>
      <c r="DAF230" s="45"/>
      <c r="DAG230" s="45"/>
      <c r="DAH230" s="45"/>
      <c r="DAI230" s="45"/>
      <c r="DAJ230" s="45"/>
      <c r="DAK230" s="45"/>
      <c r="DAL230" s="45"/>
      <c r="DAM230" s="45"/>
      <c r="DAN230" s="45"/>
      <c r="DAO230" s="45"/>
      <c r="DAP230" s="45"/>
      <c r="DAQ230" s="45"/>
      <c r="DAR230" s="45"/>
      <c r="DAS230" s="45"/>
      <c r="DAT230" s="45"/>
      <c r="DAU230" s="45"/>
      <c r="DAV230" s="45"/>
      <c r="DAW230" s="45"/>
      <c r="DAX230" s="45"/>
      <c r="DAY230" s="45"/>
      <c r="DAZ230" s="45"/>
      <c r="DBA230" s="45"/>
      <c r="DBB230" s="45"/>
      <c r="DBC230" s="45"/>
      <c r="DBD230" s="45"/>
      <c r="DBE230" s="45"/>
      <c r="DBF230" s="45"/>
      <c r="DBG230" s="45"/>
      <c r="DBH230" s="45"/>
      <c r="DBI230" s="45"/>
      <c r="DBJ230" s="45"/>
      <c r="DBK230" s="45"/>
      <c r="DBL230" s="45"/>
      <c r="DBM230" s="45"/>
      <c r="DBN230" s="45"/>
      <c r="DBO230" s="45"/>
      <c r="DBP230" s="45"/>
      <c r="DBQ230" s="45"/>
      <c r="DBR230" s="45"/>
      <c r="DBS230" s="45"/>
      <c r="DBT230" s="45"/>
      <c r="DBU230" s="45"/>
      <c r="DBV230" s="45"/>
      <c r="DBW230" s="45"/>
      <c r="DBX230" s="45"/>
      <c r="DBY230" s="45"/>
      <c r="DBZ230" s="45"/>
      <c r="DCA230" s="45"/>
      <c r="DCB230" s="45"/>
      <c r="DCC230" s="45"/>
      <c r="DCD230" s="45"/>
      <c r="DCE230" s="45"/>
      <c r="DCF230" s="45"/>
      <c r="DCG230" s="45"/>
      <c r="DCH230" s="45"/>
      <c r="DCI230" s="45"/>
      <c r="DCJ230" s="45"/>
      <c r="DCK230" s="45"/>
      <c r="DCL230" s="45"/>
      <c r="DCM230" s="45"/>
      <c r="DCN230" s="45"/>
      <c r="DCO230" s="45"/>
      <c r="DCP230" s="45"/>
      <c r="DCQ230" s="45"/>
      <c r="DCR230" s="45"/>
      <c r="DCS230" s="45"/>
      <c r="DCT230" s="45"/>
      <c r="DCU230" s="45"/>
      <c r="DCV230" s="45"/>
      <c r="DCW230" s="45"/>
      <c r="DCX230" s="45"/>
      <c r="DCY230" s="45"/>
      <c r="DCZ230" s="45"/>
      <c r="DDA230" s="45"/>
      <c r="DDB230" s="45"/>
      <c r="DDC230" s="45"/>
      <c r="DDD230" s="45"/>
      <c r="DDE230" s="45"/>
      <c r="DDF230" s="45"/>
      <c r="DDG230" s="45"/>
      <c r="DDH230" s="45"/>
      <c r="DDI230" s="45"/>
      <c r="DDJ230" s="45"/>
      <c r="DDK230" s="45"/>
      <c r="DDL230" s="45"/>
      <c r="DDM230" s="45"/>
      <c r="DDN230" s="45"/>
      <c r="DDO230" s="45"/>
      <c r="DDP230" s="45"/>
      <c r="DDQ230" s="45"/>
      <c r="DDR230" s="45"/>
      <c r="DDS230" s="45"/>
      <c r="DDT230" s="45"/>
      <c r="DDU230" s="45"/>
      <c r="DDV230" s="45"/>
      <c r="DDW230" s="45"/>
      <c r="DDX230" s="45"/>
      <c r="DDY230" s="45"/>
      <c r="DDZ230" s="45"/>
      <c r="DEA230" s="45"/>
      <c r="DEB230" s="45"/>
      <c r="DEC230" s="45"/>
      <c r="DED230" s="45"/>
      <c r="DEE230" s="45"/>
      <c r="DEF230" s="45"/>
      <c r="DEG230" s="45"/>
      <c r="DEH230" s="45"/>
      <c r="DEI230" s="45"/>
      <c r="DEJ230" s="45"/>
      <c r="DEK230" s="45"/>
      <c r="DEL230" s="45"/>
      <c r="DEM230" s="45"/>
      <c r="DEN230" s="45"/>
      <c r="DEO230" s="45"/>
      <c r="DEP230" s="45"/>
      <c r="DEQ230" s="45"/>
      <c r="DER230" s="45"/>
      <c r="DES230" s="45"/>
      <c r="DET230" s="45"/>
      <c r="DEU230" s="45"/>
      <c r="DEV230" s="45"/>
      <c r="DEW230" s="45"/>
      <c r="DEX230" s="45"/>
      <c r="DEY230" s="45"/>
      <c r="DEZ230" s="45"/>
      <c r="DFA230" s="45"/>
      <c r="DFB230" s="45"/>
      <c r="DFC230" s="45"/>
      <c r="DFD230" s="45"/>
      <c r="DFE230" s="45"/>
      <c r="DFF230" s="45"/>
      <c r="DFG230" s="45"/>
      <c r="DFH230" s="45"/>
      <c r="DFI230" s="45"/>
      <c r="DFJ230" s="45"/>
      <c r="DFK230" s="45"/>
      <c r="DFL230" s="45"/>
      <c r="DFM230" s="45"/>
      <c r="DFN230" s="45"/>
      <c r="DFO230" s="45"/>
      <c r="DFP230" s="45"/>
      <c r="DFQ230" s="45"/>
      <c r="DFR230" s="45"/>
      <c r="DFS230" s="45"/>
      <c r="DFT230" s="45"/>
      <c r="DFU230" s="45"/>
      <c r="DFV230" s="45"/>
      <c r="DFW230" s="45"/>
      <c r="DFX230" s="45"/>
      <c r="DFY230" s="45"/>
      <c r="DFZ230" s="45"/>
      <c r="DGA230" s="45"/>
      <c r="DGB230" s="45"/>
      <c r="DGC230" s="45"/>
      <c r="DGD230" s="45"/>
      <c r="DGE230" s="45"/>
      <c r="DGF230" s="45"/>
      <c r="DGG230" s="45"/>
      <c r="DGH230" s="45"/>
      <c r="DGI230" s="45"/>
      <c r="DGJ230" s="45"/>
      <c r="DGK230" s="45"/>
      <c r="DGL230" s="45"/>
      <c r="DGM230" s="45"/>
      <c r="DGN230" s="45"/>
      <c r="DGO230" s="45"/>
      <c r="DGP230" s="45"/>
      <c r="DGQ230" s="45"/>
      <c r="DGR230" s="45"/>
      <c r="DGS230" s="45"/>
      <c r="DGT230" s="45"/>
      <c r="DGU230" s="45"/>
      <c r="DGV230" s="45"/>
      <c r="DGW230" s="45"/>
      <c r="DGX230" s="45"/>
      <c r="DGY230" s="45"/>
      <c r="DGZ230" s="45"/>
      <c r="DHA230" s="45"/>
      <c r="DHB230" s="45"/>
      <c r="DHC230" s="45"/>
      <c r="DHD230" s="45"/>
      <c r="DHE230" s="45"/>
      <c r="DHF230" s="45"/>
      <c r="DHG230" s="45"/>
      <c r="DHH230" s="45"/>
      <c r="DHI230" s="45"/>
      <c r="DHJ230" s="45"/>
      <c r="DHK230" s="45"/>
      <c r="DHL230" s="45"/>
      <c r="DHM230" s="45"/>
      <c r="DHN230" s="45"/>
      <c r="DHO230" s="45"/>
      <c r="DHP230" s="45"/>
      <c r="DHQ230" s="45"/>
      <c r="DHR230" s="45"/>
      <c r="DHS230" s="45"/>
      <c r="DHT230" s="45"/>
      <c r="DHU230" s="45"/>
      <c r="DHV230" s="45"/>
      <c r="DHW230" s="45"/>
      <c r="DHX230" s="45"/>
      <c r="DHY230" s="45"/>
      <c r="DHZ230" s="45"/>
      <c r="DIA230" s="45"/>
      <c r="DIB230" s="45"/>
      <c r="DIC230" s="45"/>
      <c r="DID230" s="45"/>
      <c r="DIE230" s="45"/>
      <c r="DIF230" s="45"/>
      <c r="DIG230" s="45"/>
      <c r="DIH230" s="45"/>
      <c r="DII230" s="45"/>
      <c r="DIJ230" s="45"/>
      <c r="DIK230" s="45"/>
      <c r="DIL230" s="45"/>
      <c r="DIM230" s="45"/>
      <c r="DIN230" s="45"/>
      <c r="DIO230" s="45"/>
      <c r="DIP230" s="45"/>
      <c r="DIQ230" s="45"/>
      <c r="DIR230" s="45"/>
      <c r="DIS230" s="45"/>
      <c r="DIT230" s="45"/>
      <c r="DIU230" s="45"/>
      <c r="DIV230" s="45"/>
      <c r="DIW230" s="45"/>
      <c r="DIX230" s="45"/>
      <c r="DIY230" s="45"/>
      <c r="DIZ230" s="45"/>
      <c r="DJA230" s="45"/>
      <c r="DJB230" s="45"/>
      <c r="DJC230" s="45"/>
      <c r="DJD230" s="45"/>
      <c r="DJE230" s="45"/>
      <c r="DJF230" s="45"/>
      <c r="DJG230" s="45"/>
      <c r="DJH230" s="45"/>
      <c r="DJI230" s="45"/>
      <c r="DJJ230" s="45"/>
      <c r="DJK230" s="45"/>
      <c r="DJL230" s="45"/>
      <c r="DJM230" s="45"/>
      <c r="DJN230" s="45"/>
      <c r="DJO230" s="45"/>
      <c r="DJP230" s="45"/>
      <c r="DJQ230" s="45"/>
      <c r="DJR230" s="45"/>
      <c r="DJS230" s="45"/>
      <c r="DJT230" s="45"/>
      <c r="DJU230" s="45"/>
      <c r="DJV230" s="45"/>
      <c r="DJW230" s="45"/>
      <c r="DJX230" s="45"/>
      <c r="DJY230" s="45"/>
      <c r="DJZ230" s="45"/>
      <c r="DKA230" s="45"/>
      <c r="DKB230" s="45"/>
      <c r="DKC230" s="45"/>
      <c r="DKD230" s="45"/>
      <c r="DKE230" s="45"/>
      <c r="DKF230" s="45"/>
      <c r="DKG230" s="45"/>
      <c r="DKH230" s="45"/>
      <c r="DKI230" s="45"/>
      <c r="DKJ230" s="45"/>
      <c r="DKK230" s="45"/>
      <c r="DKL230" s="45"/>
      <c r="DKM230" s="45"/>
      <c r="DKN230" s="45"/>
      <c r="DKO230" s="45"/>
      <c r="DKP230" s="45"/>
      <c r="DKQ230" s="45"/>
      <c r="DKR230" s="45"/>
      <c r="DKS230" s="45"/>
      <c r="DKT230" s="45"/>
      <c r="DKU230" s="45"/>
      <c r="DKV230" s="45"/>
      <c r="DKW230" s="45"/>
      <c r="DKX230" s="45"/>
      <c r="DKY230" s="45"/>
      <c r="DKZ230" s="45"/>
      <c r="DLA230" s="45"/>
      <c r="DLB230" s="45"/>
      <c r="DLC230" s="45"/>
      <c r="DLD230" s="45"/>
      <c r="DLE230" s="45"/>
      <c r="DLF230" s="45"/>
      <c r="DLG230" s="45"/>
      <c r="DLH230" s="45"/>
      <c r="DLI230" s="45"/>
      <c r="DLJ230" s="45"/>
      <c r="DLK230" s="45"/>
      <c r="DLL230" s="45"/>
      <c r="DLM230" s="45"/>
      <c r="DLN230" s="45"/>
      <c r="DLO230" s="45"/>
      <c r="DLP230" s="45"/>
      <c r="DLQ230" s="45"/>
      <c r="DLR230" s="45"/>
      <c r="DLS230" s="45"/>
      <c r="DLT230" s="45"/>
      <c r="DLU230" s="45"/>
      <c r="DLV230" s="45"/>
      <c r="DLW230" s="45"/>
      <c r="DLX230" s="45"/>
      <c r="DLY230" s="45"/>
      <c r="DLZ230" s="45"/>
      <c r="DMA230" s="45"/>
      <c r="DMB230" s="45"/>
      <c r="DMC230" s="45"/>
      <c r="DMD230" s="45"/>
      <c r="DME230" s="45"/>
      <c r="DMF230" s="45"/>
      <c r="DMG230" s="45"/>
      <c r="DMH230" s="45"/>
      <c r="DMI230" s="45"/>
      <c r="DMJ230" s="45"/>
      <c r="DMK230" s="45"/>
      <c r="DML230" s="45"/>
      <c r="DMM230" s="45"/>
      <c r="DMN230" s="45"/>
      <c r="DMO230" s="45"/>
      <c r="DMP230" s="45"/>
      <c r="DMQ230" s="45"/>
      <c r="DMR230" s="45"/>
      <c r="DMS230" s="45"/>
      <c r="DMT230" s="45"/>
      <c r="DMU230" s="45"/>
      <c r="DMV230" s="45"/>
      <c r="DMW230" s="45"/>
      <c r="DMX230" s="45"/>
      <c r="DMY230" s="45"/>
      <c r="DMZ230" s="45"/>
      <c r="DNA230" s="45"/>
      <c r="DNB230" s="45"/>
      <c r="DNC230" s="45"/>
      <c r="DND230" s="45"/>
      <c r="DNE230" s="45"/>
      <c r="DNF230" s="45"/>
      <c r="DNG230" s="45"/>
      <c r="DNH230" s="45"/>
      <c r="DNI230" s="45"/>
      <c r="DNJ230" s="45"/>
      <c r="DNK230" s="45"/>
      <c r="DNL230" s="45"/>
      <c r="DNM230" s="45"/>
      <c r="DNN230" s="45"/>
      <c r="DNO230" s="45"/>
      <c r="DNP230" s="45"/>
      <c r="DNQ230" s="45"/>
      <c r="DNR230" s="45"/>
      <c r="DNS230" s="45"/>
      <c r="DNT230" s="45"/>
      <c r="DNU230" s="45"/>
      <c r="DNV230" s="45"/>
      <c r="DNW230" s="45"/>
      <c r="DNX230" s="45"/>
      <c r="DNY230" s="45"/>
      <c r="DNZ230" s="45"/>
      <c r="DOA230" s="45"/>
      <c r="DOB230" s="45"/>
      <c r="DOC230" s="45"/>
      <c r="DOD230" s="45"/>
      <c r="DOE230" s="45"/>
      <c r="DOF230" s="45"/>
      <c r="DOG230" s="45"/>
      <c r="DOH230" s="45"/>
      <c r="DOI230" s="45"/>
      <c r="DOJ230" s="45"/>
      <c r="DOK230" s="45"/>
      <c r="DOL230" s="45"/>
      <c r="DOM230" s="45"/>
      <c r="DON230" s="45"/>
      <c r="DOO230" s="45"/>
      <c r="DOP230" s="45"/>
      <c r="DOQ230" s="45"/>
      <c r="DOR230" s="45"/>
      <c r="DOS230" s="45"/>
      <c r="DOT230" s="45"/>
      <c r="DOU230" s="45"/>
      <c r="DOV230" s="45"/>
      <c r="DOW230" s="45"/>
      <c r="DOX230" s="45"/>
      <c r="DOY230" s="45"/>
      <c r="DOZ230" s="45"/>
      <c r="DPA230" s="45"/>
      <c r="DPB230" s="45"/>
      <c r="DPC230" s="45"/>
      <c r="DPD230" s="45"/>
      <c r="DPE230" s="45"/>
      <c r="DPF230" s="45"/>
      <c r="DPG230" s="45"/>
      <c r="DPH230" s="45"/>
      <c r="DPI230" s="45"/>
      <c r="DPJ230" s="45"/>
      <c r="DPK230" s="45"/>
      <c r="DPL230" s="45"/>
      <c r="DPM230" s="45"/>
      <c r="DPN230" s="45"/>
      <c r="DPO230" s="45"/>
      <c r="DPP230" s="45"/>
      <c r="DPQ230" s="45"/>
      <c r="DPR230" s="45"/>
      <c r="DPS230" s="45"/>
      <c r="DPT230" s="45"/>
      <c r="DPU230" s="45"/>
      <c r="DPV230" s="45"/>
      <c r="DPW230" s="45"/>
      <c r="DPX230" s="45"/>
      <c r="DPY230" s="45"/>
      <c r="DPZ230" s="45"/>
      <c r="DQA230" s="45"/>
      <c r="DQB230" s="45"/>
      <c r="DQC230" s="45"/>
      <c r="DQD230" s="45"/>
      <c r="DQE230" s="45"/>
      <c r="DQF230" s="45"/>
      <c r="DQG230" s="45"/>
      <c r="DQH230" s="45"/>
      <c r="DQI230" s="45"/>
      <c r="DQJ230" s="45"/>
      <c r="DQK230" s="45"/>
      <c r="DQL230" s="45"/>
      <c r="DQM230" s="45"/>
      <c r="DQN230" s="45"/>
      <c r="DQO230" s="45"/>
      <c r="DQP230" s="45"/>
      <c r="DQQ230" s="45"/>
      <c r="DQR230" s="45"/>
      <c r="DQS230" s="45"/>
      <c r="DQT230" s="45"/>
      <c r="DQU230" s="45"/>
      <c r="DQV230" s="45"/>
      <c r="DQW230" s="45"/>
      <c r="DQX230" s="45"/>
      <c r="DQY230" s="45"/>
      <c r="DQZ230" s="45"/>
      <c r="DRA230" s="45"/>
      <c r="DRB230" s="45"/>
      <c r="DRC230" s="45"/>
      <c r="DRD230" s="45"/>
      <c r="DRE230" s="45"/>
      <c r="DRF230" s="45"/>
      <c r="DRG230" s="45"/>
      <c r="DRH230" s="45"/>
      <c r="DRI230" s="45"/>
      <c r="DRJ230" s="45"/>
      <c r="DRK230" s="45"/>
      <c r="DRL230" s="45"/>
      <c r="DRM230" s="45"/>
      <c r="DRN230" s="45"/>
      <c r="DRO230" s="45"/>
      <c r="DRP230" s="45"/>
      <c r="DRQ230" s="45"/>
      <c r="DRR230" s="45"/>
      <c r="DRS230" s="45"/>
      <c r="DRT230" s="45"/>
      <c r="DRU230" s="45"/>
      <c r="DRV230" s="45"/>
      <c r="DRW230" s="45"/>
      <c r="DRX230" s="45"/>
      <c r="DRY230" s="45"/>
      <c r="DRZ230" s="45"/>
      <c r="DSA230" s="45"/>
      <c r="DSB230" s="45"/>
      <c r="DSC230" s="45"/>
      <c r="DSD230" s="45"/>
      <c r="DSE230" s="45"/>
      <c r="DSF230" s="45"/>
      <c r="DSG230" s="45"/>
      <c r="DSH230" s="45"/>
      <c r="DSI230" s="45"/>
      <c r="DSJ230" s="45"/>
      <c r="DSK230" s="45"/>
      <c r="DSL230" s="45"/>
      <c r="DSM230" s="45"/>
      <c r="DSN230" s="45"/>
      <c r="DSO230" s="45"/>
      <c r="DSP230" s="45"/>
      <c r="DSQ230" s="45"/>
      <c r="DSR230" s="45"/>
      <c r="DSS230" s="45"/>
      <c r="DST230" s="45"/>
      <c r="DSU230" s="45"/>
      <c r="DSV230" s="45"/>
      <c r="DSW230" s="45"/>
      <c r="DSX230" s="45"/>
      <c r="DSY230" s="45"/>
      <c r="DSZ230" s="45"/>
      <c r="DTA230" s="45"/>
      <c r="DTB230" s="45"/>
      <c r="DTC230" s="45"/>
      <c r="DTD230" s="45"/>
      <c r="DTE230" s="45"/>
      <c r="DTF230" s="45"/>
      <c r="DTG230" s="45"/>
      <c r="DTH230" s="45"/>
      <c r="DTI230" s="45"/>
      <c r="DTJ230" s="45"/>
      <c r="DTK230" s="45"/>
      <c r="DTL230" s="45"/>
      <c r="DTM230" s="45"/>
      <c r="DTN230" s="45"/>
      <c r="DTO230" s="45"/>
      <c r="DTP230" s="45"/>
      <c r="DTQ230" s="45"/>
      <c r="DTR230" s="45"/>
      <c r="DTS230" s="45"/>
      <c r="DTT230" s="45"/>
      <c r="DTU230" s="45"/>
      <c r="DTV230" s="45"/>
      <c r="DTW230" s="45"/>
      <c r="DTX230" s="45"/>
      <c r="DTY230" s="45"/>
      <c r="DTZ230" s="45"/>
      <c r="DUA230" s="45"/>
      <c r="DUB230" s="45"/>
      <c r="DUC230" s="45"/>
      <c r="DUD230" s="45"/>
      <c r="DUE230" s="45"/>
      <c r="DUF230" s="45"/>
      <c r="DUG230" s="45"/>
      <c r="DUH230" s="45"/>
      <c r="DUI230" s="45"/>
      <c r="DUJ230" s="45"/>
      <c r="DUK230" s="45"/>
      <c r="DUL230" s="45"/>
      <c r="DUM230" s="45"/>
      <c r="DUN230" s="45"/>
      <c r="DUO230" s="45"/>
      <c r="DUP230" s="45"/>
      <c r="DUQ230" s="45"/>
      <c r="DUR230" s="45"/>
      <c r="DUS230" s="45"/>
      <c r="DUT230" s="45"/>
      <c r="DUU230" s="45"/>
      <c r="DUV230" s="45"/>
      <c r="DUW230" s="45"/>
      <c r="DUX230" s="45"/>
      <c r="DUY230" s="45"/>
      <c r="DUZ230" s="45"/>
      <c r="DVA230" s="45"/>
      <c r="DVB230" s="45"/>
      <c r="DVC230" s="45"/>
      <c r="DVD230" s="45"/>
      <c r="DVE230" s="45"/>
      <c r="DVF230" s="45"/>
      <c r="DVG230" s="45"/>
      <c r="DVH230" s="45"/>
      <c r="DVI230" s="45"/>
      <c r="DVJ230" s="45"/>
      <c r="DVK230" s="45"/>
      <c r="DVL230" s="45"/>
      <c r="DVM230" s="45"/>
      <c r="DVN230" s="45"/>
      <c r="DVO230" s="45"/>
      <c r="DVP230" s="45"/>
      <c r="DVQ230" s="45"/>
      <c r="DVR230" s="45"/>
      <c r="DVS230" s="45"/>
      <c r="DVT230" s="45"/>
      <c r="DVU230" s="45"/>
      <c r="DVV230" s="45"/>
      <c r="DVW230" s="45"/>
      <c r="DVX230" s="45"/>
      <c r="DVY230" s="45"/>
      <c r="DVZ230" s="45"/>
      <c r="DWA230" s="45"/>
      <c r="DWB230" s="45"/>
      <c r="DWC230" s="45"/>
      <c r="DWD230" s="45"/>
      <c r="DWE230" s="45"/>
      <c r="DWF230" s="45"/>
      <c r="DWG230" s="45"/>
      <c r="DWH230" s="45"/>
      <c r="DWI230" s="45"/>
      <c r="DWJ230" s="45"/>
      <c r="DWK230" s="45"/>
      <c r="DWL230" s="45"/>
      <c r="DWM230" s="45"/>
      <c r="DWN230" s="45"/>
      <c r="DWO230" s="45"/>
      <c r="DWP230" s="45"/>
      <c r="DWQ230" s="45"/>
      <c r="DWR230" s="45"/>
      <c r="DWS230" s="45"/>
      <c r="DWT230" s="45"/>
      <c r="DWU230" s="45"/>
      <c r="DWV230" s="45"/>
      <c r="DWW230" s="45"/>
      <c r="DWX230" s="45"/>
      <c r="DWY230" s="45"/>
      <c r="DWZ230" s="45"/>
      <c r="DXA230" s="45"/>
      <c r="DXB230" s="45"/>
      <c r="DXC230" s="45"/>
      <c r="DXD230" s="45"/>
      <c r="DXE230" s="45"/>
      <c r="DXF230" s="45"/>
      <c r="DXG230" s="45"/>
      <c r="DXH230" s="45"/>
      <c r="DXI230" s="45"/>
      <c r="DXJ230" s="45"/>
      <c r="DXK230" s="45"/>
      <c r="DXL230" s="45"/>
      <c r="DXM230" s="45"/>
      <c r="DXN230" s="45"/>
      <c r="DXO230" s="45"/>
      <c r="DXP230" s="45"/>
      <c r="DXQ230" s="45"/>
      <c r="DXR230" s="45"/>
      <c r="DXS230" s="45"/>
      <c r="DXT230" s="45"/>
      <c r="DXU230" s="45"/>
      <c r="DXV230" s="45"/>
      <c r="DXW230" s="45"/>
      <c r="DXX230" s="45"/>
      <c r="DXY230" s="45"/>
      <c r="DXZ230" s="45"/>
      <c r="DYA230" s="45"/>
      <c r="DYB230" s="45"/>
      <c r="DYC230" s="45"/>
      <c r="DYD230" s="45"/>
      <c r="DYE230" s="45"/>
      <c r="DYF230" s="45"/>
      <c r="DYG230" s="45"/>
      <c r="DYH230" s="45"/>
      <c r="DYI230" s="45"/>
      <c r="DYJ230" s="45"/>
      <c r="DYK230" s="45"/>
      <c r="DYL230" s="45"/>
      <c r="DYM230" s="45"/>
      <c r="DYN230" s="45"/>
      <c r="DYO230" s="45"/>
      <c r="DYP230" s="45"/>
      <c r="DYQ230" s="45"/>
      <c r="DYR230" s="45"/>
      <c r="DYS230" s="45"/>
      <c r="DYT230" s="45"/>
      <c r="DYU230" s="45"/>
      <c r="DYV230" s="45"/>
      <c r="DYW230" s="45"/>
      <c r="DYX230" s="45"/>
      <c r="DYY230" s="45"/>
      <c r="DYZ230" s="45"/>
      <c r="DZA230" s="45"/>
      <c r="DZB230" s="45"/>
      <c r="DZC230" s="45"/>
      <c r="DZD230" s="45"/>
      <c r="DZE230" s="45"/>
      <c r="DZF230" s="45"/>
      <c r="DZG230" s="45"/>
      <c r="DZH230" s="45"/>
      <c r="DZI230" s="45"/>
      <c r="DZJ230" s="45"/>
      <c r="DZK230" s="45"/>
      <c r="DZL230" s="45"/>
      <c r="DZM230" s="45"/>
      <c r="DZN230" s="45"/>
      <c r="DZO230" s="45"/>
      <c r="DZP230" s="45"/>
      <c r="DZQ230" s="45"/>
      <c r="DZR230" s="45"/>
      <c r="DZS230" s="45"/>
      <c r="DZT230" s="45"/>
      <c r="DZU230" s="45"/>
      <c r="DZV230" s="45"/>
      <c r="DZW230" s="45"/>
      <c r="DZX230" s="45"/>
      <c r="DZY230" s="45"/>
      <c r="DZZ230" s="45"/>
      <c r="EAA230" s="45"/>
      <c r="EAB230" s="45"/>
      <c r="EAC230" s="45"/>
      <c r="EAD230" s="45"/>
      <c r="EAE230" s="45"/>
      <c r="EAF230" s="45"/>
      <c r="EAG230" s="45"/>
      <c r="EAH230" s="45"/>
      <c r="EAI230" s="45"/>
      <c r="EAJ230" s="45"/>
      <c r="EAK230" s="45"/>
      <c r="EAL230" s="45"/>
      <c r="EAM230" s="45"/>
      <c r="EAN230" s="45"/>
      <c r="EAO230" s="45"/>
      <c r="EAP230" s="45"/>
      <c r="EAQ230" s="45"/>
      <c r="EAR230" s="45"/>
      <c r="EAS230" s="45"/>
      <c r="EAT230" s="45"/>
      <c r="EAU230" s="45"/>
      <c r="EAV230" s="45"/>
      <c r="EAW230" s="45"/>
      <c r="EAX230" s="45"/>
      <c r="EAY230" s="45"/>
      <c r="EAZ230" s="45"/>
      <c r="EBA230" s="45"/>
      <c r="EBB230" s="45"/>
      <c r="EBC230" s="45"/>
      <c r="EBD230" s="45"/>
      <c r="EBE230" s="45"/>
      <c r="EBF230" s="45"/>
      <c r="EBG230" s="45"/>
      <c r="EBH230" s="45"/>
      <c r="EBI230" s="45"/>
      <c r="EBJ230" s="45"/>
      <c r="EBK230" s="45"/>
      <c r="EBL230" s="45"/>
      <c r="EBM230" s="45"/>
      <c r="EBN230" s="45"/>
      <c r="EBO230" s="45"/>
      <c r="EBP230" s="45"/>
      <c r="EBQ230" s="45"/>
      <c r="EBR230" s="45"/>
      <c r="EBS230" s="45"/>
      <c r="EBT230" s="45"/>
      <c r="EBU230" s="45"/>
      <c r="EBV230" s="45"/>
      <c r="EBW230" s="45"/>
      <c r="EBX230" s="45"/>
      <c r="EBY230" s="45"/>
      <c r="EBZ230" s="45"/>
      <c r="ECA230" s="45"/>
      <c r="ECB230" s="45"/>
      <c r="ECC230" s="45"/>
      <c r="ECD230" s="45"/>
      <c r="ECE230" s="45"/>
      <c r="ECF230" s="45"/>
      <c r="ECG230" s="45"/>
      <c r="ECH230" s="45"/>
      <c r="ECI230" s="45"/>
      <c r="ECJ230" s="45"/>
      <c r="ECK230" s="45"/>
      <c r="ECL230" s="45"/>
      <c r="ECM230" s="45"/>
      <c r="ECN230" s="45"/>
      <c r="ECO230" s="45"/>
      <c r="ECP230" s="45"/>
      <c r="ECQ230" s="45"/>
      <c r="ECR230" s="45"/>
      <c r="ECS230" s="45"/>
      <c r="ECT230" s="45"/>
      <c r="ECU230" s="45"/>
      <c r="ECV230" s="45"/>
      <c r="ECW230" s="45"/>
      <c r="ECX230" s="45"/>
      <c r="ECY230" s="45"/>
      <c r="ECZ230" s="45"/>
      <c r="EDA230" s="45"/>
      <c r="EDB230" s="45"/>
      <c r="EDC230" s="45"/>
      <c r="EDD230" s="45"/>
      <c r="EDE230" s="45"/>
      <c r="EDF230" s="45"/>
      <c r="EDG230" s="45"/>
      <c r="EDH230" s="45"/>
      <c r="EDI230" s="45"/>
      <c r="EDJ230" s="45"/>
      <c r="EDK230" s="45"/>
      <c r="EDL230" s="45"/>
      <c r="EDM230" s="45"/>
      <c r="EDN230" s="45"/>
      <c r="EDO230" s="45"/>
      <c r="EDP230" s="45"/>
      <c r="EDQ230" s="45"/>
      <c r="EDR230" s="45"/>
      <c r="EDS230" s="45"/>
      <c r="EDT230" s="45"/>
      <c r="EDU230" s="45"/>
      <c r="EDV230" s="45"/>
      <c r="EDW230" s="45"/>
      <c r="EDX230" s="45"/>
      <c r="EDY230" s="45"/>
      <c r="EDZ230" s="45"/>
      <c r="EEA230" s="45"/>
      <c r="EEB230" s="45"/>
      <c r="EEC230" s="45"/>
      <c r="EED230" s="45"/>
      <c r="EEE230" s="45"/>
      <c r="EEF230" s="45"/>
      <c r="EEG230" s="45"/>
      <c r="EEH230" s="45"/>
      <c r="EEI230" s="45"/>
      <c r="EEJ230" s="45"/>
      <c r="EEK230" s="45"/>
      <c r="EEL230" s="45"/>
      <c r="EEM230" s="45"/>
      <c r="EEN230" s="45"/>
      <c r="EEO230" s="45"/>
      <c r="EEP230" s="45"/>
      <c r="EEQ230" s="45"/>
      <c r="EER230" s="45"/>
      <c r="EES230" s="45"/>
      <c r="EET230" s="45"/>
      <c r="EEU230" s="45"/>
      <c r="EEV230" s="45"/>
      <c r="EEW230" s="45"/>
      <c r="EEX230" s="45"/>
      <c r="EEY230" s="45"/>
      <c r="EEZ230" s="45"/>
      <c r="EFA230" s="45"/>
      <c r="EFB230" s="45"/>
      <c r="EFC230" s="45"/>
      <c r="EFD230" s="45"/>
      <c r="EFE230" s="45"/>
      <c r="EFF230" s="45"/>
      <c r="EFG230" s="45"/>
      <c r="EFH230" s="45"/>
      <c r="EFI230" s="45"/>
      <c r="EFJ230" s="45"/>
      <c r="EFK230" s="45"/>
      <c r="EFL230" s="45"/>
      <c r="EFM230" s="45"/>
      <c r="EFN230" s="45"/>
      <c r="EFO230" s="45"/>
      <c r="EFP230" s="45"/>
      <c r="EFQ230" s="45"/>
      <c r="EFR230" s="45"/>
      <c r="EFS230" s="45"/>
      <c r="EFT230" s="45"/>
      <c r="EFU230" s="45"/>
      <c r="EFV230" s="45"/>
      <c r="EFW230" s="45"/>
      <c r="EFX230" s="45"/>
      <c r="EFY230" s="45"/>
      <c r="EFZ230" s="45"/>
      <c r="EGA230" s="45"/>
      <c r="EGB230" s="45"/>
      <c r="EGC230" s="45"/>
      <c r="EGD230" s="45"/>
      <c r="EGE230" s="45"/>
      <c r="EGF230" s="45"/>
      <c r="EGG230" s="45"/>
      <c r="EGH230" s="45"/>
      <c r="EGI230" s="45"/>
      <c r="EGJ230" s="45"/>
      <c r="EGK230" s="45"/>
      <c r="EGL230" s="45"/>
      <c r="EGM230" s="45"/>
      <c r="EGN230" s="45"/>
      <c r="EGO230" s="45"/>
      <c r="EGP230" s="45"/>
      <c r="EGQ230" s="45"/>
      <c r="EGR230" s="45"/>
      <c r="EGS230" s="45"/>
      <c r="EGT230" s="45"/>
      <c r="EGU230" s="45"/>
      <c r="EGV230" s="45"/>
      <c r="EGW230" s="45"/>
      <c r="EGX230" s="45"/>
      <c r="EGY230" s="45"/>
      <c r="EGZ230" s="45"/>
      <c r="EHA230" s="45"/>
      <c r="EHB230" s="45"/>
      <c r="EHC230" s="45"/>
      <c r="EHD230" s="45"/>
      <c r="EHE230" s="45"/>
      <c r="EHF230" s="45"/>
      <c r="EHG230" s="45"/>
      <c r="EHH230" s="45"/>
      <c r="EHI230" s="45"/>
      <c r="EHJ230" s="45"/>
      <c r="EHK230" s="45"/>
      <c r="EHL230" s="45"/>
      <c r="EHM230" s="45"/>
      <c r="EHN230" s="45"/>
      <c r="EHO230" s="45"/>
      <c r="EHP230" s="45"/>
      <c r="EHQ230" s="45"/>
      <c r="EHR230" s="45"/>
      <c r="EHS230" s="45"/>
      <c r="EHT230" s="45"/>
      <c r="EHU230" s="45"/>
      <c r="EHV230" s="45"/>
      <c r="EHW230" s="45"/>
      <c r="EHX230" s="45"/>
      <c r="EHY230" s="45"/>
      <c r="EHZ230" s="45"/>
      <c r="EIA230" s="45"/>
      <c r="EIB230" s="45"/>
      <c r="EIC230" s="45"/>
      <c r="EID230" s="45"/>
      <c r="EIE230" s="45"/>
      <c r="EIF230" s="45"/>
      <c r="EIG230" s="45"/>
      <c r="EIH230" s="45"/>
      <c r="EII230" s="45"/>
      <c r="EIJ230" s="45"/>
      <c r="EIK230" s="45"/>
      <c r="EIL230" s="45"/>
      <c r="EIM230" s="45"/>
      <c r="EIN230" s="45"/>
      <c r="EIO230" s="45"/>
      <c r="EIP230" s="45"/>
      <c r="EIQ230" s="45"/>
      <c r="EIR230" s="45"/>
      <c r="EIS230" s="45"/>
      <c r="EIT230" s="45"/>
      <c r="EIU230" s="45"/>
      <c r="EIV230" s="45"/>
      <c r="EIW230" s="45"/>
      <c r="EIX230" s="45"/>
      <c r="EIY230" s="45"/>
      <c r="EIZ230" s="45"/>
      <c r="EJA230" s="45"/>
      <c r="EJB230" s="45"/>
      <c r="EJC230" s="45"/>
      <c r="EJD230" s="45"/>
      <c r="EJE230" s="45"/>
      <c r="EJF230" s="45"/>
      <c r="EJG230" s="45"/>
      <c r="EJH230" s="45"/>
      <c r="EJI230" s="45"/>
      <c r="EJJ230" s="45"/>
      <c r="EJK230" s="45"/>
      <c r="EJL230" s="45"/>
      <c r="EJM230" s="45"/>
      <c r="EJN230" s="45"/>
      <c r="EJO230" s="45"/>
      <c r="EJP230" s="45"/>
      <c r="EJQ230" s="45"/>
      <c r="EJR230" s="45"/>
      <c r="EJS230" s="45"/>
      <c r="EJT230" s="45"/>
      <c r="EJU230" s="45"/>
      <c r="EJV230" s="45"/>
      <c r="EJW230" s="45"/>
      <c r="EJX230" s="45"/>
      <c r="EJY230" s="45"/>
      <c r="EJZ230" s="45"/>
      <c r="EKA230" s="45"/>
      <c r="EKB230" s="45"/>
      <c r="EKC230" s="45"/>
      <c r="EKD230" s="45"/>
      <c r="EKE230" s="45"/>
      <c r="EKF230" s="45"/>
      <c r="EKG230" s="45"/>
      <c r="EKH230" s="45"/>
      <c r="EKI230" s="45"/>
      <c r="EKJ230" s="45"/>
      <c r="EKK230" s="45"/>
      <c r="EKL230" s="45"/>
      <c r="EKM230" s="45"/>
      <c r="EKN230" s="45"/>
      <c r="EKO230" s="45"/>
      <c r="EKP230" s="45"/>
      <c r="EKQ230" s="45"/>
      <c r="EKR230" s="45"/>
      <c r="EKS230" s="45"/>
      <c r="EKT230" s="45"/>
      <c r="EKU230" s="45"/>
      <c r="EKV230" s="45"/>
      <c r="EKW230" s="45"/>
      <c r="EKX230" s="45"/>
      <c r="EKY230" s="45"/>
      <c r="EKZ230" s="45"/>
      <c r="ELA230" s="45"/>
      <c r="ELB230" s="45"/>
      <c r="ELC230" s="45"/>
      <c r="ELD230" s="45"/>
      <c r="ELE230" s="45"/>
      <c r="ELF230" s="45"/>
      <c r="ELG230" s="45"/>
      <c r="ELH230" s="45"/>
      <c r="ELI230" s="45"/>
      <c r="ELJ230" s="45"/>
      <c r="ELK230" s="45"/>
      <c r="ELL230" s="45"/>
      <c r="ELM230" s="45"/>
      <c r="ELN230" s="45"/>
      <c r="ELO230" s="45"/>
      <c r="ELP230" s="45"/>
      <c r="ELQ230" s="45"/>
      <c r="ELR230" s="45"/>
      <c r="ELS230" s="45"/>
      <c r="ELT230" s="45"/>
      <c r="ELU230" s="45"/>
      <c r="ELV230" s="45"/>
      <c r="ELW230" s="45"/>
      <c r="ELX230" s="45"/>
      <c r="ELY230" s="45"/>
      <c r="ELZ230" s="45"/>
      <c r="EMA230" s="45"/>
      <c r="EMB230" s="45"/>
      <c r="EMC230" s="45"/>
      <c r="EMD230" s="45"/>
      <c r="EME230" s="45"/>
      <c r="EMF230" s="45"/>
      <c r="EMG230" s="45"/>
      <c r="EMH230" s="45"/>
      <c r="EMI230" s="45"/>
      <c r="EMJ230" s="45"/>
      <c r="EMK230" s="45"/>
      <c r="EML230" s="45"/>
      <c r="EMM230" s="45"/>
      <c r="EMN230" s="45"/>
      <c r="EMO230" s="45"/>
      <c r="EMP230" s="45"/>
      <c r="EMQ230" s="45"/>
      <c r="EMR230" s="45"/>
      <c r="EMS230" s="45"/>
      <c r="EMT230" s="45"/>
      <c r="EMU230" s="45"/>
      <c r="EMV230" s="45"/>
      <c r="EMW230" s="45"/>
      <c r="EMX230" s="45"/>
      <c r="EMY230" s="45"/>
      <c r="EMZ230" s="45"/>
      <c r="ENA230" s="45"/>
      <c r="ENB230" s="45"/>
      <c r="ENC230" s="45"/>
      <c r="END230" s="45"/>
      <c r="ENE230" s="45"/>
      <c r="ENF230" s="45"/>
      <c r="ENG230" s="45"/>
      <c r="ENH230" s="45"/>
      <c r="ENI230" s="45"/>
      <c r="ENJ230" s="45"/>
      <c r="ENK230" s="45"/>
      <c r="ENL230" s="45"/>
      <c r="ENM230" s="45"/>
      <c r="ENN230" s="45"/>
      <c r="ENO230" s="45"/>
      <c r="ENP230" s="45"/>
      <c r="ENQ230" s="45"/>
      <c r="ENR230" s="45"/>
      <c r="ENS230" s="45"/>
      <c r="ENT230" s="45"/>
      <c r="ENU230" s="45"/>
      <c r="ENV230" s="45"/>
      <c r="ENW230" s="45"/>
      <c r="ENX230" s="45"/>
      <c r="ENY230" s="45"/>
      <c r="ENZ230" s="45"/>
      <c r="EOA230" s="45"/>
      <c r="EOB230" s="45"/>
      <c r="EOC230" s="45"/>
      <c r="EOD230" s="45"/>
      <c r="EOE230" s="45"/>
      <c r="EOF230" s="45"/>
      <c r="EOG230" s="45"/>
      <c r="EOH230" s="45"/>
      <c r="EOI230" s="45"/>
      <c r="EOJ230" s="45"/>
      <c r="EOK230" s="45"/>
      <c r="EOL230" s="45"/>
      <c r="EOM230" s="45"/>
      <c r="EON230" s="45"/>
      <c r="EOO230" s="45"/>
      <c r="EOP230" s="45"/>
      <c r="EOQ230" s="45"/>
      <c r="EOR230" s="45"/>
      <c r="EOS230" s="45"/>
      <c r="EOT230" s="45"/>
      <c r="EOU230" s="45"/>
      <c r="EOV230" s="45"/>
      <c r="EOW230" s="45"/>
      <c r="EOX230" s="45"/>
      <c r="EOY230" s="45"/>
      <c r="EOZ230" s="45"/>
      <c r="EPA230" s="45"/>
      <c r="EPB230" s="45"/>
      <c r="EPC230" s="45"/>
      <c r="EPD230" s="45"/>
      <c r="EPE230" s="45"/>
      <c r="EPF230" s="45"/>
      <c r="EPG230" s="45"/>
      <c r="EPH230" s="45"/>
      <c r="EPI230" s="45"/>
      <c r="EPJ230" s="45"/>
      <c r="EPK230" s="45"/>
      <c r="EPL230" s="45"/>
      <c r="EPM230" s="45"/>
      <c r="EPN230" s="45"/>
      <c r="EPO230" s="45"/>
      <c r="EPP230" s="45"/>
      <c r="EPQ230" s="45"/>
      <c r="EPR230" s="45"/>
      <c r="EPS230" s="45"/>
      <c r="EPT230" s="45"/>
      <c r="EPU230" s="45"/>
      <c r="EPV230" s="45"/>
      <c r="EPW230" s="45"/>
      <c r="EPX230" s="45"/>
      <c r="EPY230" s="45"/>
      <c r="EPZ230" s="45"/>
      <c r="EQA230" s="45"/>
      <c r="EQB230" s="45"/>
      <c r="EQC230" s="45"/>
      <c r="EQD230" s="45"/>
      <c r="EQE230" s="45"/>
      <c r="EQF230" s="45"/>
      <c r="EQG230" s="45"/>
      <c r="EQH230" s="45"/>
      <c r="EQI230" s="45"/>
      <c r="EQJ230" s="45"/>
      <c r="EQK230" s="45"/>
      <c r="EQL230" s="45"/>
      <c r="EQM230" s="45"/>
      <c r="EQN230" s="45"/>
      <c r="EQO230" s="45"/>
      <c r="EQP230" s="45"/>
      <c r="EQQ230" s="45"/>
      <c r="EQR230" s="45"/>
      <c r="EQS230" s="45"/>
      <c r="EQT230" s="45"/>
      <c r="EQU230" s="45"/>
      <c r="EQV230" s="45"/>
      <c r="EQW230" s="45"/>
      <c r="EQX230" s="45"/>
      <c r="EQY230" s="45"/>
      <c r="EQZ230" s="45"/>
      <c r="ERA230" s="45"/>
      <c r="ERB230" s="45"/>
      <c r="ERC230" s="45"/>
      <c r="ERD230" s="45"/>
      <c r="ERE230" s="45"/>
      <c r="ERF230" s="45"/>
      <c r="ERG230" s="45"/>
      <c r="ERH230" s="45"/>
      <c r="ERI230" s="45"/>
      <c r="ERJ230" s="45"/>
      <c r="ERK230" s="45"/>
      <c r="ERL230" s="45"/>
      <c r="ERM230" s="45"/>
      <c r="ERN230" s="45"/>
      <c r="ERO230" s="45"/>
      <c r="ERP230" s="45"/>
      <c r="ERQ230" s="45"/>
      <c r="ERR230" s="45"/>
      <c r="ERS230" s="45"/>
      <c r="ERT230" s="45"/>
      <c r="ERU230" s="45"/>
      <c r="ERV230" s="45"/>
      <c r="ERW230" s="45"/>
      <c r="ERX230" s="45"/>
      <c r="ERY230" s="45"/>
      <c r="ERZ230" s="45"/>
      <c r="ESA230" s="45"/>
      <c r="ESB230" s="45"/>
      <c r="ESC230" s="45"/>
      <c r="ESD230" s="45"/>
      <c r="ESE230" s="45"/>
      <c r="ESF230" s="45"/>
      <c r="ESG230" s="45"/>
      <c r="ESH230" s="45"/>
      <c r="ESI230" s="45"/>
      <c r="ESJ230" s="45"/>
      <c r="ESK230" s="45"/>
      <c r="ESL230" s="45"/>
      <c r="ESM230" s="45"/>
      <c r="ESN230" s="45"/>
      <c r="ESO230" s="45"/>
      <c r="ESP230" s="45"/>
      <c r="ESQ230" s="45"/>
      <c r="ESR230" s="45"/>
      <c r="ESS230" s="45"/>
      <c r="EST230" s="45"/>
      <c r="ESU230" s="45"/>
      <c r="ESV230" s="45"/>
      <c r="ESW230" s="45"/>
      <c r="ESX230" s="45"/>
      <c r="ESY230" s="45"/>
      <c r="ESZ230" s="45"/>
      <c r="ETA230" s="45"/>
      <c r="ETB230" s="45"/>
      <c r="ETC230" s="45"/>
      <c r="ETD230" s="45"/>
      <c r="ETE230" s="45"/>
      <c r="ETF230" s="45"/>
      <c r="ETG230" s="45"/>
      <c r="ETH230" s="45"/>
      <c r="ETI230" s="45"/>
      <c r="ETJ230" s="45"/>
      <c r="ETK230" s="45"/>
      <c r="ETL230" s="45"/>
      <c r="ETM230" s="45"/>
      <c r="ETN230" s="45"/>
      <c r="ETO230" s="45"/>
      <c r="ETP230" s="45"/>
      <c r="ETQ230" s="45"/>
      <c r="ETR230" s="45"/>
      <c r="ETS230" s="45"/>
      <c r="ETT230" s="45"/>
      <c r="ETU230" s="45"/>
      <c r="ETV230" s="45"/>
      <c r="ETW230" s="45"/>
      <c r="ETX230" s="45"/>
      <c r="ETY230" s="45"/>
      <c r="ETZ230" s="45"/>
      <c r="EUA230" s="45"/>
      <c r="EUB230" s="45"/>
      <c r="EUC230" s="45"/>
      <c r="EUD230" s="45"/>
      <c r="EUE230" s="45"/>
      <c r="EUF230" s="45"/>
      <c r="EUG230" s="45"/>
      <c r="EUH230" s="45"/>
      <c r="EUI230" s="45"/>
      <c r="EUJ230" s="45"/>
      <c r="EUK230" s="45"/>
      <c r="EUL230" s="45"/>
      <c r="EUM230" s="45"/>
      <c r="EUN230" s="45"/>
      <c r="EUO230" s="45"/>
      <c r="EUP230" s="45"/>
      <c r="EUQ230" s="45"/>
      <c r="EUR230" s="45"/>
      <c r="EUS230" s="45"/>
      <c r="EUT230" s="45"/>
      <c r="EUU230" s="45"/>
      <c r="EUV230" s="45"/>
      <c r="EUW230" s="45"/>
      <c r="EUX230" s="45"/>
      <c r="EUY230" s="45"/>
      <c r="EUZ230" s="45"/>
      <c r="EVA230" s="45"/>
      <c r="EVB230" s="45"/>
      <c r="EVC230" s="45"/>
      <c r="EVD230" s="45"/>
      <c r="EVE230" s="45"/>
      <c r="EVF230" s="45"/>
      <c r="EVG230" s="45"/>
      <c r="EVH230" s="45"/>
      <c r="EVI230" s="45"/>
      <c r="EVJ230" s="45"/>
      <c r="EVK230" s="45"/>
      <c r="EVL230" s="45"/>
      <c r="EVM230" s="45"/>
      <c r="EVN230" s="45"/>
      <c r="EVO230" s="45"/>
      <c r="EVP230" s="45"/>
      <c r="EVQ230" s="45"/>
      <c r="EVR230" s="45"/>
      <c r="EVS230" s="45"/>
      <c r="EVT230" s="45"/>
      <c r="EVU230" s="45"/>
      <c r="EVV230" s="45"/>
      <c r="EVW230" s="45"/>
      <c r="EVX230" s="45"/>
      <c r="EVY230" s="45"/>
      <c r="EVZ230" s="45"/>
      <c r="EWA230" s="45"/>
      <c r="EWB230" s="45"/>
      <c r="EWC230" s="45"/>
      <c r="EWD230" s="45"/>
      <c r="EWE230" s="45"/>
      <c r="EWF230" s="45"/>
      <c r="EWG230" s="45"/>
      <c r="EWH230" s="45"/>
      <c r="EWI230" s="45"/>
      <c r="EWJ230" s="45"/>
      <c r="EWK230" s="45"/>
      <c r="EWL230" s="45"/>
      <c r="EWM230" s="45"/>
      <c r="EWN230" s="45"/>
      <c r="EWO230" s="45"/>
      <c r="EWP230" s="45"/>
      <c r="EWQ230" s="45"/>
      <c r="EWR230" s="45"/>
      <c r="EWS230" s="45"/>
      <c r="EWT230" s="45"/>
      <c r="EWU230" s="45"/>
      <c r="EWV230" s="45"/>
      <c r="EWW230" s="45"/>
      <c r="EWX230" s="45"/>
      <c r="EWY230" s="45"/>
      <c r="EWZ230" s="45"/>
      <c r="EXA230" s="45"/>
      <c r="EXB230" s="45"/>
      <c r="EXC230" s="45"/>
      <c r="EXD230" s="45"/>
      <c r="EXE230" s="45"/>
      <c r="EXF230" s="45"/>
      <c r="EXG230" s="45"/>
      <c r="EXH230" s="45"/>
      <c r="EXI230" s="45"/>
      <c r="EXJ230" s="45"/>
      <c r="EXK230" s="45"/>
      <c r="EXL230" s="45"/>
      <c r="EXM230" s="45"/>
      <c r="EXN230" s="45"/>
      <c r="EXO230" s="45"/>
      <c r="EXP230" s="45"/>
      <c r="EXQ230" s="45"/>
      <c r="EXR230" s="45"/>
      <c r="EXS230" s="45"/>
      <c r="EXT230" s="45"/>
      <c r="EXU230" s="45"/>
      <c r="EXV230" s="45"/>
      <c r="EXW230" s="45"/>
      <c r="EXX230" s="45"/>
      <c r="EXY230" s="45"/>
      <c r="EXZ230" s="45"/>
      <c r="EYA230" s="45"/>
      <c r="EYB230" s="45"/>
      <c r="EYC230" s="45"/>
      <c r="EYD230" s="45"/>
      <c r="EYE230" s="45"/>
      <c r="EYF230" s="45"/>
      <c r="EYG230" s="45"/>
      <c r="EYH230" s="45"/>
      <c r="EYI230" s="45"/>
      <c r="EYJ230" s="45"/>
      <c r="EYK230" s="45"/>
      <c r="EYL230" s="45"/>
      <c r="EYM230" s="45"/>
      <c r="EYN230" s="45"/>
      <c r="EYO230" s="45"/>
      <c r="EYP230" s="45"/>
      <c r="EYQ230" s="45"/>
      <c r="EYR230" s="45"/>
      <c r="EYS230" s="45"/>
      <c r="EYT230" s="45"/>
      <c r="EYU230" s="45"/>
      <c r="EYV230" s="45"/>
      <c r="EYW230" s="45"/>
      <c r="EYX230" s="45"/>
      <c r="EYY230" s="45"/>
      <c r="EYZ230" s="45"/>
      <c r="EZA230" s="45"/>
      <c r="EZB230" s="45"/>
      <c r="EZC230" s="45"/>
      <c r="EZD230" s="45"/>
      <c r="EZE230" s="45"/>
      <c r="EZF230" s="45"/>
      <c r="EZG230" s="45"/>
      <c r="EZH230" s="45"/>
      <c r="EZI230" s="45"/>
      <c r="EZJ230" s="45"/>
      <c r="EZK230" s="45"/>
      <c r="EZL230" s="45"/>
      <c r="EZM230" s="45"/>
      <c r="EZN230" s="45"/>
      <c r="EZO230" s="45"/>
      <c r="EZP230" s="45"/>
      <c r="EZQ230" s="45"/>
      <c r="EZR230" s="45"/>
      <c r="EZS230" s="45"/>
      <c r="EZT230" s="45"/>
      <c r="EZU230" s="45"/>
      <c r="EZV230" s="45"/>
      <c r="EZW230" s="45"/>
      <c r="EZX230" s="45"/>
      <c r="EZY230" s="45"/>
      <c r="EZZ230" s="45"/>
      <c r="FAA230" s="45"/>
      <c r="FAB230" s="45"/>
      <c r="FAC230" s="45"/>
      <c r="FAD230" s="45"/>
      <c r="FAE230" s="45"/>
      <c r="FAF230" s="45"/>
      <c r="FAG230" s="45"/>
      <c r="FAH230" s="45"/>
      <c r="FAI230" s="45"/>
      <c r="FAJ230" s="45"/>
      <c r="FAK230" s="45"/>
      <c r="FAL230" s="45"/>
      <c r="FAM230" s="45"/>
      <c r="FAN230" s="45"/>
      <c r="FAO230" s="45"/>
      <c r="FAP230" s="45"/>
      <c r="FAQ230" s="45"/>
      <c r="FAR230" s="45"/>
      <c r="FAS230" s="45"/>
      <c r="FAT230" s="45"/>
      <c r="FAU230" s="45"/>
      <c r="FAV230" s="45"/>
      <c r="FAW230" s="45"/>
      <c r="FAX230" s="45"/>
      <c r="FAY230" s="45"/>
      <c r="FAZ230" s="45"/>
      <c r="FBA230" s="45"/>
      <c r="FBB230" s="45"/>
      <c r="FBC230" s="45"/>
      <c r="FBD230" s="45"/>
      <c r="FBE230" s="45"/>
      <c r="FBF230" s="45"/>
      <c r="FBG230" s="45"/>
      <c r="FBH230" s="45"/>
      <c r="FBI230" s="45"/>
      <c r="FBJ230" s="45"/>
      <c r="FBK230" s="45"/>
      <c r="FBL230" s="45"/>
      <c r="FBM230" s="45"/>
      <c r="FBN230" s="45"/>
      <c r="FBO230" s="45"/>
      <c r="FBP230" s="45"/>
      <c r="FBQ230" s="45"/>
      <c r="FBR230" s="45"/>
      <c r="FBS230" s="45"/>
      <c r="FBT230" s="45"/>
      <c r="FBU230" s="45"/>
      <c r="FBV230" s="45"/>
      <c r="FBW230" s="45"/>
      <c r="FBX230" s="45"/>
      <c r="FBY230" s="45"/>
      <c r="FBZ230" s="45"/>
      <c r="FCA230" s="45"/>
      <c r="FCB230" s="45"/>
      <c r="FCC230" s="45"/>
      <c r="FCD230" s="45"/>
      <c r="FCE230" s="45"/>
      <c r="FCF230" s="45"/>
      <c r="FCG230" s="45"/>
      <c r="FCH230" s="45"/>
      <c r="FCI230" s="45"/>
      <c r="FCJ230" s="45"/>
      <c r="FCK230" s="45"/>
      <c r="FCL230" s="45"/>
      <c r="FCM230" s="45"/>
      <c r="FCN230" s="45"/>
      <c r="FCO230" s="45"/>
      <c r="FCP230" s="45"/>
      <c r="FCQ230" s="45"/>
      <c r="FCR230" s="45"/>
      <c r="FCS230" s="45"/>
      <c r="FCT230" s="45"/>
      <c r="FCU230" s="45"/>
      <c r="FCV230" s="45"/>
      <c r="FCW230" s="45"/>
      <c r="FCX230" s="45"/>
      <c r="FCY230" s="45"/>
      <c r="FCZ230" s="45"/>
      <c r="FDA230" s="45"/>
      <c r="FDB230" s="45"/>
      <c r="FDC230" s="45"/>
      <c r="FDD230" s="45"/>
      <c r="FDE230" s="45"/>
      <c r="FDF230" s="45"/>
      <c r="FDG230" s="45"/>
      <c r="FDH230" s="45"/>
      <c r="FDI230" s="45"/>
      <c r="FDJ230" s="45"/>
      <c r="FDK230" s="45"/>
      <c r="FDL230" s="45"/>
      <c r="FDM230" s="45"/>
      <c r="FDN230" s="45"/>
      <c r="FDO230" s="45"/>
      <c r="FDP230" s="45"/>
      <c r="FDQ230" s="45"/>
      <c r="FDR230" s="45"/>
      <c r="FDS230" s="45"/>
      <c r="FDT230" s="45"/>
      <c r="FDU230" s="45"/>
      <c r="FDV230" s="45"/>
      <c r="FDW230" s="45"/>
      <c r="FDX230" s="45"/>
      <c r="FDY230" s="45"/>
      <c r="FDZ230" s="45"/>
      <c r="FEA230" s="45"/>
      <c r="FEB230" s="45"/>
      <c r="FEC230" s="45"/>
      <c r="FED230" s="45"/>
      <c r="FEE230" s="45"/>
      <c r="FEF230" s="45"/>
      <c r="FEG230" s="45"/>
      <c r="FEH230" s="45"/>
      <c r="FEI230" s="45"/>
      <c r="FEJ230" s="45"/>
      <c r="FEK230" s="45"/>
      <c r="FEL230" s="45"/>
      <c r="FEM230" s="45"/>
      <c r="FEN230" s="45"/>
      <c r="FEO230" s="45"/>
      <c r="FEP230" s="45"/>
      <c r="FEQ230" s="45"/>
      <c r="FER230" s="45"/>
      <c r="FES230" s="45"/>
      <c r="FET230" s="45"/>
      <c r="FEU230" s="45"/>
      <c r="FEV230" s="45"/>
      <c r="FEW230" s="45"/>
      <c r="FEX230" s="45"/>
      <c r="FEY230" s="45"/>
      <c r="FEZ230" s="45"/>
      <c r="FFA230" s="45"/>
      <c r="FFB230" s="45"/>
      <c r="FFC230" s="45"/>
      <c r="FFD230" s="45"/>
      <c r="FFE230" s="45"/>
      <c r="FFF230" s="45"/>
      <c r="FFG230" s="45"/>
      <c r="FFH230" s="45"/>
      <c r="FFI230" s="45"/>
      <c r="FFJ230" s="45"/>
      <c r="FFK230" s="45"/>
      <c r="FFL230" s="45"/>
      <c r="FFM230" s="45"/>
      <c r="FFN230" s="45"/>
      <c r="FFO230" s="45"/>
      <c r="FFP230" s="45"/>
      <c r="FFQ230" s="45"/>
      <c r="FFR230" s="45"/>
      <c r="FFS230" s="45"/>
      <c r="FFT230" s="45"/>
      <c r="FFU230" s="45"/>
      <c r="FFV230" s="45"/>
      <c r="FFW230" s="45"/>
      <c r="FFX230" s="45"/>
      <c r="FFY230" s="45"/>
      <c r="FFZ230" s="45"/>
      <c r="FGA230" s="45"/>
      <c r="FGB230" s="45"/>
      <c r="FGC230" s="45"/>
      <c r="FGD230" s="45"/>
      <c r="FGE230" s="45"/>
      <c r="FGF230" s="45"/>
      <c r="FGG230" s="45"/>
      <c r="FGH230" s="45"/>
      <c r="FGI230" s="45"/>
      <c r="FGJ230" s="45"/>
      <c r="FGK230" s="45"/>
      <c r="FGL230" s="45"/>
      <c r="FGM230" s="45"/>
      <c r="FGN230" s="45"/>
      <c r="FGO230" s="45"/>
      <c r="FGP230" s="45"/>
      <c r="FGQ230" s="45"/>
      <c r="FGR230" s="45"/>
      <c r="FGS230" s="45"/>
      <c r="FGT230" s="45"/>
      <c r="FGU230" s="45"/>
      <c r="FGV230" s="45"/>
      <c r="FGW230" s="45"/>
      <c r="FGX230" s="45"/>
      <c r="FGY230" s="45"/>
      <c r="FGZ230" s="45"/>
      <c r="FHA230" s="45"/>
      <c r="FHB230" s="45"/>
      <c r="FHC230" s="45"/>
      <c r="FHD230" s="45"/>
      <c r="FHE230" s="45"/>
      <c r="FHF230" s="45"/>
      <c r="FHG230" s="45"/>
      <c r="FHH230" s="45"/>
      <c r="FHI230" s="45"/>
      <c r="FHJ230" s="45"/>
      <c r="FHK230" s="45"/>
      <c r="FHL230" s="45"/>
      <c r="FHM230" s="45"/>
      <c r="FHN230" s="45"/>
      <c r="FHO230" s="45"/>
      <c r="FHP230" s="45"/>
      <c r="FHQ230" s="45"/>
      <c r="FHR230" s="45"/>
      <c r="FHS230" s="45"/>
      <c r="FHT230" s="45"/>
      <c r="FHU230" s="45"/>
      <c r="FHV230" s="45"/>
      <c r="FHW230" s="45"/>
      <c r="FHX230" s="45"/>
      <c r="FHY230" s="45"/>
      <c r="FHZ230" s="45"/>
      <c r="FIA230" s="45"/>
      <c r="FIB230" s="45"/>
      <c r="FIC230" s="45"/>
      <c r="FID230" s="45"/>
      <c r="FIE230" s="45"/>
      <c r="FIF230" s="45"/>
      <c r="FIG230" s="45"/>
      <c r="FIH230" s="45"/>
      <c r="FII230" s="45"/>
      <c r="FIJ230" s="45"/>
      <c r="FIK230" s="45"/>
      <c r="FIL230" s="45"/>
      <c r="FIM230" s="45"/>
      <c r="FIN230" s="45"/>
      <c r="FIO230" s="45"/>
      <c r="FIP230" s="45"/>
      <c r="FIQ230" s="45"/>
      <c r="FIR230" s="45"/>
      <c r="FIS230" s="45"/>
      <c r="FIT230" s="45"/>
      <c r="FIU230" s="45"/>
      <c r="FIV230" s="45"/>
      <c r="FIW230" s="45"/>
      <c r="FIX230" s="45"/>
      <c r="FIY230" s="45"/>
      <c r="FIZ230" s="45"/>
      <c r="FJA230" s="45"/>
      <c r="FJB230" s="45"/>
      <c r="FJC230" s="45"/>
      <c r="FJD230" s="45"/>
      <c r="FJE230" s="45"/>
      <c r="FJF230" s="45"/>
      <c r="FJG230" s="45"/>
      <c r="FJH230" s="45"/>
      <c r="FJI230" s="45"/>
      <c r="FJJ230" s="45"/>
      <c r="FJK230" s="45"/>
      <c r="FJL230" s="45"/>
      <c r="FJM230" s="45"/>
      <c r="FJN230" s="45"/>
      <c r="FJO230" s="45"/>
      <c r="FJP230" s="45"/>
      <c r="FJQ230" s="45"/>
      <c r="FJR230" s="45"/>
      <c r="FJS230" s="45"/>
      <c r="FJT230" s="45"/>
      <c r="FJU230" s="45"/>
      <c r="FJV230" s="45"/>
      <c r="FJW230" s="45"/>
      <c r="FJX230" s="45"/>
      <c r="FJY230" s="45"/>
      <c r="FJZ230" s="45"/>
      <c r="FKA230" s="45"/>
      <c r="FKB230" s="45"/>
      <c r="FKC230" s="45"/>
      <c r="FKD230" s="45"/>
      <c r="FKE230" s="45"/>
      <c r="FKF230" s="45"/>
      <c r="FKG230" s="45"/>
      <c r="FKH230" s="45"/>
      <c r="FKI230" s="45"/>
      <c r="FKJ230" s="45"/>
      <c r="FKK230" s="45"/>
      <c r="FKL230" s="45"/>
      <c r="FKM230" s="45"/>
      <c r="FKN230" s="45"/>
      <c r="FKO230" s="45"/>
      <c r="FKP230" s="45"/>
      <c r="FKQ230" s="45"/>
      <c r="FKR230" s="45"/>
      <c r="FKS230" s="45"/>
      <c r="FKT230" s="45"/>
      <c r="FKU230" s="45"/>
      <c r="FKV230" s="45"/>
      <c r="FKW230" s="45"/>
      <c r="FKX230" s="45"/>
      <c r="FKY230" s="45"/>
      <c r="FKZ230" s="45"/>
      <c r="FLA230" s="45"/>
      <c r="FLB230" s="45"/>
      <c r="FLC230" s="45"/>
      <c r="FLD230" s="45"/>
      <c r="FLE230" s="45"/>
      <c r="FLF230" s="45"/>
      <c r="FLG230" s="45"/>
      <c r="FLH230" s="45"/>
      <c r="FLI230" s="45"/>
      <c r="FLJ230" s="45"/>
      <c r="FLK230" s="45"/>
      <c r="FLL230" s="45"/>
      <c r="FLM230" s="45"/>
      <c r="FLN230" s="45"/>
      <c r="FLO230" s="45"/>
      <c r="FLP230" s="45"/>
      <c r="FLQ230" s="45"/>
      <c r="FLR230" s="45"/>
      <c r="FLS230" s="45"/>
      <c r="FLT230" s="45"/>
      <c r="FLU230" s="45"/>
      <c r="FLV230" s="45"/>
      <c r="FLW230" s="45"/>
      <c r="FLX230" s="45"/>
      <c r="FLY230" s="45"/>
      <c r="FLZ230" s="45"/>
      <c r="FMA230" s="45"/>
      <c r="FMB230" s="45"/>
      <c r="FMC230" s="45"/>
      <c r="FMD230" s="45"/>
      <c r="FME230" s="45"/>
      <c r="FMF230" s="45"/>
      <c r="FMG230" s="45"/>
      <c r="FMH230" s="45"/>
      <c r="FMI230" s="45"/>
      <c r="FMJ230" s="45"/>
      <c r="FMK230" s="45"/>
      <c r="FML230" s="45"/>
      <c r="FMM230" s="45"/>
      <c r="FMN230" s="45"/>
      <c r="FMO230" s="45"/>
      <c r="FMP230" s="45"/>
      <c r="FMQ230" s="45"/>
      <c r="FMR230" s="45"/>
      <c r="FMS230" s="45"/>
      <c r="FMT230" s="45"/>
      <c r="FMU230" s="45"/>
      <c r="FMV230" s="45"/>
      <c r="FMW230" s="45"/>
      <c r="FMX230" s="45"/>
      <c r="FMY230" s="45"/>
      <c r="FMZ230" s="45"/>
      <c r="FNA230" s="45"/>
      <c r="FNB230" s="45"/>
      <c r="FNC230" s="45"/>
      <c r="FND230" s="45"/>
      <c r="FNE230" s="45"/>
      <c r="FNF230" s="45"/>
      <c r="FNG230" s="45"/>
      <c r="FNH230" s="45"/>
      <c r="FNI230" s="45"/>
      <c r="FNJ230" s="45"/>
      <c r="FNK230" s="45"/>
      <c r="FNL230" s="45"/>
      <c r="FNM230" s="45"/>
      <c r="FNN230" s="45"/>
      <c r="FNO230" s="45"/>
      <c r="FNP230" s="45"/>
      <c r="FNQ230" s="45"/>
      <c r="FNR230" s="45"/>
      <c r="FNS230" s="45"/>
      <c r="FNT230" s="45"/>
      <c r="FNU230" s="45"/>
      <c r="FNV230" s="45"/>
      <c r="FNW230" s="45"/>
      <c r="FNX230" s="45"/>
      <c r="FNY230" s="45"/>
      <c r="FNZ230" s="45"/>
      <c r="FOA230" s="45"/>
      <c r="FOB230" s="45"/>
      <c r="FOC230" s="45"/>
      <c r="FOD230" s="45"/>
      <c r="FOE230" s="45"/>
      <c r="FOF230" s="45"/>
      <c r="FOG230" s="45"/>
      <c r="FOH230" s="45"/>
      <c r="FOI230" s="45"/>
      <c r="FOJ230" s="45"/>
      <c r="FOK230" s="45"/>
      <c r="FOL230" s="45"/>
      <c r="FOM230" s="45"/>
      <c r="FON230" s="45"/>
      <c r="FOO230" s="45"/>
      <c r="FOP230" s="45"/>
      <c r="FOQ230" s="45"/>
      <c r="FOR230" s="45"/>
      <c r="FOS230" s="45"/>
      <c r="FOT230" s="45"/>
      <c r="FOU230" s="45"/>
      <c r="FOV230" s="45"/>
      <c r="FOW230" s="45"/>
      <c r="FOX230" s="45"/>
      <c r="FOY230" s="45"/>
      <c r="FOZ230" s="45"/>
      <c r="FPA230" s="45"/>
      <c r="FPB230" s="45"/>
      <c r="FPC230" s="45"/>
      <c r="FPD230" s="45"/>
      <c r="FPE230" s="45"/>
      <c r="FPF230" s="45"/>
      <c r="FPG230" s="45"/>
      <c r="FPH230" s="45"/>
      <c r="FPI230" s="45"/>
      <c r="FPJ230" s="45"/>
      <c r="FPK230" s="45"/>
      <c r="FPL230" s="45"/>
      <c r="FPM230" s="45"/>
      <c r="FPN230" s="45"/>
      <c r="FPO230" s="45"/>
      <c r="FPP230" s="45"/>
      <c r="FPQ230" s="45"/>
      <c r="FPR230" s="45"/>
      <c r="FPS230" s="45"/>
      <c r="FPT230" s="45"/>
      <c r="FPU230" s="45"/>
      <c r="FPV230" s="45"/>
      <c r="FPW230" s="45"/>
      <c r="FPX230" s="45"/>
      <c r="FPY230" s="45"/>
      <c r="FPZ230" s="45"/>
      <c r="FQA230" s="45"/>
      <c r="FQB230" s="45"/>
      <c r="FQC230" s="45"/>
      <c r="FQD230" s="45"/>
      <c r="FQE230" s="45"/>
      <c r="FQF230" s="45"/>
      <c r="FQG230" s="45"/>
      <c r="FQH230" s="45"/>
      <c r="FQI230" s="45"/>
      <c r="FQJ230" s="45"/>
      <c r="FQK230" s="45"/>
      <c r="FQL230" s="45"/>
      <c r="FQM230" s="45"/>
      <c r="FQN230" s="45"/>
      <c r="FQO230" s="45"/>
      <c r="FQP230" s="45"/>
      <c r="FQQ230" s="45"/>
      <c r="FQR230" s="45"/>
      <c r="FQS230" s="45"/>
      <c r="FQT230" s="45"/>
      <c r="FQU230" s="45"/>
      <c r="FQV230" s="45"/>
      <c r="FQW230" s="45"/>
      <c r="FQX230" s="45"/>
      <c r="FQY230" s="45"/>
      <c r="FQZ230" s="45"/>
      <c r="FRA230" s="45"/>
      <c r="FRB230" s="45"/>
      <c r="FRC230" s="45"/>
      <c r="FRD230" s="45"/>
      <c r="FRE230" s="45"/>
      <c r="FRF230" s="45"/>
      <c r="FRG230" s="45"/>
      <c r="FRH230" s="45"/>
      <c r="FRI230" s="45"/>
      <c r="FRJ230" s="45"/>
      <c r="FRK230" s="45"/>
      <c r="FRL230" s="45"/>
      <c r="FRM230" s="45"/>
      <c r="FRN230" s="45"/>
      <c r="FRO230" s="45"/>
      <c r="FRP230" s="45"/>
      <c r="FRQ230" s="45"/>
      <c r="FRR230" s="45"/>
      <c r="FRS230" s="45"/>
      <c r="FRT230" s="45"/>
      <c r="FRU230" s="45"/>
      <c r="FRV230" s="45"/>
      <c r="FRW230" s="45"/>
      <c r="FRX230" s="45"/>
      <c r="FRY230" s="45"/>
      <c r="FRZ230" s="45"/>
      <c r="FSA230" s="45"/>
      <c r="FSB230" s="45"/>
      <c r="FSC230" s="45"/>
      <c r="FSD230" s="45"/>
      <c r="FSE230" s="45"/>
      <c r="FSF230" s="45"/>
      <c r="FSG230" s="45"/>
      <c r="FSH230" s="45"/>
      <c r="FSI230" s="45"/>
      <c r="FSJ230" s="45"/>
      <c r="FSK230" s="45"/>
      <c r="FSL230" s="45"/>
      <c r="FSM230" s="45"/>
      <c r="FSN230" s="45"/>
      <c r="FSO230" s="45"/>
      <c r="FSP230" s="45"/>
      <c r="FSQ230" s="45"/>
      <c r="FSR230" s="45"/>
      <c r="FSS230" s="45"/>
      <c r="FST230" s="45"/>
      <c r="FSU230" s="45"/>
      <c r="FSV230" s="45"/>
      <c r="FSW230" s="45"/>
      <c r="FSX230" s="45"/>
      <c r="FSY230" s="45"/>
      <c r="FSZ230" s="45"/>
      <c r="FTA230" s="45"/>
      <c r="FTB230" s="45"/>
      <c r="FTC230" s="45"/>
      <c r="FTD230" s="45"/>
      <c r="FTE230" s="45"/>
      <c r="FTF230" s="45"/>
      <c r="FTG230" s="45"/>
      <c r="FTH230" s="45"/>
      <c r="FTI230" s="45"/>
      <c r="FTJ230" s="45"/>
      <c r="FTK230" s="45"/>
      <c r="FTL230" s="45"/>
      <c r="FTM230" s="45"/>
      <c r="FTN230" s="45"/>
      <c r="FTO230" s="45"/>
      <c r="FTP230" s="45"/>
      <c r="FTQ230" s="45"/>
      <c r="FTR230" s="45"/>
      <c r="FTS230" s="45"/>
      <c r="FTT230" s="45"/>
      <c r="FTU230" s="45"/>
      <c r="FTV230" s="45"/>
      <c r="FTW230" s="45"/>
      <c r="FTX230" s="45"/>
      <c r="FTY230" s="45"/>
      <c r="FTZ230" s="45"/>
      <c r="FUA230" s="45"/>
      <c r="FUB230" s="45"/>
      <c r="FUC230" s="45"/>
      <c r="FUD230" s="45"/>
      <c r="FUE230" s="45"/>
      <c r="FUF230" s="45"/>
      <c r="FUG230" s="45"/>
      <c r="FUH230" s="45"/>
      <c r="FUI230" s="45"/>
      <c r="FUJ230" s="45"/>
      <c r="FUK230" s="45"/>
      <c r="FUL230" s="45"/>
      <c r="FUM230" s="45"/>
      <c r="FUN230" s="45"/>
      <c r="FUO230" s="45"/>
      <c r="FUP230" s="45"/>
      <c r="FUQ230" s="45"/>
      <c r="FUR230" s="45"/>
      <c r="FUS230" s="45"/>
      <c r="FUT230" s="45"/>
      <c r="FUU230" s="45"/>
      <c r="FUV230" s="45"/>
      <c r="FUW230" s="45"/>
      <c r="FUX230" s="45"/>
      <c r="FUY230" s="45"/>
      <c r="FUZ230" s="45"/>
      <c r="FVA230" s="45"/>
      <c r="FVB230" s="45"/>
      <c r="FVC230" s="45"/>
      <c r="FVD230" s="45"/>
      <c r="FVE230" s="45"/>
      <c r="FVF230" s="45"/>
      <c r="FVG230" s="45"/>
      <c r="FVH230" s="45"/>
      <c r="FVI230" s="45"/>
      <c r="FVJ230" s="45"/>
      <c r="FVK230" s="45"/>
      <c r="FVL230" s="45"/>
      <c r="FVM230" s="45"/>
      <c r="FVN230" s="45"/>
      <c r="FVO230" s="45"/>
      <c r="FVP230" s="45"/>
      <c r="FVQ230" s="45"/>
      <c r="FVR230" s="45"/>
      <c r="FVS230" s="45"/>
      <c r="FVT230" s="45"/>
      <c r="FVU230" s="45"/>
      <c r="FVV230" s="45"/>
      <c r="FVW230" s="45"/>
      <c r="FVX230" s="45"/>
      <c r="FVY230" s="45"/>
      <c r="FVZ230" s="45"/>
      <c r="FWA230" s="45"/>
      <c r="FWB230" s="45"/>
      <c r="FWC230" s="45"/>
      <c r="FWD230" s="45"/>
      <c r="FWE230" s="45"/>
      <c r="FWF230" s="45"/>
      <c r="FWG230" s="45"/>
      <c r="FWH230" s="45"/>
      <c r="FWI230" s="45"/>
      <c r="FWJ230" s="45"/>
      <c r="FWK230" s="45"/>
      <c r="FWL230" s="45"/>
      <c r="FWM230" s="45"/>
      <c r="FWN230" s="45"/>
      <c r="FWO230" s="45"/>
      <c r="FWP230" s="45"/>
      <c r="FWQ230" s="45"/>
      <c r="FWR230" s="45"/>
      <c r="FWS230" s="45"/>
      <c r="FWT230" s="45"/>
      <c r="FWU230" s="45"/>
      <c r="FWV230" s="45"/>
      <c r="FWW230" s="45"/>
      <c r="FWX230" s="45"/>
      <c r="FWY230" s="45"/>
      <c r="FWZ230" s="45"/>
      <c r="FXA230" s="45"/>
      <c r="FXB230" s="45"/>
      <c r="FXC230" s="45"/>
      <c r="FXD230" s="45"/>
      <c r="FXE230" s="45"/>
      <c r="FXF230" s="45"/>
      <c r="FXG230" s="45"/>
      <c r="FXH230" s="45"/>
      <c r="FXI230" s="45"/>
      <c r="FXJ230" s="45"/>
      <c r="FXK230" s="45"/>
      <c r="FXL230" s="45"/>
      <c r="FXM230" s="45"/>
      <c r="FXN230" s="45"/>
      <c r="FXO230" s="45"/>
      <c r="FXP230" s="45"/>
      <c r="FXQ230" s="45"/>
      <c r="FXR230" s="45"/>
      <c r="FXS230" s="45"/>
      <c r="FXT230" s="45"/>
      <c r="FXU230" s="45"/>
      <c r="FXV230" s="45"/>
      <c r="FXW230" s="45"/>
      <c r="FXX230" s="45"/>
      <c r="FXY230" s="45"/>
      <c r="FXZ230" s="45"/>
      <c r="FYA230" s="45"/>
      <c r="FYB230" s="45"/>
      <c r="FYC230" s="45"/>
      <c r="FYD230" s="45"/>
      <c r="FYE230" s="45"/>
      <c r="FYF230" s="45"/>
      <c r="FYG230" s="45"/>
      <c r="FYH230" s="45"/>
      <c r="FYI230" s="45"/>
      <c r="FYJ230" s="45"/>
      <c r="FYK230" s="45"/>
      <c r="FYL230" s="45"/>
      <c r="FYM230" s="45"/>
      <c r="FYN230" s="45"/>
      <c r="FYO230" s="45"/>
      <c r="FYP230" s="45"/>
      <c r="FYQ230" s="45"/>
      <c r="FYR230" s="45"/>
      <c r="FYS230" s="45"/>
      <c r="FYT230" s="45"/>
      <c r="FYU230" s="45"/>
      <c r="FYV230" s="45"/>
      <c r="FYW230" s="45"/>
      <c r="FYX230" s="45"/>
      <c r="FYY230" s="45"/>
      <c r="FYZ230" s="45"/>
      <c r="FZA230" s="45"/>
      <c r="FZB230" s="45"/>
      <c r="FZC230" s="45"/>
      <c r="FZD230" s="45"/>
      <c r="FZE230" s="45"/>
      <c r="FZF230" s="45"/>
      <c r="FZG230" s="45"/>
      <c r="FZH230" s="45"/>
      <c r="FZI230" s="45"/>
      <c r="FZJ230" s="45"/>
      <c r="FZK230" s="45"/>
      <c r="FZL230" s="45"/>
      <c r="FZM230" s="45"/>
      <c r="FZN230" s="45"/>
      <c r="FZO230" s="45"/>
      <c r="FZP230" s="45"/>
      <c r="FZQ230" s="45"/>
      <c r="FZR230" s="45"/>
      <c r="FZS230" s="45"/>
      <c r="FZT230" s="45"/>
      <c r="FZU230" s="45"/>
      <c r="FZV230" s="45"/>
      <c r="FZW230" s="45"/>
      <c r="FZX230" s="45"/>
      <c r="FZY230" s="45"/>
      <c r="FZZ230" s="45"/>
      <c r="GAA230" s="45"/>
      <c r="GAB230" s="45"/>
      <c r="GAC230" s="45"/>
      <c r="GAD230" s="45"/>
      <c r="GAE230" s="45"/>
      <c r="GAF230" s="45"/>
      <c r="GAG230" s="45"/>
      <c r="GAH230" s="45"/>
      <c r="GAI230" s="45"/>
      <c r="GAJ230" s="45"/>
      <c r="GAK230" s="45"/>
      <c r="GAL230" s="45"/>
      <c r="GAM230" s="45"/>
      <c r="GAN230" s="45"/>
      <c r="GAO230" s="45"/>
      <c r="GAP230" s="45"/>
      <c r="GAQ230" s="45"/>
      <c r="GAR230" s="45"/>
      <c r="GAS230" s="45"/>
      <c r="GAT230" s="45"/>
      <c r="GAU230" s="45"/>
      <c r="GAV230" s="45"/>
      <c r="GAW230" s="45"/>
      <c r="GAX230" s="45"/>
      <c r="GAY230" s="45"/>
      <c r="GAZ230" s="45"/>
      <c r="GBA230" s="45"/>
      <c r="GBB230" s="45"/>
      <c r="GBC230" s="45"/>
      <c r="GBD230" s="45"/>
      <c r="GBE230" s="45"/>
      <c r="GBF230" s="45"/>
      <c r="GBG230" s="45"/>
      <c r="GBH230" s="45"/>
      <c r="GBI230" s="45"/>
      <c r="GBJ230" s="45"/>
      <c r="GBK230" s="45"/>
      <c r="GBL230" s="45"/>
      <c r="GBM230" s="45"/>
      <c r="GBN230" s="45"/>
      <c r="GBO230" s="45"/>
      <c r="GBP230" s="45"/>
      <c r="GBQ230" s="45"/>
      <c r="GBR230" s="45"/>
      <c r="GBS230" s="45"/>
      <c r="GBT230" s="45"/>
      <c r="GBU230" s="45"/>
      <c r="GBV230" s="45"/>
      <c r="GBW230" s="45"/>
      <c r="GBX230" s="45"/>
      <c r="GBY230" s="45"/>
      <c r="GBZ230" s="45"/>
      <c r="GCA230" s="45"/>
      <c r="GCB230" s="45"/>
      <c r="GCC230" s="45"/>
      <c r="GCD230" s="45"/>
      <c r="GCE230" s="45"/>
      <c r="GCF230" s="45"/>
      <c r="GCG230" s="45"/>
      <c r="GCH230" s="45"/>
      <c r="GCI230" s="45"/>
      <c r="GCJ230" s="45"/>
      <c r="GCK230" s="45"/>
      <c r="GCL230" s="45"/>
      <c r="GCM230" s="45"/>
      <c r="GCN230" s="45"/>
      <c r="GCO230" s="45"/>
      <c r="GCP230" s="45"/>
      <c r="GCQ230" s="45"/>
      <c r="GCR230" s="45"/>
      <c r="GCS230" s="45"/>
      <c r="GCT230" s="45"/>
      <c r="GCU230" s="45"/>
      <c r="GCV230" s="45"/>
      <c r="GCW230" s="45"/>
      <c r="GCX230" s="45"/>
      <c r="GCY230" s="45"/>
      <c r="GCZ230" s="45"/>
      <c r="GDA230" s="45"/>
      <c r="GDB230" s="45"/>
      <c r="GDC230" s="45"/>
      <c r="GDD230" s="45"/>
      <c r="GDE230" s="45"/>
      <c r="GDF230" s="45"/>
      <c r="GDG230" s="45"/>
      <c r="GDH230" s="45"/>
      <c r="GDI230" s="45"/>
      <c r="GDJ230" s="45"/>
      <c r="GDK230" s="45"/>
      <c r="GDL230" s="45"/>
      <c r="GDM230" s="45"/>
      <c r="GDN230" s="45"/>
      <c r="GDO230" s="45"/>
      <c r="GDP230" s="45"/>
      <c r="GDQ230" s="45"/>
      <c r="GDR230" s="45"/>
      <c r="GDS230" s="45"/>
      <c r="GDT230" s="45"/>
      <c r="GDU230" s="45"/>
      <c r="GDV230" s="45"/>
      <c r="GDW230" s="45"/>
      <c r="GDX230" s="45"/>
      <c r="GDY230" s="45"/>
      <c r="GDZ230" s="45"/>
      <c r="GEA230" s="45"/>
      <c r="GEB230" s="45"/>
      <c r="GEC230" s="45"/>
      <c r="GED230" s="45"/>
      <c r="GEE230" s="45"/>
      <c r="GEF230" s="45"/>
      <c r="GEG230" s="45"/>
      <c r="GEH230" s="45"/>
      <c r="GEI230" s="45"/>
      <c r="GEJ230" s="45"/>
      <c r="GEK230" s="45"/>
      <c r="GEL230" s="45"/>
      <c r="GEM230" s="45"/>
      <c r="GEN230" s="45"/>
      <c r="GEO230" s="45"/>
      <c r="GEP230" s="45"/>
      <c r="GEQ230" s="45"/>
      <c r="GER230" s="45"/>
      <c r="GES230" s="45"/>
      <c r="GET230" s="45"/>
      <c r="GEU230" s="45"/>
      <c r="GEV230" s="45"/>
      <c r="GEW230" s="45"/>
      <c r="GEX230" s="45"/>
      <c r="GEY230" s="45"/>
      <c r="GEZ230" s="45"/>
      <c r="GFA230" s="45"/>
      <c r="GFB230" s="45"/>
      <c r="GFC230" s="45"/>
      <c r="GFD230" s="45"/>
      <c r="GFE230" s="45"/>
      <c r="GFF230" s="45"/>
      <c r="GFG230" s="45"/>
      <c r="GFH230" s="45"/>
      <c r="GFI230" s="45"/>
      <c r="GFJ230" s="45"/>
      <c r="GFK230" s="45"/>
      <c r="GFL230" s="45"/>
      <c r="GFM230" s="45"/>
      <c r="GFN230" s="45"/>
      <c r="GFO230" s="45"/>
      <c r="GFP230" s="45"/>
      <c r="GFQ230" s="45"/>
      <c r="GFR230" s="45"/>
      <c r="GFS230" s="45"/>
      <c r="GFT230" s="45"/>
      <c r="GFU230" s="45"/>
      <c r="GFV230" s="45"/>
      <c r="GFW230" s="45"/>
      <c r="GFX230" s="45"/>
      <c r="GFY230" s="45"/>
      <c r="GFZ230" s="45"/>
      <c r="GGA230" s="45"/>
      <c r="GGB230" s="45"/>
      <c r="GGC230" s="45"/>
      <c r="GGD230" s="45"/>
      <c r="GGE230" s="45"/>
      <c r="GGF230" s="45"/>
      <c r="GGG230" s="45"/>
      <c r="GGH230" s="45"/>
      <c r="GGI230" s="45"/>
      <c r="GGJ230" s="45"/>
      <c r="GGK230" s="45"/>
      <c r="GGL230" s="45"/>
      <c r="GGM230" s="45"/>
      <c r="GGN230" s="45"/>
      <c r="GGO230" s="45"/>
      <c r="GGP230" s="45"/>
      <c r="GGQ230" s="45"/>
      <c r="GGR230" s="45"/>
      <c r="GGS230" s="45"/>
      <c r="GGT230" s="45"/>
      <c r="GGU230" s="45"/>
      <c r="GGV230" s="45"/>
      <c r="GGW230" s="45"/>
      <c r="GGX230" s="45"/>
      <c r="GGY230" s="45"/>
      <c r="GGZ230" s="45"/>
      <c r="GHA230" s="45"/>
      <c r="GHB230" s="45"/>
      <c r="GHC230" s="45"/>
      <c r="GHD230" s="45"/>
      <c r="GHE230" s="45"/>
      <c r="GHF230" s="45"/>
      <c r="GHG230" s="45"/>
      <c r="GHH230" s="45"/>
      <c r="GHI230" s="45"/>
      <c r="GHJ230" s="45"/>
      <c r="GHK230" s="45"/>
      <c r="GHL230" s="45"/>
      <c r="GHM230" s="45"/>
      <c r="GHN230" s="45"/>
      <c r="GHO230" s="45"/>
      <c r="GHP230" s="45"/>
      <c r="GHQ230" s="45"/>
      <c r="GHR230" s="45"/>
      <c r="GHS230" s="45"/>
      <c r="GHT230" s="45"/>
      <c r="GHU230" s="45"/>
      <c r="GHV230" s="45"/>
      <c r="GHW230" s="45"/>
      <c r="GHX230" s="45"/>
      <c r="GHY230" s="45"/>
      <c r="GHZ230" s="45"/>
      <c r="GIA230" s="45"/>
      <c r="GIB230" s="45"/>
      <c r="GIC230" s="45"/>
      <c r="GID230" s="45"/>
      <c r="GIE230" s="45"/>
      <c r="GIF230" s="45"/>
      <c r="GIG230" s="45"/>
      <c r="GIH230" s="45"/>
      <c r="GII230" s="45"/>
      <c r="GIJ230" s="45"/>
      <c r="GIK230" s="45"/>
      <c r="GIL230" s="45"/>
      <c r="GIM230" s="45"/>
      <c r="GIN230" s="45"/>
      <c r="GIO230" s="45"/>
      <c r="GIP230" s="45"/>
      <c r="GIQ230" s="45"/>
      <c r="GIR230" s="45"/>
      <c r="GIS230" s="45"/>
      <c r="GIT230" s="45"/>
      <c r="GIU230" s="45"/>
      <c r="GIV230" s="45"/>
      <c r="GIW230" s="45"/>
      <c r="GIX230" s="45"/>
      <c r="GIY230" s="45"/>
      <c r="GIZ230" s="45"/>
      <c r="GJA230" s="45"/>
      <c r="GJB230" s="45"/>
      <c r="GJC230" s="45"/>
      <c r="GJD230" s="45"/>
      <c r="GJE230" s="45"/>
      <c r="GJF230" s="45"/>
      <c r="GJG230" s="45"/>
      <c r="GJH230" s="45"/>
      <c r="GJI230" s="45"/>
      <c r="GJJ230" s="45"/>
      <c r="GJK230" s="45"/>
      <c r="GJL230" s="45"/>
      <c r="GJM230" s="45"/>
      <c r="GJN230" s="45"/>
      <c r="GJO230" s="45"/>
      <c r="GJP230" s="45"/>
      <c r="GJQ230" s="45"/>
      <c r="GJR230" s="45"/>
      <c r="GJS230" s="45"/>
      <c r="GJT230" s="45"/>
      <c r="GJU230" s="45"/>
      <c r="GJV230" s="45"/>
      <c r="GJW230" s="45"/>
      <c r="GJX230" s="45"/>
      <c r="GJY230" s="45"/>
      <c r="GJZ230" s="45"/>
      <c r="GKA230" s="45"/>
      <c r="GKB230" s="45"/>
      <c r="GKC230" s="45"/>
      <c r="GKD230" s="45"/>
      <c r="GKE230" s="45"/>
      <c r="GKF230" s="45"/>
      <c r="GKG230" s="45"/>
      <c r="GKH230" s="45"/>
      <c r="GKI230" s="45"/>
      <c r="GKJ230" s="45"/>
      <c r="GKK230" s="45"/>
      <c r="GKL230" s="45"/>
      <c r="GKM230" s="45"/>
      <c r="GKN230" s="45"/>
      <c r="GKO230" s="45"/>
      <c r="GKP230" s="45"/>
      <c r="GKQ230" s="45"/>
      <c r="GKR230" s="45"/>
      <c r="GKS230" s="45"/>
      <c r="GKT230" s="45"/>
      <c r="GKU230" s="45"/>
      <c r="GKV230" s="45"/>
      <c r="GKW230" s="45"/>
      <c r="GKX230" s="45"/>
      <c r="GKY230" s="45"/>
      <c r="GKZ230" s="45"/>
      <c r="GLA230" s="45"/>
      <c r="GLB230" s="45"/>
      <c r="GLC230" s="45"/>
      <c r="GLD230" s="45"/>
      <c r="GLE230" s="45"/>
      <c r="GLF230" s="45"/>
      <c r="GLG230" s="45"/>
      <c r="GLH230" s="45"/>
      <c r="GLI230" s="45"/>
      <c r="GLJ230" s="45"/>
      <c r="GLK230" s="45"/>
      <c r="GLL230" s="45"/>
      <c r="GLM230" s="45"/>
      <c r="GLN230" s="45"/>
      <c r="GLO230" s="45"/>
      <c r="GLP230" s="45"/>
      <c r="GLQ230" s="45"/>
      <c r="GLR230" s="45"/>
      <c r="GLS230" s="45"/>
      <c r="GLT230" s="45"/>
      <c r="GLU230" s="45"/>
      <c r="GLV230" s="45"/>
      <c r="GLW230" s="45"/>
      <c r="GLX230" s="45"/>
      <c r="GLY230" s="45"/>
      <c r="GLZ230" s="45"/>
      <c r="GMA230" s="45"/>
      <c r="GMB230" s="45"/>
      <c r="GMC230" s="45"/>
      <c r="GMD230" s="45"/>
      <c r="GME230" s="45"/>
      <c r="GMF230" s="45"/>
      <c r="GMG230" s="45"/>
      <c r="GMH230" s="45"/>
      <c r="GMI230" s="45"/>
      <c r="GMJ230" s="45"/>
      <c r="GMK230" s="45"/>
      <c r="GML230" s="45"/>
      <c r="GMM230" s="45"/>
      <c r="GMN230" s="45"/>
      <c r="GMO230" s="45"/>
      <c r="GMP230" s="45"/>
      <c r="GMQ230" s="45"/>
      <c r="GMR230" s="45"/>
      <c r="GMS230" s="45"/>
      <c r="GMT230" s="45"/>
      <c r="GMU230" s="45"/>
      <c r="GMV230" s="45"/>
      <c r="GMW230" s="45"/>
      <c r="GMX230" s="45"/>
      <c r="GMY230" s="45"/>
      <c r="GMZ230" s="45"/>
      <c r="GNA230" s="45"/>
      <c r="GNB230" s="45"/>
      <c r="GNC230" s="45"/>
      <c r="GND230" s="45"/>
      <c r="GNE230" s="45"/>
      <c r="GNF230" s="45"/>
      <c r="GNG230" s="45"/>
      <c r="GNH230" s="45"/>
      <c r="GNI230" s="45"/>
      <c r="GNJ230" s="45"/>
      <c r="GNK230" s="45"/>
      <c r="GNL230" s="45"/>
      <c r="GNM230" s="45"/>
      <c r="GNN230" s="45"/>
      <c r="GNO230" s="45"/>
      <c r="GNP230" s="45"/>
      <c r="GNQ230" s="45"/>
      <c r="GNR230" s="45"/>
      <c r="GNS230" s="45"/>
      <c r="GNT230" s="45"/>
      <c r="GNU230" s="45"/>
      <c r="GNV230" s="45"/>
      <c r="GNW230" s="45"/>
      <c r="GNX230" s="45"/>
      <c r="GNY230" s="45"/>
      <c r="GNZ230" s="45"/>
      <c r="GOA230" s="45"/>
      <c r="GOB230" s="45"/>
      <c r="GOC230" s="45"/>
      <c r="GOD230" s="45"/>
      <c r="GOE230" s="45"/>
      <c r="GOF230" s="45"/>
      <c r="GOG230" s="45"/>
      <c r="GOH230" s="45"/>
      <c r="GOI230" s="45"/>
      <c r="GOJ230" s="45"/>
      <c r="GOK230" s="45"/>
      <c r="GOL230" s="45"/>
      <c r="GOM230" s="45"/>
      <c r="GON230" s="45"/>
      <c r="GOO230" s="45"/>
      <c r="GOP230" s="45"/>
      <c r="GOQ230" s="45"/>
      <c r="GOR230" s="45"/>
      <c r="GOS230" s="45"/>
      <c r="GOT230" s="45"/>
      <c r="GOU230" s="45"/>
      <c r="GOV230" s="45"/>
      <c r="GOW230" s="45"/>
      <c r="GOX230" s="45"/>
      <c r="GOY230" s="45"/>
      <c r="GOZ230" s="45"/>
      <c r="GPA230" s="45"/>
      <c r="GPB230" s="45"/>
      <c r="GPC230" s="45"/>
      <c r="GPD230" s="45"/>
      <c r="GPE230" s="45"/>
      <c r="GPF230" s="45"/>
      <c r="GPG230" s="45"/>
      <c r="GPH230" s="45"/>
      <c r="GPI230" s="45"/>
      <c r="GPJ230" s="45"/>
      <c r="GPK230" s="45"/>
      <c r="GPL230" s="45"/>
      <c r="GPM230" s="45"/>
      <c r="GPN230" s="45"/>
      <c r="GPO230" s="45"/>
      <c r="GPP230" s="45"/>
      <c r="GPQ230" s="45"/>
      <c r="GPR230" s="45"/>
      <c r="GPS230" s="45"/>
      <c r="GPT230" s="45"/>
      <c r="GPU230" s="45"/>
      <c r="GPV230" s="45"/>
      <c r="GPW230" s="45"/>
      <c r="GPX230" s="45"/>
      <c r="GPY230" s="45"/>
      <c r="GPZ230" s="45"/>
      <c r="GQA230" s="45"/>
      <c r="GQB230" s="45"/>
      <c r="GQC230" s="45"/>
      <c r="GQD230" s="45"/>
      <c r="GQE230" s="45"/>
      <c r="GQF230" s="45"/>
      <c r="GQG230" s="45"/>
      <c r="GQH230" s="45"/>
      <c r="GQI230" s="45"/>
      <c r="GQJ230" s="45"/>
      <c r="GQK230" s="45"/>
      <c r="GQL230" s="45"/>
      <c r="GQM230" s="45"/>
      <c r="GQN230" s="45"/>
      <c r="GQO230" s="45"/>
      <c r="GQP230" s="45"/>
      <c r="GQQ230" s="45"/>
      <c r="GQR230" s="45"/>
      <c r="GQS230" s="45"/>
      <c r="GQT230" s="45"/>
      <c r="GQU230" s="45"/>
      <c r="GQV230" s="45"/>
      <c r="GQW230" s="45"/>
      <c r="GQX230" s="45"/>
      <c r="GQY230" s="45"/>
      <c r="GQZ230" s="45"/>
      <c r="GRA230" s="45"/>
      <c r="GRB230" s="45"/>
      <c r="GRC230" s="45"/>
      <c r="GRD230" s="45"/>
      <c r="GRE230" s="45"/>
      <c r="GRF230" s="45"/>
      <c r="GRG230" s="45"/>
      <c r="GRH230" s="45"/>
      <c r="GRI230" s="45"/>
      <c r="GRJ230" s="45"/>
      <c r="GRK230" s="45"/>
      <c r="GRL230" s="45"/>
      <c r="GRM230" s="45"/>
      <c r="GRN230" s="45"/>
      <c r="GRO230" s="45"/>
      <c r="GRP230" s="45"/>
      <c r="GRQ230" s="45"/>
      <c r="GRR230" s="45"/>
      <c r="GRS230" s="45"/>
      <c r="GRT230" s="45"/>
      <c r="GRU230" s="45"/>
      <c r="GRV230" s="45"/>
      <c r="GRW230" s="45"/>
      <c r="GRX230" s="45"/>
      <c r="GRY230" s="45"/>
      <c r="GRZ230" s="45"/>
      <c r="GSA230" s="45"/>
      <c r="GSB230" s="45"/>
      <c r="GSC230" s="45"/>
      <c r="GSD230" s="45"/>
      <c r="GSE230" s="45"/>
      <c r="GSF230" s="45"/>
      <c r="GSG230" s="45"/>
      <c r="GSH230" s="45"/>
      <c r="GSI230" s="45"/>
      <c r="GSJ230" s="45"/>
      <c r="GSK230" s="45"/>
      <c r="GSL230" s="45"/>
      <c r="GSM230" s="45"/>
      <c r="GSN230" s="45"/>
      <c r="GSO230" s="45"/>
      <c r="GSP230" s="45"/>
      <c r="GSQ230" s="45"/>
      <c r="GSR230" s="45"/>
      <c r="GSS230" s="45"/>
      <c r="GST230" s="45"/>
      <c r="GSU230" s="45"/>
      <c r="GSV230" s="45"/>
      <c r="GSW230" s="45"/>
      <c r="GSX230" s="45"/>
      <c r="GSY230" s="45"/>
      <c r="GSZ230" s="45"/>
      <c r="GTA230" s="45"/>
      <c r="GTB230" s="45"/>
      <c r="GTC230" s="45"/>
      <c r="GTD230" s="45"/>
      <c r="GTE230" s="45"/>
      <c r="GTF230" s="45"/>
      <c r="GTG230" s="45"/>
      <c r="GTH230" s="45"/>
      <c r="GTI230" s="45"/>
      <c r="GTJ230" s="45"/>
      <c r="GTK230" s="45"/>
      <c r="GTL230" s="45"/>
      <c r="GTM230" s="45"/>
      <c r="GTN230" s="45"/>
      <c r="GTO230" s="45"/>
      <c r="GTP230" s="45"/>
      <c r="GTQ230" s="45"/>
      <c r="GTR230" s="45"/>
      <c r="GTS230" s="45"/>
      <c r="GTT230" s="45"/>
      <c r="GTU230" s="45"/>
      <c r="GTV230" s="45"/>
      <c r="GTW230" s="45"/>
      <c r="GTX230" s="45"/>
      <c r="GTY230" s="45"/>
      <c r="GTZ230" s="45"/>
      <c r="GUA230" s="45"/>
      <c r="GUB230" s="45"/>
      <c r="GUC230" s="45"/>
      <c r="GUD230" s="45"/>
      <c r="GUE230" s="45"/>
      <c r="GUF230" s="45"/>
      <c r="GUG230" s="45"/>
      <c r="GUH230" s="45"/>
      <c r="GUI230" s="45"/>
      <c r="GUJ230" s="45"/>
      <c r="GUK230" s="45"/>
      <c r="GUL230" s="45"/>
      <c r="GUM230" s="45"/>
      <c r="GUN230" s="45"/>
      <c r="GUO230" s="45"/>
      <c r="GUP230" s="45"/>
      <c r="GUQ230" s="45"/>
      <c r="GUR230" s="45"/>
      <c r="GUS230" s="45"/>
      <c r="GUT230" s="45"/>
      <c r="GUU230" s="45"/>
      <c r="GUV230" s="45"/>
      <c r="GUW230" s="45"/>
      <c r="GUX230" s="45"/>
      <c r="GUY230" s="45"/>
      <c r="GUZ230" s="45"/>
      <c r="GVA230" s="45"/>
      <c r="GVB230" s="45"/>
      <c r="GVC230" s="45"/>
      <c r="GVD230" s="45"/>
      <c r="GVE230" s="45"/>
      <c r="GVF230" s="45"/>
      <c r="GVG230" s="45"/>
      <c r="GVH230" s="45"/>
      <c r="GVI230" s="45"/>
      <c r="GVJ230" s="45"/>
      <c r="GVK230" s="45"/>
      <c r="GVL230" s="45"/>
      <c r="GVM230" s="45"/>
      <c r="GVN230" s="45"/>
      <c r="GVO230" s="45"/>
      <c r="GVP230" s="45"/>
      <c r="GVQ230" s="45"/>
      <c r="GVR230" s="45"/>
      <c r="GVS230" s="45"/>
      <c r="GVT230" s="45"/>
      <c r="GVU230" s="45"/>
      <c r="GVV230" s="45"/>
      <c r="GVW230" s="45"/>
      <c r="GVX230" s="45"/>
      <c r="GVY230" s="45"/>
      <c r="GVZ230" s="45"/>
      <c r="GWA230" s="45"/>
      <c r="GWB230" s="45"/>
      <c r="GWC230" s="45"/>
      <c r="GWD230" s="45"/>
      <c r="GWE230" s="45"/>
      <c r="GWF230" s="45"/>
      <c r="GWG230" s="45"/>
      <c r="GWH230" s="45"/>
      <c r="GWI230" s="45"/>
      <c r="GWJ230" s="45"/>
      <c r="GWK230" s="45"/>
      <c r="GWL230" s="45"/>
      <c r="GWM230" s="45"/>
      <c r="GWN230" s="45"/>
      <c r="GWO230" s="45"/>
      <c r="GWP230" s="45"/>
      <c r="GWQ230" s="45"/>
      <c r="GWR230" s="45"/>
      <c r="GWS230" s="45"/>
      <c r="GWT230" s="45"/>
      <c r="GWU230" s="45"/>
      <c r="GWV230" s="45"/>
      <c r="GWW230" s="45"/>
      <c r="GWX230" s="45"/>
      <c r="GWY230" s="45"/>
      <c r="GWZ230" s="45"/>
      <c r="GXA230" s="45"/>
      <c r="GXB230" s="45"/>
      <c r="GXC230" s="45"/>
      <c r="GXD230" s="45"/>
      <c r="GXE230" s="45"/>
      <c r="GXF230" s="45"/>
      <c r="GXG230" s="45"/>
      <c r="GXH230" s="45"/>
      <c r="GXI230" s="45"/>
      <c r="GXJ230" s="45"/>
      <c r="GXK230" s="45"/>
      <c r="GXL230" s="45"/>
      <c r="GXM230" s="45"/>
      <c r="GXN230" s="45"/>
      <c r="GXO230" s="45"/>
      <c r="GXP230" s="45"/>
      <c r="GXQ230" s="45"/>
      <c r="GXR230" s="45"/>
      <c r="GXS230" s="45"/>
      <c r="GXT230" s="45"/>
      <c r="GXU230" s="45"/>
      <c r="GXV230" s="45"/>
      <c r="GXW230" s="45"/>
      <c r="GXX230" s="45"/>
      <c r="GXY230" s="45"/>
      <c r="GXZ230" s="45"/>
      <c r="GYA230" s="45"/>
      <c r="GYB230" s="45"/>
      <c r="GYC230" s="45"/>
      <c r="GYD230" s="45"/>
      <c r="GYE230" s="45"/>
      <c r="GYF230" s="45"/>
      <c r="GYG230" s="45"/>
      <c r="GYH230" s="45"/>
      <c r="GYI230" s="45"/>
      <c r="GYJ230" s="45"/>
      <c r="GYK230" s="45"/>
      <c r="GYL230" s="45"/>
      <c r="GYM230" s="45"/>
      <c r="GYN230" s="45"/>
      <c r="GYO230" s="45"/>
      <c r="GYP230" s="45"/>
      <c r="GYQ230" s="45"/>
      <c r="GYR230" s="45"/>
      <c r="GYS230" s="45"/>
      <c r="GYT230" s="45"/>
      <c r="GYU230" s="45"/>
      <c r="GYV230" s="45"/>
      <c r="GYW230" s="45"/>
      <c r="GYX230" s="45"/>
      <c r="GYY230" s="45"/>
      <c r="GYZ230" s="45"/>
      <c r="GZA230" s="45"/>
      <c r="GZB230" s="45"/>
      <c r="GZC230" s="45"/>
      <c r="GZD230" s="45"/>
      <c r="GZE230" s="45"/>
      <c r="GZF230" s="45"/>
      <c r="GZG230" s="45"/>
      <c r="GZH230" s="45"/>
      <c r="GZI230" s="45"/>
      <c r="GZJ230" s="45"/>
      <c r="GZK230" s="45"/>
      <c r="GZL230" s="45"/>
      <c r="GZM230" s="45"/>
      <c r="GZN230" s="45"/>
      <c r="GZO230" s="45"/>
      <c r="GZP230" s="45"/>
      <c r="GZQ230" s="45"/>
      <c r="GZR230" s="45"/>
      <c r="GZS230" s="45"/>
      <c r="GZT230" s="45"/>
      <c r="GZU230" s="45"/>
      <c r="GZV230" s="45"/>
      <c r="GZW230" s="45"/>
      <c r="GZX230" s="45"/>
      <c r="GZY230" s="45"/>
      <c r="GZZ230" s="45"/>
      <c r="HAA230" s="45"/>
      <c r="HAB230" s="45"/>
      <c r="HAC230" s="45"/>
      <c r="HAD230" s="45"/>
      <c r="HAE230" s="45"/>
      <c r="HAF230" s="45"/>
      <c r="HAG230" s="45"/>
      <c r="HAH230" s="45"/>
      <c r="HAI230" s="45"/>
      <c r="HAJ230" s="45"/>
      <c r="HAK230" s="45"/>
      <c r="HAL230" s="45"/>
      <c r="HAM230" s="45"/>
      <c r="HAN230" s="45"/>
      <c r="HAO230" s="45"/>
      <c r="HAP230" s="45"/>
      <c r="HAQ230" s="45"/>
      <c r="HAR230" s="45"/>
      <c r="HAS230" s="45"/>
      <c r="HAT230" s="45"/>
      <c r="HAU230" s="45"/>
      <c r="HAV230" s="45"/>
      <c r="HAW230" s="45"/>
      <c r="HAX230" s="45"/>
      <c r="HAY230" s="45"/>
      <c r="HAZ230" s="45"/>
      <c r="HBA230" s="45"/>
      <c r="HBB230" s="45"/>
      <c r="HBC230" s="45"/>
      <c r="HBD230" s="45"/>
      <c r="HBE230" s="45"/>
      <c r="HBF230" s="45"/>
      <c r="HBG230" s="45"/>
      <c r="HBH230" s="45"/>
      <c r="HBI230" s="45"/>
      <c r="HBJ230" s="45"/>
      <c r="HBK230" s="45"/>
      <c r="HBL230" s="45"/>
      <c r="HBM230" s="45"/>
      <c r="HBN230" s="45"/>
      <c r="HBO230" s="45"/>
      <c r="HBP230" s="45"/>
      <c r="HBQ230" s="45"/>
      <c r="HBR230" s="45"/>
      <c r="HBS230" s="45"/>
      <c r="HBT230" s="45"/>
      <c r="HBU230" s="45"/>
      <c r="HBV230" s="45"/>
      <c r="HBW230" s="45"/>
      <c r="HBX230" s="45"/>
      <c r="HBY230" s="45"/>
      <c r="HBZ230" s="45"/>
      <c r="HCA230" s="45"/>
      <c r="HCB230" s="45"/>
      <c r="HCC230" s="45"/>
      <c r="HCD230" s="45"/>
      <c r="HCE230" s="45"/>
      <c r="HCF230" s="45"/>
      <c r="HCG230" s="45"/>
      <c r="HCH230" s="45"/>
      <c r="HCI230" s="45"/>
      <c r="HCJ230" s="45"/>
      <c r="HCK230" s="45"/>
      <c r="HCL230" s="45"/>
      <c r="HCM230" s="45"/>
      <c r="HCN230" s="45"/>
      <c r="HCO230" s="45"/>
      <c r="HCP230" s="45"/>
      <c r="HCQ230" s="45"/>
      <c r="HCR230" s="45"/>
      <c r="HCS230" s="45"/>
      <c r="HCT230" s="45"/>
      <c r="HCU230" s="45"/>
      <c r="HCV230" s="45"/>
      <c r="HCW230" s="45"/>
      <c r="HCX230" s="45"/>
      <c r="HCY230" s="45"/>
      <c r="HCZ230" s="45"/>
      <c r="HDA230" s="45"/>
      <c r="HDB230" s="45"/>
      <c r="HDC230" s="45"/>
      <c r="HDD230" s="45"/>
      <c r="HDE230" s="45"/>
      <c r="HDF230" s="45"/>
      <c r="HDG230" s="45"/>
      <c r="HDH230" s="45"/>
      <c r="HDI230" s="45"/>
      <c r="HDJ230" s="45"/>
      <c r="HDK230" s="45"/>
      <c r="HDL230" s="45"/>
      <c r="HDM230" s="45"/>
      <c r="HDN230" s="45"/>
      <c r="HDO230" s="45"/>
      <c r="HDP230" s="45"/>
      <c r="HDQ230" s="45"/>
      <c r="HDR230" s="45"/>
      <c r="HDS230" s="45"/>
      <c r="HDT230" s="45"/>
      <c r="HDU230" s="45"/>
      <c r="HDV230" s="45"/>
      <c r="HDW230" s="45"/>
      <c r="HDX230" s="45"/>
      <c r="HDY230" s="45"/>
      <c r="HDZ230" s="45"/>
      <c r="HEA230" s="45"/>
      <c r="HEB230" s="45"/>
      <c r="HEC230" s="45"/>
      <c r="HED230" s="45"/>
      <c r="HEE230" s="45"/>
      <c r="HEF230" s="45"/>
      <c r="HEG230" s="45"/>
      <c r="HEH230" s="45"/>
      <c r="HEI230" s="45"/>
      <c r="HEJ230" s="45"/>
      <c r="HEK230" s="45"/>
      <c r="HEL230" s="45"/>
      <c r="HEM230" s="45"/>
      <c r="HEN230" s="45"/>
      <c r="HEO230" s="45"/>
      <c r="HEP230" s="45"/>
      <c r="HEQ230" s="45"/>
      <c r="HER230" s="45"/>
      <c r="HES230" s="45"/>
      <c r="HET230" s="45"/>
      <c r="HEU230" s="45"/>
      <c r="HEV230" s="45"/>
      <c r="HEW230" s="45"/>
      <c r="HEX230" s="45"/>
      <c r="HEY230" s="45"/>
      <c r="HEZ230" s="45"/>
      <c r="HFA230" s="45"/>
      <c r="HFB230" s="45"/>
      <c r="HFC230" s="45"/>
      <c r="HFD230" s="45"/>
      <c r="HFE230" s="45"/>
      <c r="HFF230" s="45"/>
      <c r="HFG230" s="45"/>
      <c r="HFH230" s="45"/>
      <c r="HFI230" s="45"/>
      <c r="HFJ230" s="45"/>
      <c r="HFK230" s="45"/>
      <c r="HFL230" s="45"/>
      <c r="HFM230" s="45"/>
      <c r="HFN230" s="45"/>
      <c r="HFO230" s="45"/>
      <c r="HFP230" s="45"/>
      <c r="HFQ230" s="45"/>
      <c r="HFR230" s="45"/>
      <c r="HFS230" s="45"/>
      <c r="HFT230" s="45"/>
      <c r="HFU230" s="45"/>
      <c r="HFV230" s="45"/>
      <c r="HFW230" s="45"/>
      <c r="HFX230" s="45"/>
      <c r="HFY230" s="45"/>
      <c r="HFZ230" s="45"/>
      <c r="HGA230" s="45"/>
      <c r="HGB230" s="45"/>
      <c r="HGC230" s="45"/>
      <c r="HGD230" s="45"/>
      <c r="HGE230" s="45"/>
      <c r="HGF230" s="45"/>
      <c r="HGG230" s="45"/>
      <c r="HGH230" s="45"/>
      <c r="HGI230" s="45"/>
      <c r="HGJ230" s="45"/>
      <c r="HGK230" s="45"/>
      <c r="HGL230" s="45"/>
      <c r="HGM230" s="45"/>
      <c r="HGN230" s="45"/>
      <c r="HGO230" s="45"/>
      <c r="HGP230" s="45"/>
      <c r="HGQ230" s="45"/>
      <c r="HGR230" s="45"/>
      <c r="HGS230" s="45"/>
      <c r="HGT230" s="45"/>
      <c r="HGU230" s="45"/>
      <c r="HGV230" s="45"/>
      <c r="HGW230" s="45"/>
      <c r="HGX230" s="45"/>
      <c r="HGY230" s="45"/>
      <c r="HGZ230" s="45"/>
      <c r="HHA230" s="45"/>
      <c r="HHB230" s="45"/>
      <c r="HHC230" s="45"/>
      <c r="HHD230" s="45"/>
      <c r="HHE230" s="45"/>
      <c r="HHF230" s="45"/>
      <c r="HHG230" s="45"/>
      <c r="HHH230" s="45"/>
      <c r="HHI230" s="45"/>
      <c r="HHJ230" s="45"/>
      <c r="HHK230" s="45"/>
      <c r="HHL230" s="45"/>
      <c r="HHM230" s="45"/>
      <c r="HHN230" s="45"/>
      <c r="HHO230" s="45"/>
      <c r="HHP230" s="45"/>
      <c r="HHQ230" s="45"/>
      <c r="HHR230" s="45"/>
      <c r="HHS230" s="45"/>
      <c r="HHT230" s="45"/>
      <c r="HHU230" s="45"/>
      <c r="HHV230" s="45"/>
      <c r="HHW230" s="45"/>
      <c r="HHX230" s="45"/>
      <c r="HHY230" s="45"/>
      <c r="HHZ230" s="45"/>
      <c r="HIA230" s="45"/>
      <c r="HIB230" s="45"/>
      <c r="HIC230" s="45"/>
      <c r="HID230" s="45"/>
      <c r="HIE230" s="45"/>
      <c r="HIF230" s="45"/>
      <c r="HIG230" s="45"/>
      <c r="HIH230" s="45"/>
      <c r="HII230" s="45"/>
      <c r="HIJ230" s="45"/>
      <c r="HIK230" s="45"/>
      <c r="HIL230" s="45"/>
      <c r="HIM230" s="45"/>
      <c r="HIN230" s="45"/>
      <c r="HIO230" s="45"/>
      <c r="HIP230" s="45"/>
      <c r="HIQ230" s="45"/>
      <c r="HIR230" s="45"/>
      <c r="HIS230" s="45"/>
      <c r="HIT230" s="45"/>
      <c r="HIU230" s="45"/>
      <c r="HIV230" s="45"/>
      <c r="HIW230" s="45"/>
      <c r="HIX230" s="45"/>
      <c r="HIY230" s="45"/>
      <c r="HIZ230" s="45"/>
      <c r="HJA230" s="45"/>
      <c r="HJB230" s="45"/>
      <c r="HJC230" s="45"/>
      <c r="HJD230" s="45"/>
      <c r="HJE230" s="45"/>
      <c r="HJF230" s="45"/>
      <c r="HJG230" s="45"/>
      <c r="HJH230" s="45"/>
      <c r="HJI230" s="45"/>
      <c r="HJJ230" s="45"/>
      <c r="HJK230" s="45"/>
      <c r="HJL230" s="45"/>
      <c r="HJM230" s="45"/>
      <c r="HJN230" s="45"/>
      <c r="HJO230" s="45"/>
      <c r="HJP230" s="45"/>
      <c r="HJQ230" s="45"/>
      <c r="HJR230" s="45"/>
      <c r="HJS230" s="45"/>
      <c r="HJT230" s="45"/>
      <c r="HJU230" s="45"/>
      <c r="HJV230" s="45"/>
      <c r="HJW230" s="45"/>
      <c r="HJX230" s="45"/>
      <c r="HJY230" s="45"/>
      <c r="HJZ230" s="45"/>
      <c r="HKA230" s="45"/>
      <c r="HKB230" s="45"/>
      <c r="HKC230" s="45"/>
      <c r="HKD230" s="45"/>
      <c r="HKE230" s="45"/>
      <c r="HKF230" s="45"/>
      <c r="HKG230" s="45"/>
      <c r="HKH230" s="45"/>
      <c r="HKI230" s="45"/>
      <c r="HKJ230" s="45"/>
      <c r="HKK230" s="45"/>
      <c r="HKL230" s="45"/>
      <c r="HKM230" s="45"/>
      <c r="HKN230" s="45"/>
      <c r="HKO230" s="45"/>
      <c r="HKP230" s="45"/>
      <c r="HKQ230" s="45"/>
      <c r="HKR230" s="45"/>
      <c r="HKS230" s="45"/>
      <c r="HKT230" s="45"/>
      <c r="HKU230" s="45"/>
      <c r="HKV230" s="45"/>
      <c r="HKW230" s="45"/>
      <c r="HKX230" s="45"/>
      <c r="HKY230" s="45"/>
      <c r="HKZ230" s="45"/>
      <c r="HLA230" s="45"/>
      <c r="HLB230" s="45"/>
      <c r="HLC230" s="45"/>
      <c r="HLD230" s="45"/>
      <c r="HLE230" s="45"/>
      <c r="HLF230" s="45"/>
      <c r="HLG230" s="45"/>
      <c r="HLH230" s="45"/>
      <c r="HLI230" s="45"/>
      <c r="HLJ230" s="45"/>
      <c r="HLK230" s="45"/>
      <c r="HLL230" s="45"/>
      <c r="HLM230" s="45"/>
      <c r="HLN230" s="45"/>
      <c r="HLO230" s="45"/>
      <c r="HLP230" s="45"/>
      <c r="HLQ230" s="45"/>
      <c r="HLR230" s="45"/>
      <c r="HLS230" s="45"/>
      <c r="HLT230" s="45"/>
      <c r="HLU230" s="45"/>
      <c r="HLV230" s="45"/>
      <c r="HLW230" s="45"/>
      <c r="HLX230" s="45"/>
      <c r="HLY230" s="45"/>
      <c r="HLZ230" s="45"/>
      <c r="HMA230" s="45"/>
      <c r="HMB230" s="45"/>
      <c r="HMC230" s="45"/>
      <c r="HMD230" s="45"/>
      <c r="HME230" s="45"/>
      <c r="HMF230" s="45"/>
      <c r="HMG230" s="45"/>
      <c r="HMH230" s="45"/>
      <c r="HMI230" s="45"/>
      <c r="HMJ230" s="45"/>
      <c r="HMK230" s="45"/>
      <c r="HML230" s="45"/>
      <c r="HMM230" s="45"/>
      <c r="HMN230" s="45"/>
      <c r="HMO230" s="45"/>
      <c r="HMP230" s="45"/>
      <c r="HMQ230" s="45"/>
      <c r="HMR230" s="45"/>
      <c r="HMS230" s="45"/>
      <c r="HMT230" s="45"/>
      <c r="HMU230" s="45"/>
      <c r="HMV230" s="45"/>
      <c r="HMW230" s="45"/>
      <c r="HMX230" s="45"/>
      <c r="HMY230" s="45"/>
      <c r="HMZ230" s="45"/>
      <c r="HNA230" s="45"/>
      <c r="HNB230" s="45"/>
      <c r="HNC230" s="45"/>
      <c r="HND230" s="45"/>
      <c r="HNE230" s="45"/>
      <c r="HNF230" s="45"/>
      <c r="HNG230" s="45"/>
      <c r="HNH230" s="45"/>
      <c r="HNI230" s="45"/>
      <c r="HNJ230" s="45"/>
      <c r="HNK230" s="45"/>
      <c r="HNL230" s="45"/>
      <c r="HNM230" s="45"/>
      <c r="HNN230" s="45"/>
      <c r="HNO230" s="45"/>
      <c r="HNP230" s="45"/>
      <c r="HNQ230" s="45"/>
      <c r="HNR230" s="45"/>
      <c r="HNS230" s="45"/>
      <c r="HNT230" s="45"/>
      <c r="HNU230" s="45"/>
      <c r="HNV230" s="45"/>
      <c r="HNW230" s="45"/>
      <c r="HNX230" s="45"/>
      <c r="HNY230" s="45"/>
      <c r="HNZ230" s="45"/>
      <c r="HOA230" s="45"/>
      <c r="HOB230" s="45"/>
      <c r="HOC230" s="45"/>
      <c r="HOD230" s="45"/>
      <c r="HOE230" s="45"/>
      <c r="HOF230" s="45"/>
      <c r="HOG230" s="45"/>
      <c r="HOH230" s="45"/>
      <c r="HOI230" s="45"/>
      <c r="HOJ230" s="45"/>
      <c r="HOK230" s="45"/>
      <c r="HOL230" s="45"/>
      <c r="HOM230" s="45"/>
      <c r="HON230" s="45"/>
      <c r="HOO230" s="45"/>
      <c r="HOP230" s="45"/>
      <c r="HOQ230" s="45"/>
      <c r="HOR230" s="45"/>
      <c r="HOS230" s="45"/>
      <c r="HOT230" s="45"/>
      <c r="HOU230" s="45"/>
      <c r="HOV230" s="45"/>
      <c r="HOW230" s="45"/>
      <c r="HOX230" s="45"/>
      <c r="HOY230" s="45"/>
      <c r="HOZ230" s="45"/>
      <c r="HPA230" s="45"/>
      <c r="HPB230" s="45"/>
      <c r="HPC230" s="45"/>
      <c r="HPD230" s="45"/>
      <c r="HPE230" s="45"/>
      <c r="HPF230" s="45"/>
      <c r="HPG230" s="45"/>
      <c r="HPH230" s="45"/>
      <c r="HPI230" s="45"/>
      <c r="HPJ230" s="45"/>
      <c r="HPK230" s="45"/>
      <c r="HPL230" s="45"/>
      <c r="HPM230" s="45"/>
      <c r="HPN230" s="45"/>
      <c r="HPO230" s="45"/>
      <c r="HPP230" s="45"/>
      <c r="HPQ230" s="45"/>
      <c r="HPR230" s="45"/>
      <c r="HPS230" s="45"/>
      <c r="HPT230" s="45"/>
      <c r="HPU230" s="45"/>
      <c r="HPV230" s="45"/>
      <c r="HPW230" s="45"/>
      <c r="HPX230" s="45"/>
      <c r="HPY230" s="45"/>
      <c r="HPZ230" s="45"/>
      <c r="HQA230" s="45"/>
      <c r="HQB230" s="45"/>
      <c r="HQC230" s="45"/>
      <c r="HQD230" s="45"/>
      <c r="HQE230" s="45"/>
      <c r="HQF230" s="45"/>
      <c r="HQG230" s="45"/>
      <c r="HQH230" s="45"/>
      <c r="HQI230" s="45"/>
      <c r="HQJ230" s="45"/>
      <c r="HQK230" s="45"/>
      <c r="HQL230" s="45"/>
      <c r="HQM230" s="45"/>
      <c r="HQN230" s="45"/>
      <c r="HQO230" s="45"/>
      <c r="HQP230" s="45"/>
      <c r="HQQ230" s="45"/>
      <c r="HQR230" s="45"/>
      <c r="HQS230" s="45"/>
      <c r="HQT230" s="45"/>
      <c r="HQU230" s="45"/>
      <c r="HQV230" s="45"/>
      <c r="HQW230" s="45"/>
      <c r="HQX230" s="45"/>
      <c r="HQY230" s="45"/>
      <c r="HQZ230" s="45"/>
      <c r="HRA230" s="45"/>
      <c r="HRB230" s="45"/>
      <c r="HRC230" s="45"/>
      <c r="HRD230" s="45"/>
      <c r="HRE230" s="45"/>
      <c r="HRF230" s="45"/>
      <c r="HRG230" s="45"/>
      <c r="HRH230" s="45"/>
      <c r="HRI230" s="45"/>
      <c r="HRJ230" s="45"/>
      <c r="HRK230" s="45"/>
      <c r="HRL230" s="45"/>
      <c r="HRM230" s="45"/>
      <c r="HRN230" s="45"/>
      <c r="HRO230" s="45"/>
      <c r="HRP230" s="45"/>
      <c r="HRQ230" s="45"/>
      <c r="HRR230" s="45"/>
      <c r="HRS230" s="45"/>
      <c r="HRT230" s="45"/>
      <c r="HRU230" s="45"/>
      <c r="HRV230" s="45"/>
      <c r="HRW230" s="45"/>
      <c r="HRX230" s="45"/>
      <c r="HRY230" s="45"/>
      <c r="HRZ230" s="45"/>
      <c r="HSA230" s="45"/>
      <c r="HSB230" s="45"/>
      <c r="HSC230" s="45"/>
      <c r="HSD230" s="45"/>
      <c r="HSE230" s="45"/>
      <c r="HSF230" s="45"/>
      <c r="HSG230" s="45"/>
      <c r="HSH230" s="45"/>
      <c r="HSI230" s="45"/>
      <c r="HSJ230" s="45"/>
      <c r="HSK230" s="45"/>
      <c r="HSL230" s="45"/>
      <c r="HSM230" s="45"/>
      <c r="HSN230" s="45"/>
      <c r="HSO230" s="45"/>
      <c r="HSP230" s="45"/>
      <c r="HSQ230" s="45"/>
      <c r="HSR230" s="45"/>
      <c r="HSS230" s="45"/>
      <c r="HST230" s="45"/>
      <c r="HSU230" s="45"/>
      <c r="HSV230" s="45"/>
      <c r="HSW230" s="45"/>
      <c r="HSX230" s="45"/>
      <c r="HSY230" s="45"/>
      <c r="HSZ230" s="45"/>
      <c r="HTA230" s="45"/>
      <c r="HTB230" s="45"/>
      <c r="HTC230" s="45"/>
      <c r="HTD230" s="45"/>
      <c r="HTE230" s="45"/>
      <c r="HTF230" s="45"/>
      <c r="HTG230" s="45"/>
      <c r="HTH230" s="45"/>
      <c r="HTI230" s="45"/>
      <c r="HTJ230" s="45"/>
      <c r="HTK230" s="45"/>
      <c r="HTL230" s="45"/>
      <c r="HTM230" s="45"/>
      <c r="HTN230" s="45"/>
      <c r="HTO230" s="45"/>
      <c r="HTP230" s="45"/>
      <c r="HTQ230" s="45"/>
      <c r="HTR230" s="45"/>
      <c r="HTS230" s="45"/>
      <c r="HTT230" s="45"/>
      <c r="HTU230" s="45"/>
      <c r="HTV230" s="45"/>
      <c r="HTW230" s="45"/>
      <c r="HTX230" s="45"/>
      <c r="HTY230" s="45"/>
      <c r="HTZ230" s="45"/>
      <c r="HUA230" s="45"/>
      <c r="HUB230" s="45"/>
      <c r="HUC230" s="45"/>
      <c r="HUD230" s="45"/>
      <c r="HUE230" s="45"/>
      <c r="HUF230" s="45"/>
      <c r="HUG230" s="45"/>
      <c r="HUH230" s="45"/>
      <c r="HUI230" s="45"/>
      <c r="HUJ230" s="45"/>
      <c r="HUK230" s="45"/>
      <c r="HUL230" s="45"/>
      <c r="HUM230" s="45"/>
      <c r="HUN230" s="45"/>
      <c r="HUO230" s="45"/>
      <c r="HUP230" s="45"/>
      <c r="HUQ230" s="45"/>
      <c r="HUR230" s="45"/>
      <c r="HUS230" s="45"/>
      <c r="HUT230" s="45"/>
      <c r="HUU230" s="45"/>
      <c r="HUV230" s="45"/>
      <c r="HUW230" s="45"/>
      <c r="HUX230" s="45"/>
      <c r="HUY230" s="45"/>
      <c r="HUZ230" s="45"/>
      <c r="HVA230" s="45"/>
      <c r="HVB230" s="45"/>
      <c r="HVC230" s="45"/>
      <c r="HVD230" s="45"/>
      <c r="HVE230" s="45"/>
      <c r="HVF230" s="45"/>
      <c r="HVG230" s="45"/>
      <c r="HVH230" s="45"/>
      <c r="HVI230" s="45"/>
      <c r="HVJ230" s="45"/>
      <c r="HVK230" s="45"/>
      <c r="HVL230" s="45"/>
      <c r="HVM230" s="45"/>
      <c r="HVN230" s="45"/>
      <c r="HVO230" s="45"/>
      <c r="HVP230" s="45"/>
      <c r="HVQ230" s="45"/>
      <c r="HVR230" s="45"/>
      <c r="HVS230" s="45"/>
      <c r="HVT230" s="45"/>
      <c r="HVU230" s="45"/>
      <c r="HVV230" s="45"/>
      <c r="HVW230" s="45"/>
      <c r="HVX230" s="45"/>
      <c r="HVY230" s="45"/>
      <c r="HVZ230" s="45"/>
      <c r="HWA230" s="45"/>
      <c r="HWB230" s="45"/>
      <c r="HWC230" s="45"/>
      <c r="HWD230" s="45"/>
      <c r="HWE230" s="45"/>
      <c r="HWF230" s="45"/>
      <c r="HWG230" s="45"/>
      <c r="HWH230" s="45"/>
      <c r="HWI230" s="45"/>
      <c r="HWJ230" s="45"/>
      <c r="HWK230" s="45"/>
      <c r="HWL230" s="45"/>
      <c r="HWM230" s="45"/>
      <c r="HWN230" s="45"/>
      <c r="HWO230" s="45"/>
      <c r="HWP230" s="45"/>
      <c r="HWQ230" s="45"/>
      <c r="HWR230" s="45"/>
      <c r="HWS230" s="45"/>
      <c r="HWT230" s="45"/>
      <c r="HWU230" s="45"/>
      <c r="HWV230" s="45"/>
      <c r="HWW230" s="45"/>
      <c r="HWX230" s="45"/>
      <c r="HWY230" s="45"/>
      <c r="HWZ230" s="45"/>
      <c r="HXA230" s="45"/>
      <c r="HXB230" s="45"/>
      <c r="HXC230" s="45"/>
      <c r="HXD230" s="45"/>
      <c r="HXE230" s="45"/>
      <c r="HXF230" s="45"/>
      <c r="HXG230" s="45"/>
      <c r="HXH230" s="45"/>
      <c r="HXI230" s="45"/>
      <c r="HXJ230" s="45"/>
      <c r="HXK230" s="45"/>
      <c r="HXL230" s="45"/>
      <c r="HXM230" s="45"/>
      <c r="HXN230" s="45"/>
      <c r="HXO230" s="45"/>
      <c r="HXP230" s="45"/>
      <c r="HXQ230" s="45"/>
      <c r="HXR230" s="45"/>
      <c r="HXS230" s="45"/>
      <c r="HXT230" s="45"/>
      <c r="HXU230" s="45"/>
      <c r="HXV230" s="45"/>
      <c r="HXW230" s="45"/>
      <c r="HXX230" s="45"/>
      <c r="HXY230" s="45"/>
      <c r="HXZ230" s="45"/>
      <c r="HYA230" s="45"/>
      <c r="HYB230" s="45"/>
      <c r="HYC230" s="45"/>
      <c r="HYD230" s="45"/>
      <c r="HYE230" s="45"/>
      <c r="HYF230" s="45"/>
      <c r="HYG230" s="45"/>
      <c r="HYH230" s="45"/>
      <c r="HYI230" s="45"/>
      <c r="HYJ230" s="45"/>
      <c r="HYK230" s="45"/>
      <c r="HYL230" s="45"/>
      <c r="HYM230" s="45"/>
      <c r="HYN230" s="45"/>
      <c r="HYO230" s="45"/>
      <c r="HYP230" s="45"/>
      <c r="HYQ230" s="45"/>
      <c r="HYR230" s="45"/>
      <c r="HYS230" s="45"/>
      <c r="HYT230" s="45"/>
      <c r="HYU230" s="45"/>
      <c r="HYV230" s="45"/>
      <c r="HYW230" s="45"/>
      <c r="HYX230" s="45"/>
      <c r="HYY230" s="45"/>
      <c r="HYZ230" s="45"/>
      <c r="HZA230" s="45"/>
      <c r="HZB230" s="45"/>
      <c r="HZC230" s="45"/>
      <c r="HZD230" s="45"/>
      <c r="HZE230" s="45"/>
      <c r="HZF230" s="45"/>
      <c r="HZG230" s="45"/>
      <c r="HZH230" s="45"/>
      <c r="HZI230" s="45"/>
      <c r="HZJ230" s="45"/>
      <c r="HZK230" s="45"/>
      <c r="HZL230" s="45"/>
      <c r="HZM230" s="45"/>
      <c r="HZN230" s="45"/>
      <c r="HZO230" s="45"/>
      <c r="HZP230" s="45"/>
      <c r="HZQ230" s="45"/>
      <c r="HZR230" s="45"/>
      <c r="HZS230" s="45"/>
      <c r="HZT230" s="45"/>
      <c r="HZU230" s="45"/>
      <c r="HZV230" s="45"/>
      <c r="HZW230" s="45"/>
      <c r="HZX230" s="45"/>
      <c r="HZY230" s="45"/>
      <c r="HZZ230" s="45"/>
      <c r="IAA230" s="45"/>
      <c r="IAB230" s="45"/>
      <c r="IAC230" s="45"/>
      <c r="IAD230" s="45"/>
      <c r="IAE230" s="45"/>
      <c r="IAF230" s="45"/>
      <c r="IAG230" s="45"/>
      <c r="IAH230" s="45"/>
      <c r="IAI230" s="45"/>
      <c r="IAJ230" s="45"/>
      <c r="IAK230" s="45"/>
      <c r="IAL230" s="45"/>
      <c r="IAM230" s="45"/>
      <c r="IAN230" s="45"/>
      <c r="IAO230" s="45"/>
      <c r="IAP230" s="45"/>
      <c r="IAQ230" s="45"/>
      <c r="IAR230" s="45"/>
      <c r="IAS230" s="45"/>
      <c r="IAT230" s="45"/>
      <c r="IAU230" s="45"/>
      <c r="IAV230" s="45"/>
      <c r="IAW230" s="45"/>
      <c r="IAX230" s="45"/>
      <c r="IAY230" s="45"/>
      <c r="IAZ230" s="45"/>
      <c r="IBA230" s="45"/>
      <c r="IBB230" s="45"/>
      <c r="IBC230" s="45"/>
      <c r="IBD230" s="45"/>
      <c r="IBE230" s="45"/>
      <c r="IBF230" s="45"/>
      <c r="IBG230" s="45"/>
      <c r="IBH230" s="45"/>
      <c r="IBI230" s="45"/>
      <c r="IBJ230" s="45"/>
      <c r="IBK230" s="45"/>
      <c r="IBL230" s="45"/>
      <c r="IBM230" s="45"/>
      <c r="IBN230" s="45"/>
      <c r="IBO230" s="45"/>
      <c r="IBP230" s="45"/>
      <c r="IBQ230" s="45"/>
      <c r="IBR230" s="45"/>
      <c r="IBS230" s="45"/>
      <c r="IBT230" s="45"/>
      <c r="IBU230" s="45"/>
      <c r="IBV230" s="45"/>
      <c r="IBW230" s="45"/>
      <c r="IBX230" s="45"/>
      <c r="IBY230" s="45"/>
      <c r="IBZ230" s="45"/>
      <c r="ICA230" s="45"/>
      <c r="ICB230" s="45"/>
      <c r="ICC230" s="45"/>
      <c r="ICD230" s="45"/>
      <c r="ICE230" s="45"/>
      <c r="ICF230" s="45"/>
      <c r="ICG230" s="45"/>
      <c r="ICH230" s="45"/>
      <c r="ICI230" s="45"/>
      <c r="ICJ230" s="45"/>
      <c r="ICK230" s="45"/>
      <c r="ICL230" s="45"/>
      <c r="ICM230" s="45"/>
      <c r="ICN230" s="45"/>
      <c r="ICO230" s="45"/>
      <c r="ICP230" s="45"/>
      <c r="ICQ230" s="45"/>
      <c r="ICR230" s="45"/>
      <c r="ICS230" s="45"/>
      <c r="ICT230" s="45"/>
      <c r="ICU230" s="45"/>
      <c r="ICV230" s="45"/>
      <c r="ICW230" s="45"/>
      <c r="ICX230" s="45"/>
      <c r="ICY230" s="45"/>
      <c r="ICZ230" s="45"/>
      <c r="IDA230" s="45"/>
      <c r="IDB230" s="45"/>
      <c r="IDC230" s="45"/>
      <c r="IDD230" s="45"/>
      <c r="IDE230" s="45"/>
      <c r="IDF230" s="45"/>
      <c r="IDG230" s="45"/>
      <c r="IDH230" s="45"/>
      <c r="IDI230" s="45"/>
      <c r="IDJ230" s="45"/>
      <c r="IDK230" s="45"/>
      <c r="IDL230" s="45"/>
      <c r="IDM230" s="45"/>
      <c r="IDN230" s="45"/>
      <c r="IDO230" s="45"/>
      <c r="IDP230" s="45"/>
      <c r="IDQ230" s="45"/>
      <c r="IDR230" s="45"/>
      <c r="IDS230" s="45"/>
      <c r="IDT230" s="45"/>
      <c r="IDU230" s="45"/>
      <c r="IDV230" s="45"/>
      <c r="IDW230" s="45"/>
      <c r="IDX230" s="45"/>
      <c r="IDY230" s="45"/>
      <c r="IDZ230" s="45"/>
      <c r="IEA230" s="45"/>
      <c r="IEB230" s="45"/>
      <c r="IEC230" s="45"/>
      <c r="IED230" s="45"/>
      <c r="IEE230" s="45"/>
      <c r="IEF230" s="45"/>
      <c r="IEG230" s="45"/>
      <c r="IEH230" s="45"/>
      <c r="IEI230" s="45"/>
      <c r="IEJ230" s="45"/>
      <c r="IEK230" s="45"/>
      <c r="IEL230" s="45"/>
      <c r="IEM230" s="45"/>
      <c r="IEN230" s="45"/>
      <c r="IEO230" s="45"/>
      <c r="IEP230" s="45"/>
      <c r="IEQ230" s="45"/>
      <c r="IER230" s="45"/>
      <c r="IES230" s="45"/>
      <c r="IET230" s="45"/>
      <c r="IEU230" s="45"/>
      <c r="IEV230" s="45"/>
      <c r="IEW230" s="45"/>
      <c r="IEX230" s="45"/>
      <c r="IEY230" s="45"/>
      <c r="IEZ230" s="45"/>
      <c r="IFA230" s="45"/>
      <c r="IFB230" s="45"/>
      <c r="IFC230" s="45"/>
      <c r="IFD230" s="45"/>
      <c r="IFE230" s="45"/>
      <c r="IFF230" s="45"/>
      <c r="IFG230" s="45"/>
      <c r="IFH230" s="45"/>
      <c r="IFI230" s="45"/>
      <c r="IFJ230" s="45"/>
      <c r="IFK230" s="45"/>
      <c r="IFL230" s="45"/>
      <c r="IFM230" s="45"/>
      <c r="IFN230" s="45"/>
      <c r="IFO230" s="45"/>
      <c r="IFP230" s="45"/>
      <c r="IFQ230" s="45"/>
      <c r="IFR230" s="45"/>
      <c r="IFS230" s="45"/>
      <c r="IFT230" s="45"/>
      <c r="IFU230" s="45"/>
      <c r="IFV230" s="45"/>
      <c r="IFW230" s="45"/>
      <c r="IFX230" s="45"/>
      <c r="IFY230" s="45"/>
      <c r="IFZ230" s="45"/>
      <c r="IGA230" s="45"/>
      <c r="IGB230" s="45"/>
      <c r="IGC230" s="45"/>
      <c r="IGD230" s="45"/>
      <c r="IGE230" s="45"/>
      <c r="IGF230" s="45"/>
      <c r="IGG230" s="45"/>
      <c r="IGH230" s="45"/>
      <c r="IGI230" s="45"/>
      <c r="IGJ230" s="45"/>
      <c r="IGK230" s="45"/>
      <c r="IGL230" s="45"/>
      <c r="IGM230" s="45"/>
      <c r="IGN230" s="45"/>
      <c r="IGO230" s="45"/>
      <c r="IGP230" s="45"/>
      <c r="IGQ230" s="45"/>
      <c r="IGR230" s="45"/>
      <c r="IGS230" s="45"/>
      <c r="IGT230" s="45"/>
      <c r="IGU230" s="45"/>
      <c r="IGV230" s="45"/>
      <c r="IGW230" s="45"/>
      <c r="IGX230" s="45"/>
      <c r="IGY230" s="45"/>
      <c r="IGZ230" s="45"/>
      <c r="IHA230" s="45"/>
      <c r="IHB230" s="45"/>
      <c r="IHC230" s="45"/>
      <c r="IHD230" s="45"/>
      <c r="IHE230" s="45"/>
      <c r="IHF230" s="45"/>
      <c r="IHG230" s="45"/>
      <c r="IHH230" s="45"/>
      <c r="IHI230" s="45"/>
      <c r="IHJ230" s="45"/>
      <c r="IHK230" s="45"/>
      <c r="IHL230" s="45"/>
      <c r="IHM230" s="45"/>
      <c r="IHN230" s="45"/>
      <c r="IHO230" s="45"/>
      <c r="IHP230" s="45"/>
      <c r="IHQ230" s="45"/>
      <c r="IHR230" s="45"/>
      <c r="IHS230" s="45"/>
      <c r="IHT230" s="45"/>
      <c r="IHU230" s="45"/>
      <c r="IHV230" s="45"/>
      <c r="IHW230" s="45"/>
      <c r="IHX230" s="45"/>
      <c r="IHY230" s="45"/>
      <c r="IHZ230" s="45"/>
      <c r="IIA230" s="45"/>
      <c r="IIB230" s="45"/>
      <c r="IIC230" s="45"/>
      <c r="IID230" s="45"/>
      <c r="IIE230" s="45"/>
      <c r="IIF230" s="45"/>
      <c r="IIG230" s="45"/>
      <c r="IIH230" s="45"/>
      <c r="III230" s="45"/>
      <c r="IIJ230" s="45"/>
      <c r="IIK230" s="45"/>
      <c r="IIL230" s="45"/>
      <c r="IIM230" s="45"/>
      <c r="IIN230" s="45"/>
      <c r="IIO230" s="45"/>
      <c r="IIP230" s="45"/>
      <c r="IIQ230" s="45"/>
      <c r="IIR230" s="45"/>
      <c r="IIS230" s="45"/>
      <c r="IIT230" s="45"/>
      <c r="IIU230" s="45"/>
      <c r="IIV230" s="45"/>
      <c r="IIW230" s="45"/>
      <c r="IIX230" s="45"/>
      <c r="IIY230" s="45"/>
      <c r="IIZ230" s="45"/>
      <c r="IJA230" s="45"/>
      <c r="IJB230" s="45"/>
      <c r="IJC230" s="45"/>
      <c r="IJD230" s="45"/>
      <c r="IJE230" s="45"/>
      <c r="IJF230" s="45"/>
      <c r="IJG230" s="45"/>
      <c r="IJH230" s="45"/>
      <c r="IJI230" s="45"/>
      <c r="IJJ230" s="45"/>
      <c r="IJK230" s="45"/>
      <c r="IJL230" s="45"/>
      <c r="IJM230" s="45"/>
      <c r="IJN230" s="45"/>
      <c r="IJO230" s="45"/>
      <c r="IJP230" s="45"/>
      <c r="IJQ230" s="45"/>
      <c r="IJR230" s="45"/>
      <c r="IJS230" s="45"/>
      <c r="IJT230" s="45"/>
      <c r="IJU230" s="45"/>
      <c r="IJV230" s="45"/>
      <c r="IJW230" s="45"/>
      <c r="IJX230" s="45"/>
      <c r="IJY230" s="45"/>
      <c r="IJZ230" s="45"/>
      <c r="IKA230" s="45"/>
      <c r="IKB230" s="45"/>
      <c r="IKC230" s="45"/>
      <c r="IKD230" s="45"/>
      <c r="IKE230" s="45"/>
      <c r="IKF230" s="45"/>
      <c r="IKG230" s="45"/>
      <c r="IKH230" s="45"/>
      <c r="IKI230" s="45"/>
      <c r="IKJ230" s="45"/>
      <c r="IKK230" s="45"/>
      <c r="IKL230" s="45"/>
      <c r="IKM230" s="45"/>
      <c r="IKN230" s="45"/>
      <c r="IKO230" s="45"/>
      <c r="IKP230" s="45"/>
      <c r="IKQ230" s="45"/>
      <c r="IKR230" s="45"/>
      <c r="IKS230" s="45"/>
      <c r="IKT230" s="45"/>
      <c r="IKU230" s="45"/>
      <c r="IKV230" s="45"/>
      <c r="IKW230" s="45"/>
      <c r="IKX230" s="45"/>
      <c r="IKY230" s="45"/>
      <c r="IKZ230" s="45"/>
      <c r="ILA230" s="45"/>
      <c r="ILB230" s="45"/>
      <c r="ILC230" s="45"/>
      <c r="ILD230" s="45"/>
      <c r="ILE230" s="45"/>
      <c r="ILF230" s="45"/>
      <c r="ILG230" s="45"/>
      <c r="ILH230" s="45"/>
      <c r="ILI230" s="45"/>
      <c r="ILJ230" s="45"/>
      <c r="ILK230" s="45"/>
      <c r="ILL230" s="45"/>
      <c r="ILM230" s="45"/>
      <c r="ILN230" s="45"/>
      <c r="ILO230" s="45"/>
      <c r="ILP230" s="45"/>
      <c r="ILQ230" s="45"/>
      <c r="ILR230" s="45"/>
      <c r="ILS230" s="45"/>
      <c r="ILT230" s="45"/>
      <c r="ILU230" s="45"/>
      <c r="ILV230" s="45"/>
      <c r="ILW230" s="45"/>
      <c r="ILX230" s="45"/>
      <c r="ILY230" s="45"/>
      <c r="ILZ230" s="45"/>
      <c r="IMA230" s="45"/>
      <c r="IMB230" s="45"/>
      <c r="IMC230" s="45"/>
      <c r="IMD230" s="45"/>
      <c r="IME230" s="45"/>
      <c r="IMF230" s="45"/>
      <c r="IMG230" s="45"/>
      <c r="IMH230" s="45"/>
      <c r="IMI230" s="45"/>
      <c r="IMJ230" s="45"/>
      <c r="IMK230" s="45"/>
      <c r="IML230" s="45"/>
      <c r="IMM230" s="45"/>
      <c r="IMN230" s="45"/>
      <c r="IMO230" s="45"/>
      <c r="IMP230" s="45"/>
      <c r="IMQ230" s="45"/>
      <c r="IMR230" s="45"/>
      <c r="IMS230" s="45"/>
      <c r="IMT230" s="45"/>
      <c r="IMU230" s="45"/>
      <c r="IMV230" s="45"/>
      <c r="IMW230" s="45"/>
      <c r="IMX230" s="45"/>
      <c r="IMY230" s="45"/>
      <c r="IMZ230" s="45"/>
      <c r="INA230" s="45"/>
      <c r="INB230" s="45"/>
      <c r="INC230" s="45"/>
      <c r="IND230" s="45"/>
      <c r="INE230" s="45"/>
      <c r="INF230" s="45"/>
      <c r="ING230" s="45"/>
      <c r="INH230" s="45"/>
      <c r="INI230" s="45"/>
      <c r="INJ230" s="45"/>
      <c r="INK230" s="45"/>
      <c r="INL230" s="45"/>
      <c r="INM230" s="45"/>
      <c r="INN230" s="45"/>
      <c r="INO230" s="45"/>
      <c r="INP230" s="45"/>
      <c r="INQ230" s="45"/>
      <c r="INR230" s="45"/>
      <c r="INS230" s="45"/>
      <c r="INT230" s="45"/>
      <c r="INU230" s="45"/>
      <c r="INV230" s="45"/>
      <c r="INW230" s="45"/>
      <c r="INX230" s="45"/>
      <c r="INY230" s="45"/>
      <c r="INZ230" s="45"/>
      <c r="IOA230" s="45"/>
      <c r="IOB230" s="45"/>
      <c r="IOC230" s="45"/>
      <c r="IOD230" s="45"/>
      <c r="IOE230" s="45"/>
      <c r="IOF230" s="45"/>
      <c r="IOG230" s="45"/>
      <c r="IOH230" s="45"/>
      <c r="IOI230" s="45"/>
      <c r="IOJ230" s="45"/>
      <c r="IOK230" s="45"/>
      <c r="IOL230" s="45"/>
      <c r="IOM230" s="45"/>
      <c r="ION230" s="45"/>
      <c r="IOO230" s="45"/>
      <c r="IOP230" s="45"/>
      <c r="IOQ230" s="45"/>
      <c r="IOR230" s="45"/>
      <c r="IOS230" s="45"/>
      <c r="IOT230" s="45"/>
      <c r="IOU230" s="45"/>
      <c r="IOV230" s="45"/>
      <c r="IOW230" s="45"/>
      <c r="IOX230" s="45"/>
      <c r="IOY230" s="45"/>
      <c r="IOZ230" s="45"/>
      <c r="IPA230" s="45"/>
      <c r="IPB230" s="45"/>
      <c r="IPC230" s="45"/>
      <c r="IPD230" s="45"/>
      <c r="IPE230" s="45"/>
      <c r="IPF230" s="45"/>
      <c r="IPG230" s="45"/>
      <c r="IPH230" s="45"/>
      <c r="IPI230" s="45"/>
      <c r="IPJ230" s="45"/>
      <c r="IPK230" s="45"/>
      <c r="IPL230" s="45"/>
      <c r="IPM230" s="45"/>
      <c r="IPN230" s="45"/>
      <c r="IPO230" s="45"/>
      <c r="IPP230" s="45"/>
      <c r="IPQ230" s="45"/>
      <c r="IPR230" s="45"/>
      <c r="IPS230" s="45"/>
      <c r="IPT230" s="45"/>
      <c r="IPU230" s="45"/>
      <c r="IPV230" s="45"/>
      <c r="IPW230" s="45"/>
      <c r="IPX230" s="45"/>
      <c r="IPY230" s="45"/>
      <c r="IPZ230" s="45"/>
      <c r="IQA230" s="45"/>
      <c r="IQB230" s="45"/>
      <c r="IQC230" s="45"/>
      <c r="IQD230" s="45"/>
      <c r="IQE230" s="45"/>
      <c r="IQF230" s="45"/>
      <c r="IQG230" s="45"/>
      <c r="IQH230" s="45"/>
      <c r="IQI230" s="45"/>
      <c r="IQJ230" s="45"/>
      <c r="IQK230" s="45"/>
      <c r="IQL230" s="45"/>
      <c r="IQM230" s="45"/>
      <c r="IQN230" s="45"/>
      <c r="IQO230" s="45"/>
      <c r="IQP230" s="45"/>
      <c r="IQQ230" s="45"/>
      <c r="IQR230" s="45"/>
      <c r="IQS230" s="45"/>
      <c r="IQT230" s="45"/>
      <c r="IQU230" s="45"/>
      <c r="IQV230" s="45"/>
      <c r="IQW230" s="45"/>
      <c r="IQX230" s="45"/>
      <c r="IQY230" s="45"/>
      <c r="IQZ230" s="45"/>
      <c r="IRA230" s="45"/>
      <c r="IRB230" s="45"/>
      <c r="IRC230" s="45"/>
      <c r="IRD230" s="45"/>
      <c r="IRE230" s="45"/>
      <c r="IRF230" s="45"/>
      <c r="IRG230" s="45"/>
      <c r="IRH230" s="45"/>
      <c r="IRI230" s="45"/>
      <c r="IRJ230" s="45"/>
      <c r="IRK230" s="45"/>
      <c r="IRL230" s="45"/>
      <c r="IRM230" s="45"/>
      <c r="IRN230" s="45"/>
      <c r="IRO230" s="45"/>
      <c r="IRP230" s="45"/>
      <c r="IRQ230" s="45"/>
      <c r="IRR230" s="45"/>
      <c r="IRS230" s="45"/>
      <c r="IRT230" s="45"/>
      <c r="IRU230" s="45"/>
      <c r="IRV230" s="45"/>
      <c r="IRW230" s="45"/>
      <c r="IRX230" s="45"/>
      <c r="IRY230" s="45"/>
      <c r="IRZ230" s="45"/>
      <c r="ISA230" s="45"/>
      <c r="ISB230" s="45"/>
      <c r="ISC230" s="45"/>
      <c r="ISD230" s="45"/>
      <c r="ISE230" s="45"/>
      <c r="ISF230" s="45"/>
      <c r="ISG230" s="45"/>
      <c r="ISH230" s="45"/>
      <c r="ISI230" s="45"/>
      <c r="ISJ230" s="45"/>
      <c r="ISK230" s="45"/>
      <c r="ISL230" s="45"/>
      <c r="ISM230" s="45"/>
      <c r="ISN230" s="45"/>
      <c r="ISO230" s="45"/>
      <c r="ISP230" s="45"/>
      <c r="ISQ230" s="45"/>
      <c r="ISR230" s="45"/>
      <c r="ISS230" s="45"/>
      <c r="IST230" s="45"/>
      <c r="ISU230" s="45"/>
      <c r="ISV230" s="45"/>
      <c r="ISW230" s="45"/>
      <c r="ISX230" s="45"/>
      <c r="ISY230" s="45"/>
      <c r="ISZ230" s="45"/>
      <c r="ITA230" s="45"/>
      <c r="ITB230" s="45"/>
      <c r="ITC230" s="45"/>
      <c r="ITD230" s="45"/>
      <c r="ITE230" s="45"/>
      <c r="ITF230" s="45"/>
      <c r="ITG230" s="45"/>
      <c r="ITH230" s="45"/>
      <c r="ITI230" s="45"/>
      <c r="ITJ230" s="45"/>
      <c r="ITK230" s="45"/>
      <c r="ITL230" s="45"/>
      <c r="ITM230" s="45"/>
      <c r="ITN230" s="45"/>
      <c r="ITO230" s="45"/>
      <c r="ITP230" s="45"/>
      <c r="ITQ230" s="45"/>
      <c r="ITR230" s="45"/>
      <c r="ITS230" s="45"/>
      <c r="ITT230" s="45"/>
      <c r="ITU230" s="45"/>
      <c r="ITV230" s="45"/>
      <c r="ITW230" s="45"/>
      <c r="ITX230" s="45"/>
      <c r="ITY230" s="45"/>
      <c r="ITZ230" s="45"/>
      <c r="IUA230" s="45"/>
      <c r="IUB230" s="45"/>
      <c r="IUC230" s="45"/>
      <c r="IUD230" s="45"/>
      <c r="IUE230" s="45"/>
      <c r="IUF230" s="45"/>
      <c r="IUG230" s="45"/>
      <c r="IUH230" s="45"/>
      <c r="IUI230" s="45"/>
      <c r="IUJ230" s="45"/>
      <c r="IUK230" s="45"/>
      <c r="IUL230" s="45"/>
      <c r="IUM230" s="45"/>
      <c r="IUN230" s="45"/>
      <c r="IUO230" s="45"/>
      <c r="IUP230" s="45"/>
      <c r="IUQ230" s="45"/>
      <c r="IUR230" s="45"/>
      <c r="IUS230" s="45"/>
      <c r="IUT230" s="45"/>
      <c r="IUU230" s="45"/>
      <c r="IUV230" s="45"/>
      <c r="IUW230" s="45"/>
      <c r="IUX230" s="45"/>
      <c r="IUY230" s="45"/>
      <c r="IUZ230" s="45"/>
      <c r="IVA230" s="45"/>
      <c r="IVB230" s="45"/>
      <c r="IVC230" s="45"/>
      <c r="IVD230" s="45"/>
      <c r="IVE230" s="45"/>
      <c r="IVF230" s="45"/>
      <c r="IVG230" s="45"/>
      <c r="IVH230" s="45"/>
      <c r="IVI230" s="45"/>
      <c r="IVJ230" s="45"/>
      <c r="IVK230" s="45"/>
      <c r="IVL230" s="45"/>
      <c r="IVM230" s="45"/>
      <c r="IVN230" s="45"/>
      <c r="IVO230" s="45"/>
      <c r="IVP230" s="45"/>
      <c r="IVQ230" s="45"/>
      <c r="IVR230" s="45"/>
      <c r="IVS230" s="45"/>
      <c r="IVT230" s="45"/>
      <c r="IVU230" s="45"/>
      <c r="IVV230" s="45"/>
      <c r="IVW230" s="45"/>
      <c r="IVX230" s="45"/>
      <c r="IVY230" s="45"/>
      <c r="IVZ230" s="45"/>
      <c r="IWA230" s="45"/>
      <c r="IWB230" s="45"/>
      <c r="IWC230" s="45"/>
      <c r="IWD230" s="45"/>
      <c r="IWE230" s="45"/>
      <c r="IWF230" s="45"/>
      <c r="IWG230" s="45"/>
      <c r="IWH230" s="45"/>
      <c r="IWI230" s="45"/>
      <c r="IWJ230" s="45"/>
      <c r="IWK230" s="45"/>
      <c r="IWL230" s="45"/>
      <c r="IWM230" s="45"/>
      <c r="IWN230" s="45"/>
      <c r="IWO230" s="45"/>
      <c r="IWP230" s="45"/>
      <c r="IWQ230" s="45"/>
      <c r="IWR230" s="45"/>
      <c r="IWS230" s="45"/>
      <c r="IWT230" s="45"/>
      <c r="IWU230" s="45"/>
      <c r="IWV230" s="45"/>
      <c r="IWW230" s="45"/>
      <c r="IWX230" s="45"/>
      <c r="IWY230" s="45"/>
      <c r="IWZ230" s="45"/>
      <c r="IXA230" s="45"/>
      <c r="IXB230" s="45"/>
      <c r="IXC230" s="45"/>
      <c r="IXD230" s="45"/>
      <c r="IXE230" s="45"/>
      <c r="IXF230" s="45"/>
      <c r="IXG230" s="45"/>
      <c r="IXH230" s="45"/>
      <c r="IXI230" s="45"/>
      <c r="IXJ230" s="45"/>
      <c r="IXK230" s="45"/>
      <c r="IXL230" s="45"/>
      <c r="IXM230" s="45"/>
      <c r="IXN230" s="45"/>
      <c r="IXO230" s="45"/>
      <c r="IXP230" s="45"/>
      <c r="IXQ230" s="45"/>
      <c r="IXR230" s="45"/>
      <c r="IXS230" s="45"/>
      <c r="IXT230" s="45"/>
      <c r="IXU230" s="45"/>
      <c r="IXV230" s="45"/>
      <c r="IXW230" s="45"/>
      <c r="IXX230" s="45"/>
      <c r="IXY230" s="45"/>
      <c r="IXZ230" s="45"/>
      <c r="IYA230" s="45"/>
      <c r="IYB230" s="45"/>
      <c r="IYC230" s="45"/>
      <c r="IYD230" s="45"/>
      <c r="IYE230" s="45"/>
      <c r="IYF230" s="45"/>
      <c r="IYG230" s="45"/>
      <c r="IYH230" s="45"/>
      <c r="IYI230" s="45"/>
      <c r="IYJ230" s="45"/>
      <c r="IYK230" s="45"/>
      <c r="IYL230" s="45"/>
      <c r="IYM230" s="45"/>
      <c r="IYN230" s="45"/>
      <c r="IYO230" s="45"/>
      <c r="IYP230" s="45"/>
      <c r="IYQ230" s="45"/>
      <c r="IYR230" s="45"/>
      <c r="IYS230" s="45"/>
      <c r="IYT230" s="45"/>
      <c r="IYU230" s="45"/>
      <c r="IYV230" s="45"/>
      <c r="IYW230" s="45"/>
      <c r="IYX230" s="45"/>
      <c r="IYY230" s="45"/>
      <c r="IYZ230" s="45"/>
      <c r="IZA230" s="45"/>
      <c r="IZB230" s="45"/>
      <c r="IZC230" s="45"/>
      <c r="IZD230" s="45"/>
      <c r="IZE230" s="45"/>
      <c r="IZF230" s="45"/>
      <c r="IZG230" s="45"/>
      <c r="IZH230" s="45"/>
      <c r="IZI230" s="45"/>
      <c r="IZJ230" s="45"/>
      <c r="IZK230" s="45"/>
      <c r="IZL230" s="45"/>
      <c r="IZM230" s="45"/>
      <c r="IZN230" s="45"/>
      <c r="IZO230" s="45"/>
      <c r="IZP230" s="45"/>
      <c r="IZQ230" s="45"/>
      <c r="IZR230" s="45"/>
      <c r="IZS230" s="45"/>
      <c r="IZT230" s="45"/>
      <c r="IZU230" s="45"/>
      <c r="IZV230" s="45"/>
      <c r="IZW230" s="45"/>
      <c r="IZX230" s="45"/>
      <c r="IZY230" s="45"/>
      <c r="IZZ230" s="45"/>
      <c r="JAA230" s="45"/>
      <c r="JAB230" s="45"/>
      <c r="JAC230" s="45"/>
      <c r="JAD230" s="45"/>
      <c r="JAE230" s="45"/>
      <c r="JAF230" s="45"/>
      <c r="JAG230" s="45"/>
      <c r="JAH230" s="45"/>
      <c r="JAI230" s="45"/>
      <c r="JAJ230" s="45"/>
      <c r="JAK230" s="45"/>
      <c r="JAL230" s="45"/>
      <c r="JAM230" s="45"/>
      <c r="JAN230" s="45"/>
      <c r="JAO230" s="45"/>
      <c r="JAP230" s="45"/>
      <c r="JAQ230" s="45"/>
      <c r="JAR230" s="45"/>
      <c r="JAS230" s="45"/>
      <c r="JAT230" s="45"/>
      <c r="JAU230" s="45"/>
      <c r="JAV230" s="45"/>
      <c r="JAW230" s="45"/>
      <c r="JAX230" s="45"/>
      <c r="JAY230" s="45"/>
      <c r="JAZ230" s="45"/>
      <c r="JBA230" s="45"/>
      <c r="JBB230" s="45"/>
      <c r="JBC230" s="45"/>
      <c r="JBD230" s="45"/>
      <c r="JBE230" s="45"/>
      <c r="JBF230" s="45"/>
      <c r="JBG230" s="45"/>
      <c r="JBH230" s="45"/>
      <c r="JBI230" s="45"/>
      <c r="JBJ230" s="45"/>
      <c r="JBK230" s="45"/>
      <c r="JBL230" s="45"/>
      <c r="JBM230" s="45"/>
      <c r="JBN230" s="45"/>
      <c r="JBO230" s="45"/>
      <c r="JBP230" s="45"/>
      <c r="JBQ230" s="45"/>
      <c r="JBR230" s="45"/>
      <c r="JBS230" s="45"/>
      <c r="JBT230" s="45"/>
      <c r="JBU230" s="45"/>
      <c r="JBV230" s="45"/>
      <c r="JBW230" s="45"/>
      <c r="JBX230" s="45"/>
      <c r="JBY230" s="45"/>
      <c r="JBZ230" s="45"/>
      <c r="JCA230" s="45"/>
      <c r="JCB230" s="45"/>
      <c r="JCC230" s="45"/>
      <c r="JCD230" s="45"/>
      <c r="JCE230" s="45"/>
      <c r="JCF230" s="45"/>
      <c r="JCG230" s="45"/>
      <c r="JCH230" s="45"/>
      <c r="JCI230" s="45"/>
      <c r="JCJ230" s="45"/>
      <c r="JCK230" s="45"/>
      <c r="JCL230" s="45"/>
      <c r="JCM230" s="45"/>
      <c r="JCN230" s="45"/>
      <c r="JCO230" s="45"/>
      <c r="JCP230" s="45"/>
      <c r="JCQ230" s="45"/>
      <c r="JCR230" s="45"/>
      <c r="JCS230" s="45"/>
      <c r="JCT230" s="45"/>
      <c r="JCU230" s="45"/>
      <c r="JCV230" s="45"/>
      <c r="JCW230" s="45"/>
      <c r="JCX230" s="45"/>
      <c r="JCY230" s="45"/>
      <c r="JCZ230" s="45"/>
      <c r="JDA230" s="45"/>
      <c r="JDB230" s="45"/>
      <c r="JDC230" s="45"/>
      <c r="JDD230" s="45"/>
      <c r="JDE230" s="45"/>
      <c r="JDF230" s="45"/>
      <c r="JDG230" s="45"/>
      <c r="JDH230" s="45"/>
      <c r="JDI230" s="45"/>
      <c r="JDJ230" s="45"/>
      <c r="JDK230" s="45"/>
      <c r="JDL230" s="45"/>
      <c r="JDM230" s="45"/>
      <c r="JDN230" s="45"/>
      <c r="JDO230" s="45"/>
      <c r="JDP230" s="45"/>
      <c r="JDQ230" s="45"/>
      <c r="JDR230" s="45"/>
      <c r="JDS230" s="45"/>
      <c r="JDT230" s="45"/>
      <c r="JDU230" s="45"/>
      <c r="JDV230" s="45"/>
      <c r="JDW230" s="45"/>
      <c r="JDX230" s="45"/>
      <c r="JDY230" s="45"/>
      <c r="JDZ230" s="45"/>
      <c r="JEA230" s="45"/>
      <c r="JEB230" s="45"/>
      <c r="JEC230" s="45"/>
      <c r="JED230" s="45"/>
      <c r="JEE230" s="45"/>
      <c r="JEF230" s="45"/>
      <c r="JEG230" s="45"/>
      <c r="JEH230" s="45"/>
      <c r="JEI230" s="45"/>
      <c r="JEJ230" s="45"/>
      <c r="JEK230" s="45"/>
      <c r="JEL230" s="45"/>
      <c r="JEM230" s="45"/>
      <c r="JEN230" s="45"/>
      <c r="JEO230" s="45"/>
      <c r="JEP230" s="45"/>
      <c r="JEQ230" s="45"/>
      <c r="JER230" s="45"/>
      <c r="JES230" s="45"/>
      <c r="JET230" s="45"/>
      <c r="JEU230" s="45"/>
      <c r="JEV230" s="45"/>
      <c r="JEW230" s="45"/>
      <c r="JEX230" s="45"/>
      <c r="JEY230" s="45"/>
      <c r="JEZ230" s="45"/>
      <c r="JFA230" s="45"/>
      <c r="JFB230" s="45"/>
      <c r="JFC230" s="45"/>
      <c r="JFD230" s="45"/>
      <c r="JFE230" s="45"/>
      <c r="JFF230" s="45"/>
      <c r="JFG230" s="45"/>
      <c r="JFH230" s="45"/>
      <c r="JFI230" s="45"/>
      <c r="JFJ230" s="45"/>
      <c r="JFK230" s="45"/>
      <c r="JFL230" s="45"/>
      <c r="JFM230" s="45"/>
      <c r="JFN230" s="45"/>
      <c r="JFO230" s="45"/>
      <c r="JFP230" s="45"/>
      <c r="JFQ230" s="45"/>
      <c r="JFR230" s="45"/>
      <c r="JFS230" s="45"/>
      <c r="JFT230" s="45"/>
      <c r="JFU230" s="45"/>
      <c r="JFV230" s="45"/>
      <c r="JFW230" s="45"/>
      <c r="JFX230" s="45"/>
      <c r="JFY230" s="45"/>
      <c r="JFZ230" s="45"/>
      <c r="JGA230" s="45"/>
      <c r="JGB230" s="45"/>
      <c r="JGC230" s="45"/>
      <c r="JGD230" s="45"/>
      <c r="JGE230" s="45"/>
      <c r="JGF230" s="45"/>
      <c r="JGG230" s="45"/>
      <c r="JGH230" s="45"/>
      <c r="JGI230" s="45"/>
      <c r="JGJ230" s="45"/>
      <c r="JGK230" s="45"/>
      <c r="JGL230" s="45"/>
      <c r="JGM230" s="45"/>
      <c r="JGN230" s="45"/>
      <c r="JGO230" s="45"/>
      <c r="JGP230" s="45"/>
      <c r="JGQ230" s="45"/>
      <c r="JGR230" s="45"/>
      <c r="JGS230" s="45"/>
      <c r="JGT230" s="45"/>
      <c r="JGU230" s="45"/>
      <c r="JGV230" s="45"/>
      <c r="JGW230" s="45"/>
      <c r="JGX230" s="45"/>
      <c r="JGY230" s="45"/>
      <c r="JGZ230" s="45"/>
      <c r="JHA230" s="45"/>
      <c r="JHB230" s="45"/>
      <c r="JHC230" s="45"/>
      <c r="JHD230" s="45"/>
      <c r="JHE230" s="45"/>
      <c r="JHF230" s="45"/>
      <c r="JHG230" s="45"/>
      <c r="JHH230" s="45"/>
      <c r="JHI230" s="45"/>
      <c r="JHJ230" s="45"/>
      <c r="JHK230" s="45"/>
      <c r="JHL230" s="45"/>
      <c r="JHM230" s="45"/>
      <c r="JHN230" s="45"/>
      <c r="JHO230" s="45"/>
      <c r="JHP230" s="45"/>
      <c r="JHQ230" s="45"/>
      <c r="JHR230" s="45"/>
      <c r="JHS230" s="45"/>
      <c r="JHT230" s="45"/>
      <c r="JHU230" s="45"/>
      <c r="JHV230" s="45"/>
      <c r="JHW230" s="45"/>
      <c r="JHX230" s="45"/>
      <c r="JHY230" s="45"/>
      <c r="JHZ230" s="45"/>
      <c r="JIA230" s="45"/>
      <c r="JIB230" s="45"/>
      <c r="JIC230" s="45"/>
      <c r="JID230" s="45"/>
      <c r="JIE230" s="45"/>
      <c r="JIF230" s="45"/>
      <c r="JIG230" s="45"/>
      <c r="JIH230" s="45"/>
      <c r="JII230" s="45"/>
      <c r="JIJ230" s="45"/>
      <c r="JIK230" s="45"/>
      <c r="JIL230" s="45"/>
      <c r="JIM230" s="45"/>
      <c r="JIN230" s="45"/>
      <c r="JIO230" s="45"/>
      <c r="JIP230" s="45"/>
      <c r="JIQ230" s="45"/>
      <c r="JIR230" s="45"/>
      <c r="JIS230" s="45"/>
      <c r="JIT230" s="45"/>
      <c r="JIU230" s="45"/>
      <c r="JIV230" s="45"/>
      <c r="JIW230" s="45"/>
      <c r="JIX230" s="45"/>
      <c r="JIY230" s="45"/>
      <c r="JIZ230" s="45"/>
      <c r="JJA230" s="45"/>
      <c r="JJB230" s="45"/>
      <c r="JJC230" s="45"/>
      <c r="JJD230" s="45"/>
      <c r="JJE230" s="45"/>
      <c r="JJF230" s="45"/>
      <c r="JJG230" s="45"/>
      <c r="JJH230" s="45"/>
      <c r="JJI230" s="45"/>
      <c r="JJJ230" s="45"/>
      <c r="JJK230" s="45"/>
      <c r="JJL230" s="45"/>
      <c r="JJM230" s="45"/>
      <c r="JJN230" s="45"/>
      <c r="JJO230" s="45"/>
      <c r="JJP230" s="45"/>
      <c r="JJQ230" s="45"/>
      <c r="JJR230" s="45"/>
      <c r="JJS230" s="45"/>
      <c r="JJT230" s="45"/>
      <c r="JJU230" s="45"/>
      <c r="JJV230" s="45"/>
      <c r="JJW230" s="45"/>
      <c r="JJX230" s="45"/>
      <c r="JJY230" s="45"/>
      <c r="JJZ230" s="45"/>
      <c r="JKA230" s="45"/>
      <c r="JKB230" s="45"/>
      <c r="JKC230" s="45"/>
      <c r="JKD230" s="45"/>
      <c r="JKE230" s="45"/>
      <c r="JKF230" s="45"/>
      <c r="JKG230" s="45"/>
      <c r="JKH230" s="45"/>
      <c r="JKI230" s="45"/>
      <c r="JKJ230" s="45"/>
      <c r="JKK230" s="45"/>
      <c r="JKL230" s="45"/>
      <c r="JKM230" s="45"/>
      <c r="JKN230" s="45"/>
      <c r="JKO230" s="45"/>
      <c r="JKP230" s="45"/>
      <c r="JKQ230" s="45"/>
      <c r="JKR230" s="45"/>
      <c r="JKS230" s="45"/>
      <c r="JKT230" s="45"/>
      <c r="JKU230" s="45"/>
      <c r="JKV230" s="45"/>
      <c r="JKW230" s="45"/>
      <c r="JKX230" s="45"/>
      <c r="JKY230" s="45"/>
      <c r="JKZ230" s="45"/>
      <c r="JLA230" s="45"/>
      <c r="JLB230" s="45"/>
      <c r="JLC230" s="45"/>
      <c r="JLD230" s="45"/>
      <c r="JLE230" s="45"/>
      <c r="JLF230" s="45"/>
      <c r="JLG230" s="45"/>
      <c r="JLH230" s="45"/>
      <c r="JLI230" s="45"/>
      <c r="JLJ230" s="45"/>
      <c r="JLK230" s="45"/>
      <c r="JLL230" s="45"/>
      <c r="JLM230" s="45"/>
      <c r="JLN230" s="45"/>
      <c r="JLO230" s="45"/>
      <c r="JLP230" s="45"/>
      <c r="JLQ230" s="45"/>
      <c r="JLR230" s="45"/>
      <c r="JLS230" s="45"/>
      <c r="JLT230" s="45"/>
      <c r="JLU230" s="45"/>
      <c r="JLV230" s="45"/>
      <c r="JLW230" s="45"/>
      <c r="JLX230" s="45"/>
      <c r="JLY230" s="45"/>
      <c r="JLZ230" s="45"/>
      <c r="JMA230" s="45"/>
      <c r="JMB230" s="45"/>
      <c r="JMC230" s="45"/>
      <c r="JMD230" s="45"/>
      <c r="JME230" s="45"/>
      <c r="JMF230" s="45"/>
      <c r="JMG230" s="45"/>
      <c r="JMH230" s="45"/>
      <c r="JMI230" s="45"/>
      <c r="JMJ230" s="45"/>
      <c r="JMK230" s="45"/>
      <c r="JML230" s="45"/>
      <c r="JMM230" s="45"/>
      <c r="JMN230" s="45"/>
      <c r="JMO230" s="45"/>
      <c r="JMP230" s="45"/>
      <c r="JMQ230" s="45"/>
      <c r="JMR230" s="45"/>
      <c r="JMS230" s="45"/>
      <c r="JMT230" s="45"/>
      <c r="JMU230" s="45"/>
      <c r="JMV230" s="45"/>
      <c r="JMW230" s="45"/>
      <c r="JMX230" s="45"/>
      <c r="JMY230" s="45"/>
      <c r="JMZ230" s="45"/>
      <c r="JNA230" s="45"/>
      <c r="JNB230" s="45"/>
      <c r="JNC230" s="45"/>
      <c r="JND230" s="45"/>
      <c r="JNE230" s="45"/>
      <c r="JNF230" s="45"/>
      <c r="JNG230" s="45"/>
      <c r="JNH230" s="45"/>
      <c r="JNI230" s="45"/>
      <c r="JNJ230" s="45"/>
      <c r="JNK230" s="45"/>
      <c r="JNL230" s="45"/>
      <c r="JNM230" s="45"/>
      <c r="JNN230" s="45"/>
      <c r="JNO230" s="45"/>
      <c r="JNP230" s="45"/>
      <c r="JNQ230" s="45"/>
      <c r="JNR230" s="45"/>
      <c r="JNS230" s="45"/>
      <c r="JNT230" s="45"/>
      <c r="JNU230" s="45"/>
      <c r="JNV230" s="45"/>
      <c r="JNW230" s="45"/>
      <c r="JNX230" s="45"/>
      <c r="JNY230" s="45"/>
      <c r="JNZ230" s="45"/>
      <c r="JOA230" s="45"/>
      <c r="JOB230" s="45"/>
      <c r="JOC230" s="45"/>
      <c r="JOD230" s="45"/>
      <c r="JOE230" s="45"/>
      <c r="JOF230" s="45"/>
      <c r="JOG230" s="45"/>
      <c r="JOH230" s="45"/>
      <c r="JOI230" s="45"/>
      <c r="JOJ230" s="45"/>
      <c r="JOK230" s="45"/>
      <c r="JOL230" s="45"/>
      <c r="JOM230" s="45"/>
      <c r="JON230" s="45"/>
      <c r="JOO230" s="45"/>
      <c r="JOP230" s="45"/>
      <c r="JOQ230" s="45"/>
      <c r="JOR230" s="45"/>
      <c r="JOS230" s="45"/>
      <c r="JOT230" s="45"/>
      <c r="JOU230" s="45"/>
      <c r="JOV230" s="45"/>
      <c r="JOW230" s="45"/>
      <c r="JOX230" s="45"/>
      <c r="JOY230" s="45"/>
      <c r="JOZ230" s="45"/>
      <c r="JPA230" s="45"/>
      <c r="JPB230" s="45"/>
      <c r="JPC230" s="45"/>
      <c r="JPD230" s="45"/>
      <c r="JPE230" s="45"/>
      <c r="JPF230" s="45"/>
      <c r="JPG230" s="45"/>
      <c r="JPH230" s="45"/>
      <c r="JPI230" s="45"/>
      <c r="JPJ230" s="45"/>
      <c r="JPK230" s="45"/>
      <c r="JPL230" s="45"/>
      <c r="JPM230" s="45"/>
      <c r="JPN230" s="45"/>
      <c r="JPO230" s="45"/>
      <c r="JPP230" s="45"/>
      <c r="JPQ230" s="45"/>
      <c r="JPR230" s="45"/>
      <c r="JPS230" s="45"/>
      <c r="JPT230" s="45"/>
      <c r="JPU230" s="45"/>
      <c r="JPV230" s="45"/>
      <c r="JPW230" s="45"/>
      <c r="JPX230" s="45"/>
      <c r="JPY230" s="45"/>
      <c r="JPZ230" s="45"/>
      <c r="JQA230" s="45"/>
      <c r="JQB230" s="45"/>
      <c r="JQC230" s="45"/>
      <c r="JQD230" s="45"/>
      <c r="JQE230" s="45"/>
      <c r="JQF230" s="45"/>
      <c r="JQG230" s="45"/>
      <c r="JQH230" s="45"/>
      <c r="JQI230" s="45"/>
      <c r="JQJ230" s="45"/>
      <c r="JQK230" s="45"/>
      <c r="JQL230" s="45"/>
      <c r="JQM230" s="45"/>
      <c r="JQN230" s="45"/>
      <c r="JQO230" s="45"/>
      <c r="JQP230" s="45"/>
      <c r="JQQ230" s="45"/>
      <c r="JQR230" s="45"/>
      <c r="JQS230" s="45"/>
      <c r="JQT230" s="45"/>
      <c r="JQU230" s="45"/>
      <c r="JQV230" s="45"/>
      <c r="JQW230" s="45"/>
      <c r="JQX230" s="45"/>
      <c r="JQY230" s="45"/>
      <c r="JQZ230" s="45"/>
      <c r="JRA230" s="45"/>
      <c r="JRB230" s="45"/>
      <c r="JRC230" s="45"/>
      <c r="JRD230" s="45"/>
      <c r="JRE230" s="45"/>
      <c r="JRF230" s="45"/>
      <c r="JRG230" s="45"/>
      <c r="JRH230" s="45"/>
      <c r="JRI230" s="45"/>
      <c r="JRJ230" s="45"/>
      <c r="JRK230" s="45"/>
      <c r="JRL230" s="45"/>
      <c r="JRM230" s="45"/>
      <c r="JRN230" s="45"/>
      <c r="JRO230" s="45"/>
      <c r="JRP230" s="45"/>
      <c r="JRQ230" s="45"/>
      <c r="JRR230" s="45"/>
      <c r="JRS230" s="45"/>
      <c r="JRT230" s="45"/>
      <c r="JRU230" s="45"/>
      <c r="JRV230" s="45"/>
      <c r="JRW230" s="45"/>
      <c r="JRX230" s="45"/>
      <c r="JRY230" s="45"/>
      <c r="JRZ230" s="45"/>
      <c r="JSA230" s="45"/>
      <c r="JSB230" s="45"/>
      <c r="JSC230" s="45"/>
      <c r="JSD230" s="45"/>
      <c r="JSE230" s="45"/>
      <c r="JSF230" s="45"/>
      <c r="JSG230" s="45"/>
      <c r="JSH230" s="45"/>
      <c r="JSI230" s="45"/>
      <c r="JSJ230" s="45"/>
      <c r="JSK230" s="45"/>
      <c r="JSL230" s="45"/>
      <c r="JSM230" s="45"/>
      <c r="JSN230" s="45"/>
      <c r="JSO230" s="45"/>
      <c r="JSP230" s="45"/>
      <c r="JSQ230" s="45"/>
      <c r="JSR230" s="45"/>
      <c r="JSS230" s="45"/>
      <c r="JST230" s="45"/>
      <c r="JSU230" s="45"/>
      <c r="JSV230" s="45"/>
      <c r="JSW230" s="45"/>
      <c r="JSX230" s="45"/>
      <c r="JSY230" s="45"/>
      <c r="JSZ230" s="45"/>
      <c r="JTA230" s="45"/>
      <c r="JTB230" s="45"/>
      <c r="JTC230" s="45"/>
      <c r="JTD230" s="45"/>
      <c r="JTE230" s="45"/>
      <c r="JTF230" s="45"/>
      <c r="JTG230" s="45"/>
      <c r="JTH230" s="45"/>
      <c r="JTI230" s="45"/>
      <c r="JTJ230" s="45"/>
      <c r="JTK230" s="45"/>
      <c r="JTL230" s="45"/>
      <c r="JTM230" s="45"/>
      <c r="JTN230" s="45"/>
      <c r="JTO230" s="45"/>
      <c r="JTP230" s="45"/>
      <c r="JTQ230" s="45"/>
      <c r="JTR230" s="45"/>
      <c r="JTS230" s="45"/>
      <c r="JTT230" s="45"/>
      <c r="JTU230" s="45"/>
      <c r="JTV230" s="45"/>
      <c r="JTW230" s="45"/>
      <c r="JTX230" s="45"/>
      <c r="JTY230" s="45"/>
      <c r="JTZ230" s="45"/>
      <c r="JUA230" s="45"/>
      <c r="JUB230" s="45"/>
      <c r="JUC230" s="45"/>
      <c r="JUD230" s="45"/>
      <c r="JUE230" s="45"/>
      <c r="JUF230" s="45"/>
      <c r="JUG230" s="45"/>
      <c r="JUH230" s="45"/>
      <c r="JUI230" s="45"/>
      <c r="JUJ230" s="45"/>
      <c r="JUK230" s="45"/>
      <c r="JUL230" s="45"/>
      <c r="JUM230" s="45"/>
      <c r="JUN230" s="45"/>
      <c r="JUO230" s="45"/>
      <c r="JUP230" s="45"/>
      <c r="JUQ230" s="45"/>
      <c r="JUR230" s="45"/>
      <c r="JUS230" s="45"/>
      <c r="JUT230" s="45"/>
      <c r="JUU230" s="45"/>
      <c r="JUV230" s="45"/>
      <c r="JUW230" s="45"/>
      <c r="JUX230" s="45"/>
      <c r="JUY230" s="45"/>
      <c r="JUZ230" s="45"/>
      <c r="JVA230" s="45"/>
      <c r="JVB230" s="45"/>
      <c r="JVC230" s="45"/>
      <c r="JVD230" s="45"/>
      <c r="JVE230" s="45"/>
      <c r="JVF230" s="45"/>
      <c r="JVG230" s="45"/>
      <c r="JVH230" s="45"/>
      <c r="JVI230" s="45"/>
      <c r="JVJ230" s="45"/>
      <c r="JVK230" s="45"/>
      <c r="JVL230" s="45"/>
      <c r="JVM230" s="45"/>
      <c r="JVN230" s="45"/>
      <c r="JVO230" s="45"/>
      <c r="JVP230" s="45"/>
      <c r="JVQ230" s="45"/>
      <c r="JVR230" s="45"/>
      <c r="JVS230" s="45"/>
      <c r="JVT230" s="45"/>
      <c r="JVU230" s="45"/>
      <c r="JVV230" s="45"/>
      <c r="JVW230" s="45"/>
      <c r="JVX230" s="45"/>
      <c r="JVY230" s="45"/>
      <c r="JVZ230" s="45"/>
      <c r="JWA230" s="45"/>
      <c r="JWB230" s="45"/>
      <c r="JWC230" s="45"/>
      <c r="JWD230" s="45"/>
      <c r="JWE230" s="45"/>
      <c r="JWF230" s="45"/>
      <c r="JWG230" s="45"/>
      <c r="JWH230" s="45"/>
      <c r="JWI230" s="45"/>
      <c r="JWJ230" s="45"/>
      <c r="JWK230" s="45"/>
      <c r="JWL230" s="45"/>
      <c r="JWM230" s="45"/>
      <c r="JWN230" s="45"/>
      <c r="JWO230" s="45"/>
      <c r="JWP230" s="45"/>
      <c r="JWQ230" s="45"/>
      <c r="JWR230" s="45"/>
      <c r="JWS230" s="45"/>
      <c r="JWT230" s="45"/>
      <c r="JWU230" s="45"/>
      <c r="JWV230" s="45"/>
      <c r="JWW230" s="45"/>
      <c r="JWX230" s="45"/>
      <c r="JWY230" s="45"/>
      <c r="JWZ230" s="45"/>
      <c r="JXA230" s="45"/>
      <c r="JXB230" s="45"/>
      <c r="JXC230" s="45"/>
      <c r="JXD230" s="45"/>
      <c r="JXE230" s="45"/>
      <c r="JXF230" s="45"/>
      <c r="JXG230" s="45"/>
      <c r="JXH230" s="45"/>
      <c r="JXI230" s="45"/>
      <c r="JXJ230" s="45"/>
      <c r="JXK230" s="45"/>
      <c r="JXL230" s="45"/>
      <c r="JXM230" s="45"/>
      <c r="JXN230" s="45"/>
      <c r="JXO230" s="45"/>
      <c r="JXP230" s="45"/>
      <c r="JXQ230" s="45"/>
      <c r="JXR230" s="45"/>
      <c r="JXS230" s="45"/>
      <c r="JXT230" s="45"/>
      <c r="JXU230" s="45"/>
      <c r="JXV230" s="45"/>
      <c r="JXW230" s="45"/>
      <c r="JXX230" s="45"/>
      <c r="JXY230" s="45"/>
      <c r="JXZ230" s="45"/>
      <c r="JYA230" s="45"/>
      <c r="JYB230" s="45"/>
      <c r="JYC230" s="45"/>
      <c r="JYD230" s="45"/>
      <c r="JYE230" s="45"/>
      <c r="JYF230" s="45"/>
      <c r="JYG230" s="45"/>
      <c r="JYH230" s="45"/>
      <c r="JYI230" s="45"/>
      <c r="JYJ230" s="45"/>
      <c r="JYK230" s="45"/>
      <c r="JYL230" s="45"/>
      <c r="JYM230" s="45"/>
      <c r="JYN230" s="45"/>
      <c r="JYO230" s="45"/>
      <c r="JYP230" s="45"/>
      <c r="JYQ230" s="45"/>
      <c r="JYR230" s="45"/>
      <c r="JYS230" s="45"/>
      <c r="JYT230" s="45"/>
      <c r="JYU230" s="45"/>
      <c r="JYV230" s="45"/>
      <c r="JYW230" s="45"/>
      <c r="JYX230" s="45"/>
      <c r="JYY230" s="45"/>
      <c r="JYZ230" s="45"/>
      <c r="JZA230" s="45"/>
      <c r="JZB230" s="45"/>
      <c r="JZC230" s="45"/>
      <c r="JZD230" s="45"/>
      <c r="JZE230" s="45"/>
      <c r="JZF230" s="45"/>
      <c r="JZG230" s="45"/>
      <c r="JZH230" s="45"/>
      <c r="JZI230" s="45"/>
      <c r="JZJ230" s="45"/>
      <c r="JZK230" s="45"/>
      <c r="JZL230" s="45"/>
      <c r="JZM230" s="45"/>
      <c r="JZN230" s="45"/>
      <c r="JZO230" s="45"/>
      <c r="JZP230" s="45"/>
      <c r="JZQ230" s="45"/>
      <c r="JZR230" s="45"/>
      <c r="JZS230" s="45"/>
      <c r="JZT230" s="45"/>
      <c r="JZU230" s="45"/>
      <c r="JZV230" s="45"/>
      <c r="JZW230" s="45"/>
      <c r="JZX230" s="45"/>
      <c r="JZY230" s="45"/>
      <c r="JZZ230" s="45"/>
      <c r="KAA230" s="45"/>
      <c r="KAB230" s="45"/>
      <c r="KAC230" s="45"/>
      <c r="KAD230" s="45"/>
      <c r="KAE230" s="45"/>
      <c r="KAF230" s="45"/>
      <c r="KAG230" s="45"/>
      <c r="KAH230" s="45"/>
      <c r="KAI230" s="45"/>
      <c r="KAJ230" s="45"/>
      <c r="KAK230" s="45"/>
      <c r="KAL230" s="45"/>
      <c r="KAM230" s="45"/>
      <c r="KAN230" s="45"/>
      <c r="KAO230" s="45"/>
      <c r="KAP230" s="45"/>
      <c r="KAQ230" s="45"/>
      <c r="KAR230" s="45"/>
      <c r="KAS230" s="45"/>
      <c r="KAT230" s="45"/>
      <c r="KAU230" s="45"/>
      <c r="KAV230" s="45"/>
      <c r="KAW230" s="45"/>
      <c r="KAX230" s="45"/>
      <c r="KAY230" s="45"/>
      <c r="KAZ230" s="45"/>
      <c r="KBA230" s="45"/>
      <c r="KBB230" s="45"/>
      <c r="KBC230" s="45"/>
      <c r="KBD230" s="45"/>
      <c r="KBE230" s="45"/>
      <c r="KBF230" s="45"/>
      <c r="KBG230" s="45"/>
      <c r="KBH230" s="45"/>
      <c r="KBI230" s="45"/>
      <c r="KBJ230" s="45"/>
      <c r="KBK230" s="45"/>
      <c r="KBL230" s="45"/>
      <c r="KBM230" s="45"/>
      <c r="KBN230" s="45"/>
      <c r="KBO230" s="45"/>
      <c r="KBP230" s="45"/>
      <c r="KBQ230" s="45"/>
      <c r="KBR230" s="45"/>
      <c r="KBS230" s="45"/>
      <c r="KBT230" s="45"/>
      <c r="KBU230" s="45"/>
      <c r="KBV230" s="45"/>
      <c r="KBW230" s="45"/>
      <c r="KBX230" s="45"/>
      <c r="KBY230" s="45"/>
      <c r="KBZ230" s="45"/>
      <c r="KCA230" s="45"/>
      <c r="KCB230" s="45"/>
      <c r="KCC230" s="45"/>
      <c r="KCD230" s="45"/>
      <c r="KCE230" s="45"/>
      <c r="KCF230" s="45"/>
      <c r="KCG230" s="45"/>
      <c r="KCH230" s="45"/>
      <c r="KCI230" s="45"/>
      <c r="KCJ230" s="45"/>
      <c r="KCK230" s="45"/>
      <c r="KCL230" s="45"/>
      <c r="KCM230" s="45"/>
      <c r="KCN230" s="45"/>
      <c r="KCO230" s="45"/>
      <c r="KCP230" s="45"/>
      <c r="KCQ230" s="45"/>
      <c r="KCR230" s="45"/>
      <c r="KCS230" s="45"/>
      <c r="KCT230" s="45"/>
      <c r="KCU230" s="45"/>
      <c r="KCV230" s="45"/>
      <c r="KCW230" s="45"/>
      <c r="KCX230" s="45"/>
      <c r="KCY230" s="45"/>
      <c r="KCZ230" s="45"/>
      <c r="KDA230" s="45"/>
      <c r="KDB230" s="45"/>
      <c r="KDC230" s="45"/>
      <c r="KDD230" s="45"/>
      <c r="KDE230" s="45"/>
      <c r="KDF230" s="45"/>
      <c r="KDG230" s="45"/>
      <c r="KDH230" s="45"/>
      <c r="KDI230" s="45"/>
      <c r="KDJ230" s="45"/>
      <c r="KDK230" s="45"/>
      <c r="KDL230" s="45"/>
      <c r="KDM230" s="45"/>
      <c r="KDN230" s="45"/>
      <c r="KDO230" s="45"/>
      <c r="KDP230" s="45"/>
      <c r="KDQ230" s="45"/>
      <c r="KDR230" s="45"/>
      <c r="KDS230" s="45"/>
      <c r="KDT230" s="45"/>
      <c r="KDU230" s="45"/>
      <c r="KDV230" s="45"/>
      <c r="KDW230" s="45"/>
      <c r="KDX230" s="45"/>
      <c r="KDY230" s="45"/>
      <c r="KDZ230" s="45"/>
      <c r="KEA230" s="45"/>
      <c r="KEB230" s="45"/>
      <c r="KEC230" s="45"/>
      <c r="KED230" s="45"/>
      <c r="KEE230" s="45"/>
      <c r="KEF230" s="45"/>
      <c r="KEG230" s="45"/>
      <c r="KEH230" s="45"/>
      <c r="KEI230" s="45"/>
      <c r="KEJ230" s="45"/>
      <c r="KEK230" s="45"/>
      <c r="KEL230" s="45"/>
      <c r="KEM230" s="45"/>
      <c r="KEN230" s="45"/>
      <c r="KEO230" s="45"/>
      <c r="KEP230" s="45"/>
      <c r="KEQ230" s="45"/>
      <c r="KER230" s="45"/>
      <c r="KES230" s="45"/>
      <c r="KET230" s="45"/>
      <c r="KEU230" s="45"/>
      <c r="KEV230" s="45"/>
      <c r="KEW230" s="45"/>
      <c r="KEX230" s="45"/>
      <c r="KEY230" s="45"/>
      <c r="KEZ230" s="45"/>
      <c r="KFA230" s="45"/>
      <c r="KFB230" s="45"/>
      <c r="KFC230" s="45"/>
      <c r="KFD230" s="45"/>
      <c r="KFE230" s="45"/>
      <c r="KFF230" s="45"/>
      <c r="KFG230" s="45"/>
      <c r="KFH230" s="45"/>
      <c r="KFI230" s="45"/>
      <c r="KFJ230" s="45"/>
      <c r="KFK230" s="45"/>
      <c r="KFL230" s="45"/>
      <c r="KFM230" s="45"/>
      <c r="KFN230" s="45"/>
      <c r="KFO230" s="45"/>
      <c r="KFP230" s="45"/>
      <c r="KFQ230" s="45"/>
      <c r="KFR230" s="45"/>
      <c r="KFS230" s="45"/>
      <c r="KFT230" s="45"/>
      <c r="KFU230" s="45"/>
      <c r="KFV230" s="45"/>
      <c r="KFW230" s="45"/>
      <c r="KFX230" s="45"/>
      <c r="KFY230" s="45"/>
      <c r="KFZ230" s="45"/>
      <c r="KGA230" s="45"/>
      <c r="KGB230" s="45"/>
      <c r="KGC230" s="45"/>
      <c r="KGD230" s="45"/>
      <c r="KGE230" s="45"/>
      <c r="KGF230" s="45"/>
      <c r="KGG230" s="45"/>
      <c r="KGH230" s="45"/>
      <c r="KGI230" s="45"/>
      <c r="KGJ230" s="45"/>
      <c r="KGK230" s="45"/>
      <c r="KGL230" s="45"/>
      <c r="KGM230" s="45"/>
      <c r="KGN230" s="45"/>
      <c r="KGO230" s="45"/>
      <c r="KGP230" s="45"/>
      <c r="KGQ230" s="45"/>
      <c r="KGR230" s="45"/>
      <c r="KGS230" s="45"/>
      <c r="KGT230" s="45"/>
      <c r="KGU230" s="45"/>
      <c r="KGV230" s="45"/>
      <c r="KGW230" s="45"/>
      <c r="KGX230" s="45"/>
      <c r="KGY230" s="45"/>
      <c r="KGZ230" s="45"/>
      <c r="KHA230" s="45"/>
      <c r="KHB230" s="45"/>
      <c r="KHC230" s="45"/>
      <c r="KHD230" s="45"/>
      <c r="KHE230" s="45"/>
      <c r="KHF230" s="45"/>
      <c r="KHG230" s="45"/>
      <c r="KHH230" s="45"/>
      <c r="KHI230" s="45"/>
      <c r="KHJ230" s="45"/>
      <c r="KHK230" s="45"/>
      <c r="KHL230" s="45"/>
      <c r="KHM230" s="45"/>
      <c r="KHN230" s="45"/>
      <c r="KHO230" s="45"/>
      <c r="KHP230" s="45"/>
      <c r="KHQ230" s="45"/>
      <c r="KHR230" s="45"/>
      <c r="KHS230" s="45"/>
      <c r="KHT230" s="45"/>
      <c r="KHU230" s="45"/>
      <c r="KHV230" s="45"/>
      <c r="KHW230" s="45"/>
      <c r="KHX230" s="45"/>
      <c r="KHY230" s="45"/>
      <c r="KHZ230" s="45"/>
      <c r="KIA230" s="45"/>
      <c r="KIB230" s="45"/>
      <c r="KIC230" s="45"/>
      <c r="KID230" s="45"/>
      <c r="KIE230" s="45"/>
      <c r="KIF230" s="45"/>
      <c r="KIG230" s="45"/>
      <c r="KIH230" s="45"/>
      <c r="KII230" s="45"/>
      <c r="KIJ230" s="45"/>
      <c r="KIK230" s="45"/>
      <c r="KIL230" s="45"/>
      <c r="KIM230" s="45"/>
      <c r="KIN230" s="45"/>
      <c r="KIO230" s="45"/>
      <c r="KIP230" s="45"/>
      <c r="KIQ230" s="45"/>
      <c r="KIR230" s="45"/>
      <c r="KIS230" s="45"/>
      <c r="KIT230" s="45"/>
      <c r="KIU230" s="45"/>
      <c r="KIV230" s="45"/>
      <c r="KIW230" s="45"/>
      <c r="KIX230" s="45"/>
      <c r="KIY230" s="45"/>
      <c r="KIZ230" s="45"/>
      <c r="KJA230" s="45"/>
      <c r="KJB230" s="45"/>
      <c r="KJC230" s="45"/>
      <c r="KJD230" s="45"/>
      <c r="KJE230" s="45"/>
      <c r="KJF230" s="45"/>
      <c r="KJG230" s="45"/>
      <c r="KJH230" s="45"/>
      <c r="KJI230" s="45"/>
      <c r="KJJ230" s="45"/>
      <c r="KJK230" s="45"/>
      <c r="KJL230" s="45"/>
      <c r="KJM230" s="45"/>
      <c r="KJN230" s="45"/>
      <c r="KJO230" s="45"/>
      <c r="KJP230" s="45"/>
      <c r="KJQ230" s="45"/>
      <c r="KJR230" s="45"/>
      <c r="KJS230" s="45"/>
      <c r="KJT230" s="45"/>
      <c r="KJU230" s="45"/>
      <c r="KJV230" s="45"/>
      <c r="KJW230" s="45"/>
      <c r="KJX230" s="45"/>
      <c r="KJY230" s="45"/>
      <c r="KJZ230" s="45"/>
      <c r="KKA230" s="45"/>
      <c r="KKB230" s="45"/>
      <c r="KKC230" s="45"/>
      <c r="KKD230" s="45"/>
      <c r="KKE230" s="45"/>
      <c r="KKF230" s="45"/>
      <c r="KKG230" s="45"/>
      <c r="KKH230" s="45"/>
      <c r="KKI230" s="45"/>
      <c r="KKJ230" s="45"/>
      <c r="KKK230" s="45"/>
      <c r="KKL230" s="45"/>
      <c r="KKM230" s="45"/>
      <c r="KKN230" s="45"/>
      <c r="KKO230" s="45"/>
      <c r="KKP230" s="45"/>
      <c r="KKQ230" s="45"/>
      <c r="KKR230" s="45"/>
      <c r="KKS230" s="45"/>
      <c r="KKT230" s="45"/>
      <c r="KKU230" s="45"/>
      <c r="KKV230" s="45"/>
      <c r="KKW230" s="45"/>
      <c r="KKX230" s="45"/>
      <c r="KKY230" s="45"/>
      <c r="KKZ230" s="45"/>
      <c r="KLA230" s="45"/>
      <c r="KLB230" s="45"/>
      <c r="KLC230" s="45"/>
      <c r="KLD230" s="45"/>
      <c r="KLE230" s="45"/>
      <c r="KLF230" s="45"/>
      <c r="KLG230" s="45"/>
      <c r="KLH230" s="45"/>
      <c r="KLI230" s="45"/>
      <c r="KLJ230" s="45"/>
      <c r="KLK230" s="45"/>
      <c r="KLL230" s="45"/>
      <c r="KLM230" s="45"/>
      <c r="KLN230" s="45"/>
      <c r="KLO230" s="45"/>
      <c r="KLP230" s="45"/>
      <c r="KLQ230" s="45"/>
      <c r="KLR230" s="45"/>
      <c r="KLS230" s="45"/>
      <c r="KLT230" s="45"/>
      <c r="KLU230" s="45"/>
      <c r="KLV230" s="45"/>
      <c r="KLW230" s="45"/>
      <c r="KLX230" s="45"/>
      <c r="KLY230" s="45"/>
      <c r="KLZ230" s="45"/>
      <c r="KMA230" s="45"/>
      <c r="KMB230" s="45"/>
      <c r="KMC230" s="45"/>
      <c r="KMD230" s="45"/>
      <c r="KME230" s="45"/>
      <c r="KMF230" s="45"/>
      <c r="KMG230" s="45"/>
      <c r="KMH230" s="45"/>
      <c r="KMI230" s="45"/>
      <c r="KMJ230" s="45"/>
      <c r="KMK230" s="45"/>
      <c r="KML230" s="45"/>
      <c r="KMM230" s="45"/>
      <c r="KMN230" s="45"/>
      <c r="KMO230" s="45"/>
      <c r="KMP230" s="45"/>
      <c r="KMQ230" s="45"/>
      <c r="KMR230" s="45"/>
      <c r="KMS230" s="45"/>
      <c r="KMT230" s="45"/>
      <c r="KMU230" s="45"/>
      <c r="KMV230" s="45"/>
      <c r="KMW230" s="45"/>
      <c r="KMX230" s="45"/>
      <c r="KMY230" s="45"/>
      <c r="KMZ230" s="45"/>
      <c r="KNA230" s="45"/>
      <c r="KNB230" s="45"/>
      <c r="KNC230" s="45"/>
      <c r="KND230" s="45"/>
      <c r="KNE230" s="45"/>
      <c r="KNF230" s="45"/>
      <c r="KNG230" s="45"/>
      <c r="KNH230" s="45"/>
      <c r="KNI230" s="45"/>
      <c r="KNJ230" s="45"/>
      <c r="KNK230" s="45"/>
      <c r="KNL230" s="45"/>
      <c r="KNM230" s="45"/>
      <c r="KNN230" s="45"/>
      <c r="KNO230" s="45"/>
      <c r="KNP230" s="45"/>
      <c r="KNQ230" s="45"/>
      <c r="KNR230" s="45"/>
      <c r="KNS230" s="45"/>
      <c r="KNT230" s="45"/>
      <c r="KNU230" s="45"/>
      <c r="KNV230" s="45"/>
      <c r="KNW230" s="45"/>
      <c r="KNX230" s="45"/>
      <c r="KNY230" s="45"/>
      <c r="KNZ230" s="45"/>
      <c r="KOA230" s="45"/>
      <c r="KOB230" s="45"/>
      <c r="KOC230" s="45"/>
      <c r="KOD230" s="45"/>
      <c r="KOE230" s="45"/>
      <c r="KOF230" s="45"/>
      <c r="KOG230" s="45"/>
      <c r="KOH230" s="45"/>
      <c r="KOI230" s="45"/>
      <c r="KOJ230" s="45"/>
      <c r="KOK230" s="45"/>
      <c r="KOL230" s="45"/>
      <c r="KOM230" s="45"/>
      <c r="KON230" s="45"/>
      <c r="KOO230" s="45"/>
      <c r="KOP230" s="45"/>
      <c r="KOQ230" s="45"/>
      <c r="KOR230" s="45"/>
      <c r="KOS230" s="45"/>
      <c r="KOT230" s="45"/>
      <c r="KOU230" s="45"/>
      <c r="KOV230" s="45"/>
      <c r="KOW230" s="45"/>
      <c r="KOX230" s="45"/>
      <c r="KOY230" s="45"/>
      <c r="KOZ230" s="45"/>
      <c r="KPA230" s="45"/>
      <c r="KPB230" s="45"/>
      <c r="KPC230" s="45"/>
      <c r="KPD230" s="45"/>
      <c r="KPE230" s="45"/>
      <c r="KPF230" s="45"/>
      <c r="KPG230" s="45"/>
      <c r="KPH230" s="45"/>
      <c r="KPI230" s="45"/>
      <c r="KPJ230" s="45"/>
      <c r="KPK230" s="45"/>
      <c r="KPL230" s="45"/>
      <c r="KPM230" s="45"/>
      <c r="KPN230" s="45"/>
      <c r="KPO230" s="45"/>
      <c r="KPP230" s="45"/>
      <c r="KPQ230" s="45"/>
      <c r="KPR230" s="45"/>
      <c r="KPS230" s="45"/>
      <c r="KPT230" s="45"/>
      <c r="KPU230" s="45"/>
      <c r="KPV230" s="45"/>
      <c r="KPW230" s="45"/>
      <c r="KPX230" s="45"/>
      <c r="KPY230" s="45"/>
      <c r="KPZ230" s="45"/>
      <c r="KQA230" s="45"/>
      <c r="KQB230" s="45"/>
      <c r="KQC230" s="45"/>
      <c r="KQD230" s="45"/>
      <c r="KQE230" s="45"/>
      <c r="KQF230" s="45"/>
      <c r="KQG230" s="45"/>
      <c r="KQH230" s="45"/>
      <c r="KQI230" s="45"/>
      <c r="KQJ230" s="45"/>
      <c r="KQK230" s="45"/>
      <c r="KQL230" s="45"/>
      <c r="KQM230" s="45"/>
      <c r="KQN230" s="45"/>
      <c r="KQO230" s="45"/>
      <c r="KQP230" s="45"/>
      <c r="KQQ230" s="45"/>
      <c r="KQR230" s="45"/>
      <c r="KQS230" s="45"/>
      <c r="KQT230" s="45"/>
      <c r="KQU230" s="45"/>
      <c r="KQV230" s="45"/>
      <c r="KQW230" s="45"/>
      <c r="KQX230" s="45"/>
      <c r="KQY230" s="45"/>
      <c r="KQZ230" s="45"/>
      <c r="KRA230" s="45"/>
      <c r="KRB230" s="45"/>
      <c r="KRC230" s="45"/>
      <c r="KRD230" s="45"/>
      <c r="KRE230" s="45"/>
      <c r="KRF230" s="45"/>
      <c r="KRG230" s="45"/>
      <c r="KRH230" s="45"/>
      <c r="KRI230" s="45"/>
      <c r="KRJ230" s="45"/>
      <c r="KRK230" s="45"/>
      <c r="KRL230" s="45"/>
      <c r="KRM230" s="45"/>
      <c r="KRN230" s="45"/>
      <c r="KRO230" s="45"/>
      <c r="KRP230" s="45"/>
      <c r="KRQ230" s="45"/>
      <c r="KRR230" s="45"/>
      <c r="KRS230" s="45"/>
      <c r="KRT230" s="45"/>
      <c r="KRU230" s="45"/>
      <c r="KRV230" s="45"/>
      <c r="KRW230" s="45"/>
      <c r="KRX230" s="45"/>
      <c r="KRY230" s="45"/>
      <c r="KRZ230" s="45"/>
      <c r="KSA230" s="45"/>
      <c r="KSB230" s="45"/>
      <c r="KSC230" s="45"/>
      <c r="KSD230" s="45"/>
      <c r="KSE230" s="45"/>
      <c r="KSF230" s="45"/>
      <c r="KSG230" s="45"/>
      <c r="KSH230" s="45"/>
      <c r="KSI230" s="45"/>
      <c r="KSJ230" s="45"/>
      <c r="KSK230" s="45"/>
      <c r="KSL230" s="45"/>
      <c r="KSM230" s="45"/>
      <c r="KSN230" s="45"/>
      <c r="KSO230" s="45"/>
      <c r="KSP230" s="45"/>
      <c r="KSQ230" s="45"/>
      <c r="KSR230" s="45"/>
      <c r="KSS230" s="45"/>
      <c r="KST230" s="45"/>
      <c r="KSU230" s="45"/>
      <c r="KSV230" s="45"/>
      <c r="KSW230" s="45"/>
      <c r="KSX230" s="45"/>
      <c r="KSY230" s="45"/>
      <c r="KSZ230" s="45"/>
      <c r="KTA230" s="45"/>
      <c r="KTB230" s="45"/>
      <c r="KTC230" s="45"/>
      <c r="KTD230" s="45"/>
      <c r="KTE230" s="45"/>
      <c r="KTF230" s="45"/>
      <c r="KTG230" s="45"/>
      <c r="KTH230" s="45"/>
      <c r="KTI230" s="45"/>
      <c r="KTJ230" s="45"/>
      <c r="KTK230" s="45"/>
      <c r="KTL230" s="45"/>
      <c r="KTM230" s="45"/>
      <c r="KTN230" s="45"/>
      <c r="KTO230" s="45"/>
      <c r="KTP230" s="45"/>
      <c r="KTQ230" s="45"/>
      <c r="KTR230" s="45"/>
      <c r="KTS230" s="45"/>
      <c r="KTT230" s="45"/>
      <c r="KTU230" s="45"/>
      <c r="KTV230" s="45"/>
      <c r="KTW230" s="45"/>
      <c r="KTX230" s="45"/>
      <c r="KTY230" s="45"/>
      <c r="KTZ230" s="45"/>
      <c r="KUA230" s="45"/>
      <c r="KUB230" s="45"/>
      <c r="KUC230" s="45"/>
      <c r="KUD230" s="45"/>
      <c r="KUE230" s="45"/>
      <c r="KUF230" s="45"/>
      <c r="KUG230" s="45"/>
      <c r="KUH230" s="45"/>
      <c r="KUI230" s="45"/>
      <c r="KUJ230" s="45"/>
      <c r="KUK230" s="45"/>
      <c r="KUL230" s="45"/>
      <c r="KUM230" s="45"/>
      <c r="KUN230" s="45"/>
      <c r="KUO230" s="45"/>
      <c r="KUP230" s="45"/>
      <c r="KUQ230" s="45"/>
      <c r="KUR230" s="45"/>
      <c r="KUS230" s="45"/>
      <c r="KUT230" s="45"/>
      <c r="KUU230" s="45"/>
      <c r="KUV230" s="45"/>
      <c r="KUW230" s="45"/>
      <c r="KUX230" s="45"/>
      <c r="KUY230" s="45"/>
      <c r="KUZ230" s="45"/>
      <c r="KVA230" s="45"/>
      <c r="KVB230" s="45"/>
      <c r="KVC230" s="45"/>
      <c r="KVD230" s="45"/>
      <c r="KVE230" s="45"/>
      <c r="KVF230" s="45"/>
      <c r="KVG230" s="45"/>
      <c r="KVH230" s="45"/>
      <c r="KVI230" s="45"/>
      <c r="KVJ230" s="45"/>
      <c r="KVK230" s="45"/>
      <c r="KVL230" s="45"/>
      <c r="KVM230" s="45"/>
      <c r="KVN230" s="45"/>
      <c r="KVO230" s="45"/>
      <c r="KVP230" s="45"/>
      <c r="KVQ230" s="45"/>
      <c r="KVR230" s="45"/>
      <c r="KVS230" s="45"/>
      <c r="KVT230" s="45"/>
      <c r="KVU230" s="45"/>
      <c r="KVV230" s="45"/>
      <c r="KVW230" s="45"/>
      <c r="KVX230" s="45"/>
      <c r="KVY230" s="45"/>
      <c r="KVZ230" s="45"/>
      <c r="KWA230" s="45"/>
      <c r="KWB230" s="45"/>
      <c r="KWC230" s="45"/>
      <c r="KWD230" s="45"/>
      <c r="KWE230" s="45"/>
      <c r="KWF230" s="45"/>
      <c r="KWG230" s="45"/>
      <c r="KWH230" s="45"/>
      <c r="KWI230" s="45"/>
      <c r="KWJ230" s="45"/>
      <c r="KWK230" s="45"/>
      <c r="KWL230" s="45"/>
      <c r="KWM230" s="45"/>
      <c r="KWN230" s="45"/>
      <c r="KWO230" s="45"/>
      <c r="KWP230" s="45"/>
      <c r="KWQ230" s="45"/>
      <c r="KWR230" s="45"/>
      <c r="KWS230" s="45"/>
      <c r="KWT230" s="45"/>
      <c r="KWU230" s="45"/>
      <c r="KWV230" s="45"/>
      <c r="KWW230" s="45"/>
      <c r="KWX230" s="45"/>
      <c r="KWY230" s="45"/>
      <c r="KWZ230" s="45"/>
      <c r="KXA230" s="45"/>
      <c r="KXB230" s="45"/>
      <c r="KXC230" s="45"/>
      <c r="KXD230" s="45"/>
      <c r="KXE230" s="45"/>
      <c r="KXF230" s="45"/>
      <c r="KXG230" s="45"/>
      <c r="KXH230" s="45"/>
      <c r="KXI230" s="45"/>
      <c r="KXJ230" s="45"/>
      <c r="KXK230" s="45"/>
      <c r="KXL230" s="45"/>
      <c r="KXM230" s="45"/>
      <c r="KXN230" s="45"/>
      <c r="KXO230" s="45"/>
      <c r="KXP230" s="45"/>
      <c r="KXQ230" s="45"/>
      <c r="KXR230" s="45"/>
      <c r="KXS230" s="45"/>
      <c r="KXT230" s="45"/>
      <c r="KXU230" s="45"/>
      <c r="KXV230" s="45"/>
      <c r="KXW230" s="45"/>
      <c r="KXX230" s="45"/>
      <c r="KXY230" s="45"/>
      <c r="KXZ230" s="45"/>
      <c r="KYA230" s="45"/>
      <c r="KYB230" s="45"/>
      <c r="KYC230" s="45"/>
      <c r="KYD230" s="45"/>
      <c r="KYE230" s="45"/>
      <c r="KYF230" s="45"/>
      <c r="KYG230" s="45"/>
      <c r="KYH230" s="45"/>
      <c r="KYI230" s="45"/>
      <c r="KYJ230" s="45"/>
      <c r="KYK230" s="45"/>
      <c r="KYL230" s="45"/>
      <c r="KYM230" s="45"/>
      <c r="KYN230" s="45"/>
      <c r="KYO230" s="45"/>
      <c r="KYP230" s="45"/>
      <c r="KYQ230" s="45"/>
      <c r="KYR230" s="45"/>
      <c r="KYS230" s="45"/>
      <c r="KYT230" s="45"/>
      <c r="KYU230" s="45"/>
      <c r="KYV230" s="45"/>
      <c r="KYW230" s="45"/>
      <c r="KYX230" s="45"/>
      <c r="KYY230" s="45"/>
      <c r="KYZ230" s="45"/>
      <c r="KZA230" s="45"/>
      <c r="KZB230" s="45"/>
      <c r="KZC230" s="45"/>
      <c r="KZD230" s="45"/>
      <c r="KZE230" s="45"/>
      <c r="KZF230" s="45"/>
      <c r="KZG230" s="45"/>
      <c r="KZH230" s="45"/>
      <c r="KZI230" s="45"/>
      <c r="KZJ230" s="45"/>
      <c r="KZK230" s="45"/>
      <c r="KZL230" s="45"/>
      <c r="KZM230" s="45"/>
      <c r="KZN230" s="45"/>
      <c r="KZO230" s="45"/>
      <c r="KZP230" s="45"/>
      <c r="KZQ230" s="45"/>
      <c r="KZR230" s="45"/>
      <c r="KZS230" s="45"/>
      <c r="KZT230" s="45"/>
      <c r="KZU230" s="45"/>
      <c r="KZV230" s="45"/>
      <c r="KZW230" s="45"/>
      <c r="KZX230" s="45"/>
      <c r="KZY230" s="45"/>
      <c r="KZZ230" s="45"/>
      <c r="LAA230" s="45"/>
      <c r="LAB230" s="45"/>
      <c r="LAC230" s="45"/>
      <c r="LAD230" s="45"/>
      <c r="LAE230" s="45"/>
      <c r="LAF230" s="45"/>
      <c r="LAG230" s="45"/>
      <c r="LAH230" s="45"/>
      <c r="LAI230" s="45"/>
      <c r="LAJ230" s="45"/>
      <c r="LAK230" s="45"/>
      <c r="LAL230" s="45"/>
      <c r="LAM230" s="45"/>
      <c r="LAN230" s="45"/>
      <c r="LAO230" s="45"/>
      <c r="LAP230" s="45"/>
      <c r="LAQ230" s="45"/>
      <c r="LAR230" s="45"/>
      <c r="LAS230" s="45"/>
      <c r="LAT230" s="45"/>
      <c r="LAU230" s="45"/>
      <c r="LAV230" s="45"/>
      <c r="LAW230" s="45"/>
      <c r="LAX230" s="45"/>
      <c r="LAY230" s="45"/>
      <c r="LAZ230" s="45"/>
      <c r="LBA230" s="45"/>
      <c r="LBB230" s="45"/>
      <c r="LBC230" s="45"/>
      <c r="LBD230" s="45"/>
      <c r="LBE230" s="45"/>
      <c r="LBF230" s="45"/>
      <c r="LBG230" s="45"/>
      <c r="LBH230" s="45"/>
      <c r="LBI230" s="45"/>
      <c r="LBJ230" s="45"/>
      <c r="LBK230" s="45"/>
      <c r="LBL230" s="45"/>
      <c r="LBM230" s="45"/>
      <c r="LBN230" s="45"/>
      <c r="LBO230" s="45"/>
      <c r="LBP230" s="45"/>
      <c r="LBQ230" s="45"/>
      <c r="LBR230" s="45"/>
      <c r="LBS230" s="45"/>
      <c r="LBT230" s="45"/>
      <c r="LBU230" s="45"/>
      <c r="LBV230" s="45"/>
      <c r="LBW230" s="45"/>
      <c r="LBX230" s="45"/>
      <c r="LBY230" s="45"/>
      <c r="LBZ230" s="45"/>
      <c r="LCA230" s="45"/>
      <c r="LCB230" s="45"/>
      <c r="LCC230" s="45"/>
      <c r="LCD230" s="45"/>
      <c r="LCE230" s="45"/>
      <c r="LCF230" s="45"/>
      <c r="LCG230" s="45"/>
      <c r="LCH230" s="45"/>
      <c r="LCI230" s="45"/>
      <c r="LCJ230" s="45"/>
      <c r="LCK230" s="45"/>
      <c r="LCL230" s="45"/>
      <c r="LCM230" s="45"/>
      <c r="LCN230" s="45"/>
      <c r="LCO230" s="45"/>
      <c r="LCP230" s="45"/>
      <c r="LCQ230" s="45"/>
      <c r="LCR230" s="45"/>
      <c r="LCS230" s="45"/>
      <c r="LCT230" s="45"/>
      <c r="LCU230" s="45"/>
      <c r="LCV230" s="45"/>
      <c r="LCW230" s="45"/>
      <c r="LCX230" s="45"/>
      <c r="LCY230" s="45"/>
      <c r="LCZ230" s="45"/>
      <c r="LDA230" s="45"/>
      <c r="LDB230" s="45"/>
      <c r="LDC230" s="45"/>
      <c r="LDD230" s="45"/>
      <c r="LDE230" s="45"/>
      <c r="LDF230" s="45"/>
      <c r="LDG230" s="45"/>
      <c r="LDH230" s="45"/>
      <c r="LDI230" s="45"/>
      <c r="LDJ230" s="45"/>
      <c r="LDK230" s="45"/>
      <c r="LDL230" s="45"/>
      <c r="LDM230" s="45"/>
      <c r="LDN230" s="45"/>
      <c r="LDO230" s="45"/>
      <c r="LDP230" s="45"/>
      <c r="LDQ230" s="45"/>
      <c r="LDR230" s="45"/>
      <c r="LDS230" s="45"/>
      <c r="LDT230" s="45"/>
      <c r="LDU230" s="45"/>
      <c r="LDV230" s="45"/>
      <c r="LDW230" s="45"/>
      <c r="LDX230" s="45"/>
      <c r="LDY230" s="45"/>
      <c r="LDZ230" s="45"/>
      <c r="LEA230" s="45"/>
      <c r="LEB230" s="45"/>
      <c r="LEC230" s="45"/>
      <c r="LED230" s="45"/>
      <c r="LEE230" s="45"/>
      <c r="LEF230" s="45"/>
      <c r="LEG230" s="45"/>
      <c r="LEH230" s="45"/>
      <c r="LEI230" s="45"/>
      <c r="LEJ230" s="45"/>
      <c r="LEK230" s="45"/>
      <c r="LEL230" s="45"/>
      <c r="LEM230" s="45"/>
      <c r="LEN230" s="45"/>
      <c r="LEO230" s="45"/>
      <c r="LEP230" s="45"/>
      <c r="LEQ230" s="45"/>
      <c r="LER230" s="45"/>
      <c r="LES230" s="45"/>
      <c r="LET230" s="45"/>
      <c r="LEU230" s="45"/>
      <c r="LEV230" s="45"/>
      <c r="LEW230" s="45"/>
      <c r="LEX230" s="45"/>
      <c r="LEY230" s="45"/>
      <c r="LEZ230" s="45"/>
      <c r="LFA230" s="45"/>
      <c r="LFB230" s="45"/>
      <c r="LFC230" s="45"/>
      <c r="LFD230" s="45"/>
      <c r="LFE230" s="45"/>
      <c r="LFF230" s="45"/>
      <c r="LFG230" s="45"/>
      <c r="LFH230" s="45"/>
      <c r="LFI230" s="45"/>
      <c r="LFJ230" s="45"/>
      <c r="LFK230" s="45"/>
      <c r="LFL230" s="45"/>
      <c r="LFM230" s="45"/>
      <c r="LFN230" s="45"/>
      <c r="LFO230" s="45"/>
      <c r="LFP230" s="45"/>
      <c r="LFQ230" s="45"/>
      <c r="LFR230" s="45"/>
      <c r="LFS230" s="45"/>
      <c r="LFT230" s="45"/>
      <c r="LFU230" s="45"/>
      <c r="LFV230" s="45"/>
      <c r="LFW230" s="45"/>
      <c r="LFX230" s="45"/>
      <c r="LFY230" s="45"/>
      <c r="LFZ230" s="45"/>
      <c r="LGA230" s="45"/>
      <c r="LGB230" s="45"/>
      <c r="LGC230" s="45"/>
      <c r="LGD230" s="45"/>
      <c r="LGE230" s="45"/>
      <c r="LGF230" s="45"/>
      <c r="LGG230" s="45"/>
      <c r="LGH230" s="45"/>
      <c r="LGI230" s="45"/>
      <c r="LGJ230" s="45"/>
      <c r="LGK230" s="45"/>
      <c r="LGL230" s="45"/>
      <c r="LGM230" s="45"/>
      <c r="LGN230" s="45"/>
      <c r="LGO230" s="45"/>
      <c r="LGP230" s="45"/>
      <c r="LGQ230" s="45"/>
      <c r="LGR230" s="45"/>
      <c r="LGS230" s="45"/>
      <c r="LGT230" s="45"/>
      <c r="LGU230" s="45"/>
      <c r="LGV230" s="45"/>
      <c r="LGW230" s="45"/>
      <c r="LGX230" s="45"/>
      <c r="LGY230" s="45"/>
      <c r="LGZ230" s="45"/>
      <c r="LHA230" s="45"/>
      <c r="LHB230" s="45"/>
      <c r="LHC230" s="45"/>
      <c r="LHD230" s="45"/>
      <c r="LHE230" s="45"/>
      <c r="LHF230" s="45"/>
      <c r="LHG230" s="45"/>
      <c r="LHH230" s="45"/>
      <c r="LHI230" s="45"/>
      <c r="LHJ230" s="45"/>
      <c r="LHK230" s="45"/>
      <c r="LHL230" s="45"/>
      <c r="LHM230" s="45"/>
      <c r="LHN230" s="45"/>
      <c r="LHO230" s="45"/>
      <c r="LHP230" s="45"/>
      <c r="LHQ230" s="45"/>
      <c r="LHR230" s="45"/>
      <c r="LHS230" s="45"/>
      <c r="LHT230" s="45"/>
      <c r="LHU230" s="45"/>
      <c r="LHV230" s="45"/>
      <c r="LHW230" s="45"/>
      <c r="LHX230" s="45"/>
      <c r="LHY230" s="45"/>
      <c r="LHZ230" s="45"/>
      <c r="LIA230" s="45"/>
      <c r="LIB230" s="45"/>
      <c r="LIC230" s="45"/>
      <c r="LID230" s="45"/>
      <c r="LIE230" s="45"/>
      <c r="LIF230" s="45"/>
      <c r="LIG230" s="45"/>
      <c r="LIH230" s="45"/>
      <c r="LII230" s="45"/>
      <c r="LIJ230" s="45"/>
      <c r="LIK230" s="45"/>
      <c r="LIL230" s="45"/>
      <c r="LIM230" s="45"/>
      <c r="LIN230" s="45"/>
      <c r="LIO230" s="45"/>
      <c r="LIP230" s="45"/>
      <c r="LIQ230" s="45"/>
      <c r="LIR230" s="45"/>
      <c r="LIS230" s="45"/>
      <c r="LIT230" s="45"/>
      <c r="LIU230" s="45"/>
      <c r="LIV230" s="45"/>
      <c r="LIW230" s="45"/>
      <c r="LIX230" s="45"/>
      <c r="LIY230" s="45"/>
      <c r="LIZ230" s="45"/>
      <c r="LJA230" s="45"/>
      <c r="LJB230" s="45"/>
      <c r="LJC230" s="45"/>
      <c r="LJD230" s="45"/>
      <c r="LJE230" s="45"/>
      <c r="LJF230" s="45"/>
      <c r="LJG230" s="45"/>
      <c r="LJH230" s="45"/>
      <c r="LJI230" s="45"/>
      <c r="LJJ230" s="45"/>
      <c r="LJK230" s="45"/>
      <c r="LJL230" s="45"/>
      <c r="LJM230" s="45"/>
      <c r="LJN230" s="45"/>
      <c r="LJO230" s="45"/>
      <c r="LJP230" s="45"/>
      <c r="LJQ230" s="45"/>
      <c r="LJR230" s="45"/>
      <c r="LJS230" s="45"/>
      <c r="LJT230" s="45"/>
      <c r="LJU230" s="45"/>
      <c r="LJV230" s="45"/>
      <c r="LJW230" s="45"/>
      <c r="LJX230" s="45"/>
      <c r="LJY230" s="45"/>
      <c r="LJZ230" s="45"/>
      <c r="LKA230" s="45"/>
      <c r="LKB230" s="45"/>
      <c r="LKC230" s="45"/>
      <c r="LKD230" s="45"/>
      <c r="LKE230" s="45"/>
      <c r="LKF230" s="45"/>
      <c r="LKG230" s="45"/>
      <c r="LKH230" s="45"/>
      <c r="LKI230" s="45"/>
      <c r="LKJ230" s="45"/>
      <c r="LKK230" s="45"/>
      <c r="LKL230" s="45"/>
      <c r="LKM230" s="45"/>
      <c r="LKN230" s="45"/>
      <c r="LKO230" s="45"/>
      <c r="LKP230" s="45"/>
      <c r="LKQ230" s="45"/>
      <c r="LKR230" s="45"/>
      <c r="LKS230" s="45"/>
      <c r="LKT230" s="45"/>
      <c r="LKU230" s="45"/>
      <c r="LKV230" s="45"/>
      <c r="LKW230" s="45"/>
      <c r="LKX230" s="45"/>
      <c r="LKY230" s="45"/>
      <c r="LKZ230" s="45"/>
      <c r="LLA230" s="45"/>
      <c r="LLB230" s="45"/>
      <c r="LLC230" s="45"/>
      <c r="LLD230" s="45"/>
      <c r="LLE230" s="45"/>
      <c r="LLF230" s="45"/>
      <c r="LLG230" s="45"/>
      <c r="LLH230" s="45"/>
      <c r="LLI230" s="45"/>
      <c r="LLJ230" s="45"/>
      <c r="LLK230" s="45"/>
      <c r="LLL230" s="45"/>
      <c r="LLM230" s="45"/>
      <c r="LLN230" s="45"/>
      <c r="LLO230" s="45"/>
      <c r="LLP230" s="45"/>
      <c r="LLQ230" s="45"/>
      <c r="LLR230" s="45"/>
      <c r="LLS230" s="45"/>
      <c r="LLT230" s="45"/>
      <c r="LLU230" s="45"/>
      <c r="LLV230" s="45"/>
      <c r="LLW230" s="45"/>
      <c r="LLX230" s="45"/>
      <c r="LLY230" s="45"/>
      <c r="LLZ230" s="45"/>
      <c r="LMA230" s="45"/>
      <c r="LMB230" s="45"/>
      <c r="LMC230" s="45"/>
      <c r="LMD230" s="45"/>
      <c r="LME230" s="45"/>
      <c r="LMF230" s="45"/>
      <c r="LMG230" s="45"/>
      <c r="LMH230" s="45"/>
      <c r="LMI230" s="45"/>
      <c r="LMJ230" s="45"/>
      <c r="LMK230" s="45"/>
      <c r="LML230" s="45"/>
      <c r="LMM230" s="45"/>
      <c r="LMN230" s="45"/>
      <c r="LMO230" s="45"/>
      <c r="LMP230" s="45"/>
      <c r="LMQ230" s="45"/>
      <c r="LMR230" s="45"/>
      <c r="LMS230" s="45"/>
      <c r="LMT230" s="45"/>
      <c r="LMU230" s="45"/>
      <c r="LMV230" s="45"/>
      <c r="LMW230" s="45"/>
      <c r="LMX230" s="45"/>
      <c r="LMY230" s="45"/>
      <c r="LMZ230" s="45"/>
      <c r="LNA230" s="45"/>
      <c r="LNB230" s="45"/>
      <c r="LNC230" s="45"/>
      <c r="LND230" s="45"/>
      <c r="LNE230" s="45"/>
      <c r="LNF230" s="45"/>
      <c r="LNG230" s="45"/>
      <c r="LNH230" s="45"/>
      <c r="LNI230" s="45"/>
      <c r="LNJ230" s="45"/>
      <c r="LNK230" s="45"/>
      <c r="LNL230" s="45"/>
      <c r="LNM230" s="45"/>
      <c r="LNN230" s="45"/>
      <c r="LNO230" s="45"/>
      <c r="LNP230" s="45"/>
      <c r="LNQ230" s="45"/>
      <c r="LNR230" s="45"/>
      <c r="LNS230" s="45"/>
      <c r="LNT230" s="45"/>
      <c r="LNU230" s="45"/>
      <c r="LNV230" s="45"/>
      <c r="LNW230" s="45"/>
      <c r="LNX230" s="45"/>
      <c r="LNY230" s="45"/>
      <c r="LNZ230" s="45"/>
      <c r="LOA230" s="45"/>
      <c r="LOB230" s="45"/>
      <c r="LOC230" s="45"/>
      <c r="LOD230" s="45"/>
      <c r="LOE230" s="45"/>
      <c r="LOF230" s="45"/>
      <c r="LOG230" s="45"/>
      <c r="LOH230" s="45"/>
      <c r="LOI230" s="45"/>
      <c r="LOJ230" s="45"/>
      <c r="LOK230" s="45"/>
      <c r="LOL230" s="45"/>
      <c r="LOM230" s="45"/>
      <c r="LON230" s="45"/>
      <c r="LOO230" s="45"/>
      <c r="LOP230" s="45"/>
      <c r="LOQ230" s="45"/>
      <c r="LOR230" s="45"/>
      <c r="LOS230" s="45"/>
      <c r="LOT230" s="45"/>
      <c r="LOU230" s="45"/>
      <c r="LOV230" s="45"/>
      <c r="LOW230" s="45"/>
      <c r="LOX230" s="45"/>
      <c r="LOY230" s="45"/>
      <c r="LOZ230" s="45"/>
      <c r="LPA230" s="45"/>
      <c r="LPB230" s="45"/>
      <c r="LPC230" s="45"/>
      <c r="LPD230" s="45"/>
      <c r="LPE230" s="45"/>
      <c r="LPF230" s="45"/>
      <c r="LPG230" s="45"/>
      <c r="LPH230" s="45"/>
      <c r="LPI230" s="45"/>
      <c r="LPJ230" s="45"/>
      <c r="LPK230" s="45"/>
      <c r="LPL230" s="45"/>
      <c r="LPM230" s="45"/>
      <c r="LPN230" s="45"/>
      <c r="LPO230" s="45"/>
      <c r="LPP230" s="45"/>
      <c r="LPQ230" s="45"/>
      <c r="LPR230" s="45"/>
      <c r="LPS230" s="45"/>
      <c r="LPT230" s="45"/>
      <c r="LPU230" s="45"/>
      <c r="LPV230" s="45"/>
      <c r="LPW230" s="45"/>
      <c r="LPX230" s="45"/>
      <c r="LPY230" s="45"/>
      <c r="LPZ230" s="45"/>
      <c r="LQA230" s="45"/>
      <c r="LQB230" s="45"/>
      <c r="LQC230" s="45"/>
      <c r="LQD230" s="45"/>
      <c r="LQE230" s="45"/>
      <c r="LQF230" s="45"/>
      <c r="LQG230" s="45"/>
      <c r="LQH230" s="45"/>
      <c r="LQI230" s="45"/>
      <c r="LQJ230" s="45"/>
      <c r="LQK230" s="45"/>
      <c r="LQL230" s="45"/>
      <c r="LQM230" s="45"/>
      <c r="LQN230" s="45"/>
      <c r="LQO230" s="45"/>
      <c r="LQP230" s="45"/>
      <c r="LQQ230" s="45"/>
      <c r="LQR230" s="45"/>
      <c r="LQS230" s="45"/>
      <c r="LQT230" s="45"/>
      <c r="LQU230" s="45"/>
      <c r="LQV230" s="45"/>
      <c r="LQW230" s="45"/>
      <c r="LQX230" s="45"/>
      <c r="LQY230" s="45"/>
      <c r="LQZ230" s="45"/>
      <c r="LRA230" s="45"/>
      <c r="LRB230" s="45"/>
      <c r="LRC230" s="45"/>
      <c r="LRD230" s="45"/>
      <c r="LRE230" s="45"/>
      <c r="LRF230" s="45"/>
      <c r="LRG230" s="45"/>
      <c r="LRH230" s="45"/>
      <c r="LRI230" s="45"/>
      <c r="LRJ230" s="45"/>
      <c r="LRK230" s="45"/>
      <c r="LRL230" s="45"/>
      <c r="LRM230" s="45"/>
      <c r="LRN230" s="45"/>
      <c r="LRO230" s="45"/>
      <c r="LRP230" s="45"/>
      <c r="LRQ230" s="45"/>
      <c r="LRR230" s="45"/>
      <c r="LRS230" s="45"/>
      <c r="LRT230" s="45"/>
      <c r="LRU230" s="45"/>
      <c r="LRV230" s="45"/>
      <c r="LRW230" s="45"/>
      <c r="LRX230" s="45"/>
      <c r="LRY230" s="45"/>
      <c r="LRZ230" s="45"/>
      <c r="LSA230" s="45"/>
      <c r="LSB230" s="45"/>
      <c r="LSC230" s="45"/>
      <c r="LSD230" s="45"/>
      <c r="LSE230" s="45"/>
      <c r="LSF230" s="45"/>
      <c r="LSG230" s="45"/>
      <c r="LSH230" s="45"/>
      <c r="LSI230" s="45"/>
      <c r="LSJ230" s="45"/>
      <c r="LSK230" s="45"/>
      <c r="LSL230" s="45"/>
      <c r="LSM230" s="45"/>
      <c r="LSN230" s="45"/>
      <c r="LSO230" s="45"/>
      <c r="LSP230" s="45"/>
      <c r="LSQ230" s="45"/>
      <c r="LSR230" s="45"/>
      <c r="LSS230" s="45"/>
      <c r="LST230" s="45"/>
      <c r="LSU230" s="45"/>
      <c r="LSV230" s="45"/>
      <c r="LSW230" s="45"/>
      <c r="LSX230" s="45"/>
      <c r="LSY230" s="45"/>
      <c r="LSZ230" s="45"/>
      <c r="LTA230" s="45"/>
      <c r="LTB230" s="45"/>
      <c r="LTC230" s="45"/>
      <c r="LTD230" s="45"/>
      <c r="LTE230" s="45"/>
      <c r="LTF230" s="45"/>
      <c r="LTG230" s="45"/>
      <c r="LTH230" s="45"/>
      <c r="LTI230" s="45"/>
      <c r="LTJ230" s="45"/>
      <c r="LTK230" s="45"/>
      <c r="LTL230" s="45"/>
      <c r="LTM230" s="45"/>
      <c r="LTN230" s="45"/>
      <c r="LTO230" s="45"/>
      <c r="LTP230" s="45"/>
      <c r="LTQ230" s="45"/>
      <c r="LTR230" s="45"/>
      <c r="LTS230" s="45"/>
      <c r="LTT230" s="45"/>
      <c r="LTU230" s="45"/>
      <c r="LTV230" s="45"/>
      <c r="LTW230" s="45"/>
      <c r="LTX230" s="45"/>
      <c r="LTY230" s="45"/>
      <c r="LTZ230" s="45"/>
      <c r="LUA230" s="45"/>
      <c r="LUB230" s="45"/>
      <c r="LUC230" s="45"/>
      <c r="LUD230" s="45"/>
      <c r="LUE230" s="45"/>
      <c r="LUF230" s="45"/>
      <c r="LUG230" s="45"/>
      <c r="LUH230" s="45"/>
      <c r="LUI230" s="45"/>
      <c r="LUJ230" s="45"/>
      <c r="LUK230" s="45"/>
      <c r="LUL230" s="45"/>
      <c r="LUM230" s="45"/>
      <c r="LUN230" s="45"/>
      <c r="LUO230" s="45"/>
      <c r="LUP230" s="45"/>
      <c r="LUQ230" s="45"/>
      <c r="LUR230" s="45"/>
      <c r="LUS230" s="45"/>
      <c r="LUT230" s="45"/>
      <c r="LUU230" s="45"/>
      <c r="LUV230" s="45"/>
      <c r="LUW230" s="45"/>
      <c r="LUX230" s="45"/>
      <c r="LUY230" s="45"/>
      <c r="LUZ230" s="45"/>
      <c r="LVA230" s="45"/>
      <c r="LVB230" s="45"/>
      <c r="LVC230" s="45"/>
      <c r="LVD230" s="45"/>
      <c r="LVE230" s="45"/>
      <c r="LVF230" s="45"/>
      <c r="LVG230" s="45"/>
      <c r="LVH230" s="45"/>
      <c r="LVI230" s="45"/>
      <c r="LVJ230" s="45"/>
      <c r="LVK230" s="45"/>
      <c r="LVL230" s="45"/>
      <c r="LVM230" s="45"/>
      <c r="LVN230" s="45"/>
      <c r="LVO230" s="45"/>
      <c r="LVP230" s="45"/>
      <c r="LVQ230" s="45"/>
      <c r="LVR230" s="45"/>
      <c r="LVS230" s="45"/>
      <c r="LVT230" s="45"/>
      <c r="LVU230" s="45"/>
      <c r="LVV230" s="45"/>
      <c r="LVW230" s="45"/>
      <c r="LVX230" s="45"/>
      <c r="LVY230" s="45"/>
      <c r="LVZ230" s="45"/>
      <c r="LWA230" s="45"/>
      <c r="LWB230" s="45"/>
      <c r="LWC230" s="45"/>
      <c r="LWD230" s="45"/>
      <c r="LWE230" s="45"/>
      <c r="LWF230" s="45"/>
      <c r="LWG230" s="45"/>
      <c r="LWH230" s="45"/>
      <c r="LWI230" s="45"/>
      <c r="LWJ230" s="45"/>
      <c r="LWK230" s="45"/>
      <c r="LWL230" s="45"/>
      <c r="LWM230" s="45"/>
      <c r="LWN230" s="45"/>
      <c r="LWO230" s="45"/>
      <c r="LWP230" s="45"/>
      <c r="LWQ230" s="45"/>
      <c r="LWR230" s="45"/>
      <c r="LWS230" s="45"/>
      <c r="LWT230" s="45"/>
      <c r="LWU230" s="45"/>
      <c r="LWV230" s="45"/>
      <c r="LWW230" s="45"/>
      <c r="LWX230" s="45"/>
      <c r="LWY230" s="45"/>
      <c r="LWZ230" s="45"/>
      <c r="LXA230" s="45"/>
      <c r="LXB230" s="45"/>
      <c r="LXC230" s="45"/>
      <c r="LXD230" s="45"/>
      <c r="LXE230" s="45"/>
      <c r="LXF230" s="45"/>
      <c r="LXG230" s="45"/>
      <c r="LXH230" s="45"/>
      <c r="LXI230" s="45"/>
      <c r="LXJ230" s="45"/>
      <c r="LXK230" s="45"/>
      <c r="LXL230" s="45"/>
      <c r="LXM230" s="45"/>
      <c r="LXN230" s="45"/>
      <c r="LXO230" s="45"/>
      <c r="LXP230" s="45"/>
      <c r="LXQ230" s="45"/>
      <c r="LXR230" s="45"/>
      <c r="LXS230" s="45"/>
      <c r="LXT230" s="45"/>
      <c r="LXU230" s="45"/>
      <c r="LXV230" s="45"/>
      <c r="LXW230" s="45"/>
      <c r="LXX230" s="45"/>
      <c r="LXY230" s="45"/>
      <c r="LXZ230" s="45"/>
      <c r="LYA230" s="45"/>
      <c r="LYB230" s="45"/>
      <c r="LYC230" s="45"/>
      <c r="LYD230" s="45"/>
      <c r="LYE230" s="45"/>
      <c r="LYF230" s="45"/>
      <c r="LYG230" s="45"/>
      <c r="LYH230" s="45"/>
      <c r="LYI230" s="45"/>
      <c r="LYJ230" s="45"/>
      <c r="LYK230" s="45"/>
      <c r="LYL230" s="45"/>
      <c r="LYM230" s="45"/>
      <c r="LYN230" s="45"/>
      <c r="LYO230" s="45"/>
      <c r="LYP230" s="45"/>
      <c r="LYQ230" s="45"/>
      <c r="LYR230" s="45"/>
      <c r="LYS230" s="45"/>
      <c r="LYT230" s="45"/>
      <c r="LYU230" s="45"/>
      <c r="LYV230" s="45"/>
      <c r="LYW230" s="45"/>
      <c r="LYX230" s="45"/>
      <c r="LYY230" s="45"/>
      <c r="LYZ230" s="45"/>
      <c r="LZA230" s="45"/>
      <c r="LZB230" s="45"/>
      <c r="LZC230" s="45"/>
      <c r="LZD230" s="45"/>
      <c r="LZE230" s="45"/>
      <c r="LZF230" s="45"/>
      <c r="LZG230" s="45"/>
      <c r="LZH230" s="45"/>
      <c r="LZI230" s="45"/>
      <c r="LZJ230" s="45"/>
      <c r="LZK230" s="45"/>
      <c r="LZL230" s="45"/>
      <c r="LZM230" s="45"/>
      <c r="LZN230" s="45"/>
      <c r="LZO230" s="45"/>
      <c r="LZP230" s="45"/>
      <c r="LZQ230" s="45"/>
      <c r="LZR230" s="45"/>
      <c r="LZS230" s="45"/>
      <c r="LZT230" s="45"/>
      <c r="LZU230" s="45"/>
      <c r="LZV230" s="45"/>
      <c r="LZW230" s="45"/>
      <c r="LZX230" s="45"/>
      <c r="LZY230" s="45"/>
      <c r="LZZ230" s="45"/>
      <c r="MAA230" s="45"/>
      <c r="MAB230" s="45"/>
      <c r="MAC230" s="45"/>
      <c r="MAD230" s="45"/>
      <c r="MAE230" s="45"/>
      <c r="MAF230" s="45"/>
      <c r="MAG230" s="45"/>
      <c r="MAH230" s="45"/>
      <c r="MAI230" s="45"/>
      <c r="MAJ230" s="45"/>
      <c r="MAK230" s="45"/>
      <c r="MAL230" s="45"/>
      <c r="MAM230" s="45"/>
      <c r="MAN230" s="45"/>
      <c r="MAO230" s="45"/>
      <c r="MAP230" s="45"/>
      <c r="MAQ230" s="45"/>
      <c r="MAR230" s="45"/>
      <c r="MAS230" s="45"/>
      <c r="MAT230" s="45"/>
      <c r="MAU230" s="45"/>
      <c r="MAV230" s="45"/>
      <c r="MAW230" s="45"/>
      <c r="MAX230" s="45"/>
      <c r="MAY230" s="45"/>
      <c r="MAZ230" s="45"/>
      <c r="MBA230" s="45"/>
      <c r="MBB230" s="45"/>
      <c r="MBC230" s="45"/>
      <c r="MBD230" s="45"/>
      <c r="MBE230" s="45"/>
      <c r="MBF230" s="45"/>
      <c r="MBG230" s="45"/>
      <c r="MBH230" s="45"/>
      <c r="MBI230" s="45"/>
      <c r="MBJ230" s="45"/>
      <c r="MBK230" s="45"/>
      <c r="MBL230" s="45"/>
      <c r="MBM230" s="45"/>
      <c r="MBN230" s="45"/>
      <c r="MBO230" s="45"/>
      <c r="MBP230" s="45"/>
      <c r="MBQ230" s="45"/>
      <c r="MBR230" s="45"/>
      <c r="MBS230" s="45"/>
      <c r="MBT230" s="45"/>
      <c r="MBU230" s="45"/>
      <c r="MBV230" s="45"/>
      <c r="MBW230" s="45"/>
      <c r="MBX230" s="45"/>
      <c r="MBY230" s="45"/>
      <c r="MBZ230" s="45"/>
      <c r="MCA230" s="45"/>
      <c r="MCB230" s="45"/>
      <c r="MCC230" s="45"/>
      <c r="MCD230" s="45"/>
      <c r="MCE230" s="45"/>
      <c r="MCF230" s="45"/>
      <c r="MCG230" s="45"/>
      <c r="MCH230" s="45"/>
      <c r="MCI230" s="45"/>
      <c r="MCJ230" s="45"/>
      <c r="MCK230" s="45"/>
      <c r="MCL230" s="45"/>
      <c r="MCM230" s="45"/>
      <c r="MCN230" s="45"/>
      <c r="MCO230" s="45"/>
      <c r="MCP230" s="45"/>
      <c r="MCQ230" s="45"/>
      <c r="MCR230" s="45"/>
      <c r="MCS230" s="45"/>
      <c r="MCT230" s="45"/>
      <c r="MCU230" s="45"/>
      <c r="MCV230" s="45"/>
      <c r="MCW230" s="45"/>
      <c r="MCX230" s="45"/>
      <c r="MCY230" s="45"/>
      <c r="MCZ230" s="45"/>
      <c r="MDA230" s="45"/>
      <c r="MDB230" s="45"/>
      <c r="MDC230" s="45"/>
      <c r="MDD230" s="45"/>
      <c r="MDE230" s="45"/>
      <c r="MDF230" s="45"/>
      <c r="MDG230" s="45"/>
      <c r="MDH230" s="45"/>
      <c r="MDI230" s="45"/>
      <c r="MDJ230" s="45"/>
      <c r="MDK230" s="45"/>
      <c r="MDL230" s="45"/>
      <c r="MDM230" s="45"/>
      <c r="MDN230" s="45"/>
      <c r="MDO230" s="45"/>
      <c r="MDP230" s="45"/>
      <c r="MDQ230" s="45"/>
      <c r="MDR230" s="45"/>
      <c r="MDS230" s="45"/>
      <c r="MDT230" s="45"/>
      <c r="MDU230" s="45"/>
      <c r="MDV230" s="45"/>
      <c r="MDW230" s="45"/>
      <c r="MDX230" s="45"/>
      <c r="MDY230" s="45"/>
      <c r="MDZ230" s="45"/>
      <c r="MEA230" s="45"/>
      <c r="MEB230" s="45"/>
      <c r="MEC230" s="45"/>
      <c r="MED230" s="45"/>
      <c r="MEE230" s="45"/>
      <c r="MEF230" s="45"/>
      <c r="MEG230" s="45"/>
      <c r="MEH230" s="45"/>
      <c r="MEI230" s="45"/>
      <c r="MEJ230" s="45"/>
      <c r="MEK230" s="45"/>
      <c r="MEL230" s="45"/>
      <c r="MEM230" s="45"/>
      <c r="MEN230" s="45"/>
      <c r="MEO230" s="45"/>
      <c r="MEP230" s="45"/>
      <c r="MEQ230" s="45"/>
      <c r="MER230" s="45"/>
      <c r="MES230" s="45"/>
      <c r="MET230" s="45"/>
      <c r="MEU230" s="45"/>
      <c r="MEV230" s="45"/>
      <c r="MEW230" s="45"/>
      <c r="MEX230" s="45"/>
      <c r="MEY230" s="45"/>
      <c r="MEZ230" s="45"/>
      <c r="MFA230" s="45"/>
      <c r="MFB230" s="45"/>
      <c r="MFC230" s="45"/>
      <c r="MFD230" s="45"/>
      <c r="MFE230" s="45"/>
      <c r="MFF230" s="45"/>
      <c r="MFG230" s="45"/>
      <c r="MFH230" s="45"/>
      <c r="MFI230" s="45"/>
      <c r="MFJ230" s="45"/>
      <c r="MFK230" s="45"/>
      <c r="MFL230" s="45"/>
      <c r="MFM230" s="45"/>
      <c r="MFN230" s="45"/>
      <c r="MFO230" s="45"/>
      <c r="MFP230" s="45"/>
      <c r="MFQ230" s="45"/>
      <c r="MFR230" s="45"/>
      <c r="MFS230" s="45"/>
      <c r="MFT230" s="45"/>
      <c r="MFU230" s="45"/>
      <c r="MFV230" s="45"/>
      <c r="MFW230" s="45"/>
      <c r="MFX230" s="45"/>
      <c r="MFY230" s="45"/>
      <c r="MFZ230" s="45"/>
      <c r="MGA230" s="45"/>
      <c r="MGB230" s="45"/>
      <c r="MGC230" s="45"/>
      <c r="MGD230" s="45"/>
      <c r="MGE230" s="45"/>
      <c r="MGF230" s="45"/>
      <c r="MGG230" s="45"/>
      <c r="MGH230" s="45"/>
      <c r="MGI230" s="45"/>
      <c r="MGJ230" s="45"/>
      <c r="MGK230" s="45"/>
      <c r="MGL230" s="45"/>
      <c r="MGM230" s="45"/>
      <c r="MGN230" s="45"/>
      <c r="MGO230" s="45"/>
      <c r="MGP230" s="45"/>
      <c r="MGQ230" s="45"/>
      <c r="MGR230" s="45"/>
      <c r="MGS230" s="45"/>
      <c r="MGT230" s="45"/>
      <c r="MGU230" s="45"/>
      <c r="MGV230" s="45"/>
      <c r="MGW230" s="45"/>
      <c r="MGX230" s="45"/>
      <c r="MGY230" s="45"/>
      <c r="MGZ230" s="45"/>
      <c r="MHA230" s="45"/>
      <c r="MHB230" s="45"/>
      <c r="MHC230" s="45"/>
      <c r="MHD230" s="45"/>
      <c r="MHE230" s="45"/>
      <c r="MHF230" s="45"/>
      <c r="MHG230" s="45"/>
      <c r="MHH230" s="45"/>
      <c r="MHI230" s="45"/>
      <c r="MHJ230" s="45"/>
      <c r="MHK230" s="45"/>
      <c r="MHL230" s="45"/>
      <c r="MHM230" s="45"/>
      <c r="MHN230" s="45"/>
      <c r="MHO230" s="45"/>
      <c r="MHP230" s="45"/>
      <c r="MHQ230" s="45"/>
      <c r="MHR230" s="45"/>
      <c r="MHS230" s="45"/>
      <c r="MHT230" s="45"/>
      <c r="MHU230" s="45"/>
      <c r="MHV230" s="45"/>
      <c r="MHW230" s="45"/>
      <c r="MHX230" s="45"/>
      <c r="MHY230" s="45"/>
      <c r="MHZ230" s="45"/>
      <c r="MIA230" s="45"/>
      <c r="MIB230" s="45"/>
      <c r="MIC230" s="45"/>
      <c r="MID230" s="45"/>
      <c r="MIE230" s="45"/>
      <c r="MIF230" s="45"/>
      <c r="MIG230" s="45"/>
      <c r="MIH230" s="45"/>
      <c r="MII230" s="45"/>
      <c r="MIJ230" s="45"/>
      <c r="MIK230" s="45"/>
      <c r="MIL230" s="45"/>
      <c r="MIM230" s="45"/>
      <c r="MIN230" s="45"/>
      <c r="MIO230" s="45"/>
      <c r="MIP230" s="45"/>
      <c r="MIQ230" s="45"/>
      <c r="MIR230" s="45"/>
      <c r="MIS230" s="45"/>
      <c r="MIT230" s="45"/>
      <c r="MIU230" s="45"/>
      <c r="MIV230" s="45"/>
      <c r="MIW230" s="45"/>
      <c r="MIX230" s="45"/>
      <c r="MIY230" s="45"/>
      <c r="MIZ230" s="45"/>
      <c r="MJA230" s="45"/>
      <c r="MJB230" s="45"/>
      <c r="MJC230" s="45"/>
      <c r="MJD230" s="45"/>
      <c r="MJE230" s="45"/>
      <c r="MJF230" s="45"/>
      <c r="MJG230" s="45"/>
      <c r="MJH230" s="45"/>
      <c r="MJI230" s="45"/>
      <c r="MJJ230" s="45"/>
      <c r="MJK230" s="45"/>
      <c r="MJL230" s="45"/>
      <c r="MJM230" s="45"/>
      <c r="MJN230" s="45"/>
      <c r="MJO230" s="45"/>
      <c r="MJP230" s="45"/>
      <c r="MJQ230" s="45"/>
      <c r="MJR230" s="45"/>
      <c r="MJS230" s="45"/>
      <c r="MJT230" s="45"/>
      <c r="MJU230" s="45"/>
      <c r="MJV230" s="45"/>
      <c r="MJW230" s="45"/>
      <c r="MJX230" s="45"/>
      <c r="MJY230" s="45"/>
      <c r="MJZ230" s="45"/>
      <c r="MKA230" s="45"/>
      <c r="MKB230" s="45"/>
      <c r="MKC230" s="45"/>
      <c r="MKD230" s="45"/>
      <c r="MKE230" s="45"/>
      <c r="MKF230" s="45"/>
      <c r="MKG230" s="45"/>
      <c r="MKH230" s="45"/>
      <c r="MKI230" s="45"/>
      <c r="MKJ230" s="45"/>
      <c r="MKK230" s="45"/>
      <c r="MKL230" s="45"/>
      <c r="MKM230" s="45"/>
      <c r="MKN230" s="45"/>
      <c r="MKO230" s="45"/>
      <c r="MKP230" s="45"/>
      <c r="MKQ230" s="45"/>
      <c r="MKR230" s="45"/>
      <c r="MKS230" s="45"/>
      <c r="MKT230" s="45"/>
      <c r="MKU230" s="45"/>
      <c r="MKV230" s="45"/>
      <c r="MKW230" s="45"/>
      <c r="MKX230" s="45"/>
      <c r="MKY230" s="45"/>
      <c r="MKZ230" s="45"/>
      <c r="MLA230" s="45"/>
      <c r="MLB230" s="45"/>
      <c r="MLC230" s="45"/>
      <c r="MLD230" s="45"/>
      <c r="MLE230" s="45"/>
      <c r="MLF230" s="45"/>
      <c r="MLG230" s="45"/>
      <c r="MLH230" s="45"/>
      <c r="MLI230" s="45"/>
      <c r="MLJ230" s="45"/>
      <c r="MLK230" s="45"/>
      <c r="MLL230" s="45"/>
      <c r="MLM230" s="45"/>
      <c r="MLN230" s="45"/>
      <c r="MLO230" s="45"/>
      <c r="MLP230" s="45"/>
      <c r="MLQ230" s="45"/>
      <c r="MLR230" s="45"/>
      <c r="MLS230" s="45"/>
      <c r="MLT230" s="45"/>
      <c r="MLU230" s="45"/>
      <c r="MLV230" s="45"/>
      <c r="MLW230" s="45"/>
      <c r="MLX230" s="45"/>
      <c r="MLY230" s="45"/>
      <c r="MLZ230" s="45"/>
      <c r="MMA230" s="45"/>
      <c r="MMB230" s="45"/>
      <c r="MMC230" s="45"/>
      <c r="MMD230" s="45"/>
      <c r="MME230" s="45"/>
      <c r="MMF230" s="45"/>
      <c r="MMG230" s="45"/>
      <c r="MMH230" s="45"/>
      <c r="MMI230" s="45"/>
      <c r="MMJ230" s="45"/>
      <c r="MMK230" s="45"/>
      <c r="MML230" s="45"/>
      <c r="MMM230" s="45"/>
      <c r="MMN230" s="45"/>
      <c r="MMO230" s="45"/>
      <c r="MMP230" s="45"/>
      <c r="MMQ230" s="45"/>
      <c r="MMR230" s="45"/>
      <c r="MMS230" s="45"/>
      <c r="MMT230" s="45"/>
      <c r="MMU230" s="45"/>
      <c r="MMV230" s="45"/>
      <c r="MMW230" s="45"/>
      <c r="MMX230" s="45"/>
      <c r="MMY230" s="45"/>
      <c r="MMZ230" s="45"/>
      <c r="MNA230" s="45"/>
      <c r="MNB230" s="45"/>
      <c r="MNC230" s="45"/>
      <c r="MND230" s="45"/>
      <c r="MNE230" s="45"/>
      <c r="MNF230" s="45"/>
      <c r="MNG230" s="45"/>
      <c r="MNH230" s="45"/>
      <c r="MNI230" s="45"/>
      <c r="MNJ230" s="45"/>
      <c r="MNK230" s="45"/>
      <c r="MNL230" s="45"/>
      <c r="MNM230" s="45"/>
      <c r="MNN230" s="45"/>
      <c r="MNO230" s="45"/>
      <c r="MNP230" s="45"/>
      <c r="MNQ230" s="45"/>
      <c r="MNR230" s="45"/>
      <c r="MNS230" s="45"/>
      <c r="MNT230" s="45"/>
      <c r="MNU230" s="45"/>
      <c r="MNV230" s="45"/>
      <c r="MNW230" s="45"/>
      <c r="MNX230" s="45"/>
      <c r="MNY230" s="45"/>
      <c r="MNZ230" s="45"/>
      <c r="MOA230" s="45"/>
      <c r="MOB230" s="45"/>
      <c r="MOC230" s="45"/>
      <c r="MOD230" s="45"/>
      <c r="MOE230" s="45"/>
      <c r="MOF230" s="45"/>
      <c r="MOG230" s="45"/>
      <c r="MOH230" s="45"/>
      <c r="MOI230" s="45"/>
      <c r="MOJ230" s="45"/>
      <c r="MOK230" s="45"/>
      <c r="MOL230" s="45"/>
      <c r="MOM230" s="45"/>
      <c r="MON230" s="45"/>
      <c r="MOO230" s="45"/>
      <c r="MOP230" s="45"/>
      <c r="MOQ230" s="45"/>
      <c r="MOR230" s="45"/>
      <c r="MOS230" s="45"/>
      <c r="MOT230" s="45"/>
      <c r="MOU230" s="45"/>
      <c r="MOV230" s="45"/>
      <c r="MOW230" s="45"/>
      <c r="MOX230" s="45"/>
      <c r="MOY230" s="45"/>
      <c r="MOZ230" s="45"/>
      <c r="MPA230" s="45"/>
      <c r="MPB230" s="45"/>
      <c r="MPC230" s="45"/>
      <c r="MPD230" s="45"/>
      <c r="MPE230" s="45"/>
      <c r="MPF230" s="45"/>
      <c r="MPG230" s="45"/>
      <c r="MPH230" s="45"/>
      <c r="MPI230" s="45"/>
      <c r="MPJ230" s="45"/>
      <c r="MPK230" s="45"/>
      <c r="MPL230" s="45"/>
      <c r="MPM230" s="45"/>
      <c r="MPN230" s="45"/>
      <c r="MPO230" s="45"/>
      <c r="MPP230" s="45"/>
      <c r="MPQ230" s="45"/>
      <c r="MPR230" s="45"/>
      <c r="MPS230" s="45"/>
      <c r="MPT230" s="45"/>
      <c r="MPU230" s="45"/>
      <c r="MPV230" s="45"/>
      <c r="MPW230" s="45"/>
      <c r="MPX230" s="45"/>
      <c r="MPY230" s="45"/>
      <c r="MPZ230" s="45"/>
      <c r="MQA230" s="45"/>
      <c r="MQB230" s="45"/>
      <c r="MQC230" s="45"/>
      <c r="MQD230" s="45"/>
      <c r="MQE230" s="45"/>
      <c r="MQF230" s="45"/>
      <c r="MQG230" s="45"/>
      <c r="MQH230" s="45"/>
      <c r="MQI230" s="45"/>
      <c r="MQJ230" s="45"/>
      <c r="MQK230" s="45"/>
      <c r="MQL230" s="45"/>
      <c r="MQM230" s="45"/>
      <c r="MQN230" s="45"/>
      <c r="MQO230" s="45"/>
      <c r="MQP230" s="45"/>
      <c r="MQQ230" s="45"/>
      <c r="MQR230" s="45"/>
      <c r="MQS230" s="45"/>
      <c r="MQT230" s="45"/>
      <c r="MQU230" s="45"/>
      <c r="MQV230" s="45"/>
      <c r="MQW230" s="45"/>
      <c r="MQX230" s="45"/>
      <c r="MQY230" s="45"/>
      <c r="MQZ230" s="45"/>
      <c r="MRA230" s="45"/>
      <c r="MRB230" s="45"/>
      <c r="MRC230" s="45"/>
      <c r="MRD230" s="45"/>
      <c r="MRE230" s="45"/>
      <c r="MRF230" s="45"/>
      <c r="MRG230" s="45"/>
      <c r="MRH230" s="45"/>
      <c r="MRI230" s="45"/>
      <c r="MRJ230" s="45"/>
      <c r="MRK230" s="45"/>
      <c r="MRL230" s="45"/>
      <c r="MRM230" s="45"/>
      <c r="MRN230" s="45"/>
      <c r="MRO230" s="45"/>
      <c r="MRP230" s="45"/>
      <c r="MRQ230" s="45"/>
      <c r="MRR230" s="45"/>
      <c r="MRS230" s="45"/>
      <c r="MRT230" s="45"/>
      <c r="MRU230" s="45"/>
      <c r="MRV230" s="45"/>
      <c r="MRW230" s="45"/>
      <c r="MRX230" s="45"/>
      <c r="MRY230" s="45"/>
      <c r="MRZ230" s="45"/>
      <c r="MSA230" s="45"/>
      <c r="MSB230" s="45"/>
      <c r="MSC230" s="45"/>
      <c r="MSD230" s="45"/>
      <c r="MSE230" s="45"/>
      <c r="MSF230" s="45"/>
      <c r="MSG230" s="45"/>
      <c r="MSH230" s="45"/>
      <c r="MSI230" s="45"/>
      <c r="MSJ230" s="45"/>
      <c r="MSK230" s="45"/>
      <c r="MSL230" s="45"/>
      <c r="MSM230" s="45"/>
      <c r="MSN230" s="45"/>
      <c r="MSO230" s="45"/>
      <c r="MSP230" s="45"/>
      <c r="MSQ230" s="45"/>
      <c r="MSR230" s="45"/>
      <c r="MSS230" s="45"/>
      <c r="MST230" s="45"/>
      <c r="MSU230" s="45"/>
      <c r="MSV230" s="45"/>
      <c r="MSW230" s="45"/>
      <c r="MSX230" s="45"/>
      <c r="MSY230" s="45"/>
      <c r="MSZ230" s="45"/>
      <c r="MTA230" s="45"/>
      <c r="MTB230" s="45"/>
      <c r="MTC230" s="45"/>
      <c r="MTD230" s="45"/>
      <c r="MTE230" s="45"/>
      <c r="MTF230" s="45"/>
      <c r="MTG230" s="45"/>
      <c r="MTH230" s="45"/>
      <c r="MTI230" s="45"/>
      <c r="MTJ230" s="45"/>
      <c r="MTK230" s="45"/>
      <c r="MTL230" s="45"/>
      <c r="MTM230" s="45"/>
      <c r="MTN230" s="45"/>
      <c r="MTO230" s="45"/>
      <c r="MTP230" s="45"/>
      <c r="MTQ230" s="45"/>
      <c r="MTR230" s="45"/>
      <c r="MTS230" s="45"/>
      <c r="MTT230" s="45"/>
      <c r="MTU230" s="45"/>
      <c r="MTV230" s="45"/>
      <c r="MTW230" s="45"/>
      <c r="MTX230" s="45"/>
      <c r="MTY230" s="45"/>
      <c r="MTZ230" s="45"/>
      <c r="MUA230" s="45"/>
      <c r="MUB230" s="45"/>
      <c r="MUC230" s="45"/>
      <c r="MUD230" s="45"/>
      <c r="MUE230" s="45"/>
      <c r="MUF230" s="45"/>
      <c r="MUG230" s="45"/>
      <c r="MUH230" s="45"/>
      <c r="MUI230" s="45"/>
      <c r="MUJ230" s="45"/>
      <c r="MUK230" s="45"/>
      <c r="MUL230" s="45"/>
      <c r="MUM230" s="45"/>
      <c r="MUN230" s="45"/>
      <c r="MUO230" s="45"/>
      <c r="MUP230" s="45"/>
      <c r="MUQ230" s="45"/>
      <c r="MUR230" s="45"/>
      <c r="MUS230" s="45"/>
      <c r="MUT230" s="45"/>
      <c r="MUU230" s="45"/>
      <c r="MUV230" s="45"/>
      <c r="MUW230" s="45"/>
      <c r="MUX230" s="45"/>
      <c r="MUY230" s="45"/>
      <c r="MUZ230" s="45"/>
      <c r="MVA230" s="45"/>
      <c r="MVB230" s="45"/>
      <c r="MVC230" s="45"/>
      <c r="MVD230" s="45"/>
      <c r="MVE230" s="45"/>
      <c r="MVF230" s="45"/>
      <c r="MVG230" s="45"/>
      <c r="MVH230" s="45"/>
      <c r="MVI230" s="45"/>
      <c r="MVJ230" s="45"/>
      <c r="MVK230" s="45"/>
      <c r="MVL230" s="45"/>
      <c r="MVM230" s="45"/>
      <c r="MVN230" s="45"/>
      <c r="MVO230" s="45"/>
      <c r="MVP230" s="45"/>
      <c r="MVQ230" s="45"/>
      <c r="MVR230" s="45"/>
      <c r="MVS230" s="45"/>
      <c r="MVT230" s="45"/>
      <c r="MVU230" s="45"/>
      <c r="MVV230" s="45"/>
      <c r="MVW230" s="45"/>
      <c r="MVX230" s="45"/>
      <c r="MVY230" s="45"/>
      <c r="MVZ230" s="45"/>
      <c r="MWA230" s="45"/>
      <c r="MWB230" s="45"/>
      <c r="MWC230" s="45"/>
      <c r="MWD230" s="45"/>
      <c r="MWE230" s="45"/>
      <c r="MWF230" s="45"/>
      <c r="MWG230" s="45"/>
      <c r="MWH230" s="45"/>
      <c r="MWI230" s="45"/>
      <c r="MWJ230" s="45"/>
      <c r="MWK230" s="45"/>
      <c r="MWL230" s="45"/>
      <c r="MWM230" s="45"/>
      <c r="MWN230" s="45"/>
      <c r="MWO230" s="45"/>
      <c r="MWP230" s="45"/>
      <c r="MWQ230" s="45"/>
      <c r="MWR230" s="45"/>
      <c r="MWS230" s="45"/>
      <c r="MWT230" s="45"/>
      <c r="MWU230" s="45"/>
      <c r="MWV230" s="45"/>
      <c r="MWW230" s="45"/>
      <c r="MWX230" s="45"/>
      <c r="MWY230" s="45"/>
      <c r="MWZ230" s="45"/>
      <c r="MXA230" s="45"/>
      <c r="MXB230" s="45"/>
      <c r="MXC230" s="45"/>
      <c r="MXD230" s="45"/>
      <c r="MXE230" s="45"/>
      <c r="MXF230" s="45"/>
      <c r="MXG230" s="45"/>
      <c r="MXH230" s="45"/>
      <c r="MXI230" s="45"/>
      <c r="MXJ230" s="45"/>
      <c r="MXK230" s="45"/>
      <c r="MXL230" s="45"/>
      <c r="MXM230" s="45"/>
      <c r="MXN230" s="45"/>
      <c r="MXO230" s="45"/>
      <c r="MXP230" s="45"/>
      <c r="MXQ230" s="45"/>
      <c r="MXR230" s="45"/>
      <c r="MXS230" s="45"/>
      <c r="MXT230" s="45"/>
      <c r="MXU230" s="45"/>
      <c r="MXV230" s="45"/>
      <c r="MXW230" s="45"/>
      <c r="MXX230" s="45"/>
      <c r="MXY230" s="45"/>
      <c r="MXZ230" s="45"/>
      <c r="MYA230" s="45"/>
      <c r="MYB230" s="45"/>
      <c r="MYC230" s="45"/>
      <c r="MYD230" s="45"/>
      <c r="MYE230" s="45"/>
      <c r="MYF230" s="45"/>
      <c r="MYG230" s="45"/>
      <c r="MYH230" s="45"/>
      <c r="MYI230" s="45"/>
      <c r="MYJ230" s="45"/>
      <c r="MYK230" s="45"/>
      <c r="MYL230" s="45"/>
      <c r="MYM230" s="45"/>
      <c r="MYN230" s="45"/>
      <c r="MYO230" s="45"/>
      <c r="MYP230" s="45"/>
      <c r="MYQ230" s="45"/>
      <c r="MYR230" s="45"/>
      <c r="MYS230" s="45"/>
      <c r="MYT230" s="45"/>
      <c r="MYU230" s="45"/>
      <c r="MYV230" s="45"/>
      <c r="MYW230" s="45"/>
      <c r="MYX230" s="45"/>
      <c r="MYY230" s="45"/>
      <c r="MYZ230" s="45"/>
      <c r="MZA230" s="45"/>
      <c r="MZB230" s="45"/>
      <c r="MZC230" s="45"/>
      <c r="MZD230" s="45"/>
      <c r="MZE230" s="45"/>
      <c r="MZF230" s="45"/>
      <c r="MZG230" s="45"/>
      <c r="MZH230" s="45"/>
      <c r="MZI230" s="45"/>
      <c r="MZJ230" s="45"/>
      <c r="MZK230" s="45"/>
      <c r="MZL230" s="45"/>
      <c r="MZM230" s="45"/>
      <c r="MZN230" s="45"/>
      <c r="MZO230" s="45"/>
      <c r="MZP230" s="45"/>
      <c r="MZQ230" s="45"/>
      <c r="MZR230" s="45"/>
      <c r="MZS230" s="45"/>
      <c r="MZT230" s="45"/>
      <c r="MZU230" s="45"/>
      <c r="MZV230" s="45"/>
      <c r="MZW230" s="45"/>
      <c r="MZX230" s="45"/>
      <c r="MZY230" s="45"/>
      <c r="MZZ230" s="45"/>
      <c r="NAA230" s="45"/>
      <c r="NAB230" s="45"/>
      <c r="NAC230" s="45"/>
      <c r="NAD230" s="45"/>
      <c r="NAE230" s="45"/>
      <c r="NAF230" s="45"/>
      <c r="NAG230" s="45"/>
      <c r="NAH230" s="45"/>
      <c r="NAI230" s="45"/>
      <c r="NAJ230" s="45"/>
      <c r="NAK230" s="45"/>
      <c r="NAL230" s="45"/>
      <c r="NAM230" s="45"/>
      <c r="NAN230" s="45"/>
      <c r="NAO230" s="45"/>
      <c r="NAP230" s="45"/>
      <c r="NAQ230" s="45"/>
      <c r="NAR230" s="45"/>
      <c r="NAS230" s="45"/>
      <c r="NAT230" s="45"/>
      <c r="NAU230" s="45"/>
      <c r="NAV230" s="45"/>
      <c r="NAW230" s="45"/>
      <c r="NAX230" s="45"/>
      <c r="NAY230" s="45"/>
      <c r="NAZ230" s="45"/>
      <c r="NBA230" s="45"/>
      <c r="NBB230" s="45"/>
      <c r="NBC230" s="45"/>
      <c r="NBD230" s="45"/>
      <c r="NBE230" s="45"/>
      <c r="NBF230" s="45"/>
      <c r="NBG230" s="45"/>
      <c r="NBH230" s="45"/>
      <c r="NBI230" s="45"/>
      <c r="NBJ230" s="45"/>
      <c r="NBK230" s="45"/>
      <c r="NBL230" s="45"/>
      <c r="NBM230" s="45"/>
      <c r="NBN230" s="45"/>
      <c r="NBO230" s="45"/>
      <c r="NBP230" s="45"/>
      <c r="NBQ230" s="45"/>
      <c r="NBR230" s="45"/>
      <c r="NBS230" s="45"/>
      <c r="NBT230" s="45"/>
      <c r="NBU230" s="45"/>
      <c r="NBV230" s="45"/>
      <c r="NBW230" s="45"/>
      <c r="NBX230" s="45"/>
      <c r="NBY230" s="45"/>
      <c r="NBZ230" s="45"/>
      <c r="NCA230" s="45"/>
      <c r="NCB230" s="45"/>
      <c r="NCC230" s="45"/>
      <c r="NCD230" s="45"/>
      <c r="NCE230" s="45"/>
      <c r="NCF230" s="45"/>
      <c r="NCG230" s="45"/>
      <c r="NCH230" s="45"/>
      <c r="NCI230" s="45"/>
      <c r="NCJ230" s="45"/>
      <c r="NCK230" s="45"/>
      <c r="NCL230" s="45"/>
      <c r="NCM230" s="45"/>
      <c r="NCN230" s="45"/>
      <c r="NCO230" s="45"/>
      <c r="NCP230" s="45"/>
      <c r="NCQ230" s="45"/>
      <c r="NCR230" s="45"/>
      <c r="NCS230" s="45"/>
      <c r="NCT230" s="45"/>
      <c r="NCU230" s="45"/>
      <c r="NCV230" s="45"/>
      <c r="NCW230" s="45"/>
      <c r="NCX230" s="45"/>
      <c r="NCY230" s="45"/>
      <c r="NCZ230" s="45"/>
      <c r="NDA230" s="45"/>
      <c r="NDB230" s="45"/>
      <c r="NDC230" s="45"/>
      <c r="NDD230" s="45"/>
      <c r="NDE230" s="45"/>
      <c r="NDF230" s="45"/>
      <c r="NDG230" s="45"/>
      <c r="NDH230" s="45"/>
      <c r="NDI230" s="45"/>
      <c r="NDJ230" s="45"/>
      <c r="NDK230" s="45"/>
      <c r="NDL230" s="45"/>
      <c r="NDM230" s="45"/>
      <c r="NDN230" s="45"/>
      <c r="NDO230" s="45"/>
      <c r="NDP230" s="45"/>
      <c r="NDQ230" s="45"/>
      <c r="NDR230" s="45"/>
      <c r="NDS230" s="45"/>
      <c r="NDT230" s="45"/>
      <c r="NDU230" s="45"/>
      <c r="NDV230" s="45"/>
      <c r="NDW230" s="45"/>
      <c r="NDX230" s="45"/>
      <c r="NDY230" s="45"/>
      <c r="NDZ230" s="45"/>
      <c r="NEA230" s="45"/>
      <c r="NEB230" s="45"/>
      <c r="NEC230" s="45"/>
      <c r="NED230" s="45"/>
      <c r="NEE230" s="45"/>
      <c r="NEF230" s="45"/>
      <c r="NEG230" s="45"/>
      <c r="NEH230" s="45"/>
      <c r="NEI230" s="45"/>
      <c r="NEJ230" s="45"/>
      <c r="NEK230" s="45"/>
      <c r="NEL230" s="45"/>
      <c r="NEM230" s="45"/>
      <c r="NEN230" s="45"/>
      <c r="NEO230" s="45"/>
      <c r="NEP230" s="45"/>
      <c r="NEQ230" s="45"/>
      <c r="NER230" s="45"/>
      <c r="NES230" s="45"/>
      <c r="NET230" s="45"/>
      <c r="NEU230" s="45"/>
      <c r="NEV230" s="45"/>
      <c r="NEW230" s="45"/>
      <c r="NEX230" s="45"/>
      <c r="NEY230" s="45"/>
      <c r="NEZ230" s="45"/>
      <c r="NFA230" s="45"/>
      <c r="NFB230" s="45"/>
      <c r="NFC230" s="45"/>
      <c r="NFD230" s="45"/>
      <c r="NFE230" s="45"/>
      <c r="NFF230" s="45"/>
      <c r="NFG230" s="45"/>
      <c r="NFH230" s="45"/>
      <c r="NFI230" s="45"/>
      <c r="NFJ230" s="45"/>
      <c r="NFK230" s="45"/>
      <c r="NFL230" s="45"/>
      <c r="NFM230" s="45"/>
      <c r="NFN230" s="45"/>
      <c r="NFO230" s="45"/>
      <c r="NFP230" s="45"/>
      <c r="NFQ230" s="45"/>
      <c r="NFR230" s="45"/>
      <c r="NFS230" s="45"/>
      <c r="NFT230" s="45"/>
      <c r="NFU230" s="45"/>
      <c r="NFV230" s="45"/>
      <c r="NFW230" s="45"/>
      <c r="NFX230" s="45"/>
      <c r="NFY230" s="45"/>
      <c r="NFZ230" s="45"/>
      <c r="NGA230" s="45"/>
      <c r="NGB230" s="45"/>
      <c r="NGC230" s="45"/>
      <c r="NGD230" s="45"/>
      <c r="NGE230" s="45"/>
      <c r="NGF230" s="45"/>
      <c r="NGG230" s="45"/>
      <c r="NGH230" s="45"/>
      <c r="NGI230" s="45"/>
      <c r="NGJ230" s="45"/>
      <c r="NGK230" s="45"/>
      <c r="NGL230" s="45"/>
      <c r="NGM230" s="45"/>
      <c r="NGN230" s="45"/>
      <c r="NGO230" s="45"/>
      <c r="NGP230" s="45"/>
      <c r="NGQ230" s="45"/>
      <c r="NGR230" s="45"/>
      <c r="NGS230" s="45"/>
      <c r="NGT230" s="45"/>
      <c r="NGU230" s="45"/>
      <c r="NGV230" s="45"/>
      <c r="NGW230" s="45"/>
      <c r="NGX230" s="45"/>
      <c r="NGY230" s="45"/>
      <c r="NGZ230" s="45"/>
      <c r="NHA230" s="45"/>
      <c r="NHB230" s="45"/>
      <c r="NHC230" s="45"/>
      <c r="NHD230" s="45"/>
      <c r="NHE230" s="45"/>
      <c r="NHF230" s="45"/>
      <c r="NHG230" s="45"/>
      <c r="NHH230" s="45"/>
      <c r="NHI230" s="45"/>
      <c r="NHJ230" s="45"/>
      <c r="NHK230" s="45"/>
      <c r="NHL230" s="45"/>
      <c r="NHM230" s="45"/>
      <c r="NHN230" s="45"/>
      <c r="NHO230" s="45"/>
      <c r="NHP230" s="45"/>
      <c r="NHQ230" s="45"/>
      <c r="NHR230" s="45"/>
      <c r="NHS230" s="45"/>
      <c r="NHT230" s="45"/>
      <c r="NHU230" s="45"/>
      <c r="NHV230" s="45"/>
      <c r="NHW230" s="45"/>
      <c r="NHX230" s="45"/>
      <c r="NHY230" s="45"/>
      <c r="NHZ230" s="45"/>
      <c r="NIA230" s="45"/>
      <c r="NIB230" s="45"/>
      <c r="NIC230" s="45"/>
      <c r="NID230" s="45"/>
      <c r="NIE230" s="45"/>
      <c r="NIF230" s="45"/>
      <c r="NIG230" s="45"/>
      <c r="NIH230" s="45"/>
      <c r="NII230" s="45"/>
      <c r="NIJ230" s="45"/>
      <c r="NIK230" s="45"/>
      <c r="NIL230" s="45"/>
      <c r="NIM230" s="45"/>
      <c r="NIN230" s="45"/>
      <c r="NIO230" s="45"/>
      <c r="NIP230" s="45"/>
      <c r="NIQ230" s="45"/>
      <c r="NIR230" s="45"/>
      <c r="NIS230" s="45"/>
      <c r="NIT230" s="45"/>
      <c r="NIU230" s="45"/>
      <c r="NIV230" s="45"/>
      <c r="NIW230" s="45"/>
      <c r="NIX230" s="45"/>
      <c r="NIY230" s="45"/>
      <c r="NIZ230" s="45"/>
      <c r="NJA230" s="45"/>
      <c r="NJB230" s="45"/>
      <c r="NJC230" s="45"/>
      <c r="NJD230" s="45"/>
      <c r="NJE230" s="45"/>
      <c r="NJF230" s="45"/>
      <c r="NJG230" s="45"/>
      <c r="NJH230" s="45"/>
      <c r="NJI230" s="45"/>
      <c r="NJJ230" s="45"/>
      <c r="NJK230" s="45"/>
      <c r="NJL230" s="45"/>
      <c r="NJM230" s="45"/>
      <c r="NJN230" s="45"/>
      <c r="NJO230" s="45"/>
      <c r="NJP230" s="45"/>
      <c r="NJQ230" s="45"/>
      <c r="NJR230" s="45"/>
      <c r="NJS230" s="45"/>
      <c r="NJT230" s="45"/>
      <c r="NJU230" s="45"/>
      <c r="NJV230" s="45"/>
      <c r="NJW230" s="45"/>
      <c r="NJX230" s="45"/>
      <c r="NJY230" s="45"/>
      <c r="NJZ230" s="45"/>
      <c r="NKA230" s="45"/>
      <c r="NKB230" s="45"/>
      <c r="NKC230" s="45"/>
      <c r="NKD230" s="45"/>
      <c r="NKE230" s="45"/>
      <c r="NKF230" s="45"/>
      <c r="NKG230" s="45"/>
      <c r="NKH230" s="45"/>
      <c r="NKI230" s="45"/>
      <c r="NKJ230" s="45"/>
      <c r="NKK230" s="45"/>
      <c r="NKL230" s="45"/>
      <c r="NKM230" s="45"/>
      <c r="NKN230" s="45"/>
      <c r="NKO230" s="45"/>
      <c r="NKP230" s="45"/>
      <c r="NKQ230" s="45"/>
      <c r="NKR230" s="45"/>
      <c r="NKS230" s="45"/>
      <c r="NKT230" s="45"/>
      <c r="NKU230" s="45"/>
      <c r="NKV230" s="45"/>
      <c r="NKW230" s="45"/>
      <c r="NKX230" s="45"/>
      <c r="NKY230" s="45"/>
      <c r="NKZ230" s="45"/>
      <c r="NLA230" s="45"/>
      <c r="NLB230" s="45"/>
      <c r="NLC230" s="45"/>
      <c r="NLD230" s="45"/>
      <c r="NLE230" s="45"/>
      <c r="NLF230" s="45"/>
      <c r="NLG230" s="45"/>
      <c r="NLH230" s="45"/>
      <c r="NLI230" s="45"/>
      <c r="NLJ230" s="45"/>
      <c r="NLK230" s="45"/>
      <c r="NLL230" s="45"/>
      <c r="NLM230" s="45"/>
      <c r="NLN230" s="45"/>
      <c r="NLO230" s="45"/>
      <c r="NLP230" s="45"/>
      <c r="NLQ230" s="45"/>
      <c r="NLR230" s="45"/>
      <c r="NLS230" s="45"/>
      <c r="NLT230" s="45"/>
      <c r="NLU230" s="45"/>
      <c r="NLV230" s="45"/>
      <c r="NLW230" s="45"/>
      <c r="NLX230" s="45"/>
      <c r="NLY230" s="45"/>
      <c r="NLZ230" s="45"/>
      <c r="NMA230" s="45"/>
      <c r="NMB230" s="45"/>
      <c r="NMC230" s="45"/>
      <c r="NMD230" s="45"/>
      <c r="NME230" s="45"/>
      <c r="NMF230" s="45"/>
      <c r="NMG230" s="45"/>
      <c r="NMH230" s="45"/>
      <c r="NMI230" s="45"/>
      <c r="NMJ230" s="45"/>
      <c r="NMK230" s="45"/>
      <c r="NML230" s="45"/>
      <c r="NMM230" s="45"/>
      <c r="NMN230" s="45"/>
      <c r="NMO230" s="45"/>
      <c r="NMP230" s="45"/>
      <c r="NMQ230" s="45"/>
      <c r="NMR230" s="45"/>
      <c r="NMS230" s="45"/>
      <c r="NMT230" s="45"/>
      <c r="NMU230" s="45"/>
      <c r="NMV230" s="45"/>
      <c r="NMW230" s="45"/>
      <c r="NMX230" s="45"/>
      <c r="NMY230" s="45"/>
      <c r="NMZ230" s="45"/>
      <c r="NNA230" s="45"/>
      <c r="NNB230" s="45"/>
      <c r="NNC230" s="45"/>
      <c r="NND230" s="45"/>
      <c r="NNE230" s="45"/>
      <c r="NNF230" s="45"/>
      <c r="NNG230" s="45"/>
      <c r="NNH230" s="45"/>
      <c r="NNI230" s="45"/>
      <c r="NNJ230" s="45"/>
      <c r="NNK230" s="45"/>
      <c r="NNL230" s="45"/>
      <c r="NNM230" s="45"/>
      <c r="NNN230" s="45"/>
      <c r="NNO230" s="45"/>
      <c r="NNP230" s="45"/>
      <c r="NNQ230" s="45"/>
      <c r="NNR230" s="45"/>
      <c r="NNS230" s="45"/>
      <c r="NNT230" s="45"/>
      <c r="NNU230" s="45"/>
      <c r="NNV230" s="45"/>
      <c r="NNW230" s="45"/>
      <c r="NNX230" s="45"/>
      <c r="NNY230" s="45"/>
      <c r="NNZ230" s="45"/>
      <c r="NOA230" s="45"/>
      <c r="NOB230" s="45"/>
      <c r="NOC230" s="45"/>
      <c r="NOD230" s="45"/>
      <c r="NOE230" s="45"/>
      <c r="NOF230" s="45"/>
      <c r="NOG230" s="45"/>
      <c r="NOH230" s="45"/>
      <c r="NOI230" s="45"/>
      <c r="NOJ230" s="45"/>
      <c r="NOK230" s="45"/>
      <c r="NOL230" s="45"/>
      <c r="NOM230" s="45"/>
      <c r="NON230" s="45"/>
      <c r="NOO230" s="45"/>
      <c r="NOP230" s="45"/>
      <c r="NOQ230" s="45"/>
      <c r="NOR230" s="45"/>
      <c r="NOS230" s="45"/>
      <c r="NOT230" s="45"/>
      <c r="NOU230" s="45"/>
      <c r="NOV230" s="45"/>
      <c r="NOW230" s="45"/>
      <c r="NOX230" s="45"/>
      <c r="NOY230" s="45"/>
      <c r="NOZ230" s="45"/>
      <c r="NPA230" s="45"/>
      <c r="NPB230" s="45"/>
      <c r="NPC230" s="45"/>
      <c r="NPD230" s="45"/>
      <c r="NPE230" s="45"/>
      <c r="NPF230" s="45"/>
      <c r="NPG230" s="45"/>
      <c r="NPH230" s="45"/>
      <c r="NPI230" s="45"/>
      <c r="NPJ230" s="45"/>
      <c r="NPK230" s="45"/>
      <c r="NPL230" s="45"/>
      <c r="NPM230" s="45"/>
      <c r="NPN230" s="45"/>
      <c r="NPO230" s="45"/>
      <c r="NPP230" s="45"/>
      <c r="NPQ230" s="45"/>
      <c r="NPR230" s="45"/>
      <c r="NPS230" s="45"/>
      <c r="NPT230" s="45"/>
      <c r="NPU230" s="45"/>
      <c r="NPV230" s="45"/>
      <c r="NPW230" s="45"/>
      <c r="NPX230" s="45"/>
      <c r="NPY230" s="45"/>
      <c r="NPZ230" s="45"/>
      <c r="NQA230" s="45"/>
      <c r="NQB230" s="45"/>
      <c r="NQC230" s="45"/>
      <c r="NQD230" s="45"/>
      <c r="NQE230" s="45"/>
      <c r="NQF230" s="45"/>
      <c r="NQG230" s="45"/>
      <c r="NQH230" s="45"/>
      <c r="NQI230" s="45"/>
      <c r="NQJ230" s="45"/>
      <c r="NQK230" s="45"/>
      <c r="NQL230" s="45"/>
      <c r="NQM230" s="45"/>
      <c r="NQN230" s="45"/>
      <c r="NQO230" s="45"/>
      <c r="NQP230" s="45"/>
      <c r="NQQ230" s="45"/>
      <c r="NQR230" s="45"/>
      <c r="NQS230" s="45"/>
      <c r="NQT230" s="45"/>
      <c r="NQU230" s="45"/>
      <c r="NQV230" s="45"/>
      <c r="NQW230" s="45"/>
      <c r="NQX230" s="45"/>
      <c r="NQY230" s="45"/>
      <c r="NQZ230" s="45"/>
      <c r="NRA230" s="45"/>
      <c r="NRB230" s="45"/>
      <c r="NRC230" s="45"/>
      <c r="NRD230" s="45"/>
      <c r="NRE230" s="45"/>
      <c r="NRF230" s="45"/>
      <c r="NRG230" s="45"/>
      <c r="NRH230" s="45"/>
      <c r="NRI230" s="45"/>
      <c r="NRJ230" s="45"/>
      <c r="NRK230" s="45"/>
      <c r="NRL230" s="45"/>
      <c r="NRM230" s="45"/>
      <c r="NRN230" s="45"/>
      <c r="NRO230" s="45"/>
      <c r="NRP230" s="45"/>
      <c r="NRQ230" s="45"/>
      <c r="NRR230" s="45"/>
      <c r="NRS230" s="45"/>
      <c r="NRT230" s="45"/>
      <c r="NRU230" s="45"/>
      <c r="NRV230" s="45"/>
      <c r="NRW230" s="45"/>
      <c r="NRX230" s="45"/>
      <c r="NRY230" s="45"/>
      <c r="NRZ230" s="45"/>
      <c r="NSA230" s="45"/>
      <c r="NSB230" s="45"/>
      <c r="NSC230" s="45"/>
      <c r="NSD230" s="45"/>
      <c r="NSE230" s="45"/>
      <c r="NSF230" s="45"/>
      <c r="NSG230" s="45"/>
      <c r="NSH230" s="45"/>
      <c r="NSI230" s="45"/>
      <c r="NSJ230" s="45"/>
      <c r="NSK230" s="45"/>
      <c r="NSL230" s="45"/>
      <c r="NSM230" s="45"/>
      <c r="NSN230" s="45"/>
      <c r="NSO230" s="45"/>
      <c r="NSP230" s="45"/>
      <c r="NSQ230" s="45"/>
      <c r="NSR230" s="45"/>
      <c r="NSS230" s="45"/>
      <c r="NST230" s="45"/>
      <c r="NSU230" s="45"/>
      <c r="NSV230" s="45"/>
      <c r="NSW230" s="45"/>
      <c r="NSX230" s="45"/>
      <c r="NSY230" s="45"/>
      <c r="NSZ230" s="45"/>
      <c r="NTA230" s="45"/>
      <c r="NTB230" s="45"/>
      <c r="NTC230" s="45"/>
      <c r="NTD230" s="45"/>
      <c r="NTE230" s="45"/>
      <c r="NTF230" s="45"/>
      <c r="NTG230" s="45"/>
      <c r="NTH230" s="45"/>
      <c r="NTI230" s="45"/>
      <c r="NTJ230" s="45"/>
      <c r="NTK230" s="45"/>
      <c r="NTL230" s="45"/>
      <c r="NTM230" s="45"/>
      <c r="NTN230" s="45"/>
      <c r="NTO230" s="45"/>
      <c r="NTP230" s="45"/>
      <c r="NTQ230" s="45"/>
      <c r="NTR230" s="45"/>
      <c r="NTS230" s="45"/>
      <c r="NTT230" s="45"/>
      <c r="NTU230" s="45"/>
      <c r="NTV230" s="45"/>
      <c r="NTW230" s="45"/>
      <c r="NTX230" s="45"/>
      <c r="NTY230" s="45"/>
      <c r="NTZ230" s="45"/>
      <c r="NUA230" s="45"/>
      <c r="NUB230" s="45"/>
      <c r="NUC230" s="45"/>
      <c r="NUD230" s="45"/>
      <c r="NUE230" s="45"/>
      <c r="NUF230" s="45"/>
      <c r="NUG230" s="45"/>
      <c r="NUH230" s="45"/>
      <c r="NUI230" s="45"/>
      <c r="NUJ230" s="45"/>
      <c r="NUK230" s="45"/>
      <c r="NUL230" s="45"/>
      <c r="NUM230" s="45"/>
      <c r="NUN230" s="45"/>
      <c r="NUO230" s="45"/>
      <c r="NUP230" s="45"/>
      <c r="NUQ230" s="45"/>
      <c r="NUR230" s="45"/>
      <c r="NUS230" s="45"/>
      <c r="NUT230" s="45"/>
      <c r="NUU230" s="45"/>
      <c r="NUV230" s="45"/>
      <c r="NUW230" s="45"/>
      <c r="NUX230" s="45"/>
      <c r="NUY230" s="45"/>
      <c r="NUZ230" s="45"/>
      <c r="NVA230" s="45"/>
      <c r="NVB230" s="45"/>
      <c r="NVC230" s="45"/>
      <c r="NVD230" s="45"/>
      <c r="NVE230" s="45"/>
      <c r="NVF230" s="45"/>
      <c r="NVG230" s="45"/>
      <c r="NVH230" s="45"/>
      <c r="NVI230" s="45"/>
      <c r="NVJ230" s="45"/>
      <c r="NVK230" s="45"/>
      <c r="NVL230" s="45"/>
      <c r="NVM230" s="45"/>
      <c r="NVN230" s="45"/>
      <c r="NVO230" s="45"/>
      <c r="NVP230" s="45"/>
      <c r="NVQ230" s="45"/>
      <c r="NVR230" s="45"/>
      <c r="NVS230" s="45"/>
      <c r="NVT230" s="45"/>
      <c r="NVU230" s="45"/>
      <c r="NVV230" s="45"/>
      <c r="NVW230" s="45"/>
      <c r="NVX230" s="45"/>
      <c r="NVY230" s="45"/>
      <c r="NVZ230" s="45"/>
      <c r="NWA230" s="45"/>
      <c r="NWB230" s="45"/>
      <c r="NWC230" s="45"/>
      <c r="NWD230" s="45"/>
      <c r="NWE230" s="45"/>
      <c r="NWF230" s="45"/>
      <c r="NWG230" s="45"/>
      <c r="NWH230" s="45"/>
      <c r="NWI230" s="45"/>
      <c r="NWJ230" s="45"/>
      <c r="NWK230" s="45"/>
      <c r="NWL230" s="45"/>
      <c r="NWM230" s="45"/>
      <c r="NWN230" s="45"/>
      <c r="NWO230" s="45"/>
      <c r="NWP230" s="45"/>
      <c r="NWQ230" s="45"/>
      <c r="NWR230" s="45"/>
      <c r="NWS230" s="45"/>
      <c r="NWT230" s="45"/>
      <c r="NWU230" s="45"/>
      <c r="NWV230" s="45"/>
      <c r="NWW230" s="45"/>
      <c r="NWX230" s="45"/>
      <c r="NWY230" s="45"/>
      <c r="NWZ230" s="45"/>
      <c r="NXA230" s="45"/>
      <c r="NXB230" s="45"/>
      <c r="NXC230" s="45"/>
      <c r="NXD230" s="45"/>
      <c r="NXE230" s="45"/>
      <c r="NXF230" s="45"/>
      <c r="NXG230" s="45"/>
      <c r="NXH230" s="45"/>
      <c r="NXI230" s="45"/>
      <c r="NXJ230" s="45"/>
      <c r="NXK230" s="45"/>
      <c r="NXL230" s="45"/>
      <c r="NXM230" s="45"/>
      <c r="NXN230" s="45"/>
      <c r="NXO230" s="45"/>
      <c r="NXP230" s="45"/>
      <c r="NXQ230" s="45"/>
      <c r="NXR230" s="45"/>
      <c r="NXS230" s="45"/>
      <c r="NXT230" s="45"/>
      <c r="NXU230" s="45"/>
      <c r="NXV230" s="45"/>
      <c r="NXW230" s="45"/>
      <c r="NXX230" s="45"/>
      <c r="NXY230" s="45"/>
      <c r="NXZ230" s="45"/>
      <c r="NYA230" s="45"/>
      <c r="NYB230" s="45"/>
      <c r="NYC230" s="45"/>
      <c r="NYD230" s="45"/>
      <c r="NYE230" s="45"/>
      <c r="NYF230" s="45"/>
      <c r="NYG230" s="45"/>
      <c r="NYH230" s="45"/>
      <c r="NYI230" s="45"/>
      <c r="NYJ230" s="45"/>
      <c r="NYK230" s="45"/>
      <c r="NYL230" s="45"/>
      <c r="NYM230" s="45"/>
      <c r="NYN230" s="45"/>
      <c r="NYO230" s="45"/>
      <c r="NYP230" s="45"/>
      <c r="NYQ230" s="45"/>
      <c r="NYR230" s="45"/>
      <c r="NYS230" s="45"/>
      <c r="NYT230" s="45"/>
      <c r="NYU230" s="45"/>
      <c r="NYV230" s="45"/>
      <c r="NYW230" s="45"/>
      <c r="NYX230" s="45"/>
      <c r="NYY230" s="45"/>
      <c r="NYZ230" s="45"/>
      <c r="NZA230" s="45"/>
      <c r="NZB230" s="45"/>
      <c r="NZC230" s="45"/>
      <c r="NZD230" s="45"/>
      <c r="NZE230" s="45"/>
      <c r="NZF230" s="45"/>
      <c r="NZG230" s="45"/>
      <c r="NZH230" s="45"/>
      <c r="NZI230" s="45"/>
      <c r="NZJ230" s="45"/>
      <c r="NZK230" s="45"/>
      <c r="NZL230" s="45"/>
      <c r="NZM230" s="45"/>
      <c r="NZN230" s="45"/>
      <c r="NZO230" s="45"/>
      <c r="NZP230" s="45"/>
      <c r="NZQ230" s="45"/>
      <c r="NZR230" s="45"/>
      <c r="NZS230" s="45"/>
      <c r="NZT230" s="45"/>
      <c r="NZU230" s="45"/>
      <c r="NZV230" s="45"/>
      <c r="NZW230" s="45"/>
      <c r="NZX230" s="45"/>
      <c r="NZY230" s="45"/>
      <c r="NZZ230" s="45"/>
      <c r="OAA230" s="45"/>
      <c r="OAB230" s="45"/>
      <c r="OAC230" s="45"/>
      <c r="OAD230" s="45"/>
      <c r="OAE230" s="45"/>
      <c r="OAF230" s="45"/>
      <c r="OAG230" s="45"/>
      <c r="OAH230" s="45"/>
      <c r="OAI230" s="45"/>
      <c r="OAJ230" s="45"/>
      <c r="OAK230" s="45"/>
      <c r="OAL230" s="45"/>
      <c r="OAM230" s="45"/>
      <c r="OAN230" s="45"/>
      <c r="OAO230" s="45"/>
      <c r="OAP230" s="45"/>
      <c r="OAQ230" s="45"/>
      <c r="OAR230" s="45"/>
      <c r="OAS230" s="45"/>
      <c r="OAT230" s="45"/>
      <c r="OAU230" s="45"/>
      <c r="OAV230" s="45"/>
      <c r="OAW230" s="45"/>
      <c r="OAX230" s="45"/>
      <c r="OAY230" s="45"/>
      <c r="OAZ230" s="45"/>
      <c r="OBA230" s="45"/>
      <c r="OBB230" s="45"/>
      <c r="OBC230" s="45"/>
      <c r="OBD230" s="45"/>
      <c r="OBE230" s="45"/>
      <c r="OBF230" s="45"/>
      <c r="OBG230" s="45"/>
      <c r="OBH230" s="45"/>
      <c r="OBI230" s="45"/>
      <c r="OBJ230" s="45"/>
      <c r="OBK230" s="45"/>
      <c r="OBL230" s="45"/>
      <c r="OBM230" s="45"/>
      <c r="OBN230" s="45"/>
      <c r="OBO230" s="45"/>
      <c r="OBP230" s="45"/>
      <c r="OBQ230" s="45"/>
      <c r="OBR230" s="45"/>
      <c r="OBS230" s="45"/>
      <c r="OBT230" s="45"/>
      <c r="OBU230" s="45"/>
      <c r="OBV230" s="45"/>
      <c r="OBW230" s="45"/>
      <c r="OBX230" s="45"/>
      <c r="OBY230" s="45"/>
      <c r="OBZ230" s="45"/>
      <c r="OCA230" s="45"/>
      <c r="OCB230" s="45"/>
      <c r="OCC230" s="45"/>
      <c r="OCD230" s="45"/>
      <c r="OCE230" s="45"/>
      <c r="OCF230" s="45"/>
      <c r="OCG230" s="45"/>
      <c r="OCH230" s="45"/>
      <c r="OCI230" s="45"/>
      <c r="OCJ230" s="45"/>
      <c r="OCK230" s="45"/>
      <c r="OCL230" s="45"/>
      <c r="OCM230" s="45"/>
      <c r="OCN230" s="45"/>
      <c r="OCO230" s="45"/>
      <c r="OCP230" s="45"/>
      <c r="OCQ230" s="45"/>
      <c r="OCR230" s="45"/>
      <c r="OCS230" s="45"/>
      <c r="OCT230" s="45"/>
      <c r="OCU230" s="45"/>
      <c r="OCV230" s="45"/>
      <c r="OCW230" s="45"/>
      <c r="OCX230" s="45"/>
      <c r="OCY230" s="45"/>
      <c r="OCZ230" s="45"/>
      <c r="ODA230" s="45"/>
      <c r="ODB230" s="45"/>
      <c r="ODC230" s="45"/>
      <c r="ODD230" s="45"/>
      <c r="ODE230" s="45"/>
      <c r="ODF230" s="45"/>
      <c r="ODG230" s="45"/>
      <c r="ODH230" s="45"/>
      <c r="ODI230" s="45"/>
      <c r="ODJ230" s="45"/>
      <c r="ODK230" s="45"/>
      <c r="ODL230" s="45"/>
      <c r="ODM230" s="45"/>
      <c r="ODN230" s="45"/>
      <c r="ODO230" s="45"/>
      <c r="ODP230" s="45"/>
      <c r="ODQ230" s="45"/>
      <c r="ODR230" s="45"/>
      <c r="ODS230" s="45"/>
      <c r="ODT230" s="45"/>
      <c r="ODU230" s="45"/>
      <c r="ODV230" s="45"/>
      <c r="ODW230" s="45"/>
      <c r="ODX230" s="45"/>
      <c r="ODY230" s="45"/>
      <c r="ODZ230" s="45"/>
      <c r="OEA230" s="45"/>
      <c r="OEB230" s="45"/>
      <c r="OEC230" s="45"/>
      <c r="OED230" s="45"/>
      <c r="OEE230" s="45"/>
      <c r="OEF230" s="45"/>
      <c r="OEG230" s="45"/>
      <c r="OEH230" s="45"/>
      <c r="OEI230" s="45"/>
      <c r="OEJ230" s="45"/>
      <c r="OEK230" s="45"/>
      <c r="OEL230" s="45"/>
      <c r="OEM230" s="45"/>
      <c r="OEN230" s="45"/>
      <c r="OEO230" s="45"/>
      <c r="OEP230" s="45"/>
      <c r="OEQ230" s="45"/>
      <c r="OER230" s="45"/>
      <c r="OES230" s="45"/>
      <c r="OET230" s="45"/>
      <c r="OEU230" s="45"/>
      <c r="OEV230" s="45"/>
      <c r="OEW230" s="45"/>
      <c r="OEX230" s="45"/>
      <c r="OEY230" s="45"/>
      <c r="OEZ230" s="45"/>
      <c r="OFA230" s="45"/>
      <c r="OFB230" s="45"/>
      <c r="OFC230" s="45"/>
      <c r="OFD230" s="45"/>
      <c r="OFE230" s="45"/>
      <c r="OFF230" s="45"/>
      <c r="OFG230" s="45"/>
      <c r="OFH230" s="45"/>
      <c r="OFI230" s="45"/>
      <c r="OFJ230" s="45"/>
      <c r="OFK230" s="45"/>
      <c r="OFL230" s="45"/>
      <c r="OFM230" s="45"/>
      <c r="OFN230" s="45"/>
      <c r="OFO230" s="45"/>
      <c r="OFP230" s="45"/>
      <c r="OFQ230" s="45"/>
      <c r="OFR230" s="45"/>
      <c r="OFS230" s="45"/>
      <c r="OFT230" s="45"/>
      <c r="OFU230" s="45"/>
      <c r="OFV230" s="45"/>
      <c r="OFW230" s="45"/>
      <c r="OFX230" s="45"/>
      <c r="OFY230" s="45"/>
      <c r="OFZ230" s="45"/>
      <c r="OGA230" s="45"/>
      <c r="OGB230" s="45"/>
      <c r="OGC230" s="45"/>
      <c r="OGD230" s="45"/>
      <c r="OGE230" s="45"/>
      <c r="OGF230" s="45"/>
      <c r="OGG230" s="45"/>
      <c r="OGH230" s="45"/>
      <c r="OGI230" s="45"/>
      <c r="OGJ230" s="45"/>
      <c r="OGK230" s="45"/>
      <c r="OGL230" s="45"/>
      <c r="OGM230" s="45"/>
      <c r="OGN230" s="45"/>
      <c r="OGO230" s="45"/>
      <c r="OGP230" s="45"/>
      <c r="OGQ230" s="45"/>
      <c r="OGR230" s="45"/>
      <c r="OGS230" s="45"/>
      <c r="OGT230" s="45"/>
      <c r="OGU230" s="45"/>
      <c r="OGV230" s="45"/>
      <c r="OGW230" s="45"/>
      <c r="OGX230" s="45"/>
      <c r="OGY230" s="45"/>
      <c r="OGZ230" s="45"/>
      <c r="OHA230" s="45"/>
      <c r="OHB230" s="45"/>
      <c r="OHC230" s="45"/>
      <c r="OHD230" s="45"/>
      <c r="OHE230" s="45"/>
      <c r="OHF230" s="45"/>
      <c r="OHG230" s="45"/>
      <c r="OHH230" s="45"/>
      <c r="OHI230" s="45"/>
      <c r="OHJ230" s="45"/>
      <c r="OHK230" s="45"/>
      <c r="OHL230" s="45"/>
      <c r="OHM230" s="45"/>
      <c r="OHN230" s="45"/>
      <c r="OHO230" s="45"/>
      <c r="OHP230" s="45"/>
      <c r="OHQ230" s="45"/>
      <c r="OHR230" s="45"/>
      <c r="OHS230" s="45"/>
      <c r="OHT230" s="45"/>
      <c r="OHU230" s="45"/>
      <c r="OHV230" s="45"/>
      <c r="OHW230" s="45"/>
      <c r="OHX230" s="45"/>
      <c r="OHY230" s="45"/>
      <c r="OHZ230" s="45"/>
      <c r="OIA230" s="45"/>
      <c r="OIB230" s="45"/>
      <c r="OIC230" s="45"/>
      <c r="OID230" s="45"/>
      <c r="OIE230" s="45"/>
      <c r="OIF230" s="45"/>
      <c r="OIG230" s="45"/>
      <c r="OIH230" s="45"/>
      <c r="OII230" s="45"/>
      <c r="OIJ230" s="45"/>
      <c r="OIK230" s="45"/>
      <c r="OIL230" s="45"/>
      <c r="OIM230" s="45"/>
      <c r="OIN230" s="45"/>
      <c r="OIO230" s="45"/>
      <c r="OIP230" s="45"/>
      <c r="OIQ230" s="45"/>
      <c r="OIR230" s="45"/>
      <c r="OIS230" s="45"/>
      <c r="OIT230" s="45"/>
      <c r="OIU230" s="45"/>
      <c r="OIV230" s="45"/>
      <c r="OIW230" s="45"/>
      <c r="OIX230" s="45"/>
      <c r="OIY230" s="45"/>
      <c r="OIZ230" s="45"/>
      <c r="OJA230" s="45"/>
      <c r="OJB230" s="45"/>
      <c r="OJC230" s="45"/>
      <c r="OJD230" s="45"/>
      <c r="OJE230" s="45"/>
      <c r="OJF230" s="45"/>
      <c r="OJG230" s="45"/>
      <c r="OJH230" s="45"/>
      <c r="OJI230" s="45"/>
      <c r="OJJ230" s="45"/>
      <c r="OJK230" s="45"/>
      <c r="OJL230" s="45"/>
      <c r="OJM230" s="45"/>
      <c r="OJN230" s="45"/>
      <c r="OJO230" s="45"/>
      <c r="OJP230" s="45"/>
      <c r="OJQ230" s="45"/>
      <c r="OJR230" s="45"/>
      <c r="OJS230" s="45"/>
      <c r="OJT230" s="45"/>
      <c r="OJU230" s="45"/>
      <c r="OJV230" s="45"/>
      <c r="OJW230" s="45"/>
      <c r="OJX230" s="45"/>
      <c r="OJY230" s="45"/>
      <c r="OJZ230" s="45"/>
      <c r="OKA230" s="45"/>
      <c r="OKB230" s="45"/>
      <c r="OKC230" s="45"/>
      <c r="OKD230" s="45"/>
      <c r="OKE230" s="45"/>
      <c r="OKF230" s="45"/>
      <c r="OKG230" s="45"/>
      <c r="OKH230" s="45"/>
      <c r="OKI230" s="45"/>
      <c r="OKJ230" s="45"/>
      <c r="OKK230" s="45"/>
      <c r="OKL230" s="45"/>
      <c r="OKM230" s="45"/>
      <c r="OKN230" s="45"/>
      <c r="OKO230" s="45"/>
      <c r="OKP230" s="45"/>
      <c r="OKQ230" s="45"/>
      <c r="OKR230" s="45"/>
      <c r="OKS230" s="45"/>
      <c r="OKT230" s="45"/>
      <c r="OKU230" s="45"/>
      <c r="OKV230" s="45"/>
      <c r="OKW230" s="45"/>
      <c r="OKX230" s="45"/>
      <c r="OKY230" s="45"/>
      <c r="OKZ230" s="45"/>
      <c r="OLA230" s="45"/>
      <c r="OLB230" s="45"/>
      <c r="OLC230" s="45"/>
      <c r="OLD230" s="45"/>
      <c r="OLE230" s="45"/>
      <c r="OLF230" s="45"/>
      <c r="OLG230" s="45"/>
      <c r="OLH230" s="45"/>
      <c r="OLI230" s="45"/>
      <c r="OLJ230" s="45"/>
      <c r="OLK230" s="45"/>
      <c r="OLL230" s="45"/>
      <c r="OLM230" s="45"/>
      <c r="OLN230" s="45"/>
      <c r="OLO230" s="45"/>
      <c r="OLP230" s="45"/>
      <c r="OLQ230" s="45"/>
      <c r="OLR230" s="45"/>
      <c r="OLS230" s="45"/>
      <c r="OLT230" s="45"/>
      <c r="OLU230" s="45"/>
      <c r="OLV230" s="45"/>
      <c r="OLW230" s="45"/>
      <c r="OLX230" s="45"/>
      <c r="OLY230" s="45"/>
      <c r="OLZ230" s="45"/>
      <c r="OMA230" s="45"/>
      <c r="OMB230" s="45"/>
      <c r="OMC230" s="45"/>
      <c r="OMD230" s="45"/>
      <c r="OME230" s="45"/>
      <c r="OMF230" s="45"/>
      <c r="OMG230" s="45"/>
      <c r="OMH230" s="45"/>
      <c r="OMI230" s="45"/>
      <c r="OMJ230" s="45"/>
      <c r="OMK230" s="45"/>
      <c r="OML230" s="45"/>
      <c r="OMM230" s="45"/>
      <c r="OMN230" s="45"/>
      <c r="OMO230" s="45"/>
      <c r="OMP230" s="45"/>
      <c r="OMQ230" s="45"/>
      <c r="OMR230" s="45"/>
      <c r="OMS230" s="45"/>
      <c r="OMT230" s="45"/>
      <c r="OMU230" s="45"/>
      <c r="OMV230" s="45"/>
      <c r="OMW230" s="45"/>
      <c r="OMX230" s="45"/>
      <c r="OMY230" s="45"/>
      <c r="OMZ230" s="45"/>
      <c r="ONA230" s="45"/>
      <c r="ONB230" s="45"/>
      <c r="ONC230" s="45"/>
      <c r="OND230" s="45"/>
      <c r="ONE230" s="45"/>
      <c r="ONF230" s="45"/>
      <c r="ONG230" s="45"/>
      <c r="ONH230" s="45"/>
      <c r="ONI230" s="45"/>
      <c r="ONJ230" s="45"/>
      <c r="ONK230" s="45"/>
      <c r="ONL230" s="45"/>
      <c r="ONM230" s="45"/>
      <c r="ONN230" s="45"/>
      <c r="ONO230" s="45"/>
      <c r="ONP230" s="45"/>
      <c r="ONQ230" s="45"/>
      <c r="ONR230" s="45"/>
      <c r="ONS230" s="45"/>
      <c r="ONT230" s="45"/>
      <c r="ONU230" s="45"/>
      <c r="ONV230" s="45"/>
      <c r="ONW230" s="45"/>
      <c r="ONX230" s="45"/>
      <c r="ONY230" s="45"/>
      <c r="ONZ230" s="45"/>
      <c r="OOA230" s="45"/>
      <c r="OOB230" s="45"/>
      <c r="OOC230" s="45"/>
      <c r="OOD230" s="45"/>
      <c r="OOE230" s="45"/>
      <c r="OOF230" s="45"/>
      <c r="OOG230" s="45"/>
      <c r="OOH230" s="45"/>
      <c r="OOI230" s="45"/>
      <c r="OOJ230" s="45"/>
      <c r="OOK230" s="45"/>
      <c r="OOL230" s="45"/>
      <c r="OOM230" s="45"/>
      <c r="OON230" s="45"/>
      <c r="OOO230" s="45"/>
      <c r="OOP230" s="45"/>
      <c r="OOQ230" s="45"/>
      <c r="OOR230" s="45"/>
      <c r="OOS230" s="45"/>
      <c r="OOT230" s="45"/>
      <c r="OOU230" s="45"/>
      <c r="OOV230" s="45"/>
      <c r="OOW230" s="45"/>
      <c r="OOX230" s="45"/>
      <c r="OOY230" s="45"/>
      <c r="OOZ230" s="45"/>
      <c r="OPA230" s="45"/>
      <c r="OPB230" s="45"/>
      <c r="OPC230" s="45"/>
      <c r="OPD230" s="45"/>
      <c r="OPE230" s="45"/>
      <c r="OPF230" s="45"/>
      <c r="OPG230" s="45"/>
      <c r="OPH230" s="45"/>
      <c r="OPI230" s="45"/>
      <c r="OPJ230" s="45"/>
      <c r="OPK230" s="45"/>
      <c r="OPL230" s="45"/>
      <c r="OPM230" s="45"/>
      <c r="OPN230" s="45"/>
      <c r="OPO230" s="45"/>
      <c r="OPP230" s="45"/>
      <c r="OPQ230" s="45"/>
      <c r="OPR230" s="45"/>
      <c r="OPS230" s="45"/>
      <c r="OPT230" s="45"/>
      <c r="OPU230" s="45"/>
      <c r="OPV230" s="45"/>
      <c r="OPW230" s="45"/>
      <c r="OPX230" s="45"/>
      <c r="OPY230" s="45"/>
      <c r="OPZ230" s="45"/>
      <c r="OQA230" s="45"/>
      <c r="OQB230" s="45"/>
      <c r="OQC230" s="45"/>
      <c r="OQD230" s="45"/>
      <c r="OQE230" s="45"/>
      <c r="OQF230" s="45"/>
      <c r="OQG230" s="45"/>
      <c r="OQH230" s="45"/>
      <c r="OQI230" s="45"/>
      <c r="OQJ230" s="45"/>
      <c r="OQK230" s="45"/>
      <c r="OQL230" s="45"/>
      <c r="OQM230" s="45"/>
      <c r="OQN230" s="45"/>
      <c r="OQO230" s="45"/>
      <c r="OQP230" s="45"/>
      <c r="OQQ230" s="45"/>
      <c r="OQR230" s="45"/>
      <c r="OQS230" s="45"/>
      <c r="OQT230" s="45"/>
      <c r="OQU230" s="45"/>
      <c r="OQV230" s="45"/>
      <c r="OQW230" s="45"/>
      <c r="OQX230" s="45"/>
      <c r="OQY230" s="45"/>
      <c r="OQZ230" s="45"/>
      <c r="ORA230" s="45"/>
      <c r="ORB230" s="45"/>
      <c r="ORC230" s="45"/>
      <c r="ORD230" s="45"/>
      <c r="ORE230" s="45"/>
      <c r="ORF230" s="45"/>
      <c r="ORG230" s="45"/>
      <c r="ORH230" s="45"/>
      <c r="ORI230" s="45"/>
      <c r="ORJ230" s="45"/>
      <c r="ORK230" s="45"/>
      <c r="ORL230" s="45"/>
      <c r="ORM230" s="45"/>
      <c r="ORN230" s="45"/>
      <c r="ORO230" s="45"/>
      <c r="ORP230" s="45"/>
      <c r="ORQ230" s="45"/>
      <c r="ORR230" s="45"/>
      <c r="ORS230" s="45"/>
      <c r="ORT230" s="45"/>
      <c r="ORU230" s="45"/>
      <c r="ORV230" s="45"/>
      <c r="ORW230" s="45"/>
      <c r="ORX230" s="45"/>
      <c r="ORY230" s="45"/>
      <c r="ORZ230" s="45"/>
      <c r="OSA230" s="45"/>
      <c r="OSB230" s="45"/>
      <c r="OSC230" s="45"/>
      <c r="OSD230" s="45"/>
      <c r="OSE230" s="45"/>
      <c r="OSF230" s="45"/>
      <c r="OSG230" s="45"/>
      <c r="OSH230" s="45"/>
      <c r="OSI230" s="45"/>
      <c r="OSJ230" s="45"/>
      <c r="OSK230" s="45"/>
      <c r="OSL230" s="45"/>
      <c r="OSM230" s="45"/>
      <c r="OSN230" s="45"/>
      <c r="OSO230" s="45"/>
      <c r="OSP230" s="45"/>
      <c r="OSQ230" s="45"/>
      <c r="OSR230" s="45"/>
      <c r="OSS230" s="45"/>
      <c r="OST230" s="45"/>
      <c r="OSU230" s="45"/>
      <c r="OSV230" s="45"/>
      <c r="OSW230" s="45"/>
      <c r="OSX230" s="45"/>
      <c r="OSY230" s="45"/>
      <c r="OSZ230" s="45"/>
      <c r="OTA230" s="45"/>
      <c r="OTB230" s="45"/>
      <c r="OTC230" s="45"/>
      <c r="OTD230" s="45"/>
      <c r="OTE230" s="45"/>
      <c r="OTF230" s="45"/>
      <c r="OTG230" s="45"/>
      <c r="OTH230" s="45"/>
      <c r="OTI230" s="45"/>
      <c r="OTJ230" s="45"/>
      <c r="OTK230" s="45"/>
      <c r="OTL230" s="45"/>
      <c r="OTM230" s="45"/>
      <c r="OTN230" s="45"/>
      <c r="OTO230" s="45"/>
      <c r="OTP230" s="45"/>
      <c r="OTQ230" s="45"/>
      <c r="OTR230" s="45"/>
      <c r="OTS230" s="45"/>
      <c r="OTT230" s="45"/>
      <c r="OTU230" s="45"/>
      <c r="OTV230" s="45"/>
      <c r="OTW230" s="45"/>
      <c r="OTX230" s="45"/>
      <c r="OTY230" s="45"/>
      <c r="OTZ230" s="45"/>
      <c r="OUA230" s="45"/>
      <c r="OUB230" s="45"/>
      <c r="OUC230" s="45"/>
      <c r="OUD230" s="45"/>
      <c r="OUE230" s="45"/>
      <c r="OUF230" s="45"/>
      <c r="OUG230" s="45"/>
      <c r="OUH230" s="45"/>
      <c r="OUI230" s="45"/>
      <c r="OUJ230" s="45"/>
      <c r="OUK230" s="45"/>
      <c r="OUL230" s="45"/>
      <c r="OUM230" s="45"/>
      <c r="OUN230" s="45"/>
      <c r="OUO230" s="45"/>
      <c r="OUP230" s="45"/>
      <c r="OUQ230" s="45"/>
      <c r="OUR230" s="45"/>
      <c r="OUS230" s="45"/>
      <c r="OUT230" s="45"/>
      <c r="OUU230" s="45"/>
      <c r="OUV230" s="45"/>
      <c r="OUW230" s="45"/>
      <c r="OUX230" s="45"/>
      <c r="OUY230" s="45"/>
      <c r="OUZ230" s="45"/>
      <c r="OVA230" s="45"/>
      <c r="OVB230" s="45"/>
      <c r="OVC230" s="45"/>
      <c r="OVD230" s="45"/>
      <c r="OVE230" s="45"/>
      <c r="OVF230" s="45"/>
      <c r="OVG230" s="45"/>
      <c r="OVH230" s="45"/>
      <c r="OVI230" s="45"/>
      <c r="OVJ230" s="45"/>
      <c r="OVK230" s="45"/>
      <c r="OVL230" s="45"/>
      <c r="OVM230" s="45"/>
      <c r="OVN230" s="45"/>
      <c r="OVO230" s="45"/>
      <c r="OVP230" s="45"/>
      <c r="OVQ230" s="45"/>
      <c r="OVR230" s="45"/>
      <c r="OVS230" s="45"/>
      <c r="OVT230" s="45"/>
      <c r="OVU230" s="45"/>
      <c r="OVV230" s="45"/>
      <c r="OVW230" s="45"/>
      <c r="OVX230" s="45"/>
      <c r="OVY230" s="45"/>
      <c r="OVZ230" s="45"/>
      <c r="OWA230" s="45"/>
      <c r="OWB230" s="45"/>
      <c r="OWC230" s="45"/>
      <c r="OWD230" s="45"/>
      <c r="OWE230" s="45"/>
      <c r="OWF230" s="45"/>
      <c r="OWG230" s="45"/>
      <c r="OWH230" s="45"/>
      <c r="OWI230" s="45"/>
      <c r="OWJ230" s="45"/>
      <c r="OWK230" s="45"/>
      <c r="OWL230" s="45"/>
      <c r="OWM230" s="45"/>
      <c r="OWN230" s="45"/>
      <c r="OWO230" s="45"/>
      <c r="OWP230" s="45"/>
      <c r="OWQ230" s="45"/>
      <c r="OWR230" s="45"/>
      <c r="OWS230" s="45"/>
      <c r="OWT230" s="45"/>
      <c r="OWU230" s="45"/>
      <c r="OWV230" s="45"/>
      <c r="OWW230" s="45"/>
      <c r="OWX230" s="45"/>
      <c r="OWY230" s="45"/>
      <c r="OWZ230" s="45"/>
      <c r="OXA230" s="45"/>
      <c r="OXB230" s="45"/>
      <c r="OXC230" s="45"/>
      <c r="OXD230" s="45"/>
      <c r="OXE230" s="45"/>
      <c r="OXF230" s="45"/>
      <c r="OXG230" s="45"/>
      <c r="OXH230" s="45"/>
      <c r="OXI230" s="45"/>
      <c r="OXJ230" s="45"/>
      <c r="OXK230" s="45"/>
      <c r="OXL230" s="45"/>
      <c r="OXM230" s="45"/>
      <c r="OXN230" s="45"/>
      <c r="OXO230" s="45"/>
      <c r="OXP230" s="45"/>
      <c r="OXQ230" s="45"/>
      <c r="OXR230" s="45"/>
      <c r="OXS230" s="45"/>
      <c r="OXT230" s="45"/>
      <c r="OXU230" s="45"/>
      <c r="OXV230" s="45"/>
      <c r="OXW230" s="45"/>
      <c r="OXX230" s="45"/>
      <c r="OXY230" s="45"/>
      <c r="OXZ230" s="45"/>
      <c r="OYA230" s="45"/>
      <c r="OYB230" s="45"/>
      <c r="OYC230" s="45"/>
      <c r="OYD230" s="45"/>
      <c r="OYE230" s="45"/>
      <c r="OYF230" s="45"/>
      <c r="OYG230" s="45"/>
      <c r="OYH230" s="45"/>
      <c r="OYI230" s="45"/>
      <c r="OYJ230" s="45"/>
      <c r="OYK230" s="45"/>
      <c r="OYL230" s="45"/>
      <c r="OYM230" s="45"/>
      <c r="OYN230" s="45"/>
      <c r="OYO230" s="45"/>
      <c r="OYP230" s="45"/>
      <c r="OYQ230" s="45"/>
      <c r="OYR230" s="45"/>
      <c r="OYS230" s="45"/>
      <c r="OYT230" s="45"/>
      <c r="OYU230" s="45"/>
      <c r="OYV230" s="45"/>
      <c r="OYW230" s="45"/>
      <c r="OYX230" s="45"/>
      <c r="OYY230" s="45"/>
      <c r="OYZ230" s="45"/>
      <c r="OZA230" s="45"/>
      <c r="OZB230" s="45"/>
      <c r="OZC230" s="45"/>
      <c r="OZD230" s="45"/>
      <c r="OZE230" s="45"/>
      <c r="OZF230" s="45"/>
      <c r="OZG230" s="45"/>
      <c r="OZH230" s="45"/>
      <c r="OZI230" s="45"/>
      <c r="OZJ230" s="45"/>
      <c r="OZK230" s="45"/>
      <c r="OZL230" s="45"/>
      <c r="OZM230" s="45"/>
      <c r="OZN230" s="45"/>
      <c r="OZO230" s="45"/>
      <c r="OZP230" s="45"/>
      <c r="OZQ230" s="45"/>
      <c r="OZR230" s="45"/>
      <c r="OZS230" s="45"/>
      <c r="OZT230" s="45"/>
      <c r="OZU230" s="45"/>
      <c r="OZV230" s="45"/>
      <c r="OZW230" s="45"/>
      <c r="OZX230" s="45"/>
      <c r="OZY230" s="45"/>
      <c r="OZZ230" s="45"/>
      <c r="PAA230" s="45"/>
      <c r="PAB230" s="45"/>
      <c r="PAC230" s="45"/>
      <c r="PAD230" s="45"/>
      <c r="PAE230" s="45"/>
      <c r="PAF230" s="45"/>
      <c r="PAG230" s="45"/>
      <c r="PAH230" s="45"/>
      <c r="PAI230" s="45"/>
      <c r="PAJ230" s="45"/>
      <c r="PAK230" s="45"/>
      <c r="PAL230" s="45"/>
      <c r="PAM230" s="45"/>
      <c r="PAN230" s="45"/>
      <c r="PAO230" s="45"/>
      <c r="PAP230" s="45"/>
      <c r="PAQ230" s="45"/>
      <c r="PAR230" s="45"/>
      <c r="PAS230" s="45"/>
      <c r="PAT230" s="45"/>
      <c r="PAU230" s="45"/>
      <c r="PAV230" s="45"/>
      <c r="PAW230" s="45"/>
      <c r="PAX230" s="45"/>
      <c r="PAY230" s="45"/>
      <c r="PAZ230" s="45"/>
      <c r="PBA230" s="45"/>
      <c r="PBB230" s="45"/>
      <c r="PBC230" s="45"/>
      <c r="PBD230" s="45"/>
      <c r="PBE230" s="45"/>
      <c r="PBF230" s="45"/>
      <c r="PBG230" s="45"/>
      <c r="PBH230" s="45"/>
      <c r="PBI230" s="45"/>
      <c r="PBJ230" s="45"/>
      <c r="PBK230" s="45"/>
      <c r="PBL230" s="45"/>
      <c r="PBM230" s="45"/>
      <c r="PBN230" s="45"/>
      <c r="PBO230" s="45"/>
      <c r="PBP230" s="45"/>
      <c r="PBQ230" s="45"/>
      <c r="PBR230" s="45"/>
      <c r="PBS230" s="45"/>
      <c r="PBT230" s="45"/>
      <c r="PBU230" s="45"/>
      <c r="PBV230" s="45"/>
      <c r="PBW230" s="45"/>
      <c r="PBX230" s="45"/>
      <c r="PBY230" s="45"/>
      <c r="PBZ230" s="45"/>
      <c r="PCA230" s="45"/>
      <c r="PCB230" s="45"/>
      <c r="PCC230" s="45"/>
      <c r="PCD230" s="45"/>
      <c r="PCE230" s="45"/>
      <c r="PCF230" s="45"/>
      <c r="PCG230" s="45"/>
      <c r="PCH230" s="45"/>
      <c r="PCI230" s="45"/>
      <c r="PCJ230" s="45"/>
      <c r="PCK230" s="45"/>
      <c r="PCL230" s="45"/>
      <c r="PCM230" s="45"/>
      <c r="PCN230" s="45"/>
      <c r="PCO230" s="45"/>
      <c r="PCP230" s="45"/>
      <c r="PCQ230" s="45"/>
      <c r="PCR230" s="45"/>
      <c r="PCS230" s="45"/>
      <c r="PCT230" s="45"/>
      <c r="PCU230" s="45"/>
      <c r="PCV230" s="45"/>
      <c r="PCW230" s="45"/>
      <c r="PCX230" s="45"/>
      <c r="PCY230" s="45"/>
      <c r="PCZ230" s="45"/>
      <c r="PDA230" s="45"/>
      <c r="PDB230" s="45"/>
      <c r="PDC230" s="45"/>
      <c r="PDD230" s="45"/>
      <c r="PDE230" s="45"/>
      <c r="PDF230" s="45"/>
      <c r="PDG230" s="45"/>
      <c r="PDH230" s="45"/>
      <c r="PDI230" s="45"/>
      <c r="PDJ230" s="45"/>
      <c r="PDK230" s="45"/>
      <c r="PDL230" s="45"/>
      <c r="PDM230" s="45"/>
      <c r="PDN230" s="45"/>
      <c r="PDO230" s="45"/>
      <c r="PDP230" s="45"/>
      <c r="PDQ230" s="45"/>
      <c r="PDR230" s="45"/>
      <c r="PDS230" s="45"/>
      <c r="PDT230" s="45"/>
      <c r="PDU230" s="45"/>
      <c r="PDV230" s="45"/>
      <c r="PDW230" s="45"/>
      <c r="PDX230" s="45"/>
      <c r="PDY230" s="45"/>
      <c r="PDZ230" s="45"/>
      <c r="PEA230" s="45"/>
      <c r="PEB230" s="45"/>
      <c r="PEC230" s="45"/>
      <c r="PED230" s="45"/>
      <c r="PEE230" s="45"/>
      <c r="PEF230" s="45"/>
      <c r="PEG230" s="45"/>
      <c r="PEH230" s="45"/>
      <c r="PEI230" s="45"/>
      <c r="PEJ230" s="45"/>
      <c r="PEK230" s="45"/>
      <c r="PEL230" s="45"/>
      <c r="PEM230" s="45"/>
      <c r="PEN230" s="45"/>
      <c r="PEO230" s="45"/>
      <c r="PEP230" s="45"/>
      <c r="PEQ230" s="45"/>
      <c r="PER230" s="45"/>
      <c r="PES230" s="45"/>
      <c r="PET230" s="45"/>
      <c r="PEU230" s="45"/>
      <c r="PEV230" s="45"/>
      <c r="PEW230" s="45"/>
      <c r="PEX230" s="45"/>
      <c r="PEY230" s="45"/>
      <c r="PEZ230" s="45"/>
      <c r="PFA230" s="45"/>
      <c r="PFB230" s="45"/>
      <c r="PFC230" s="45"/>
      <c r="PFD230" s="45"/>
      <c r="PFE230" s="45"/>
      <c r="PFF230" s="45"/>
      <c r="PFG230" s="45"/>
      <c r="PFH230" s="45"/>
      <c r="PFI230" s="45"/>
      <c r="PFJ230" s="45"/>
      <c r="PFK230" s="45"/>
      <c r="PFL230" s="45"/>
      <c r="PFM230" s="45"/>
      <c r="PFN230" s="45"/>
      <c r="PFO230" s="45"/>
      <c r="PFP230" s="45"/>
      <c r="PFQ230" s="45"/>
      <c r="PFR230" s="45"/>
      <c r="PFS230" s="45"/>
      <c r="PFT230" s="45"/>
      <c r="PFU230" s="45"/>
      <c r="PFV230" s="45"/>
      <c r="PFW230" s="45"/>
      <c r="PFX230" s="45"/>
      <c r="PFY230" s="45"/>
      <c r="PFZ230" s="45"/>
      <c r="PGA230" s="45"/>
      <c r="PGB230" s="45"/>
      <c r="PGC230" s="45"/>
      <c r="PGD230" s="45"/>
      <c r="PGE230" s="45"/>
      <c r="PGF230" s="45"/>
      <c r="PGG230" s="45"/>
      <c r="PGH230" s="45"/>
      <c r="PGI230" s="45"/>
      <c r="PGJ230" s="45"/>
      <c r="PGK230" s="45"/>
      <c r="PGL230" s="45"/>
      <c r="PGM230" s="45"/>
      <c r="PGN230" s="45"/>
      <c r="PGO230" s="45"/>
      <c r="PGP230" s="45"/>
      <c r="PGQ230" s="45"/>
      <c r="PGR230" s="45"/>
      <c r="PGS230" s="45"/>
      <c r="PGT230" s="45"/>
      <c r="PGU230" s="45"/>
      <c r="PGV230" s="45"/>
      <c r="PGW230" s="45"/>
      <c r="PGX230" s="45"/>
      <c r="PGY230" s="45"/>
      <c r="PGZ230" s="45"/>
      <c r="PHA230" s="45"/>
      <c r="PHB230" s="45"/>
      <c r="PHC230" s="45"/>
      <c r="PHD230" s="45"/>
      <c r="PHE230" s="45"/>
      <c r="PHF230" s="45"/>
      <c r="PHG230" s="45"/>
      <c r="PHH230" s="45"/>
      <c r="PHI230" s="45"/>
      <c r="PHJ230" s="45"/>
      <c r="PHK230" s="45"/>
      <c r="PHL230" s="45"/>
      <c r="PHM230" s="45"/>
      <c r="PHN230" s="45"/>
      <c r="PHO230" s="45"/>
      <c r="PHP230" s="45"/>
      <c r="PHQ230" s="45"/>
      <c r="PHR230" s="45"/>
      <c r="PHS230" s="45"/>
      <c r="PHT230" s="45"/>
      <c r="PHU230" s="45"/>
      <c r="PHV230" s="45"/>
      <c r="PHW230" s="45"/>
      <c r="PHX230" s="45"/>
      <c r="PHY230" s="45"/>
      <c r="PHZ230" s="45"/>
      <c r="PIA230" s="45"/>
      <c r="PIB230" s="45"/>
      <c r="PIC230" s="45"/>
      <c r="PID230" s="45"/>
      <c r="PIE230" s="45"/>
      <c r="PIF230" s="45"/>
      <c r="PIG230" s="45"/>
      <c r="PIH230" s="45"/>
      <c r="PII230" s="45"/>
      <c r="PIJ230" s="45"/>
      <c r="PIK230" s="45"/>
      <c r="PIL230" s="45"/>
      <c r="PIM230" s="45"/>
      <c r="PIN230" s="45"/>
      <c r="PIO230" s="45"/>
      <c r="PIP230" s="45"/>
      <c r="PIQ230" s="45"/>
      <c r="PIR230" s="45"/>
      <c r="PIS230" s="45"/>
      <c r="PIT230" s="45"/>
      <c r="PIU230" s="45"/>
      <c r="PIV230" s="45"/>
      <c r="PIW230" s="45"/>
      <c r="PIX230" s="45"/>
      <c r="PIY230" s="45"/>
      <c r="PIZ230" s="45"/>
      <c r="PJA230" s="45"/>
      <c r="PJB230" s="45"/>
      <c r="PJC230" s="45"/>
      <c r="PJD230" s="45"/>
      <c r="PJE230" s="45"/>
      <c r="PJF230" s="45"/>
      <c r="PJG230" s="45"/>
      <c r="PJH230" s="45"/>
      <c r="PJI230" s="45"/>
      <c r="PJJ230" s="45"/>
      <c r="PJK230" s="45"/>
      <c r="PJL230" s="45"/>
      <c r="PJM230" s="45"/>
      <c r="PJN230" s="45"/>
      <c r="PJO230" s="45"/>
      <c r="PJP230" s="45"/>
      <c r="PJQ230" s="45"/>
      <c r="PJR230" s="45"/>
      <c r="PJS230" s="45"/>
      <c r="PJT230" s="45"/>
      <c r="PJU230" s="45"/>
      <c r="PJV230" s="45"/>
      <c r="PJW230" s="45"/>
      <c r="PJX230" s="45"/>
      <c r="PJY230" s="45"/>
      <c r="PJZ230" s="45"/>
      <c r="PKA230" s="45"/>
      <c r="PKB230" s="45"/>
      <c r="PKC230" s="45"/>
      <c r="PKD230" s="45"/>
      <c r="PKE230" s="45"/>
      <c r="PKF230" s="45"/>
      <c r="PKG230" s="45"/>
      <c r="PKH230" s="45"/>
      <c r="PKI230" s="45"/>
      <c r="PKJ230" s="45"/>
      <c r="PKK230" s="45"/>
      <c r="PKL230" s="45"/>
      <c r="PKM230" s="45"/>
      <c r="PKN230" s="45"/>
      <c r="PKO230" s="45"/>
      <c r="PKP230" s="45"/>
      <c r="PKQ230" s="45"/>
      <c r="PKR230" s="45"/>
      <c r="PKS230" s="45"/>
      <c r="PKT230" s="45"/>
      <c r="PKU230" s="45"/>
      <c r="PKV230" s="45"/>
      <c r="PKW230" s="45"/>
      <c r="PKX230" s="45"/>
      <c r="PKY230" s="45"/>
      <c r="PKZ230" s="45"/>
      <c r="PLA230" s="45"/>
      <c r="PLB230" s="45"/>
      <c r="PLC230" s="45"/>
      <c r="PLD230" s="45"/>
      <c r="PLE230" s="45"/>
      <c r="PLF230" s="45"/>
      <c r="PLG230" s="45"/>
      <c r="PLH230" s="45"/>
      <c r="PLI230" s="45"/>
      <c r="PLJ230" s="45"/>
      <c r="PLK230" s="45"/>
      <c r="PLL230" s="45"/>
      <c r="PLM230" s="45"/>
      <c r="PLN230" s="45"/>
      <c r="PLO230" s="45"/>
      <c r="PLP230" s="45"/>
      <c r="PLQ230" s="45"/>
      <c r="PLR230" s="45"/>
      <c r="PLS230" s="45"/>
      <c r="PLT230" s="45"/>
      <c r="PLU230" s="45"/>
      <c r="PLV230" s="45"/>
      <c r="PLW230" s="45"/>
      <c r="PLX230" s="45"/>
      <c r="PLY230" s="45"/>
      <c r="PLZ230" s="45"/>
      <c r="PMA230" s="45"/>
      <c r="PMB230" s="45"/>
      <c r="PMC230" s="45"/>
      <c r="PMD230" s="45"/>
      <c r="PME230" s="45"/>
      <c r="PMF230" s="45"/>
      <c r="PMG230" s="45"/>
      <c r="PMH230" s="45"/>
      <c r="PMI230" s="45"/>
      <c r="PMJ230" s="45"/>
      <c r="PMK230" s="45"/>
      <c r="PML230" s="45"/>
      <c r="PMM230" s="45"/>
      <c r="PMN230" s="45"/>
      <c r="PMO230" s="45"/>
      <c r="PMP230" s="45"/>
      <c r="PMQ230" s="45"/>
      <c r="PMR230" s="45"/>
      <c r="PMS230" s="45"/>
      <c r="PMT230" s="45"/>
      <c r="PMU230" s="45"/>
      <c r="PMV230" s="45"/>
      <c r="PMW230" s="45"/>
      <c r="PMX230" s="45"/>
      <c r="PMY230" s="45"/>
      <c r="PMZ230" s="45"/>
      <c r="PNA230" s="45"/>
      <c r="PNB230" s="45"/>
      <c r="PNC230" s="45"/>
      <c r="PND230" s="45"/>
      <c r="PNE230" s="45"/>
      <c r="PNF230" s="45"/>
      <c r="PNG230" s="45"/>
      <c r="PNH230" s="45"/>
      <c r="PNI230" s="45"/>
      <c r="PNJ230" s="45"/>
      <c r="PNK230" s="45"/>
      <c r="PNL230" s="45"/>
      <c r="PNM230" s="45"/>
      <c r="PNN230" s="45"/>
      <c r="PNO230" s="45"/>
      <c r="PNP230" s="45"/>
      <c r="PNQ230" s="45"/>
      <c r="PNR230" s="45"/>
      <c r="PNS230" s="45"/>
      <c r="PNT230" s="45"/>
      <c r="PNU230" s="45"/>
      <c r="PNV230" s="45"/>
      <c r="PNW230" s="45"/>
      <c r="PNX230" s="45"/>
      <c r="PNY230" s="45"/>
      <c r="PNZ230" s="45"/>
      <c r="POA230" s="45"/>
      <c r="POB230" s="45"/>
      <c r="POC230" s="45"/>
      <c r="POD230" s="45"/>
      <c r="POE230" s="45"/>
      <c r="POF230" s="45"/>
      <c r="POG230" s="45"/>
      <c r="POH230" s="45"/>
      <c r="POI230" s="45"/>
      <c r="POJ230" s="45"/>
      <c r="POK230" s="45"/>
      <c r="POL230" s="45"/>
      <c r="POM230" s="45"/>
      <c r="PON230" s="45"/>
      <c r="POO230" s="45"/>
      <c r="POP230" s="45"/>
      <c r="POQ230" s="45"/>
      <c r="POR230" s="45"/>
      <c r="POS230" s="45"/>
      <c r="POT230" s="45"/>
      <c r="POU230" s="45"/>
      <c r="POV230" s="45"/>
      <c r="POW230" s="45"/>
      <c r="POX230" s="45"/>
      <c r="POY230" s="45"/>
      <c r="POZ230" s="45"/>
      <c r="PPA230" s="45"/>
      <c r="PPB230" s="45"/>
      <c r="PPC230" s="45"/>
      <c r="PPD230" s="45"/>
      <c r="PPE230" s="45"/>
      <c r="PPF230" s="45"/>
      <c r="PPG230" s="45"/>
      <c r="PPH230" s="45"/>
      <c r="PPI230" s="45"/>
      <c r="PPJ230" s="45"/>
      <c r="PPK230" s="45"/>
      <c r="PPL230" s="45"/>
      <c r="PPM230" s="45"/>
      <c r="PPN230" s="45"/>
      <c r="PPO230" s="45"/>
      <c r="PPP230" s="45"/>
      <c r="PPQ230" s="45"/>
      <c r="PPR230" s="45"/>
      <c r="PPS230" s="45"/>
      <c r="PPT230" s="45"/>
      <c r="PPU230" s="45"/>
      <c r="PPV230" s="45"/>
      <c r="PPW230" s="45"/>
      <c r="PPX230" s="45"/>
      <c r="PPY230" s="45"/>
      <c r="PPZ230" s="45"/>
      <c r="PQA230" s="45"/>
      <c r="PQB230" s="45"/>
      <c r="PQC230" s="45"/>
      <c r="PQD230" s="45"/>
      <c r="PQE230" s="45"/>
      <c r="PQF230" s="45"/>
      <c r="PQG230" s="45"/>
      <c r="PQH230" s="45"/>
      <c r="PQI230" s="45"/>
      <c r="PQJ230" s="45"/>
      <c r="PQK230" s="45"/>
      <c r="PQL230" s="45"/>
      <c r="PQM230" s="45"/>
      <c r="PQN230" s="45"/>
      <c r="PQO230" s="45"/>
      <c r="PQP230" s="45"/>
      <c r="PQQ230" s="45"/>
      <c r="PQR230" s="45"/>
      <c r="PQS230" s="45"/>
      <c r="PQT230" s="45"/>
      <c r="PQU230" s="45"/>
      <c r="PQV230" s="45"/>
      <c r="PQW230" s="45"/>
      <c r="PQX230" s="45"/>
      <c r="PQY230" s="45"/>
      <c r="PQZ230" s="45"/>
      <c r="PRA230" s="45"/>
      <c r="PRB230" s="45"/>
      <c r="PRC230" s="45"/>
      <c r="PRD230" s="45"/>
      <c r="PRE230" s="45"/>
      <c r="PRF230" s="45"/>
      <c r="PRG230" s="45"/>
      <c r="PRH230" s="45"/>
      <c r="PRI230" s="45"/>
      <c r="PRJ230" s="45"/>
      <c r="PRK230" s="45"/>
      <c r="PRL230" s="45"/>
      <c r="PRM230" s="45"/>
      <c r="PRN230" s="45"/>
      <c r="PRO230" s="45"/>
      <c r="PRP230" s="45"/>
      <c r="PRQ230" s="45"/>
      <c r="PRR230" s="45"/>
      <c r="PRS230" s="45"/>
      <c r="PRT230" s="45"/>
      <c r="PRU230" s="45"/>
      <c r="PRV230" s="45"/>
      <c r="PRW230" s="45"/>
      <c r="PRX230" s="45"/>
      <c r="PRY230" s="45"/>
      <c r="PRZ230" s="45"/>
      <c r="PSA230" s="45"/>
      <c r="PSB230" s="45"/>
      <c r="PSC230" s="45"/>
      <c r="PSD230" s="45"/>
      <c r="PSE230" s="45"/>
      <c r="PSF230" s="45"/>
      <c r="PSG230" s="45"/>
      <c r="PSH230" s="45"/>
      <c r="PSI230" s="45"/>
      <c r="PSJ230" s="45"/>
      <c r="PSK230" s="45"/>
      <c r="PSL230" s="45"/>
      <c r="PSM230" s="45"/>
      <c r="PSN230" s="45"/>
      <c r="PSO230" s="45"/>
      <c r="PSP230" s="45"/>
      <c r="PSQ230" s="45"/>
      <c r="PSR230" s="45"/>
      <c r="PSS230" s="45"/>
      <c r="PST230" s="45"/>
      <c r="PSU230" s="45"/>
      <c r="PSV230" s="45"/>
      <c r="PSW230" s="45"/>
      <c r="PSX230" s="45"/>
      <c r="PSY230" s="45"/>
      <c r="PSZ230" s="45"/>
      <c r="PTA230" s="45"/>
      <c r="PTB230" s="45"/>
      <c r="PTC230" s="45"/>
      <c r="PTD230" s="45"/>
      <c r="PTE230" s="45"/>
      <c r="PTF230" s="45"/>
      <c r="PTG230" s="45"/>
      <c r="PTH230" s="45"/>
      <c r="PTI230" s="45"/>
      <c r="PTJ230" s="45"/>
      <c r="PTK230" s="45"/>
      <c r="PTL230" s="45"/>
      <c r="PTM230" s="45"/>
      <c r="PTN230" s="45"/>
      <c r="PTO230" s="45"/>
      <c r="PTP230" s="45"/>
      <c r="PTQ230" s="45"/>
      <c r="PTR230" s="45"/>
      <c r="PTS230" s="45"/>
      <c r="PTT230" s="45"/>
      <c r="PTU230" s="45"/>
      <c r="PTV230" s="45"/>
      <c r="PTW230" s="45"/>
      <c r="PTX230" s="45"/>
      <c r="PTY230" s="45"/>
      <c r="PTZ230" s="45"/>
      <c r="PUA230" s="45"/>
      <c r="PUB230" s="45"/>
      <c r="PUC230" s="45"/>
      <c r="PUD230" s="45"/>
      <c r="PUE230" s="45"/>
      <c r="PUF230" s="45"/>
      <c r="PUG230" s="45"/>
      <c r="PUH230" s="45"/>
      <c r="PUI230" s="45"/>
      <c r="PUJ230" s="45"/>
      <c r="PUK230" s="45"/>
      <c r="PUL230" s="45"/>
      <c r="PUM230" s="45"/>
      <c r="PUN230" s="45"/>
      <c r="PUO230" s="45"/>
      <c r="PUP230" s="45"/>
      <c r="PUQ230" s="45"/>
      <c r="PUR230" s="45"/>
      <c r="PUS230" s="45"/>
      <c r="PUT230" s="45"/>
      <c r="PUU230" s="45"/>
      <c r="PUV230" s="45"/>
      <c r="PUW230" s="45"/>
      <c r="PUX230" s="45"/>
      <c r="PUY230" s="45"/>
      <c r="PUZ230" s="45"/>
      <c r="PVA230" s="45"/>
      <c r="PVB230" s="45"/>
      <c r="PVC230" s="45"/>
      <c r="PVD230" s="45"/>
      <c r="PVE230" s="45"/>
      <c r="PVF230" s="45"/>
      <c r="PVG230" s="45"/>
      <c r="PVH230" s="45"/>
      <c r="PVI230" s="45"/>
      <c r="PVJ230" s="45"/>
      <c r="PVK230" s="45"/>
      <c r="PVL230" s="45"/>
      <c r="PVM230" s="45"/>
      <c r="PVN230" s="45"/>
      <c r="PVO230" s="45"/>
      <c r="PVP230" s="45"/>
      <c r="PVQ230" s="45"/>
      <c r="PVR230" s="45"/>
      <c r="PVS230" s="45"/>
      <c r="PVT230" s="45"/>
      <c r="PVU230" s="45"/>
      <c r="PVV230" s="45"/>
      <c r="PVW230" s="45"/>
      <c r="PVX230" s="45"/>
      <c r="PVY230" s="45"/>
      <c r="PVZ230" s="45"/>
      <c r="PWA230" s="45"/>
      <c r="PWB230" s="45"/>
      <c r="PWC230" s="45"/>
      <c r="PWD230" s="45"/>
      <c r="PWE230" s="45"/>
      <c r="PWF230" s="45"/>
      <c r="PWG230" s="45"/>
      <c r="PWH230" s="45"/>
      <c r="PWI230" s="45"/>
      <c r="PWJ230" s="45"/>
      <c r="PWK230" s="45"/>
      <c r="PWL230" s="45"/>
      <c r="PWM230" s="45"/>
      <c r="PWN230" s="45"/>
      <c r="PWO230" s="45"/>
      <c r="PWP230" s="45"/>
      <c r="PWQ230" s="45"/>
      <c r="PWR230" s="45"/>
      <c r="PWS230" s="45"/>
      <c r="PWT230" s="45"/>
      <c r="PWU230" s="45"/>
      <c r="PWV230" s="45"/>
      <c r="PWW230" s="45"/>
      <c r="PWX230" s="45"/>
      <c r="PWY230" s="45"/>
      <c r="PWZ230" s="45"/>
      <c r="PXA230" s="45"/>
      <c r="PXB230" s="45"/>
      <c r="PXC230" s="45"/>
      <c r="PXD230" s="45"/>
      <c r="PXE230" s="45"/>
      <c r="PXF230" s="45"/>
      <c r="PXG230" s="45"/>
      <c r="PXH230" s="45"/>
      <c r="PXI230" s="45"/>
      <c r="PXJ230" s="45"/>
      <c r="PXK230" s="45"/>
      <c r="PXL230" s="45"/>
      <c r="PXM230" s="45"/>
      <c r="PXN230" s="45"/>
      <c r="PXO230" s="45"/>
      <c r="PXP230" s="45"/>
      <c r="PXQ230" s="45"/>
      <c r="PXR230" s="45"/>
      <c r="PXS230" s="45"/>
      <c r="PXT230" s="45"/>
      <c r="PXU230" s="45"/>
      <c r="PXV230" s="45"/>
      <c r="PXW230" s="45"/>
      <c r="PXX230" s="45"/>
      <c r="PXY230" s="45"/>
      <c r="PXZ230" s="45"/>
      <c r="PYA230" s="45"/>
      <c r="PYB230" s="45"/>
      <c r="PYC230" s="45"/>
      <c r="PYD230" s="45"/>
      <c r="PYE230" s="45"/>
      <c r="PYF230" s="45"/>
      <c r="PYG230" s="45"/>
      <c r="PYH230" s="45"/>
      <c r="PYI230" s="45"/>
      <c r="PYJ230" s="45"/>
      <c r="PYK230" s="45"/>
      <c r="PYL230" s="45"/>
      <c r="PYM230" s="45"/>
      <c r="PYN230" s="45"/>
      <c r="PYO230" s="45"/>
      <c r="PYP230" s="45"/>
      <c r="PYQ230" s="45"/>
      <c r="PYR230" s="45"/>
      <c r="PYS230" s="45"/>
      <c r="PYT230" s="45"/>
      <c r="PYU230" s="45"/>
      <c r="PYV230" s="45"/>
      <c r="PYW230" s="45"/>
      <c r="PYX230" s="45"/>
      <c r="PYY230" s="45"/>
      <c r="PYZ230" s="45"/>
      <c r="PZA230" s="45"/>
      <c r="PZB230" s="45"/>
      <c r="PZC230" s="45"/>
      <c r="PZD230" s="45"/>
      <c r="PZE230" s="45"/>
      <c r="PZF230" s="45"/>
      <c r="PZG230" s="45"/>
      <c r="PZH230" s="45"/>
      <c r="PZI230" s="45"/>
      <c r="PZJ230" s="45"/>
      <c r="PZK230" s="45"/>
      <c r="PZL230" s="45"/>
      <c r="PZM230" s="45"/>
      <c r="PZN230" s="45"/>
      <c r="PZO230" s="45"/>
      <c r="PZP230" s="45"/>
      <c r="PZQ230" s="45"/>
      <c r="PZR230" s="45"/>
      <c r="PZS230" s="45"/>
      <c r="PZT230" s="45"/>
      <c r="PZU230" s="45"/>
      <c r="PZV230" s="45"/>
      <c r="PZW230" s="45"/>
      <c r="PZX230" s="45"/>
      <c r="PZY230" s="45"/>
      <c r="PZZ230" s="45"/>
      <c r="QAA230" s="45"/>
      <c r="QAB230" s="45"/>
      <c r="QAC230" s="45"/>
      <c r="QAD230" s="45"/>
      <c r="QAE230" s="45"/>
      <c r="QAF230" s="45"/>
      <c r="QAG230" s="45"/>
      <c r="QAH230" s="45"/>
      <c r="QAI230" s="45"/>
      <c r="QAJ230" s="45"/>
      <c r="QAK230" s="45"/>
      <c r="QAL230" s="45"/>
      <c r="QAM230" s="45"/>
      <c r="QAN230" s="45"/>
      <c r="QAO230" s="45"/>
      <c r="QAP230" s="45"/>
      <c r="QAQ230" s="45"/>
      <c r="QAR230" s="45"/>
      <c r="QAS230" s="45"/>
      <c r="QAT230" s="45"/>
      <c r="QAU230" s="45"/>
      <c r="QAV230" s="45"/>
      <c r="QAW230" s="45"/>
      <c r="QAX230" s="45"/>
      <c r="QAY230" s="45"/>
      <c r="QAZ230" s="45"/>
      <c r="QBA230" s="45"/>
      <c r="QBB230" s="45"/>
      <c r="QBC230" s="45"/>
      <c r="QBD230" s="45"/>
      <c r="QBE230" s="45"/>
      <c r="QBF230" s="45"/>
      <c r="QBG230" s="45"/>
      <c r="QBH230" s="45"/>
      <c r="QBI230" s="45"/>
      <c r="QBJ230" s="45"/>
      <c r="QBK230" s="45"/>
      <c r="QBL230" s="45"/>
      <c r="QBM230" s="45"/>
      <c r="QBN230" s="45"/>
      <c r="QBO230" s="45"/>
      <c r="QBP230" s="45"/>
      <c r="QBQ230" s="45"/>
      <c r="QBR230" s="45"/>
      <c r="QBS230" s="45"/>
      <c r="QBT230" s="45"/>
      <c r="QBU230" s="45"/>
      <c r="QBV230" s="45"/>
      <c r="QBW230" s="45"/>
      <c r="QBX230" s="45"/>
      <c r="QBY230" s="45"/>
      <c r="QBZ230" s="45"/>
      <c r="QCA230" s="45"/>
      <c r="QCB230" s="45"/>
      <c r="QCC230" s="45"/>
      <c r="QCD230" s="45"/>
      <c r="QCE230" s="45"/>
      <c r="QCF230" s="45"/>
      <c r="QCG230" s="45"/>
      <c r="QCH230" s="45"/>
      <c r="QCI230" s="45"/>
      <c r="QCJ230" s="45"/>
      <c r="QCK230" s="45"/>
      <c r="QCL230" s="45"/>
      <c r="QCM230" s="45"/>
      <c r="QCN230" s="45"/>
      <c r="QCO230" s="45"/>
      <c r="QCP230" s="45"/>
      <c r="QCQ230" s="45"/>
      <c r="QCR230" s="45"/>
      <c r="QCS230" s="45"/>
      <c r="QCT230" s="45"/>
      <c r="QCU230" s="45"/>
      <c r="QCV230" s="45"/>
      <c r="QCW230" s="45"/>
      <c r="QCX230" s="45"/>
      <c r="QCY230" s="45"/>
      <c r="QCZ230" s="45"/>
      <c r="QDA230" s="45"/>
      <c r="QDB230" s="45"/>
      <c r="QDC230" s="45"/>
      <c r="QDD230" s="45"/>
      <c r="QDE230" s="45"/>
      <c r="QDF230" s="45"/>
      <c r="QDG230" s="45"/>
      <c r="QDH230" s="45"/>
      <c r="QDI230" s="45"/>
      <c r="QDJ230" s="45"/>
      <c r="QDK230" s="45"/>
      <c r="QDL230" s="45"/>
      <c r="QDM230" s="45"/>
      <c r="QDN230" s="45"/>
      <c r="QDO230" s="45"/>
      <c r="QDP230" s="45"/>
      <c r="QDQ230" s="45"/>
      <c r="QDR230" s="45"/>
      <c r="QDS230" s="45"/>
      <c r="QDT230" s="45"/>
      <c r="QDU230" s="45"/>
      <c r="QDV230" s="45"/>
      <c r="QDW230" s="45"/>
      <c r="QDX230" s="45"/>
      <c r="QDY230" s="45"/>
      <c r="QDZ230" s="45"/>
      <c r="QEA230" s="45"/>
      <c r="QEB230" s="45"/>
      <c r="QEC230" s="45"/>
      <c r="QED230" s="45"/>
      <c r="QEE230" s="45"/>
      <c r="QEF230" s="45"/>
      <c r="QEG230" s="45"/>
      <c r="QEH230" s="45"/>
      <c r="QEI230" s="45"/>
      <c r="QEJ230" s="45"/>
      <c r="QEK230" s="45"/>
      <c r="QEL230" s="45"/>
      <c r="QEM230" s="45"/>
      <c r="QEN230" s="45"/>
      <c r="QEO230" s="45"/>
      <c r="QEP230" s="45"/>
      <c r="QEQ230" s="45"/>
      <c r="QER230" s="45"/>
      <c r="QES230" s="45"/>
      <c r="QET230" s="45"/>
      <c r="QEU230" s="45"/>
      <c r="QEV230" s="45"/>
      <c r="QEW230" s="45"/>
      <c r="QEX230" s="45"/>
      <c r="QEY230" s="45"/>
      <c r="QEZ230" s="45"/>
      <c r="QFA230" s="45"/>
      <c r="QFB230" s="45"/>
      <c r="QFC230" s="45"/>
      <c r="QFD230" s="45"/>
      <c r="QFE230" s="45"/>
      <c r="QFF230" s="45"/>
      <c r="QFG230" s="45"/>
      <c r="QFH230" s="45"/>
      <c r="QFI230" s="45"/>
      <c r="QFJ230" s="45"/>
      <c r="QFK230" s="45"/>
      <c r="QFL230" s="45"/>
      <c r="QFM230" s="45"/>
      <c r="QFN230" s="45"/>
      <c r="QFO230" s="45"/>
      <c r="QFP230" s="45"/>
      <c r="QFQ230" s="45"/>
      <c r="QFR230" s="45"/>
      <c r="QFS230" s="45"/>
      <c r="QFT230" s="45"/>
      <c r="QFU230" s="45"/>
      <c r="QFV230" s="45"/>
      <c r="QFW230" s="45"/>
      <c r="QFX230" s="45"/>
      <c r="QFY230" s="45"/>
      <c r="QFZ230" s="45"/>
      <c r="QGA230" s="45"/>
      <c r="QGB230" s="45"/>
      <c r="QGC230" s="45"/>
      <c r="QGD230" s="45"/>
      <c r="QGE230" s="45"/>
      <c r="QGF230" s="45"/>
      <c r="QGG230" s="45"/>
      <c r="QGH230" s="45"/>
      <c r="QGI230" s="45"/>
      <c r="QGJ230" s="45"/>
      <c r="QGK230" s="45"/>
      <c r="QGL230" s="45"/>
      <c r="QGM230" s="45"/>
      <c r="QGN230" s="45"/>
      <c r="QGO230" s="45"/>
      <c r="QGP230" s="45"/>
      <c r="QGQ230" s="45"/>
      <c r="QGR230" s="45"/>
      <c r="QGS230" s="45"/>
      <c r="QGT230" s="45"/>
      <c r="QGU230" s="45"/>
      <c r="QGV230" s="45"/>
      <c r="QGW230" s="45"/>
      <c r="QGX230" s="45"/>
      <c r="QGY230" s="45"/>
      <c r="QGZ230" s="45"/>
      <c r="QHA230" s="45"/>
      <c r="QHB230" s="45"/>
      <c r="QHC230" s="45"/>
      <c r="QHD230" s="45"/>
      <c r="QHE230" s="45"/>
      <c r="QHF230" s="45"/>
      <c r="QHG230" s="45"/>
      <c r="QHH230" s="45"/>
      <c r="QHI230" s="45"/>
      <c r="QHJ230" s="45"/>
      <c r="QHK230" s="45"/>
      <c r="QHL230" s="45"/>
      <c r="QHM230" s="45"/>
      <c r="QHN230" s="45"/>
      <c r="QHO230" s="45"/>
      <c r="QHP230" s="45"/>
      <c r="QHQ230" s="45"/>
      <c r="QHR230" s="45"/>
      <c r="QHS230" s="45"/>
      <c r="QHT230" s="45"/>
      <c r="QHU230" s="45"/>
      <c r="QHV230" s="45"/>
      <c r="QHW230" s="45"/>
      <c r="QHX230" s="45"/>
      <c r="QHY230" s="45"/>
      <c r="QHZ230" s="45"/>
      <c r="QIA230" s="45"/>
      <c r="QIB230" s="45"/>
      <c r="QIC230" s="45"/>
      <c r="QID230" s="45"/>
      <c r="QIE230" s="45"/>
      <c r="QIF230" s="45"/>
      <c r="QIG230" s="45"/>
      <c r="QIH230" s="45"/>
      <c r="QII230" s="45"/>
      <c r="QIJ230" s="45"/>
      <c r="QIK230" s="45"/>
      <c r="QIL230" s="45"/>
      <c r="QIM230" s="45"/>
      <c r="QIN230" s="45"/>
      <c r="QIO230" s="45"/>
      <c r="QIP230" s="45"/>
      <c r="QIQ230" s="45"/>
      <c r="QIR230" s="45"/>
      <c r="QIS230" s="45"/>
      <c r="QIT230" s="45"/>
      <c r="QIU230" s="45"/>
      <c r="QIV230" s="45"/>
      <c r="QIW230" s="45"/>
      <c r="QIX230" s="45"/>
      <c r="QIY230" s="45"/>
      <c r="QIZ230" s="45"/>
      <c r="QJA230" s="45"/>
      <c r="QJB230" s="45"/>
      <c r="QJC230" s="45"/>
      <c r="QJD230" s="45"/>
      <c r="QJE230" s="45"/>
      <c r="QJF230" s="45"/>
      <c r="QJG230" s="45"/>
      <c r="QJH230" s="45"/>
      <c r="QJI230" s="45"/>
      <c r="QJJ230" s="45"/>
      <c r="QJK230" s="45"/>
      <c r="QJL230" s="45"/>
      <c r="QJM230" s="45"/>
      <c r="QJN230" s="45"/>
      <c r="QJO230" s="45"/>
      <c r="QJP230" s="45"/>
      <c r="QJQ230" s="45"/>
      <c r="QJR230" s="45"/>
      <c r="QJS230" s="45"/>
      <c r="QJT230" s="45"/>
      <c r="QJU230" s="45"/>
      <c r="QJV230" s="45"/>
      <c r="QJW230" s="45"/>
      <c r="QJX230" s="45"/>
      <c r="QJY230" s="45"/>
      <c r="QJZ230" s="45"/>
      <c r="QKA230" s="45"/>
      <c r="QKB230" s="45"/>
      <c r="QKC230" s="45"/>
      <c r="QKD230" s="45"/>
      <c r="QKE230" s="45"/>
      <c r="QKF230" s="45"/>
      <c r="QKG230" s="45"/>
      <c r="QKH230" s="45"/>
      <c r="QKI230" s="45"/>
      <c r="QKJ230" s="45"/>
      <c r="QKK230" s="45"/>
      <c r="QKL230" s="45"/>
      <c r="QKM230" s="45"/>
      <c r="QKN230" s="45"/>
      <c r="QKO230" s="45"/>
      <c r="QKP230" s="45"/>
      <c r="QKQ230" s="45"/>
      <c r="QKR230" s="45"/>
      <c r="QKS230" s="45"/>
      <c r="QKT230" s="45"/>
      <c r="QKU230" s="45"/>
      <c r="QKV230" s="45"/>
      <c r="QKW230" s="45"/>
      <c r="QKX230" s="45"/>
      <c r="QKY230" s="45"/>
      <c r="QKZ230" s="45"/>
      <c r="QLA230" s="45"/>
      <c r="QLB230" s="45"/>
      <c r="QLC230" s="45"/>
      <c r="QLD230" s="45"/>
      <c r="QLE230" s="45"/>
      <c r="QLF230" s="45"/>
      <c r="QLG230" s="45"/>
      <c r="QLH230" s="45"/>
      <c r="QLI230" s="45"/>
      <c r="QLJ230" s="45"/>
      <c r="QLK230" s="45"/>
      <c r="QLL230" s="45"/>
      <c r="QLM230" s="45"/>
      <c r="QLN230" s="45"/>
      <c r="QLO230" s="45"/>
      <c r="QLP230" s="45"/>
      <c r="QLQ230" s="45"/>
      <c r="QLR230" s="45"/>
      <c r="QLS230" s="45"/>
      <c r="QLT230" s="45"/>
      <c r="QLU230" s="45"/>
      <c r="QLV230" s="45"/>
      <c r="QLW230" s="45"/>
      <c r="QLX230" s="45"/>
      <c r="QLY230" s="45"/>
      <c r="QLZ230" s="45"/>
      <c r="QMA230" s="45"/>
      <c r="QMB230" s="45"/>
      <c r="QMC230" s="45"/>
      <c r="QMD230" s="45"/>
      <c r="QME230" s="45"/>
      <c r="QMF230" s="45"/>
      <c r="QMG230" s="45"/>
      <c r="QMH230" s="45"/>
      <c r="QMI230" s="45"/>
      <c r="QMJ230" s="45"/>
      <c r="QMK230" s="45"/>
      <c r="QML230" s="45"/>
      <c r="QMM230" s="45"/>
      <c r="QMN230" s="45"/>
      <c r="QMO230" s="45"/>
      <c r="QMP230" s="45"/>
      <c r="QMQ230" s="45"/>
      <c r="QMR230" s="45"/>
      <c r="QMS230" s="45"/>
      <c r="QMT230" s="45"/>
      <c r="QMU230" s="45"/>
      <c r="QMV230" s="45"/>
      <c r="QMW230" s="45"/>
      <c r="QMX230" s="45"/>
      <c r="QMY230" s="45"/>
      <c r="QMZ230" s="45"/>
      <c r="QNA230" s="45"/>
      <c r="QNB230" s="45"/>
      <c r="QNC230" s="45"/>
      <c r="QND230" s="45"/>
      <c r="QNE230" s="45"/>
      <c r="QNF230" s="45"/>
      <c r="QNG230" s="45"/>
      <c r="QNH230" s="45"/>
      <c r="QNI230" s="45"/>
      <c r="QNJ230" s="45"/>
      <c r="QNK230" s="45"/>
      <c r="QNL230" s="45"/>
      <c r="QNM230" s="45"/>
      <c r="QNN230" s="45"/>
      <c r="QNO230" s="45"/>
      <c r="QNP230" s="45"/>
      <c r="QNQ230" s="45"/>
      <c r="QNR230" s="45"/>
      <c r="QNS230" s="45"/>
      <c r="QNT230" s="45"/>
      <c r="QNU230" s="45"/>
      <c r="QNV230" s="45"/>
      <c r="QNW230" s="45"/>
      <c r="QNX230" s="45"/>
      <c r="QNY230" s="45"/>
      <c r="QNZ230" s="45"/>
      <c r="QOA230" s="45"/>
      <c r="QOB230" s="45"/>
      <c r="QOC230" s="45"/>
      <c r="QOD230" s="45"/>
      <c r="QOE230" s="45"/>
      <c r="QOF230" s="45"/>
      <c r="QOG230" s="45"/>
      <c r="QOH230" s="45"/>
      <c r="QOI230" s="45"/>
      <c r="QOJ230" s="45"/>
      <c r="QOK230" s="45"/>
      <c r="QOL230" s="45"/>
      <c r="QOM230" s="45"/>
      <c r="QON230" s="45"/>
      <c r="QOO230" s="45"/>
      <c r="QOP230" s="45"/>
      <c r="QOQ230" s="45"/>
      <c r="QOR230" s="45"/>
      <c r="QOS230" s="45"/>
      <c r="QOT230" s="45"/>
      <c r="QOU230" s="45"/>
      <c r="QOV230" s="45"/>
      <c r="QOW230" s="45"/>
      <c r="QOX230" s="45"/>
      <c r="QOY230" s="45"/>
      <c r="QOZ230" s="45"/>
      <c r="QPA230" s="45"/>
      <c r="QPB230" s="45"/>
      <c r="QPC230" s="45"/>
      <c r="QPD230" s="45"/>
      <c r="QPE230" s="45"/>
      <c r="QPF230" s="45"/>
      <c r="QPG230" s="45"/>
      <c r="QPH230" s="45"/>
      <c r="QPI230" s="45"/>
      <c r="QPJ230" s="45"/>
      <c r="QPK230" s="45"/>
      <c r="QPL230" s="45"/>
      <c r="QPM230" s="45"/>
      <c r="QPN230" s="45"/>
      <c r="QPO230" s="45"/>
      <c r="QPP230" s="45"/>
      <c r="QPQ230" s="45"/>
      <c r="QPR230" s="45"/>
      <c r="QPS230" s="45"/>
      <c r="QPT230" s="45"/>
      <c r="QPU230" s="45"/>
      <c r="QPV230" s="45"/>
      <c r="QPW230" s="45"/>
      <c r="QPX230" s="45"/>
      <c r="QPY230" s="45"/>
      <c r="QPZ230" s="45"/>
      <c r="QQA230" s="45"/>
      <c r="QQB230" s="45"/>
      <c r="QQC230" s="45"/>
      <c r="QQD230" s="45"/>
      <c r="QQE230" s="45"/>
      <c r="QQF230" s="45"/>
      <c r="QQG230" s="45"/>
      <c r="QQH230" s="45"/>
      <c r="QQI230" s="45"/>
      <c r="QQJ230" s="45"/>
      <c r="QQK230" s="45"/>
      <c r="QQL230" s="45"/>
      <c r="QQM230" s="45"/>
      <c r="QQN230" s="45"/>
      <c r="QQO230" s="45"/>
      <c r="QQP230" s="45"/>
      <c r="QQQ230" s="45"/>
      <c r="QQR230" s="45"/>
      <c r="QQS230" s="45"/>
      <c r="QQT230" s="45"/>
      <c r="QQU230" s="45"/>
      <c r="QQV230" s="45"/>
      <c r="QQW230" s="45"/>
      <c r="QQX230" s="45"/>
      <c r="QQY230" s="45"/>
      <c r="QQZ230" s="45"/>
      <c r="QRA230" s="45"/>
      <c r="QRB230" s="45"/>
      <c r="QRC230" s="45"/>
      <c r="QRD230" s="45"/>
      <c r="QRE230" s="45"/>
      <c r="QRF230" s="45"/>
      <c r="QRG230" s="45"/>
      <c r="QRH230" s="45"/>
      <c r="QRI230" s="45"/>
      <c r="QRJ230" s="45"/>
      <c r="QRK230" s="45"/>
      <c r="QRL230" s="45"/>
      <c r="QRM230" s="45"/>
      <c r="QRN230" s="45"/>
      <c r="QRO230" s="45"/>
      <c r="QRP230" s="45"/>
      <c r="QRQ230" s="45"/>
      <c r="QRR230" s="45"/>
      <c r="QRS230" s="45"/>
      <c r="QRT230" s="45"/>
      <c r="QRU230" s="45"/>
      <c r="QRV230" s="45"/>
      <c r="QRW230" s="45"/>
      <c r="QRX230" s="45"/>
      <c r="QRY230" s="45"/>
      <c r="QRZ230" s="45"/>
      <c r="QSA230" s="45"/>
      <c r="QSB230" s="45"/>
      <c r="QSC230" s="45"/>
      <c r="QSD230" s="45"/>
      <c r="QSE230" s="45"/>
      <c r="QSF230" s="45"/>
      <c r="QSG230" s="45"/>
      <c r="QSH230" s="45"/>
      <c r="QSI230" s="45"/>
      <c r="QSJ230" s="45"/>
      <c r="QSK230" s="45"/>
      <c r="QSL230" s="45"/>
      <c r="QSM230" s="45"/>
      <c r="QSN230" s="45"/>
      <c r="QSO230" s="45"/>
      <c r="QSP230" s="45"/>
      <c r="QSQ230" s="45"/>
      <c r="QSR230" s="45"/>
      <c r="QSS230" s="45"/>
      <c r="QST230" s="45"/>
      <c r="QSU230" s="45"/>
      <c r="QSV230" s="45"/>
      <c r="QSW230" s="45"/>
      <c r="QSX230" s="45"/>
      <c r="QSY230" s="45"/>
      <c r="QSZ230" s="45"/>
      <c r="QTA230" s="45"/>
      <c r="QTB230" s="45"/>
      <c r="QTC230" s="45"/>
      <c r="QTD230" s="45"/>
      <c r="QTE230" s="45"/>
      <c r="QTF230" s="45"/>
      <c r="QTG230" s="45"/>
      <c r="QTH230" s="45"/>
      <c r="QTI230" s="45"/>
      <c r="QTJ230" s="45"/>
      <c r="QTK230" s="45"/>
      <c r="QTL230" s="45"/>
      <c r="QTM230" s="45"/>
      <c r="QTN230" s="45"/>
      <c r="QTO230" s="45"/>
      <c r="QTP230" s="45"/>
      <c r="QTQ230" s="45"/>
      <c r="QTR230" s="45"/>
      <c r="QTS230" s="45"/>
      <c r="QTT230" s="45"/>
      <c r="QTU230" s="45"/>
      <c r="QTV230" s="45"/>
      <c r="QTW230" s="45"/>
      <c r="QTX230" s="45"/>
      <c r="QTY230" s="45"/>
      <c r="QTZ230" s="45"/>
      <c r="QUA230" s="45"/>
      <c r="QUB230" s="45"/>
      <c r="QUC230" s="45"/>
      <c r="QUD230" s="45"/>
      <c r="QUE230" s="45"/>
      <c r="QUF230" s="45"/>
      <c r="QUG230" s="45"/>
      <c r="QUH230" s="45"/>
      <c r="QUI230" s="45"/>
      <c r="QUJ230" s="45"/>
      <c r="QUK230" s="45"/>
      <c r="QUL230" s="45"/>
      <c r="QUM230" s="45"/>
      <c r="QUN230" s="45"/>
      <c r="QUO230" s="45"/>
      <c r="QUP230" s="45"/>
      <c r="QUQ230" s="45"/>
      <c r="QUR230" s="45"/>
      <c r="QUS230" s="45"/>
      <c r="QUT230" s="45"/>
      <c r="QUU230" s="45"/>
      <c r="QUV230" s="45"/>
      <c r="QUW230" s="45"/>
      <c r="QUX230" s="45"/>
      <c r="QUY230" s="45"/>
      <c r="QUZ230" s="45"/>
      <c r="QVA230" s="45"/>
      <c r="QVB230" s="45"/>
      <c r="QVC230" s="45"/>
      <c r="QVD230" s="45"/>
      <c r="QVE230" s="45"/>
      <c r="QVF230" s="45"/>
      <c r="QVG230" s="45"/>
      <c r="QVH230" s="45"/>
      <c r="QVI230" s="45"/>
      <c r="QVJ230" s="45"/>
      <c r="QVK230" s="45"/>
      <c r="QVL230" s="45"/>
      <c r="QVM230" s="45"/>
      <c r="QVN230" s="45"/>
      <c r="QVO230" s="45"/>
      <c r="QVP230" s="45"/>
      <c r="QVQ230" s="45"/>
      <c r="QVR230" s="45"/>
      <c r="QVS230" s="45"/>
      <c r="QVT230" s="45"/>
      <c r="QVU230" s="45"/>
      <c r="QVV230" s="45"/>
      <c r="QVW230" s="45"/>
      <c r="QVX230" s="45"/>
      <c r="QVY230" s="45"/>
      <c r="QVZ230" s="45"/>
      <c r="QWA230" s="45"/>
      <c r="QWB230" s="45"/>
      <c r="QWC230" s="45"/>
      <c r="QWD230" s="45"/>
      <c r="QWE230" s="45"/>
      <c r="QWF230" s="45"/>
      <c r="QWG230" s="45"/>
      <c r="QWH230" s="45"/>
      <c r="QWI230" s="45"/>
      <c r="QWJ230" s="45"/>
      <c r="QWK230" s="45"/>
      <c r="QWL230" s="45"/>
      <c r="QWM230" s="45"/>
      <c r="QWN230" s="45"/>
      <c r="QWO230" s="45"/>
      <c r="QWP230" s="45"/>
      <c r="QWQ230" s="45"/>
      <c r="QWR230" s="45"/>
      <c r="QWS230" s="45"/>
      <c r="QWT230" s="45"/>
      <c r="QWU230" s="45"/>
      <c r="QWV230" s="45"/>
      <c r="QWW230" s="45"/>
      <c r="QWX230" s="45"/>
      <c r="QWY230" s="45"/>
      <c r="QWZ230" s="45"/>
      <c r="QXA230" s="45"/>
      <c r="QXB230" s="45"/>
      <c r="QXC230" s="45"/>
      <c r="QXD230" s="45"/>
      <c r="QXE230" s="45"/>
      <c r="QXF230" s="45"/>
      <c r="QXG230" s="45"/>
      <c r="QXH230" s="45"/>
      <c r="QXI230" s="45"/>
      <c r="QXJ230" s="45"/>
      <c r="QXK230" s="45"/>
      <c r="QXL230" s="45"/>
      <c r="QXM230" s="45"/>
      <c r="QXN230" s="45"/>
      <c r="QXO230" s="45"/>
      <c r="QXP230" s="45"/>
      <c r="QXQ230" s="45"/>
      <c r="QXR230" s="45"/>
      <c r="QXS230" s="45"/>
      <c r="QXT230" s="45"/>
      <c r="QXU230" s="45"/>
      <c r="QXV230" s="45"/>
      <c r="QXW230" s="45"/>
      <c r="QXX230" s="45"/>
      <c r="QXY230" s="45"/>
      <c r="QXZ230" s="45"/>
      <c r="QYA230" s="45"/>
      <c r="QYB230" s="45"/>
      <c r="QYC230" s="45"/>
      <c r="QYD230" s="45"/>
      <c r="QYE230" s="45"/>
      <c r="QYF230" s="45"/>
      <c r="QYG230" s="45"/>
      <c r="QYH230" s="45"/>
      <c r="QYI230" s="45"/>
      <c r="QYJ230" s="45"/>
      <c r="QYK230" s="45"/>
      <c r="QYL230" s="45"/>
      <c r="QYM230" s="45"/>
      <c r="QYN230" s="45"/>
      <c r="QYO230" s="45"/>
      <c r="QYP230" s="45"/>
      <c r="QYQ230" s="45"/>
      <c r="QYR230" s="45"/>
      <c r="QYS230" s="45"/>
      <c r="QYT230" s="45"/>
      <c r="QYU230" s="45"/>
      <c r="QYV230" s="45"/>
      <c r="QYW230" s="45"/>
      <c r="QYX230" s="45"/>
      <c r="QYY230" s="45"/>
      <c r="QYZ230" s="45"/>
      <c r="QZA230" s="45"/>
      <c r="QZB230" s="45"/>
      <c r="QZC230" s="45"/>
      <c r="QZD230" s="45"/>
      <c r="QZE230" s="45"/>
      <c r="QZF230" s="45"/>
      <c r="QZG230" s="45"/>
      <c r="QZH230" s="45"/>
      <c r="QZI230" s="45"/>
      <c r="QZJ230" s="45"/>
      <c r="QZK230" s="45"/>
      <c r="QZL230" s="45"/>
      <c r="QZM230" s="45"/>
      <c r="QZN230" s="45"/>
      <c r="QZO230" s="45"/>
      <c r="QZP230" s="45"/>
      <c r="QZQ230" s="45"/>
      <c r="QZR230" s="45"/>
      <c r="QZS230" s="45"/>
      <c r="QZT230" s="45"/>
      <c r="QZU230" s="45"/>
      <c r="QZV230" s="45"/>
      <c r="QZW230" s="45"/>
      <c r="QZX230" s="45"/>
      <c r="QZY230" s="45"/>
      <c r="QZZ230" s="45"/>
      <c r="RAA230" s="45"/>
      <c r="RAB230" s="45"/>
      <c r="RAC230" s="45"/>
      <c r="RAD230" s="45"/>
      <c r="RAE230" s="45"/>
      <c r="RAF230" s="45"/>
      <c r="RAG230" s="45"/>
      <c r="RAH230" s="45"/>
      <c r="RAI230" s="45"/>
      <c r="RAJ230" s="45"/>
      <c r="RAK230" s="45"/>
      <c r="RAL230" s="45"/>
      <c r="RAM230" s="45"/>
      <c r="RAN230" s="45"/>
      <c r="RAO230" s="45"/>
      <c r="RAP230" s="45"/>
      <c r="RAQ230" s="45"/>
      <c r="RAR230" s="45"/>
      <c r="RAS230" s="45"/>
      <c r="RAT230" s="45"/>
      <c r="RAU230" s="45"/>
      <c r="RAV230" s="45"/>
      <c r="RAW230" s="45"/>
      <c r="RAX230" s="45"/>
      <c r="RAY230" s="45"/>
      <c r="RAZ230" s="45"/>
      <c r="RBA230" s="45"/>
      <c r="RBB230" s="45"/>
      <c r="RBC230" s="45"/>
      <c r="RBD230" s="45"/>
      <c r="RBE230" s="45"/>
      <c r="RBF230" s="45"/>
      <c r="RBG230" s="45"/>
      <c r="RBH230" s="45"/>
      <c r="RBI230" s="45"/>
      <c r="RBJ230" s="45"/>
      <c r="RBK230" s="45"/>
      <c r="RBL230" s="45"/>
      <c r="RBM230" s="45"/>
      <c r="RBN230" s="45"/>
      <c r="RBO230" s="45"/>
      <c r="RBP230" s="45"/>
      <c r="RBQ230" s="45"/>
      <c r="RBR230" s="45"/>
      <c r="RBS230" s="45"/>
      <c r="RBT230" s="45"/>
      <c r="RBU230" s="45"/>
      <c r="RBV230" s="45"/>
      <c r="RBW230" s="45"/>
      <c r="RBX230" s="45"/>
      <c r="RBY230" s="45"/>
      <c r="RBZ230" s="45"/>
      <c r="RCA230" s="45"/>
      <c r="RCB230" s="45"/>
      <c r="RCC230" s="45"/>
      <c r="RCD230" s="45"/>
      <c r="RCE230" s="45"/>
      <c r="RCF230" s="45"/>
      <c r="RCG230" s="45"/>
      <c r="RCH230" s="45"/>
      <c r="RCI230" s="45"/>
      <c r="RCJ230" s="45"/>
      <c r="RCK230" s="45"/>
      <c r="RCL230" s="45"/>
      <c r="RCM230" s="45"/>
      <c r="RCN230" s="45"/>
      <c r="RCO230" s="45"/>
      <c r="RCP230" s="45"/>
      <c r="RCQ230" s="45"/>
      <c r="RCR230" s="45"/>
      <c r="RCS230" s="45"/>
      <c r="RCT230" s="45"/>
      <c r="RCU230" s="45"/>
      <c r="RCV230" s="45"/>
      <c r="RCW230" s="45"/>
      <c r="RCX230" s="45"/>
      <c r="RCY230" s="45"/>
      <c r="RCZ230" s="45"/>
      <c r="RDA230" s="45"/>
      <c r="RDB230" s="45"/>
      <c r="RDC230" s="45"/>
      <c r="RDD230" s="45"/>
      <c r="RDE230" s="45"/>
      <c r="RDF230" s="45"/>
      <c r="RDG230" s="45"/>
      <c r="RDH230" s="45"/>
      <c r="RDI230" s="45"/>
      <c r="RDJ230" s="45"/>
      <c r="RDK230" s="45"/>
      <c r="RDL230" s="45"/>
      <c r="RDM230" s="45"/>
      <c r="RDN230" s="45"/>
      <c r="RDO230" s="45"/>
      <c r="RDP230" s="45"/>
      <c r="RDQ230" s="45"/>
      <c r="RDR230" s="45"/>
      <c r="RDS230" s="45"/>
      <c r="RDT230" s="45"/>
      <c r="RDU230" s="45"/>
      <c r="RDV230" s="45"/>
      <c r="RDW230" s="45"/>
      <c r="RDX230" s="45"/>
      <c r="RDY230" s="45"/>
      <c r="RDZ230" s="45"/>
      <c r="REA230" s="45"/>
      <c r="REB230" s="45"/>
      <c r="REC230" s="45"/>
      <c r="RED230" s="45"/>
      <c r="REE230" s="45"/>
      <c r="REF230" s="45"/>
      <c r="REG230" s="45"/>
      <c r="REH230" s="45"/>
      <c r="REI230" s="45"/>
      <c r="REJ230" s="45"/>
      <c r="REK230" s="45"/>
      <c r="REL230" s="45"/>
      <c r="REM230" s="45"/>
      <c r="REN230" s="45"/>
      <c r="REO230" s="45"/>
      <c r="REP230" s="45"/>
      <c r="REQ230" s="45"/>
      <c r="RER230" s="45"/>
      <c r="RES230" s="45"/>
      <c r="RET230" s="45"/>
      <c r="REU230" s="45"/>
      <c r="REV230" s="45"/>
      <c r="REW230" s="45"/>
      <c r="REX230" s="45"/>
      <c r="REY230" s="45"/>
      <c r="REZ230" s="45"/>
      <c r="RFA230" s="45"/>
      <c r="RFB230" s="45"/>
      <c r="RFC230" s="45"/>
      <c r="RFD230" s="45"/>
      <c r="RFE230" s="45"/>
      <c r="RFF230" s="45"/>
      <c r="RFG230" s="45"/>
      <c r="RFH230" s="45"/>
      <c r="RFI230" s="45"/>
      <c r="RFJ230" s="45"/>
      <c r="RFK230" s="45"/>
      <c r="RFL230" s="45"/>
      <c r="RFM230" s="45"/>
      <c r="RFN230" s="45"/>
      <c r="RFO230" s="45"/>
      <c r="RFP230" s="45"/>
      <c r="RFQ230" s="45"/>
      <c r="RFR230" s="45"/>
      <c r="RFS230" s="45"/>
      <c r="RFT230" s="45"/>
      <c r="RFU230" s="45"/>
      <c r="RFV230" s="45"/>
      <c r="RFW230" s="45"/>
      <c r="RFX230" s="45"/>
      <c r="RFY230" s="45"/>
      <c r="RFZ230" s="45"/>
      <c r="RGA230" s="45"/>
      <c r="RGB230" s="45"/>
      <c r="RGC230" s="45"/>
      <c r="RGD230" s="45"/>
      <c r="RGE230" s="45"/>
      <c r="RGF230" s="45"/>
      <c r="RGG230" s="45"/>
      <c r="RGH230" s="45"/>
      <c r="RGI230" s="45"/>
      <c r="RGJ230" s="45"/>
      <c r="RGK230" s="45"/>
      <c r="RGL230" s="45"/>
      <c r="RGM230" s="45"/>
      <c r="RGN230" s="45"/>
      <c r="RGO230" s="45"/>
      <c r="RGP230" s="45"/>
      <c r="RGQ230" s="45"/>
      <c r="RGR230" s="45"/>
      <c r="RGS230" s="45"/>
      <c r="RGT230" s="45"/>
      <c r="RGU230" s="45"/>
      <c r="RGV230" s="45"/>
      <c r="RGW230" s="45"/>
      <c r="RGX230" s="45"/>
      <c r="RGY230" s="45"/>
      <c r="RGZ230" s="45"/>
      <c r="RHA230" s="45"/>
      <c r="RHB230" s="45"/>
      <c r="RHC230" s="45"/>
      <c r="RHD230" s="45"/>
      <c r="RHE230" s="45"/>
      <c r="RHF230" s="45"/>
      <c r="RHG230" s="45"/>
      <c r="RHH230" s="45"/>
      <c r="RHI230" s="45"/>
      <c r="RHJ230" s="45"/>
      <c r="RHK230" s="45"/>
      <c r="RHL230" s="45"/>
      <c r="RHM230" s="45"/>
      <c r="RHN230" s="45"/>
      <c r="RHO230" s="45"/>
      <c r="RHP230" s="45"/>
      <c r="RHQ230" s="45"/>
      <c r="RHR230" s="45"/>
      <c r="RHS230" s="45"/>
      <c r="RHT230" s="45"/>
      <c r="RHU230" s="45"/>
      <c r="RHV230" s="45"/>
      <c r="RHW230" s="45"/>
      <c r="RHX230" s="45"/>
      <c r="RHY230" s="45"/>
      <c r="RHZ230" s="45"/>
      <c r="RIA230" s="45"/>
      <c r="RIB230" s="45"/>
      <c r="RIC230" s="45"/>
      <c r="RID230" s="45"/>
      <c r="RIE230" s="45"/>
      <c r="RIF230" s="45"/>
      <c r="RIG230" s="45"/>
      <c r="RIH230" s="45"/>
      <c r="RII230" s="45"/>
      <c r="RIJ230" s="45"/>
      <c r="RIK230" s="45"/>
      <c r="RIL230" s="45"/>
      <c r="RIM230" s="45"/>
      <c r="RIN230" s="45"/>
      <c r="RIO230" s="45"/>
      <c r="RIP230" s="45"/>
      <c r="RIQ230" s="45"/>
      <c r="RIR230" s="45"/>
      <c r="RIS230" s="45"/>
      <c r="RIT230" s="45"/>
      <c r="RIU230" s="45"/>
      <c r="RIV230" s="45"/>
      <c r="RIW230" s="45"/>
      <c r="RIX230" s="45"/>
      <c r="RIY230" s="45"/>
      <c r="RIZ230" s="45"/>
      <c r="RJA230" s="45"/>
      <c r="RJB230" s="45"/>
      <c r="RJC230" s="45"/>
      <c r="RJD230" s="45"/>
      <c r="RJE230" s="45"/>
      <c r="RJF230" s="45"/>
      <c r="RJG230" s="45"/>
      <c r="RJH230" s="45"/>
      <c r="RJI230" s="45"/>
      <c r="RJJ230" s="45"/>
      <c r="RJK230" s="45"/>
      <c r="RJL230" s="45"/>
      <c r="RJM230" s="45"/>
      <c r="RJN230" s="45"/>
      <c r="RJO230" s="45"/>
      <c r="RJP230" s="45"/>
      <c r="RJQ230" s="45"/>
      <c r="RJR230" s="45"/>
      <c r="RJS230" s="45"/>
      <c r="RJT230" s="45"/>
      <c r="RJU230" s="45"/>
      <c r="RJV230" s="45"/>
      <c r="RJW230" s="45"/>
      <c r="RJX230" s="45"/>
      <c r="RJY230" s="45"/>
      <c r="RJZ230" s="45"/>
      <c r="RKA230" s="45"/>
      <c r="RKB230" s="45"/>
      <c r="RKC230" s="45"/>
      <c r="RKD230" s="45"/>
      <c r="RKE230" s="45"/>
      <c r="RKF230" s="45"/>
      <c r="RKG230" s="45"/>
      <c r="RKH230" s="45"/>
      <c r="RKI230" s="45"/>
      <c r="RKJ230" s="45"/>
      <c r="RKK230" s="45"/>
      <c r="RKL230" s="45"/>
      <c r="RKM230" s="45"/>
      <c r="RKN230" s="45"/>
      <c r="RKO230" s="45"/>
      <c r="RKP230" s="45"/>
      <c r="RKQ230" s="45"/>
      <c r="RKR230" s="45"/>
      <c r="RKS230" s="45"/>
      <c r="RKT230" s="45"/>
      <c r="RKU230" s="45"/>
      <c r="RKV230" s="45"/>
      <c r="RKW230" s="45"/>
      <c r="RKX230" s="45"/>
      <c r="RKY230" s="45"/>
      <c r="RKZ230" s="45"/>
      <c r="RLA230" s="45"/>
      <c r="RLB230" s="45"/>
      <c r="RLC230" s="45"/>
      <c r="RLD230" s="45"/>
      <c r="RLE230" s="45"/>
      <c r="RLF230" s="45"/>
      <c r="RLG230" s="45"/>
      <c r="RLH230" s="45"/>
      <c r="RLI230" s="45"/>
      <c r="RLJ230" s="45"/>
      <c r="RLK230" s="45"/>
      <c r="RLL230" s="45"/>
      <c r="RLM230" s="45"/>
      <c r="RLN230" s="45"/>
      <c r="RLO230" s="45"/>
      <c r="RLP230" s="45"/>
      <c r="RLQ230" s="45"/>
      <c r="RLR230" s="45"/>
      <c r="RLS230" s="45"/>
      <c r="RLT230" s="45"/>
      <c r="RLU230" s="45"/>
      <c r="RLV230" s="45"/>
      <c r="RLW230" s="45"/>
      <c r="RLX230" s="45"/>
      <c r="RLY230" s="45"/>
      <c r="RLZ230" s="45"/>
      <c r="RMA230" s="45"/>
      <c r="RMB230" s="45"/>
      <c r="RMC230" s="45"/>
      <c r="RMD230" s="45"/>
      <c r="RME230" s="45"/>
      <c r="RMF230" s="45"/>
      <c r="RMG230" s="45"/>
      <c r="RMH230" s="45"/>
      <c r="RMI230" s="45"/>
      <c r="RMJ230" s="45"/>
      <c r="RMK230" s="45"/>
      <c r="RML230" s="45"/>
      <c r="RMM230" s="45"/>
      <c r="RMN230" s="45"/>
      <c r="RMO230" s="45"/>
      <c r="RMP230" s="45"/>
      <c r="RMQ230" s="45"/>
      <c r="RMR230" s="45"/>
      <c r="RMS230" s="45"/>
      <c r="RMT230" s="45"/>
      <c r="RMU230" s="45"/>
      <c r="RMV230" s="45"/>
      <c r="RMW230" s="45"/>
      <c r="RMX230" s="45"/>
      <c r="RMY230" s="45"/>
      <c r="RMZ230" s="45"/>
      <c r="RNA230" s="45"/>
      <c r="RNB230" s="45"/>
      <c r="RNC230" s="45"/>
      <c r="RND230" s="45"/>
      <c r="RNE230" s="45"/>
      <c r="RNF230" s="45"/>
      <c r="RNG230" s="45"/>
      <c r="RNH230" s="45"/>
      <c r="RNI230" s="45"/>
      <c r="RNJ230" s="45"/>
      <c r="RNK230" s="45"/>
      <c r="RNL230" s="45"/>
      <c r="RNM230" s="45"/>
      <c r="RNN230" s="45"/>
      <c r="RNO230" s="45"/>
      <c r="RNP230" s="45"/>
      <c r="RNQ230" s="45"/>
      <c r="RNR230" s="45"/>
      <c r="RNS230" s="45"/>
      <c r="RNT230" s="45"/>
      <c r="RNU230" s="45"/>
      <c r="RNV230" s="45"/>
      <c r="RNW230" s="45"/>
      <c r="RNX230" s="45"/>
      <c r="RNY230" s="45"/>
      <c r="RNZ230" s="45"/>
      <c r="ROA230" s="45"/>
      <c r="ROB230" s="45"/>
      <c r="ROC230" s="45"/>
      <c r="ROD230" s="45"/>
      <c r="ROE230" s="45"/>
      <c r="ROF230" s="45"/>
      <c r="ROG230" s="45"/>
      <c r="ROH230" s="45"/>
      <c r="ROI230" s="45"/>
      <c r="ROJ230" s="45"/>
      <c r="ROK230" s="45"/>
      <c r="ROL230" s="45"/>
      <c r="ROM230" s="45"/>
      <c r="RON230" s="45"/>
      <c r="ROO230" s="45"/>
      <c r="ROP230" s="45"/>
      <c r="ROQ230" s="45"/>
      <c r="ROR230" s="45"/>
      <c r="ROS230" s="45"/>
      <c r="ROT230" s="45"/>
      <c r="ROU230" s="45"/>
      <c r="ROV230" s="45"/>
      <c r="ROW230" s="45"/>
      <c r="ROX230" s="45"/>
      <c r="ROY230" s="45"/>
      <c r="ROZ230" s="45"/>
      <c r="RPA230" s="45"/>
      <c r="RPB230" s="45"/>
      <c r="RPC230" s="45"/>
      <c r="RPD230" s="45"/>
      <c r="RPE230" s="45"/>
      <c r="RPF230" s="45"/>
      <c r="RPG230" s="45"/>
      <c r="RPH230" s="45"/>
      <c r="RPI230" s="45"/>
      <c r="RPJ230" s="45"/>
      <c r="RPK230" s="45"/>
      <c r="RPL230" s="45"/>
      <c r="RPM230" s="45"/>
      <c r="RPN230" s="45"/>
      <c r="RPO230" s="45"/>
      <c r="RPP230" s="45"/>
      <c r="RPQ230" s="45"/>
      <c r="RPR230" s="45"/>
      <c r="RPS230" s="45"/>
      <c r="RPT230" s="45"/>
      <c r="RPU230" s="45"/>
      <c r="RPV230" s="45"/>
      <c r="RPW230" s="45"/>
      <c r="RPX230" s="45"/>
      <c r="RPY230" s="45"/>
      <c r="RPZ230" s="45"/>
      <c r="RQA230" s="45"/>
      <c r="RQB230" s="45"/>
      <c r="RQC230" s="45"/>
      <c r="RQD230" s="45"/>
      <c r="RQE230" s="45"/>
      <c r="RQF230" s="45"/>
      <c r="RQG230" s="45"/>
      <c r="RQH230" s="45"/>
      <c r="RQI230" s="45"/>
      <c r="RQJ230" s="45"/>
      <c r="RQK230" s="45"/>
      <c r="RQL230" s="45"/>
      <c r="RQM230" s="45"/>
      <c r="RQN230" s="45"/>
      <c r="RQO230" s="45"/>
      <c r="RQP230" s="45"/>
      <c r="RQQ230" s="45"/>
      <c r="RQR230" s="45"/>
      <c r="RQS230" s="45"/>
      <c r="RQT230" s="45"/>
      <c r="RQU230" s="45"/>
      <c r="RQV230" s="45"/>
      <c r="RQW230" s="45"/>
      <c r="RQX230" s="45"/>
      <c r="RQY230" s="45"/>
      <c r="RQZ230" s="45"/>
      <c r="RRA230" s="45"/>
      <c r="RRB230" s="45"/>
      <c r="RRC230" s="45"/>
      <c r="RRD230" s="45"/>
      <c r="RRE230" s="45"/>
      <c r="RRF230" s="45"/>
      <c r="RRG230" s="45"/>
      <c r="RRH230" s="45"/>
      <c r="RRI230" s="45"/>
      <c r="RRJ230" s="45"/>
      <c r="RRK230" s="45"/>
      <c r="RRL230" s="45"/>
      <c r="RRM230" s="45"/>
      <c r="RRN230" s="45"/>
      <c r="RRO230" s="45"/>
      <c r="RRP230" s="45"/>
      <c r="RRQ230" s="45"/>
      <c r="RRR230" s="45"/>
      <c r="RRS230" s="45"/>
      <c r="RRT230" s="45"/>
      <c r="RRU230" s="45"/>
      <c r="RRV230" s="45"/>
      <c r="RRW230" s="45"/>
      <c r="RRX230" s="45"/>
      <c r="RRY230" s="45"/>
      <c r="RRZ230" s="45"/>
      <c r="RSA230" s="45"/>
      <c r="RSB230" s="45"/>
      <c r="RSC230" s="45"/>
      <c r="RSD230" s="45"/>
      <c r="RSE230" s="45"/>
      <c r="RSF230" s="45"/>
      <c r="RSG230" s="45"/>
      <c r="RSH230" s="45"/>
      <c r="RSI230" s="45"/>
      <c r="RSJ230" s="45"/>
      <c r="RSK230" s="45"/>
      <c r="RSL230" s="45"/>
      <c r="RSM230" s="45"/>
      <c r="RSN230" s="45"/>
      <c r="RSO230" s="45"/>
      <c r="RSP230" s="45"/>
      <c r="RSQ230" s="45"/>
      <c r="RSR230" s="45"/>
      <c r="RSS230" s="45"/>
      <c r="RST230" s="45"/>
      <c r="RSU230" s="45"/>
      <c r="RSV230" s="45"/>
      <c r="RSW230" s="45"/>
      <c r="RSX230" s="45"/>
      <c r="RSY230" s="45"/>
      <c r="RSZ230" s="45"/>
      <c r="RTA230" s="45"/>
      <c r="RTB230" s="45"/>
      <c r="RTC230" s="45"/>
      <c r="RTD230" s="45"/>
      <c r="RTE230" s="45"/>
      <c r="RTF230" s="45"/>
      <c r="RTG230" s="45"/>
      <c r="RTH230" s="45"/>
      <c r="RTI230" s="45"/>
      <c r="RTJ230" s="45"/>
      <c r="RTK230" s="45"/>
      <c r="RTL230" s="45"/>
      <c r="RTM230" s="45"/>
      <c r="RTN230" s="45"/>
      <c r="RTO230" s="45"/>
      <c r="RTP230" s="45"/>
      <c r="RTQ230" s="45"/>
      <c r="RTR230" s="45"/>
      <c r="RTS230" s="45"/>
      <c r="RTT230" s="45"/>
      <c r="RTU230" s="45"/>
      <c r="RTV230" s="45"/>
      <c r="RTW230" s="45"/>
      <c r="RTX230" s="45"/>
      <c r="RTY230" s="45"/>
      <c r="RTZ230" s="45"/>
      <c r="RUA230" s="45"/>
      <c r="RUB230" s="45"/>
      <c r="RUC230" s="45"/>
      <c r="RUD230" s="45"/>
      <c r="RUE230" s="45"/>
      <c r="RUF230" s="45"/>
      <c r="RUG230" s="45"/>
      <c r="RUH230" s="45"/>
      <c r="RUI230" s="45"/>
      <c r="RUJ230" s="45"/>
      <c r="RUK230" s="45"/>
      <c r="RUL230" s="45"/>
      <c r="RUM230" s="45"/>
      <c r="RUN230" s="45"/>
      <c r="RUO230" s="45"/>
      <c r="RUP230" s="45"/>
      <c r="RUQ230" s="45"/>
      <c r="RUR230" s="45"/>
      <c r="RUS230" s="45"/>
      <c r="RUT230" s="45"/>
      <c r="RUU230" s="45"/>
      <c r="RUV230" s="45"/>
      <c r="RUW230" s="45"/>
      <c r="RUX230" s="45"/>
      <c r="RUY230" s="45"/>
      <c r="RUZ230" s="45"/>
      <c r="RVA230" s="45"/>
      <c r="RVB230" s="45"/>
      <c r="RVC230" s="45"/>
      <c r="RVD230" s="45"/>
      <c r="RVE230" s="45"/>
      <c r="RVF230" s="45"/>
      <c r="RVG230" s="45"/>
      <c r="RVH230" s="45"/>
      <c r="RVI230" s="45"/>
      <c r="RVJ230" s="45"/>
      <c r="RVK230" s="45"/>
      <c r="RVL230" s="45"/>
      <c r="RVM230" s="45"/>
      <c r="RVN230" s="45"/>
      <c r="RVO230" s="45"/>
      <c r="RVP230" s="45"/>
      <c r="RVQ230" s="45"/>
      <c r="RVR230" s="45"/>
      <c r="RVS230" s="45"/>
      <c r="RVT230" s="45"/>
      <c r="RVU230" s="45"/>
      <c r="RVV230" s="45"/>
      <c r="RVW230" s="45"/>
      <c r="RVX230" s="45"/>
      <c r="RVY230" s="45"/>
      <c r="RVZ230" s="45"/>
      <c r="RWA230" s="45"/>
      <c r="RWB230" s="45"/>
      <c r="RWC230" s="45"/>
      <c r="RWD230" s="45"/>
      <c r="RWE230" s="45"/>
      <c r="RWF230" s="45"/>
      <c r="RWG230" s="45"/>
      <c r="RWH230" s="45"/>
      <c r="RWI230" s="45"/>
      <c r="RWJ230" s="45"/>
      <c r="RWK230" s="45"/>
      <c r="RWL230" s="45"/>
      <c r="RWM230" s="45"/>
      <c r="RWN230" s="45"/>
      <c r="RWO230" s="45"/>
      <c r="RWP230" s="45"/>
      <c r="RWQ230" s="45"/>
      <c r="RWR230" s="45"/>
      <c r="RWS230" s="45"/>
      <c r="RWT230" s="45"/>
      <c r="RWU230" s="45"/>
      <c r="RWV230" s="45"/>
      <c r="RWW230" s="45"/>
      <c r="RWX230" s="45"/>
      <c r="RWY230" s="45"/>
      <c r="RWZ230" s="45"/>
      <c r="RXA230" s="45"/>
      <c r="RXB230" s="45"/>
      <c r="RXC230" s="45"/>
      <c r="RXD230" s="45"/>
      <c r="RXE230" s="45"/>
      <c r="RXF230" s="45"/>
      <c r="RXG230" s="45"/>
      <c r="RXH230" s="45"/>
      <c r="RXI230" s="45"/>
      <c r="RXJ230" s="45"/>
      <c r="RXK230" s="45"/>
      <c r="RXL230" s="45"/>
      <c r="RXM230" s="45"/>
      <c r="RXN230" s="45"/>
      <c r="RXO230" s="45"/>
      <c r="RXP230" s="45"/>
      <c r="RXQ230" s="45"/>
      <c r="RXR230" s="45"/>
      <c r="RXS230" s="45"/>
      <c r="RXT230" s="45"/>
      <c r="RXU230" s="45"/>
      <c r="RXV230" s="45"/>
      <c r="RXW230" s="45"/>
      <c r="RXX230" s="45"/>
      <c r="RXY230" s="45"/>
      <c r="RXZ230" s="45"/>
      <c r="RYA230" s="45"/>
      <c r="RYB230" s="45"/>
      <c r="RYC230" s="45"/>
      <c r="RYD230" s="45"/>
      <c r="RYE230" s="45"/>
      <c r="RYF230" s="45"/>
      <c r="RYG230" s="45"/>
      <c r="RYH230" s="45"/>
      <c r="RYI230" s="45"/>
      <c r="RYJ230" s="45"/>
      <c r="RYK230" s="45"/>
      <c r="RYL230" s="45"/>
      <c r="RYM230" s="45"/>
      <c r="RYN230" s="45"/>
      <c r="RYO230" s="45"/>
      <c r="RYP230" s="45"/>
      <c r="RYQ230" s="45"/>
      <c r="RYR230" s="45"/>
      <c r="RYS230" s="45"/>
      <c r="RYT230" s="45"/>
      <c r="RYU230" s="45"/>
      <c r="RYV230" s="45"/>
      <c r="RYW230" s="45"/>
      <c r="RYX230" s="45"/>
      <c r="RYY230" s="45"/>
      <c r="RYZ230" s="45"/>
      <c r="RZA230" s="45"/>
      <c r="RZB230" s="45"/>
      <c r="RZC230" s="45"/>
      <c r="RZD230" s="45"/>
      <c r="RZE230" s="45"/>
      <c r="RZF230" s="45"/>
      <c r="RZG230" s="45"/>
      <c r="RZH230" s="45"/>
      <c r="RZI230" s="45"/>
      <c r="RZJ230" s="45"/>
      <c r="RZK230" s="45"/>
      <c r="RZL230" s="45"/>
      <c r="RZM230" s="45"/>
      <c r="RZN230" s="45"/>
      <c r="RZO230" s="45"/>
      <c r="RZP230" s="45"/>
      <c r="RZQ230" s="45"/>
      <c r="RZR230" s="45"/>
      <c r="RZS230" s="45"/>
      <c r="RZT230" s="45"/>
      <c r="RZU230" s="45"/>
      <c r="RZV230" s="45"/>
      <c r="RZW230" s="45"/>
      <c r="RZX230" s="45"/>
      <c r="RZY230" s="45"/>
      <c r="RZZ230" s="45"/>
      <c r="SAA230" s="45"/>
      <c r="SAB230" s="45"/>
      <c r="SAC230" s="45"/>
      <c r="SAD230" s="45"/>
      <c r="SAE230" s="45"/>
      <c r="SAF230" s="45"/>
      <c r="SAG230" s="45"/>
      <c r="SAH230" s="45"/>
      <c r="SAI230" s="45"/>
      <c r="SAJ230" s="45"/>
      <c r="SAK230" s="45"/>
      <c r="SAL230" s="45"/>
      <c r="SAM230" s="45"/>
      <c r="SAN230" s="45"/>
      <c r="SAO230" s="45"/>
      <c r="SAP230" s="45"/>
      <c r="SAQ230" s="45"/>
      <c r="SAR230" s="45"/>
      <c r="SAS230" s="45"/>
      <c r="SAT230" s="45"/>
      <c r="SAU230" s="45"/>
      <c r="SAV230" s="45"/>
      <c r="SAW230" s="45"/>
      <c r="SAX230" s="45"/>
      <c r="SAY230" s="45"/>
      <c r="SAZ230" s="45"/>
      <c r="SBA230" s="45"/>
      <c r="SBB230" s="45"/>
      <c r="SBC230" s="45"/>
      <c r="SBD230" s="45"/>
      <c r="SBE230" s="45"/>
      <c r="SBF230" s="45"/>
      <c r="SBG230" s="45"/>
      <c r="SBH230" s="45"/>
      <c r="SBI230" s="45"/>
      <c r="SBJ230" s="45"/>
      <c r="SBK230" s="45"/>
      <c r="SBL230" s="45"/>
      <c r="SBM230" s="45"/>
      <c r="SBN230" s="45"/>
      <c r="SBO230" s="45"/>
      <c r="SBP230" s="45"/>
      <c r="SBQ230" s="45"/>
      <c r="SBR230" s="45"/>
      <c r="SBS230" s="45"/>
      <c r="SBT230" s="45"/>
      <c r="SBU230" s="45"/>
      <c r="SBV230" s="45"/>
      <c r="SBW230" s="45"/>
      <c r="SBX230" s="45"/>
      <c r="SBY230" s="45"/>
      <c r="SBZ230" s="45"/>
      <c r="SCA230" s="45"/>
      <c r="SCB230" s="45"/>
      <c r="SCC230" s="45"/>
      <c r="SCD230" s="45"/>
      <c r="SCE230" s="45"/>
      <c r="SCF230" s="45"/>
      <c r="SCG230" s="45"/>
      <c r="SCH230" s="45"/>
      <c r="SCI230" s="45"/>
      <c r="SCJ230" s="45"/>
      <c r="SCK230" s="45"/>
      <c r="SCL230" s="45"/>
      <c r="SCM230" s="45"/>
      <c r="SCN230" s="45"/>
      <c r="SCO230" s="45"/>
      <c r="SCP230" s="45"/>
      <c r="SCQ230" s="45"/>
      <c r="SCR230" s="45"/>
      <c r="SCS230" s="45"/>
      <c r="SCT230" s="45"/>
      <c r="SCU230" s="45"/>
      <c r="SCV230" s="45"/>
      <c r="SCW230" s="45"/>
      <c r="SCX230" s="45"/>
      <c r="SCY230" s="45"/>
      <c r="SCZ230" s="45"/>
      <c r="SDA230" s="45"/>
      <c r="SDB230" s="45"/>
      <c r="SDC230" s="45"/>
      <c r="SDD230" s="45"/>
      <c r="SDE230" s="45"/>
      <c r="SDF230" s="45"/>
      <c r="SDG230" s="45"/>
      <c r="SDH230" s="45"/>
      <c r="SDI230" s="45"/>
      <c r="SDJ230" s="45"/>
      <c r="SDK230" s="45"/>
      <c r="SDL230" s="45"/>
      <c r="SDM230" s="45"/>
      <c r="SDN230" s="45"/>
      <c r="SDO230" s="45"/>
      <c r="SDP230" s="45"/>
      <c r="SDQ230" s="45"/>
      <c r="SDR230" s="45"/>
      <c r="SDS230" s="45"/>
      <c r="SDT230" s="45"/>
      <c r="SDU230" s="45"/>
      <c r="SDV230" s="45"/>
      <c r="SDW230" s="45"/>
      <c r="SDX230" s="45"/>
      <c r="SDY230" s="45"/>
      <c r="SDZ230" s="45"/>
      <c r="SEA230" s="45"/>
      <c r="SEB230" s="45"/>
      <c r="SEC230" s="45"/>
      <c r="SED230" s="45"/>
      <c r="SEE230" s="45"/>
      <c r="SEF230" s="45"/>
      <c r="SEG230" s="45"/>
      <c r="SEH230" s="45"/>
      <c r="SEI230" s="45"/>
      <c r="SEJ230" s="45"/>
      <c r="SEK230" s="45"/>
      <c r="SEL230" s="45"/>
      <c r="SEM230" s="45"/>
      <c r="SEN230" s="45"/>
      <c r="SEO230" s="45"/>
      <c r="SEP230" s="45"/>
      <c r="SEQ230" s="45"/>
      <c r="SER230" s="45"/>
      <c r="SES230" s="45"/>
      <c r="SET230" s="45"/>
      <c r="SEU230" s="45"/>
      <c r="SEV230" s="45"/>
      <c r="SEW230" s="45"/>
      <c r="SEX230" s="45"/>
      <c r="SEY230" s="45"/>
      <c r="SEZ230" s="45"/>
      <c r="SFA230" s="45"/>
      <c r="SFB230" s="45"/>
      <c r="SFC230" s="45"/>
      <c r="SFD230" s="45"/>
      <c r="SFE230" s="45"/>
      <c r="SFF230" s="45"/>
      <c r="SFG230" s="45"/>
      <c r="SFH230" s="45"/>
      <c r="SFI230" s="45"/>
      <c r="SFJ230" s="45"/>
      <c r="SFK230" s="45"/>
      <c r="SFL230" s="45"/>
      <c r="SFM230" s="45"/>
      <c r="SFN230" s="45"/>
      <c r="SFO230" s="45"/>
      <c r="SFP230" s="45"/>
      <c r="SFQ230" s="45"/>
      <c r="SFR230" s="45"/>
      <c r="SFS230" s="45"/>
      <c r="SFT230" s="45"/>
      <c r="SFU230" s="45"/>
      <c r="SFV230" s="45"/>
      <c r="SFW230" s="45"/>
      <c r="SFX230" s="45"/>
      <c r="SFY230" s="45"/>
      <c r="SFZ230" s="45"/>
      <c r="SGA230" s="45"/>
      <c r="SGB230" s="45"/>
      <c r="SGC230" s="45"/>
      <c r="SGD230" s="45"/>
      <c r="SGE230" s="45"/>
      <c r="SGF230" s="45"/>
      <c r="SGG230" s="45"/>
      <c r="SGH230" s="45"/>
      <c r="SGI230" s="45"/>
      <c r="SGJ230" s="45"/>
      <c r="SGK230" s="45"/>
      <c r="SGL230" s="45"/>
      <c r="SGM230" s="45"/>
      <c r="SGN230" s="45"/>
      <c r="SGO230" s="45"/>
      <c r="SGP230" s="45"/>
      <c r="SGQ230" s="45"/>
      <c r="SGR230" s="45"/>
      <c r="SGS230" s="45"/>
      <c r="SGT230" s="45"/>
      <c r="SGU230" s="45"/>
      <c r="SGV230" s="45"/>
      <c r="SGW230" s="45"/>
      <c r="SGX230" s="45"/>
      <c r="SGY230" s="45"/>
      <c r="SGZ230" s="45"/>
      <c r="SHA230" s="45"/>
      <c r="SHB230" s="45"/>
      <c r="SHC230" s="45"/>
      <c r="SHD230" s="45"/>
      <c r="SHE230" s="45"/>
      <c r="SHF230" s="45"/>
      <c r="SHG230" s="45"/>
      <c r="SHH230" s="45"/>
      <c r="SHI230" s="45"/>
      <c r="SHJ230" s="45"/>
      <c r="SHK230" s="45"/>
      <c r="SHL230" s="45"/>
      <c r="SHM230" s="45"/>
      <c r="SHN230" s="45"/>
      <c r="SHO230" s="45"/>
      <c r="SHP230" s="45"/>
      <c r="SHQ230" s="45"/>
      <c r="SHR230" s="45"/>
      <c r="SHS230" s="45"/>
      <c r="SHT230" s="45"/>
      <c r="SHU230" s="45"/>
      <c r="SHV230" s="45"/>
      <c r="SHW230" s="45"/>
      <c r="SHX230" s="45"/>
      <c r="SHY230" s="45"/>
      <c r="SHZ230" s="45"/>
      <c r="SIA230" s="45"/>
      <c r="SIB230" s="45"/>
      <c r="SIC230" s="45"/>
      <c r="SID230" s="45"/>
      <c r="SIE230" s="45"/>
      <c r="SIF230" s="45"/>
      <c r="SIG230" s="45"/>
      <c r="SIH230" s="45"/>
      <c r="SII230" s="45"/>
      <c r="SIJ230" s="45"/>
      <c r="SIK230" s="45"/>
      <c r="SIL230" s="45"/>
      <c r="SIM230" s="45"/>
      <c r="SIN230" s="45"/>
      <c r="SIO230" s="45"/>
      <c r="SIP230" s="45"/>
      <c r="SIQ230" s="45"/>
      <c r="SIR230" s="45"/>
      <c r="SIS230" s="45"/>
      <c r="SIT230" s="45"/>
      <c r="SIU230" s="45"/>
      <c r="SIV230" s="45"/>
      <c r="SIW230" s="45"/>
      <c r="SIX230" s="45"/>
      <c r="SIY230" s="45"/>
      <c r="SIZ230" s="45"/>
      <c r="SJA230" s="45"/>
      <c r="SJB230" s="45"/>
      <c r="SJC230" s="45"/>
      <c r="SJD230" s="45"/>
      <c r="SJE230" s="45"/>
      <c r="SJF230" s="45"/>
      <c r="SJG230" s="45"/>
      <c r="SJH230" s="45"/>
      <c r="SJI230" s="45"/>
      <c r="SJJ230" s="45"/>
      <c r="SJK230" s="45"/>
      <c r="SJL230" s="45"/>
      <c r="SJM230" s="45"/>
      <c r="SJN230" s="45"/>
      <c r="SJO230" s="45"/>
      <c r="SJP230" s="45"/>
      <c r="SJQ230" s="45"/>
      <c r="SJR230" s="45"/>
      <c r="SJS230" s="45"/>
      <c r="SJT230" s="45"/>
      <c r="SJU230" s="45"/>
      <c r="SJV230" s="45"/>
      <c r="SJW230" s="45"/>
      <c r="SJX230" s="45"/>
      <c r="SJY230" s="45"/>
      <c r="SJZ230" s="45"/>
      <c r="SKA230" s="45"/>
      <c r="SKB230" s="45"/>
      <c r="SKC230" s="45"/>
      <c r="SKD230" s="45"/>
      <c r="SKE230" s="45"/>
      <c r="SKF230" s="45"/>
      <c r="SKG230" s="45"/>
      <c r="SKH230" s="45"/>
      <c r="SKI230" s="45"/>
      <c r="SKJ230" s="45"/>
      <c r="SKK230" s="45"/>
      <c r="SKL230" s="45"/>
      <c r="SKM230" s="45"/>
      <c r="SKN230" s="45"/>
      <c r="SKO230" s="45"/>
      <c r="SKP230" s="45"/>
      <c r="SKQ230" s="45"/>
      <c r="SKR230" s="45"/>
      <c r="SKS230" s="45"/>
      <c r="SKT230" s="45"/>
      <c r="SKU230" s="45"/>
      <c r="SKV230" s="45"/>
      <c r="SKW230" s="45"/>
      <c r="SKX230" s="45"/>
      <c r="SKY230" s="45"/>
      <c r="SKZ230" s="45"/>
      <c r="SLA230" s="45"/>
      <c r="SLB230" s="45"/>
      <c r="SLC230" s="45"/>
      <c r="SLD230" s="45"/>
      <c r="SLE230" s="45"/>
      <c r="SLF230" s="45"/>
      <c r="SLG230" s="45"/>
      <c r="SLH230" s="45"/>
      <c r="SLI230" s="45"/>
      <c r="SLJ230" s="45"/>
      <c r="SLK230" s="45"/>
      <c r="SLL230" s="45"/>
      <c r="SLM230" s="45"/>
      <c r="SLN230" s="45"/>
      <c r="SLO230" s="45"/>
      <c r="SLP230" s="45"/>
      <c r="SLQ230" s="45"/>
      <c r="SLR230" s="45"/>
      <c r="SLS230" s="45"/>
      <c r="SLT230" s="45"/>
      <c r="SLU230" s="45"/>
      <c r="SLV230" s="45"/>
      <c r="SLW230" s="45"/>
      <c r="SLX230" s="45"/>
      <c r="SLY230" s="45"/>
      <c r="SLZ230" s="45"/>
      <c r="SMA230" s="45"/>
      <c r="SMB230" s="45"/>
      <c r="SMC230" s="45"/>
      <c r="SMD230" s="45"/>
      <c r="SME230" s="45"/>
      <c r="SMF230" s="45"/>
      <c r="SMG230" s="45"/>
      <c r="SMH230" s="45"/>
      <c r="SMI230" s="45"/>
      <c r="SMJ230" s="45"/>
      <c r="SMK230" s="45"/>
      <c r="SML230" s="45"/>
      <c r="SMM230" s="45"/>
      <c r="SMN230" s="45"/>
      <c r="SMO230" s="45"/>
      <c r="SMP230" s="45"/>
      <c r="SMQ230" s="45"/>
      <c r="SMR230" s="45"/>
      <c r="SMS230" s="45"/>
      <c r="SMT230" s="45"/>
      <c r="SMU230" s="45"/>
      <c r="SMV230" s="45"/>
      <c r="SMW230" s="45"/>
      <c r="SMX230" s="45"/>
      <c r="SMY230" s="45"/>
      <c r="SMZ230" s="45"/>
      <c r="SNA230" s="45"/>
      <c r="SNB230" s="45"/>
      <c r="SNC230" s="45"/>
      <c r="SND230" s="45"/>
      <c r="SNE230" s="45"/>
      <c r="SNF230" s="45"/>
      <c r="SNG230" s="45"/>
      <c r="SNH230" s="45"/>
      <c r="SNI230" s="45"/>
      <c r="SNJ230" s="45"/>
      <c r="SNK230" s="45"/>
      <c r="SNL230" s="45"/>
      <c r="SNM230" s="45"/>
      <c r="SNN230" s="45"/>
      <c r="SNO230" s="45"/>
      <c r="SNP230" s="45"/>
      <c r="SNQ230" s="45"/>
      <c r="SNR230" s="45"/>
      <c r="SNS230" s="45"/>
      <c r="SNT230" s="45"/>
      <c r="SNU230" s="45"/>
      <c r="SNV230" s="45"/>
      <c r="SNW230" s="45"/>
      <c r="SNX230" s="45"/>
      <c r="SNY230" s="45"/>
      <c r="SNZ230" s="45"/>
      <c r="SOA230" s="45"/>
      <c r="SOB230" s="45"/>
      <c r="SOC230" s="45"/>
      <c r="SOD230" s="45"/>
      <c r="SOE230" s="45"/>
      <c r="SOF230" s="45"/>
      <c r="SOG230" s="45"/>
      <c r="SOH230" s="45"/>
      <c r="SOI230" s="45"/>
      <c r="SOJ230" s="45"/>
      <c r="SOK230" s="45"/>
      <c r="SOL230" s="45"/>
      <c r="SOM230" s="45"/>
      <c r="SON230" s="45"/>
      <c r="SOO230" s="45"/>
      <c r="SOP230" s="45"/>
      <c r="SOQ230" s="45"/>
      <c r="SOR230" s="45"/>
      <c r="SOS230" s="45"/>
      <c r="SOT230" s="45"/>
      <c r="SOU230" s="45"/>
      <c r="SOV230" s="45"/>
      <c r="SOW230" s="45"/>
      <c r="SOX230" s="45"/>
      <c r="SOY230" s="45"/>
      <c r="SOZ230" s="45"/>
      <c r="SPA230" s="45"/>
      <c r="SPB230" s="45"/>
      <c r="SPC230" s="45"/>
      <c r="SPD230" s="45"/>
      <c r="SPE230" s="45"/>
      <c r="SPF230" s="45"/>
      <c r="SPG230" s="45"/>
      <c r="SPH230" s="45"/>
      <c r="SPI230" s="45"/>
      <c r="SPJ230" s="45"/>
      <c r="SPK230" s="45"/>
      <c r="SPL230" s="45"/>
      <c r="SPM230" s="45"/>
      <c r="SPN230" s="45"/>
      <c r="SPO230" s="45"/>
      <c r="SPP230" s="45"/>
      <c r="SPQ230" s="45"/>
      <c r="SPR230" s="45"/>
      <c r="SPS230" s="45"/>
      <c r="SPT230" s="45"/>
      <c r="SPU230" s="45"/>
      <c r="SPV230" s="45"/>
      <c r="SPW230" s="45"/>
      <c r="SPX230" s="45"/>
      <c r="SPY230" s="45"/>
      <c r="SPZ230" s="45"/>
      <c r="SQA230" s="45"/>
      <c r="SQB230" s="45"/>
      <c r="SQC230" s="45"/>
      <c r="SQD230" s="45"/>
      <c r="SQE230" s="45"/>
      <c r="SQF230" s="45"/>
      <c r="SQG230" s="45"/>
      <c r="SQH230" s="45"/>
      <c r="SQI230" s="45"/>
      <c r="SQJ230" s="45"/>
      <c r="SQK230" s="45"/>
      <c r="SQL230" s="45"/>
      <c r="SQM230" s="45"/>
      <c r="SQN230" s="45"/>
      <c r="SQO230" s="45"/>
      <c r="SQP230" s="45"/>
      <c r="SQQ230" s="45"/>
      <c r="SQR230" s="45"/>
      <c r="SQS230" s="45"/>
      <c r="SQT230" s="45"/>
      <c r="SQU230" s="45"/>
      <c r="SQV230" s="45"/>
      <c r="SQW230" s="45"/>
      <c r="SQX230" s="45"/>
      <c r="SQY230" s="45"/>
      <c r="SQZ230" s="45"/>
      <c r="SRA230" s="45"/>
      <c r="SRB230" s="45"/>
      <c r="SRC230" s="45"/>
      <c r="SRD230" s="45"/>
      <c r="SRE230" s="45"/>
      <c r="SRF230" s="45"/>
      <c r="SRG230" s="45"/>
      <c r="SRH230" s="45"/>
      <c r="SRI230" s="45"/>
      <c r="SRJ230" s="45"/>
      <c r="SRK230" s="45"/>
      <c r="SRL230" s="45"/>
      <c r="SRM230" s="45"/>
      <c r="SRN230" s="45"/>
      <c r="SRO230" s="45"/>
      <c r="SRP230" s="45"/>
      <c r="SRQ230" s="45"/>
      <c r="SRR230" s="45"/>
      <c r="SRS230" s="45"/>
      <c r="SRT230" s="45"/>
      <c r="SRU230" s="45"/>
      <c r="SRV230" s="45"/>
      <c r="SRW230" s="45"/>
      <c r="SRX230" s="45"/>
      <c r="SRY230" s="45"/>
      <c r="SRZ230" s="45"/>
      <c r="SSA230" s="45"/>
      <c r="SSB230" s="45"/>
      <c r="SSC230" s="45"/>
      <c r="SSD230" s="45"/>
      <c r="SSE230" s="45"/>
      <c r="SSF230" s="45"/>
      <c r="SSG230" s="45"/>
      <c r="SSH230" s="45"/>
      <c r="SSI230" s="45"/>
      <c r="SSJ230" s="45"/>
      <c r="SSK230" s="45"/>
      <c r="SSL230" s="45"/>
      <c r="SSM230" s="45"/>
      <c r="SSN230" s="45"/>
      <c r="SSO230" s="45"/>
      <c r="SSP230" s="45"/>
      <c r="SSQ230" s="45"/>
      <c r="SSR230" s="45"/>
      <c r="SSS230" s="45"/>
      <c r="SST230" s="45"/>
      <c r="SSU230" s="45"/>
      <c r="SSV230" s="45"/>
      <c r="SSW230" s="45"/>
      <c r="SSX230" s="45"/>
      <c r="SSY230" s="45"/>
      <c r="SSZ230" s="45"/>
      <c r="STA230" s="45"/>
      <c r="STB230" s="45"/>
      <c r="STC230" s="45"/>
      <c r="STD230" s="45"/>
      <c r="STE230" s="45"/>
      <c r="STF230" s="45"/>
      <c r="STG230" s="45"/>
      <c r="STH230" s="45"/>
      <c r="STI230" s="45"/>
      <c r="STJ230" s="45"/>
      <c r="STK230" s="45"/>
      <c r="STL230" s="45"/>
      <c r="STM230" s="45"/>
      <c r="STN230" s="45"/>
      <c r="STO230" s="45"/>
      <c r="STP230" s="45"/>
      <c r="STQ230" s="45"/>
      <c r="STR230" s="45"/>
      <c r="STS230" s="45"/>
      <c r="STT230" s="45"/>
      <c r="STU230" s="45"/>
      <c r="STV230" s="45"/>
      <c r="STW230" s="45"/>
      <c r="STX230" s="45"/>
      <c r="STY230" s="45"/>
      <c r="STZ230" s="45"/>
      <c r="SUA230" s="45"/>
      <c r="SUB230" s="45"/>
      <c r="SUC230" s="45"/>
      <c r="SUD230" s="45"/>
      <c r="SUE230" s="45"/>
      <c r="SUF230" s="45"/>
      <c r="SUG230" s="45"/>
      <c r="SUH230" s="45"/>
      <c r="SUI230" s="45"/>
      <c r="SUJ230" s="45"/>
      <c r="SUK230" s="45"/>
      <c r="SUL230" s="45"/>
      <c r="SUM230" s="45"/>
      <c r="SUN230" s="45"/>
      <c r="SUO230" s="45"/>
      <c r="SUP230" s="45"/>
      <c r="SUQ230" s="45"/>
      <c r="SUR230" s="45"/>
      <c r="SUS230" s="45"/>
      <c r="SUT230" s="45"/>
      <c r="SUU230" s="45"/>
      <c r="SUV230" s="45"/>
      <c r="SUW230" s="45"/>
      <c r="SUX230" s="45"/>
      <c r="SUY230" s="45"/>
      <c r="SUZ230" s="45"/>
      <c r="SVA230" s="45"/>
      <c r="SVB230" s="45"/>
      <c r="SVC230" s="45"/>
      <c r="SVD230" s="45"/>
      <c r="SVE230" s="45"/>
      <c r="SVF230" s="45"/>
      <c r="SVG230" s="45"/>
      <c r="SVH230" s="45"/>
      <c r="SVI230" s="45"/>
      <c r="SVJ230" s="45"/>
      <c r="SVK230" s="45"/>
      <c r="SVL230" s="45"/>
      <c r="SVM230" s="45"/>
      <c r="SVN230" s="45"/>
      <c r="SVO230" s="45"/>
      <c r="SVP230" s="45"/>
      <c r="SVQ230" s="45"/>
      <c r="SVR230" s="45"/>
      <c r="SVS230" s="45"/>
      <c r="SVT230" s="45"/>
      <c r="SVU230" s="45"/>
      <c r="SVV230" s="45"/>
      <c r="SVW230" s="45"/>
      <c r="SVX230" s="45"/>
      <c r="SVY230" s="45"/>
      <c r="SVZ230" s="45"/>
      <c r="SWA230" s="45"/>
      <c r="SWB230" s="45"/>
      <c r="SWC230" s="45"/>
      <c r="SWD230" s="45"/>
      <c r="SWE230" s="45"/>
      <c r="SWF230" s="45"/>
      <c r="SWG230" s="45"/>
      <c r="SWH230" s="45"/>
      <c r="SWI230" s="45"/>
      <c r="SWJ230" s="45"/>
      <c r="SWK230" s="45"/>
      <c r="SWL230" s="45"/>
      <c r="SWM230" s="45"/>
      <c r="SWN230" s="45"/>
      <c r="SWO230" s="45"/>
      <c r="SWP230" s="45"/>
      <c r="SWQ230" s="45"/>
      <c r="SWR230" s="45"/>
      <c r="SWS230" s="45"/>
      <c r="SWT230" s="45"/>
      <c r="SWU230" s="45"/>
      <c r="SWV230" s="45"/>
      <c r="SWW230" s="45"/>
      <c r="SWX230" s="45"/>
      <c r="SWY230" s="45"/>
      <c r="SWZ230" s="45"/>
      <c r="SXA230" s="45"/>
      <c r="SXB230" s="45"/>
      <c r="SXC230" s="45"/>
      <c r="SXD230" s="45"/>
      <c r="SXE230" s="45"/>
      <c r="SXF230" s="45"/>
      <c r="SXG230" s="45"/>
      <c r="SXH230" s="45"/>
      <c r="SXI230" s="45"/>
      <c r="SXJ230" s="45"/>
      <c r="SXK230" s="45"/>
      <c r="SXL230" s="45"/>
      <c r="SXM230" s="45"/>
      <c r="SXN230" s="45"/>
      <c r="SXO230" s="45"/>
      <c r="SXP230" s="45"/>
      <c r="SXQ230" s="45"/>
      <c r="SXR230" s="45"/>
      <c r="SXS230" s="45"/>
      <c r="SXT230" s="45"/>
      <c r="SXU230" s="45"/>
      <c r="SXV230" s="45"/>
      <c r="SXW230" s="45"/>
      <c r="SXX230" s="45"/>
      <c r="SXY230" s="45"/>
      <c r="SXZ230" s="45"/>
      <c r="SYA230" s="45"/>
      <c r="SYB230" s="45"/>
      <c r="SYC230" s="45"/>
      <c r="SYD230" s="45"/>
      <c r="SYE230" s="45"/>
      <c r="SYF230" s="45"/>
      <c r="SYG230" s="45"/>
      <c r="SYH230" s="45"/>
      <c r="SYI230" s="45"/>
      <c r="SYJ230" s="45"/>
      <c r="SYK230" s="45"/>
      <c r="SYL230" s="45"/>
      <c r="SYM230" s="45"/>
      <c r="SYN230" s="45"/>
      <c r="SYO230" s="45"/>
      <c r="SYP230" s="45"/>
      <c r="SYQ230" s="45"/>
      <c r="SYR230" s="45"/>
      <c r="SYS230" s="45"/>
      <c r="SYT230" s="45"/>
      <c r="SYU230" s="45"/>
      <c r="SYV230" s="45"/>
      <c r="SYW230" s="45"/>
      <c r="SYX230" s="45"/>
      <c r="SYY230" s="45"/>
      <c r="SYZ230" s="45"/>
      <c r="SZA230" s="45"/>
      <c r="SZB230" s="45"/>
      <c r="SZC230" s="45"/>
      <c r="SZD230" s="45"/>
      <c r="SZE230" s="45"/>
      <c r="SZF230" s="45"/>
      <c r="SZG230" s="45"/>
      <c r="SZH230" s="45"/>
      <c r="SZI230" s="45"/>
      <c r="SZJ230" s="45"/>
      <c r="SZK230" s="45"/>
      <c r="SZL230" s="45"/>
      <c r="SZM230" s="45"/>
      <c r="SZN230" s="45"/>
      <c r="SZO230" s="45"/>
      <c r="SZP230" s="45"/>
      <c r="SZQ230" s="45"/>
      <c r="SZR230" s="45"/>
      <c r="SZS230" s="45"/>
      <c r="SZT230" s="45"/>
      <c r="SZU230" s="45"/>
      <c r="SZV230" s="45"/>
      <c r="SZW230" s="45"/>
      <c r="SZX230" s="45"/>
      <c r="SZY230" s="45"/>
      <c r="SZZ230" s="45"/>
      <c r="TAA230" s="45"/>
      <c r="TAB230" s="45"/>
      <c r="TAC230" s="45"/>
      <c r="TAD230" s="45"/>
      <c r="TAE230" s="45"/>
      <c r="TAF230" s="45"/>
      <c r="TAG230" s="45"/>
      <c r="TAH230" s="45"/>
      <c r="TAI230" s="45"/>
      <c r="TAJ230" s="45"/>
      <c r="TAK230" s="45"/>
      <c r="TAL230" s="45"/>
      <c r="TAM230" s="45"/>
      <c r="TAN230" s="45"/>
      <c r="TAO230" s="45"/>
      <c r="TAP230" s="45"/>
      <c r="TAQ230" s="45"/>
      <c r="TAR230" s="45"/>
      <c r="TAS230" s="45"/>
      <c r="TAT230" s="45"/>
      <c r="TAU230" s="45"/>
      <c r="TAV230" s="45"/>
      <c r="TAW230" s="45"/>
      <c r="TAX230" s="45"/>
      <c r="TAY230" s="45"/>
      <c r="TAZ230" s="45"/>
      <c r="TBA230" s="45"/>
      <c r="TBB230" s="45"/>
      <c r="TBC230" s="45"/>
      <c r="TBD230" s="45"/>
      <c r="TBE230" s="45"/>
      <c r="TBF230" s="45"/>
      <c r="TBG230" s="45"/>
      <c r="TBH230" s="45"/>
      <c r="TBI230" s="45"/>
      <c r="TBJ230" s="45"/>
      <c r="TBK230" s="45"/>
      <c r="TBL230" s="45"/>
      <c r="TBM230" s="45"/>
      <c r="TBN230" s="45"/>
      <c r="TBO230" s="45"/>
      <c r="TBP230" s="45"/>
      <c r="TBQ230" s="45"/>
      <c r="TBR230" s="45"/>
      <c r="TBS230" s="45"/>
      <c r="TBT230" s="45"/>
      <c r="TBU230" s="45"/>
      <c r="TBV230" s="45"/>
      <c r="TBW230" s="45"/>
      <c r="TBX230" s="45"/>
      <c r="TBY230" s="45"/>
      <c r="TBZ230" s="45"/>
      <c r="TCA230" s="45"/>
      <c r="TCB230" s="45"/>
      <c r="TCC230" s="45"/>
      <c r="TCD230" s="45"/>
      <c r="TCE230" s="45"/>
      <c r="TCF230" s="45"/>
      <c r="TCG230" s="45"/>
      <c r="TCH230" s="45"/>
      <c r="TCI230" s="45"/>
      <c r="TCJ230" s="45"/>
      <c r="TCK230" s="45"/>
      <c r="TCL230" s="45"/>
      <c r="TCM230" s="45"/>
      <c r="TCN230" s="45"/>
      <c r="TCO230" s="45"/>
      <c r="TCP230" s="45"/>
      <c r="TCQ230" s="45"/>
      <c r="TCR230" s="45"/>
      <c r="TCS230" s="45"/>
      <c r="TCT230" s="45"/>
      <c r="TCU230" s="45"/>
      <c r="TCV230" s="45"/>
      <c r="TCW230" s="45"/>
      <c r="TCX230" s="45"/>
      <c r="TCY230" s="45"/>
      <c r="TCZ230" s="45"/>
      <c r="TDA230" s="45"/>
      <c r="TDB230" s="45"/>
      <c r="TDC230" s="45"/>
      <c r="TDD230" s="45"/>
      <c r="TDE230" s="45"/>
      <c r="TDF230" s="45"/>
      <c r="TDG230" s="45"/>
      <c r="TDH230" s="45"/>
      <c r="TDI230" s="45"/>
      <c r="TDJ230" s="45"/>
      <c r="TDK230" s="45"/>
      <c r="TDL230" s="45"/>
      <c r="TDM230" s="45"/>
      <c r="TDN230" s="45"/>
      <c r="TDO230" s="45"/>
      <c r="TDP230" s="45"/>
      <c r="TDQ230" s="45"/>
      <c r="TDR230" s="45"/>
      <c r="TDS230" s="45"/>
      <c r="TDT230" s="45"/>
      <c r="TDU230" s="45"/>
      <c r="TDV230" s="45"/>
      <c r="TDW230" s="45"/>
      <c r="TDX230" s="45"/>
      <c r="TDY230" s="45"/>
      <c r="TDZ230" s="45"/>
      <c r="TEA230" s="45"/>
      <c r="TEB230" s="45"/>
      <c r="TEC230" s="45"/>
      <c r="TED230" s="45"/>
      <c r="TEE230" s="45"/>
      <c r="TEF230" s="45"/>
      <c r="TEG230" s="45"/>
      <c r="TEH230" s="45"/>
      <c r="TEI230" s="45"/>
      <c r="TEJ230" s="45"/>
      <c r="TEK230" s="45"/>
      <c r="TEL230" s="45"/>
      <c r="TEM230" s="45"/>
      <c r="TEN230" s="45"/>
      <c r="TEO230" s="45"/>
      <c r="TEP230" s="45"/>
      <c r="TEQ230" s="45"/>
      <c r="TER230" s="45"/>
      <c r="TES230" s="45"/>
      <c r="TET230" s="45"/>
      <c r="TEU230" s="45"/>
      <c r="TEV230" s="45"/>
      <c r="TEW230" s="45"/>
      <c r="TEX230" s="45"/>
      <c r="TEY230" s="45"/>
      <c r="TEZ230" s="45"/>
      <c r="TFA230" s="45"/>
      <c r="TFB230" s="45"/>
      <c r="TFC230" s="45"/>
      <c r="TFD230" s="45"/>
      <c r="TFE230" s="45"/>
      <c r="TFF230" s="45"/>
      <c r="TFG230" s="45"/>
      <c r="TFH230" s="45"/>
      <c r="TFI230" s="45"/>
      <c r="TFJ230" s="45"/>
      <c r="TFK230" s="45"/>
      <c r="TFL230" s="45"/>
      <c r="TFM230" s="45"/>
      <c r="TFN230" s="45"/>
      <c r="TFO230" s="45"/>
      <c r="TFP230" s="45"/>
      <c r="TFQ230" s="45"/>
      <c r="TFR230" s="45"/>
      <c r="TFS230" s="45"/>
      <c r="TFT230" s="45"/>
      <c r="TFU230" s="45"/>
      <c r="TFV230" s="45"/>
      <c r="TFW230" s="45"/>
      <c r="TFX230" s="45"/>
      <c r="TFY230" s="45"/>
      <c r="TFZ230" s="45"/>
      <c r="TGA230" s="45"/>
      <c r="TGB230" s="45"/>
      <c r="TGC230" s="45"/>
      <c r="TGD230" s="45"/>
      <c r="TGE230" s="45"/>
      <c r="TGF230" s="45"/>
      <c r="TGG230" s="45"/>
      <c r="TGH230" s="45"/>
      <c r="TGI230" s="45"/>
      <c r="TGJ230" s="45"/>
      <c r="TGK230" s="45"/>
      <c r="TGL230" s="45"/>
      <c r="TGM230" s="45"/>
      <c r="TGN230" s="45"/>
      <c r="TGO230" s="45"/>
      <c r="TGP230" s="45"/>
      <c r="TGQ230" s="45"/>
      <c r="TGR230" s="45"/>
      <c r="TGS230" s="45"/>
      <c r="TGT230" s="45"/>
      <c r="TGU230" s="45"/>
      <c r="TGV230" s="45"/>
      <c r="TGW230" s="45"/>
      <c r="TGX230" s="45"/>
      <c r="TGY230" s="45"/>
      <c r="TGZ230" s="45"/>
      <c r="THA230" s="45"/>
      <c r="THB230" s="45"/>
      <c r="THC230" s="45"/>
      <c r="THD230" s="45"/>
      <c r="THE230" s="45"/>
      <c r="THF230" s="45"/>
      <c r="THG230" s="45"/>
      <c r="THH230" s="45"/>
      <c r="THI230" s="45"/>
      <c r="THJ230" s="45"/>
      <c r="THK230" s="45"/>
      <c r="THL230" s="45"/>
      <c r="THM230" s="45"/>
      <c r="THN230" s="45"/>
      <c r="THO230" s="45"/>
      <c r="THP230" s="45"/>
      <c r="THQ230" s="45"/>
      <c r="THR230" s="45"/>
      <c r="THS230" s="45"/>
      <c r="THT230" s="45"/>
      <c r="THU230" s="45"/>
      <c r="THV230" s="45"/>
      <c r="THW230" s="45"/>
      <c r="THX230" s="45"/>
      <c r="THY230" s="45"/>
      <c r="THZ230" s="45"/>
      <c r="TIA230" s="45"/>
      <c r="TIB230" s="45"/>
      <c r="TIC230" s="45"/>
      <c r="TID230" s="45"/>
      <c r="TIE230" s="45"/>
      <c r="TIF230" s="45"/>
      <c r="TIG230" s="45"/>
      <c r="TIH230" s="45"/>
      <c r="TII230" s="45"/>
      <c r="TIJ230" s="45"/>
      <c r="TIK230" s="45"/>
      <c r="TIL230" s="45"/>
      <c r="TIM230" s="45"/>
      <c r="TIN230" s="45"/>
      <c r="TIO230" s="45"/>
      <c r="TIP230" s="45"/>
      <c r="TIQ230" s="45"/>
      <c r="TIR230" s="45"/>
      <c r="TIS230" s="45"/>
      <c r="TIT230" s="45"/>
      <c r="TIU230" s="45"/>
      <c r="TIV230" s="45"/>
      <c r="TIW230" s="45"/>
      <c r="TIX230" s="45"/>
      <c r="TIY230" s="45"/>
      <c r="TIZ230" s="45"/>
      <c r="TJA230" s="45"/>
      <c r="TJB230" s="45"/>
      <c r="TJC230" s="45"/>
      <c r="TJD230" s="45"/>
      <c r="TJE230" s="45"/>
      <c r="TJF230" s="45"/>
      <c r="TJG230" s="45"/>
      <c r="TJH230" s="45"/>
      <c r="TJI230" s="45"/>
      <c r="TJJ230" s="45"/>
      <c r="TJK230" s="45"/>
      <c r="TJL230" s="45"/>
      <c r="TJM230" s="45"/>
      <c r="TJN230" s="45"/>
      <c r="TJO230" s="45"/>
      <c r="TJP230" s="45"/>
      <c r="TJQ230" s="45"/>
      <c r="TJR230" s="45"/>
      <c r="TJS230" s="45"/>
      <c r="TJT230" s="45"/>
      <c r="TJU230" s="45"/>
      <c r="TJV230" s="45"/>
      <c r="TJW230" s="45"/>
      <c r="TJX230" s="45"/>
      <c r="TJY230" s="45"/>
      <c r="TJZ230" s="45"/>
      <c r="TKA230" s="45"/>
      <c r="TKB230" s="45"/>
      <c r="TKC230" s="45"/>
      <c r="TKD230" s="45"/>
      <c r="TKE230" s="45"/>
      <c r="TKF230" s="45"/>
      <c r="TKG230" s="45"/>
      <c r="TKH230" s="45"/>
      <c r="TKI230" s="45"/>
      <c r="TKJ230" s="45"/>
      <c r="TKK230" s="45"/>
      <c r="TKL230" s="45"/>
      <c r="TKM230" s="45"/>
      <c r="TKN230" s="45"/>
      <c r="TKO230" s="45"/>
      <c r="TKP230" s="45"/>
      <c r="TKQ230" s="45"/>
      <c r="TKR230" s="45"/>
      <c r="TKS230" s="45"/>
      <c r="TKT230" s="45"/>
      <c r="TKU230" s="45"/>
      <c r="TKV230" s="45"/>
      <c r="TKW230" s="45"/>
      <c r="TKX230" s="45"/>
      <c r="TKY230" s="45"/>
      <c r="TKZ230" s="45"/>
      <c r="TLA230" s="45"/>
      <c r="TLB230" s="45"/>
      <c r="TLC230" s="45"/>
      <c r="TLD230" s="45"/>
      <c r="TLE230" s="45"/>
      <c r="TLF230" s="45"/>
      <c r="TLG230" s="45"/>
      <c r="TLH230" s="45"/>
      <c r="TLI230" s="45"/>
      <c r="TLJ230" s="45"/>
      <c r="TLK230" s="45"/>
      <c r="TLL230" s="45"/>
      <c r="TLM230" s="45"/>
      <c r="TLN230" s="45"/>
      <c r="TLO230" s="45"/>
      <c r="TLP230" s="45"/>
      <c r="TLQ230" s="45"/>
      <c r="TLR230" s="45"/>
      <c r="TLS230" s="45"/>
      <c r="TLT230" s="45"/>
      <c r="TLU230" s="45"/>
      <c r="TLV230" s="45"/>
      <c r="TLW230" s="45"/>
      <c r="TLX230" s="45"/>
      <c r="TLY230" s="45"/>
      <c r="TLZ230" s="45"/>
      <c r="TMA230" s="45"/>
      <c r="TMB230" s="45"/>
      <c r="TMC230" s="45"/>
      <c r="TMD230" s="45"/>
      <c r="TME230" s="45"/>
      <c r="TMF230" s="45"/>
      <c r="TMG230" s="45"/>
      <c r="TMH230" s="45"/>
      <c r="TMI230" s="45"/>
      <c r="TMJ230" s="45"/>
      <c r="TMK230" s="45"/>
      <c r="TML230" s="45"/>
      <c r="TMM230" s="45"/>
      <c r="TMN230" s="45"/>
      <c r="TMO230" s="45"/>
      <c r="TMP230" s="45"/>
      <c r="TMQ230" s="45"/>
      <c r="TMR230" s="45"/>
      <c r="TMS230" s="45"/>
      <c r="TMT230" s="45"/>
      <c r="TMU230" s="45"/>
      <c r="TMV230" s="45"/>
      <c r="TMW230" s="45"/>
      <c r="TMX230" s="45"/>
      <c r="TMY230" s="45"/>
      <c r="TMZ230" s="45"/>
      <c r="TNA230" s="45"/>
      <c r="TNB230" s="45"/>
      <c r="TNC230" s="45"/>
      <c r="TND230" s="45"/>
      <c r="TNE230" s="45"/>
      <c r="TNF230" s="45"/>
      <c r="TNG230" s="45"/>
      <c r="TNH230" s="45"/>
      <c r="TNI230" s="45"/>
      <c r="TNJ230" s="45"/>
      <c r="TNK230" s="45"/>
      <c r="TNL230" s="45"/>
      <c r="TNM230" s="45"/>
      <c r="TNN230" s="45"/>
      <c r="TNO230" s="45"/>
      <c r="TNP230" s="45"/>
      <c r="TNQ230" s="45"/>
      <c r="TNR230" s="45"/>
      <c r="TNS230" s="45"/>
      <c r="TNT230" s="45"/>
      <c r="TNU230" s="45"/>
      <c r="TNV230" s="45"/>
      <c r="TNW230" s="45"/>
      <c r="TNX230" s="45"/>
      <c r="TNY230" s="45"/>
      <c r="TNZ230" s="45"/>
      <c r="TOA230" s="45"/>
      <c r="TOB230" s="45"/>
      <c r="TOC230" s="45"/>
      <c r="TOD230" s="45"/>
      <c r="TOE230" s="45"/>
      <c r="TOF230" s="45"/>
      <c r="TOG230" s="45"/>
      <c r="TOH230" s="45"/>
      <c r="TOI230" s="45"/>
      <c r="TOJ230" s="45"/>
      <c r="TOK230" s="45"/>
      <c r="TOL230" s="45"/>
      <c r="TOM230" s="45"/>
      <c r="TON230" s="45"/>
      <c r="TOO230" s="45"/>
      <c r="TOP230" s="45"/>
      <c r="TOQ230" s="45"/>
      <c r="TOR230" s="45"/>
      <c r="TOS230" s="45"/>
      <c r="TOT230" s="45"/>
      <c r="TOU230" s="45"/>
      <c r="TOV230" s="45"/>
      <c r="TOW230" s="45"/>
      <c r="TOX230" s="45"/>
      <c r="TOY230" s="45"/>
      <c r="TOZ230" s="45"/>
      <c r="TPA230" s="45"/>
      <c r="TPB230" s="45"/>
      <c r="TPC230" s="45"/>
      <c r="TPD230" s="45"/>
      <c r="TPE230" s="45"/>
      <c r="TPF230" s="45"/>
      <c r="TPG230" s="45"/>
      <c r="TPH230" s="45"/>
      <c r="TPI230" s="45"/>
      <c r="TPJ230" s="45"/>
      <c r="TPK230" s="45"/>
      <c r="TPL230" s="45"/>
      <c r="TPM230" s="45"/>
      <c r="TPN230" s="45"/>
      <c r="TPO230" s="45"/>
      <c r="TPP230" s="45"/>
      <c r="TPQ230" s="45"/>
      <c r="TPR230" s="45"/>
      <c r="TPS230" s="45"/>
      <c r="TPT230" s="45"/>
      <c r="TPU230" s="45"/>
      <c r="TPV230" s="45"/>
      <c r="TPW230" s="45"/>
      <c r="TPX230" s="45"/>
      <c r="TPY230" s="45"/>
      <c r="TPZ230" s="45"/>
      <c r="TQA230" s="45"/>
      <c r="TQB230" s="45"/>
      <c r="TQC230" s="45"/>
      <c r="TQD230" s="45"/>
      <c r="TQE230" s="45"/>
      <c r="TQF230" s="45"/>
      <c r="TQG230" s="45"/>
      <c r="TQH230" s="45"/>
      <c r="TQI230" s="45"/>
      <c r="TQJ230" s="45"/>
      <c r="TQK230" s="45"/>
      <c r="TQL230" s="45"/>
      <c r="TQM230" s="45"/>
      <c r="TQN230" s="45"/>
      <c r="TQO230" s="45"/>
      <c r="TQP230" s="45"/>
      <c r="TQQ230" s="45"/>
      <c r="TQR230" s="45"/>
      <c r="TQS230" s="45"/>
      <c r="TQT230" s="45"/>
      <c r="TQU230" s="45"/>
      <c r="TQV230" s="45"/>
      <c r="TQW230" s="45"/>
      <c r="TQX230" s="45"/>
      <c r="TQY230" s="45"/>
      <c r="TQZ230" s="45"/>
      <c r="TRA230" s="45"/>
      <c r="TRB230" s="45"/>
      <c r="TRC230" s="45"/>
      <c r="TRD230" s="45"/>
      <c r="TRE230" s="45"/>
      <c r="TRF230" s="45"/>
      <c r="TRG230" s="45"/>
      <c r="TRH230" s="45"/>
      <c r="TRI230" s="45"/>
      <c r="TRJ230" s="45"/>
      <c r="TRK230" s="45"/>
      <c r="TRL230" s="45"/>
      <c r="TRM230" s="45"/>
      <c r="TRN230" s="45"/>
      <c r="TRO230" s="45"/>
      <c r="TRP230" s="45"/>
      <c r="TRQ230" s="45"/>
      <c r="TRR230" s="45"/>
      <c r="TRS230" s="45"/>
      <c r="TRT230" s="45"/>
      <c r="TRU230" s="45"/>
      <c r="TRV230" s="45"/>
      <c r="TRW230" s="45"/>
      <c r="TRX230" s="45"/>
      <c r="TRY230" s="45"/>
      <c r="TRZ230" s="45"/>
      <c r="TSA230" s="45"/>
      <c r="TSB230" s="45"/>
      <c r="TSC230" s="45"/>
      <c r="TSD230" s="45"/>
      <c r="TSE230" s="45"/>
      <c r="TSF230" s="45"/>
      <c r="TSG230" s="45"/>
      <c r="TSH230" s="45"/>
      <c r="TSI230" s="45"/>
      <c r="TSJ230" s="45"/>
      <c r="TSK230" s="45"/>
      <c r="TSL230" s="45"/>
      <c r="TSM230" s="45"/>
      <c r="TSN230" s="45"/>
      <c r="TSO230" s="45"/>
      <c r="TSP230" s="45"/>
      <c r="TSQ230" s="45"/>
      <c r="TSR230" s="45"/>
      <c r="TSS230" s="45"/>
      <c r="TST230" s="45"/>
      <c r="TSU230" s="45"/>
      <c r="TSV230" s="45"/>
      <c r="TSW230" s="45"/>
      <c r="TSX230" s="45"/>
      <c r="TSY230" s="45"/>
      <c r="TSZ230" s="45"/>
      <c r="TTA230" s="45"/>
      <c r="TTB230" s="45"/>
      <c r="TTC230" s="45"/>
      <c r="TTD230" s="45"/>
      <c r="TTE230" s="45"/>
      <c r="TTF230" s="45"/>
      <c r="TTG230" s="45"/>
      <c r="TTH230" s="45"/>
      <c r="TTI230" s="45"/>
      <c r="TTJ230" s="45"/>
      <c r="TTK230" s="45"/>
      <c r="TTL230" s="45"/>
      <c r="TTM230" s="45"/>
      <c r="TTN230" s="45"/>
      <c r="TTO230" s="45"/>
      <c r="TTP230" s="45"/>
      <c r="TTQ230" s="45"/>
      <c r="TTR230" s="45"/>
      <c r="TTS230" s="45"/>
      <c r="TTT230" s="45"/>
      <c r="TTU230" s="45"/>
      <c r="TTV230" s="45"/>
      <c r="TTW230" s="45"/>
      <c r="TTX230" s="45"/>
      <c r="TTY230" s="45"/>
      <c r="TTZ230" s="45"/>
      <c r="TUA230" s="45"/>
      <c r="TUB230" s="45"/>
      <c r="TUC230" s="45"/>
      <c r="TUD230" s="45"/>
      <c r="TUE230" s="45"/>
      <c r="TUF230" s="45"/>
      <c r="TUG230" s="45"/>
      <c r="TUH230" s="45"/>
      <c r="TUI230" s="45"/>
      <c r="TUJ230" s="45"/>
      <c r="TUK230" s="45"/>
      <c r="TUL230" s="45"/>
      <c r="TUM230" s="45"/>
      <c r="TUN230" s="45"/>
      <c r="TUO230" s="45"/>
      <c r="TUP230" s="45"/>
      <c r="TUQ230" s="45"/>
      <c r="TUR230" s="45"/>
      <c r="TUS230" s="45"/>
      <c r="TUT230" s="45"/>
      <c r="TUU230" s="45"/>
      <c r="TUV230" s="45"/>
      <c r="TUW230" s="45"/>
      <c r="TUX230" s="45"/>
      <c r="TUY230" s="45"/>
      <c r="TUZ230" s="45"/>
      <c r="TVA230" s="45"/>
      <c r="TVB230" s="45"/>
      <c r="TVC230" s="45"/>
      <c r="TVD230" s="45"/>
      <c r="TVE230" s="45"/>
      <c r="TVF230" s="45"/>
      <c r="TVG230" s="45"/>
      <c r="TVH230" s="45"/>
      <c r="TVI230" s="45"/>
      <c r="TVJ230" s="45"/>
      <c r="TVK230" s="45"/>
      <c r="TVL230" s="45"/>
      <c r="TVM230" s="45"/>
      <c r="TVN230" s="45"/>
      <c r="TVO230" s="45"/>
      <c r="TVP230" s="45"/>
      <c r="TVQ230" s="45"/>
      <c r="TVR230" s="45"/>
      <c r="TVS230" s="45"/>
      <c r="TVT230" s="45"/>
      <c r="TVU230" s="45"/>
      <c r="TVV230" s="45"/>
      <c r="TVW230" s="45"/>
      <c r="TVX230" s="45"/>
      <c r="TVY230" s="45"/>
      <c r="TVZ230" s="45"/>
      <c r="TWA230" s="45"/>
      <c r="TWB230" s="45"/>
      <c r="TWC230" s="45"/>
      <c r="TWD230" s="45"/>
      <c r="TWE230" s="45"/>
      <c r="TWF230" s="45"/>
      <c r="TWG230" s="45"/>
      <c r="TWH230" s="45"/>
      <c r="TWI230" s="45"/>
      <c r="TWJ230" s="45"/>
      <c r="TWK230" s="45"/>
      <c r="TWL230" s="45"/>
      <c r="TWM230" s="45"/>
      <c r="TWN230" s="45"/>
      <c r="TWO230" s="45"/>
      <c r="TWP230" s="45"/>
      <c r="TWQ230" s="45"/>
      <c r="TWR230" s="45"/>
      <c r="TWS230" s="45"/>
      <c r="TWT230" s="45"/>
      <c r="TWU230" s="45"/>
      <c r="TWV230" s="45"/>
      <c r="TWW230" s="45"/>
      <c r="TWX230" s="45"/>
      <c r="TWY230" s="45"/>
      <c r="TWZ230" s="45"/>
      <c r="TXA230" s="45"/>
      <c r="TXB230" s="45"/>
      <c r="TXC230" s="45"/>
      <c r="TXD230" s="45"/>
      <c r="TXE230" s="45"/>
      <c r="TXF230" s="45"/>
      <c r="TXG230" s="45"/>
      <c r="TXH230" s="45"/>
      <c r="TXI230" s="45"/>
      <c r="TXJ230" s="45"/>
      <c r="TXK230" s="45"/>
      <c r="TXL230" s="45"/>
      <c r="TXM230" s="45"/>
      <c r="TXN230" s="45"/>
      <c r="TXO230" s="45"/>
      <c r="TXP230" s="45"/>
      <c r="TXQ230" s="45"/>
      <c r="TXR230" s="45"/>
      <c r="TXS230" s="45"/>
      <c r="TXT230" s="45"/>
      <c r="TXU230" s="45"/>
      <c r="TXV230" s="45"/>
      <c r="TXW230" s="45"/>
      <c r="TXX230" s="45"/>
      <c r="TXY230" s="45"/>
      <c r="TXZ230" s="45"/>
      <c r="TYA230" s="45"/>
      <c r="TYB230" s="45"/>
      <c r="TYC230" s="45"/>
      <c r="TYD230" s="45"/>
      <c r="TYE230" s="45"/>
      <c r="TYF230" s="45"/>
      <c r="TYG230" s="45"/>
      <c r="TYH230" s="45"/>
      <c r="TYI230" s="45"/>
      <c r="TYJ230" s="45"/>
      <c r="TYK230" s="45"/>
      <c r="TYL230" s="45"/>
      <c r="TYM230" s="45"/>
      <c r="TYN230" s="45"/>
      <c r="TYO230" s="45"/>
      <c r="TYP230" s="45"/>
      <c r="TYQ230" s="45"/>
      <c r="TYR230" s="45"/>
      <c r="TYS230" s="45"/>
      <c r="TYT230" s="45"/>
      <c r="TYU230" s="45"/>
      <c r="TYV230" s="45"/>
      <c r="TYW230" s="45"/>
      <c r="TYX230" s="45"/>
      <c r="TYY230" s="45"/>
      <c r="TYZ230" s="45"/>
      <c r="TZA230" s="45"/>
      <c r="TZB230" s="45"/>
      <c r="TZC230" s="45"/>
      <c r="TZD230" s="45"/>
      <c r="TZE230" s="45"/>
      <c r="TZF230" s="45"/>
      <c r="TZG230" s="45"/>
      <c r="TZH230" s="45"/>
      <c r="TZI230" s="45"/>
      <c r="TZJ230" s="45"/>
      <c r="TZK230" s="45"/>
      <c r="TZL230" s="45"/>
      <c r="TZM230" s="45"/>
      <c r="TZN230" s="45"/>
      <c r="TZO230" s="45"/>
      <c r="TZP230" s="45"/>
      <c r="TZQ230" s="45"/>
      <c r="TZR230" s="45"/>
      <c r="TZS230" s="45"/>
      <c r="TZT230" s="45"/>
      <c r="TZU230" s="45"/>
      <c r="TZV230" s="45"/>
      <c r="TZW230" s="45"/>
      <c r="TZX230" s="45"/>
      <c r="TZY230" s="45"/>
      <c r="TZZ230" s="45"/>
      <c r="UAA230" s="45"/>
      <c r="UAB230" s="45"/>
      <c r="UAC230" s="45"/>
      <c r="UAD230" s="45"/>
      <c r="UAE230" s="45"/>
      <c r="UAF230" s="45"/>
      <c r="UAG230" s="45"/>
      <c r="UAH230" s="45"/>
      <c r="UAI230" s="45"/>
      <c r="UAJ230" s="45"/>
      <c r="UAK230" s="45"/>
      <c r="UAL230" s="45"/>
      <c r="UAM230" s="45"/>
      <c r="UAN230" s="45"/>
      <c r="UAO230" s="45"/>
      <c r="UAP230" s="45"/>
      <c r="UAQ230" s="45"/>
      <c r="UAR230" s="45"/>
      <c r="UAS230" s="45"/>
      <c r="UAT230" s="45"/>
      <c r="UAU230" s="45"/>
      <c r="UAV230" s="45"/>
      <c r="UAW230" s="45"/>
      <c r="UAX230" s="45"/>
      <c r="UAY230" s="45"/>
      <c r="UAZ230" s="45"/>
      <c r="UBA230" s="45"/>
      <c r="UBB230" s="45"/>
      <c r="UBC230" s="45"/>
      <c r="UBD230" s="45"/>
      <c r="UBE230" s="45"/>
      <c r="UBF230" s="45"/>
      <c r="UBG230" s="45"/>
      <c r="UBH230" s="45"/>
      <c r="UBI230" s="45"/>
      <c r="UBJ230" s="45"/>
      <c r="UBK230" s="45"/>
      <c r="UBL230" s="45"/>
      <c r="UBM230" s="45"/>
      <c r="UBN230" s="45"/>
      <c r="UBO230" s="45"/>
      <c r="UBP230" s="45"/>
      <c r="UBQ230" s="45"/>
      <c r="UBR230" s="45"/>
      <c r="UBS230" s="45"/>
      <c r="UBT230" s="45"/>
      <c r="UBU230" s="45"/>
      <c r="UBV230" s="45"/>
      <c r="UBW230" s="45"/>
      <c r="UBX230" s="45"/>
      <c r="UBY230" s="45"/>
      <c r="UBZ230" s="45"/>
      <c r="UCA230" s="45"/>
      <c r="UCB230" s="45"/>
      <c r="UCC230" s="45"/>
      <c r="UCD230" s="45"/>
      <c r="UCE230" s="45"/>
      <c r="UCF230" s="45"/>
      <c r="UCG230" s="45"/>
      <c r="UCH230" s="45"/>
      <c r="UCI230" s="45"/>
      <c r="UCJ230" s="45"/>
      <c r="UCK230" s="45"/>
      <c r="UCL230" s="45"/>
      <c r="UCM230" s="45"/>
      <c r="UCN230" s="45"/>
      <c r="UCO230" s="45"/>
      <c r="UCP230" s="45"/>
      <c r="UCQ230" s="45"/>
      <c r="UCR230" s="45"/>
      <c r="UCS230" s="45"/>
      <c r="UCT230" s="45"/>
      <c r="UCU230" s="45"/>
      <c r="UCV230" s="45"/>
      <c r="UCW230" s="45"/>
      <c r="UCX230" s="45"/>
      <c r="UCY230" s="45"/>
      <c r="UCZ230" s="45"/>
      <c r="UDA230" s="45"/>
      <c r="UDB230" s="45"/>
      <c r="UDC230" s="45"/>
      <c r="UDD230" s="45"/>
      <c r="UDE230" s="45"/>
      <c r="UDF230" s="45"/>
      <c r="UDG230" s="45"/>
      <c r="UDH230" s="45"/>
      <c r="UDI230" s="45"/>
      <c r="UDJ230" s="45"/>
      <c r="UDK230" s="45"/>
      <c r="UDL230" s="45"/>
      <c r="UDM230" s="45"/>
      <c r="UDN230" s="45"/>
      <c r="UDO230" s="45"/>
      <c r="UDP230" s="45"/>
      <c r="UDQ230" s="45"/>
      <c r="UDR230" s="45"/>
      <c r="UDS230" s="45"/>
      <c r="UDT230" s="45"/>
      <c r="UDU230" s="45"/>
      <c r="UDV230" s="45"/>
      <c r="UDW230" s="45"/>
      <c r="UDX230" s="45"/>
      <c r="UDY230" s="45"/>
      <c r="UDZ230" s="45"/>
      <c r="UEA230" s="45"/>
      <c r="UEB230" s="45"/>
      <c r="UEC230" s="45"/>
      <c r="UED230" s="45"/>
      <c r="UEE230" s="45"/>
      <c r="UEF230" s="45"/>
      <c r="UEG230" s="45"/>
      <c r="UEH230" s="45"/>
      <c r="UEI230" s="45"/>
      <c r="UEJ230" s="45"/>
      <c r="UEK230" s="45"/>
      <c r="UEL230" s="45"/>
      <c r="UEM230" s="45"/>
      <c r="UEN230" s="45"/>
      <c r="UEO230" s="45"/>
      <c r="UEP230" s="45"/>
      <c r="UEQ230" s="45"/>
      <c r="UER230" s="45"/>
      <c r="UES230" s="45"/>
      <c r="UET230" s="45"/>
      <c r="UEU230" s="45"/>
      <c r="UEV230" s="45"/>
      <c r="UEW230" s="45"/>
      <c r="UEX230" s="45"/>
      <c r="UEY230" s="45"/>
      <c r="UEZ230" s="45"/>
      <c r="UFA230" s="45"/>
      <c r="UFB230" s="45"/>
      <c r="UFC230" s="45"/>
      <c r="UFD230" s="45"/>
      <c r="UFE230" s="45"/>
      <c r="UFF230" s="45"/>
      <c r="UFG230" s="45"/>
      <c r="UFH230" s="45"/>
      <c r="UFI230" s="45"/>
      <c r="UFJ230" s="45"/>
      <c r="UFK230" s="45"/>
      <c r="UFL230" s="45"/>
      <c r="UFM230" s="45"/>
      <c r="UFN230" s="45"/>
      <c r="UFO230" s="45"/>
      <c r="UFP230" s="45"/>
      <c r="UFQ230" s="45"/>
      <c r="UFR230" s="45"/>
      <c r="UFS230" s="45"/>
      <c r="UFT230" s="45"/>
      <c r="UFU230" s="45"/>
      <c r="UFV230" s="45"/>
      <c r="UFW230" s="45"/>
      <c r="UFX230" s="45"/>
      <c r="UFY230" s="45"/>
      <c r="UFZ230" s="45"/>
      <c r="UGA230" s="45"/>
      <c r="UGB230" s="45"/>
      <c r="UGC230" s="45"/>
      <c r="UGD230" s="45"/>
      <c r="UGE230" s="45"/>
      <c r="UGF230" s="45"/>
      <c r="UGG230" s="45"/>
      <c r="UGH230" s="45"/>
      <c r="UGI230" s="45"/>
      <c r="UGJ230" s="45"/>
      <c r="UGK230" s="45"/>
      <c r="UGL230" s="45"/>
      <c r="UGM230" s="45"/>
      <c r="UGN230" s="45"/>
      <c r="UGO230" s="45"/>
      <c r="UGP230" s="45"/>
      <c r="UGQ230" s="45"/>
      <c r="UGR230" s="45"/>
      <c r="UGS230" s="45"/>
      <c r="UGT230" s="45"/>
      <c r="UGU230" s="45"/>
      <c r="UGV230" s="45"/>
      <c r="UGW230" s="45"/>
      <c r="UGX230" s="45"/>
      <c r="UGY230" s="45"/>
      <c r="UGZ230" s="45"/>
      <c r="UHA230" s="45"/>
      <c r="UHB230" s="45"/>
      <c r="UHC230" s="45"/>
      <c r="UHD230" s="45"/>
      <c r="UHE230" s="45"/>
      <c r="UHF230" s="45"/>
      <c r="UHG230" s="45"/>
      <c r="UHH230" s="45"/>
      <c r="UHI230" s="45"/>
      <c r="UHJ230" s="45"/>
      <c r="UHK230" s="45"/>
      <c r="UHL230" s="45"/>
      <c r="UHM230" s="45"/>
      <c r="UHN230" s="45"/>
      <c r="UHO230" s="45"/>
      <c r="UHP230" s="45"/>
      <c r="UHQ230" s="45"/>
      <c r="UHR230" s="45"/>
      <c r="UHS230" s="45"/>
      <c r="UHT230" s="45"/>
      <c r="UHU230" s="45"/>
      <c r="UHV230" s="45"/>
      <c r="UHW230" s="45"/>
      <c r="UHX230" s="45"/>
      <c r="UHY230" s="45"/>
      <c r="UHZ230" s="45"/>
      <c r="UIA230" s="45"/>
      <c r="UIB230" s="45"/>
      <c r="UIC230" s="45"/>
      <c r="UID230" s="45"/>
      <c r="UIE230" s="45"/>
      <c r="UIF230" s="45"/>
      <c r="UIG230" s="45"/>
      <c r="UIH230" s="45"/>
      <c r="UII230" s="45"/>
      <c r="UIJ230" s="45"/>
      <c r="UIK230" s="45"/>
      <c r="UIL230" s="45"/>
      <c r="UIM230" s="45"/>
      <c r="UIN230" s="45"/>
      <c r="UIO230" s="45"/>
      <c r="UIP230" s="45"/>
      <c r="UIQ230" s="45"/>
      <c r="UIR230" s="45"/>
      <c r="UIS230" s="45"/>
      <c r="UIT230" s="45"/>
      <c r="UIU230" s="45"/>
      <c r="UIV230" s="45"/>
      <c r="UIW230" s="45"/>
      <c r="UIX230" s="45"/>
      <c r="UIY230" s="45"/>
      <c r="UIZ230" s="45"/>
      <c r="UJA230" s="45"/>
      <c r="UJB230" s="45"/>
      <c r="UJC230" s="45"/>
      <c r="UJD230" s="45"/>
      <c r="UJE230" s="45"/>
      <c r="UJF230" s="45"/>
      <c r="UJG230" s="45"/>
      <c r="UJH230" s="45"/>
      <c r="UJI230" s="45"/>
      <c r="UJJ230" s="45"/>
      <c r="UJK230" s="45"/>
      <c r="UJL230" s="45"/>
      <c r="UJM230" s="45"/>
      <c r="UJN230" s="45"/>
      <c r="UJO230" s="45"/>
      <c r="UJP230" s="45"/>
      <c r="UJQ230" s="45"/>
      <c r="UJR230" s="45"/>
      <c r="UJS230" s="45"/>
      <c r="UJT230" s="45"/>
      <c r="UJU230" s="45"/>
      <c r="UJV230" s="45"/>
      <c r="UJW230" s="45"/>
      <c r="UJX230" s="45"/>
      <c r="UJY230" s="45"/>
      <c r="UJZ230" s="45"/>
      <c r="UKA230" s="45"/>
      <c r="UKB230" s="45"/>
      <c r="UKC230" s="45"/>
      <c r="UKD230" s="45"/>
      <c r="UKE230" s="45"/>
      <c r="UKF230" s="45"/>
      <c r="UKG230" s="45"/>
      <c r="UKH230" s="45"/>
      <c r="UKI230" s="45"/>
      <c r="UKJ230" s="45"/>
      <c r="UKK230" s="45"/>
      <c r="UKL230" s="45"/>
      <c r="UKM230" s="45"/>
      <c r="UKN230" s="45"/>
      <c r="UKO230" s="45"/>
      <c r="UKP230" s="45"/>
      <c r="UKQ230" s="45"/>
      <c r="UKR230" s="45"/>
      <c r="UKS230" s="45"/>
      <c r="UKT230" s="45"/>
      <c r="UKU230" s="45"/>
      <c r="UKV230" s="45"/>
      <c r="UKW230" s="45"/>
      <c r="UKX230" s="45"/>
      <c r="UKY230" s="45"/>
      <c r="UKZ230" s="45"/>
      <c r="ULA230" s="45"/>
      <c r="ULB230" s="45"/>
      <c r="ULC230" s="45"/>
      <c r="ULD230" s="45"/>
      <c r="ULE230" s="45"/>
      <c r="ULF230" s="45"/>
      <c r="ULG230" s="45"/>
      <c r="ULH230" s="45"/>
      <c r="ULI230" s="45"/>
      <c r="ULJ230" s="45"/>
      <c r="ULK230" s="45"/>
      <c r="ULL230" s="45"/>
      <c r="ULM230" s="45"/>
      <c r="ULN230" s="45"/>
      <c r="ULO230" s="45"/>
      <c r="ULP230" s="45"/>
      <c r="ULQ230" s="45"/>
      <c r="ULR230" s="45"/>
      <c r="ULS230" s="45"/>
      <c r="ULT230" s="45"/>
      <c r="ULU230" s="45"/>
      <c r="ULV230" s="45"/>
      <c r="ULW230" s="45"/>
      <c r="ULX230" s="45"/>
      <c r="ULY230" s="45"/>
      <c r="ULZ230" s="45"/>
      <c r="UMA230" s="45"/>
      <c r="UMB230" s="45"/>
      <c r="UMC230" s="45"/>
      <c r="UMD230" s="45"/>
      <c r="UME230" s="45"/>
      <c r="UMF230" s="45"/>
      <c r="UMG230" s="45"/>
      <c r="UMH230" s="45"/>
      <c r="UMI230" s="45"/>
      <c r="UMJ230" s="45"/>
      <c r="UMK230" s="45"/>
      <c r="UML230" s="45"/>
      <c r="UMM230" s="45"/>
      <c r="UMN230" s="45"/>
      <c r="UMO230" s="45"/>
      <c r="UMP230" s="45"/>
      <c r="UMQ230" s="45"/>
      <c r="UMR230" s="45"/>
      <c r="UMS230" s="45"/>
      <c r="UMT230" s="45"/>
      <c r="UMU230" s="45"/>
      <c r="UMV230" s="45"/>
      <c r="UMW230" s="45"/>
      <c r="UMX230" s="45"/>
      <c r="UMY230" s="45"/>
      <c r="UMZ230" s="45"/>
      <c r="UNA230" s="45"/>
      <c r="UNB230" s="45"/>
      <c r="UNC230" s="45"/>
      <c r="UND230" s="45"/>
      <c r="UNE230" s="45"/>
      <c r="UNF230" s="45"/>
      <c r="UNG230" s="45"/>
      <c r="UNH230" s="45"/>
      <c r="UNI230" s="45"/>
      <c r="UNJ230" s="45"/>
      <c r="UNK230" s="45"/>
      <c r="UNL230" s="45"/>
      <c r="UNM230" s="45"/>
      <c r="UNN230" s="45"/>
      <c r="UNO230" s="45"/>
      <c r="UNP230" s="45"/>
      <c r="UNQ230" s="45"/>
      <c r="UNR230" s="45"/>
      <c r="UNS230" s="45"/>
      <c r="UNT230" s="45"/>
      <c r="UNU230" s="45"/>
      <c r="UNV230" s="45"/>
      <c r="UNW230" s="45"/>
      <c r="UNX230" s="45"/>
      <c r="UNY230" s="45"/>
      <c r="UNZ230" s="45"/>
      <c r="UOA230" s="45"/>
      <c r="UOB230" s="45"/>
      <c r="UOC230" s="45"/>
      <c r="UOD230" s="45"/>
      <c r="UOE230" s="45"/>
      <c r="UOF230" s="45"/>
      <c r="UOG230" s="45"/>
      <c r="UOH230" s="45"/>
      <c r="UOI230" s="45"/>
      <c r="UOJ230" s="45"/>
      <c r="UOK230" s="45"/>
      <c r="UOL230" s="45"/>
      <c r="UOM230" s="45"/>
      <c r="UON230" s="45"/>
      <c r="UOO230" s="45"/>
      <c r="UOP230" s="45"/>
      <c r="UOQ230" s="45"/>
      <c r="UOR230" s="45"/>
      <c r="UOS230" s="45"/>
      <c r="UOT230" s="45"/>
      <c r="UOU230" s="45"/>
      <c r="UOV230" s="45"/>
      <c r="UOW230" s="45"/>
      <c r="UOX230" s="45"/>
      <c r="UOY230" s="45"/>
      <c r="UOZ230" s="45"/>
      <c r="UPA230" s="45"/>
      <c r="UPB230" s="45"/>
      <c r="UPC230" s="45"/>
      <c r="UPD230" s="45"/>
      <c r="UPE230" s="45"/>
      <c r="UPF230" s="45"/>
      <c r="UPG230" s="45"/>
      <c r="UPH230" s="45"/>
      <c r="UPI230" s="45"/>
      <c r="UPJ230" s="45"/>
      <c r="UPK230" s="45"/>
      <c r="UPL230" s="45"/>
      <c r="UPM230" s="45"/>
      <c r="UPN230" s="45"/>
      <c r="UPO230" s="45"/>
      <c r="UPP230" s="45"/>
      <c r="UPQ230" s="45"/>
      <c r="UPR230" s="45"/>
      <c r="UPS230" s="45"/>
      <c r="UPT230" s="45"/>
      <c r="UPU230" s="45"/>
      <c r="UPV230" s="45"/>
      <c r="UPW230" s="45"/>
      <c r="UPX230" s="45"/>
      <c r="UPY230" s="45"/>
      <c r="UPZ230" s="45"/>
      <c r="UQA230" s="45"/>
      <c r="UQB230" s="45"/>
      <c r="UQC230" s="45"/>
      <c r="UQD230" s="45"/>
      <c r="UQE230" s="45"/>
      <c r="UQF230" s="45"/>
      <c r="UQG230" s="45"/>
      <c r="UQH230" s="45"/>
      <c r="UQI230" s="45"/>
      <c r="UQJ230" s="45"/>
      <c r="UQK230" s="45"/>
      <c r="UQL230" s="45"/>
      <c r="UQM230" s="45"/>
      <c r="UQN230" s="45"/>
      <c r="UQO230" s="45"/>
      <c r="UQP230" s="45"/>
      <c r="UQQ230" s="45"/>
      <c r="UQR230" s="45"/>
      <c r="UQS230" s="45"/>
      <c r="UQT230" s="45"/>
      <c r="UQU230" s="45"/>
      <c r="UQV230" s="45"/>
      <c r="UQW230" s="45"/>
      <c r="UQX230" s="45"/>
      <c r="UQY230" s="45"/>
      <c r="UQZ230" s="45"/>
      <c r="URA230" s="45"/>
      <c r="URB230" s="45"/>
      <c r="URC230" s="45"/>
      <c r="URD230" s="45"/>
      <c r="URE230" s="45"/>
      <c r="URF230" s="45"/>
      <c r="URG230" s="45"/>
      <c r="URH230" s="45"/>
      <c r="URI230" s="45"/>
      <c r="URJ230" s="45"/>
      <c r="URK230" s="45"/>
      <c r="URL230" s="45"/>
      <c r="URM230" s="45"/>
      <c r="URN230" s="45"/>
      <c r="URO230" s="45"/>
      <c r="URP230" s="45"/>
      <c r="URQ230" s="45"/>
      <c r="URR230" s="45"/>
      <c r="URS230" s="45"/>
      <c r="URT230" s="45"/>
      <c r="URU230" s="45"/>
      <c r="URV230" s="45"/>
      <c r="URW230" s="45"/>
      <c r="URX230" s="45"/>
      <c r="URY230" s="45"/>
      <c r="URZ230" s="45"/>
      <c r="USA230" s="45"/>
      <c r="USB230" s="45"/>
      <c r="USC230" s="45"/>
      <c r="USD230" s="45"/>
      <c r="USE230" s="45"/>
      <c r="USF230" s="45"/>
      <c r="USG230" s="45"/>
      <c r="USH230" s="45"/>
      <c r="USI230" s="45"/>
      <c r="USJ230" s="45"/>
      <c r="USK230" s="45"/>
      <c r="USL230" s="45"/>
      <c r="USM230" s="45"/>
      <c r="USN230" s="45"/>
      <c r="USO230" s="45"/>
      <c r="USP230" s="45"/>
      <c r="USQ230" s="45"/>
      <c r="USR230" s="45"/>
      <c r="USS230" s="45"/>
      <c r="UST230" s="45"/>
      <c r="USU230" s="45"/>
      <c r="USV230" s="45"/>
      <c r="USW230" s="45"/>
      <c r="USX230" s="45"/>
      <c r="USY230" s="45"/>
      <c r="USZ230" s="45"/>
      <c r="UTA230" s="45"/>
      <c r="UTB230" s="45"/>
      <c r="UTC230" s="45"/>
      <c r="UTD230" s="45"/>
      <c r="UTE230" s="45"/>
      <c r="UTF230" s="45"/>
      <c r="UTG230" s="45"/>
      <c r="UTH230" s="45"/>
      <c r="UTI230" s="45"/>
      <c r="UTJ230" s="45"/>
      <c r="UTK230" s="45"/>
      <c r="UTL230" s="45"/>
      <c r="UTM230" s="45"/>
      <c r="UTN230" s="45"/>
      <c r="UTO230" s="45"/>
      <c r="UTP230" s="45"/>
      <c r="UTQ230" s="45"/>
      <c r="UTR230" s="45"/>
      <c r="UTS230" s="45"/>
      <c r="UTT230" s="45"/>
      <c r="UTU230" s="45"/>
      <c r="UTV230" s="45"/>
      <c r="UTW230" s="45"/>
      <c r="UTX230" s="45"/>
      <c r="UTY230" s="45"/>
      <c r="UTZ230" s="45"/>
      <c r="UUA230" s="45"/>
      <c r="UUB230" s="45"/>
      <c r="UUC230" s="45"/>
      <c r="UUD230" s="45"/>
      <c r="UUE230" s="45"/>
      <c r="UUF230" s="45"/>
      <c r="UUG230" s="45"/>
      <c r="UUH230" s="45"/>
      <c r="UUI230" s="45"/>
      <c r="UUJ230" s="45"/>
      <c r="UUK230" s="45"/>
      <c r="UUL230" s="45"/>
      <c r="UUM230" s="45"/>
      <c r="UUN230" s="45"/>
      <c r="UUO230" s="45"/>
      <c r="UUP230" s="45"/>
      <c r="UUQ230" s="45"/>
      <c r="UUR230" s="45"/>
      <c r="UUS230" s="45"/>
      <c r="UUT230" s="45"/>
      <c r="UUU230" s="45"/>
      <c r="UUV230" s="45"/>
      <c r="UUW230" s="45"/>
      <c r="UUX230" s="45"/>
      <c r="UUY230" s="45"/>
      <c r="UUZ230" s="45"/>
      <c r="UVA230" s="45"/>
      <c r="UVB230" s="45"/>
      <c r="UVC230" s="45"/>
      <c r="UVD230" s="45"/>
      <c r="UVE230" s="45"/>
      <c r="UVF230" s="45"/>
      <c r="UVG230" s="45"/>
      <c r="UVH230" s="45"/>
      <c r="UVI230" s="45"/>
      <c r="UVJ230" s="45"/>
      <c r="UVK230" s="45"/>
      <c r="UVL230" s="45"/>
      <c r="UVM230" s="45"/>
      <c r="UVN230" s="45"/>
      <c r="UVO230" s="45"/>
      <c r="UVP230" s="45"/>
      <c r="UVQ230" s="45"/>
      <c r="UVR230" s="45"/>
      <c r="UVS230" s="45"/>
      <c r="UVT230" s="45"/>
      <c r="UVU230" s="45"/>
      <c r="UVV230" s="45"/>
      <c r="UVW230" s="45"/>
      <c r="UVX230" s="45"/>
      <c r="UVY230" s="45"/>
      <c r="UVZ230" s="45"/>
      <c r="UWA230" s="45"/>
      <c r="UWB230" s="45"/>
      <c r="UWC230" s="45"/>
      <c r="UWD230" s="45"/>
      <c r="UWE230" s="45"/>
      <c r="UWF230" s="45"/>
      <c r="UWG230" s="45"/>
      <c r="UWH230" s="45"/>
      <c r="UWI230" s="45"/>
      <c r="UWJ230" s="45"/>
      <c r="UWK230" s="45"/>
      <c r="UWL230" s="45"/>
      <c r="UWM230" s="45"/>
      <c r="UWN230" s="45"/>
      <c r="UWO230" s="45"/>
      <c r="UWP230" s="45"/>
      <c r="UWQ230" s="45"/>
      <c r="UWR230" s="45"/>
      <c r="UWS230" s="45"/>
      <c r="UWT230" s="45"/>
      <c r="UWU230" s="45"/>
      <c r="UWV230" s="45"/>
      <c r="UWW230" s="45"/>
      <c r="UWX230" s="45"/>
      <c r="UWY230" s="45"/>
      <c r="UWZ230" s="45"/>
      <c r="UXA230" s="45"/>
      <c r="UXB230" s="45"/>
      <c r="UXC230" s="45"/>
      <c r="UXD230" s="45"/>
      <c r="UXE230" s="45"/>
      <c r="UXF230" s="45"/>
      <c r="UXG230" s="45"/>
      <c r="UXH230" s="45"/>
      <c r="UXI230" s="45"/>
      <c r="UXJ230" s="45"/>
      <c r="UXK230" s="45"/>
      <c r="UXL230" s="45"/>
      <c r="UXM230" s="45"/>
      <c r="UXN230" s="45"/>
      <c r="UXO230" s="45"/>
      <c r="UXP230" s="45"/>
      <c r="UXQ230" s="45"/>
      <c r="UXR230" s="45"/>
      <c r="UXS230" s="45"/>
      <c r="UXT230" s="45"/>
      <c r="UXU230" s="45"/>
      <c r="UXV230" s="45"/>
      <c r="UXW230" s="45"/>
      <c r="UXX230" s="45"/>
      <c r="UXY230" s="45"/>
      <c r="UXZ230" s="45"/>
      <c r="UYA230" s="45"/>
      <c r="UYB230" s="45"/>
      <c r="UYC230" s="45"/>
      <c r="UYD230" s="45"/>
      <c r="UYE230" s="45"/>
      <c r="UYF230" s="45"/>
      <c r="UYG230" s="45"/>
      <c r="UYH230" s="45"/>
      <c r="UYI230" s="45"/>
      <c r="UYJ230" s="45"/>
      <c r="UYK230" s="45"/>
      <c r="UYL230" s="45"/>
      <c r="UYM230" s="45"/>
      <c r="UYN230" s="45"/>
      <c r="UYO230" s="45"/>
      <c r="UYP230" s="45"/>
      <c r="UYQ230" s="45"/>
      <c r="UYR230" s="45"/>
      <c r="UYS230" s="45"/>
      <c r="UYT230" s="45"/>
      <c r="UYU230" s="45"/>
      <c r="UYV230" s="45"/>
      <c r="UYW230" s="45"/>
      <c r="UYX230" s="45"/>
      <c r="UYY230" s="45"/>
      <c r="UYZ230" s="45"/>
      <c r="UZA230" s="45"/>
      <c r="UZB230" s="45"/>
      <c r="UZC230" s="45"/>
      <c r="UZD230" s="45"/>
      <c r="UZE230" s="45"/>
      <c r="UZF230" s="45"/>
      <c r="UZG230" s="45"/>
      <c r="UZH230" s="45"/>
      <c r="UZI230" s="45"/>
      <c r="UZJ230" s="45"/>
      <c r="UZK230" s="45"/>
      <c r="UZL230" s="45"/>
      <c r="UZM230" s="45"/>
      <c r="UZN230" s="45"/>
      <c r="UZO230" s="45"/>
      <c r="UZP230" s="45"/>
      <c r="UZQ230" s="45"/>
      <c r="UZR230" s="45"/>
      <c r="UZS230" s="45"/>
      <c r="UZT230" s="45"/>
      <c r="UZU230" s="45"/>
      <c r="UZV230" s="45"/>
      <c r="UZW230" s="45"/>
      <c r="UZX230" s="45"/>
      <c r="UZY230" s="45"/>
      <c r="UZZ230" s="45"/>
      <c r="VAA230" s="45"/>
      <c r="VAB230" s="45"/>
      <c r="VAC230" s="45"/>
      <c r="VAD230" s="45"/>
      <c r="VAE230" s="45"/>
      <c r="VAF230" s="45"/>
      <c r="VAG230" s="45"/>
      <c r="VAH230" s="45"/>
      <c r="VAI230" s="45"/>
      <c r="VAJ230" s="45"/>
      <c r="VAK230" s="45"/>
      <c r="VAL230" s="45"/>
      <c r="VAM230" s="45"/>
      <c r="VAN230" s="45"/>
      <c r="VAO230" s="45"/>
      <c r="VAP230" s="45"/>
      <c r="VAQ230" s="45"/>
      <c r="VAR230" s="45"/>
      <c r="VAS230" s="45"/>
      <c r="VAT230" s="45"/>
      <c r="VAU230" s="45"/>
      <c r="VAV230" s="45"/>
      <c r="VAW230" s="45"/>
      <c r="VAX230" s="45"/>
      <c r="VAY230" s="45"/>
      <c r="VAZ230" s="45"/>
      <c r="VBA230" s="45"/>
      <c r="VBB230" s="45"/>
      <c r="VBC230" s="45"/>
      <c r="VBD230" s="45"/>
      <c r="VBE230" s="45"/>
      <c r="VBF230" s="45"/>
      <c r="VBG230" s="45"/>
      <c r="VBH230" s="45"/>
      <c r="VBI230" s="45"/>
      <c r="VBJ230" s="45"/>
      <c r="VBK230" s="45"/>
      <c r="VBL230" s="45"/>
      <c r="VBM230" s="45"/>
      <c r="VBN230" s="45"/>
      <c r="VBO230" s="45"/>
      <c r="VBP230" s="45"/>
      <c r="VBQ230" s="45"/>
      <c r="VBR230" s="45"/>
      <c r="VBS230" s="45"/>
      <c r="VBT230" s="45"/>
      <c r="VBU230" s="45"/>
      <c r="VBV230" s="45"/>
      <c r="VBW230" s="45"/>
      <c r="VBX230" s="45"/>
      <c r="VBY230" s="45"/>
      <c r="VBZ230" s="45"/>
      <c r="VCA230" s="45"/>
      <c r="VCB230" s="45"/>
      <c r="VCC230" s="45"/>
      <c r="VCD230" s="45"/>
      <c r="VCE230" s="45"/>
      <c r="VCF230" s="45"/>
      <c r="VCG230" s="45"/>
      <c r="VCH230" s="45"/>
      <c r="VCI230" s="45"/>
      <c r="VCJ230" s="45"/>
      <c r="VCK230" s="45"/>
      <c r="VCL230" s="45"/>
      <c r="VCM230" s="45"/>
      <c r="VCN230" s="45"/>
      <c r="VCO230" s="45"/>
      <c r="VCP230" s="45"/>
      <c r="VCQ230" s="45"/>
      <c r="VCR230" s="45"/>
      <c r="VCS230" s="45"/>
      <c r="VCT230" s="45"/>
      <c r="VCU230" s="45"/>
      <c r="VCV230" s="45"/>
      <c r="VCW230" s="45"/>
      <c r="VCX230" s="45"/>
      <c r="VCY230" s="45"/>
      <c r="VCZ230" s="45"/>
      <c r="VDA230" s="45"/>
      <c r="VDB230" s="45"/>
      <c r="VDC230" s="45"/>
      <c r="VDD230" s="45"/>
      <c r="VDE230" s="45"/>
      <c r="VDF230" s="45"/>
      <c r="VDG230" s="45"/>
      <c r="VDH230" s="45"/>
      <c r="VDI230" s="45"/>
      <c r="VDJ230" s="45"/>
      <c r="VDK230" s="45"/>
      <c r="VDL230" s="45"/>
      <c r="VDM230" s="45"/>
      <c r="VDN230" s="45"/>
      <c r="VDO230" s="45"/>
      <c r="VDP230" s="45"/>
      <c r="VDQ230" s="45"/>
      <c r="VDR230" s="45"/>
      <c r="VDS230" s="45"/>
      <c r="VDT230" s="45"/>
      <c r="VDU230" s="45"/>
      <c r="VDV230" s="45"/>
      <c r="VDW230" s="45"/>
      <c r="VDX230" s="45"/>
      <c r="VDY230" s="45"/>
      <c r="VDZ230" s="45"/>
      <c r="VEA230" s="45"/>
      <c r="VEB230" s="45"/>
      <c r="VEC230" s="45"/>
      <c r="VED230" s="45"/>
      <c r="VEE230" s="45"/>
      <c r="VEF230" s="45"/>
      <c r="VEG230" s="45"/>
      <c r="VEH230" s="45"/>
      <c r="VEI230" s="45"/>
      <c r="VEJ230" s="45"/>
      <c r="VEK230" s="45"/>
      <c r="VEL230" s="45"/>
      <c r="VEM230" s="45"/>
      <c r="VEN230" s="45"/>
      <c r="VEO230" s="45"/>
      <c r="VEP230" s="45"/>
      <c r="VEQ230" s="45"/>
      <c r="VER230" s="45"/>
      <c r="VES230" s="45"/>
      <c r="VET230" s="45"/>
      <c r="VEU230" s="45"/>
      <c r="VEV230" s="45"/>
      <c r="VEW230" s="45"/>
      <c r="VEX230" s="45"/>
      <c r="VEY230" s="45"/>
      <c r="VEZ230" s="45"/>
      <c r="VFA230" s="45"/>
      <c r="VFB230" s="45"/>
      <c r="VFC230" s="45"/>
      <c r="VFD230" s="45"/>
      <c r="VFE230" s="45"/>
      <c r="VFF230" s="45"/>
      <c r="VFG230" s="45"/>
      <c r="VFH230" s="45"/>
      <c r="VFI230" s="45"/>
      <c r="VFJ230" s="45"/>
      <c r="VFK230" s="45"/>
      <c r="VFL230" s="45"/>
      <c r="VFM230" s="45"/>
      <c r="VFN230" s="45"/>
      <c r="VFO230" s="45"/>
      <c r="VFP230" s="45"/>
      <c r="VFQ230" s="45"/>
      <c r="VFR230" s="45"/>
      <c r="VFS230" s="45"/>
      <c r="VFT230" s="45"/>
      <c r="VFU230" s="45"/>
      <c r="VFV230" s="45"/>
      <c r="VFW230" s="45"/>
      <c r="VFX230" s="45"/>
      <c r="VFY230" s="45"/>
      <c r="VFZ230" s="45"/>
      <c r="VGA230" s="45"/>
      <c r="VGB230" s="45"/>
      <c r="VGC230" s="45"/>
      <c r="VGD230" s="45"/>
      <c r="VGE230" s="45"/>
      <c r="VGF230" s="45"/>
      <c r="VGG230" s="45"/>
      <c r="VGH230" s="45"/>
      <c r="VGI230" s="45"/>
      <c r="VGJ230" s="45"/>
      <c r="VGK230" s="45"/>
      <c r="VGL230" s="45"/>
      <c r="VGM230" s="45"/>
      <c r="VGN230" s="45"/>
      <c r="VGO230" s="45"/>
      <c r="VGP230" s="45"/>
      <c r="VGQ230" s="45"/>
      <c r="VGR230" s="45"/>
      <c r="VGS230" s="45"/>
      <c r="VGT230" s="45"/>
      <c r="VGU230" s="45"/>
      <c r="VGV230" s="45"/>
      <c r="VGW230" s="45"/>
      <c r="VGX230" s="45"/>
      <c r="VGY230" s="45"/>
      <c r="VGZ230" s="45"/>
      <c r="VHA230" s="45"/>
      <c r="VHB230" s="45"/>
      <c r="VHC230" s="45"/>
      <c r="VHD230" s="45"/>
      <c r="VHE230" s="45"/>
      <c r="VHF230" s="45"/>
      <c r="VHG230" s="45"/>
      <c r="VHH230" s="45"/>
      <c r="VHI230" s="45"/>
      <c r="VHJ230" s="45"/>
      <c r="VHK230" s="45"/>
      <c r="VHL230" s="45"/>
      <c r="VHM230" s="45"/>
      <c r="VHN230" s="45"/>
      <c r="VHO230" s="45"/>
      <c r="VHP230" s="45"/>
      <c r="VHQ230" s="45"/>
      <c r="VHR230" s="45"/>
      <c r="VHS230" s="45"/>
      <c r="VHT230" s="45"/>
      <c r="VHU230" s="45"/>
      <c r="VHV230" s="45"/>
      <c r="VHW230" s="45"/>
      <c r="VHX230" s="45"/>
      <c r="VHY230" s="45"/>
      <c r="VHZ230" s="45"/>
      <c r="VIA230" s="45"/>
      <c r="VIB230" s="45"/>
      <c r="VIC230" s="45"/>
      <c r="VID230" s="45"/>
      <c r="VIE230" s="45"/>
      <c r="VIF230" s="45"/>
      <c r="VIG230" s="45"/>
      <c r="VIH230" s="45"/>
      <c r="VII230" s="45"/>
      <c r="VIJ230" s="45"/>
      <c r="VIK230" s="45"/>
      <c r="VIL230" s="45"/>
      <c r="VIM230" s="45"/>
      <c r="VIN230" s="45"/>
      <c r="VIO230" s="45"/>
      <c r="VIP230" s="45"/>
      <c r="VIQ230" s="45"/>
      <c r="VIR230" s="45"/>
      <c r="VIS230" s="45"/>
      <c r="VIT230" s="45"/>
      <c r="VIU230" s="45"/>
      <c r="VIV230" s="45"/>
      <c r="VIW230" s="45"/>
      <c r="VIX230" s="45"/>
      <c r="VIY230" s="45"/>
      <c r="VIZ230" s="45"/>
      <c r="VJA230" s="45"/>
      <c r="VJB230" s="45"/>
      <c r="VJC230" s="45"/>
      <c r="VJD230" s="45"/>
      <c r="VJE230" s="45"/>
      <c r="VJF230" s="45"/>
      <c r="VJG230" s="45"/>
      <c r="VJH230" s="45"/>
      <c r="VJI230" s="45"/>
      <c r="VJJ230" s="45"/>
      <c r="VJK230" s="45"/>
      <c r="VJL230" s="45"/>
      <c r="VJM230" s="45"/>
      <c r="VJN230" s="45"/>
      <c r="VJO230" s="45"/>
      <c r="VJP230" s="45"/>
      <c r="VJQ230" s="45"/>
      <c r="VJR230" s="45"/>
      <c r="VJS230" s="45"/>
      <c r="VJT230" s="45"/>
      <c r="VJU230" s="45"/>
      <c r="VJV230" s="45"/>
      <c r="VJW230" s="45"/>
      <c r="VJX230" s="45"/>
      <c r="VJY230" s="45"/>
      <c r="VJZ230" s="45"/>
      <c r="VKA230" s="45"/>
      <c r="VKB230" s="45"/>
      <c r="VKC230" s="45"/>
      <c r="VKD230" s="45"/>
      <c r="VKE230" s="45"/>
      <c r="VKF230" s="45"/>
      <c r="VKG230" s="45"/>
      <c r="VKH230" s="45"/>
      <c r="VKI230" s="45"/>
      <c r="VKJ230" s="45"/>
      <c r="VKK230" s="45"/>
      <c r="VKL230" s="45"/>
      <c r="VKM230" s="45"/>
      <c r="VKN230" s="45"/>
      <c r="VKO230" s="45"/>
      <c r="VKP230" s="45"/>
      <c r="VKQ230" s="45"/>
      <c r="VKR230" s="45"/>
      <c r="VKS230" s="45"/>
      <c r="VKT230" s="45"/>
      <c r="VKU230" s="45"/>
      <c r="VKV230" s="45"/>
      <c r="VKW230" s="45"/>
      <c r="VKX230" s="45"/>
      <c r="VKY230" s="45"/>
      <c r="VKZ230" s="45"/>
      <c r="VLA230" s="45"/>
      <c r="VLB230" s="45"/>
      <c r="VLC230" s="45"/>
      <c r="VLD230" s="45"/>
      <c r="VLE230" s="45"/>
      <c r="VLF230" s="45"/>
      <c r="VLG230" s="45"/>
      <c r="VLH230" s="45"/>
      <c r="VLI230" s="45"/>
      <c r="VLJ230" s="45"/>
      <c r="VLK230" s="45"/>
      <c r="VLL230" s="45"/>
      <c r="VLM230" s="45"/>
      <c r="VLN230" s="45"/>
      <c r="VLO230" s="45"/>
      <c r="VLP230" s="45"/>
      <c r="VLQ230" s="45"/>
      <c r="VLR230" s="45"/>
      <c r="VLS230" s="45"/>
      <c r="VLT230" s="45"/>
      <c r="VLU230" s="45"/>
      <c r="VLV230" s="45"/>
      <c r="VLW230" s="45"/>
      <c r="VLX230" s="45"/>
      <c r="VLY230" s="45"/>
      <c r="VLZ230" s="45"/>
      <c r="VMA230" s="45"/>
      <c r="VMB230" s="45"/>
      <c r="VMC230" s="45"/>
      <c r="VMD230" s="45"/>
      <c r="VME230" s="45"/>
      <c r="VMF230" s="45"/>
      <c r="VMG230" s="45"/>
      <c r="VMH230" s="45"/>
      <c r="VMI230" s="45"/>
      <c r="VMJ230" s="45"/>
      <c r="VMK230" s="45"/>
      <c r="VML230" s="45"/>
      <c r="VMM230" s="45"/>
      <c r="VMN230" s="45"/>
      <c r="VMO230" s="45"/>
      <c r="VMP230" s="45"/>
      <c r="VMQ230" s="45"/>
      <c r="VMR230" s="45"/>
      <c r="VMS230" s="45"/>
      <c r="VMT230" s="45"/>
      <c r="VMU230" s="45"/>
      <c r="VMV230" s="45"/>
      <c r="VMW230" s="45"/>
      <c r="VMX230" s="45"/>
      <c r="VMY230" s="45"/>
      <c r="VMZ230" s="45"/>
      <c r="VNA230" s="45"/>
      <c r="VNB230" s="45"/>
      <c r="VNC230" s="45"/>
      <c r="VND230" s="45"/>
      <c r="VNE230" s="45"/>
      <c r="VNF230" s="45"/>
      <c r="VNG230" s="45"/>
      <c r="VNH230" s="45"/>
      <c r="VNI230" s="45"/>
      <c r="VNJ230" s="45"/>
      <c r="VNK230" s="45"/>
      <c r="VNL230" s="45"/>
      <c r="VNM230" s="45"/>
      <c r="VNN230" s="45"/>
      <c r="VNO230" s="45"/>
      <c r="VNP230" s="45"/>
      <c r="VNQ230" s="45"/>
      <c r="VNR230" s="45"/>
      <c r="VNS230" s="45"/>
      <c r="VNT230" s="45"/>
      <c r="VNU230" s="45"/>
      <c r="VNV230" s="45"/>
      <c r="VNW230" s="45"/>
      <c r="VNX230" s="45"/>
      <c r="VNY230" s="45"/>
      <c r="VNZ230" s="45"/>
      <c r="VOA230" s="45"/>
      <c r="VOB230" s="45"/>
      <c r="VOC230" s="45"/>
      <c r="VOD230" s="45"/>
      <c r="VOE230" s="45"/>
      <c r="VOF230" s="45"/>
      <c r="VOG230" s="45"/>
      <c r="VOH230" s="45"/>
      <c r="VOI230" s="45"/>
      <c r="VOJ230" s="45"/>
      <c r="VOK230" s="45"/>
      <c r="VOL230" s="45"/>
      <c r="VOM230" s="45"/>
      <c r="VON230" s="45"/>
      <c r="VOO230" s="45"/>
      <c r="VOP230" s="45"/>
      <c r="VOQ230" s="45"/>
      <c r="VOR230" s="45"/>
      <c r="VOS230" s="45"/>
      <c r="VOT230" s="45"/>
      <c r="VOU230" s="45"/>
      <c r="VOV230" s="45"/>
      <c r="VOW230" s="45"/>
      <c r="VOX230" s="45"/>
      <c r="VOY230" s="45"/>
      <c r="VOZ230" s="45"/>
      <c r="VPA230" s="45"/>
      <c r="VPB230" s="45"/>
      <c r="VPC230" s="45"/>
      <c r="VPD230" s="45"/>
      <c r="VPE230" s="45"/>
      <c r="VPF230" s="45"/>
      <c r="VPG230" s="45"/>
      <c r="VPH230" s="45"/>
      <c r="VPI230" s="45"/>
      <c r="VPJ230" s="45"/>
      <c r="VPK230" s="45"/>
      <c r="VPL230" s="45"/>
      <c r="VPM230" s="45"/>
      <c r="VPN230" s="45"/>
      <c r="VPO230" s="45"/>
      <c r="VPP230" s="45"/>
      <c r="VPQ230" s="45"/>
      <c r="VPR230" s="45"/>
      <c r="VPS230" s="45"/>
      <c r="VPT230" s="45"/>
      <c r="VPU230" s="45"/>
      <c r="VPV230" s="45"/>
      <c r="VPW230" s="45"/>
      <c r="VPX230" s="45"/>
      <c r="VPY230" s="45"/>
      <c r="VPZ230" s="45"/>
      <c r="VQA230" s="45"/>
      <c r="VQB230" s="45"/>
      <c r="VQC230" s="45"/>
      <c r="VQD230" s="45"/>
      <c r="VQE230" s="45"/>
      <c r="VQF230" s="45"/>
      <c r="VQG230" s="45"/>
      <c r="VQH230" s="45"/>
      <c r="VQI230" s="45"/>
      <c r="VQJ230" s="45"/>
      <c r="VQK230" s="45"/>
      <c r="VQL230" s="45"/>
      <c r="VQM230" s="45"/>
      <c r="VQN230" s="45"/>
      <c r="VQO230" s="45"/>
      <c r="VQP230" s="45"/>
      <c r="VQQ230" s="45"/>
      <c r="VQR230" s="45"/>
      <c r="VQS230" s="45"/>
      <c r="VQT230" s="45"/>
      <c r="VQU230" s="45"/>
      <c r="VQV230" s="45"/>
      <c r="VQW230" s="45"/>
      <c r="VQX230" s="45"/>
      <c r="VQY230" s="45"/>
      <c r="VQZ230" s="45"/>
      <c r="VRA230" s="45"/>
      <c r="VRB230" s="45"/>
      <c r="VRC230" s="45"/>
      <c r="VRD230" s="45"/>
      <c r="VRE230" s="45"/>
      <c r="VRF230" s="45"/>
      <c r="VRG230" s="45"/>
      <c r="VRH230" s="45"/>
      <c r="VRI230" s="45"/>
      <c r="VRJ230" s="45"/>
      <c r="VRK230" s="45"/>
      <c r="VRL230" s="45"/>
      <c r="VRM230" s="45"/>
      <c r="VRN230" s="45"/>
      <c r="VRO230" s="45"/>
      <c r="VRP230" s="45"/>
      <c r="VRQ230" s="45"/>
      <c r="VRR230" s="45"/>
      <c r="VRS230" s="45"/>
      <c r="VRT230" s="45"/>
      <c r="VRU230" s="45"/>
      <c r="VRV230" s="45"/>
      <c r="VRW230" s="45"/>
      <c r="VRX230" s="45"/>
      <c r="VRY230" s="45"/>
      <c r="VRZ230" s="45"/>
      <c r="VSA230" s="45"/>
      <c r="VSB230" s="45"/>
      <c r="VSC230" s="45"/>
      <c r="VSD230" s="45"/>
      <c r="VSE230" s="45"/>
      <c r="VSF230" s="45"/>
      <c r="VSG230" s="45"/>
      <c r="VSH230" s="45"/>
      <c r="VSI230" s="45"/>
      <c r="VSJ230" s="45"/>
      <c r="VSK230" s="45"/>
      <c r="VSL230" s="45"/>
      <c r="VSM230" s="45"/>
      <c r="VSN230" s="45"/>
      <c r="VSO230" s="45"/>
      <c r="VSP230" s="45"/>
      <c r="VSQ230" s="45"/>
      <c r="VSR230" s="45"/>
      <c r="VSS230" s="45"/>
      <c r="VST230" s="45"/>
      <c r="VSU230" s="45"/>
      <c r="VSV230" s="45"/>
      <c r="VSW230" s="45"/>
      <c r="VSX230" s="45"/>
      <c r="VSY230" s="45"/>
      <c r="VSZ230" s="45"/>
      <c r="VTA230" s="45"/>
      <c r="VTB230" s="45"/>
      <c r="VTC230" s="45"/>
      <c r="VTD230" s="45"/>
      <c r="VTE230" s="45"/>
      <c r="VTF230" s="45"/>
      <c r="VTG230" s="45"/>
      <c r="VTH230" s="45"/>
      <c r="VTI230" s="45"/>
      <c r="VTJ230" s="45"/>
      <c r="VTK230" s="45"/>
      <c r="VTL230" s="45"/>
      <c r="VTM230" s="45"/>
      <c r="VTN230" s="45"/>
      <c r="VTO230" s="45"/>
      <c r="VTP230" s="45"/>
      <c r="VTQ230" s="45"/>
      <c r="VTR230" s="45"/>
      <c r="VTS230" s="45"/>
      <c r="VTT230" s="45"/>
      <c r="VTU230" s="45"/>
      <c r="VTV230" s="45"/>
      <c r="VTW230" s="45"/>
      <c r="VTX230" s="45"/>
      <c r="VTY230" s="45"/>
      <c r="VTZ230" s="45"/>
      <c r="VUA230" s="45"/>
      <c r="VUB230" s="45"/>
      <c r="VUC230" s="45"/>
      <c r="VUD230" s="45"/>
      <c r="VUE230" s="45"/>
      <c r="VUF230" s="45"/>
      <c r="VUG230" s="45"/>
      <c r="VUH230" s="45"/>
      <c r="VUI230" s="45"/>
      <c r="VUJ230" s="45"/>
      <c r="VUK230" s="45"/>
      <c r="VUL230" s="45"/>
      <c r="VUM230" s="45"/>
      <c r="VUN230" s="45"/>
      <c r="VUO230" s="45"/>
      <c r="VUP230" s="45"/>
      <c r="VUQ230" s="45"/>
      <c r="VUR230" s="45"/>
      <c r="VUS230" s="45"/>
      <c r="VUT230" s="45"/>
      <c r="VUU230" s="45"/>
      <c r="VUV230" s="45"/>
      <c r="VUW230" s="45"/>
      <c r="VUX230" s="45"/>
      <c r="VUY230" s="45"/>
      <c r="VUZ230" s="45"/>
      <c r="VVA230" s="45"/>
      <c r="VVB230" s="45"/>
      <c r="VVC230" s="45"/>
      <c r="VVD230" s="45"/>
      <c r="VVE230" s="45"/>
      <c r="VVF230" s="45"/>
      <c r="VVG230" s="45"/>
      <c r="VVH230" s="45"/>
      <c r="VVI230" s="45"/>
      <c r="VVJ230" s="45"/>
      <c r="VVK230" s="45"/>
      <c r="VVL230" s="45"/>
      <c r="VVM230" s="45"/>
      <c r="VVN230" s="45"/>
      <c r="VVO230" s="45"/>
      <c r="VVP230" s="45"/>
      <c r="VVQ230" s="45"/>
      <c r="VVR230" s="45"/>
      <c r="VVS230" s="45"/>
      <c r="VVT230" s="45"/>
      <c r="VVU230" s="45"/>
      <c r="VVV230" s="45"/>
      <c r="VVW230" s="45"/>
      <c r="VVX230" s="45"/>
      <c r="VVY230" s="45"/>
      <c r="VVZ230" s="45"/>
      <c r="VWA230" s="45"/>
      <c r="VWB230" s="45"/>
      <c r="VWC230" s="45"/>
      <c r="VWD230" s="45"/>
      <c r="VWE230" s="45"/>
      <c r="VWF230" s="45"/>
      <c r="VWG230" s="45"/>
      <c r="VWH230" s="45"/>
      <c r="VWI230" s="45"/>
      <c r="VWJ230" s="45"/>
      <c r="VWK230" s="45"/>
      <c r="VWL230" s="45"/>
      <c r="VWM230" s="45"/>
      <c r="VWN230" s="45"/>
      <c r="VWO230" s="45"/>
      <c r="VWP230" s="45"/>
      <c r="VWQ230" s="45"/>
      <c r="VWR230" s="45"/>
      <c r="VWS230" s="45"/>
      <c r="VWT230" s="45"/>
      <c r="VWU230" s="45"/>
      <c r="VWV230" s="45"/>
      <c r="VWW230" s="45"/>
      <c r="VWX230" s="45"/>
      <c r="VWY230" s="45"/>
      <c r="VWZ230" s="45"/>
      <c r="VXA230" s="45"/>
      <c r="VXB230" s="45"/>
      <c r="VXC230" s="45"/>
      <c r="VXD230" s="45"/>
      <c r="VXE230" s="45"/>
      <c r="VXF230" s="45"/>
      <c r="VXG230" s="45"/>
      <c r="VXH230" s="45"/>
      <c r="VXI230" s="45"/>
      <c r="VXJ230" s="45"/>
      <c r="VXK230" s="45"/>
      <c r="VXL230" s="45"/>
      <c r="VXM230" s="45"/>
      <c r="VXN230" s="45"/>
      <c r="VXO230" s="45"/>
      <c r="VXP230" s="45"/>
      <c r="VXQ230" s="45"/>
      <c r="VXR230" s="45"/>
      <c r="VXS230" s="45"/>
      <c r="VXT230" s="45"/>
      <c r="VXU230" s="45"/>
      <c r="VXV230" s="45"/>
      <c r="VXW230" s="45"/>
      <c r="VXX230" s="45"/>
      <c r="VXY230" s="45"/>
      <c r="VXZ230" s="45"/>
      <c r="VYA230" s="45"/>
      <c r="VYB230" s="45"/>
      <c r="VYC230" s="45"/>
      <c r="VYD230" s="45"/>
      <c r="VYE230" s="45"/>
      <c r="VYF230" s="45"/>
      <c r="VYG230" s="45"/>
      <c r="VYH230" s="45"/>
      <c r="VYI230" s="45"/>
      <c r="VYJ230" s="45"/>
      <c r="VYK230" s="45"/>
      <c r="VYL230" s="45"/>
      <c r="VYM230" s="45"/>
      <c r="VYN230" s="45"/>
      <c r="VYO230" s="45"/>
      <c r="VYP230" s="45"/>
      <c r="VYQ230" s="45"/>
      <c r="VYR230" s="45"/>
      <c r="VYS230" s="45"/>
      <c r="VYT230" s="45"/>
      <c r="VYU230" s="45"/>
      <c r="VYV230" s="45"/>
      <c r="VYW230" s="45"/>
      <c r="VYX230" s="45"/>
      <c r="VYY230" s="45"/>
      <c r="VYZ230" s="45"/>
      <c r="VZA230" s="45"/>
      <c r="VZB230" s="45"/>
      <c r="VZC230" s="45"/>
      <c r="VZD230" s="45"/>
      <c r="VZE230" s="45"/>
      <c r="VZF230" s="45"/>
      <c r="VZG230" s="45"/>
      <c r="VZH230" s="45"/>
      <c r="VZI230" s="45"/>
      <c r="VZJ230" s="45"/>
      <c r="VZK230" s="45"/>
      <c r="VZL230" s="45"/>
      <c r="VZM230" s="45"/>
      <c r="VZN230" s="45"/>
      <c r="VZO230" s="45"/>
      <c r="VZP230" s="45"/>
      <c r="VZQ230" s="45"/>
      <c r="VZR230" s="45"/>
      <c r="VZS230" s="45"/>
      <c r="VZT230" s="45"/>
      <c r="VZU230" s="45"/>
      <c r="VZV230" s="45"/>
      <c r="VZW230" s="45"/>
      <c r="VZX230" s="45"/>
      <c r="VZY230" s="45"/>
      <c r="VZZ230" s="45"/>
      <c r="WAA230" s="45"/>
      <c r="WAB230" s="45"/>
      <c r="WAC230" s="45"/>
      <c r="WAD230" s="45"/>
      <c r="WAE230" s="45"/>
      <c r="WAF230" s="45"/>
      <c r="WAG230" s="45"/>
      <c r="WAH230" s="45"/>
      <c r="WAI230" s="45"/>
      <c r="WAJ230" s="45"/>
      <c r="WAK230" s="45"/>
      <c r="WAL230" s="45"/>
      <c r="WAM230" s="45"/>
      <c r="WAN230" s="45"/>
      <c r="WAO230" s="45"/>
      <c r="WAP230" s="45"/>
      <c r="WAQ230" s="45"/>
      <c r="WAR230" s="45"/>
      <c r="WAS230" s="45"/>
      <c r="WAT230" s="45"/>
      <c r="WAU230" s="45"/>
      <c r="WAV230" s="45"/>
      <c r="WAW230" s="45"/>
      <c r="WAX230" s="45"/>
      <c r="WAY230" s="45"/>
      <c r="WAZ230" s="45"/>
      <c r="WBA230" s="45"/>
      <c r="WBB230" s="45"/>
      <c r="WBC230" s="45"/>
      <c r="WBD230" s="45"/>
      <c r="WBE230" s="45"/>
      <c r="WBF230" s="45"/>
      <c r="WBG230" s="45"/>
      <c r="WBH230" s="45"/>
      <c r="WBI230" s="45"/>
      <c r="WBJ230" s="45"/>
      <c r="WBK230" s="45"/>
      <c r="WBL230" s="45"/>
      <c r="WBM230" s="45"/>
      <c r="WBN230" s="45"/>
      <c r="WBO230" s="45"/>
      <c r="WBP230" s="45"/>
      <c r="WBQ230" s="45"/>
      <c r="WBR230" s="45"/>
      <c r="WBS230" s="45"/>
      <c r="WBT230" s="45"/>
      <c r="WBU230" s="45"/>
      <c r="WBV230" s="45"/>
      <c r="WBW230" s="45"/>
      <c r="WBX230" s="45"/>
      <c r="WBY230" s="45"/>
      <c r="WBZ230" s="45"/>
      <c r="WCA230" s="45"/>
      <c r="WCB230" s="45"/>
      <c r="WCC230" s="45"/>
      <c r="WCD230" s="45"/>
      <c r="WCE230" s="45"/>
      <c r="WCF230" s="45"/>
      <c r="WCG230" s="45"/>
      <c r="WCH230" s="45"/>
      <c r="WCI230" s="45"/>
      <c r="WCJ230" s="45"/>
      <c r="WCK230" s="45"/>
      <c r="WCL230" s="45"/>
      <c r="WCM230" s="45"/>
      <c r="WCN230" s="45"/>
      <c r="WCO230" s="45"/>
      <c r="WCP230" s="45"/>
      <c r="WCQ230" s="45"/>
      <c r="WCR230" s="45"/>
      <c r="WCS230" s="45"/>
      <c r="WCT230" s="45"/>
      <c r="WCU230" s="45"/>
      <c r="WCV230" s="45"/>
      <c r="WCW230" s="45"/>
      <c r="WCX230" s="45"/>
      <c r="WCY230" s="45"/>
      <c r="WCZ230" s="45"/>
      <c r="WDA230" s="45"/>
      <c r="WDB230" s="45"/>
      <c r="WDC230" s="45"/>
      <c r="WDD230" s="45"/>
      <c r="WDE230" s="45"/>
      <c r="WDF230" s="45"/>
      <c r="WDG230" s="45"/>
      <c r="WDH230" s="45"/>
      <c r="WDI230" s="45"/>
      <c r="WDJ230" s="45"/>
      <c r="WDK230" s="45"/>
      <c r="WDL230" s="45"/>
      <c r="WDM230" s="45"/>
      <c r="WDN230" s="45"/>
      <c r="WDO230" s="45"/>
      <c r="WDP230" s="45"/>
      <c r="WDQ230" s="45"/>
      <c r="WDR230" s="45"/>
      <c r="WDS230" s="45"/>
      <c r="WDT230" s="45"/>
      <c r="WDU230" s="45"/>
      <c r="WDV230" s="45"/>
      <c r="WDW230" s="45"/>
      <c r="WDX230" s="45"/>
      <c r="WDY230" s="45"/>
      <c r="WDZ230" s="45"/>
      <c r="WEA230" s="45"/>
      <c r="WEB230" s="45"/>
      <c r="WEC230" s="45"/>
      <c r="WED230" s="45"/>
      <c r="WEE230" s="45"/>
      <c r="WEF230" s="45"/>
      <c r="WEG230" s="45"/>
      <c r="WEH230" s="45"/>
      <c r="WEI230" s="45"/>
      <c r="WEJ230" s="45"/>
      <c r="WEK230" s="45"/>
      <c r="WEL230" s="45"/>
      <c r="WEM230" s="45"/>
      <c r="WEN230" s="45"/>
      <c r="WEO230" s="45"/>
      <c r="WEP230" s="45"/>
      <c r="WEQ230" s="45"/>
      <c r="WER230" s="45"/>
      <c r="WES230" s="45"/>
      <c r="WET230" s="45"/>
      <c r="WEU230" s="45"/>
      <c r="WEV230" s="45"/>
      <c r="WEW230" s="45"/>
      <c r="WEX230" s="45"/>
      <c r="WEY230" s="45"/>
      <c r="WEZ230" s="45"/>
      <c r="WFA230" s="45"/>
      <c r="WFB230" s="45"/>
      <c r="WFC230" s="45"/>
      <c r="WFD230" s="45"/>
      <c r="WFE230" s="45"/>
      <c r="WFF230" s="45"/>
      <c r="WFG230" s="45"/>
      <c r="WFH230" s="45"/>
      <c r="WFI230" s="45"/>
      <c r="WFJ230" s="45"/>
      <c r="WFK230" s="45"/>
      <c r="WFL230" s="45"/>
      <c r="WFM230" s="45"/>
      <c r="WFN230" s="45"/>
      <c r="WFO230" s="45"/>
      <c r="WFP230" s="45"/>
      <c r="WFQ230" s="45"/>
      <c r="WFR230" s="45"/>
      <c r="WFS230" s="45"/>
      <c r="WFT230" s="45"/>
      <c r="WFU230" s="45"/>
      <c r="WFV230" s="45"/>
      <c r="WFW230" s="45"/>
      <c r="WFX230" s="45"/>
      <c r="WFY230" s="45"/>
      <c r="WFZ230" s="45"/>
      <c r="WGA230" s="45"/>
      <c r="WGB230" s="45"/>
      <c r="WGC230" s="45"/>
      <c r="WGD230" s="45"/>
      <c r="WGE230" s="45"/>
      <c r="WGF230" s="45"/>
      <c r="WGG230" s="45"/>
      <c r="WGH230" s="45"/>
      <c r="WGI230" s="45"/>
      <c r="WGJ230" s="45"/>
      <c r="WGK230" s="45"/>
      <c r="WGL230" s="45"/>
      <c r="WGM230" s="45"/>
      <c r="WGN230" s="45"/>
      <c r="WGO230" s="45"/>
      <c r="WGP230" s="45"/>
      <c r="WGQ230" s="45"/>
      <c r="WGR230" s="45"/>
      <c r="WGS230" s="45"/>
      <c r="WGT230" s="45"/>
      <c r="WGU230" s="45"/>
      <c r="WGV230" s="45"/>
      <c r="WGW230" s="45"/>
      <c r="WGX230" s="45"/>
      <c r="WGY230" s="45"/>
      <c r="WGZ230" s="45"/>
      <c r="WHA230" s="45"/>
      <c r="WHB230" s="45"/>
      <c r="WHC230" s="45"/>
      <c r="WHD230" s="45"/>
      <c r="WHE230" s="45"/>
      <c r="WHF230" s="45"/>
      <c r="WHG230" s="45"/>
      <c r="WHH230" s="45"/>
      <c r="WHI230" s="45"/>
      <c r="WHJ230" s="45"/>
      <c r="WHK230" s="45"/>
      <c r="WHL230" s="45"/>
      <c r="WHM230" s="45"/>
      <c r="WHN230" s="45"/>
      <c r="WHO230" s="45"/>
      <c r="WHP230" s="45"/>
      <c r="WHQ230" s="45"/>
      <c r="WHR230" s="45"/>
      <c r="WHS230" s="45"/>
      <c r="WHT230" s="45"/>
      <c r="WHU230" s="45"/>
      <c r="WHV230" s="45"/>
      <c r="WHW230" s="45"/>
      <c r="WHX230" s="45"/>
      <c r="WHY230" s="45"/>
      <c r="WHZ230" s="45"/>
      <c r="WIA230" s="45"/>
      <c r="WIB230" s="45"/>
      <c r="WIC230" s="45"/>
      <c r="WID230" s="45"/>
      <c r="WIE230" s="45"/>
      <c r="WIF230" s="45"/>
      <c r="WIG230" s="45"/>
      <c r="WIH230" s="45"/>
      <c r="WII230" s="45"/>
      <c r="WIJ230" s="45"/>
      <c r="WIK230" s="45"/>
      <c r="WIL230" s="45"/>
      <c r="WIM230" s="45"/>
      <c r="WIN230" s="45"/>
      <c r="WIO230" s="45"/>
      <c r="WIP230" s="45"/>
      <c r="WIQ230" s="45"/>
      <c r="WIR230" s="45"/>
      <c r="WIS230" s="45"/>
      <c r="WIT230" s="45"/>
      <c r="WIU230" s="45"/>
      <c r="WIV230" s="45"/>
      <c r="WIW230" s="45"/>
      <c r="WIX230" s="45"/>
      <c r="WIY230" s="45"/>
      <c r="WIZ230" s="45"/>
      <c r="WJA230" s="45"/>
      <c r="WJB230" s="45"/>
      <c r="WJC230" s="45"/>
      <c r="WJD230" s="45"/>
      <c r="WJE230" s="45"/>
      <c r="WJF230" s="45"/>
      <c r="WJG230" s="45"/>
      <c r="WJH230" s="45"/>
      <c r="WJI230" s="45"/>
      <c r="WJJ230" s="45"/>
      <c r="WJK230" s="45"/>
      <c r="WJL230" s="45"/>
      <c r="WJM230" s="45"/>
      <c r="WJN230" s="45"/>
      <c r="WJO230" s="45"/>
      <c r="WJP230" s="45"/>
      <c r="WJQ230" s="45"/>
      <c r="WJR230" s="45"/>
      <c r="WJS230" s="45"/>
      <c r="WJT230" s="45"/>
      <c r="WJU230" s="45"/>
      <c r="WJV230" s="45"/>
      <c r="WJW230" s="45"/>
      <c r="WJX230" s="45"/>
      <c r="WJY230" s="45"/>
      <c r="WJZ230" s="45"/>
      <c r="WKA230" s="45"/>
      <c r="WKB230" s="45"/>
      <c r="WKC230" s="45"/>
      <c r="WKD230" s="45"/>
      <c r="WKE230" s="45"/>
      <c r="WKF230" s="45"/>
      <c r="WKG230" s="45"/>
      <c r="WKH230" s="45"/>
      <c r="WKI230" s="45"/>
      <c r="WKJ230" s="45"/>
      <c r="WKK230" s="45"/>
      <c r="WKL230" s="45"/>
      <c r="WKM230" s="45"/>
      <c r="WKN230" s="45"/>
      <c r="WKO230" s="45"/>
      <c r="WKP230" s="45"/>
      <c r="WKQ230" s="45"/>
      <c r="WKR230" s="45"/>
      <c r="WKS230" s="45"/>
      <c r="WKT230" s="45"/>
      <c r="WKU230" s="45"/>
      <c r="WKV230" s="45"/>
      <c r="WKW230" s="45"/>
      <c r="WKX230" s="45"/>
      <c r="WKY230" s="45"/>
      <c r="WKZ230" s="45"/>
      <c r="WLA230" s="45"/>
      <c r="WLB230" s="45"/>
      <c r="WLC230" s="45"/>
      <c r="WLD230" s="45"/>
      <c r="WLE230" s="45"/>
      <c r="WLF230" s="45"/>
      <c r="WLG230" s="45"/>
      <c r="WLH230" s="45"/>
      <c r="WLI230" s="45"/>
      <c r="WLJ230" s="45"/>
      <c r="WLK230" s="45"/>
      <c r="WLL230" s="45"/>
      <c r="WLM230" s="45"/>
      <c r="WLN230" s="45"/>
      <c r="WLO230" s="45"/>
      <c r="WLP230" s="45"/>
      <c r="WLQ230" s="45"/>
      <c r="WLR230" s="45"/>
      <c r="WLS230" s="45"/>
      <c r="WLT230" s="45"/>
      <c r="WLU230" s="45"/>
      <c r="WLV230" s="45"/>
      <c r="WLW230" s="45"/>
      <c r="WLX230" s="45"/>
      <c r="WLY230" s="45"/>
      <c r="WLZ230" s="45"/>
      <c r="WMA230" s="45"/>
      <c r="WMB230" s="45"/>
      <c r="WMC230" s="45"/>
      <c r="WMD230" s="45"/>
      <c r="WME230" s="45"/>
      <c r="WMF230" s="45"/>
      <c r="WMG230" s="45"/>
      <c r="WMH230" s="45"/>
      <c r="WMI230" s="45"/>
      <c r="WMJ230" s="45"/>
      <c r="WMK230" s="45"/>
      <c r="WML230" s="45"/>
      <c r="WMM230" s="45"/>
      <c r="WMN230" s="45"/>
      <c r="WMO230" s="45"/>
      <c r="WMP230" s="45"/>
      <c r="WMQ230" s="45"/>
      <c r="WMR230" s="45"/>
      <c r="WMS230" s="45"/>
      <c r="WMT230" s="45"/>
      <c r="WMU230" s="45"/>
      <c r="WMV230" s="45"/>
      <c r="WMW230" s="45"/>
      <c r="WMX230" s="45"/>
      <c r="WMY230" s="45"/>
      <c r="WMZ230" s="45"/>
      <c r="WNA230" s="45"/>
      <c r="WNB230" s="45"/>
      <c r="WNC230" s="45"/>
      <c r="WND230" s="45"/>
      <c r="WNE230" s="45"/>
      <c r="WNF230" s="45"/>
      <c r="WNG230" s="45"/>
      <c r="WNH230" s="45"/>
      <c r="WNI230" s="45"/>
      <c r="WNJ230" s="45"/>
      <c r="WNK230" s="45"/>
      <c r="WNL230" s="45"/>
      <c r="WNM230" s="45"/>
      <c r="WNN230" s="45"/>
      <c r="WNO230" s="45"/>
      <c r="WNP230" s="45"/>
      <c r="WNQ230" s="45"/>
      <c r="WNR230" s="45"/>
      <c r="WNS230" s="45"/>
      <c r="WNT230" s="45"/>
      <c r="WNU230" s="45"/>
      <c r="WNV230" s="45"/>
      <c r="WNW230" s="45"/>
      <c r="WNX230" s="45"/>
      <c r="WNY230" s="45"/>
      <c r="WNZ230" s="45"/>
      <c r="WOA230" s="45"/>
      <c r="WOB230" s="45"/>
      <c r="WOC230" s="45"/>
      <c r="WOD230" s="45"/>
      <c r="WOE230" s="45"/>
      <c r="WOF230" s="45"/>
      <c r="WOG230" s="45"/>
      <c r="WOH230" s="45"/>
      <c r="WOI230" s="45"/>
      <c r="WOJ230" s="45"/>
      <c r="WOK230" s="45"/>
      <c r="WOL230" s="45"/>
      <c r="WOM230" s="45"/>
      <c r="WON230" s="45"/>
      <c r="WOO230" s="45"/>
      <c r="WOP230" s="45"/>
      <c r="WOQ230" s="45"/>
      <c r="WOR230" s="45"/>
      <c r="WOS230" s="45"/>
      <c r="WOT230" s="45"/>
      <c r="WOU230" s="45"/>
      <c r="WOV230" s="45"/>
      <c r="WOW230" s="45"/>
      <c r="WOX230" s="45"/>
      <c r="WOY230" s="45"/>
      <c r="WOZ230" s="45"/>
      <c r="WPA230" s="45"/>
      <c r="WPB230" s="45"/>
      <c r="WPC230" s="45"/>
      <c r="WPD230" s="45"/>
      <c r="WPE230" s="45"/>
      <c r="WPF230" s="45"/>
      <c r="WPG230" s="45"/>
      <c r="WPH230" s="45"/>
      <c r="WPI230" s="45"/>
      <c r="WPJ230" s="45"/>
      <c r="WPK230" s="45"/>
      <c r="WPL230" s="45"/>
      <c r="WPM230" s="45"/>
      <c r="WPN230" s="45"/>
      <c r="WPO230" s="45"/>
      <c r="WPP230" s="45"/>
      <c r="WPQ230" s="45"/>
      <c r="WPR230" s="45"/>
      <c r="WPS230" s="45"/>
      <c r="WPT230" s="45"/>
      <c r="WPU230" s="45"/>
      <c r="WPV230" s="45"/>
      <c r="WPW230" s="45"/>
      <c r="WPX230" s="45"/>
      <c r="WPY230" s="45"/>
      <c r="WPZ230" s="45"/>
      <c r="WQA230" s="45"/>
      <c r="WQB230" s="45"/>
      <c r="WQC230" s="45"/>
      <c r="WQD230" s="45"/>
      <c r="WQE230" s="45"/>
      <c r="WQF230" s="45"/>
      <c r="WQG230" s="45"/>
      <c r="WQH230" s="45"/>
      <c r="WQI230" s="45"/>
      <c r="WQJ230" s="45"/>
      <c r="WQK230" s="45"/>
      <c r="WQL230" s="45"/>
      <c r="WQM230" s="45"/>
      <c r="WQN230" s="45"/>
      <c r="WQO230" s="45"/>
      <c r="WQP230" s="45"/>
      <c r="WQQ230" s="45"/>
      <c r="WQR230" s="45"/>
      <c r="WQS230" s="45"/>
      <c r="WQT230" s="45"/>
      <c r="WQU230" s="45"/>
      <c r="WQV230" s="45"/>
      <c r="WQW230" s="45"/>
      <c r="WQX230" s="45"/>
      <c r="WQY230" s="45"/>
      <c r="WQZ230" s="45"/>
      <c r="WRA230" s="45"/>
      <c r="WRB230" s="45"/>
      <c r="WRC230" s="45"/>
      <c r="WRD230" s="45"/>
      <c r="WRE230" s="45"/>
      <c r="WRF230" s="45"/>
      <c r="WRG230" s="45"/>
      <c r="WRH230" s="45"/>
      <c r="WRI230" s="45"/>
      <c r="WRJ230" s="45"/>
      <c r="WRK230" s="45"/>
      <c r="WRL230" s="45"/>
      <c r="WRM230" s="45"/>
      <c r="WRN230" s="45"/>
      <c r="WRO230" s="45"/>
      <c r="WRP230" s="45"/>
      <c r="WRQ230" s="45"/>
      <c r="WRR230" s="45"/>
      <c r="WRS230" s="45"/>
      <c r="WRT230" s="45"/>
      <c r="WRU230" s="45"/>
      <c r="WRV230" s="45"/>
      <c r="WRW230" s="45"/>
      <c r="WRX230" s="45"/>
      <c r="WRY230" s="45"/>
      <c r="WRZ230" s="45"/>
      <c r="WSA230" s="45"/>
      <c r="WSB230" s="45"/>
      <c r="WSC230" s="45"/>
      <c r="WSD230" s="45"/>
      <c r="WSE230" s="45"/>
      <c r="WSF230" s="45"/>
      <c r="WSG230" s="45"/>
      <c r="WSH230" s="45"/>
      <c r="WSI230" s="45"/>
      <c r="WSJ230" s="45"/>
      <c r="WSK230" s="45"/>
      <c r="WSL230" s="45"/>
      <c r="WSM230" s="45"/>
      <c r="WSN230" s="45"/>
      <c r="WSO230" s="45"/>
      <c r="WSP230" s="45"/>
      <c r="WSQ230" s="45"/>
      <c r="WSR230" s="45"/>
      <c r="WSS230" s="45"/>
      <c r="WST230" s="45"/>
      <c r="WSU230" s="45"/>
      <c r="WSV230" s="45"/>
      <c r="WSW230" s="45"/>
      <c r="WSX230" s="45"/>
      <c r="WSY230" s="45"/>
      <c r="WSZ230" s="45"/>
      <c r="WTA230" s="45"/>
      <c r="WTB230" s="45"/>
      <c r="WTC230" s="45"/>
      <c r="WTD230" s="45"/>
      <c r="WTE230" s="45"/>
      <c r="WTF230" s="45"/>
      <c r="WTG230" s="45"/>
      <c r="WTH230" s="45"/>
      <c r="WTI230" s="45"/>
      <c r="WTJ230" s="45"/>
      <c r="WTK230" s="45"/>
      <c r="WTL230" s="45"/>
      <c r="WTM230" s="45"/>
      <c r="WTN230" s="45"/>
      <c r="WTO230" s="45"/>
      <c r="WTP230" s="45"/>
      <c r="WTQ230" s="45"/>
      <c r="WTR230" s="45"/>
      <c r="WTS230" s="45"/>
      <c r="WTT230" s="45"/>
      <c r="WTU230" s="45"/>
      <c r="WTV230" s="45"/>
      <c r="WTW230" s="45"/>
      <c r="WTX230" s="45"/>
      <c r="WTY230" s="45"/>
      <c r="WTZ230" s="45"/>
      <c r="WUA230" s="45"/>
      <c r="WUB230" s="45"/>
      <c r="WUC230" s="45"/>
      <c r="WUD230" s="45"/>
      <c r="WUE230" s="45"/>
      <c r="WUF230" s="45"/>
      <c r="WUG230" s="45"/>
      <c r="WUH230" s="45"/>
      <c r="WUI230" s="45"/>
      <c r="WUJ230" s="45"/>
      <c r="WUK230" s="45"/>
      <c r="WUL230" s="45"/>
      <c r="WUM230" s="45"/>
      <c r="WUN230" s="45"/>
      <c r="WUO230" s="45"/>
      <c r="WUP230" s="45"/>
      <c r="WUQ230" s="45"/>
      <c r="WUR230" s="45"/>
      <c r="WUS230" s="45"/>
      <c r="WUT230" s="45"/>
      <c r="WUU230" s="45"/>
      <c r="WUV230" s="45"/>
      <c r="WUW230" s="45"/>
      <c r="WUX230" s="45"/>
      <c r="WUY230" s="45"/>
      <c r="WUZ230" s="45"/>
      <c r="WVA230" s="45"/>
      <c r="WVB230" s="45"/>
      <c r="WVC230" s="45"/>
      <c r="WVD230" s="45"/>
      <c r="WVE230" s="45"/>
      <c r="WVF230" s="45"/>
      <c r="WVG230" s="45"/>
      <c r="WVH230" s="45"/>
      <c r="WVI230" s="45"/>
      <c r="WVJ230" s="45"/>
      <c r="WVK230" s="45"/>
      <c r="WVL230" s="45"/>
      <c r="WVM230" s="45"/>
      <c r="WVN230" s="45"/>
      <c r="WVO230" s="45"/>
      <c r="WVP230" s="45"/>
      <c r="WVQ230" s="45"/>
      <c r="WVR230" s="45"/>
      <c r="WVS230" s="45"/>
    </row>
    <row r="231" spans="1:16139" s="41" customFormat="1" ht="53.25" customHeight="1">
      <c r="A231" s="21" t="s">
        <v>274</v>
      </c>
      <c r="B231" s="18" t="s">
        <v>275</v>
      </c>
      <c r="C231" s="18" t="s">
        <v>297</v>
      </c>
      <c r="D231" s="18" t="s">
        <v>307</v>
      </c>
      <c r="E231" s="18"/>
      <c r="F231" s="18"/>
      <c r="G231" s="19">
        <f>'2023'!G241</f>
        <v>9</v>
      </c>
      <c r="H231" s="19">
        <f>'2023'!H241</f>
        <v>3</v>
      </c>
      <c r="I231" s="19">
        <f>'2023'!I241</f>
        <v>0</v>
      </c>
      <c r="J231" s="19">
        <f>'2023'!J241</f>
        <v>4.5</v>
      </c>
      <c r="K231" s="19">
        <f t="shared" si="103"/>
        <v>16.5</v>
      </c>
      <c r="L231" s="46">
        <v>4529.4799999999996</v>
      </c>
      <c r="M231" s="3">
        <v>4529.4799999999996</v>
      </c>
      <c r="N231" s="4">
        <v>2163.2000000000003</v>
      </c>
      <c r="O231" s="3">
        <v>2249.7280000000005</v>
      </c>
      <c r="P231" s="20">
        <f t="shared" si="104"/>
        <v>21296.519999999993</v>
      </c>
      <c r="Q231" s="20">
        <f t="shared" si="105"/>
        <v>7098.8399999999983</v>
      </c>
      <c r="R231" s="20">
        <f t="shared" si="105"/>
        <v>0</v>
      </c>
      <c r="S231" s="20">
        <f t="shared" si="106"/>
        <v>10258.883999999996</v>
      </c>
      <c r="T231" s="20">
        <f t="shared" si="107"/>
        <v>38654.243999999992</v>
      </c>
      <c r="U231" s="38"/>
      <c r="V231" s="39"/>
      <c r="W231" s="39"/>
      <c r="X231" s="22"/>
      <c r="Y231" s="22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  <c r="DT231" s="40"/>
      <c r="DU231" s="40"/>
      <c r="DV231" s="40"/>
      <c r="DW231" s="40"/>
      <c r="DX231" s="40"/>
      <c r="DY231" s="40"/>
      <c r="DZ231" s="40"/>
      <c r="EA231" s="40"/>
      <c r="EB231" s="40"/>
      <c r="EC231" s="40"/>
      <c r="ED231" s="40"/>
      <c r="EE231" s="40"/>
      <c r="EF231" s="40"/>
      <c r="EG231" s="40"/>
      <c r="EH231" s="40"/>
      <c r="EI231" s="40"/>
      <c r="EJ231" s="40"/>
      <c r="EK231" s="40"/>
      <c r="EL231" s="40"/>
      <c r="EM231" s="40"/>
      <c r="EN231" s="40"/>
      <c r="EO231" s="40"/>
      <c r="EP231" s="40"/>
      <c r="EQ231" s="40"/>
      <c r="ER231" s="40"/>
      <c r="ES231" s="40"/>
      <c r="ET231" s="40"/>
      <c r="EU231" s="40"/>
      <c r="EV231" s="40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</row>
    <row r="232" spans="1:16139" s="47" customFormat="1" ht="53.25" customHeight="1">
      <c r="A232" s="21">
        <v>2919003805</v>
      </c>
      <c r="B232" s="18" t="s">
        <v>276</v>
      </c>
      <c r="C232" s="18" t="s">
        <v>138</v>
      </c>
      <c r="D232" s="18" t="s">
        <v>277</v>
      </c>
      <c r="E232" s="18"/>
      <c r="F232" s="18"/>
      <c r="G232" s="19">
        <f>'2023'!G242</f>
        <v>17.635999999999999</v>
      </c>
      <c r="H232" s="19">
        <f>'2023'!H242</f>
        <v>11.757999999999999</v>
      </c>
      <c r="I232" s="19">
        <f>'2023'!I242</f>
        <v>5.8789999999999996</v>
      </c>
      <c r="J232" s="19">
        <f>'2023'!J242</f>
        <v>17.637</v>
      </c>
      <c r="K232" s="19">
        <f t="shared" si="103"/>
        <v>52.91</v>
      </c>
      <c r="L232" s="4">
        <v>3236.61</v>
      </c>
      <c r="M232" s="3">
        <v>3236.6099999999997</v>
      </c>
      <c r="N232" s="4">
        <v>1828.3200000000002</v>
      </c>
      <c r="O232" s="3">
        <v>1901.4528000000003</v>
      </c>
      <c r="P232" s="20">
        <f t="shared" si="104"/>
        <v>24836.602439999999</v>
      </c>
      <c r="Q232" s="20">
        <f t="shared" si="105"/>
        <v>16558.67382</v>
      </c>
      <c r="R232" s="20">
        <f t="shared" si="105"/>
        <v>7849.3891787999964</v>
      </c>
      <c r="S232" s="20">
        <f t="shared" si="106"/>
        <v>23548.167536399989</v>
      </c>
      <c r="T232" s="20">
        <f t="shared" si="107"/>
        <v>72792.832975199985</v>
      </c>
      <c r="U232" s="44"/>
      <c r="V232" s="39"/>
      <c r="W232" s="39"/>
      <c r="X232" s="22"/>
      <c r="Y232" s="22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5"/>
      <c r="FU232" s="45"/>
      <c r="FV232" s="45"/>
      <c r="FW232" s="45"/>
      <c r="FX232" s="45"/>
      <c r="FY232" s="45"/>
      <c r="FZ232" s="45"/>
      <c r="GA232" s="45"/>
      <c r="GB232" s="45"/>
      <c r="GC232" s="45"/>
      <c r="GD232" s="45"/>
      <c r="GE232" s="45"/>
      <c r="GF232" s="45"/>
      <c r="GG232" s="45"/>
      <c r="GH232" s="45"/>
      <c r="GI232" s="45"/>
      <c r="GJ232" s="45"/>
      <c r="GK232" s="45"/>
      <c r="GL232" s="45"/>
      <c r="GM232" s="45"/>
      <c r="GN232" s="45"/>
      <c r="GO232" s="45"/>
      <c r="GP232" s="45"/>
      <c r="GQ232" s="45"/>
      <c r="GR232" s="45"/>
      <c r="GS232" s="45"/>
      <c r="GT232" s="45"/>
      <c r="GU232" s="45"/>
      <c r="GV232" s="45"/>
      <c r="GW232" s="45"/>
      <c r="GX232" s="45"/>
      <c r="GY232" s="45"/>
      <c r="GZ232" s="45"/>
      <c r="HA232" s="45"/>
      <c r="HB232" s="45"/>
      <c r="HC232" s="45"/>
      <c r="HD232" s="45"/>
      <c r="HE232" s="45"/>
      <c r="HF232" s="45"/>
      <c r="HG232" s="45"/>
      <c r="HH232" s="45"/>
      <c r="HI232" s="45"/>
      <c r="HJ232" s="45"/>
      <c r="HK232" s="45"/>
      <c r="HL232" s="45"/>
      <c r="HM232" s="45"/>
      <c r="HN232" s="45"/>
      <c r="HO232" s="45"/>
      <c r="HP232" s="45"/>
      <c r="HQ232" s="45"/>
      <c r="HR232" s="45"/>
      <c r="HS232" s="45"/>
      <c r="HT232" s="45"/>
      <c r="HU232" s="45"/>
      <c r="HV232" s="45"/>
      <c r="HW232" s="45"/>
      <c r="HX232" s="45"/>
      <c r="HY232" s="45"/>
      <c r="HZ232" s="45"/>
      <c r="IA232" s="45"/>
      <c r="IB232" s="45"/>
      <c r="IC232" s="45"/>
      <c r="ID232" s="45"/>
      <c r="IE232" s="45"/>
      <c r="IF232" s="45"/>
      <c r="IG232" s="45"/>
      <c r="IH232" s="45"/>
      <c r="II232" s="45"/>
      <c r="IJ232" s="45"/>
      <c r="IK232" s="45"/>
      <c r="IL232" s="45"/>
      <c r="IM232" s="45"/>
      <c r="IN232" s="45"/>
      <c r="IO232" s="45"/>
      <c r="IP232" s="45"/>
      <c r="IQ232" s="45"/>
      <c r="IR232" s="45"/>
      <c r="IS232" s="45"/>
      <c r="IT232" s="45"/>
      <c r="IU232" s="45"/>
      <c r="IV232" s="45"/>
      <c r="IW232" s="45"/>
      <c r="IX232" s="45"/>
      <c r="IY232" s="45"/>
      <c r="IZ232" s="45"/>
      <c r="JA232" s="45"/>
      <c r="JB232" s="45"/>
      <c r="JC232" s="45"/>
      <c r="JD232" s="45"/>
      <c r="JE232" s="45"/>
      <c r="JF232" s="45"/>
      <c r="JG232" s="45"/>
      <c r="JH232" s="45"/>
      <c r="JI232" s="45"/>
      <c r="JJ232" s="45"/>
      <c r="JK232" s="45"/>
      <c r="JL232" s="45"/>
      <c r="JM232" s="45"/>
      <c r="JN232" s="45"/>
      <c r="JO232" s="45"/>
      <c r="JP232" s="45"/>
      <c r="JQ232" s="45"/>
      <c r="JR232" s="45"/>
      <c r="JS232" s="45"/>
      <c r="JT232" s="45"/>
      <c r="JU232" s="45"/>
      <c r="JV232" s="45"/>
      <c r="JW232" s="45"/>
      <c r="JX232" s="45"/>
      <c r="JY232" s="45"/>
      <c r="JZ232" s="45"/>
      <c r="KA232" s="45"/>
      <c r="KB232" s="45"/>
      <c r="KC232" s="45"/>
      <c r="KD232" s="45"/>
      <c r="KE232" s="45"/>
      <c r="KF232" s="45"/>
      <c r="KG232" s="45"/>
      <c r="KH232" s="45"/>
      <c r="KI232" s="45"/>
      <c r="KJ232" s="45"/>
      <c r="KK232" s="45"/>
      <c r="KL232" s="45"/>
      <c r="KM232" s="45"/>
      <c r="KN232" s="45"/>
      <c r="KO232" s="45"/>
      <c r="KP232" s="45"/>
      <c r="KQ232" s="45"/>
      <c r="KR232" s="45"/>
      <c r="KS232" s="45"/>
      <c r="KT232" s="45"/>
      <c r="KU232" s="45"/>
      <c r="KV232" s="45"/>
      <c r="KW232" s="45"/>
      <c r="KX232" s="45"/>
      <c r="KY232" s="45"/>
      <c r="KZ232" s="45"/>
      <c r="LA232" s="45"/>
      <c r="LB232" s="45"/>
      <c r="LC232" s="45"/>
      <c r="LD232" s="45"/>
      <c r="LE232" s="45"/>
      <c r="LF232" s="45"/>
      <c r="LG232" s="45"/>
      <c r="LH232" s="45"/>
      <c r="LI232" s="45"/>
      <c r="LJ232" s="45"/>
      <c r="LK232" s="45"/>
      <c r="LL232" s="45"/>
      <c r="LM232" s="45"/>
      <c r="LN232" s="45"/>
      <c r="LO232" s="45"/>
      <c r="LP232" s="45"/>
      <c r="LQ232" s="45"/>
      <c r="LR232" s="45"/>
      <c r="LS232" s="45"/>
      <c r="LT232" s="45"/>
      <c r="LU232" s="45"/>
      <c r="LV232" s="45"/>
      <c r="LW232" s="45"/>
      <c r="LX232" s="45"/>
      <c r="LY232" s="45"/>
      <c r="LZ232" s="45"/>
      <c r="MA232" s="45"/>
      <c r="MB232" s="45"/>
      <c r="MC232" s="45"/>
      <c r="MD232" s="45"/>
      <c r="ME232" s="45"/>
      <c r="MF232" s="45"/>
      <c r="MG232" s="45"/>
      <c r="MH232" s="45"/>
      <c r="MI232" s="45"/>
      <c r="MJ232" s="45"/>
      <c r="MK232" s="45"/>
      <c r="ML232" s="45"/>
      <c r="MM232" s="45"/>
      <c r="MN232" s="45"/>
      <c r="MO232" s="45"/>
      <c r="MP232" s="45"/>
      <c r="MQ232" s="45"/>
      <c r="MR232" s="45"/>
      <c r="MS232" s="45"/>
      <c r="MT232" s="45"/>
      <c r="MU232" s="45"/>
      <c r="MV232" s="45"/>
      <c r="MW232" s="45"/>
      <c r="MX232" s="45"/>
      <c r="MY232" s="45"/>
      <c r="MZ232" s="45"/>
      <c r="NA232" s="45"/>
      <c r="NB232" s="45"/>
      <c r="NC232" s="45"/>
      <c r="ND232" s="45"/>
      <c r="NE232" s="45"/>
      <c r="NF232" s="45"/>
      <c r="NG232" s="45"/>
      <c r="NH232" s="45"/>
      <c r="NI232" s="45"/>
      <c r="NJ232" s="45"/>
      <c r="NK232" s="45"/>
      <c r="NL232" s="45"/>
      <c r="NM232" s="45"/>
      <c r="NN232" s="45"/>
      <c r="NO232" s="45"/>
      <c r="NP232" s="45"/>
      <c r="NQ232" s="45"/>
      <c r="NR232" s="45"/>
      <c r="NS232" s="45"/>
      <c r="NT232" s="45"/>
      <c r="NU232" s="45"/>
      <c r="NV232" s="45"/>
      <c r="NW232" s="45"/>
      <c r="NX232" s="45"/>
      <c r="NY232" s="45"/>
      <c r="NZ232" s="45"/>
      <c r="OA232" s="45"/>
      <c r="OB232" s="45"/>
      <c r="OC232" s="45"/>
      <c r="OD232" s="45"/>
      <c r="OE232" s="45"/>
      <c r="OF232" s="45"/>
      <c r="OG232" s="45"/>
      <c r="OH232" s="45"/>
      <c r="OI232" s="45"/>
      <c r="OJ232" s="45"/>
      <c r="OK232" s="45"/>
      <c r="OL232" s="45"/>
      <c r="OM232" s="45"/>
      <c r="ON232" s="45"/>
      <c r="OO232" s="45"/>
      <c r="OP232" s="45"/>
      <c r="OQ232" s="45"/>
      <c r="OR232" s="45"/>
      <c r="OS232" s="45"/>
      <c r="OT232" s="45"/>
      <c r="OU232" s="45"/>
      <c r="OV232" s="45"/>
      <c r="OW232" s="45"/>
      <c r="OX232" s="45"/>
      <c r="OY232" s="45"/>
      <c r="OZ232" s="45"/>
      <c r="PA232" s="45"/>
      <c r="PB232" s="45"/>
      <c r="PC232" s="45"/>
      <c r="PD232" s="45"/>
      <c r="PE232" s="45"/>
      <c r="PF232" s="45"/>
      <c r="PG232" s="45"/>
      <c r="PH232" s="45"/>
      <c r="PI232" s="45"/>
      <c r="PJ232" s="45"/>
      <c r="PK232" s="45"/>
      <c r="PL232" s="45"/>
      <c r="PM232" s="45"/>
      <c r="PN232" s="45"/>
      <c r="PO232" s="45"/>
      <c r="PP232" s="45"/>
      <c r="PQ232" s="45"/>
      <c r="PR232" s="45"/>
      <c r="PS232" s="45"/>
      <c r="PT232" s="45"/>
      <c r="PU232" s="45"/>
      <c r="PV232" s="45"/>
      <c r="PW232" s="45"/>
      <c r="PX232" s="45"/>
      <c r="PY232" s="45"/>
      <c r="PZ232" s="45"/>
      <c r="QA232" s="45"/>
      <c r="QB232" s="45"/>
      <c r="QC232" s="45"/>
      <c r="QD232" s="45"/>
      <c r="QE232" s="45"/>
      <c r="QF232" s="45"/>
      <c r="QG232" s="45"/>
      <c r="QH232" s="45"/>
      <c r="QI232" s="45"/>
      <c r="QJ232" s="45"/>
      <c r="QK232" s="45"/>
      <c r="QL232" s="45"/>
      <c r="QM232" s="45"/>
      <c r="QN232" s="45"/>
      <c r="QO232" s="45"/>
      <c r="QP232" s="45"/>
      <c r="QQ232" s="45"/>
      <c r="QR232" s="45"/>
      <c r="QS232" s="45"/>
      <c r="QT232" s="45"/>
      <c r="QU232" s="45"/>
      <c r="QV232" s="45"/>
      <c r="QW232" s="45"/>
      <c r="QX232" s="45"/>
      <c r="QY232" s="45"/>
      <c r="QZ232" s="45"/>
      <c r="RA232" s="45"/>
      <c r="RB232" s="45"/>
      <c r="RC232" s="45"/>
      <c r="RD232" s="45"/>
      <c r="RE232" s="45"/>
      <c r="RF232" s="45"/>
      <c r="RG232" s="45"/>
      <c r="RH232" s="45"/>
      <c r="RI232" s="45"/>
      <c r="RJ232" s="45"/>
      <c r="RK232" s="45"/>
      <c r="RL232" s="45"/>
      <c r="RM232" s="45"/>
      <c r="RN232" s="45"/>
      <c r="RO232" s="45"/>
      <c r="RP232" s="45"/>
      <c r="RQ232" s="45"/>
      <c r="RR232" s="45"/>
      <c r="RS232" s="45"/>
      <c r="RT232" s="45"/>
      <c r="RU232" s="45"/>
      <c r="RV232" s="45"/>
      <c r="RW232" s="45"/>
      <c r="RX232" s="45"/>
      <c r="RY232" s="45"/>
      <c r="RZ232" s="45"/>
      <c r="SA232" s="45"/>
      <c r="SB232" s="45"/>
      <c r="SC232" s="45"/>
      <c r="SD232" s="45"/>
      <c r="SE232" s="45"/>
      <c r="SF232" s="45"/>
      <c r="SG232" s="45"/>
      <c r="SH232" s="45"/>
      <c r="SI232" s="45"/>
      <c r="SJ232" s="45"/>
      <c r="SK232" s="45"/>
      <c r="SL232" s="45"/>
      <c r="SM232" s="45"/>
      <c r="SN232" s="45"/>
      <c r="SO232" s="45"/>
      <c r="SP232" s="45"/>
      <c r="SQ232" s="45"/>
      <c r="SR232" s="45"/>
      <c r="SS232" s="45"/>
      <c r="ST232" s="45"/>
      <c r="SU232" s="45"/>
      <c r="SV232" s="45"/>
      <c r="SW232" s="45"/>
      <c r="SX232" s="45"/>
      <c r="SY232" s="45"/>
      <c r="SZ232" s="45"/>
      <c r="TA232" s="45"/>
      <c r="TB232" s="45"/>
      <c r="TC232" s="45"/>
      <c r="TD232" s="45"/>
      <c r="TE232" s="45"/>
      <c r="TF232" s="45"/>
      <c r="TG232" s="45"/>
      <c r="TH232" s="45"/>
      <c r="TI232" s="45"/>
      <c r="TJ232" s="45"/>
      <c r="TK232" s="45"/>
      <c r="TL232" s="45"/>
      <c r="TM232" s="45"/>
      <c r="TN232" s="45"/>
      <c r="TO232" s="45"/>
      <c r="TP232" s="45"/>
      <c r="TQ232" s="45"/>
      <c r="TR232" s="45"/>
      <c r="TS232" s="45"/>
      <c r="TT232" s="45"/>
      <c r="TU232" s="45"/>
      <c r="TV232" s="45"/>
      <c r="TW232" s="45"/>
      <c r="TX232" s="45"/>
      <c r="TY232" s="45"/>
      <c r="TZ232" s="45"/>
      <c r="UA232" s="45"/>
      <c r="UB232" s="45"/>
      <c r="UC232" s="45"/>
      <c r="UD232" s="45"/>
      <c r="UE232" s="45"/>
      <c r="UF232" s="45"/>
      <c r="UG232" s="45"/>
      <c r="UH232" s="45"/>
      <c r="UI232" s="45"/>
      <c r="UJ232" s="45"/>
      <c r="UK232" s="45"/>
      <c r="UL232" s="45"/>
      <c r="UM232" s="45"/>
      <c r="UN232" s="45"/>
      <c r="UO232" s="45"/>
      <c r="UP232" s="45"/>
      <c r="UQ232" s="45"/>
      <c r="UR232" s="45"/>
      <c r="US232" s="45"/>
      <c r="UT232" s="45"/>
      <c r="UU232" s="45"/>
      <c r="UV232" s="45"/>
      <c r="UW232" s="45"/>
      <c r="UX232" s="45"/>
      <c r="UY232" s="45"/>
      <c r="UZ232" s="45"/>
      <c r="VA232" s="45"/>
      <c r="VB232" s="45"/>
      <c r="VC232" s="45"/>
      <c r="VD232" s="45"/>
      <c r="VE232" s="45"/>
      <c r="VF232" s="45"/>
      <c r="VG232" s="45"/>
      <c r="VH232" s="45"/>
      <c r="VI232" s="45"/>
      <c r="VJ232" s="45"/>
      <c r="VK232" s="45"/>
      <c r="VL232" s="45"/>
      <c r="VM232" s="45"/>
      <c r="VN232" s="45"/>
      <c r="VO232" s="45"/>
      <c r="VP232" s="45"/>
      <c r="VQ232" s="45"/>
      <c r="VR232" s="45"/>
      <c r="VS232" s="45"/>
      <c r="VT232" s="45"/>
      <c r="VU232" s="45"/>
      <c r="VV232" s="45"/>
      <c r="VW232" s="45"/>
      <c r="VX232" s="45"/>
      <c r="VY232" s="45"/>
      <c r="VZ232" s="45"/>
      <c r="WA232" s="45"/>
      <c r="WB232" s="45"/>
      <c r="WC232" s="45"/>
      <c r="WD232" s="45"/>
      <c r="WE232" s="45"/>
      <c r="WF232" s="45"/>
      <c r="WG232" s="45"/>
      <c r="WH232" s="45"/>
      <c r="WI232" s="45"/>
      <c r="WJ232" s="45"/>
      <c r="WK232" s="45"/>
      <c r="WL232" s="45"/>
      <c r="WM232" s="45"/>
      <c r="WN232" s="45"/>
      <c r="WO232" s="45"/>
      <c r="WP232" s="45"/>
      <c r="WQ232" s="45"/>
      <c r="WR232" s="45"/>
      <c r="WS232" s="45"/>
      <c r="WT232" s="45"/>
      <c r="WU232" s="45"/>
      <c r="WV232" s="45"/>
      <c r="WW232" s="45"/>
      <c r="WX232" s="45"/>
      <c r="WY232" s="45"/>
      <c r="WZ232" s="45"/>
      <c r="XA232" s="45"/>
      <c r="XB232" s="45"/>
      <c r="XC232" s="45"/>
      <c r="XD232" s="45"/>
      <c r="XE232" s="45"/>
      <c r="XF232" s="45"/>
      <c r="XG232" s="45"/>
      <c r="XH232" s="45"/>
      <c r="XI232" s="45"/>
      <c r="XJ232" s="45"/>
      <c r="XK232" s="45"/>
      <c r="XL232" s="45"/>
      <c r="XM232" s="45"/>
      <c r="XN232" s="45"/>
      <c r="XO232" s="45"/>
      <c r="XP232" s="45"/>
      <c r="XQ232" s="45"/>
      <c r="XR232" s="45"/>
      <c r="XS232" s="45"/>
      <c r="XT232" s="45"/>
      <c r="XU232" s="45"/>
      <c r="XV232" s="45"/>
      <c r="XW232" s="45"/>
      <c r="XX232" s="45"/>
      <c r="XY232" s="45"/>
      <c r="XZ232" s="45"/>
      <c r="YA232" s="45"/>
      <c r="YB232" s="45"/>
      <c r="YC232" s="45"/>
      <c r="YD232" s="45"/>
      <c r="YE232" s="45"/>
      <c r="YF232" s="45"/>
      <c r="YG232" s="45"/>
      <c r="YH232" s="45"/>
      <c r="YI232" s="45"/>
      <c r="YJ232" s="45"/>
      <c r="YK232" s="45"/>
      <c r="YL232" s="45"/>
      <c r="YM232" s="45"/>
      <c r="YN232" s="45"/>
      <c r="YO232" s="45"/>
      <c r="YP232" s="45"/>
      <c r="YQ232" s="45"/>
      <c r="YR232" s="45"/>
      <c r="YS232" s="45"/>
      <c r="YT232" s="45"/>
      <c r="YU232" s="45"/>
      <c r="YV232" s="45"/>
      <c r="YW232" s="45"/>
      <c r="YX232" s="45"/>
      <c r="YY232" s="45"/>
      <c r="YZ232" s="45"/>
      <c r="ZA232" s="45"/>
      <c r="ZB232" s="45"/>
      <c r="ZC232" s="45"/>
      <c r="ZD232" s="45"/>
      <c r="ZE232" s="45"/>
      <c r="ZF232" s="45"/>
      <c r="ZG232" s="45"/>
      <c r="ZH232" s="45"/>
      <c r="ZI232" s="45"/>
      <c r="ZJ232" s="45"/>
      <c r="ZK232" s="45"/>
      <c r="ZL232" s="45"/>
      <c r="ZM232" s="45"/>
      <c r="ZN232" s="45"/>
      <c r="ZO232" s="45"/>
      <c r="ZP232" s="45"/>
      <c r="ZQ232" s="45"/>
      <c r="ZR232" s="45"/>
      <c r="ZS232" s="45"/>
      <c r="ZT232" s="45"/>
      <c r="ZU232" s="45"/>
      <c r="ZV232" s="45"/>
      <c r="ZW232" s="45"/>
      <c r="ZX232" s="45"/>
      <c r="ZY232" s="45"/>
      <c r="ZZ232" s="45"/>
      <c r="AAA232" s="45"/>
      <c r="AAB232" s="45"/>
      <c r="AAC232" s="45"/>
      <c r="AAD232" s="45"/>
      <c r="AAE232" s="45"/>
      <c r="AAF232" s="45"/>
      <c r="AAG232" s="45"/>
      <c r="AAH232" s="45"/>
      <c r="AAI232" s="45"/>
      <c r="AAJ232" s="45"/>
      <c r="AAK232" s="45"/>
      <c r="AAL232" s="45"/>
      <c r="AAM232" s="45"/>
      <c r="AAN232" s="45"/>
      <c r="AAO232" s="45"/>
      <c r="AAP232" s="45"/>
      <c r="AAQ232" s="45"/>
      <c r="AAR232" s="45"/>
      <c r="AAS232" s="45"/>
      <c r="AAT232" s="45"/>
      <c r="AAU232" s="45"/>
      <c r="AAV232" s="45"/>
      <c r="AAW232" s="45"/>
      <c r="AAX232" s="45"/>
      <c r="AAY232" s="45"/>
      <c r="AAZ232" s="45"/>
      <c r="ABA232" s="45"/>
      <c r="ABB232" s="45"/>
      <c r="ABC232" s="45"/>
      <c r="ABD232" s="45"/>
      <c r="ABE232" s="45"/>
      <c r="ABF232" s="45"/>
      <c r="ABG232" s="45"/>
      <c r="ABH232" s="45"/>
      <c r="ABI232" s="45"/>
      <c r="ABJ232" s="45"/>
      <c r="ABK232" s="45"/>
      <c r="ABL232" s="45"/>
      <c r="ABM232" s="45"/>
      <c r="ABN232" s="45"/>
      <c r="ABO232" s="45"/>
      <c r="ABP232" s="45"/>
      <c r="ABQ232" s="45"/>
      <c r="ABR232" s="45"/>
      <c r="ABS232" s="45"/>
      <c r="ABT232" s="45"/>
      <c r="ABU232" s="45"/>
      <c r="ABV232" s="45"/>
      <c r="ABW232" s="45"/>
      <c r="ABX232" s="45"/>
      <c r="ABY232" s="45"/>
      <c r="ABZ232" s="45"/>
      <c r="ACA232" s="45"/>
      <c r="ACB232" s="45"/>
      <c r="ACC232" s="45"/>
      <c r="ACD232" s="45"/>
      <c r="ACE232" s="45"/>
      <c r="ACF232" s="45"/>
      <c r="ACG232" s="45"/>
      <c r="ACH232" s="45"/>
      <c r="ACI232" s="45"/>
      <c r="ACJ232" s="45"/>
      <c r="ACK232" s="45"/>
      <c r="ACL232" s="45"/>
      <c r="ACM232" s="45"/>
      <c r="ACN232" s="45"/>
      <c r="ACO232" s="45"/>
      <c r="ACP232" s="45"/>
      <c r="ACQ232" s="45"/>
      <c r="ACR232" s="45"/>
      <c r="ACS232" s="45"/>
      <c r="ACT232" s="45"/>
      <c r="ACU232" s="45"/>
      <c r="ACV232" s="45"/>
      <c r="ACW232" s="45"/>
      <c r="ACX232" s="45"/>
      <c r="ACY232" s="45"/>
      <c r="ACZ232" s="45"/>
      <c r="ADA232" s="45"/>
      <c r="ADB232" s="45"/>
      <c r="ADC232" s="45"/>
      <c r="ADD232" s="45"/>
      <c r="ADE232" s="45"/>
      <c r="ADF232" s="45"/>
      <c r="ADG232" s="45"/>
      <c r="ADH232" s="45"/>
      <c r="ADI232" s="45"/>
      <c r="ADJ232" s="45"/>
      <c r="ADK232" s="45"/>
      <c r="ADL232" s="45"/>
      <c r="ADM232" s="45"/>
      <c r="ADN232" s="45"/>
      <c r="ADO232" s="45"/>
      <c r="ADP232" s="45"/>
      <c r="ADQ232" s="45"/>
      <c r="ADR232" s="45"/>
      <c r="ADS232" s="45"/>
      <c r="ADT232" s="45"/>
      <c r="ADU232" s="45"/>
      <c r="ADV232" s="45"/>
      <c r="ADW232" s="45"/>
      <c r="ADX232" s="45"/>
      <c r="ADY232" s="45"/>
      <c r="ADZ232" s="45"/>
      <c r="AEA232" s="45"/>
      <c r="AEB232" s="45"/>
      <c r="AEC232" s="45"/>
      <c r="AED232" s="45"/>
      <c r="AEE232" s="45"/>
      <c r="AEF232" s="45"/>
      <c r="AEG232" s="45"/>
      <c r="AEH232" s="45"/>
      <c r="AEI232" s="45"/>
      <c r="AEJ232" s="45"/>
      <c r="AEK232" s="45"/>
      <c r="AEL232" s="45"/>
      <c r="AEM232" s="45"/>
      <c r="AEN232" s="45"/>
      <c r="AEO232" s="45"/>
      <c r="AEP232" s="45"/>
      <c r="AEQ232" s="45"/>
      <c r="AER232" s="45"/>
      <c r="AES232" s="45"/>
      <c r="AET232" s="45"/>
      <c r="AEU232" s="45"/>
      <c r="AEV232" s="45"/>
      <c r="AEW232" s="45"/>
      <c r="AEX232" s="45"/>
      <c r="AEY232" s="45"/>
      <c r="AEZ232" s="45"/>
      <c r="AFA232" s="45"/>
      <c r="AFB232" s="45"/>
      <c r="AFC232" s="45"/>
      <c r="AFD232" s="45"/>
      <c r="AFE232" s="45"/>
      <c r="AFF232" s="45"/>
      <c r="AFG232" s="45"/>
      <c r="AFH232" s="45"/>
      <c r="AFI232" s="45"/>
      <c r="AFJ232" s="45"/>
      <c r="AFK232" s="45"/>
      <c r="AFL232" s="45"/>
      <c r="AFM232" s="45"/>
      <c r="AFN232" s="45"/>
      <c r="AFO232" s="45"/>
      <c r="AFP232" s="45"/>
      <c r="AFQ232" s="45"/>
      <c r="AFR232" s="45"/>
      <c r="AFS232" s="45"/>
      <c r="AFT232" s="45"/>
      <c r="AFU232" s="45"/>
      <c r="AFV232" s="45"/>
      <c r="AFW232" s="45"/>
      <c r="AFX232" s="45"/>
      <c r="AFY232" s="45"/>
      <c r="AFZ232" s="45"/>
      <c r="AGA232" s="45"/>
      <c r="AGB232" s="45"/>
      <c r="AGC232" s="45"/>
      <c r="AGD232" s="45"/>
      <c r="AGE232" s="45"/>
      <c r="AGF232" s="45"/>
      <c r="AGG232" s="45"/>
      <c r="AGH232" s="45"/>
      <c r="AGI232" s="45"/>
      <c r="AGJ232" s="45"/>
      <c r="AGK232" s="45"/>
      <c r="AGL232" s="45"/>
      <c r="AGM232" s="45"/>
      <c r="AGN232" s="45"/>
      <c r="AGO232" s="45"/>
      <c r="AGP232" s="45"/>
      <c r="AGQ232" s="45"/>
      <c r="AGR232" s="45"/>
      <c r="AGS232" s="45"/>
      <c r="AGT232" s="45"/>
      <c r="AGU232" s="45"/>
      <c r="AGV232" s="45"/>
      <c r="AGW232" s="45"/>
      <c r="AGX232" s="45"/>
      <c r="AGY232" s="45"/>
      <c r="AGZ232" s="45"/>
      <c r="AHA232" s="45"/>
      <c r="AHB232" s="45"/>
      <c r="AHC232" s="45"/>
      <c r="AHD232" s="45"/>
      <c r="AHE232" s="45"/>
      <c r="AHF232" s="45"/>
      <c r="AHG232" s="45"/>
      <c r="AHH232" s="45"/>
      <c r="AHI232" s="45"/>
      <c r="AHJ232" s="45"/>
      <c r="AHK232" s="45"/>
      <c r="AHL232" s="45"/>
      <c r="AHM232" s="45"/>
      <c r="AHN232" s="45"/>
      <c r="AHO232" s="45"/>
      <c r="AHP232" s="45"/>
      <c r="AHQ232" s="45"/>
      <c r="AHR232" s="45"/>
      <c r="AHS232" s="45"/>
      <c r="AHT232" s="45"/>
      <c r="AHU232" s="45"/>
      <c r="AHV232" s="45"/>
      <c r="AHW232" s="45"/>
      <c r="AHX232" s="45"/>
      <c r="AHY232" s="45"/>
      <c r="AHZ232" s="45"/>
      <c r="AIA232" s="45"/>
      <c r="AIB232" s="45"/>
      <c r="AIC232" s="45"/>
      <c r="AID232" s="45"/>
      <c r="AIE232" s="45"/>
      <c r="AIF232" s="45"/>
      <c r="AIG232" s="45"/>
      <c r="AIH232" s="45"/>
      <c r="AII232" s="45"/>
      <c r="AIJ232" s="45"/>
      <c r="AIK232" s="45"/>
      <c r="AIL232" s="45"/>
      <c r="AIM232" s="45"/>
      <c r="AIN232" s="45"/>
      <c r="AIO232" s="45"/>
      <c r="AIP232" s="45"/>
      <c r="AIQ232" s="45"/>
      <c r="AIR232" s="45"/>
      <c r="AIS232" s="45"/>
      <c r="AIT232" s="45"/>
      <c r="AIU232" s="45"/>
      <c r="AIV232" s="45"/>
      <c r="AIW232" s="45"/>
      <c r="AIX232" s="45"/>
      <c r="AIY232" s="45"/>
      <c r="AIZ232" s="45"/>
      <c r="AJA232" s="45"/>
      <c r="AJB232" s="45"/>
      <c r="AJC232" s="45"/>
      <c r="AJD232" s="45"/>
      <c r="AJE232" s="45"/>
      <c r="AJF232" s="45"/>
      <c r="AJG232" s="45"/>
      <c r="AJH232" s="45"/>
      <c r="AJI232" s="45"/>
      <c r="AJJ232" s="45"/>
      <c r="AJK232" s="45"/>
      <c r="AJL232" s="45"/>
      <c r="AJM232" s="45"/>
      <c r="AJN232" s="45"/>
      <c r="AJO232" s="45"/>
      <c r="AJP232" s="45"/>
      <c r="AJQ232" s="45"/>
      <c r="AJR232" s="45"/>
      <c r="AJS232" s="45"/>
      <c r="AJT232" s="45"/>
      <c r="AJU232" s="45"/>
      <c r="AJV232" s="45"/>
      <c r="AJW232" s="45"/>
      <c r="AJX232" s="45"/>
      <c r="AJY232" s="45"/>
      <c r="AJZ232" s="45"/>
      <c r="AKA232" s="45"/>
      <c r="AKB232" s="45"/>
      <c r="AKC232" s="45"/>
      <c r="AKD232" s="45"/>
      <c r="AKE232" s="45"/>
      <c r="AKF232" s="45"/>
      <c r="AKG232" s="45"/>
      <c r="AKH232" s="45"/>
      <c r="AKI232" s="45"/>
      <c r="AKJ232" s="45"/>
      <c r="AKK232" s="45"/>
      <c r="AKL232" s="45"/>
      <c r="AKM232" s="45"/>
      <c r="AKN232" s="45"/>
      <c r="AKO232" s="45"/>
      <c r="AKP232" s="45"/>
      <c r="AKQ232" s="45"/>
      <c r="AKR232" s="45"/>
      <c r="AKS232" s="45"/>
      <c r="AKT232" s="45"/>
      <c r="AKU232" s="45"/>
      <c r="AKV232" s="45"/>
      <c r="AKW232" s="45"/>
      <c r="AKX232" s="45"/>
      <c r="AKY232" s="45"/>
      <c r="AKZ232" s="45"/>
      <c r="ALA232" s="45"/>
      <c r="ALB232" s="45"/>
      <c r="ALC232" s="45"/>
      <c r="ALD232" s="45"/>
      <c r="ALE232" s="45"/>
      <c r="ALF232" s="45"/>
      <c r="ALG232" s="45"/>
      <c r="ALH232" s="45"/>
      <c r="ALI232" s="45"/>
      <c r="ALJ232" s="45"/>
      <c r="ALK232" s="45"/>
      <c r="ALL232" s="45"/>
      <c r="ALM232" s="45"/>
      <c r="ALN232" s="45"/>
      <c r="ALO232" s="45"/>
      <c r="ALP232" s="45"/>
      <c r="ALQ232" s="45"/>
      <c r="ALR232" s="45"/>
      <c r="ALS232" s="45"/>
      <c r="ALT232" s="45"/>
      <c r="ALU232" s="45"/>
      <c r="ALV232" s="45"/>
      <c r="ALW232" s="45"/>
      <c r="ALX232" s="45"/>
      <c r="ALY232" s="45"/>
      <c r="ALZ232" s="45"/>
      <c r="AMA232" s="45"/>
      <c r="AMB232" s="45"/>
      <c r="AMC232" s="45"/>
      <c r="AMD232" s="45"/>
      <c r="AME232" s="45"/>
      <c r="AMF232" s="45"/>
      <c r="AMG232" s="45"/>
      <c r="AMH232" s="45"/>
      <c r="AMI232" s="45"/>
      <c r="AMJ232" s="45"/>
      <c r="AMK232" s="45"/>
      <c r="AML232" s="45"/>
      <c r="AMM232" s="45"/>
      <c r="AMN232" s="45"/>
      <c r="AMO232" s="45"/>
      <c r="AMP232" s="45"/>
      <c r="AMQ232" s="45"/>
      <c r="AMR232" s="45"/>
      <c r="AMS232" s="45"/>
      <c r="AMT232" s="45"/>
      <c r="AMU232" s="45"/>
      <c r="AMV232" s="45"/>
      <c r="AMW232" s="45"/>
      <c r="AMX232" s="45"/>
      <c r="AMY232" s="45"/>
      <c r="AMZ232" s="45"/>
      <c r="ANA232" s="45"/>
      <c r="ANB232" s="45"/>
      <c r="ANC232" s="45"/>
      <c r="AND232" s="45"/>
      <c r="ANE232" s="45"/>
      <c r="ANF232" s="45"/>
      <c r="ANG232" s="45"/>
      <c r="ANH232" s="45"/>
      <c r="ANI232" s="45"/>
      <c r="ANJ232" s="45"/>
      <c r="ANK232" s="45"/>
      <c r="ANL232" s="45"/>
      <c r="ANM232" s="45"/>
      <c r="ANN232" s="45"/>
      <c r="ANO232" s="45"/>
      <c r="ANP232" s="45"/>
      <c r="ANQ232" s="45"/>
      <c r="ANR232" s="45"/>
      <c r="ANS232" s="45"/>
      <c r="ANT232" s="45"/>
      <c r="ANU232" s="45"/>
      <c r="ANV232" s="45"/>
      <c r="ANW232" s="45"/>
      <c r="ANX232" s="45"/>
      <c r="ANY232" s="45"/>
      <c r="ANZ232" s="45"/>
      <c r="AOA232" s="45"/>
      <c r="AOB232" s="45"/>
      <c r="AOC232" s="45"/>
      <c r="AOD232" s="45"/>
      <c r="AOE232" s="45"/>
      <c r="AOF232" s="45"/>
      <c r="AOG232" s="45"/>
      <c r="AOH232" s="45"/>
      <c r="AOI232" s="45"/>
      <c r="AOJ232" s="45"/>
      <c r="AOK232" s="45"/>
      <c r="AOL232" s="45"/>
      <c r="AOM232" s="45"/>
      <c r="AON232" s="45"/>
      <c r="AOO232" s="45"/>
      <c r="AOP232" s="45"/>
      <c r="AOQ232" s="45"/>
      <c r="AOR232" s="45"/>
      <c r="AOS232" s="45"/>
      <c r="AOT232" s="45"/>
      <c r="AOU232" s="45"/>
      <c r="AOV232" s="45"/>
      <c r="AOW232" s="45"/>
      <c r="AOX232" s="45"/>
      <c r="AOY232" s="45"/>
      <c r="AOZ232" s="45"/>
      <c r="APA232" s="45"/>
      <c r="APB232" s="45"/>
      <c r="APC232" s="45"/>
      <c r="APD232" s="45"/>
      <c r="APE232" s="45"/>
      <c r="APF232" s="45"/>
      <c r="APG232" s="45"/>
      <c r="APH232" s="45"/>
      <c r="API232" s="45"/>
      <c r="APJ232" s="45"/>
      <c r="APK232" s="45"/>
      <c r="APL232" s="45"/>
      <c r="APM232" s="45"/>
      <c r="APN232" s="45"/>
      <c r="APO232" s="45"/>
      <c r="APP232" s="45"/>
      <c r="APQ232" s="45"/>
      <c r="APR232" s="45"/>
      <c r="APS232" s="45"/>
      <c r="APT232" s="45"/>
      <c r="APU232" s="45"/>
      <c r="APV232" s="45"/>
      <c r="APW232" s="45"/>
      <c r="APX232" s="45"/>
      <c r="APY232" s="45"/>
      <c r="APZ232" s="45"/>
      <c r="AQA232" s="45"/>
      <c r="AQB232" s="45"/>
      <c r="AQC232" s="45"/>
      <c r="AQD232" s="45"/>
      <c r="AQE232" s="45"/>
      <c r="AQF232" s="45"/>
      <c r="AQG232" s="45"/>
      <c r="AQH232" s="45"/>
      <c r="AQI232" s="45"/>
      <c r="AQJ232" s="45"/>
      <c r="AQK232" s="45"/>
      <c r="AQL232" s="45"/>
      <c r="AQM232" s="45"/>
      <c r="AQN232" s="45"/>
      <c r="AQO232" s="45"/>
      <c r="AQP232" s="45"/>
      <c r="AQQ232" s="45"/>
      <c r="AQR232" s="45"/>
      <c r="AQS232" s="45"/>
      <c r="AQT232" s="45"/>
      <c r="AQU232" s="45"/>
      <c r="AQV232" s="45"/>
      <c r="AQW232" s="45"/>
      <c r="AQX232" s="45"/>
      <c r="AQY232" s="45"/>
      <c r="AQZ232" s="45"/>
      <c r="ARA232" s="45"/>
      <c r="ARB232" s="45"/>
      <c r="ARC232" s="45"/>
      <c r="ARD232" s="45"/>
      <c r="ARE232" s="45"/>
      <c r="ARF232" s="45"/>
      <c r="ARG232" s="45"/>
      <c r="ARH232" s="45"/>
      <c r="ARI232" s="45"/>
      <c r="ARJ232" s="45"/>
      <c r="ARK232" s="45"/>
      <c r="ARL232" s="45"/>
      <c r="ARM232" s="45"/>
      <c r="ARN232" s="45"/>
      <c r="ARO232" s="45"/>
      <c r="ARP232" s="45"/>
      <c r="ARQ232" s="45"/>
      <c r="ARR232" s="45"/>
      <c r="ARS232" s="45"/>
      <c r="ART232" s="45"/>
      <c r="ARU232" s="45"/>
      <c r="ARV232" s="45"/>
      <c r="ARW232" s="45"/>
      <c r="ARX232" s="45"/>
      <c r="ARY232" s="45"/>
      <c r="ARZ232" s="45"/>
      <c r="ASA232" s="45"/>
      <c r="ASB232" s="45"/>
      <c r="ASC232" s="45"/>
      <c r="ASD232" s="45"/>
      <c r="ASE232" s="45"/>
      <c r="ASF232" s="45"/>
      <c r="ASG232" s="45"/>
      <c r="ASH232" s="45"/>
      <c r="ASI232" s="45"/>
      <c r="ASJ232" s="45"/>
      <c r="ASK232" s="45"/>
      <c r="ASL232" s="45"/>
      <c r="ASM232" s="45"/>
      <c r="ASN232" s="45"/>
      <c r="ASO232" s="45"/>
      <c r="ASP232" s="45"/>
      <c r="ASQ232" s="45"/>
      <c r="ASR232" s="45"/>
      <c r="ASS232" s="45"/>
      <c r="AST232" s="45"/>
      <c r="ASU232" s="45"/>
      <c r="ASV232" s="45"/>
      <c r="ASW232" s="45"/>
      <c r="ASX232" s="45"/>
      <c r="ASY232" s="45"/>
      <c r="ASZ232" s="45"/>
      <c r="ATA232" s="45"/>
      <c r="ATB232" s="45"/>
      <c r="ATC232" s="45"/>
      <c r="ATD232" s="45"/>
      <c r="ATE232" s="45"/>
      <c r="ATF232" s="45"/>
      <c r="ATG232" s="45"/>
      <c r="ATH232" s="45"/>
      <c r="ATI232" s="45"/>
      <c r="ATJ232" s="45"/>
      <c r="ATK232" s="45"/>
      <c r="ATL232" s="45"/>
      <c r="ATM232" s="45"/>
      <c r="ATN232" s="45"/>
      <c r="ATO232" s="45"/>
      <c r="ATP232" s="45"/>
      <c r="ATQ232" s="45"/>
      <c r="ATR232" s="45"/>
      <c r="ATS232" s="45"/>
      <c r="ATT232" s="45"/>
      <c r="ATU232" s="45"/>
      <c r="ATV232" s="45"/>
      <c r="ATW232" s="45"/>
      <c r="ATX232" s="45"/>
      <c r="ATY232" s="45"/>
      <c r="ATZ232" s="45"/>
      <c r="AUA232" s="45"/>
      <c r="AUB232" s="45"/>
      <c r="AUC232" s="45"/>
      <c r="AUD232" s="45"/>
      <c r="AUE232" s="45"/>
      <c r="AUF232" s="45"/>
      <c r="AUG232" s="45"/>
      <c r="AUH232" s="45"/>
      <c r="AUI232" s="45"/>
      <c r="AUJ232" s="45"/>
      <c r="AUK232" s="45"/>
      <c r="AUL232" s="45"/>
      <c r="AUM232" s="45"/>
      <c r="AUN232" s="45"/>
      <c r="AUO232" s="45"/>
      <c r="AUP232" s="45"/>
      <c r="AUQ232" s="45"/>
      <c r="AUR232" s="45"/>
      <c r="AUS232" s="45"/>
      <c r="AUT232" s="45"/>
      <c r="AUU232" s="45"/>
      <c r="AUV232" s="45"/>
      <c r="AUW232" s="45"/>
      <c r="AUX232" s="45"/>
      <c r="AUY232" s="45"/>
      <c r="AUZ232" s="45"/>
      <c r="AVA232" s="45"/>
      <c r="AVB232" s="45"/>
      <c r="AVC232" s="45"/>
      <c r="AVD232" s="45"/>
      <c r="AVE232" s="45"/>
      <c r="AVF232" s="45"/>
      <c r="AVG232" s="45"/>
      <c r="AVH232" s="45"/>
      <c r="AVI232" s="45"/>
      <c r="AVJ232" s="45"/>
      <c r="AVK232" s="45"/>
      <c r="AVL232" s="45"/>
      <c r="AVM232" s="45"/>
      <c r="AVN232" s="45"/>
      <c r="AVO232" s="45"/>
      <c r="AVP232" s="45"/>
      <c r="AVQ232" s="45"/>
      <c r="AVR232" s="45"/>
      <c r="AVS232" s="45"/>
      <c r="AVT232" s="45"/>
      <c r="AVU232" s="45"/>
      <c r="AVV232" s="45"/>
      <c r="AVW232" s="45"/>
      <c r="AVX232" s="45"/>
      <c r="AVY232" s="45"/>
      <c r="AVZ232" s="45"/>
      <c r="AWA232" s="45"/>
      <c r="AWB232" s="45"/>
      <c r="AWC232" s="45"/>
      <c r="AWD232" s="45"/>
      <c r="AWE232" s="45"/>
      <c r="AWF232" s="45"/>
      <c r="AWG232" s="45"/>
      <c r="AWH232" s="45"/>
      <c r="AWI232" s="45"/>
      <c r="AWJ232" s="45"/>
      <c r="AWK232" s="45"/>
      <c r="AWL232" s="45"/>
      <c r="AWM232" s="45"/>
      <c r="AWN232" s="45"/>
      <c r="AWO232" s="45"/>
      <c r="AWP232" s="45"/>
      <c r="AWQ232" s="45"/>
      <c r="AWR232" s="45"/>
      <c r="AWS232" s="45"/>
      <c r="AWT232" s="45"/>
      <c r="AWU232" s="45"/>
      <c r="AWV232" s="45"/>
      <c r="AWW232" s="45"/>
      <c r="AWX232" s="45"/>
      <c r="AWY232" s="45"/>
      <c r="AWZ232" s="45"/>
      <c r="AXA232" s="45"/>
      <c r="AXB232" s="45"/>
      <c r="AXC232" s="45"/>
      <c r="AXD232" s="45"/>
      <c r="AXE232" s="45"/>
      <c r="AXF232" s="45"/>
      <c r="AXG232" s="45"/>
      <c r="AXH232" s="45"/>
      <c r="AXI232" s="45"/>
      <c r="AXJ232" s="45"/>
      <c r="AXK232" s="45"/>
      <c r="AXL232" s="45"/>
      <c r="AXM232" s="45"/>
      <c r="AXN232" s="45"/>
      <c r="AXO232" s="45"/>
      <c r="AXP232" s="45"/>
      <c r="AXQ232" s="45"/>
      <c r="AXR232" s="45"/>
      <c r="AXS232" s="45"/>
      <c r="AXT232" s="45"/>
      <c r="AXU232" s="45"/>
      <c r="AXV232" s="45"/>
      <c r="AXW232" s="45"/>
      <c r="AXX232" s="45"/>
      <c r="AXY232" s="45"/>
      <c r="AXZ232" s="45"/>
      <c r="AYA232" s="45"/>
      <c r="AYB232" s="45"/>
      <c r="AYC232" s="45"/>
      <c r="AYD232" s="45"/>
      <c r="AYE232" s="45"/>
      <c r="AYF232" s="45"/>
      <c r="AYG232" s="45"/>
      <c r="AYH232" s="45"/>
      <c r="AYI232" s="45"/>
      <c r="AYJ232" s="45"/>
      <c r="AYK232" s="45"/>
      <c r="AYL232" s="45"/>
      <c r="AYM232" s="45"/>
      <c r="AYN232" s="45"/>
      <c r="AYO232" s="45"/>
      <c r="AYP232" s="45"/>
      <c r="AYQ232" s="45"/>
      <c r="AYR232" s="45"/>
      <c r="AYS232" s="45"/>
      <c r="AYT232" s="45"/>
      <c r="AYU232" s="45"/>
      <c r="AYV232" s="45"/>
      <c r="AYW232" s="45"/>
      <c r="AYX232" s="45"/>
      <c r="AYY232" s="45"/>
      <c r="AYZ232" s="45"/>
      <c r="AZA232" s="45"/>
      <c r="AZB232" s="45"/>
      <c r="AZC232" s="45"/>
      <c r="AZD232" s="45"/>
      <c r="AZE232" s="45"/>
      <c r="AZF232" s="45"/>
      <c r="AZG232" s="45"/>
      <c r="AZH232" s="45"/>
      <c r="AZI232" s="45"/>
      <c r="AZJ232" s="45"/>
      <c r="AZK232" s="45"/>
      <c r="AZL232" s="45"/>
      <c r="AZM232" s="45"/>
      <c r="AZN232" s="45"/>
      <c r="AZO232" s="45"/>
      <c r="AZP232" s="45"/>
      <c r="AZQ232" s="45"/>
      <c r="AZR232" s="45"/>
      <c r="AZS232" s="45"/>
      <c r="AZT232" s="45"/>
      <c r="AZU232" s="45"/>
      <c r="AZV232" s="45"/>
      <c r="AZW232" s="45"/>
      <c r="AZX232" s="45"/>
      <c r="AZY232" s="45"/>
      <c r="AZZ232" s="45"/>
      <c r="BAA232" s="45"/>
      <c r="BAB232" s="45"/>
      <c r="BAC232" s="45"/>
      <c r="BAD232" s="45"/>
      <c r="BAE232" s="45"/>
      <c r="BAF232" s="45"/>
      <c r="BAG232" s="45"/>
      <c r="BAH232" s="45"/>
      <c r="BAI232" s="45"/>
      <c r="BAJ232" s="45"/>
      <c r="BAK232" s="45"/>
      <c r="BAL232" s="45"/>
      <c r="BAM232" s="45"/>
      <c r="BAN232" s="45"/>
      <c r="BAO232" s="45"/>
      <c r="BAP232" s="45"/>
      <c r="BAQ232" s="45"/>
      <c r="BAR232" s="45"/>
      <c r="BAS232" s="45"/>
      <c r="BAT232" s="45"/>
      <c r="BAU232" s="45"/>
      <c r="BAV232" s="45"/>
      <c r="BAW232" s="45"/>
      <c r="BAX232" s="45"/>
      <c r="BAY232" s="45"/>
      <c r="BAZ232" s="45"/>
      <c r="BBA232" s="45"/>
      <c r="BBB232" s="45"/>
      <c r="BBC232" s="45"/>
      <c r="BBD232" s="45"/>
      <c r="BBE232" s="45"/>
      <c r="BBF232" s="45"/>
      <c r="BBG232" s="45"/>
      <c r="BBH232" s="45"/>
      <c r="BBI232" s="45"/>
      <c r="BBJ232" s="45"/>
      <c r="BBK232" s="45"/>
      <c r="BBL232" s="45"/>
      <c r="BBM232" s="45"/>
      <c r="BBN232" s="45"/>
      <c r="BBO232" s="45"/>
      <c r="BBP232" s="45"/>
      <c r="BBQ232" s="45"/>
      <c r="BBR232" s="45"/>
      <c r="BBS232" s="45"/>
      <c r="BBT232" s="45"/>
      <c r="BBU232" s="45"/>
      <c r="BBV232" s="45"/>
      <c r="BBW232" s="45"/>
      <c r="BBX232" s="45"/>
      <c r="BBY232" s="45"/>
      <c r="BBZ232" s="45"/>
      <c r="BCA232" s="45"/>
      <c r="BCB232" s="45"/>
      <c r="BCC232" s="45"/>
      <c r="BCD232" s="45"/>
      <c r="BCE232" s="45"/>
      <c r="BCF232" s="45"/>
      <c r="BCG232" s="45"/>
      <c r="BCH232" s="45"/>
      <c r="BCI232" s="45"/>
      <c r="BCJ232" s="45"/>
      <c r="BCK232" s="45"/>
      <c r="BCL232" s="45"/>
      <c r="BCM232" s="45"/>
      <c r="BCN232" s="45"/>
      <c r="BCO232" s="45"/>
      <c r="BCP232" s="45"/>
      <c r="BCQ232" s="45"/>
      <c r="BCR232" s="45"/>
      <c r="BCS232" s="45"/>
      <c r="BCT232" s="45"/>
      <c r="BCU232" s="45"/>
      <c r="BCV232" s="45"/>
      <c r="BCW232" s="45"/>
      <c r="BCX232" s="45"/>
      <c r="BCY232" s="45"/>
      <c r="BCZ232" s="45"/>
      <c r="BDA232" s="45"/>
      <c r="BDB232" s="45"/>
      <c r="BDC232" s="45"/>
      <c r="BDD232" s="45"/>
      <c r="BDE232" s="45"/>
      <c r="BDF232" s="45"/>
      <c r="BDG232" s="45"/>
      <c r="BDH232" s="45"/>
      <c r="BDI232" s="45"/>
      <c r="BDJ232" s="45"/>
      <c r="BDK232" s="45"/>
      <c r="BDL232" s="45"/>
      <c r="BDM232" s="45"/>
      <c r="BDN232" s="45"/>
      <c r="BDO232" s="45"/>
      <c r="BDP232" s="45"/>
      <c r="BDQ232" s="45"/>
      <c r="BDR232" s="45"/>
      <c r="BDS232" s="45"/>
      <c r="BDT232" s="45"/>
      <c r="BDU232" s="45"/>
      <c r="BDV232" s="45"/>
      <c r="BDW232" s="45"/>
      <c r="BDX232" s="45"/>
      <c r="BDY232" s="45"/>
      <c r="BDZ232" s="45"/>
      <c r="BEA232" s="45"/>
      <c r="BEB232" s="45"/>
      <c r="BEC232" s="45"/>
      <c r="BED232" s="45"/>
      <c r="BEE232" s="45"/>
      <c r="BEF232" s="45"/>
      <c r="BEG232" s="45"/>
      <c r="BEH232" s="45"/>
      <c r="BEI232" s="45"/>
      <c r="BEJ232" s="45"/>
      <c r="BEK232" s="45"/>
      <c r="BEL232" s="45"/>
      <c r="BEM232" s="45"/>
      <c r="BEN232" s="45"/>
      <c r="BEO232" s="45"/>
      <c r="BEP232" s="45"/>
      <c r="BEQ232" s="45"/>
      <c r="BER232" s="45"/>
      <c r="BES232" s="45"/>
      <c r="BET232" s="45"/>
      <c r="BEU232" s="45"/>
      <c r="BEV232" s="45"/>
      <c r="BEW232" s="45"/>
      <c r="BEX232" s="45"/>
      <c r="BEY232" s="45"/>
      <c r="BEZ232" s="45"/>
      <c r="BFA232" s="45"/>
      <c r="BFB232" s="45"/>
      <c r="BFC232" s="45"/>
      <c r="BFD232" s="45"/>
      <c r="BFE232" s="45"/>
      <c r="BFF232" s="45"/>
      <c r="BFG232" s="45"/>
      <c r="BFH232" s="45"/>
      <c r="BFI232" s="45"/>
      <c r="BFJ232" s="45"/>
      <c r="BFK232" s="45"/>
      <c r="BFL232" s="45"/>
      <c r="BFM232" s="45"/>
      <c r="BFN232" s="45"/>
      <c r="BFO232" s="45"/>
      <c r="BFP232" s="45"/>
      <c r="BFQ232" s="45"/>
      <c r="BFR232" s="45"/>
      <c r="BFS232" s="45"/>
      <c r="BFT232" s="45"/>
      <c r="BFU232" s="45"/>
      <c r="BFV232" s="45"/>
      <c r="BFW232" s="45"/>
      <c r="BFX232" s="45"/>
      <c r="BFY232" s="45"/>
      <c r="BFZ232" s="45"/>
      <c r="BGA232" s="45"/>
      <c r="BGB232" s="45"/>
      <c r="BGC232" s="45"/>
      <c r="BGD232" s="45"/>
      <c r="BGE232" s="45"/>
      <c r="BGF232" s="45"/>
      <c r="BGG232" s="45"/>
      <c r="BGH232" s="45"/>
      <c r="BGI232" s="45"/>
      <c r="BGJ232" s="45"/>
      <c r="BGK232" s="45"/>
      <c r="BGL232" s="45"/>
      <c r="BGM232" s="45"/>
      <c r="BGN232" s="45"/>
      <c r="BGO232" s="45"/>
      <c r="BGP232" s="45"/>
      <c r="BGQ232" s="45"/>
      <c r="BGR232" s="45"/>
      <c r="BGS232" s="45"/>
      <c r="BGT232" s="45"/>
      <c r="BGU232" s="45"/>
      <c r="BGV232" s="45"/>
      <c r="BGW232" s="45"/>
      <c r="BGX232" s="45"/>
      <c r="BGY232" s="45"/>
      <c r="BGZ232" s="45"/>
      <c r="BHA232" s="45"/>
      <c r="BHB232" s="45"/>
      <c r="BHC232" s="45"/>
      <c r="BHD232" s="45"/>
      <c r="BHE232" s="45"/>
      <c r="BHF232" s="45"/>
      <c r="BHG232" s="45"/>
      <c r="BHH232" s="45"/>
      <c r="BHI232" s="45"/>
      <c r="BHJ232" s="45"/>
      <c r="BHK232" s="45"/>
      <c r="BHL232" s="45"/>
      <c r="BHM232" s="45"/>
      <c r="BHN232" s="45"/>
      <c r="BHO232" s="45"/>
      <c r="BHP232" s="45"/>
      <c r="BHQ232" s="45"/>
      <c r="BHR232" s="45"/>
      <c r="BHS232" s="45"/>
      <c r="BHT232" s="45"/>
      <c r="BHU232" s="45"/>
      <c r="BHV232" s="45"/>
      <c r="BHW232" s="45"/>
      <c r="BHX232" s="45"/>
      <c r="BHY232" s="45"/>
      <c r="BHZ232" s="45"/>
      <c r="BIA232" s="45"/>
      <c r="BIB232" s="45"/>
      <c r="BIC232" s="45"/>
      <c r="BID232" s="45"/>
      <c r="BIE232" s="45"/>
      <c r="BIF232" s="45"/>
      <c r="BIG232" s="45"/>
      <c r="BIH232" s="45"/>
      <c r="BII232" s="45"/>
      <c r="BIJ232" s="45"/>
      <c r="BIK232" s="45"/>
      <c r="BIL232" s="45"/>
      <c r="BIM232" s="45"/>
      <c r="BIN232" s="45"/>
      <c r="BIO232" s="45"/>
      <c r="BIP232" s="45"/>
      <c r="BIQ232" s="45"/>
      <c r="BIR232" s="45"/>
      <c r="BIS232" s="45"/>
      <c r="BIT232" s="45"/>
      <c r="BIU232" s="45"/>
      <c r="BIV232" s="45"/>
      <c r="BIW232" s="45"/>
      <c r="BIX232" s="45"/>
      <c r="BIY232" s="45"/>
      <c r="BIZ232" s="45"/>
      <c r="BJA232" s="45"/>
      <c r="BJB232" s="45"/>
      <c r="BJC232" s="45"/>
      <c r="BJD232" s="45"/>
      <c r="BJE232" s="45"/>
      <c r="BJF232" s="45"/>
      <c r="BJG232" s="45"/>
      <c r="BJH232" s="45"/>
      <c r="BJI232" s="45"/>
      <c r="BJJ232" s="45"/>
      <c r="BJK232" s="45"/>
      <c r="BJL232" s="45"/>
      <c r="BJM232" s="45"/>
      <c r="BJN232" s="45"/>
      <c r="BJO232" s="45"/>
      <c r="BJP232" s="45"/>
      <c r="BJQ232" s="45"/>
      <c r="BJR232" s="45"/>
      <c r="BJS232" s="45"/>
      <c r="BJT232" s="45"/>
      <c r="BJU232" s="45"/>
      <c r="BJV232" s="45"/>
      <c r="BJW232" s="45"/>
      <c r="BJX232" s="45"/>
      <c r="BJY232" s="45"/>
      <c r="BJZ232" s="45"/>
      <c r="BKA232" s="45"/>
      <c r="BKB232" s="45"/>
      <c r="BKC232" s="45"/>
      <c r="BKD232" s="45"/>
      <c r="BKE232" s="45"/>
      <c r="BKF232" s="45"/>
      <c r="BKG232" s="45"/>
      <c r="BKH232" s="45"/>
      <c r="BKI232" s="45"/>
      <c r="BKJ232" s="45"/>
      <c r="BKK232" s="45"/>
      <c r="BKL232" s="45"/>
      <c r="BKM232" s="45"/>
      <c r="BKN232" s="45"/>
      <c r="BKO232" s="45"/>
      <c r="BKP232" s="45"/>
      <c r="BKQ232" s="45"/>
      <c r="BKR232" s="45"/>
      <c r="BKS232" s="45"/>
      <c r="BKT232" s="45"/>
      <c r="BKU232" s="45"/>
      <c r="BKV232" s="45"/>
      <c r="BKW232" s="45"/>
      <c r="BKX232" s="45"/>
      <c r="BKY232" s="45"/>
      <c r="BKZ232" s="45"/>
      <c r="BLA232" s="45"/>
      <c r="BLB232" s="45"/>
      <c r="BLC232" s="45"/>
      <c r="BLD232" s="45"/>
      <c r="BLE232" s="45"/>
      <c r="BLF232" s="45"/>
      <c r="BLG232" s="45"/>
      <c r="BLH232" s="45"/>
      <c r="BLI232" s="45"/>
      <c r="BLJ232" s="45"/>
      <c r="BLK232" s="45"/>
      <c r="BLL232" s="45"/>
      <c r="BLM232" s="45"/>
      <c r="BLN232" s="45"/>
      <c r="BLO232" s="45"/>
      <c r="BLP232" s="45"/>
      <c r="BLQ232" s="45"/>
      <c r="BLR232" s="45"/>
      <c r="BLS232" s="45"/>
      <c r="BLT232" s="45"/>
      <c r="BLU232" s="45"/>
      <c r="BLV232" s="45"/>
      <c r="BLW232" s="45"/>
      <c r="BLX232" s="45"/>
      <c r="BLY232" s="45"/>
      <c r="BLZ232" s="45"/>
      <c r="BMA232" s="45"/>
      <c r="BMB232" s="45"/>
      <c r="BMC232" s="45"/>
      <c r="BMD232" s="45"/>
      <c r="BME232" s="45"/>
      <c r="BMF232" s="45"/>
      <c r="BMG232" s="45"/>
      <c r="BMH232" s="45"/>
      <c r="BMI232" s="45"/>
      <c r="BMJ232" s="45"/>
      <c r="BMK232" s="45"/>
      <c r="BML232" s="45"/>
      <c r="BMM232" s="45"/>
      <c r="BMN232" s="45"/>
      <c r="BMO232" s="45"/>
      <c r="BMP232" s="45"/>
      <c r="BMQ232" s="45"/>
      <c r="BMR232" s="45"/>
      <c r="BMS232" s="45"/>
      <c r="BMT232" s="45"/>
      <c r="BMU232" s="45"/>
      <c r="BMV232" s="45"/>
      <c r="BMW232" s="45"/>
      <c r="BMX232" s="45"/>
      <c r="BMY232" s="45"/>
      <c r="BMZ232" s="45"/>
      <c r="BNA232" s="45"/>
      <c r="BNB232" s="45"/>
      <c r="BNC232" s="45"/>
      <c r="BND232" s="45"/>
      <c r="BNE232" s="45"/>
      <c r="BNF232" s="45"/>
      <c r="BNG232" s="45"/>
      <c r="BNH232" s="45"/>
      <c r="BNI232" s="45"/>
      <c r="BNJ232" s="45"/>
      <c r="BNK232" s="45"/>
      <c r="BNL232" s="45"/>
      <c r="BNM232" s="45"/>
      <c r="BNN232" s="45"/>
      <c r="BNO232" s="45"/>
      <c r="BNP232" s="45"/>
      <c r="BNQ232" s="45"/>
      <c r="BNR232" s="45"/>
      <c r="BNS232" s="45"/>
      <c r="BNT232" s="45"/>
      <c r="BNU232" s="45"/>
      <c r="BNV232" s="45"/>
      <c r="BNW232" s="45"/>
      <c r="BNX232" s="45"/>
      <c r="BNY232" s="45"/>
      <c r="BNZ232" s="45"/>
      <c r="BOA232" s="45"/>
      <c r="BOB232" s="45"/>
      <c r="BOC232" s="45"/>
      <c r="BOD232" s="45"/>
      <c r="BOE232" s="45"/>
      <c r="BOF232" s="45"/>
      <c r="BOG232" s="45"/>
      <c r="BOH232" s="45"/>
      <c r="BOI232" s="45"/>
      <c r="BOJ232" s="45"/>
      <c r="BOK232" s="45"/>
      <c r="BOL232" s="45"/>
      <c r="BOM232" s="45"/>
      <c r="BON232" s="45"/>
      <c r="BOO232" s="45"/>
      <c r="BOP232" s="45"/>
      <c r="BOQ232" s="45"/>
      <c r="BOR232" s="45"/>
      <c r="BOS232" s="45"/>
      <c r="BOT232" s="45"/>
      <c r="BOU232" s="45"/>
      <c r="BOV232" s="45"/>
      <c r="BOW232" s="45"/>
      <c r="BOX232" s="45"/>
      <c r="BOY232" s="45"/>
      <c r="BOZ232" s="45"/>
      <c r="BPA232" s="45"/>
      <c r="BPB232" s="45"/>
      <c r="BPC232" s="45"/>
      <c r="BPD232" s="45"/>
      <c r="BPE232" s="45"/>
      <c r="BPF232" s="45"/>
      <c r="BPG232" s="45"/>
      <c r="BPH232" s="45"/>
      <c r="BPI232" s="45"/>
      <c r="BPJ232" s="45"/>
      <c r="BPK232" s="45"/>
      <c r="BPL232" s="45"/>
      <c r="BPM232" s="45"/>
      <c r="BPN232" s="45"/>
      <c r="BPO232" s="45"/>
      <c r="BPP232" s="45"/>
      <c r="BPQ232" s="45"/>
      <c r="BPR232" s="45"/>
      <c r="BPS232" s="45"/>
      <c r="BPT232" s="45"/>
      <c r="BPU232" s="45"/>
      <c r="BPV232" s="45"/>
      <c r="BPW232" s="45"/>
      <c r="BPX232" s="45"/>
      <c r="BPY232" s="45"/>
      <c r="BPZ232" s="45"/>
      <c r="BQA232" s="45"/>
      <c r="BQB232" s="45"/>
      <c r="BQC232" s="45"/>
      <c r="BQD232" s="45"/>
      <c r="BQE232" s="45"/>
      <c r="BQF232" s="45"/>
      <c r="BQG232" s="45"/>
      <c r="BQH232" s="45"/>
      <c r="BQI232" s="45"/>
      <c r="BQJ232" s="45"/>
      <c r="BQK232" s="45"/>
      <c r="BQL232" s="45"/>
      <c r="BQM232" s="45"/>
      <c r="BQN232" s="45"/>
      <c r="BQO232" s="45"/>
      <c r="BQP232" s="45"/>
      <c r="BQQ232" s="45"/>
      <c r="BQR232" s="45"/>
      <c r="BQS232" s="45"/>
      <c r="BQT232" s="45"/>
      <c r="BQU232" s="45"/>
      <c r="BQV232" s="45"/>
      <c r="BQW232" s="45"/>
      <c r="BQX232" s="45"/>
      <c r="BQY232" s="45"/>
      <c r="BQZ232" s="45"/>
      <c r="BRA232" s="45"/>
      <c r="BRB232" s="45"/>
      <c r="BRC232" s="45"/>
      <c r="BRD232" s="45"/>
      <c r="BRE232" s="45"/>
      <c r="BRF232" s="45"/>
      <c r="BRG232" s="45"/>
      <c r="BRH232" s="45"/>
      <c r="BRI232" s="45"/>
      <c r="BRJ232" s="45"/>
      <c r="BRK232" s="45"/>
      <c r="BRL232" s="45"/>
      <c r="BRM232" s="45"/>
      <c r="BRN232" s="45"/>
      <c r="BRO232" s="45"/>
      <c r="BRP232" s="45"/>
      <c r="BRQ232" s="45"/>
      <c r="BRR232" s="45"/>
      <c r="BRS232" s="45"/>
      <c r="BRT232" s="45"/>
      <c r="BRU232" s="45"/>
      <c r="BRV232" s="45"/>
      <c r="BRW232" s="45"/>
      <c r="BRX232" s="45"/>
      <c r="BRY232" s="45"/>
      <c r="BRZ232" s="45"/>
      <c r="BSA232" s="45"/>
      <c r="BSB232" s="45"/>
      <c r="BSC232" s="45"/>
      <c r="BSD232" s="45"/>
      <c r="BSE232" s="45"/>
      <c r="BSF232" s="45"/>
      <c r="BSG232" s="45"/>
      <c r="BSH232" s="45"/>
      <c r="BSI232" s="45"/>
      <c r="BSJ232" s="45"/>
      <c r="BSK232" s="45"/>
      <c r="BSL232" s="45"/>
      <c r="BSM232" s="45"/>
      <c r="BSN232" s="45"/>
      <c r="BSO232" s="45"/>
      <c r="BSP232" s="45"/>
      <c r="BSQ232" s="45"/>
      <c r="BSR232" s="45"/>
      <c r="BSS232" s="45"/>
      <c r="BST232" s="45"/>
      <c r="BSU232" s="45"/>
      <c r="BSV232" s="45"/>
      <c r="BSW232" s="45"/>
      <c r="BSX232" s="45"/>
      <c r="BSY232" s="45"/>
      <c r="BSZ232" s="45"/>
      <c r="BTA232" s="45"/>
      <c r="BTB232" s="45"/>
      <c r="BTC232" s="45"/>
      <c r="BTD232" s="45"/>
      <c r="BTE232" s="45"/>
      <c r="BTF232" s="45"/>
      <c r="BTG232" s="45"/>
      <c r="BTH232" s="45"/>
      <c r="BTI232" s="45"/>
      <c r="BTJ232" s="45"/>
      <c r="BTK232" s="45"/>
      <c r="BTL232" s="45"/>
      <c r="BTM232" s="45"/>
      <c r="BTN232" s="45"/>
      <c r="BTO232" s="45"/>
      <c r="BTP232" s="45"/>
      <c r="BTQ232" s="45"/>
      <c r="BTR232" s="45"/>
      <c r="BTS232" s="45"/>
      <c r="BTT232" s="45"/>
      <c r="BTU232" s="45"/>
      <c r="BTV232" s="45"/>
      <c r="BTW232" s="45"/>
      <c r="BTX232" s="45"/>
      <c r="BTY232" s="45"/>
      <c r="BTZ232" s="45"/>
      <c r="BUA232" s="45"/>
      <c r="BUB232" s="45"/>
      <c r="BUC232" s="45"/>
      <c r="BUD232" s="45"/>
      <c r="BUE232" s="45"/>
      <c r="BUF232" s="45"/>
      <c r="BUG232" s="45"/>
      <c r="BUH232" s="45"/>
      <c r="BUI232" s="45"/>
      <c r="BUJ232" s="45"/>
      <c r="BUK232" s="45"/>
      <c r="BUL232" s="45"/>
      <c r="BUM232" s="45"/>
      <c r="BUN232" s="45"/>
      <c r="BUO232" s="45"/>
      <c r="BUP232" s="45"/>
      <c r="BUQ232" s="45"/>
      <c r="BUR232" s="45"/>
      <c r="BUS232" s="45"/>
      <c r="BUT232" s="45"/>
      <c r="BUU232" s="45"/>
      <c r="BUV232" s="45"/>
      <c r="BUW232" s="45"/>
      <c r="BUX232" s="45"/>
      <c r="BUY232" s="45"/>
      <c r="BUZ232" s="45"/>
      <c r="BVA232" s="45"/>
      <c r="BVB232" s="45"/>
      <c r="BVC232" s="45"/>
      <c r="BVD232" s="45"/>
      <c r="BVE232" s="45"/>
      <c r="BVF232" s="45"/>
      <c r="BVG232" s="45"/>
      <c r="BVH232" s="45"/>
      <c r="BVI232" s="45"/>
      <c r="BVJ232" s="45"/>
      <c r="BVK232" s="45"/>
      <c r="BVL232" s="45"/>
      <c r="BVM232" s="45"/>
      <c r="BVN232" s="45"/>
      <c r="BVO232" s="45"/>
      <c r="BVP232" s="45"/>
      <c r="BVQ232" s="45"/>
      <c r="BVR232" s="45"/>
      <c r="BVS232" s="45"/>
      <c r="BVT232" s="45"/>
      <c r="BVU232" s="45"/>
      <c r="BVV232" s="45"/>
      <c r="BVW232" s="45"/>
      <c r="BVX232" s="45"/>
      <c r="BVY232" s="45"/>
      <c r="BVZ232" s="45"/>
      <c r="BWA232" s="45"/>
      <c r="BWB232" s="45"/>
      <c r="BWC232" s="45"/>
      <c r="BWD232" s="45"/>
      <c r="BWE232" s="45"/>
      <c r="BWF232" s="45"/>
      <c r="BWG232" s="45"/>
      <c r="BWH232" s="45"/>
      <c r="BWI232" s="45"/>
      <c r="BWJ232" s="45"/>
      <c r="BWK232" s="45"/>
      <c r="BWL232" s="45"/>
      <c r="BWM232" s="45"/>
      <c r="BWN232" s="45"/>
      <c r="BWO232" s="45"/>
      <c r="BWP232" s="45"/>
      <c r="BWQ232" s="45"/>
      <c r="BWR232" s="45"/>
      <c r="BWS232" s="45"/>
      <c r="BWT232" s="45"/>
      <c r="BWU232" s="45"/>
      <c r="BWV232" s="45"/>
      <c r="BWW232" s="45"/>
      <c r="BWX232" s="45"/>
      <c r="BWY232" s="45"/>
      <c r="BWZ232" s="45"/>
      <c r="BXA232" s="45"/>
      <c r="BXB232" s="45"/>
      <c r="BXC232" s="45"/>
      <c r="BXD232" s="45"/>
      <c r="BXE232" s="45"/>
      <c r="BXF232" s="45"/>
      <c r="BXG232" s="45"/>
      <c r="BXH232" s="45"/>
      <c r="BXI232" s="45"/>
      <c r="BXJ232" s="45"/>
      <c r="BXK232" s="45"/>
      <c r="BXL232" s="45"/>
      <c r="BXM232" s="45"/>
      <c r="BXN232" s="45"/>
      <c r="BXO232" s="45"/>
      <c r="BXP232" s="45"/>
      <c r="BXQ232" s="45"/>
      <c r="BXR232" s="45"/>
      <c r="BXS232" s="45"/>
      <c r="BXT232" s="45"/>
      <c r="BXU232" s="45"/>
      <c r="BXV232" s="45"/>
      <c r="BXW232" s="45"/>
      <c r="BXX232" s="45"/>
      <c r="BXY232" s="45"/>
      <c r="BXZ232" s="45"/>
      <c r="BYA232" s="45"/>
      <c r="BYB232" s="45"/>
      <c r="BYC232" s="45"/>
      <c r="BYD232" s="45"/>
      <c r="BYE232" s="45"/>
      <c r="BYF232" s="45"/>
      <c r="BYG232" s="45"/>
      <c r="BYH232" s="45"/>
      <c r="BYI232" s="45"/>
      <c r="BYJ232" s="45"/>
      <c r="BYK232" s="45"/>
      <c r="BYL232" s="45"/>
      <c r="BYM232" s="45"/>
      <c r="BYN232" s="45"/>
      <c r="BYO232" s="45"/>
      <c r="BYP232" s="45"/>
      <c r="BYQ232" s="45"/>
      <c r="BYR232" s="45"/>
      <c r="BYS232" s="45"/>
      <c r="BYT232" s="45"/>
      <c r="BYU232" s="45"/>
      <c r="BYV232" s="45"/>
      <c r="BYW232" s="45"/>
      <c r="BYX232" s="45"/>
      <c r="BYY232" s="45"/>
      <c r="BYZ232" s="45"/>
      <c r="BZA232" s="45"/>
      <c r="BZB232" s="45"/>
      <c r="BZC232" s="45"/>
      <c r="BZD232" s="45"/>
      <c r="BZE232" s="45"/>
      <c r="BZF232" s="45"/>
      <c r="BZG232" s="45"/>
      <c r="BZH232" s="45"/>
      <c r="BZI232" s="45"/>
      <c r="BZJ232" s="45"/>
      <c r="BZK232" s="45"/>
      <c r="BZL232" s="45"/>
      <c r="BZM232" s="45"/>
      <c r="BZN232" s="45"/>
      <c r="BZO232" s="45"/>
      <c r="BZP232" s="45"/>
      <c r="BZQ232" s="45"/>
      <c r="BZR232" s="45"/>
      <c r="BZS232" s="45"/>
      <c r="BZT232" s="45"/>
      <c r="BZU232" s="45"/>
      <c r="BZV232" s="45"/>
      <c r="BZW232" s="45"/>
      <c r="BZX232" s="45"/>
      <c r="BZY232" s="45"/>
      <c r="BZZ232" s="45"/>
      <c r="CAA232" s="45"/>
      <c r="CAB232" s="45"/>
      <c r="CAC232" s="45"/>
      <c r="CAD232" s="45"/>
      <c r="CAE232" s="45"/>
      <c r="CAF232" s="45"/>
      <c r="CAG232" s="45"/>
      <c r="CAH232" s="45"/>
      <c r="CAI232" s="45"/>
      <c r="CAJ232" s="45"/>
      <c r="CAK232" s="45"/>
      <c r="CAL232" s="45"/>
      <c r="CAM232" s="45"/>
      <c r="CAN232" s="45"/>
      <c r="CAO232" s="45"/>
      <c r="CAP232" s="45"/>
      <c r="CAQ232" s="45"/>
      <c r="CAR232" s="45"/>
      <c r="CAS232" s="45"/>
      <c r="CAT232" s="45"/>
      <c r="CAU232" s="45"/>
      <c r="CAV232" s="45"/>
      <c r="CAW232" s="45"/>
      <c r="CAX232" s="45"/>
      <c r="CAY232" s="45"/>
      <c r="CAZ232" s="45"/>
      <c r="CBA232" s="45"/>
      <c r="CBB232" s="45"/>
      <c r="CBC232" s="45"/>
      <c r="CBD232" s="45"/>
      <c r="CBE232" s="45"/>
      <c r="CBF232" s="45"/>
      <c r="CBG232" s="45"/>
      <c r="CBH232" s="45"/>
      <c r="CBI232" s="45"/>
      <c r="CBJ232" s="45"/>
      <c r="CBK232" s="45"/>
      <c r="CBL232" s="45"/>
      <c r="CBM232" s="45"/>
      <c r="CBN232" s="45"/>
      <c r="CBO232" s="45"/>
      <c r="CBP232" s="45"/>
      <c r="CBQ232" s="45"/>
      <c r="CBR232" s="45"/>
      <c r="CBS232" s="45"/>
      <c r="CBT232" s="45"/>
      <c r="CBU232" s="45"/>
      <c r="CBV232" s="45"/>
      <c r="CBW232" s="45"/>
      <c r="CBX232" s="45"/>
      <c r="CBY232" s="45"/>
      <c r="CBZ232" s="45"/>
      <c r="CCA232" s="45"/>
      <c r="CCB232" s="45"/>
      <c r="CCC232" s="45"/>
      <c r="CCD232" s="45"/>
      <c r="CCE232" s="45"/>
      <c r="CCF232" s="45"/>
      <c r="CCG232" s="45"/>
      <c r="CCH232" s="45"/>
      <c r="CCI232" s="45"/>
      <c r="CCJ232" s="45"/>
      <c r="CCK232" s="45"/>
      <c r="CCL232" s="45"/>
      <c r="CCM232" s="45"/>
      <c r="CCN232" s="45"/>
      <c r="CCO232" s="45"/>
      <c r="CCP232" s="45"/>
      <c r="CCQ232" s="45"/>
      <c r="CCR232" s="45"/>
      <c r="CCS232" s="45"/>
      <c r="CCT232" s="45"/>
      <c r="CCU232" s="45"/>
      <c r="CCV232" s="45"/>
      <c r="CCW232" s="45"/>
      <c r="CCX232" s="45"/>
      <c r="CCY232" s="45"/>
      <c r="CCZ232" s="45"/>
      <c r="CDA232" s="45"/>
      <c r="CDB232" s="45"/>
      <c r="CDC232" s="45"/>
      <c r="CDD232" s="45"/>
      <c r="CDE232" s="45"/>
      <c r="CDF232" s="45"/>
      <c r="CDG232" s="45"/>
      <c r="CDH232" s="45"/>
      <c r="CDI232" s="45"/>
      <c r="CDJ232" s="45"/>
      <c r="CDK232" s="45"/>
      <c r="CDL232" s="45"/>
      <c r="CDM232" s="45"/>
      <c r="CDN232" s="45"/>
      <c r="CDO232" s="45"/>
      <c r="CDP232" s="45"/>
      <c r="CDQ232" s="45"/>
      <c r="CDR232" s="45"/>
      <c r="CDS232" s="45"/>
      <c r="CDT232" s="45"/>
      <c r="CDU232" s="45"/>
      <c r="CDV232" s="45"/>
      <c r="CDW232" s="45"/>
      <c r="CDX232" s="45"/>
      <c r="CDY232" s="45"/>
      <c r="CDZ232" s="45"/>
      <c r="CEA232" s="45"/>
      <c r="CEB232" s="45"/>
      <c r="CEC232" s="45"/>
      <c r="CED232" s="45"/>
      <c r="CEE232" s="45"/>
      <c r="CEF232" s="45"/>
      <c r="CEG232" s="45"/>
      <c r="CEH232" s="45"/>
      <c r="CEI232" s="45"/>
      <c r="CEJ232" s="45"/>
      <c r="CEK232" s="45"/>
      <c r="CEL232" s="45"/>
      <c r="CEM232" s="45"/>
      <c r="CEN232" s="45"/>
      <c r="CEO232" s="45"/>
      <c r="CEP232" s="45"/>
      <c r="CEQ232" s="45"/>
      <c r="CER232" s="45"/>
      <c r="CES232" s="45"/>
      <c r="CET232" s="45"/>
      <c r="CEU232" s="45"/>
      <c r="CEV232" s="45"/>
      <c r="CEW232" s="45"/>
      <c r="CEX232" s="45"/>
      <c r="CEY232" s="45"/>
      <c r="CEZ232" s="45"/>
      <c r="CFA232" s="45"/>
      <c r="CFB232" s="45"/>
      <c r="CFC232" s="45"/>
      <c r="CFD232" s="45"/>
      <c r="CFE232" s="45"/>
      <c r="CFF232" s="45"/>
      <c r="CFG232" s="45"/>
      <c r="CFH232" s="45"/>
      <c r="CFI232" s="45"/>
      <c r="CFJ232" s="45"/>
      <c r="CFK232" s="45"/>
      <c r="CFL232" s="45"/>
      <c r="CFM232" s="45"/>
      <c r="CFN232" s="45"/>
      <c r="CFO232" s="45"/>
      <c r="CFP232" s="45"/>
      <c r="CFQ232" s="45"/>
      <c r="CFR232" s="45"/>
      <c r="CFS232" s="45"/>
      <c r="CFT232" s="45"/>
      <c r="CFU232" s="45"/>
      <c r="CFV232" s="45"/>
      <c r="CFW232" s="45"/>
      <c r="CFX232" s="45"/>
      <c r="CFY232" s="45"/>
      <c r="CFZ232" s="45"/>
      <c r="CGA232" s="45"/>
      <c r="CGB232" s="45"/>
      <c r="CGC232" s="45"/>
      <c r="CGD232" s="45"/>
      <c r="CGE232" s="45"/>
      <c r="CGF232" s="45"/>
      <c r="CGG232" s="45"/>
      <c r="CGH232" s="45"/>
      <c r="CGI232" s="45"/>
      <c r="CGJ232" s="45"/>
      <c r="CGK232" s="45"/>
      <c r="CGL232" s="45"/>
      <c r="CGM232" s="45"/>
      <c r="CGN232" s="45"/>
      <c r="CGO232" s="45"/>
      <c r="CGP232" s="45"/>
      <c r="CGQ232" s="45"/>
      <c r="CGR232" s="45"/>
      <c r="CGS232" s="45"/>
      <c r="CGT232" s="45"/>
      <c r="CGU232" s="45"/>
      <c r="CGV232" s="45"/>
      <c r="CGW232" s="45"/>
      <c r="CGX232" s="45"/>
      <c r="CGY232" s="45"/>
      <c r="CGZ232" s="45"/>
      <c r="CHA232" s="45"/>
      <c r="CHB232" s="45"/>
      <c r="CHC232" s="45"/>
      <c r="CHD232" s="45"/>
      <c r="CHE232" s="45"/>
      <c r="CHF232" s="45"/>
      <c r="CHG232" s="45"/>
      <c r="CHH232" s="45"/>
      <c r="CHI232" s="45"/>
      <c r="CHJ232" s="45"/>
      <c r="CHK232" s="45"/>
      <c r="CHL232" s="45"/>
      <c r="CHM232" s="45"/>
      <c r="CHN232" s="45"/>
      <c r="CHO232" s="45"/>
      <c r="CHP232" s="45"/>
      <c r="CHQ232" s="45"/>
      <c r="CHR232" s="45"/>
      <c r="CHS232" s="45"/>
      <c r="CHT232" s="45"/>
      <c r="CHU232" s="45"/>
      <c r="CHV232" s="45"/>
      <c r="CHW232" s="45"/>
      <c r="CHX232" s="45"/>
      <c r="CHY232" s="45"/>
      <c r="CHZ232" s="45"/>
      <c r="CIA232" s="45"/>
      <c r="CIB232" s="45"/>
      <c r="CIC232" s="45"/>
      <c r="CID232" s="45"/>
      <c r="CIE232" s="45"/>
      <c r="CIF232" s="45"/>
      <c r="CIG232" s="45"/>
      <c r="CIH232" s="45"/>
      <c r="CII232" s="45"/>
      <c r="CIJ232" s="45"/>
      <c r="CIK232" s="45"/>
      <c r="CIL232" s="45"/>
      <c r="CIM232" s="45"/>
      <c r="CIN232" s="45"/>
      <c r="CIO232" s="45"/>
      <c r="CIP232" s="45"/>
      <c r="CIQ232" s="45"/>
      <c r="CIR232" s="45"/>
      <c r="CIS232" s="45"/>
      <c r="CIT232" s="45"/>
      <c r="CIU232" s="45"/>
      <c r="CIV232" s="45"/>
      <c r="CIW232" s="45"/>
      <c r="CIX232" s="45"/>
      <c r="CIY232" s="45"/>
      <c r="CIZ232" s="45"/>
      <c r="CJA232" s="45"/>
      <c r="CJB232" s="45"/>
      <c r="CJC232" s="45"/>
      <c r="CJD232" s="45"/>
      <c r="CJE232" s="45"/>
      <c r="CJF232" s="45"/>
      <c r="CJG232" s="45"/>
      <c r="CJH232" s="45"/>
      <c r="CJI232" s="45"/>
      <c r="CJJ232" s="45"/>
      <c r="CJK232" s="45"/>
      <c r="CJL232" s="45"/>
      <c r="CJM232" s="45"/>
      <c r="CJN232" s="45"/>
      <c r="CJO232" s="45"/>
      <c r="CJP232" s="45"/>
      <c r="CJQ232" s="45"/>
      <c r="CJR232" s="45"/>
      <c r="CJS232" s="45"/>
      <c r="CJT232" s="45"/>
      <c r="CJU232" s="45"/>
      <c r="CJV232" s="45"/>
      <c r="CJW232" s="45"/>
      <c r="CJX232" s="45"/>
      <c r="CJY232" s="45"/>
      <c r="CJZ232" s="45"/>
      <c r="CKA232" s="45"/>
      <c r="CKB232" s="45"/>
      <c r="CKC232" s="45"/>
      <c r="CKD232" s="45"/>
      <c r="CKE232" s="45"/>
      <c r="CKF232" s="45"/>
      <c r="CKG232" s="45"/>
      <c r="CKH232" s="45"/>
      <c r="CKI232" s="45"/>
      <c r="CKJ232" s="45"/>
      <c r="CKK232" s="45"/>
      <c r="CKL232" s="45"/>
      <c r="CKM232" s="45"/>
      <c r="CKN232" s="45"/>
      <c r="CKO232" s="45"/>
      <c r="CKP232" s="45"/>
      <c r="CKQ232" s="45"/>
      <c r="CKR232" s="45"/>
      <c r="CKS232" s="45"/>
      <c r="CKT232" s="45"/>
      <c r="CKU232" s="45"/>
      <c r="CKV232" s="45"/>
      <c r="CKW232" s="45"/>
      <c r="CKX232" s="45"/>
      <c r="CKY232" s="45"/>
      <c r="CKZ232" s="45"/>
      <c r="CLA232" s="45"/>
      <c r="CLB232" s="45"/>
      <c r="CLC232" s="45"/>
      <c r="CLD232" s="45"/>
      <c r="CLE232" s="45"/>
      <c r="CLF232" s="45"/>
      <c r="CLG232" s="45"/>
      <c r="CLH232" s="45"/>
      <c r="CLI232" s="45"/>
      <c r="CLJ232" s="45"/>
      <c r="CLK232" s="45"/>
      <c r="CLL232" s="45"/>
      <c r="CLM232" s="45"/>
      <c r="CLN232" s="45"/>
      <c r="CLO232" s="45"/>
      <c r="CLP232" s="45"/>
      <c r="CLQ232" s="45"/>
      <c r="CLR232" s="45"/>
      <c r="CLS232" s="45"/>
      <c r="CLT232" s="45"/>
      <c r="CLU232" s="45"/>
      <c r="CLV232" s="45"/>
      <c r="CLW232" s="45"/>
      <c r="CLX232" s="45"/>
      <c r="CLY232" s="45"/>
      <c r="CLZ232" s="45"/>
      <c r="CMA232" s="45"/>
      <c r="CMB232" s="45"/>
      <c r="CMC232" s="45"/>
      <c r="CMD232" s="45"/>
      <c r="CME232" s="45"/>
      <c r="CMF232" s="45"/>
      <c r="CMG232" s="45"/>
      <c r="CMH232" s="45"/>
      <c r="CMI232" s="45"/>
      <c r="CMJ232" s="45"/>
      <c r="CMK232" s="45"/>
      <c r="CML232" s="45"/>
      <c r="CMM232" s="45"/>
      <c r="CMN232" s="45"/>
      <c r="CMO232" s="45"/>
      <c r="CMP232" s="45"/>
      <c r="CMQ232" s="45"/>
      <c r="CMR232" s="45"/>
      <c r="CMS232" s="45"/>
      <c r="CMT232" s="45"/>
      <c r="CMU232" s="45"/>
      <c r="CMV232" s="45"/>
      <c r="CMW232" s="45"/>
      <c r="CMX232" s="45"/>
      <c r="CMY232" s="45"/>
      <c r="CMZ232" s="45"/>
      <c r="CNA232" s="45"/>
      <c r="CNB232" s="45"/>
      <c r="CNC232" s="45"/>
      <c r="CND232" s="45"/>
      <c r="CNE232" s="45"/>
      <c r="CNF232" s="45"/>
      <c r="CNG232" s="45"/>
      <c r="CNH232" s="45"/>
      <c r="CNI232" s="45"/>
      <c r="CNJ232" s="45"/>
      <c r="CNK232" s="45"/>
      <c r="CNL232" s="45"/>
      <c r="CNM232" s="45"/>
      <c r="CNN232" s="45"/>
      <c r="CNO232" s="45"/>
      <c r="CNP232" s="45"/>
      <c r="CNQ232" s="45"/>
      <c r="CNR232" s="45"/>
      <c r="CNS232" s="45"/>
      <c r="CNT232" s="45"/>
      <c r="CNU232" s="45"/>
      <c r="CNV232" s="45"/>
      <c r="CNW232" s="45"/>
      <c r="CNX232" s="45"/>
      <c r="CNY232" s="45"/>
      <c r="CNZ232" s="45"/>
      <c r="COA232" s="45"/>
      <c r="COB232" s="45"/>
      <c r="COC232" s="45"/>
      <c r="COD232" s="45"/>
      <c r="COE232" s="45"/>
      <c r="COF232" s="45"/>
      <c r="COG232" s="45"/>
      <c r="COH232" s="45"/>
      <c r="COI232" s="45"/>
      <c r="COJ232" s="45"/>
      <c r="COK232" s="45"/>
      <c r="COL232" s="45"/>
      <c r="COM232" s="45"/>
      <c r="CON232" s="45"/>
      <c r="COO232" s="45"/>
      <c r="COP232" s="45"/>
      <c r="COQ232" s="45"/>
      <c r="COR232" s="45"/>
      <c r="COS232" s="45"/>
      <c r="COT232" s="45"/>
      <c r="COU232" s="45"/>
      <c r="COV232" s="45"/>
      <c r="COW232" s="45"/>
      <c r="COX232" s="45"/>
      <c r="COY232" s="45"/>
      <c r="COZ232" s="45"/>
      <c r="CPA232" s="45"/>
      <c r="CPB232" s="45"/>
      <c r="CPC232" s="45"/>
      <c r="CPD232" s="45"/>
      <c r="CPE232" s="45"/>
      <c r="CPF232" s="45"/>
      <c r="CPG232" s="45"/>
      <c r="CPH232" s="45"/>
      <c r="CPI232" s="45"/>
      <c r="CPJ232" s="45"/>
      <c r="CPK232" s="45"/>
      <c r="CPL232" s="45"/>
      <c r="CPM232" s="45"/>
      <c r="CPN232" s="45"/>
      <c r="CPO232" s="45"/>
      <c r="CPP232" s="45"/>
      <c r="CPQ232" s="45"/>
      <c r="CPR232" s="45"/>
      <c r="CPS232" s="45"/>
      <c r="CPT232" s="45"/>
      <c r="CPU232" s="45"/>
      <c r="CPV232" s="45"/>
      <c r="CPW232" s="45"/>
      <c r="CPX232" s="45"/>
      <c r="CPY232" s="45"/>
      <c r="CPZ232" s="45"/>
      <c r="CQA232" s="45"/>
      <c r="CQB232" s="45"/>
      <c r="CQC232" s="45"/>
      <c r="CQD232" s="45"/>
      <c r="CQE232" s="45"/>
      <c r="CQF232" s="45"/>
      <c r="CQG232" s="45"/>
      <c r="CQH232" s="45"/>
      <c r="CQI232" s="45"/>
      <c r="CQJ232" s="45"/>
      <c r="CQK232" s="45"/>
      <c r="CQL232" s="45"/>
      <c r="CQM232" s="45"/>
      <c r="CQN232" s="45"/>
      <c r="CQO232" s="45"/>
      <c r="CQP232" s="45"/>
      <c r="CQQ232" s="45"/>
      <c r="CQR232" s="45"/>
      <c r="CQS232" s="45"/>
      <c r="CQT232" s="45"/>
      <c r="CQU232" s="45"/>
      <c r="CQV232" s="45"/>
      <c r="CQW232" s="45"/>
      <c r="CQX232" s="45"/>
      <c r="CQY232" s="45"/>
      <c r="CQZ232" s="45"/>
      <c r="CRA232" s="45"/>
      <c r="CRB232" s="45"/>
      <c r="CRC232" s="45"/>
      <c r="CRD232" s="45"/>
      <c r="CRE232" s="45"/>
      <c r="CRF232" s="45"/>
      <c r="CRG232" s="45"/>
      <c r="CRH232" s="45"/>
      <c r="CRI232" s="45"/>
      <c r="CRJ232" s="45"/>
      <c r="CRK232" s="45"/>
      <c r="CRL232" s="45"/>
      <c r="CRM232" s="45"/>
      <c r="CRN232" s="45"/>
      <c r="CRO232" s="45"/>
      <c r="CRP232" s="45"/>
      <c r="CRQ232" s="45"/>
      <c r="CRR232" s="45"/>
      <c r="CRS232" s="45"/>
      <c r="CRT232" s="45"/>
      <c r="CRU232" s="45"/>
      <c r="CRV232" s="45"/>
      <c r="CRW232" s="45"/>
      <c r="CRX232" s="45"/>
      <c r="CRY232" s="45"/>
      <c r="CRZ232" s="45"/>
      <c r="CSA232" s="45"/>
      <c r="CSB232" s="45"/>
      <c r="CSC232" s="45"/>
      <c r="CSD232" s="45"/>
      <c r="CSE232" s="45"/>
      <c r="CSF232" s="45"/>
      <c r="CSG232" s="45"/>
      <c r="CSH232" s="45"/>
      <c r="CSI232" s="45"/>
      <c r="CSJ232" s="45"/>
      <c r="CSK232" s="45"/>
      <c r="CSL232" s="45"/>
      <c r="CSM232" s="45"/>
      <c r="CSN232" s="45"/>
      <c r="CSO232" s="45"/>
      <c r="CSP232" s="45"/>
      <c r="CSQ232" s="45"/>
      <c r="CSR232" s="45"/>
      <c r="CSS232" s="45"/>
      <c r="CST232" s="45"/>
      <c r="CSU232" s="45"/>
      <c r="CSV232" s="45"/>
      <c r="CSW232" s="45"/>
      <c r="CSX232" s="45"/>
      <c r="CSY232" s="45"/>
      <c r="CSZ232" s="45"/>
      <c r="CTA232" s="45"/>
      <c r="CTB232" s="45"/>
      <c r="CTC232" s="45"/>
      <c r="CTD232" s="45"/>
      <c r="CTE232" s="45"/>
      <c r="CTF232" s="45"/>
      <c r="CTG232" s="45"/>
      <c r="CTH232" s="45"/>
      <c r="CTI232" s="45"/>
      <c r="CTJ232" s="45"/>
      <c r="CTK232" s="45"/>
      <c r="CTL232" s="45"/>
      <c r="CTM232" s="45"/>
      <c r="CTN232" s="45"/>
      <c r="CTO232" s="45"/>
      <c r="CTP232" s="45"/>
      <c r="CTQ232" s="45"/>
      <c r="CTR232" s="45"/>
      <c r="CTS232" s="45"/>
      <c r="CTT232" s="45"/>
      <c r="CTU232" s="45"/>
      <c r="CTV232" s="45"/>
      <c r="CTW232" s="45"/>
      <c r="CTX232" s="45"/>
      <c r="CTY232" s="45"/>
      <c r="CTZ232" s="45"/>
      <c r="CUA232" s="45"/>
      <c r="CUB232" s="45"/>
      <c r="CUC232" s="45"/>
      <c r="CUD232" s="45"/>
      <c r="CUE232" s="45"/>
      <c r="CUF232" s="45"/>
      <c r="CUG232" s="45"/>
      <c r="CUH232" s="45"/>
      <c r="CUI232" s="45"/>
      <c r="CUJ232" s="45"/>
      <c r="CUK232" s="45"/>
      <c r="CUL232" s="45"/>
      <c r="CUM232" s="45"/>
      <c r="CUN232" s="45"/>
      <c r="CUO232" s="45"/>
      <c r="CUP232" s="45"/>
      <c r="CUQ232" s="45"/>
      <c r="CUR232" s="45"/>
      <c r="CUS232" s="45"/>
      <c r="CUT232" s="45"/>
      <c r="CUU232" s="45"/>
      <c r="CUV232" s="45"/>
      <c r="CUW232" s="45"/>
      <c r="CUX232" s="45"/>
      <c r="CUY232" s="45"/>
      <c r="CUZ232" s="45"/>
      <c r="CVA232" s="45"/>
      <c r="CVB232" s="45"/>
      <c r="CVC232" s="45"/>
      <c r="CVD232" s="45"/>
      <c r="CVE232" s="45"/>
      <c r="CVF232" s="45"/>
      <c r="CVG232" s="45"/>
      <c r="CVH232" s="45"/>
      <c r="CVI232" s="45"/>
      <c r="CVJ232" s="45"/>
      <c r="CVK232" s="45"/>
      <c r="CVL232" s="45"/>
      <c r="CVM232" s="45"/>
      <c r="CVN232" s="45"/>
      <c r="CVO232" s="45"/>
      <c r="CVP232" s="45"/>
      <c r="CVQ232" s="45"/>
      <c r="CVR232" s="45"/>
      <c r="CVS232" s="45"/>
      <c r="CVT232" s="45"/>
      <c r="CVU232" s="45"/>
      <c r="CVV232" s="45"/>
      <c r="CVW232" s="45"/>
      <c r="CVX232" s="45"/>
      <c r="CVY232" s="45"/>
      <c r="CVZ232" s="45"/>
      <c r="CWA232" s="45"/>
      <c r="CWB232" s="45"/>
      <c r="CWC232" s="45"/>
      <c r="CWD232" s="45"/>
      <c r="CWE232" s="45"/>
      <c r="CWF232" s="45"/>
      <c r="CWG232" s="45"/>
      <c r="CWH232" s="45"/>
      <c r="CWI232" s="45"/>
      <c r="CWJ232" s="45"/>
      <c r="CWK232" s="45"/>
      <c r="CWL232" s="45"/>
      <c r="CWM232" s="45"/>
      <c r="CWN232" s="45"/>
      <c r="CWO232" s="45"/>
      <c r="CWP232" s="45"/>
      <c r="CWQ232" s="45"/>
      <c r="CWR232" s="45"/>
      <c r="CWS232" s="45"/>
      <c r="CWT232" s="45"/>
      <c r="CWU232" s="45"/>
      <c r="CWV232" s="45"/>
      <c r="CWW232" s="45"/>
      <c r="CWX232" s="45"/>
      <c r="CWY232" s="45"/>
      <c r="CWZ232" s="45"/>
      <c r="CXA232" s="45"/>
      <c r="CXB232" s="45"/>
      <c r="CXC232" s="45"/>
      <c r="CXD232" s="45"/>
      <c r="CXE232" s="45"/>
      <c r="CXF232" s="45"/>
      <c r="CXG232" s="45"/>
      <c r="CXH232" s="45"/>
      <c r="CXI232" s="45"/>
      <c r="CXJ232" s="45"/>
      <c r="CXK232" s="45"/>
      <c r="CXL232" s="45"/>
      <c r="CXM232" s="45"/>
      <c r="CXN232" s="45"/>
      <c r="CXO232" s="45"/>
      <c r="CXP232" s="45"/>
      <c r="CXQ232" s="45"/>
      <c r="CXR232" s="45"/>
      <c r="CXS232" s="45"/>
      <c r="CXT232" s="45"/>
      <c r="CXU232" s="45"/>
      <c r="CXV232" s="45"/>
      <c r="CXW232" s="45"/>
      <c r="CXX232" s="45"/>
      <c r="CXY232" s="45"/>
      <c r="CXZ232" s="45"/>
      <c r="CYA232" s="45"/>
      <c r="CYB232" s="45"/>
      <c r="CYC232" s="45"/>
      <c r="CYD232" s="45"/>
      <c r="CYE232" s="45"/>
      <c r="CYF232" s="45"/>
      <c r="CYG232" s="45"/>
      <c r="CYH232" s="45"/>
      <c r="CYI232" s="45"/>
      <c r="CYJ232" s="45"/>
      <c r="CYK232" s="45"/>
      <c r="CYL232" s="45"/>
      <c r="CYM232" s="45"/>
      <c r="CYN232" s="45"/>
      <c r="CYO232" s="45"/>
      <c r="CYP232" s="45"/>
      <c r="CYQ232" s="45"/>
      <c r="CYR232" s="45"/>
      <c r="CYS232" s="45"/>
      <c r="CYT232" s="45"/>
      <c r="CYU232" s="45"/>
      <c r="CYV232" s="45"/>
      <c r="CYW232" s="45"/>
      <c r="CYX232" s="45"/>
      <c r="CYY232" s="45"/>
      <c r="CYZ232" s="45"/>
      <c r="CZA232" s="45"/>
      <c r="CZB232" s="45"/>
      <c r="CZC232" s="45"/>
      <c r="CZD232" s="45"/>
      <c r="CZE232" s="45"/>
      <c r="CZF232" s="45"/>
      <c r="CZG232" s="45"/>
      <c r="CZH232" s="45"/>
      <c r="CZI232" s="45"/>
      <c r="CZJ232" s="45"/>
      <c r="CZK232" s="45"/>
      <c r="CZL232" s="45"/>
      <c r="CZM232" s="45"/>
      <c r="CZN232" s="45"/>
      <c r="CZO232" s="45"/>
      <c r="CZP232" s="45"/>
      <c r="CZQ232" s="45"/>
      <c r="CZR232" s="45"/>
      <c r="CZS232" s="45"/>
      <c r="CZT232" s="45"/>
      <c r="CZU232" s="45"/>
      <c r="CZV232" s="45"/>
      <c r="CZW232" s="45"/>
      <c r="CZX232" s="45"/>
      <c r="CZY232" s="45"/>
      <c r="CZZ232" s="45"/>
      <c r="DAA232" s="45"/>
      <c r="DAB232" s="45"/>
      <c r="DAC232" s="45"/>
      <c r="DAD232" s="45"/>
      <c r="DAE232" s="45"/>
      <c r="DAF232" s="45"/>
      <c r="DAG232" s="45"/>
      <c r="DAH232" s="45"/>
      <c r="DAI232" s="45"/>
      <c r="DAJ232" s="45"/>
      <c r="DAK232" s="45"/>
      <c r="DAL232" s="45"/>
      <c r="DAM232" s="45"/>
      <c r="DAN232" s="45"/>
      <c r="DAO232" s="45"/>
      <c r="DAP232" s="45"/>
      <c r="DAQ232" s="45"/>
      <c r="DAR232" s="45"/>
      <c r="DAS232" s="45"/>
      <c r="DAT232" s="45"/>
      <c r="DAU232" s="45"/>
      <c r="DAV232" s="45"/>
      <c r="DAW232" s="45"/>
      <c r="DAX232" s="45"/>
      <c r="DAY232" s="45"/>
      <c r="DAZ232" s="45"/>
      <c r="DBA232" s="45"/>
      <c r="DBB232" s="45"/>
      <c r="DBC232" s="45"/>
      <c r="DBD232" s="45"/>
      <c r="DBE232" s="45"/>
      <c r="DBF232" s="45"/>
      <c r="DBG232" s="45"/>
      <c r="DBH232" s="45"/>
      <c r="DBI232" s="45"/>
      <c r="DBJ232" s="45"/>
      <c r="DBK232" s="45"/>
      <c r="DBL232" s="45"/>
      <c r="DBM232" s="45"/>
      <c r="DBN232" s="45"/>
      <c r="DBO232" s="45"/>
      <c r="DBP232" s="45"/>
      <c r="DBQ232" s="45"/>
      <c r="DBR232" s="45"/>
      <c r="DBS232" s="45"/>
      <c r="DBT232" s="45"/>
      <c r="DBU232" s="45"/>
      <c r="DBV232" s="45"/>
      <c r="DBW232" s="45"/>
      <c r="DBX232" s="45"/>
      <c r="DBY232" s="45"/>
      <c r="DBZ232" s="45"/>
      <c r="DCA232" s="45"/>
      <c r="DCB232" s="45"/>
      <c r="DCC232" s="45"/>
      <c r="DCD232" s="45"/>
      <c r="DCE232" s="45"/>
      <c r="DCF232" s="45"/>
      <c r="DCG232" s="45"/>
      <c r="DCH232" s="45"/>
      <c r="DCI232" s="45"/>
      <c r="DCJ232" s="45"/>
      <c r="DCK232" s="45"/>
      <c r="DCL232" s="45"/>
      <c r="DCM232" s="45"/>
      <c r="DCN232" s="45"/>
      <c r="DCO232" s="45"/>
      <c r="DCP232" s="45"/>
      <c r="DCQ232" s="45"/>
      <c r="DCR232" s="45"/>
      <c r="DCS232" s="45"/>
      <c r="DCT232" s="45"/>
      <c r="DCU232" s="45"/>
      <c r="DCV232" s="45"/>
      <c r="DCW232" s="45"/>
      <c r="DCX232" s="45"/>
      <c r="DCY232" s="45"/>
      <c r="DCZ232" s="45"/>
      <c r="DDA232" s="45"/>
      <c r="DDB232" s="45"/>
      <c r="DDC232" s="45"/>
      <c r="DDD232" s="45"/>
      <c r="DDE232" s="45"/>
      <c r="DDF232" s="45"/>
      <c r="DDG232" s="45"/>
      <c r="DDH232" s="45"/>
      <c r="DDI232" s="45"/>
      <c r="DDJ232" s="45"/>
      <c r="DDK232" s="45"/>
      <c r="DDL232" s="45"/>
      <c r="DDM232" s="45"/>
      <c r="DDN232" s="45"/>
      <c r="DDO232" s="45"/>
      <c r="DDP232" s="45"/>
      <c r="DDQ232" s="45"/>
      <c r="DDR232" s="45"/>
      <c r="DDS232" s="45"/>
      <c r="DDT232" s="45"/>
      <c r="DDU232" s="45"/>
      <c r="DDV232" s="45"/>
      <c r="DDW232" s="45"/>
      <c r="DDX232" s="45"/>
      <c r="DDY232" s="45"/>
      <c r="DDZ232" s="45"/>
      <c r="DEA232" s="45"/>
      <c r="DEB232" s="45"/>
      <c r="DEC232" s="45"/>
      <c r="DED232" s="45"/>
      <c r="DEE232" s="45"/>
      <c r="DEF232" s="45"/>
      <c r="DEG232" s="45"/>
      <c r="DEH232" s="45"/>
      <c r="DEI232" s="45"/>
      <c r="DEJ232" s="45"/>
      <c r="DEK232" s="45"/>
      <c r="DEL232" s="45"/>
      <c r="DEM232" s="45"/>
      <c r="DEN232" s="45"/>
      <c r="DEO232" s="45"/>
      <c r="DEP232" s="45"/>
      <c r="DEQ232" s="45"/>
      <c r="DER232" s="45"/>
      <c r="DES232" s="45"/>
      <c r="DET232" s="45"/>
      <c r="DEU232" s="45"/>
      <c r="DEV232" s="45"/>
      <c r="DEW232" s="45"/>
      <c r="DEX232" s="45"/>
      <c r="DEY232" s="45"/>
      <c r="DEZ232" s="45"/>
      <c r="DFA232" s="45"/>
      <c r="DFB232" s="45"/>
      <c r="DFC232" s="45"/>
      <c r="DFD232" s="45"/>
      <c r="DFE232" s="45"/>
      <c r="DFF232" s="45"/>
      <c r="DFG232" s="45"/>
      <c r="DFH232" s="45"/>
      <c r="DFI232" s="45"/>
      <c r="DFJ232" s="45"/>
      <c r="DFK232" s="45"/>
      <c r="DFL232" s="45"/>
      <c r="DFM232" s="45"/>
      <c r="DFN232" s="45"/>
      <c r="DFO232" s="45"/>
      <c r="DFP232" s="45"/>
      <c r="DFQ232" s="45"/>
      <c r="DFR232" s="45"/>
      <c r="DFS232" s="45"/>
      <c r="DFT232" s="45"/>
      <c r="DFU232" s="45"/>
      <c r="DFV232" s="45"/>
      <c r="DFW232" s="45"/>
      <c r="DFX232" s="45"/>
      <c r="DFY232" s="45"/>
      <c r="DFZ232" s="45"/>
      <c r="DGA232" s="45"/>
      <c r="DGB232" s="45"/>
      <c r="DGC232" s="45"/>
      <c r="DGD232" s="45"/>
      <c r="DGE232" s="45"/>
      <c r="DGF232" s="45"/>
      <c r="DGG232" s="45"/>
      <c r="DGH232" s="45"/>
      <c r="DGI232" s="45"/>
      <c r="DGJ232" s="45"/>
      <c r="DGK232" s="45"/>
      <c r="DGL232" s="45"/>
      <c r="DGM232" s="45"/>
      <c r="DGN232" s="45"/>
      <c r="DGO232" s="45"/>
      <c r="DGP232" s="45"/>
      <c r="DGQ232" s="45"/>
      <c r="DGR232" s="45"/>
      <c r="DGS232" s="45"/>
      <c r="DGT232" s="45"/>
      <c r="DGU232" s="45"/>
      <c r="DGV232" s="45"/>
      <c r="DGW232" s="45"/>
      <c r="DGX232" s="45"/>
      <c r="DGY232" s="45"/>
      <c r="DGZ232" s="45"/>
      <c r="DHA232" s="45"/>
      <c r="DHB232" s="45"/>
      <c r="DHC232" s="45"/>
      <c r="DHD232" s="45"/>
      <c r="DHE232" s="45"/>
      <c r="DHF232" s="45"/>
      <c r="DHG232" s="45"/>
      <c r="DHH232" s="45"/>
      <c r="DHI232" s="45"/>
      <c r="DHJ232" s="45"/>
      <c r="DHK232" s="45"/>
      <c r="DHL232" s="45"/>
      <c r="DHM232" s="45"/>
      <c r="DHN232" s="45"/>
      <c r="DHO232" s="45"/>
      <c r="DHP232" s="45"/>
      <c r="DHQ232" s="45"/>
      <c r="DHR232" s="45"/>
      <c r="DHS232" s="45"/>
      <c r="DHT232" s="45"/>
      <c r="DHU232" s="45"/>
      <c r="DHV232" s="45"/>
      <c r="DHW232" s="45"/>
      <c r="DHX232" s="45"/>
      <c r="DHY232" s="45"/>
      <c r="DHZ232" s="45"/>
      <c r="DIA232" s="45"/>
      <c r="DIB232" s="45"/>
      <c r="DIC232" s="45"/>
      <c r="DID232" s="45"/>
      <c r="DIE232" s="45"/>
      <c r="DIF232" s="45"/>
      <c r="DIG232" s="45"/>
      <c r="DIH232" s="45"/>
      <c r="DII232" s="45"/>
      <c r="DIJ232" s="45"/>
      <c r="DIK232" s="45"/>
      <c r="DIL232" s="45"/>
      <c r="DIM232" s="45"/>
      <c r="DIN232" s="45"/>
      <c r="DIO232" s="45"/>
      <c r="DIP232" s="45"/>
      <c r="DIQ232" s="45"/>
      <c r="DIR232" s="45"/>
      <c r="DIS232" s="45"/>
      <c r="DIT232" s="45"/>
      <c r="DIU232" s="45"/>
      <c r="DIV232" s="45"/>
      <c r="DIW232" s="45"/>
      <c r="DIX232" s="45"/>
      <c r="DIY232" s="45"/>
      <c r="DIZ232" s="45"/>
      <c r="DJA232" s="45"/>
      <c r="DJB232" s="45"/>
      <c r="DJC232" s="45"/>
      <c r="DJD232" s="45"/>
      <c r="DJE232" s="45"/>
      <c r="DJF232" s="45"/>
      <c r="DJG232" s="45"/>
      <c r="DJH232" s="45"/>
      <c r="DJI232" s="45"/>
      <c r="DJJ232" s="45"/>
      <c r="DJK232" s="45"/>
      <c r="DJL232" s="45"/>
      <c r="DJM232" s="45"/>
      <c r="DJN232" s="45"/>
      <c r="DJO232" s="45"/>
      <c r="DJP232" s="45"/>
      <c r="DJQ232" s="45"/>
      <c r="DJR232" s="45"/>
      <c r="DJS232" s="45"/>
      <c r="DJT232" s="45"/>
      <c r="DJU232" s="45"/>
      <c r="DJV232" s="45"/>
      <c r="DJW232" s="45"/>
      <c r="DJX232" s="45"/>
      <c r="DJY232" s="45"/>
      <c r="DJZ232" s="45"/>
      <c r="DKA232" s="45"/>
      <c r="DKB232" s="45"/>
      <c r="DKC232" s="45"/>
      <c r="DKD232" s="45"/>
      <c r="DKE232" s="45"/>
      <c r="DKF232" s="45"/>
      <c r="DKG232" s="45"/>
      <c r="DKH232" s="45"/>
      <c r="DKI232" s="45"/>
      <c r="DKJ232" s="45"/>
      <c r="DKK232" s="45"/>
      <c r="DKL232" s="45"/>
      <c r="DKM232" s="45"/>
      <c r="DKN232" s="45"/>
      <c r="DKO232" s="45"/>
      <c r="DKP232" s="45"/>
      <c r="DKQ232" s="45"/>
      <c r="DKR232" s="45"/>
      <c r="DKS232" s="45"/>
      <c r="DKT232" s="45"/>
      <c r="DKU232" s="45"/>
      <c r="DKV232" s="45"/>
      <c r="DKW232" s="45"/>
      <c r="DKX232" s="45"/>
      <c r="DKY232" s="45"/>
      <c r="DKZ232" s="45"/>
      <c r="DLA232" s="45"/>
      <c r="DLB232" s="45"/>
      <c r="DLC232" s="45"/>
      <c r="DLD232" s="45"/>
      <c r="DLE232" s="45"/>
      <c r="DLF232" s="45"/>
      <c r="DLG232" s="45"/>
      <c r="DLH232" s="45"/>
      <c r="DLI232" s="45"/>
      <c r="DLJ232" s="45"/>
      <c r="DLK232" s="45"/>
      <c r="DLL232" s="45"/>
      <c r="DLM232" s="45"/>
      <c r="DLN232" s="45"/>
      <c r="DLO232" s="45"/>
      <c r="DLP232" s="45"/>
      <c r="DLQ232" s="45"/>
      <c r="DLR232" s="45"/>
      <c r="DLS232" s="45"/>
      <c r="DLT232" s="45"/>
      <c r="DLU232" s="45"/>
      <c r="DLV232" s="45"/>
      <c r="DLW232" s="45"/>
      <c r="DLX232" s="45"/>
      <c r="DLY232" s="45"/>
      <c r="DLZ232" s="45"/>
      <c r="DMA232" s="45"/>
      <c r="DMB232" s="45"/>
      <c r="DMC232" s="45"/>
      <c r="DMD232" s="45"/>
      <c r="DME232" s="45"/>
      <c r="DMF232" s="45"/>
      <c r="DMG232" s="45"/>
      <c r="DMH232" s="45"/>
      <c r="DMI232" s="45"/>
      <c r="DMJ232" s="45"/>
      <c r="DMK232" s="45"/>
      <c r="DML232" s="45"/>
      <c r="DMM232" s="45"/>
      <c r="DMN232" s="45"/>
      <c r="DMO232" s="45"/>
      <c r="DMP232" s="45"/>
      <c r="DMQ232" s="45"/>
      <c r="DMR232" s="45"/>
      <c r="DMS232" s="45"/>
      <c r="DMT232" s="45"/>
      <c r="DMU232" s="45"/>
      <c r="DMV232" s="45"/>
      <c r="DMW232" s="45"/>
      <c r="DMX232" s="45"/>
      <c r="DMY232" s="45"/>
      <c r="DMZ232" s="45"/>
      <c r="DNA232" s="45"/>
      <c r="DNB232" s="45"/>
      <c r="DNC232" s="45"/>
      <c r="DND232" s="45"/>
      <c r="DNE232" s="45"/>
      <c r="DNF232" s="45"/>
      <c r="DNG232" s="45"/>
      <c r="DNH232" s="45"/>
      <c r="DNI232" s="45"/>
      <c r="DNJ232" s="45"/>
      <c r="DNK232" s="45"/>
      <c r="DNL232" s="45"/>
      <c r="DNM232" s="45"/>
      <c r="DNN232" s="45"/>
      <c r="DNO232" s="45"/>
      <c r="DNP232" s="45"/>
      <c r="DNQ232" s="45"/>
      <c r="DNR232" s="45"/>
      <c r="DNS232" s="45"/>
      <c r="DNT232" s="45"/>
      <c r="DNU232" s="45"/>
      <c r="DNV232" s="45"/>
      <c r="DNW232" s="45"/>
      <c r="DNX232" s="45"/>
      <c r="DNY232" s="45"/>
      <c r="DNZ232" s="45"/>
      <c r="DOA232" s="45"/>
      <c r="DOB232" s="45"/>
      <c r="DOC232" s="45"/>
      <c r="DOD232" s="45"/>
      <c r="DOE232" s="45"/>
      <c r="DOF232" s="45"/>
      <c r="DOG232" s="45"/>
      <c r="DOH232" s="45"/>
      <c r="DOI232" s="45"/>
      <c r="DOJ232" s="45"/>
      <c r="DOK232" s="45"/>
      <c r="DOL232" s="45"/>
      <c r="DOM232" s="45"/>
      <c r="DON232" s="45"/>
      <c r="DOO232" s="45"/>
      <c r="DOP232" s="45"/>
      <c r="DOQ232" s="45"/>
      <c r="DOR232" s="45"/>
      <c r="DOS232" s="45"/>
      <c r="DOT232" s="45"/>
      <c r="DOU232" s="45"/>
      <c r="DOV232" s="45"/>
      <c r="DOW232" s="45"/>
      <c r="DOX232" s="45"/>
      <c r="DOY232" s="45"/>
      <c r="DOZ232" s="45"/>
      <c r="DPA232" s="45"/>
      <c r="DPB232" s="45"/>
      <c r="DPC232" s="45"/>
      <c r="DPD232" s="45"/>
      <c r="DPE232" s="45"/>
      <c r="DPF232" s="45"/>
      <c r="DPG232" s="45"/>
      <c r="DPH232" s="45"/>
      <c r="DPI232" s="45"/>
      <c r="DPJ232" s="45"/>
      <c r="DPK232" s="45"/>
      <c r="DPL232" s="45"/>
      <c r="DPM232" s="45"/>
      <c r="DPN232" s="45"/>
      <c r="DPO232" s="45"/>
      <c r="DPP232" s="45"/>
      <c r="DPQ232" s="45"/>
      <c r="DPR232" s="45"/>
      <c r="DPS232" s="45"/>
      <c r="DPT232" s="45"/>
      <c r="DPU232" s="45"/>
      <c r="DPV232" s="45"/>
      <c r="DPW232" s="45"/>
      <c r="DPX232" s="45"/>
      <c r="DPY232" s="45"/>
      <c r="DPZ232" s="45"/>
      <c r="DQA232" s="45"/>
      <c r="DQB232" s="45"/>
      <c r="DQC232" s="45"/>
      <c r="DQD232" s="45"/>
      <c r="DQE232" s="45"/>
      <c r="DQF232" s="45"/>
      <c r="DQG232" s="45"/>
      <c r="DQH232" s="45"/>
      <c r="DQI232" s="45"/>
      <c r="DQJ232" s="45"/>
      <c r="DQK232" s="45"/>
      <c r="DQL232" s="45"/>
      <c r="DQM232" s="45"/>
      <c r="DQN232" s="45"/>
      <c r="DQO232" s="45"/>
      <c r="DQP232" s="45"/>
      <c r="DQQ232" s="45"/>
      <c r="DQR232" s="45"/>
      <c r="DQS232" s="45"/>
      <c r="DQT232" s="45"/>
      <c r="DQU232" s="45"/>
      <c r="DQV232" s="45"/>
      <c r="DQW232" s="45"/>
      <c r="DQX232" s="45"/>
      <c r="DQY232" s="45"/>
      <c r="DQZ232" s="45"/>
      <c r="DRA232" s="45"/>
      <c r="DRB232" s="45"/>
      <c r="DRC232" s="45"/>
      <c r="DRD232" s="45"/>
      <c r="DRE232" s="45"/>
      <c r="DRF232" s="45"/>
      <c r="DRG232" s="45"/>
      <c r="DRH232" s="45"/>
      <c r="DRI232" s="45"/>
      <c r="DRJ232" s="45"/>
      <c r="DRK232" s="45"/>
      <c r="DRL232" s="45"/>
      <c r="DRM232" s="45"/>
      <c r="DRN232" s="45"/>
      <c r="DRO232" s="45"/>
      <c r="DRP232" s="45"/>
      <c r="DRQ232" s="45"/>
      <c r="DRR232" s="45"/>
      <c r="DRS232" s="45"/>
      <c r="DRT232" s="45"/>
      <c r="DRU232" s="45"/>
      <c r="DRV232" s="45"/>
      <c r="DRW232" s="45"/>
      <c r="DRX232" s="45"/>
      <c r="DRY232" s="45"/>
      <c r="DRZ232" s="45"/>
      <c r="DSA232" s="45"/>
      <c r="DSB232" s="45"/>
      <c r="DSC232" s="45"/>
      <c r="DSD232" s="45"/>
      <c r="DSE232" s="45"/>
      <c r="DSF232" s="45"/>
      <c r="DSG232" s="45"/>
      <c r="DSH232" s="45"/>
      <c r="DSI232" s="45"/>
      <c r="DSJ232" s="45"/>
      <c r="DSK232" s="45"/>
      <c r="DSL232" s="45"/>
      <c r="DSM232" s="45"/>
      <c r="DSN232" s="45"/>
      <c r="DSO232" s="45"/>
      <c r="DSP232" s="45"/>
      <c r="DSQ232" s="45"/>
      <c r="DSR232" s="45"/>
      <c r="DSS232" s="45"/>
      <c r="DST232" s="45"/>
      <c r="DSU232" s="45"/>
      <c r="DSV232" s="45"/>
      <c r="DSW232" s="45"/>
      <c r="DSX232" s="45"/>
      <c r="DSY232" s="45"/>
      <c r="DSZ232" s="45"/>
      <c r="DTA232" s="45"/>
      <c r="DTB232" s="45"/>
      <c r="DTC232" s="45"/>
      <c r="DTD232" s="45"/>
      <c r="DTE232" s="45"/>
      <c r="DTF232" s="45"/>
      <c r="DTG232" s="45"/>
      <c r="DTH232" s="45"/>
      <c r="DTI232" s="45"/>
      <c r="DTJ232" s="45"/>
      <c r="DTK232" s="45"/>
      <c r="DTL232" s="45"/>
      <c r="DTM232" s="45"/>
      <c r="DTN232" s="45"/>
      <c r="DTO232" s="45"/>
      <c r="DTP232" s="45"/>
      <c r="DTQ232" s="45"/>
      <c r="DTR232" s="45"/>
      <c r="DTS232" s="45"/>
      <c r="DTT232" s="45"/>
      <c r="DTU232" s="45"/>
      <c r="DTV232" s="45"/>
      <c r="DTW232" s="45"/>
      <c r="DTX232" s="45"/>
      <c r="DTY232" s="45"/>
      <c r="DTZ232" s="45"/>
      <c r="DUA232" s="45"/>
      <c r="DUB232" s="45"/>
      <c r="DUC232" s="45"/>
      <c r="DUD232" s="45"/>
      <c r="DUE232" s="45"/>
      <c r="DUF232" s="45"/>
      <c r="DUG232" s="45"/>
      <c r="DUH232" s="45"/>
      <c r="DUI232" s="45"/>
      <c r="DUJ232" s="45"/>
      <c r="DUK232" s="45"/>
      <c r="DUL232" s="45"/>
      <c r="DUM232" s="45"/>
      <c r="DUN232" s="45"/>
      <c r="DUO232" s="45"/>
      <c r="DUP232" s="45"/>
      <c r="DUQ232" s="45"/>
      <c r="DUR232" s="45"/>
      <c r="DUS232" s="45"/>
      <c r="DUT232" s="45"/>
      <c r="DUU232" s="45"/>
      <c r="DUV232" s="45"/>
      <c r="DUW232" s="45"/>
      <c r="DUX232" s="45"/>
      <c r="DUY232" s="45"/>
      <c r="DUZ232" s="45"/>
      <c r="DVA232" s="45"/>
      <c r="DVB232" s="45"/>
      <c r="DVC232" s="45"/>
      <c r="DVD232" s="45"/>
      <c r="DVE232" s="45"/>
      <c r="DVF232" s="45"/>
      <c r="DVG232" s="45"/>
      <c r="DVH232" s="45"/>
      <c r="DVI232" s="45"/>
      <c r="DVJ232" s="45"/>
      <c r="DVK232" s="45"/>
      <c r="DVL232" s="45"/>
      <c r="DVM232" s="45"/>
      <c r="DVN232" s="45"/>
      <c r="DVO232" s="45"/>
      <c r="DVP232" s="45"/>
      <c r="DVQ232" s="45"/>
      <c r="DVR232" s="45"/>
      <c r="DVS232" s="45"/>
      <c r="DVT232" s="45"/>
      <c r="DVU232" s="45"/>
      <c r="DVV232" s="45"/>
      <c r="DVW232" s="45"/>
      <c r="DVX232" s="45"/>
      <c r="DVY232" s="45"/>
      <c r="DVZ232" s="45"/>
      <c r="DWA232" s="45"/>
      <c r="DWB232" s="45"/>
      <c r="DWC232" s="45"/>
      <c r="DWD232" s="45"/>
      <c r="DWE232" s="45"/>
      <c r="DWF232" s="45"/>
      <c r="DWG232" s="45"/>
      <c r="DWH232" s="45"/>
      <c r="DWI232" s="45"/>
      <c r="DWJ232" s="45"/>
      <c r="DWK232" s="45"/>
      <c r="DWL232" s="45"/>
      <c r="DWM232" s="45"/>
      <c r="DWN232" s="45"/>
      <c r="DWO232" s="45"/>
      <c r="DWP232" s="45"/>
      <c r="DWQ232" s="45"/>
      <c r="DWR232" s="45"/>
      <c r="DWS232" s="45"/>
      <c r="DWT232" s="45"/>
      <c r="DWU232" s="45"/>
      <c r="DWV232" s="45"/>
      <c r="DWW232" s="45"/>
      <c r="DWX232" s="45"/>
      <c r="DWY232" s="45"/>
      <c r="DWZ232" s="45"/>
      <c r="DXA232" s="45"/>
      <c r="DXB232" s="45"/>
      <c r="DXC232" s="45"/>
      <c r="DXD232" s="45"/>
      <c r="DXE232" s="45"/>
      <c r="DXF232" s="45"/>
      <c r="DXG232" s="45"/>
      <c r="DXH232" s="45"/>
      <c r="DXI232" s="45"/>
      <c r="DXJ232" s="45"/>
      <c r="DXK232" s="45"/>
      <c r="DXL232" s="45"/>
      <c r="DXM232" s="45"/>
      <c r="DXN232" s="45"/>
      <c r="DXO232" s="45"/>
      <c r="DXP232" s="45"/>
      <c r="DXQ232" s="45"/>
      <c r="DXR232" s="45"/>
      <c r="DXS232" s="45"/>
      <c r="DXT232" s="45"/>
      <c r="DXU232" s="45"/>
      <c r="DXV232" s="45"/>
      <c r="DXW232" s="45"/>
      <c r="DXX232" s="45"/>
      <c r="DXY232" s="45"/>
      <c r="DXZ232" s="45"/>
      <c r="DYA232" s="45"/>
      <c r="DYB232" s="45"/>
      <c r="DYC232" s="45"/>
      <c r="DYD232" s="45"/>
      <c r="DYE232" s="45"/>
      <c r="DYF232" s="45"/>
      <c r="DYG232" s="45"/>
      <c r="DYH232" s="45"/>
      <c r="DYI232" s="45"/>
      <c r="DYJ232" s="45"/>
      <c r="DYK232" s="45"/>
      <c r="DYL232" s="45"/>
      <c r="DYM232" s="45"/>
      <c r="DYN232" s="45"/>
      <c r="DYO232" s="45"/>
      <c r="DYP232" s="45"/>
      <c r="DYQ232" s="45"/>
      <c r="DYR232" s="45"/>
      <c r="DYS232" s="45"/>
      <c r="DYT232" s="45"/>
      <c r="DYU232" s="45"/>
      <c r="DYV232" s="45"/>
      <c r="DYW232" s="45"/>
      <c r="DYX232" s="45"/>
      <c r="DYY232" s="45"/>
      <c r="DYZ232" s="45"/>
      <c r="DZA232" s="45"/>
      <c r="DZB232" s="45"/>
      <c r="DZC232" s="45"/>
      <c r="DZD232" s="45"/>
      <c r="DZE232" s="45"/>
      <c r="DZF232" s="45"/>
      <c r="DZG232" s="45"/>
      <c r="DZH232" s="45"/>
      <c r="DZI232" s="45"/>
      <c r="DZJ232" s="45"/>
      <c r="DZK232" s="45"/>
      <c r="DZL232" s="45"/>
      <c r="DZM232" s="45"/>
      <c r="DZN232" s="45"/>
      <c r="DZO232" s="45"/>
      <c r="DZP232" s="45"/>
      <c r="DZQ232" s="45"/>
      <c r="DZR232" s="45"/>
      <c r="DZS232" s="45"/>
      <c r="DZT232" s="45"/>
      <c r="DZU232" s="45"/>
      <c r="DZV232" s="45"/>
      <c r="DZW232" s="45"/>
      <c r="DZX232" s="45"/>
      <c r="DZY232" s="45"/>
      <c r="DZZ232" s="45"/>
      <c r="EAA232" s="45"/>
      <c r="EAB232" s="45"/>
      <c r="EAC232" s="45"/>
      <c r="EAD232" s="45"/>
      <c r="EAE232" s="45"/>
      <c r="EAF232" s="45"/>
      <c r="EAG232" s="45"/>
      <c r="EAH232" s="45"/>
      <c r="EAI232" s="45"/>
      <c r="EAJ232" s="45"/>
      <c r="EAK232" s="45"/>
      <c r="EAL232" s="45"/>
      <c r="EAM232" s="45"/>
      <c r="EAN232" s="45"/>
      <c r="EAO232" s="45"/>
      <c r="EAP232" s="45"/>
      <c r="EAQ232" s="45"/>
      <c r="EAR232" s="45"/>
      <c r="EAS232" s="45"/>
      <c r="EAT232" s="45"/>
      <c r="EAU232" s="45"/>
      <c r="EAV232" s="45"/>
      <c r="EAW232" s="45"/>
      <c r="EAX232" s="45"/>
      <c r="EAY232" s="45"/>
      <c r="EAZ232" s="45"/>
      <c r="EBA232" s="45"/>
      <c r="EBB232" s="45"/>
      <c r="EBC232" s="45"/>
      <c r="EBD232" s="45"/>
      <c r="EBE232" s="45"/>
      <c r="EBF232" s="45"/>
      <c r="EBG232" s="45"/>
      <c r="EBH232" s="45"/>
      <c r="EBI232" s="45"/>
      <c r="EBJ232" s="45"/>
      <c r="EBK232" s="45"/>
      <c r="EBL232" s="45"/>
      <c r="EBM232" s="45"/>
      <c r="EBN232" s="45"/>
      <c r="EBO232" s="45"/>
      <c r="EBP232" s="45"/>
      <c r="EBQ232" s="45"/>
      <c r="EBR232" s="45"/>
      <c r="EBS232" s="45"/>
      <c r="EBT232" s="45"/>
      <c r="EBU232" s="45"/>
      <c r="EBV232" s="45"/>
      <c r="EBW232" s="45"/>
      <c r="EBX232" s="45"/>
      <c r="EBY232" s="45"/>
      <c r="EBZ232" s="45"/>
      <c r="ECA232" s="45"/>
      <c r="ECB232" s="45"/>
      <c r="ECC232" s="45"/>
      <c r="ECD232" s="45"/>
      <c r="ECE232" s="45"/>
      <c r="ECF232" s="45"/>
      <c r="ECG232" s="45"/>
      <c r="ECH232" s="45"/>
      <c r="ECI232" s="45"/>
      <c r="ECJ232" s="45"/>
      <c r="ECK232" s="45"/>
      <c r="ECL232" s="45"/>
      <c r="ECM232" s="45"/>
      <c r="ECN232" s="45"/>
      <c r="ECO232" s="45"/>
      <c r="ECP232" s="45"/>
      <c r="ECQ232" s="45"/>
      <c r="ECR232" s="45"/>
      <c r="ECS232" s="45"/>
      <c r="ECT232" s="45"/>
      <c r="ECU232" s="45"/>
      <c r="ECV232" s="45"/>
      <c r="ECW232" s="45"/>
      <c r="ECX232" s="45"/>
      <c r="ECY232" s="45"/>
      <c r="ECZ232" s="45"/>
      <c r="EDA232" s="45"/>
      <c r="EDB232" s="45"/>
      <c r="EDC232" s="45"/>
      <c r="EDD232" s="45"/>
      <c r="EDE232" s="45"/>
      <c r="EDF232" s="45"/>
      <c r="EDG232" s="45"/>
      <c r="EDH232" s="45"/>
      <c r="EDI232" s="45"/>
      <c r="EDJ232" s="45"/>
      <c r="EDK232" s="45"/>
      <c r="EDL232" s="45"/>
      <c r="EDM232" s="45"/>
      <c r="EDN232" s="45"/>
      <c r="EDO232" s="45"/>
      <c r="EDP232" s="45"/>
      <c r="EDQ232" s="45"/>
      <c r="EDR232" s="45"/>
      <c r="EDS232" s="45"/>
      <c r="EDT232" s="45"/>
      <c r="EDU232" s="45"/>
      <c r="EDV232" s="45"/>
      <c r="EDW232" s="45"/>
      <c r="EDX232" s="45"/>
      <c r="EDY232" s="45"/>
      <c r="EDZ232" s="45"/>
      <c r="EEA232" s="45"/>
      <c r="EEB232" s="45"/>
      <c r="EEC232" s="45"/>
      <c r="EED232" s="45"/>
      <c r="EEE232" s="45"/>
      <c r="EEF232" s="45"/>
      <c r="EEG232" s="45"/>
      <c r="EEH232" s="45"/>
      <c r="EEI232" s="45"/>
      <c r="EEJ232" s="45"/>
      <c r="EEK232" s="45"/>
      <c r="EEL232" s="45"/>
      <c r="EEM232" s="45"/>
      <c r="EEN232" s="45"/>
      <c r="EEO232" s="45"/>
      <c r="EEP232" s="45"/>
      <c r="EEQ232" s="45"/>
      <c r="EER232" s="45"/>
      <c r="EES232" s="45"/>
      <c r="EET232" s="45"/>
      <c r="EEU232" s="45"/>
      <c r="EEV232" s="45"/>
      <c r="EEW232" s="45"/>
      <c r="EEX232" s="45"/>
      <c r="EEY232" s="45"/>
      <c r="EEZ232" s="45"/>
      <c r="EFA232" s="45"/>
      <c r="EFB232" s="45"/>
      <c r="EFC232" s="45"/>
      <c r="EFD232" s="45"/>
      <c r="EFE232" s="45"/>
      <c r="EFF232" s="45"/>
      <c r="EFG232" s="45"/>
      <c r="EFH232" s="45"/>
      <c r="EFI232" s="45"/>
      <c r="EFJ232" s="45"/>
      <c r="EFK232" s="45"/>
      <c r="EFL232" s="45"/>
      <c r="EFM232" s="45"/>
      <c r="EFN232" s="45"/>
      <c r="EFO232" s="45"/>
      <c r="EFP232" s="45"/>
      <c r="EFQ232" s="45"/>
      <c r="EFR232" s="45"/>
      <c r="EFS232" s="45"/>
      <c r="EFT232" s="45"/>
      <c r="EFU232" s="45"/>
      <c r="EFV232" s="45"/>
      <c r="EFW232" s="45"/>
      <c r="EFX232" s="45"/>
      <c r="EFY232" s="45"/>
      <c r="EFZ232" s="45"/>
      <c r="EGA232" s="45"/>
      <c r="EGB232" s="45"/>
      <c r="EGC232" s="45"/>
      <c r="EGD232" s="45"/>
      <c r="EGE232" s="45"/>
      <c r="EGF232" s="45"/>
      <c r="EGG232" s="45"/>
      <c r="EGH232" s="45"/>
      <c r="EGI232" s="45"/>
      <c r="EGJ232" s="45"/>
      <c r="EGK232" s="45"/>
      <c r="EGL232" s="45"/>
      <c r="EGM232" s="45"/>
      <c r="EGN232" s="45"/>
      <c r="EGO232" s="45"/>
      <c r="EGP232" s="45"/>
      <c r="EGQ232" s="45"/>
      <c r="EGR232" s="45"/>
      <c r="EGS232" s="45"/>
      <c r="EGT232" s="45"/>
      <c r="EGU232" s="45"/>
      <c r="EGV232" s="45"/>
      <c r="EGW232" s="45"/>
      <c r="EGX232" s="45"/>
      <c r="EGY232" s="45"/>
      <c r="EGZ232" s="45"/>
      <c r="EHA232" s="45"/>
      <c r="EHB232" s="45"/>
      <c r="EHC232" s="45"/>
      <c r="EHD232" s="45"/>
      <c r="EHE232" s="45"/>
      <c r="EHF232" s="45"/>
      <c r="EHG232" s="45"/>
      <c r="EHH232" s="45"/>
      <c r="EHI232" s="45"/>
      <c r="EHJ232" s="45"/>
      <c r="EHK232" s="45"/>
      <c r="EHL232" s="45"/>
      <c r="EHM232" s="45"/>
      <c r="EHN232" s="45"/>
      <c r="EHO232" s="45"/>
      <c r="EHP232" s="45"/>
      <c r="EHQ232" s="45"/>
      <c r="EHR232" s="45"/>
      <c r="EHS232" s="45"/>
      <c r="EHT232" s="45"/>
      <c r="EHU232" s="45"/>
      <c r="EHV232" s="45"/>
      <c r="EHW232" s="45"/>
      <c r="EHX232" s="45"/>
      <c r="EHY232" s="45"/>
      <c r="EHZ232" s="45"/>
      <c r="EIA232" s="45"/>
      <c r="EIB232" s="45"/>
      <c r="EIC232" s="45"/>
      <c r="EID232" s="45"/>
      <c r="EIE232" s="45"/>
      <c r="EIF232" s="45"/>
      <c r="EIG232" s="45"/>
      <c r="EIH232" s="45"/>
      <c r="EII232" s="45"/>
      <c r="EIJ232" s="45"/>
      <c r="EIK232" s="45"/>
      <c r="EIL232" s="45"/>
      <c r="EIM232" s="45"/>
      <c r="EIN232" s="45"/>
      <c r="EIO232" s="45"/>
      <c r="EIP232" s="45"/>
      <c r="EIQ232" s="45"/>
      <c r="EIR232" s="45"/>
      <c r="EIS232" s="45"/>
      <c r="EIT232" s="45"/>
      <c r="EIU232" s="45"/>
      <c r="EIV232" s="45"/>
      <c r="EIW232" s="45"/>
      <c r="EIX232" s="45"/>
      <c r="EIY232" s="45"/>
      <c r="EIZ232" s="45"/>
      <c r="EJA232" s="45"/>
      <c r="EJB232" s="45"/>
      <c r="EJC232" s="45"/>
      <c r="EJD232" s="45"/>
      <c r="EJE232" s="45"/>
      <c r="EJF232" s="45"/>
      <c r="EJG232" s="45"/>
      <c r="EJH232" s="45"/>
      <c r="EJI232" s="45"/>
      <c r="EJJ232" s="45"/>
      <c r="EJK232" s="45"/>
      <c r="EJL232" s="45"/>
      <c r="EJM232" s="45"/>
      <c r="EJN232" s="45"/>
      <c r="EJO232" s="45"/>
      <c r="EJP232" s="45"/>
      <c r="EJQ232" s="45"/>
      <c r="EJR232" s="45"/>
      <c r="EJS232" s="45"/>
      <c r="EJT232" s="45"/>
      <c r="EJU232" s="45"/>
      <c r="EJV232" s="45"/>
      <c r="EJW232" s="45"/>
      <c r="EJX232" s="45"/>
      <c r="EJY232" s="45"/>
      <c r="EJZ232" s="45"/>
      <c r="EKA232" s="45"/>
      <c r="EKB232" s="45"/>
      <c r="EKC232" s="45"/>
      <c r="EKD232" s="45"/>
      <c r="EKE232" s="45"/>
      <c r="EKF232" s="45"/>
      <c r="EKG232" s="45"/>
      <c r="EKH232" s="45"/>
      <c r="EKI232" s="45"/>
      <c r="EKJ232" s="45"/>
      <c r="EKK232" s="45"/>
      <c r="EKL232" s="45"/>
      <c r="EKM232" s="45"/>
      <c r="EKN232" s="45"/>
      <c r="EKO232" s="45"/>
      <c r="EKP232" s="45"/>
      <c r="EKQ232" s="45"/>
      <c r="EKR232" s="45"/>
      <c r="EKS232" s="45"/>
      <c r="EKT232" s="45"/>
      <c r="EKU232" s="45"/>
      <c r="EKV232" s="45"/>
      <c r="EKW232" s="45"/>
      <c r="EKX232" s="45"/>
      <c r="EKY232" s="45"/>
      <c r="EKZ232" s="45"/>
      <c r="ELA232" s="45"/>
      <c r="ELB232" s="45"/>
      <c r="ELC232" s="45"/>
      <c r="ELD232" s="45"/>
      <c r="ELE232" s="45"/>
      <c r="ELF232" s="45"/>
      <c r="ELG232" s="45"/>
      <c r="ELH232" s="45"/>
      <c r="ELI232" s="45"/>
      <c r="ELJ232" s="45"/>
      <c r="ELK232" s="45"/>
      <c r="ELL232" s="45"/>
      <c r="ELM232" s="45"/>
      <c r="ELN232" s="45"/>
      <c r="ELO232" s="45"/>
      <c r="ELP232" s="45"/>
      <c r="ELQ232" s="45"/>
      <c r="ELR232" s="45"/>
      <c r="ELS232" s="45"/>
      <c r="ELT232" s="45"/>
      <c r="ELU232" s="45"/>
      <c r="ELV232" s="45"/>
      <c r="ELW232" s="45"/>
      <c r="ELX232" s="45"/>
      <c r="ELY232" s="45"/>
      <c r="ELZ232" s="45"/>
      <c r="EMA232" s="45"/>
      <c r="EMB232" s="45"/>
      <c r="EMC232" s="45"/>
      <c r="EMD232" s="45"/>
      <c r="EME232" s="45"/>
      <c r="EMF232" s="45"/>
      <c r="EMG232" s="45"/>
      <c r="EMH232" s="45"/>
      <c r="EMI232" s="45"/>
      <c r="EMJ232" s="45"/>
      <c r="EMK232" s="45"/>
      <c r="EML232" s="45"/>
      <c r="EMM232" s="45"/>
      <c r="EMN232" s="45"/>
      <c r="EMO232" s="45"/>
      <c r="EMP232" s="45"/>
      <c r="EMQ232" s="45"/>
      <c r="EMR232" s="45"/>
      <c r="EMS232" s="45"/>
      <c r="EMT232" s="45"/>
      <c r="EMU232" s="45"/>
      <c r="EMV232" s="45"/>
      <c r="EMW232" s="45"/>
      <c r="EMX232" s="45"/>
      <c r="EMY232" s="45"/>
      <c r="EMZ232" s="45"/>
      <c r="ENA232" s="45"/>
      <c r="ENB232" s="45"/>
      <c r="ENC232" s="45"/>
      <c r="END232" s="45"/>
      <c r="ENE232" s="45"/>
      <c r="ENF232" s="45"/>
      <c r="ENG232" s="45"/>
      <c r="ENH232" s="45"/>
      <c r="ENI232" s="45"/>
      <c r="ENJ232" s="45"/>
      <c r="ENK232" s="45"/>
      <c r="ENL232" s="45"/>
      <c r="ENM232" s="45"/>
      <c r="ENN232" s="45"/>
      <c r="ENO232" s="45"/>
      <c r="ENP232" s="45"/>
      <c r="ENQ232" s="45"/>
      <c r="ENR232" s="45"/>
      <c r="ENS232" s="45"/>
      <c r="ENT232" s="45"/>
      <c r="ENU232" s="45"/>
      <c r="ENV232" s="45"/>
      <c r="ENW232" s="45"/>
      <c r="ENX232" s="45"/>
      <c r="ENY232" s="45"/>
      <c r="ENZ232" s="45"/>
      <c r="EOA232" s="45"/>
      <c r="EOB232" s="45"/>
      <c r="EOC232" s="45"/>
      <c r="EOD232" s="45"/>
      <c r="EOE232" s="45"/>
      <c r="EOF232" s="45"/>
      <c r="EOG232" s="45"/>
      <c r="EOH232" s="45"/>
      <c r="EOI232" s="45"/>
      <c r="EOJ232" s="45"/>
      <c r="EOK232" s="45"/>
      <c r="EOL232" s="45"/>
      <c r="EOM232" s="45"/>
      <c r="EON232" s="45"/>
      <c r="EOO232" s="45"/>
      <c r="EOP232" s="45"/>
      <c r="EOQ232" s="45"/>
      <c r="EOR232" s="45"/>
      <c r="EOS232" s="45"/>
      <c r="EOT232" s="45"/>
      <c r="EOU232" s="45"/>
      <c r="EOV232" s="45"/>
      <c r="EOW232" s="45"/>
      <c r="EOX232" s="45"/>
      <c r="EOY232" s="45"/>
      <c r="EOZ232" s="45"/>
      <c r="EPA232" s="45"/>
      <c r="EPB232" s="45"/>
      <c r="EPC232" s="45"/>
      <c r="EPD232" s="45"/>
      <c r="EPE232" s="45"/>
      <c r="EPF232" s="45"/>
      <c r="EPG232" s="45"/>
      <c r="EPH232" s="45"/>
      <c r="EPI232" s="45"/>
      <c r="EPJ232" s="45"/>
      <c r="EPK232" s="45"/>
      <c r="EPL232" s="45"/>
      <c r="EPM232" s="45"/>
      <c r="EPN232" s="45"/>
      <c r="EPO232" s="45"/>
      <c r="EPP232" s="45"/>
      <c r="EPQ232" s="45"/>
      <c r="EPR232" s="45"/>
      <c r="EPS232" s="45"/>
      <c r="EPT232" s="45"/>
      <c r="EPU232" s="45"/>
      <c r="EPV232" s="45"/>
      <c r="EPW232" s="45"/>
      <c r="EPX232" s="45"/>
      <c r="EPY232" s="45"/>
      <c r="EPZ232" s="45"/>
      <c r="EQA232" s="45"/>
      <c r="EQB232" s="45"/>
      <c r="EQC232" s="45"/>
      <c r="EQD232" s="45"/>
      <c r="EQE232" s="45"/>
      <c r="EQF232" s="45"/>
      <c r="EQG232" s="45"/>
      <c r="EQH232" s="45"/>
      <c r="EQI232" s="45"/>
      <c r="EQJ232" s="45"/>
      <c r="EQK232" s="45"/>
      <c r="EQL232" s="45"/>
      <c r="EQM232" s="45"/>
      <c r="EQN232" s="45"/>
      <c r="EQO232" s="45"/>
      <c r="EQP232" s="45"/>
      <c r="EQQ232" s="45"/>
      <c r="EQR232" s="45"/>
      <c r="EQS232" s="45"/>
      <c r="EQT232" s="45"/>
      <c r="EQU232" s="45"/>
      <c r="EQV232" s="45"/>
      <c r="EQW232" s="45"/>
      <c r="EQX232" s="45"/>
      <c r="EQY232" s="45"/>
      <c r="EQZ232" s="45"/>
      <c r="ERA232" s="45"/>
      <c r="ERB232" s="45"/>
      <c r="ERC232" s="45"/>
      <c r="ERD232" s="45"/>
      <c r="ERE232" s="45"/>
      <c r="ERF232" s="45"/>
      <c r="ERG232" s="45"/>
      <c r="ERH232" s="45"/>
      <c r="ERI232" s="45"/>
      <c r="ERJ232" s="45"/>
      <c r="ERK232" s="45"/>
      <c r="ERL232" s="45"/>
      <c r="ERM232" s="45"/>
      <c r="ERN232" s="45"/>
      <c r="ERO232" s="45"/>
      <c r="ERP232" s="45"/>
      <c r="ERQ232" s="45"/>
      <c r="ERR232" s="45"/>
      <c r="ERS232" s="45"/>
      <c r="ERT232" s="45"/>
      <c r="ERU232" s="45"/>
      <c r="ERV232" s="45"/>
      <c r="ERW232" s="45"/>
      <c r="ERX232" s="45"/>
      <c r="ERY232" s="45"/>
      <c r="ERZ232" s="45"/>
      <c r="ESA232" s="45"/>
      <c r="ESB232" s="45"/>
      <c r="ESC232" s="45"/>
      <c r="ESD232" s="45"/>
      <c r="ESE232" s="45"/>
      <c r="ESF232" s="45"/>
      <c r="ESG232" s="45"/>
      <c r="ESH232" s="45"/>
      <c r="ESI232" s="45"/>
      <c r="ESJ232" s="45"/>
      <c r="ESK232" s="45"/>
      <c r="ESL232" s="45"/>
      <c r="ESM232" s="45"/>
      <c r="ESN232" s="45"/>
      <c r="ESO232" s="45"/>
      <c r="ESP232" s="45"/>
      <c r="ESQ232" s="45"/>
      <c r="ESR232" s="45"/>
      <c r="ESS232" s="45"/>
      <c r="EST232" s="45"/>
      <c r="ESU232" s="45"/>
      <c r="ESV232" s="45"/>
      <c r="ESW232" s="45"/>
      <c r="ESX232" s="45"/>
      <c r="ESY232" s="45"/>
      <c r="ESZ232" s="45"/>
      <c r="ETA232" s="45"/>
      <c r="ETB232" s="45"/>
      <c r="ETC232" s="45"/>
      <c r="ETD232" s="45"/>
      <c r="ETE232" s="45"/>
      <c r="ETF232" s="45"/>
      <c r="ETG232" s="45"/>
      <c r="ETH232" s="45"/>
      <c r="ETI232" s="45"/>
      <c r="ETJ232" s="45"/>
      <c r="ETK232" s="45"/>
      <c r="ETL232" s="45"/>
      <c r="ETM232" s="45"/>
      <c r="ETN232" s="45"/>
      <c r="ETO232" s="45"/>
      <c r="ETP232" s="45"/>
      <c r="ETQ232" s="45"/>
      <c r="ETR232" s="45"/>
      <c r="ETS232" s="45"/>
      <c r="ETT232" s="45"/>
      <c r="ETU232" s="45"/>
      <c r="ETV232" s="45"/>
      <c r="ETW232" s="45"/>
      <c r="ETX232" s="45"/>
      <c r="ETY232" s="45"/>
      <c r="ETZ232" s="45"/>
      <c r="EUA232" s="45"/>
      <c r="EUB232" s="45"/>
      <c r="EUC232" s="45"/>
      <c r="EUD232" s="45"/>
      <c r="EUE232" s="45"/>
      <c r="EUF232" s="45"/>
      <c r="EUG232" s="45"/>
      <c r="EUH232" s="45"/>
      <c r="EUI232" s="45"/>
      <c r="EUJ232" s="45"/>
      <c r="EUK232" s="45"/>
      <c r="EUL232" s="45"/>
      <c r="EUM232" s="45"/>
      <c r="EUN232" s="45"/>
      <c r="EUO232" s="45"/>
      <c r="EUP232" s="45"/>
      <c r="EUQ232" s="45"/>
      <c r="EUR232" s="45"/>
      <c r="EUS232" s="45"/>
      <c r="EUT232" s="45"/>
      <c r="EUU232" s="45"/>
      <c r="EUV232" s="45"/>
      <c r="EUW232" s="45"/>
      <c r="EUX232" s="45"/>
      <c r="EUY232" s="45"/>
      <c r="EUZ232" s="45"/>
      <c r="EVA232" s="45"/>
      <c r="EVB232" s="45"/>
      <c r="EVC232" s="45"/>
      <c r="EVD232" s="45"/>
      <c r="EVE232" s="45"/>
      <c r="EVF232" s="45"/>
      <c r="EVG232" s="45"/>
      <c r="EVH232" s="45"/>
      <c r="EVI232" s="45"/>
      <c r="EVJ232" s="45"/>
      <c r="EVK232" s="45"/>
      <c r="EVL232" s="45"/>
      <c r="EVM232" s="45"/>
      <c r="EVN232" s="45"/>
      <c r="EVO232" s="45"/>
      <c r="EVP232" s="45"/>
      <c r="EVQ232" s="45"/>
      <c r="EVR232" s="45"/>
      <c r="EVS232" s="45"/>
      <c r="EVT232" s="45"/>
      <c r="EVU232" s="45"/>
      <c r="EVV232" s="45"/>
      <c r="EVW232" s="45"/>
      <c r="EVX232" s="45"/>
      <c r="EVY232" s="45"/>
      <c r="EVZ232" s="45"/>
      <c r="EWA232" s="45"/>
      <c r="EWB232" s="45"/>
      <c r="EWC232" s="45"/>
      <c r="EWD232" s="45"/>
      <c r="EWE232" s="45"/>
      <c r="EWF232" s="45"/>
      <c r="EWG232" s="45"/>
      <c r="EWH232" s="45"/>
      <c r="EWI232" s="45"/>
      <c r="EWJ232" s="45"/>
      <c r="EWK232" s="45"/>
      <c r="EWL232" s="45"/>
      <c r="EWM232" s="45"/>
      <c r="EWN232" s="45"/>
      <c r="EWO232" s="45"/>
      <c r="EWP232" s="45"/>
      <c r="EWQ232" s="45"/>
      <c r="EWR232" s="45"/>
      <c r="EWS232" s="45"/>
      <c r="EWT232" s="45"/>
      <c r="EWU232" s="45"/>
      <c r="EWV232" s="45"/>
      <c r="EWW232" s="45"/>
      <c r="EWX232" s="45"/>
      <c r="EWY232" s="45"/>
      <c r="EWZ232" s="45"/>
      <c r="EXA232" s="45"/>
      <c r="EXB232" s="45"/>
      <c r="EXC232" s="45"/>
      <c r="EXD232" s="45"/>
      <c r="EXE232" s="45"/>
      <c r="EXF232" s="45"/>
      <c r="EXG232" s="45"/>
      <c r="EXH232" s="45"/>
      <c r="EXI232" s="45"/>
      <c r="EXJ232" s="45"/>
      <c r="EXK232" s="45"/>
      <c r="EXL232" s="45"/>
      <c r="EXM232" s="45"/>
      <c r="EXN232" s="45"/>
      <c r="EXO232" s="45"/>
      <c r="EXP232" s="45"/>
      <c r="EXQ232" s="45"/>
      <c r="EXR232" s="45"/>
      <c r="EXS232" s="45"/>
      <c r="EXT232" s="45"/>
      <c r="EXU232" s="45"/>
      <c r="EXV232" s="45"/>
      <c r="EXW232" s="45"/>
      <c r="EXX232" s="45"/>
      <c r="EXY232" s="45"/>
      <c r="EXZ232" s="45"/>
      <c r="EYA232" s="45"/>
      <c r="EYB232" s="45"/>
      <c r="EYC232" s="45"/>
      <c r="EYD232" s="45"/>
      <c r="EYE232" s="45"/>
      <c r="EYF232" s="45"/>
      <c r="EYG232" s="45"/>
      <c r="EYH232" s="45"/>
      <c r="EYI232" s="45"/>
      <c r="EYJ232" s="45"/>
      <c r="EYK232" s="45"/>
      <c r="EYL232" s="45"/>
      <c r="EYM232" s="45"/>
      <c r="EYN232" s="45"/>
      <c r="EYO232" s="45"/>
      <c r="EYP232" s="45"/>
      <c r="EYQ232" s="45"/>
      <c r="EYR232" s="45"/>
      <c r="EYS232" s="45"/>
      <c r="EYT232" s="45"/>
      <c r="EYU232" s="45"/>
      <c r="EYV232" s="45"/>
      <c r="EYW232" s="45"/>
      <c r="EYX232" s="45"/>
      <c r="EYY232" s="45"/>
      <c r="EYZ232" s="45"/>
      <c r="EZA232" s="45"/>
      <c r="EZB232" s="45"/>
      <c r="EZC232" s="45"/>
      <c r="EZD232" s="45"/>
      <c r="EZE232" s="45"/>
      <c r="EZF232" s="45"/>
      <c r="EZG232" s="45"/>
      <c r="EZH232" s="45"/>
      <c r="EZI232" s="45"/>
      <c r="EZJ232" s="45"/>
      <c r="EZK232" s="45"/>
      <c r="EZL232" s="45"/>
      <c r="EZM232" s="45"/>
      <c r="EZN232" s="45"/>
      <c r="EZO232" s="45"/>
      <c r="EZP232" s="45"/>
      <c r="EZQ232" s="45"/>
      <c r="EZR232" s="45"/>
      <c r="EZS232" s="45"/>
      <c r="EZT232" s="45"/>
      <c r="EZU232" s="45"/>
      <c r="EZV232" s="45"/>
      <c r="EZW232" s="45"/>
      <c r="EZX232" s="45"/>
      <c r="EZY232" s="45"/>
      <c r="EZZ232" s="45"/>
      <c r="FAA232" s="45"/>
      <c r="FAB232" s="45"/>
      <c r="FAC232" s="45"/>
      <c r="FAD232" s="45"/>
      <c r="FAE232" s="45"/>
      <c r="FAF232" s="45"/>
      <c r="FAG232" s="45"/>
      <c r="FAH232" s="45"/>
      <c r="FAI232" s="45"/>
      <c r="FAJ232" s="45"/>
      <c r="FAK232" s="45"/>
      <c r="FAL232" s="45"/>
      <c r="FAM232" s="45"/>
      <c r="FAN232" s="45"/>
      <c r="FAO232" s="45"/>
      <c r="FAP232" s="45"/>
      <c r="FAQ232" s="45"/>
      <c r="FAR232" s="45"/>
      <c r="FAS232" s="45"/>
      <c r="FAT232" s="45"/>
      <c r="FAU232" s="45"/>
      <c r="FAV232" s="45"/>
      <c r="FAW232" s="45"/>
      <c r="FAX232" s="45"/>
      <c r="FAY232" s="45"/>
      <c r="FAZ232" s="45"/>
      <c r="FBA232" s="45"/>
      <c r="FBB232" s="45"/>
      <c r="FBC232" s="45"/>
      <c r="FBD232" s="45"/>
      <c r="FBE232" s="45"/>
      <c r="FBF232" s="45"/>
      <c r="FBG232" s="45"/>
      <c r="FBH232" s="45"/>
      <c r="FBI232" s="45"/>
      <c r="FBJ232" s="45"/>
      <c r="FBK232" s="45"/>
      <c r="FBL232" s="45"/>
      <c r="FBM232" s="45"/>
      <c r="FBN232" s="45"/>
      <c r="FBO232" s="45"/>
      <c r="FBP232" s="45"/>
      <c r="FBQ232" s="45"/>
      <c r="FBR232" s="45"/>
      <c r="FBS232" s="45"/>
      <c r="FBT232" s="45"/>
      <c r="FBU232" s="45"/>
      <c r="FBV232" s="45"/>
      <c r="FBW232" s="45"/>
      <c r="FBX232" s="45"/>
      <c r="FBY232" s="45"/>
      <c r="FBZ232" s="45"/>
      <c r="FCA232" s="45"/>
      <c r="FCB232" s="45"/>
      <c r="FCC232" s="45"/>
      <c r="FCD232" s="45"/>
      <c r="FCE232" s="45"/>
      <c r="FCF232" s="45"/>
      <c r="FCG232" s="45"/>
      <c r="FCH232" s="45"/>
      <c r="FCI232" s="45"/>
      <c r="FCJ232" s="45"/>
      <c r="FCK232" s="45"/>
      <c r="FCL232" s="45"/>
      <c r="FCM232" s="45"/>
      <c r="FCN232" s="45"/>
      <c r="FCO232" s="45"/>
      <c r="FCP232" s="45"/>
      <c r="FCQ232" s="45"/>
      <c r="FCR232" s="45"/>
      <c r="FCS232" s="45"/>
      <c r="FCT232" s="45"/>
      <c r="FCU232" s="45"/>
      <c r="FCV232" s="45"/>
      <c r="FCW232" s="45"/>
      <c r="FCX232" s="45"/>
      <c r="FCY232" s="45"/>
      <c r="FCZ232" s="45"/>
      <c r="FDA232" s="45"/>
      <c r="FDB232" s="45"/>
      <c r="FDC232" s="45"/>
      <c r="FDD232" s="45"/>
      <c r="FDE232" s="45"/>
      <c r="FDF232" s="45"/>
      <c r="FDG232" s="45"/>
      <c r="FDH232" s="45"/>
      <c r="FDI232" s="45"/>
      <c r="FDJ232" s="45"/>
      <c r="FDK232" s="45"/>
      <c r="FDL232" s="45"/>
      <c r="FDM232" s="45"/>
      <c r="FDN232" s="45"/>
      <c r="FDO232" s="45"/>
      <c r="FDP232" s="45"/>
      <c r="FDQ232" s="45"/>
      <c r="FDR232" s="45"/>
      <c r="FDS232" s="45"/>
      <c r="FDT232" s="45"/>
      <c r="FDU232" s="45"/>
      <c r="FDV232" s="45"/>
      <c r="FDW232" s="45"/>
      <c r="FDX232" s="45"/>
      <c r="FDY232" s="45"/>
      <c r="FDZ232" s="45"/>
      <c r="FEA232" s="45"/>
      <c r="FEB232" s="45"/>
      <c r="FEC232" s="45"/>
      <c r="FED232" s="45"/>
      <c r="FEE232" s="45"/>
      <c r="FEF232" s="45"/>
      <c r="FEG232" s="45"/>
      <c r="FEH232" s="45"/>
      <c r="FEI232" s="45"/>
      <c r="FEJ232" s="45"/>
      <c r="FEK232" s="45"/>
      <c r="FEL232" s="45"/>
      <c r="FEM232" s="45"/>
      <c r="FEN232" s="45"/>
      <c r="FEO232" s="45"/>
      <c r="FEP232" s="45"/>
      <c r="FEQ232" s="45"/>
      <c r="FER232" s="45"/>
      <c r="FES232" s="45"/>
      <c r="FET232" s="45"/>
      <c r="FEU232" s="45"/>
      <c r="FEV232" s="45"/>
      <c r="FEW232" s="45"/>
      <c r="FEX232" s="45"/>
      <c r="FEY232" s="45"/>
      <c r="FEZ232" s="45"/>
      <c r="FFA232" s="45"/>
      <c r="FFB232" s="45"/>
      <c r="FFC232" s="45"/>
      <c r="FFD232" s="45"/>
      <c r="FFE232" s="45"/>
      <c r="FFF232" s="45"/>
      <c r="FFG232" s="45"/>
      <c r="FFH232" s="45"/>
      <c r="FFI232" s="45"/>
      <c r="FFJ232" s="45"/>
      <c r="FFK232" s="45"/>
      <c r="FFL232" s="45"/>
      <c r="FFM232" s="45"/>
      <c r="FFN232" s="45"/>
      <c r="FFO232" s="45"/>
      <c r="FFP232" s="45"/>
      <c r="FFQ232" s="45"/>
      <c r="FFR232" s="45"/>
      <c r="FFS232" s="45"/>
      <c r="FFT232" s="45"/>
      <c r="FFU232" s="45"/>
      <c r="FFV232" s="45"/>
      <c r="FFW232" s="45"/>
      <c r="FFX232" s="45"/>
      <c r="FFY232" s="45"/>
      <c r="FFZ232" s="45"/>
      <c r="FGA232" s="45"/>
      <c r="FGB232" s="45"/>
      <c r="FGC232" s="45"/>
      <c r="FGD232" s="45"/>
      <c r="FGE232" s="45"/>
      <c r="FGF232" s="45"/>
      <c r="FGG232" s="45"/>
      <c r="FGH232" s="45"/>
      <c r="FGI232" s="45"/>
      <c r="FGJ232" s="45"/>
      <c r="FGK232" s="45"/>
      <c r="FGL232" s="45"/>
      <c r="FGM232" s="45"/>
      <c r="FGN232" s="45"/>
      <c r="FGO232" s="45"/>
      <c r="FGP232" s="45"/>
      <c r="FGQ232" s="45"/>
      <c r="FGR232" s="45"/>
      <c r="FGS232" s="45"/>
      <c r="FGT232" s="45"/>
      <c r="FGU232" s="45"/>
      <c r="FGV232" s="45"/>
      <c r="FGW232" s="45"/>
      <c r="FGX232" s="45"/>
      <c r="FGY232" s="45"/>
      <c r="FGZ232" s="45"/>
      <c r="FHA232" s="45"/>
      <c r="FHB232" s="45"/>
      <c r="FHC232" s="45"/>
      <c r="FHD232" s="45"/>
      <c r="FHE232" s="45"/>
      <c r="FHF232" s="45"/>
      <c r="FHG232" s="45"/>
      <c r="FHH232" s="45"/>
      <c r="FHI232" s="45"/>
      <c r="FHJ232" s="45"/>
      <c r="FHK232" s="45"/>
      <c r="FHL232" s="45"/>
      <c r="FHM232" s="45"/>
      <c r="FHN232" s="45"/>
      <c r="FHO232" s="45"/>
      <c r="FHP232" s="45"/>
      <c r="FHQ232" s="45"/>
      <c r="FHR232" s="45"/>
      <c r="FHS232" s="45"/>
      <c r="FHT232" s="45"/>
      <c r="FHU232" s="45"/>
      <c r="FHV232" s="45"/>
      <c r="FHW232" s="45"/>
      <c r="FHX232" s="45"/>
      <c r="FHY232" s="45"/>
      <c r="FHZ232" s="45"/>
      <c r="FIA232" s="45"/>
      <c r="FIB232" s="45"/>
      <c r="FIC232" s="45"/>
      <c r="FID232" s="45"/>
      <c r="FIE232" s="45"/>
      <c r="FIF232" s="45"/>
      <c r="FIG232" s="45"/>
      <c r="FIH232" s="45"/>
      <c r="FII232" s="45"/>
      <c r="FIJ232" s="45"/>
      <c r="FIK232" s="45"/>
      <c r="FIL232" s="45"/>
      <c r="FIM232" s="45"/>
      <c r="FIN232" s="45"/>
      <c r="FIO232" s="45"/>
      <c r="FIP232" s="45"/>
      <c r="FIQ232" s="45"/>
      <c r="FIR232" s="45"/>
      <c r="FIS232" s="45"/>
      <c r="FIT232" s="45"/>
      <c r="FIU232" s="45"/>
      <c r="FIV232" s="45"/>
      <c r="FIW232" s="45"/>
      <c r="FIX232" s="45"/>
      <c r="FIY232" s="45"/>
      <c r="FIZ232" s="45"/>
      <c r="FJA232" s="45"/>
      <c r="FJB232" s="45"/>
      <c r="FJC232" s="45"/>
      <c r="FJD232" s="45"/>
      <c r="FJE232" s="45"/>
      <c r="FJF232" s="45"/>
      <c r="FJG232" s="45"/>
      <c r="FJH232" s="45"/>
      <c r="FJI232" s="45"/>
      <c r="FJJ232" s="45"/>
      <c r="FJK232" s="45"/>
      <c r="FJL232" s="45"/>
      <c r="FJM232" s="45"/>
      <c r="FJN232" s="45"/>
      <c r="FJO232" s="45"/>
      <c r="FJP232" s="45"/>
      <c r="FJQ232" s="45"/>
      <c r="FJR232" s="45"/>
      <c r="FJS232" s="45"/>
      <c r="FJT232" s="45"/>
      <c r="FJU232" s="45"/>
      <c r="FJV232" s="45"/>
      <c r="FJW232" s="45"/>
      <c r="FJX232" s="45"/>
      <c r="FJY232" s="45"/>
      <c r="FJZ232" s="45"/>
      <c r="FKA232" s="45"/>
      <c r="FKB232" s="45"/>
      <c r="FKC232" s="45"/>
      <c r="FKD232" s="45"/>
      <c r="FKE232" s="45"/>
      <c r="FKF232" s="45"/>
      <c r="FKG232" s="45"/>
      <c r="FKH232" s="45"/>
      <c r="FKI232" s="45"/>
      <c r="FKJ232" s="45"/>
      <c r="FKK232" s="45"/>
      <c r="FKL232" s="45"/>
      <c r="FKM232" s="45"/>
      <c r="FKN232" s="45"/>
      <c r="FKO232" s="45"/>
      <c r="FKP232" s="45"/>
      <c r="FKQ232" s="45"/>
      <c r="FKR232" s="45"/>
      <c r="FKS232" s="45"/>
      <c r="FKT232" s="45"/>
      <c r="FKU232" s="45"/>
      <c r="FKV232" s="45"/>
      <c r="FKW232" s="45"/>
      <c r="FKX232" s="45"/>
      <c r="FKY232" s="45"/>
      <c r="FKZ232" s="45"/>
      <c r="FLA232" s="45"/>
      <c r="FLB232" s="45"/>
      <c r="FLC232" s="45"/>
      <c r="FLD232" s="45"/>
      <c r="FLE232" s="45"/>
      <c r="FLF232" s="45"/>
      <c r="FLG232" s="45"/>
      <c r="FLH232" s="45"/>
      <c r="FLI232" s="45"/>
      <c r="FLJ232" s="45"/>
      <c r="FLK232" s="45"/>
      <c r="FLL232" s="45"/>
      <c r="FLM232" s="45"/>
      <c r="FLN232" s="45"/>
      <c r="FLO232" s="45"/>
      <c r="FLP232" s="45"/>
      <c r="FLQ232" s="45"/>
      <c r="FLR232" s="45"/>
      <c r="FLS232" s="45"/>
      <c r="FLT232" s="45"/>
      <c r="FLU232" s="45"/>
      <c r="FLV232" s="45"/>
      <c r="FLW232" s="45"/>
      <c r="FLX232" s="45"/>
      <c r="FLY232" s="45"/>
      <c r="FLZ232" s="45"/>
      <c r="FMA232" s="45"/>
      <c r="FMB232" s="45"/>
      <c r="FMC232" s="45"/>
      <c r="FMD232" s="45"/>
      <c r="FME232" s="45"/>
      <c r="FMF232" s="45"/>
      <c r="FMG232" s="45"/>
      <c r="FMH232" s="45"/>
      <c r="FMI232" s="45"/>
      <c r="FMJ232" s="45"/>
      <c r="FMK232" s="45"/>
      <c r="FML232" s="45"/>
      <c r="FMM232" s="45"/>
      <c r="FMN232" s="45"/>
      <c r="FMO232" s="45"/>
      <c r="FMP232" s="45"/>
      <c r="FMQ232" s="45"/>
      <c r="FMR232" s="45"/>
      <c r="FMS232" s="45"/>
      <c r="FMT232" s="45"/>
      <c r="FMU232" s="45"/>
      <c r="FMV232" s="45"/>
      <c r="FMW232" s="45"/>
      <c r="FMX232" s="45"/>
      <c r="FMY232" s="45"/>
      <c r="FMZ232" s="45"/>
      <c r="FNA232" s="45"/>
      <c r="FNB232" s="45"/>
      <c r="FNC232" s="45"/>
      <c r="FND232" s="45"/>
      <c r="FNE232" s="45"/>
      <c r="FNF232" s="45"/>
      <c r="FNG232" s="45"/>
      <c r="FNH232" s="45"/>
      <c r="FNI232" s="45"/>
      <c r="FNJ232" s="45"/>
      <c r="FNK232" s="45"/>
      <c r="FNL232" s="45"/>
      <c r="FNM232" s="45"/>
      <c r="FNN232" s="45"/>
      <c r="FNO232" s="45"/>
      <c r="FNP232" s="45"/>
      <c r="FNQ232" s="45"/>
      <c r="FNR232" s="45"/>
      <c r="FNS232" s="45"/>
      <c r="FNT232" s="45"/>
      <c r="FNU232" s="45"/>
      <c r="FNV232" s="45"/>
      <c r="FNW232" s="45"/>
      <c r="FNX232" s="45"/>
      <c r="FNY232" s="45"/>
      <c r="FNZ232" s="45"/>
      <c r="FOA232" s="45"/>
      <c r="FOB232" s="45"/>
      <c r="FOC232" s="45"/>
      <c r="FOD232" s="45"/>
      <c r="FOE232" s="45"/>
      <c r="FOF232" s="45"/>
      <c r="FOG232" s="45"/>
      <c r="FOH232" s="45"/>
      <c r="FOI232" s="45"/>
      <c r="FOJ232" s="45"/>
      <c r="FOK232" s="45"/>
      <c r="FOL232" s="45"/>
      <c r="FOM232" s="45"/>
      <c r="FON232" s="45"/>
      <c r="FOO232" s="45"/>
      <c r="FOP232" s="45"/>
      <c r="FOQ232" s="45"/>
      <c r="FOR232" s="45"/>
      <c r="FOS232" s="45"/>
      <c r="FOT232" s="45"/>
      <c r="FOU232" s="45"/>
      <c r="FOV232" s="45"/>
      <c r="FOW232" s="45"/>
      <c r="FOX232" s="45"/>
      <c r="FOY232" s="45"/>
      <c r="FOZ232" s="45"/>
      <c r="FPA232" s="45"/>
      <c r="FPB232" s="45"/>
      <c r="FPC232" s="45"/>
      <c r="FPD232" s="45"/>
      <c r="FPE232" s="45"/>
      <c r="FPF232" s="45"/>
      <c r="FPG232" s="45"/>
      <c r="FPH232" s="45"/>
      <c r="FPI232" s="45"/>
      <c r="FPJ232" s="45"/>
      <c r="FPK232" s="45"/>
      <c r="FPL232" s="45"/>
      <c r="FPM232" s="45"/>
      <c r="FPN232" s="45"/>
      <c r="FPO232" s="45"/>
      <c r="FPP232" s="45"/>
      <c r="FPQ232" s="45"/>
      <c r="FPR232" s="45"/>
      <c r="FPS232" s="45"/>
      <c r="FPT232" s="45"/>
      <c r="FPU232" s="45"/>
      <c r="FPV232" s="45"/>
      <c r="FPW232" s="45"/>
      <c r="FPX232" s="45"/>
      <c r="FPY232" s="45"/>
      <c r="FPZ232" s="45"/>
      <c r="FQA232" s="45"/>
      <c r="FQB232" s="45"/>
      <c r="FQC232" s="45"/>
      <c r="FQD232" s="45"/>
      <c r="FQE232" s="45"/>
      <c r="FQF232" s="45"/>
      <c r="FQG232" s="45"/>
      <c r="FQH232" s="45"/>
      <c r="FQI232" s="45"/>
      <c r="FQJ232" s="45"/>
      <c r="FQK232" s="45"/>
      <c r="FQL232" s="45"/>
      <c r="FQM232" s="45"/>
      <c r="FQN232" s="45"/>
      <c r="FQO232" s="45"/>
      <c r="FQP232" s="45"/>
      <c r="FQQ232" s="45"/>
      <c r="FQR232" s="45"/>
      <c r="FQS232" s="45"/>
      <c r="FQT232" s="45"/>
      <c r="FQU232" s="45"/>
      <c r="FQV232" s="45"/>
      <c r="FQW232" s="45"/>
      <c r="FQX232" s="45"/>
      <c r="FQY232" s="45"/>
      <c r="FQZ232" s="45"/>
      <c r="FRA232" s="45"/>
      <c r="FRB232" s="45"/>
      <c r="FRC232" s="45"/>
      <c r="FRD232" s="45"/>
      <c r="FRE232" s="45"/>
      <c r="FRF232" s="45"/>
      <c r="FRG232" s="45"/>
      <c r="FRH232" s="45"/>
      <c r="FRI232" s="45"/>
      <c r="FRJ232" s="45"/>
      <c r="FRK232" s="45"/>
      <c r="FRL232" s="45"/>
      <c r="FRM232" s="45"/>
      <c r="FRN232" s="45"/>
      <c r="FRO232" s="45"/>
      <c r="FRP232" s="45"/>
      <c r="FRQ232" s="45"/>
      <c r="FRR232" s="45"/>
      <c r="FRS232" s="45"/>
      <c r="FRT232" s="45"/>
      <c r="FRU232" s="45"/>
      <c r="FRV232" s="45"/>
      <c r="FRW232" s="45"/>
      <c r="FRX232" s="45"/>
      <c r="FRY232" s="45"/>
      <c r="FRZ232" s="45"/>
      <c r="FSA232" s="45"/>
      <c r="FSB232" s="45"/>
      <c r="FSC232" s="45"/>
      <c r="FSD232" s="45"/>
      <c r="FSE232" s="45"/>
      <c r="FSF232" s="45"/>
      <c r="FSG232" s="45"/>
      <c r="FSH232" s="45"/>
      <c r="FSI232" s="45"/>
      <c r="FSJ232" s="45"/>
      <c r="FSK232" s="45"/>
      <c r="FSL232" s="45"/>
      <c r="FSM232" s="45"/>
      <c r="FSN232" s="45"/>
      <c r="FSO232" s="45"/>
      <c r="FSP232" s="45"/>
      <c r="FSQ232" s="45"/>
      <c r="FSR232" s="45"/>
      <c r="FSS232" s="45"/>
      <c r="FST232" s="45"/>
      <c r="FSU232" s="45"/>
      <c r="FSV232" s="45"/>
      <c r="FSW232" s="45"/>
      <c r="FSX232" s="45"/>
      <c r="FSY232" s="45"/>
      <c r="FSZ232" s="45"/>
      <c r="FTA232" s="45"/>
      <c r="FTB232" s="45"/>
      <c r="FTC232" s="45"/>
      <c r="FTD232" s="45"/>
      <c r="FTE232" s="45"/>
      <c r="FTF232" s="45"/>
      <c r="FTG232" s="45"/>
      <c r="FTH232" s="45"/>
      <c r="FTI232" s="45"/>
      <c r="FTJ232" s="45"/>
      <c r="FTK232" s="45"/>
      <c r="FTL232" s="45"/>
      <c r="FTM232" s="45"/>
      <c r="FTN232" s="45"/>
      <c r="FTO232" s="45"/>
      <c r="FTP232" s="45"/>
      <c r="FTQ232" s="45"/>
      <c r="FTR232" s="45"/>
      <c r="FTS232" s="45"/>
      <c r="FTT232" s="45"/>
      <c r="FTU232" s="45"/>
      <c r="FTV232" s="45"/>
      <c r="FTW232" s="45"/>
      <c r="FTX232" s="45"/>
      <c r="FTY232" s="45"/>
      <c r="FTZ232" s="45"/>
      <c r="FUA232" s="45"/>
      <c r="FUB232" s="45"/>
      <c r="FUC232" s="45"/>
      <c r="FUD232" s="45"/>
      <c r="FUE232" s="45"/>
      <c r="FUF232" s="45"/>
      <c r="FUG232" s="45"/>
      <c r="FUH232" s="45"/>
      <c r="FUI232" s="45"/>
      <c r="FUJ232" s="45"/>
      <c r="FUK232" s="45"/>
      <c r="FUL232" s="45"/>
      <c r="FUM232" s="45"/>
      <c r="FUN232" s="45"/>
      <c r="FUO232" s="45"/>
      <c r="FUP232" s="45"/>
      <c r="FUQ232" s="45"/>
      <c r="FUR232" s="45"/>
      <c r="FUS232" s="45"/>
      <c r="FUT232" s="45"/>
      <c r="FUU232" s="45"/>
      <c r="FUV232" s="45"/>
      <c r="FUW232" s="45"/>
      <c r="FUX232" s="45"/>
      <c r="FUY232" s="45"/>
      <c r="FUZ232" s="45"/>
      <c r="FVA232" s="45"/>
      <c r="FVB232" s="45"/>
      <c r="FVC232" s="45"/>
      <c r="FVD232" s="45"/>
      <c r="FVE232" s="45"/>
      <c r="FVF232" s="45"/>
      <c r="FVG232" s="45"/>
      <c r="FVH232" s="45"/>
      <c r="FVI232" s="45"/>
      <c r="FVJ232" s="45"/>
      <c r="FVK232" s="45"/>
      <c r="FVL232" s="45"/>
      <c r="FVM232" s="45"/>
      <c r="FVN232" s="45"/>
      <c r="FVO232" s="45"/>
      <c r="FVP232" s="45"/>
      <c r="FVQ232" s="45"/>
      <c r="FVR232" s="45"/>
      <c r="FVS232" s="45"/>
      <c r="FVT232" s="45"/>
      <c r="FVU232" s="45"/>
      <c r="FVV232" s="45"/>
      <c r="FVW232" s="45"/>
      <c r="FVX232" s="45"/>
      <c r="FVY232" s="45"/>
      <c r="FVZ232" s="45"/>
      <c r="FWA232" s="45"/>
      <c r="FWB232" s="45"/>
      <c r="FWC232" s="45"/>
      <c r="FWD232" s="45"/>
      <c r="FWE232" s="45"/>
      <c r="FWF232" s="45"/>
      <c r="FWG232" s="45"/>
      <c r="FWH232" s="45"/>
      <c r="FWI232" s="45"/>
      <c r="FWJ232" s="45"/>
      <c r="FWK232" s="45"/>
      <c r="FWL232" s="45"/>
      <c r="FWM232" s="45"/>
      <c r="FWN232" s="45"/>
      <c r="FWO232" s="45"/>
      <c r="FWP232" s="45"/>
      <c r="FWQ232" s="45"/>
      <c r="FWR232" s="45"/>
      <c r="FWS232" s="45"/>
      <c r="FWT232" s="45"/>
      <c r="FWU232" s="45"/>
      <c r="FWV232" s="45"/>
      <c r="FWW232" s="45"/>
      <c r="FWX232" s="45"/>
      <c r="FWY232" s="45"/>
      <c r="FWZ232" s="45"/>
      <c r="FXA232" s="45"/>
      <c r="FXB232" s="45"/>
      <c r="FXC232" s="45"/>
      <c r="FXD232" s="45"/>
      <c r="FXE232" s="45"/>
      <c r="FXF232" s="45"/>
      <c r="FXG232" s="45"/>
      <c r="FXH232" s="45"/>
      <c r="FXI232" s="45"/>
      <c r="FXJ232" s="45"/>
      <c r="FXK232" s="45"/>
      <c r="FXL232" s="45"/>
      <c r="FXM232" s="45"/>
      <c r="FXN232" s="45"/>
      <c r="FXO232" s="45"/>
      <c r="FXP232" s="45"/>
      <c r="FXQ232" s="45"/>
      <c r="FXR232" s="45"/>
      <c r="FXS232" s="45"/>
      <c r="FXT232" s="45"/>
      <c r="FXU232" s="45"/>
      <c r="FXV232" s="45"/>
      <c r="FXW232" s="45"/>
      <c r="FXX232" s="45"/>
      <c r="FXY232" s="45"/>
      <c r="FXZ232" s="45"/>
      <c r="FYA232" s="45"/>
      <c r="FYB232" s="45"/>
      <c r="FYC232" s="45"/>
      <c r="FYD232" s="45"/>
      <c r="FYE232" s="45"/>
      <c r="FYF232" s="45"/>
      <c r="FYG232" s="45"/>
      <c r="FYH232" s="45"/>
      <c r="FYI232" s="45"/>
      <c r="FYJ232" s="45"/>
      <c r="FYK232" s="45"/>
      <c r="FYL232" s="45"/>
      <c r="FYM232" s="45"/>
      <c r="FYN232" s="45"/>
      <c r="FYO232" s="45"/>
      <c r="FYP232" s="45"/>
      <c r="FYQ232" s="45"/>
      <c r="FYR232" s="45"/>
      <c r="FYS232" s="45"/>
      <c r="FYT232" s="45"/>
      <c r="FYU232" s="45"/>
      <c r="FYV232" s="45"/>
      <c r="FYW232" s="45"/>
      <c r="FYX232" s="45"/>
      <c r="FYY232" s="45"/>
      <c r="FYZ232" s="45"/>
      <c r="FZA232" s="45"/>
      <c r="FZB232" s="45"/>
      <c r="FZC232" s="45"/>
      <c r="FZD232" s="45"/>
      <c r="FZE232" s="45"/>
      <c r="FZF232" s="45"/>
      <c r="FZG232" s="45"/>
      <c r="FZH232" s="45"/>
      <c r="FZI232" s="45"/>
      <c r="FZJ232" s="45"/>
      <c r="FZK232" s="45"/>
      <c r="FZL232" s="45"/>
      <c r="FZM232" s="45"/>
      <c r="FZN232" s="45"/>
      <c r="FZO232" s="45"/>
      <c r="FZP232" s="45"/>
      <c r="FZQ232" s="45"/>
      <c r="FZR232" s="45"/>
      <c r="FZS232" s="45"/>
      <c r="FZT232" s="45"/>
      <c r="FZU232" s="45"/>
      <c r="FZV232" s="45"/>
      <c r="FZW232" s="45"/>
      <c r="FZX232" s="45"/>
      <c r="FZY232" s="45"/>
      <c r="FZZ232" s="45"/>
      <c r="GAA232" s="45"/>
      <c r="GAB232" s="45"/>
      <c r="GAC232" s="45"/>
      <c r="GAD232" s="45"/>
      <c r="GAE232" s="45"/>
      <c r="GAF232" s="45"/>
      <c r="GAG232" s="45"/>
      <c r="GAH232" s="45"/>
      <c r="GAI232" s="45"/>
      <c r="GAJ232" s="45"/>
      <c r="GAK232" s="45"/>
      <c r="GAL232" s="45"/>
      <c r="GAM232" s="45"/>
      <c r="GAN232" s="45"/>
      <c r="GAO232" s="45"/>
      <c r="GAP232" s="45"/>
      <c r="GAQ232" s="45"/>
      <c r="GAR232" s="45"/>
      <c r="GAS232" s="45"/>
      <c r="GAT232" s="45"/>
      <c r="GAU232" s="45"/>
      <c r="GAV232" s="45"/>
      <c r="GAW232" s="45"/>
      <c r="GAX232" s="45"/>
      <c r="GAY232" s="45"/>
      <c r="GAZ232" s="45"/>
      <c r="GBA232" s="45"/>
      <c r="GBB232" s="45"/>
      <c r="GBC232" s="45"/>
      <c r="GBD232" s="45"/>
      <c r="GBE232" s="45"/>
      <c r="GBF232" s="45"/>
      <c r="GBG232" s="45"/>
      <c r="GBH232" s="45"/>
      <c r="GBI232" s="45"/>
      <c r="GBJ232" s="45"/>
      <c r="GBK232" s="45"/>
      <c r="GBL232" s="45"/>
      <c r="GBM232" s="45"/>
      <c r="GBN232" s="45"/>
      <c r="GBO232" s="45"/>
      <c r="GBP232" s="45"/>
      <c r="GBQ232" s="45"/>
      <c r="GBR232" s="45"/>
      <c r="GBS232" s="45"/>
      <c r="GBT232" s="45"/>
      <c r="GBU232" s="45"/>
      <c r="GBV232" s="45"/>
      <c r="GBW232" s="45"/>
      <c r="GBX232" s="45"/>
      <c r="GBY232" s="45"/>
      <c r="GBZ232" s="45"/>
      <c r="GCA232" s="45"/>
      <c r="GCB232" s="45"/>
      <c r="GCC232" s="45"/>
      <c r="GCD232" s="45"/>
      <c r="GCE232" s="45"/>
      <c r="GCF232" s="45"/>
      <c r="GCG232" s="45"/>
      <c r="GCH232" s="45"/>
      <c r="GCI232" s="45"/>
      <c r="GCJ232" s="45"/>
      <c r="GCK232" s="45"/>
      <c r="GCL232" s="45"/>
      <c r="GCM232" s="45"/>
      <c r="GCN232" s="45"/>
      <c r="GCO232" s="45"/>
      <c r="GCP232" s="45"/>
      <c r="GCQ232" s="45"/>
      <c r="GCR232" s="45"/>
      <c r="GCS232" s="45"/>
      <c r="GCT232" s="45"/>
      <c r="GCU232" s="45"/>
      <c r="GCV232" s="45"/>
      <c r="GCW232" s="45"/>
      <c r="GCX232" s="45"/>
      <c r="GCY232" s="45"/>
      <c r="GCZ232" s="45"/>
      <c r="GDA232" s="45"/>
      <c r="GDB232" s="45"/>
      <c r="GDC232" s="45"/>
      <c r="GDD232" s="45"/>
      <c r="GDE232" s="45"/>
      <c r="GDF232" s="45"/>
      <c r="GDG232" s="45"/>
      <c r="GDH232" s="45"/>
      <c r="GDI232" s="45"/>
      <c r="GDJ232" s="45"/>
      <c r="GDK232" s="45"/>
      <c r="GDL232" s="45"/>
      <c r="GDM232" s="45"/>
      <c r="GDN232" s="45"/>
      <c r="GDO232" s="45"/>
      <c r="GDP232" s="45"/>
      <c r="GDQ232" s="45"/>
      <c r="GDR232" s="45"/>
      <c r="GDS232" s="45"/>
      <c r="GDT232" s="45"/>
      <c r="GDU232" s="45"/>
      <c r="GDV232" s="45"/>
      <c r="GDW232" s="45"/>
      <c r="GDX232" s="45"/>
      <c r="GDY232" s="45"/>
      <c r="GDZ232" s="45"/>
      <c r="GEA232" s="45"/>
      <c r="GEB232" s="45"/>
      <c r="GEC232" s="45"/>
      <c r="GED232" s="45"/>
      <c r="GEE232" s="45"/>
      <c r="GEF232" s="45"/>
      <c r="GEG232" s="45"/>
      <c r="GEH232" s="45"/>
      <c r="GEI232" s="45"/>
      <c r="GEJ232" s="45"/>
      <c r="GEK232" s="45"/>
      <c r="GEL232" s="45"/>
      <c r="GEM232" s="45"/>
      <c r="GEN232" s="45"/>
      <c r="GEO232" s="45"/>
      <c r="GEP232" s="45"/>
      <c r="GEQ232" s="45"/>
      <c r="GER232" s="45"/>
      <c r="GES232" s="45"/>
      <c r="GET232" s="45"/>
      <c r="GEU232" s="45"/>
      <c r="GEV232" s="45"/>
      <c r="GEW232" s="45"/>
      <c r="GEX232" s="45"/>
      <c r="GEY232" s="45"/>
      <c r="GEZ232" s="45"/>
      <c r="GFA232" s="45"/>
      <c r="GFB232" s="45"/>
      <c r="GFC232" s="45"/>
      <c r="GFD232" s="45"/>
      <c r="GFE232" s="45"/>
      <c r="GFF232" s="45"/>
      <c r="GFG232" s="45"/>
      <c r="GFH232" s="45"/>
      <c r="GFI232" s="45"/>
      <c r="GFJ232" s="45"/>
      <c r="GFK232" s="45"/>
      <c r="GFL232" s="45"/>
      <c r="GFM232" s="45"/>
      <c r="GFN232" s="45"/>
      <c r="GFO232" s="45"/>
      <c r="GFP232" s="45"/>
      <c r="GFQ232" s="45"/>
      <c r="GFR232" s="45"/>
      <c r="GFS232" s="45"/>
      <c r="GFT232" s="45"/>
      <c r="GFU232" s="45"/>
      <c r="GFV232" s="45"/>
      <c r="GFW232" s="45"/>
      <c r="GFX232" s="45"/>
      <c r="GFY232" s="45"/>
      <c r="GFZ232" s="45"/>
      <c r="GGA232" s="45"/>
      <c r="GGB232" s="45"/>
      <c r="GGC232" s="45"/>
      <c r="GGD232" s="45"/>
      <c r="GGE232" s="45"/>
      <c r="GGF232" s="45"/>
      <c r="GGG232" s="45"/>
      <c r="GGH232" s="45"/>
      <c r="GGI232" s="45"/>
      <c r="GGJ232" s="45"/>
      <c r="GGK232" s="45"/>
      <c r="GGL232" s="45"/>
      <c r="GGM232" s="45"/>
      <c r="GGN232" s="45"/>
      <c r="GGO232" s="45"/>
      <c r="GGP232" s="45"/>
      <c r="GGQ232" s="45"/>
      <c r="GGR232" s="45"/>
      <c r="GGS232" s="45"/>
      <c r="GGT232" s="45"/>
      <c r="GGU232" s="45"/>
      <c r="GGV232" s="45"/>
      <c r="GGW232" s="45"/>
      <c r="GGX232" s="45"/>
      <c r="GGY232" s="45"/>
      <c r="GGZ232" s="45"/>
      <c r="GHA232" s="45"/>
      <c r="GHB232" s="45"/>
      <c r="GHC232" s="45"/>
      <c r="GHD232" s="45"/>
      <c r="GHE232" s="45"/>
      <c r="GHF232" s="45"/>
      <c r="GHG232" s="45"/>
      <c r="GHH232" s="45"/>
      <c r="GHI232" s="45"/>
      <c r="GHJ232" s="45"/>
      <c r="GHK232" s="45"/>
      <c r="GHL232" s="45"/>
      <c r="GHM232" s="45"/>
      <c r="GHN232" s="45"/>
      <c r="GHO232" s="45"/>
      <c r="GHP232" s="45"/>
      <c r="GHQ232" s="45"/>
      <c r="GHR232" s="45"/>
      <c r="GHS232" s="45"/>
      <c r="GHT232" s="45"/>
      <c r="GHU232" s="45"/>
      <c r="GHV232" s="45"/>
      <c r="GHW232" s="45"/>
      <c r="GHX232" s="45"/>
      <c r="GHY232" s="45"/>
      <c r="GHZ232" s="45"/>
      <c r="GIA232" s="45"/>
      <c r="GIB232" s="45"/>
      <c r="GIC232" s="45"/>
      <c r="GID232" s="45"/>
      <c r="GIE232" s="45"/>
      <c r="GIF232" s="45"/>
      <c r="GIG232" s="45"/>
      <c r="GIH232" s="45"/>
      <c r="GII232" s="45"/>
      <c r="GIJ232" s="45"/>
      <c r="GIK232" s="45"/>
      <c r="GIL232" s="45"/>
      <c r="GIM232" s="45"/>
      <c r="GIN232" s="45"/>
      <c r="GIO232" s="45"/>
      <c r="GIP232" s="45"/>
      <c r="GIQ232" s="45"/>
      <c r="GIR232" s="45"/>
      <c r="GIS232" s="45"/>
      <c r="GIT232" s="45"/>
      <c r="GIU232" s="45"/>
      <c r="GIV232" s="45"/>
      <c r="GIW232" s="45"/>
      <c r="GIX232" s="45"/>
      <c r="GIY232" s="45"/>
      <c r="GIZ232" s="45"/>
      <c r="GJA232" s="45"/>
      <c r="GJB232" s="45"/>
      <c r="GJC232" s="45"/>
      <c r="GJD232" s="45"/>
      <c r="GJE232" s="45"/>
      <c r="GJF232" s="45"/>
      <c r="GJG232" s="45"/>
      <c r="GJH232" s="45"/>
      <c r="GJI232" s="45"/>
      <c r="GJJ232" s="45"/>
      <c r="GJK232" s="45"/>
      <c r="GJL232" s="45"/>
      <c r="GJM232" s="45"/>
      <c r="GJN232" s="45"/>
      <c r="GJO232" s="45"/>
      <c r="GJP232" s="45"/>
      <c r="GJQ232" s="45"/>
      <c r="GJR232" s="45"/>
      <c r="GJS232" s="45"/>
      <c r="GJT232" s="45"/>
      <c r="GJU232" s="45"/>
      <c r="GJV232" s="45"/>
      <c r="GJW232" s="45"/>
      <c r="GJX232" s="45"/>
      <c r="GJY232" s="45"/>
      <c r="GJZ232" s="45"/>
      <c r="GKA232" s="45"/>
      <c r="GKB232" s="45"/>
      <c r="GKC232" s="45"/>
      <c r="GKD232" s="45"/>
      <c r="GKE232" s="45"/>
      <c r="GKF232" s="45"/>
      <c r="GKG232" s="45"/>
      <c r="GKH232" s="45"/>
      <c r="GKI232" s="45"/>
      <c r="GKJ232" s="45"/>
      <c r="GKK232" s="45"/>
      <c r="GKL232" s="45"/>
      <c r="GKM232" s="45"/>
      <c r="GKN232" s="45"/>
      <c r="GKO232" s="45"/>
      <c r="GKP232" s="45"/>
      <c r="GKQ232" s="45"/>
      <c r="GKR232" s="45"/>
      <c r="GKS232" s="45"/>
      <c r="GKT232" s="45"/>
      <c r="GKU232" s="45"/>
      <c r="GKV232" s="45"/>
      <c r="GKW232" s="45"/>
      <c r="GKX232" s="45"/>
      <c r="GKY232" s="45"/>
      <c r="GKZ232" s="45"/>
      <c r="GLA232" s="45"/>
      <c r="GLB232" s="45"/>
      <c r="GLC232" s="45"/>
      <c r="GLD232" s="45"/>
      <c r="GLE232" s="45"/>
      <c r="GLF232" s="45"/>
      <c r="GLG232" s="45"/>
      <c r="GLH232" s="45"/>
      <c r="GLI232" s="45"/>
      <c r="GLJ232" s="45"/>
      <c r="GLK232" s="45"/>
      <c r="GLL232" s="45"/>
      <c r="GLM232" s="45"/>
      <c r="GLN232" s="45"/>
      <c r="GLO232" s="45"/>
      <c r="GLP232" s="45"/>
      <c r="GLQ232" s="45"/>
      <c r="GLR232" s="45"/>
      <c r="GLS232" s="45"/>
      <c r="GLT232" s="45"/>
      <c r="GLU232" s="45"/>
      <c r="GLV232" s="45"/>
      <c r="GLW232" s="45"/>
      <c r="GLX232" s="45"/>
      <c r="GLY232" s="45"/>
      <c r="GLZ232" s="45"/>
      <c r="GMA232" s="45"/>
      <c r="GMB232" s="45"/>
      <c r="GMC232" s="45"/>
      <c r="GMD232" s="45"/>
      <c r="GME232" s="45"/>
      <c r="GMF232" s="45"/>
      <c r="GMG232" s="45"/>
      <c r="GMH232" s="45"/>
      <c r="GMI232" s="45"/>
      <c r="GMJ232" s="45"/>
      <c r="GMK232" s="45"/>
      <c r="GML232" s="45"/>
      <c r="GMM232" s="45"/>
      <c r="GMN232" s="45"/>
      <c r="GMO232" s="45"/>
      <c r="GMP232" s="45"/>
      <c r="GMQ232" s="45"/>
      <c r="GMR232" s="45"/>
      <c r="GMS232" s="45"/>
      <c r="GMT232" s="45"/>
      <c r="GMU232" s="45"/>
      <c r="GMV232" s="45"/>
      <c r="GMW232" s="45"/>
      <c r="GMX232" s="45"/>
      <c r="GMY232" s="45"/>
      <c r="GMZ232" s="45"/>
      <c r="GNA232" s="45"/>
      <c r="GNB232" s="45"/>
      <c r="GNC232" s="45"/>
      <c r="GND232" s="45"/>
      <c r="GNE232" s="45"/>
      <c r="GNF232" s="45"/>
      <c r="GNG232" s="45"/>
      <c r="GNH232" s="45"/>
      <c r="GNI232" s="45"/>
      <c r="GNJ232" s="45"/>
      <c r="GNK232" s="45"/>
      <c r="GNL232" s="45"/>
      <c r="GNM232" s="45"/>
      <c r="GNN232" s="45"/>
      <c r="GNO232" s="45"/>
      <c r="GNP232" s="45"/>
      <c r="GNQ232" s="45"/>
      <c r="GNR232" s="45"/>
      <c r="GNS232" s="45"/>
      <c r="GNT232" s="45"/>
      <c r="GNU232" s="45"/>
      <c r="GNV232" s="45"/>
      <c r="GNW232" s="45"/>
      <c r="GNX232" s="45"/>
      <c r="GNY232" s="45"/>
      <c r="GNZ232" s="45"/>
      <c r="GOA232" s="45"/>
      <c r="GOB232" s="45"/>
      <c r="GOC232" s="45"/>
      <c r="GOD232" s="45"/>
      <c r="GOE232" s="45"/>
      <c r="GOF232" s="45"/>
      <c r="GOG232" s="45"/>
      <c r="GOH232" s="45"/>
      <c r="GOI232" s="45"/>
      <c r="GOJ232" s="45"/>
      <c r="GOK232" s="45"/>
      <c r="GOL232" s="45"/>
      <c r="GOM232" s="45"/>
      <c r="GON232" s="45"/>
      <c r="GOO232" s="45"/>
      <c r="GOP232" s="45"/>
      <c r="GOQ232" s="45"/>
      <c r="GOR232" s="45"/>
      <c r="GOS232" s="45"/>
      <c r="GOT232" s="45"/>
      <c r="GOU232" s="45"/>
      <c r="GOV232" s="45"/>
      <c r="GOW232" s="45"/>
      <c r="GOX232" s="45"/>
      <c r="GOY232" s="45"/>
      <c r="GOZ232" s="45"/>
      <c r="GPA232" s="45"/>
      <c r="GPB232" s="45"/>
      <c r="GPC232" s="45"/>
      <c r="GPD232" s="45"/>
      <c r="GPE232" s="45"/>
      <c r="GPF232" s="45"/>
      <c r="GPG232" s="45"/>
      <c r="GPH232" s="45"/>
      <c r="GPI232" s="45"/>
      <c r="GPJ232" s="45"/>
      <c r="GPK232" s="45"/>
      <c r="GPL232" s="45"/>
      <c r="GPM232" s="45"/>
      <c r="GPN232" s="45"/>
      <c r="GPO232" s="45"/>
      <c r="GPP232" s="45"/>
      <c r="GPQ232" s="45"/>
      <c r="GPR232" s="45"/>
      <c r="GPS232" s="45"/>
      <c r="GPT232" s="45"/>
      <c r="GPU232" s="45"/>
      <c r="GPV232" s="45"/>
      <c r="GPW232" s="45"/>
      <c r="GPX232" s="45"/>
      <c r="GPY232" s="45"/>
      <c r="GPZ232" s="45"/>
      <c r="GQA232" s="45"/>
      <c r="GQB232" s="45"/>
      <c r="GQC232" s="45"/>
      <c r="GQD232" s="45"/>
      <c r="GQE232" s="45"/>
      <c r="GQF232" s="45"/>
      <c r="GQG232" s="45"/>
      <c r="GQH232" s="45"/>
      <c r="GQI232" s="45"/>
      <c r="GQJ232" s="45"/>
      <c r="GQK232" s="45"/>
      <c r="GQL232" s="45"/>
      <c r="GQM232" s="45"/>
      <c r="GQN232" s="45"/>
      <c r="GQO232" s="45"/>
      <c r="GQP232" s="45"/>
      <c r="GQQ232" s="45"/>
      <c r="GQR232" s="45"/>
      <c r="GQS232" s="45"/>
      <c r="GQT232" s="45"/>
      <c r="GQU232" s="45"/>
      <c r="GQV232" s="45"/>
      <c r="GQW232" s="45"/>
      <c r="GQX232" s="45"/>
      <c r="GQY232" s="45"/>
      <c r="GQZ232" s="45"/>
      <c r="GRA232" s="45"/>
      <c r="GRB232" s="45"/>
      <c r="GRC232" s="45"/>
      <c r="GRD232" s="45"/>
      <c r="GRE232" s="45"/>
      <c r="GRF232" s="45"/>
      <c r="GRG232" s="45"/>
      <c r="GRH232" s="45"/>
      <c r="GRI232" s="45"/>
      <c r="GRJ232" s="45"/>
      <c r="GRK232" s="45"/>
      <c r="GRL232" s="45"/>
      <c r="GRM232" s="45"/>
      <c r="GRN232" s="45"/>
      <c r="GRO232" s="45"/>
      <c r="GRP232" s="45"/>
      <c r="GRQ232" s="45"/>
      <c r="GRR232" s="45"/>
      <c r="GRS232" s="45"/>
      <c r="GRT232" s="45"/>
      <c r="GRU232" s="45"/>
      <c r="GRV232" s="45"/>
      <c r="GRW232" s="45"/>
      <c r="GRX232" s="45"/>
      <c r="GRY232" s="45"/>
      <c r="GRZ232" s="45"/>
      <c r="GSA232" s="45"/>
      <c r="GSB232" s="45"/>
      <c r="GSC232" s="45"/>
      <c r="GSD232" s="45"/>
      <c r="GSE232" s="45"/>
      <c r="GSF232" s="45"/>
      <c r="GSG232" s="45"/>
      <c r="GSH232" s="45"/>
      <c r="GSI232" s="45"/>
      <c r="GSJ232" s="45"/>
      <c r="GSK232" s="45"/>
      <c r="GSL232" s="45"/>
      <c r="GSM232" s="45"/>
      <c r="GSN232" s="45"/>
      <c r="GSO232" s="45"/>
      <c r="GSP232" s="45"/>
      <c r="GSQ232" s="45"/>
      <c r="GSR232" s="45"/>
      <c r="GSS232" s="45"/>
      <c r="GST232" s="45"/>
      <c r="GSU232" s="45"/>
      <c r="GSV232" s="45"/>
      <c r="GSW232" s="45"/>
      <c r="GSX232" s="45"/>
      <c r="GSY232" s="45"/>
      <c r="GSZ232" s="45"/>
      <c r="GTA232" s="45"/>
      <c r="GTB232" s="45"/>
      <c r="GTC232" s="45"/>
      <c r="GTD232" s="45"/>
      <c r="GTE232" s="45"/>
      <c r="GTF232" s="45"/>
      <c r="GTG232" s="45"/>
      <c r="GTH232" s="45"/>
      <c r="GTI232" s="45"/>
      <c r="GTJ232" s="45"/>
      <c r="GTK232" s="45"/>
      <c r="GTL232" s="45"/>
      <c r="GTM232" s="45"/>
      <c r="GTN232" s="45"/>
      <c r="GTO232" s="45"/>
      <c r="GTP232" s="45"/>
      <c r="GTQ232" s="45"/>
      <c r="GTR232" s="45"/>
      <c r="GTS232" s="45"/>
      <c r="GTT232" s="45"/>
      <c r="GTU232" s="45"/>
      <c r="GTV232" s="45"/>
      <c r="GTW232" s="45"/>
      <c r="GTX232" s="45"/>
      <c r="GTY232" s="45"/>
      <c r="GTZ232" s="45"/>
      <c r="GUA232" s="45"/>
      <c r="GUB232" s="45"/>
      <c r="GUC232" s="45"/>
      <c r="GUD232" s="45"/>
      <c r="GUE232" s="45"/>
      <c r="GUF232" s="45"/>
      <c r="GUG232" s="45"/>
      <c r="GUH232" s="45"/>
      <c r="GUI232" s="45"/>
      <c r="GUJ232" s="45"/>
      <c r="GUK232" s="45"/>
      <c r="GUL232" s="45"/>
      <c r="GUM232" s="45"/>
      <c r="GUN232" s="45"/>
      <c r="GUO232" s="45"/>
      <c r="GUP232" s="45"/>
      <c r="GUQ232" s="45"/>
      <c r="GUR232" s="45"/>
      <c r="GUS232" s="45"/>
      <c r="GUT232" s="45"/>
      <c r="GUU232" s="45"/>
      <c r="GUV232" s="45"/>
      <c r="GUW232" s="45"/>
      <c r="GUX232" s="45"/>
      <c r="GUY232" s="45"/>
      <c r="GUZ232" s="45"/>
      <c r="GVA232" s="45"/>
      <c r="GVB232" s="45"/>
      <c r="GVC232" s="45"/>
      <c r="GVD232" s="45"/>
      <c r="GVE232" s="45"/>
      <c r="GVF232" s="45"/>
      <c r="GVG232" s="45"/>
      <c r="GVH232" s="45"/>
      <c r="GVI232" s="45"/>
      <c r="GVJ232" s="45"/>
      <c r="GVK232" s="45"/>
      <c r="GVL232" s="45"/>
      <c r="GVM232" s="45"/>
      <c r="GVN232" s="45"/>
      <c r="GVO232" s="45"/>
      <c r="GVP232" s="45"/>
      <c r="GVQ232" s="45"/>
      <c r="GVR232" s="45"/>
      <c r="GVS232" s="45"/>
      <c r="GVT232" s="45"/>
      <c r="GVU232" s="45"/>
      <c r="GVV232" s="45"/>
      <c r="GVW232" s="45"/>
      <c r="GVX232" s="45"/>
      <c r="GVY232" s="45"/>
      <c r="GVZ232" s="45"/>
      <c r="GWA232" s="45"/>
      <c r="GWB232" s="45"/>
      <c r="GWC232" s="45"/>
      <c r="GWD232" s="45"/>
      <c r="GWE232" s="45"/>
      <c r="GWF232" s="45"/>
      <c r="GWG232" s="45"/>
      <c r="GWH232" s="45"/>
      <c r="GWI232" s="45"/>
      <c r="GWJ232" s="45"/>
      <c r="GWK232" s="45"/>
      <c r="GWL232" s="45"/>
      <c r="GWM232" s="45"/>
      <c r="GWN232" s="45"/>
      <c r="GWO232" s="45"/>
      <c r="GWP232" s="45"/>
      <c r="GWQ232" s="45"/>
      <c r="GWR232" s="45"/>
      <c r="GWS232" s="45"/>
      <c r="GWT232" s="45"/>
      <c r="GWU232" s="45"/>
      <c r="GWV232" s="45"/>
      <c r="GWW232" s="45"/>
      <c r="GWX232" s="45"/>
      <c r="GWY232" s="45"/>
      <c r="GWZ232" s="45"/>
      <c r="GXA232" s="45"/>
      <c r="GXB232" s="45"/>
      <c r="GXC232" s="45"/>
      <c r="GXD232" s="45"/>
      <c r="GXE232" s="45"/>
      <c r="GXF232" s="45"/>
      <c r="GXG232" s="45"/>
      <c r="GXH232" s="45"/>
      <c r="GXI232" s="45"/>
      <c r="GXJ232" s="45"/>
      <c r="GXK232" s="45"/>
      <c r="GXL232" s="45"/>
      <c r="GXM232" s="45"/>
      <c r="GXN232" s="45"/>
      <c r="GXO232" s="45"/>
      <c r="GXP232" s="45"/>
      <c r="GXQ232" s="45"/>
      <c r="GXR232" s="45"/>
      <c r="GXS232" s="45"/>
      <c r="GXT232" s="45"/>
      <c r="GXU232" s="45"/>
      <c r="GXV232" s="45"/>
      <c r="GXW232" s="45"/>
      <c r="GXX232" s="45"/>
      <c r="GXY232" s="45"/>
      <c r="GXZ232" s="45"/>
      <c r="GYA232" s="45"/>
      <c r="GYB232" s="45"/>
      <c r="GYC232" s="45"/>
      <c r="GYD232" s="45"/>
      <c r="GYE232" s="45"/>
      <c r="GYF232" s="45"/>
      <c r="GYG232" s="45"/>
      <c r="GYH232" s="45"/>
      <c r="GYI232" s="45"/>
      <c r="GYJ232" s="45"/>
      <c r="GYK232" s="45"/>
      <c r="GYL232" s="45"/>
      <c r="GYM232" s="45"/>
      <c r="GYN232" s="45"/>
      <c r="GYO232" s="45"/>
      <c r="GYP232" s="45"/>
      <c r="GYQ232" s="45"/>
      <c r="GYR232" s="45"/>
      <c r="GYS232" s="45"/>
      <c r="GYT232" s="45"/>
      <c r="GYU232" s="45"/>
      <c r="GYV232" s="45"/>
      <c r="GYW232" s="45"/>
      <c r="GYX232" s="45"/>
      <c r="GYY232" s="45"/>
      <c r="GYZ232" s="45"/>
      <c r="GZA232" s="45"/>
      <c r="GZB232" s="45"/>
      <c r="GZC232" s="45"/>
      <c r="GZD232" s="45"/>
      <c r="GZE232" s="45"/>
      <c r="GZF232" s="45"/>
      <c r="GZG232" s="45"/>
      <c r="GZH232" s="45"/>
      <c r="GZI232" s="45"/>
      <c r="GZJ232" s="45"/>
      <c r="GZK232" s="45"/>
      <c r="GZL232" s="45"/>
      <c r="GZM232" s="45"/>
      <c r="GZN232" s="45"/>
      <c r="GZO232" s="45"/>
      <c r="GZP232" s="45"/>
      <c r="GZQ232" s="45"/>
      <c r="GZR232" s="45"/>
      <c r="GZS232" s="45"/>
      <c r="GZT232" s="45"/>
      <c r="GZU232" s="45"/>
      <c r="GZV232" s="45"/>
      <c r="GZW232" s="45"/>
      <c r="GZX232" s="45"/>
      <c r="GZY232" s="45"/>
      <c r="GZZ232" s="45"/>
      <c r="HAA232" s="45"/>
      <c r="HAB232" s="45"/>
      <c r="HAC232" s="45"/>
      <c r="HAD232" s="45"/>
      <c r="HAE232" s="45"/>
      <c r="HAF232" s="45"/>
      <c r="HAG232" s="45"/>
      <c r="HAH232" s="45"/>
      <c r="HAI232" s="45"/>
      <c r="HAJ232" s="45"/>
      <c r="HAK232" s="45"/>
      <c r="HAL232" s="45"/>
      <c r="HAM232" s="45"/>
      <c r="HAN232" s="45"/>
      <c r="HAO232" s="45"/>
      <c r="HAP232" s="45"/>
      <c r="HAQ232" s="45"/>
      <c r="HAR232" s="45"/>
      <c r="HAS232" s="45"/>
      <c r="HAT232" s="45"/>
      <c r="HAU232" s="45"/>
      <c r="HAV232" s="45"/>
      <c r="HAW232" s="45"/>
      <c r="HAX232" s="45"/>
      <c r="HAY232" s="45"/>
      <c r="HAZ232" s="45"/>
      <c r="HBA232" s="45"/>
      <c r="HBB232" s="45"/>
      <c r="HBC232" s="45"/>
      <c r="HBD232" s="45"/>
      <c r="HBE232" s="45"/>
      <c r="HBF232" s="45"/>
      <c r="HBG232" s="45"/>
      <c r="HBH232" s="45"/>
      <c r="HBI232" s="45"/>
      <c r="HBJ232" s="45"/>
      <c r="HBK232" s="45"/>
      <c r="HBL232" s="45"/>
      <c r="HBM232" s="45"/>
      <c r="HBN232" s="45"/>
      <c r="HBO232" s="45"/>
      <c r="HBP232" s="45"/>
      <c r="HBQ232" s="45"/>
      <c r="HBR232" s="45"/>
      <c r="HBS232" s="45"/>
      <c r="HBT232" s="45"/>
      <c r="HBU232" s="45"/>
      <c r="HBV232" s="45"/>
      <c r="HBW232" s="45"/>
      <c r="HBX232" s="45"/>
      <c r="HBY232" s="45"/>
      <c r="HBZ232" s="45"/>
      <c r="HCA232" s="45"/>
      <c r="HCB232" s="45"/>
      <c r="HCC232" s="45"/>
      <c r="HCD232" s="45"/>
      <c r="HCE232" s="45"/>
      <c r="HCF232" s="45"/>
      <c r="HCG232" s="45"/>
      <c r="HCH232" s="45"/>
      <c r="HCI232" s="45"/>
      <c r="HCJ232" s="45"/>
      <c r="HCK232" s="45"/>
      <c r="HCL232" s="45"/>
      <c r="HCM232" s="45"/>
      <c r="HCN232" s="45"/>
      <c r="HCO232" s="45"/>
      <c r="HCP232" s="45"/>
      <c r="HCQ232" s="45"/>
      <c r="HCR232" s="45"/>
      <c r="HCS232" s="45"/>
      <c r="HCT232" s="45"/>
      <c r="HCU232" s="45"/>
      <c r="HCV232" s="45"/>
      <c r="HCW232" s="45"/>
      <c r="HCX232" s="45"/>
      <c r="HCY232" s="45"/>
      <c r="HCZ232" s="45"/>
      <c r="HDA232" s="45"/>
      <c r="HDB232" s="45"/>
      <c r="HDC232" s="45"/>
      <c r="HDD232" s="45"/>
      <c r="HDE232" s="45"/>
      <c r="HDF232" s="45"/>
      <c r="HDG232" s="45"/>
      <c r="HDH232" s="45"/>
      <c r="HDI232" s="45"/>
      <c r="HDJ232" s="45"/>
      <c r="HDK232" s="45"/>
      <c r="HDL232" s="45"/>
      <c r="HDM232" s="45"/>
      <c r="HDN232" s="45"/>
      <c r="HDO232" s="45"/>
      <c r="HDP232" s="45"/>
      <c r="HDQ232" s="45"/>
      <c r="HDR232" s="45"/>
      <c r="HDS232" s="45"/>
      <c r="HDT232" s="45"/>
      <c r="HDU232" s="45"/>
      <c r="HDV232" s="45"/>
      <c r="HDW232" s="45"/>
      <c r="HDX232" s="45"/>
      <c r="HDY232" s="45"/>
      <c r="HDZ232" s="45"/>
      <c r="HEA232" s="45"/>
      <c r="HEB232" s="45"/>
      <c r="HEC232" s="45"/>
      <c r="HED232" s="45"/>
      <c r="HEE232" s="45"/>
      <c r="HEF232" s="45"/>
      <c r="HEG232" s="45"/>
      <c r="HEH232" s="45"/>
      <c r="HEI232" s="45"/>
      <c r="HEJ232" s="45"/>
      <c r="HEK232" s="45"/>
      <c r="HEL232" s="45"/>
      <c r="HEM232" s="45"/>
      <c r="HEN232" s="45"/>
      <c r="HEO232" s="45"/>
      <c r="HEP232" s="45"/>
      <c r="HEQ232" s="45"/>
      <c r="HER232" s="45"/>
      <c r="HES232" s="45"/>
      <c r="HET232" s="45"/>
      <c r="HEU232" s="45"/>
      <c r="HEV232" s="45"/>
      <c r="HEW232" s="45"/>
      <c r="HEX232" s="45"/>
      <c r="HEY232" s="45"/>
      <c r="HEZ232" s="45"/>
      <c r="HFA232" s="45"/>
      <c r="HFB232" s="45"/>
      <c r="HFC232" s="45"/>
      <c r="HFD232" s="45"/>
      <c r="HFE232" s="45"/>
      <c r="HFF232" s="45"/>
      <c r="HFG232" s="45"/>
      <c r="HFH232" s="45"/>
      <c r="HFI232" s="45"/>
      <c r="HFJ232" s="45"/>
      <c r="HFK232" s="45"/>
      <c r="HFL232" s="45"/>
      <c r="HFM232" s="45"/>
      <c r="HFN232" s="45"/>
      <c r="HFO232" s="45"/>
      <c r="HFP232" s="45"/>
      <c r="HFQ232" s="45"/>
      <c r="HFR232" s="45"/>
      <c r="HFS232" s="45"/>
      <c r="HFT232" s="45"/>
      <c r="HFU232" s="45"/>
      <c r="HFV232" s="45"/>
      <c r="HFW232" s="45"/>
      <c r="HFX232" s="45"/>
      <c r="HFY232" s="45"/>
      <c r="HFZ232" s="45"/>
      <c r="HGA232" s="45"/>
      <c r="HGB232" s="45"/>
      <c r="HGC232" s="45"/>
      <c r="HGD232" s="45"/>
      <c r="HGE232" s="45"/>
      <c r="HGF232" s="45"/>
      <c r="HGG232" s="45"/>
      <c r="HGH232" s="45"/>
      <c r="HGI232" s="45"/>
      <c r="HGJ232" s="45"/>
      <c r="HGK232" s="45"/>
      <c r="HGL232" s="45"/>
      <c r="HGM232" s="45"/>
      <c r="HGN232" s="45"/>
      <c r="HGO232" s="45"/>
      <c r="HGP232" s="45"/>
      <c r="HGQ232" s="45"/>
      <c r="HGR232" s="45"/>
      <c r="HGS232" s="45"/>
      <c r="HGT232" s="45"/>
      <c r="HGU232" s="45"/>
      <c r="HGV232" s="45"/>
      <c r="HGW232" s="45"/>
      <c r="HGX232" s="45"/>
      <c r="HGY232" s="45"/>
      <c r="HGZ232" s="45"/>
      <c r="HHA232" s="45"/>
      <c r="HHB232" s="45"/>
      <c r="HHC232" s="45"/>
      <c r="HHD232" s="45"/>
      <c r="HHE232" s="45"/>
      <c r="HHF232" s="45"/>
      <c r="HHG232" s="45"/>
      <c r="HHH232" s="45"/>
      <c r="HHI232" s="45"/>
      <c r="HHJ232" s="45"/>
      <c r="HHK232" s="45"/>
      <c r="HHL232" s="45"/>
      <c r="HHM232" s="45"/>
      <c r="HHN232" s="45"/>
      <c r="HHO232" s="45"/>
      <c r="HHP232" s="45"/>
      <c r="HHQ232" s="45"/>
      <c r="HHR232" s="45"/>
      <c r="HHS232" s="45"/>
      <c r="HHT232" s="45"/>
      <c r="HHU232" s="45"/>
      <c r="HHV232" s="45"/>
      <c r="HHW232" s="45"/>
      <c r="HHX232" s="45"/>
      <c r="HHY232" s="45"/>
      <c r="HHZ232" s="45"/>
      <c r="HIA232" s="45"/>
      <c r="HIB232" s="45"/>
      <c r="HIC232" s="45"/>
      <c r="HID232" s="45"/>
      <c r="HIE232" s="45"/>
      <c r="HIF232" s="45"/>
      <c r="HIG232" s="45"/>
      <c r="HIH232" s="45"/>
      <c r="HII232" s="45"/>
      <c r="HIJ232" s="45"/>
      <c r="HIK232" s="45"/>
      <c r="HIL232" s="45"/>
      <c r="HIM232" s="45"/>
      <c r="HIN232" s="45"/>
      <c r="HIO232" s="45"/>
      <c r="HIP232" s="45"/>
      <c r="HIQ232" s="45"/>
      <c r="HIR232" s="45"/>
      <c r="HIS232" s="45"/>
      <c r="HIT232" s="45"/>
      <c r="HIU232" s="45"/>
      <c r="HIV232" s="45"/>
      <c r="HIW232" s="45"/>
      <c r="HIX232" s="45"/>
      <c r="HIY232" s="45"/>
      <c r="HIZ232" s="45"/>
      <c r="HJA232" s="45"/>
      <c r="HJB232" s="45"/>
      <c r="HJC232" s="45"/>
      <c r="HJD232" s="45"/>
      <c r="HJE232" s="45"/>
      <c r="HJF232" s="45"/>
      <c r="HJG232" s="45"/>
      <c r="HJH232" s="45"/>
      <c r="HJI232" s="45"/>
      <c r="HJJ232" s="45"/>
      <c r="HJK232" s="45"/>
      <c r="HJL232" s="45"/>
      <c r="HJM232" s="45"/>
      <c r="HJN232" s="45"/>
      <c r="HJO232" s="45"/>
      <c r="HJP232" s="45"/>
      <c r="HJQ232" s="45"/>
      <c r="HJR232" s="45"/>
      <c r="HJS232" s="45"/>
      <c r="HJT232" s="45"/>
      <c r="HJU232" s="45"/>
      <c r="HJV232" s="45"/>
      <c r="HJW232" s="45"/>
      <c r="HJX232" s="45"/>
      <c r="HJY232" s="45"/>
      <c r="HJZ232" s="45"/>
      <c r="HKA232" s="45"/>
      <c r="HKB232" s="45"/>
      <c r="HKC232" s="45"/>
      <c r="HKD232" s="45"/>
      <c r="HKE232" s="45"/>
      <c r="HKF232" s="45"/>
      <c r="HKG232" s="45"/>
      <c r="HKH232" s="45"/>
      <c r="HKI232" s="45"/>
      <c r="HKJ232" s="45"/>
      <c r="HKK232" s="45"/>
      <c r="HKL232" s="45"/>
      <c r="HKM232" s="45"/>
      <c r="HKN232" s="45"/>
      <c r="HKO232" s="45"/>
      <c r="HKP232" s="45"/>
      <c r="HKQ232" s="45"/>
      <c r="HKR232" s="45"/>
      <c r="HKS232" s="45"/>
      <c r="HKT232" s="45"/>
      <c r="HKU232" s="45"/>
      <c r="HKV232" s="45"/>
      <c r="HKW232" s="45"/>
      <c r="HKX232" s="45"/>
      <c r="HKY232" s="45"/>
      <c r="HKZ232" s="45"/>
      <c r="HLA232" s="45"/>
      <c r="HLB232" s="45"/>
      <c r="HLC232" s="45"/>
      <c r="HLD232" s="45"/>
      <c r="HLE232" s="45"/>
      <c r="HLF232" s="45"/>
      <c r="HLG232" s="45"/>
      <c r="HLH232" s="45"/>
      <c r="HLI232" s="45"/>
      <c r="HLJ232" s="45"/>
      <c r="HLK232" s="45"/>
      <c r="HLL232" s="45"/>
      <c r="HLM232" s="45"/>
      <c r="HLN232" s="45"/>
      <c r="HLO232" s="45"/>
      <c r="HLP232" s="45"/>
      <c r="HLQ232" s="45"/>
      <c r="HLR232" s="45"/>
      <c r="HLS232" s="45"/>
      <c r="HLT232" s="45"/>
      <c r="HLU232" s="45"/>
      <c r="HLV232" s="45"/>
      <c r="HLW232" s="45"/>
      <c r="HLX232" s="45"/>
      <c r="HLY232" s="45"/>
      <c r="HLZ232" s="45"/>
      <c r="HMA232" s="45"/>
      <c r="HMB232" s="45"/>
      <c r="HMC232" s="45"/>
      <c r="HMD232" s="45"/>
      <c r="HME232" s="45"/>
      <c r="HMF232" s="45"/>
      <c r="HMG232" s="45"/>
      <c r="HMH232" s="45"/>
      <c r="HMI232" s="45"/>
      <c r="HMJ232" s="45"/>
      <c r="HMK232" s="45"/>
      <c r="HML232" s="45"/>
      <c r="HMM232" s="45"/>
      <c r="HMN232" s="45"/>
      <c r="HMO232" s="45"/>
      <c r="HMP232" s="45"/>
      <c r="HMQ232" s="45"/>
      <c r="HMR232" s="45"/>
      <c r="HMS232" s="45"/>
      <c r="HMT232" s="45"/>
      <c r="HMU232" s="45"/>
      <c r="HMV232" s="45"/>
      <c r="HMW232" s="45"/>
      <c r="HMX232" s="45"/>
      <c r="HMY232" s="45"/>
      <c r="HMZ232" s="45"/>
      <c r="HNA232" s="45"/>
      <c r="HNB232" s="45"/>
      <c r="HNC232" s="45"/>
      <c r="HND232" s="45"/>
      <c r="HNE232" s="45"/>
      <c r="HNF232" s="45"/>
      <c r="HNG232" s="45"/>
      <c r="HNH232" s="45"/>
      <c r="HNI232" s="45"/>
      <c r="HNJ232" s="45"/>
      <c r="HNK232" s="45"/>
      <c r="HNL232" s="45"/>
      <c r="HNM232" s="45"/>
      <c r="HNN232" s="45"/>
      <c r="HNO232" s="45"/>
      <c r="HNP232" s="45"/>
      <c r="HNQ232" s="45"/>
      <c r="HNR232" s="45"/>
      <c r="HNS232" s="45"/>
      <c r="HNT232" s="45"/>
      <c r="HNU232" s="45"/>
      <c r="HNV232" s="45"/>
      <c r="HNW232" s="45"/>
      <c r="HNX232" s="45"/>
      <c r="HNY232" s="45"/>
      <c r="HNZ232" s="45"/>
      <c r="HOA232" s="45"/>
      <c r="HOB232" s="45"/>
      <c r="HOC232" s="45"/>
      <c r="HOD232" s="45"/>
      <c r="HOE232" s="45"/>
      <c r="HOF232" s="45"/>
      <c r="HOG232" s="45"/>
      <c r="HOH232" s="45"/>
      <c r="HOI232" s="45"/>
      <c r="HOJ232" s="45"/>
      <c r="HOK232" s="45"/>
      <c r="HOL232" s="45"/>
      <c r="HOM232" s="45"/>
      <c r="HON232" s="45"/>
      <c r="HOO232" s="45"/>
      <c r="HOP232" s="45"/>
      <c r="HOQ232" s="45"/>
      <c r="HOR232" s="45"/>
      <c r="HOS232" s="45"/>
      <c r="HOT232" s="45"/>
      <c r="HOU232" s="45"/>
      <c r="HOV232" s="45"/>
      <c r="HOW232" s="45"/>
      <c r="HOX232" s="45"/>
      <c r="HOY232" s="45"/>
      <c r="HOZ232" s="45"/>
      <c r="HPA232" s="45"/>
      <c r="HPB232" s="45"/>
      <c r="HPC232" s="45"/>
      <c r="HPD232" s="45"/>
      <c r="HPE232" s="45"/>
      <c r="HPF232" s="45"/>
      <c r="HPG232" s="45"/>
      <c r="HPH232" s="45"/>
      <c r="HPI232" s="45"/>
      <c r="HPJ232" s="45"/>
      <c r="HPK232" s="45"/>
      <c r="HPL232" s="45"/>
      <c r="HPM232" s="45"/>
      <c r="HPN232" s="45"/>
      <c r="HPO232" s="45"/>
      <c r="HPP232" s="45"/>
      <c r="HPQ232" s="45"/>
      <c r="HPR232" s="45"/>
      <c r="HPS232" s="45"/>
      <c r="HPT232" s="45"/>
      <c r="HPU232" s="45"/>
      <c r="HPV232" s="45"/>
      <c r="HPW232" s="45"/>
      <c r="HPX232" s="45"/>
      <c r="HPY232" s="45"/>
      <c r="HPZ232" s="45"/>
      <c r="HQA232" s="45"/>
      <c r="HQB232" s="45"/>
      <c r="HQC232" s="45"/>
      <c r="HQD232" s="45"/>
      <c r="HQE232" s="45"/>
      <c r="HQF232" s="45"/>
      <c r="HQG232" s="45"/>
      <c r="HQH232" s="45"/>
      <c r="HQI232" s="45"/>
      <c r="HQJ232" s="45"/>
      <c r="HQK232" s="45"/>
      <c r="HQL232" s="45"/>
      <c r="HQM232" s="45"/>
      <c r="HQN232" s="45"/>
      <c r="HQO232" s="45"/>
      <c r="HQP232" s="45"/>
      <c r="HQQ232" s="45"/>
      <c r="HQR232" s="45"/>
      <c r="HQS232" s="45"/>
      <c r="HQT232" s="45"/>
      <c r="HQU232" s="45"/>
      <c r="HQV232" s="45"/>
      <c r="HQW232" s="45"/>
      <c r="HQX232" s="45"/>
      <c r="HQY232" s="45"/>
      <c r="HQZ232" s="45"/>
      <c r="HRA232" s="45"/>
      <c r="HRB232" s="45"/>
      <c r="HRC232" s="45"/>
      <c r="HRD232" s="45"/>
      <c r="HRE232" s="45"/>
      <c r="HRF232" s="45"/>
      <c r="HRG232" s="45"/>
      <c r="HRH232" s="45"/>
      <c r="HRI232" s="45"/>
      <c r="HRJ232" s="45"/>
      <c r="HRK232" s="45"/>
      <c r="HRL232" s="45"/>
      <c r="HRM232" s="45"/>
      <c r="HRN232" s="45"/>
      <c r="HRO232" s="45"/>
      <c r="HRP232" s="45"/>
      <c r="HRQ232" s="45"/>
      <c r="HRR232" s="45"/>
      <c r="HRS232" s="45"/>
      <c r="HRT232" s="45"/>
      <c r="HRU232" s="45"/>
      <c r="HRV232" s="45"/>
      <c r="HRW232" s="45"/>
      <c r="HRX232" s="45"/>
      <c r="HRY232" s="45"/>
      <c r="HRZ232" s="45"/>
      <c r="HSA232" s="45"/>
      <c r="HSB232" s="45"/>
      <c r="HSC232" s="45"/>
      <c r="HSD232" s="45"/>
      <c r="HSE232" s="45"/>
      <c r="HSF232" s="45"/>
      <c r="HSG232" s="45"/>
      <c r="HSH232" s="45"/>
      <c r="HSI232" s="45"/>
      <c r="HSJ232" s="45"/>
      <c r="HSK232" s="45"/>
      <c r="HSL232" s="45"/>
      <c r="HSM232" s="45"/>
      <c r="HSN232" s="45"/>
      <c r="HSO232" s="45"/>
      <c r="HSP232" s="45"/>
      <c r="HSQ232" s="45"/>
      <c r="HSR232" s="45"/>
      <c r="HSS232" s="45"/>
      <c r="HST232" s="45"/>
      <c r="HSU232" s="45"/>
      <c r="HSV232" s="45"/>
      <c r="HSW232" s="45"/>
      <c r="HSX232" s="45"/>
      <c r="HSY232" s="45"/>
      <c r="HSZ232" s="45"/>
      <c r="HTA232" s="45"/>
      <c r="HTB232" s="45"/>
      <c r="HTC232" s="45"/>
      <c r="HTD232" s="45"/>
      <c r="HTE232" s="45"/>
      <c r="HTF232" s="45"/>
      <c r="HTG232" s="45"/>
      <c r="HTH232" s="45"/>
      <c r="HTI232" s="45"/>
      <c r="HTJ232" s="45"/>
      <c r="HTK232" s="45"/>
      <c r="HTL232" s="45"/>
      <c r="HTM232" s="45"/>
      <c r="HTN232" s="45"/>
      <c r="HTO232" s="45"/>
      <c r="HTP232" s="45"/>
      <c r="HTQ232" s="45"/>
      <c r="HTR232" s="45"/>
      <c r="HTS232" s="45"/>
      <c r="HTT232" s="45"/>
      <c r="HTU232" s="45"/>
      <c r="HTV232" s="45"/>
      <c r="HTW232" s="45"/>
      <c r="HTX232" s="45"/>
      <c r="HTY232" s="45"/>
      <c r="HTZ232" s="45"/>
      <c r="HUA232" s="45"/>
      <c r="HUB232" s="45"/>
      <c r="HUC232" s="45"/>
      <c r="HUD232" s="45"/>
      <c r="HUE232" s="45"/>
      <c r="HUF232" s="45"/>
      <c r="HUG232" s="45"/>
      <c r="HUH232" s="45"/>
      <c r="HUI232" s="45"/>
      <c r="HUJ232" s="45"/>
      <c r="HUK232" s="45"/>
      <c r="HUL232" s="45"/>
      <c r="HUM232" s="45"/>
      <c r="HUN232" s="45"/>
      <c r="HUO232" s="45"/>
      <c r="HUP232" s="45"/>
      <c r="HUQ232" s="45"/>
      <c r="HUR232" s="45"/>
      <c r="HUS232" s="45"/>
      <c r="HUT232" s="45"/>
      <c r="HUU232" s="45"/>
      <c r="HUV232" s="45"/>
      <c r="HUW232" s="45"/>
      <c r="HUX232" s="45"/>
      <c r="HUY232" s="45"/>
      <c r="HUZ232" s="45"/>
      <c r="HVA232" s="45"/>
      <c r="HVB232" s="45"/>
      <c r="HVC232" s="45"/>
      <c r="HVD232" s="45"/>
      <c r="HVE232" s="45"/>
      <c r="HVF232" s="45"/>
      <c r="HVG232" s="45"/>
      <c r="HVH232" s="45"/>
      <c r="HVI232" s="45"/>
      <c r="HVJ232" s="45"/>
      <c r="HVK232" s="45"/>
      <c r="HVL232" s="45"/>
      <c r="HVM232" s="45"/>
      <c r="HVN232" s="45"/>
      <c r="HVO232" s="45"/>
      <c r="HVP232" s="45"/>
      <c r="HVQ232" s="45"/>
      <c r="HVR232" s="45"/>
      <c r="HVS232" s="45"/>
      <c r="HVT232" s="45"/>
      <c r="HVU232" s="45"/>
      <c r="HVV232" s="45"/>
      <c r="HVW232" s="45"/>
      <c r="HVX232" s="45"/>
      <c r="HVY232" s="45"/>
      <c r="HVZ232" s="45"/>
      <c r="HWA232" s="45"/>
      <c r="HWB232" s="45"/>
      <c r="HWC232" s="45"/>
      <c r="HWD232" s="45"/>
      <c r="HWE232" s="45"/>
      <c r="HWF232" s="45"/>
      <c r="HWG232" s="45"/>
      <c r="HWH232" s="45"/>
      <c r="HWI232" s="45"/>
      <c r="HWJ232" s="45"/>
      <c r="HWK232" s="45"/>
      <c r="HWL232" s="45"/>
      <c r="HWM232" s="45"/>
      <c r="HWN232" s="45"/>
      <c r="HWO232" s="45"/>
      <c r="HWP232" s="45"/>
      <c r="HWQ232" s="45"/>
      <c r="HWR232" s="45"/>
      <c r="HWS232" s="45"/>
      <c r="HWT232" s="45"/>
      <c r="HWU232" s="45"/>
      <c r="HWV232" s="45"/>
      <c r="HWW232" s="45"/>
      <c r="HWX232" s="45"/>
      <c r="HWY232" s="45"/>
      <c r="HWZ232" s="45"/>
      <c r="HXA232" s="45"/>
      <c r="HXB232" s="45"/>
      <c r="HXC232" s="45"/>
      <c r="HXD232" s="45"/>
      <c r="HXE232" s="45"/>
      <c r="HXF232" s="45"/>
      <c r="HXG232" s="45"/>
      <c r="HXH232" s="45"/>
      <c r="HXI232" s="45"/>
      <c r="HXJ232" s="45"/>
      <c r="HXK232" s="45"/>
      <c r="HXL232" s="45"/>
      <c r="HXM232" s="45"/>
      <c r="HXN232" s="45"/>
      <c r="HXO232" s="45"/>
      <c r="HXP232" s="45"/>
      <c r="HXQ232" s="45"/>
      <c r="HXR232" s="45"/>
      <c r="HXS232" s="45"/>
      <c r="HXT232" s="45"/>
      <c r="HXU232" s="45"/>
      <c r="HXV232" s="45"/>
      <c r="HXW232" s="45"/>
      <c r="HXX232" s="45"/>
      <c r="HXY232" s="45"/>
      <c r="HXZ232" s="45"/>
      <c r="HYA232" s="45"/>
      <c r="HYB232" s="45"/>
      <c r="HYC232" s="45"/>
      <c r="HYD232" s="45"/>
      <c r="HYE232" s="45"/>
      <c r="HYF232" s="45"/>
      <c r="HYG232" s="45"/>
      <c r="HYH232" s="45"/>
      <c r="HYI232" s="45"/>
      <c r="HYJ232" s="45"/>
      <c r="HYK232" s="45"/>
      <c r="HYL232" s="45"/>
      <c r="HYM232" s="45"/>
      <c r="HYN232" s="45"/>
      <c r="HYO232" s="45"/>
      <c r="HYP232" s="45"/>
      <c r="HYQ232" s="45"/>
      <c r="HYR232" s="45"/>
      <c r="HYS232" s="45"/>
      <c r="HYT232" s="45"/>
      <c r="HYU232" s="45"/>
      <c r="HYV232" s="45"/>
      <c r="HYW232" s="45"/>
      <c r="HYX232" s="45"/>
      <c r="HYY232" s="45"/>
      <c r="HYZ232" s="45"/>
      <c r="HZA232" s="45"/>
      <c r="HZB232" s="45"/>
      <c r="HZC232" s="45"/>
      <c r="HZD232" s="45"/>
      <c r="HZE232" s="45"/>
      <c r="HZF232" s="45"/>
      <c r="HZG232" s="45"/>
      <c r="HZH232" s="45"/>
      <c r="HZI232" s="45"/>
      <c r="HZJ232" s="45"/>
      <c r="HZK232" s="45"/>
      <c r="HZL232" s="45"/>
      <c r="HZM232" s="45"/>
      <c r="HZN232" s="45"/>
      <c r="HZO232" s="45"/>
      <c r="HZP232" s="45"/>
      <c r="HZQ232" s="45"/>
      <c r="HZR232" s="45"/>
      <c r="HZS232" s="45"/>
      <c r="HZT232" s="45"/>
      <c r="HZU232" s="45"/>
      <c r="HZV232" s="45"/>
      <c r="HZW232" s="45"/>
      <c r="HZX232" s="45"/>
      <c r="HZY232" s="45"/>
      <c r="HZZ232" s="45"/>
      <c r="IAA232" s="45"/>
      <c r="IAB232" s="45"/>
      <c r="IAC232" s="45"/>
      <c r="IAD232" s="45"/>
      <c r="IAE232" s="45"/>
      <c r="IAF232" s="45"/>
      <c r="IAG232" s="45"/>
      <c r="IAH232" s="45"/>
      <c r="IAI232" s="45"/>
      <c r="IAJ232" s="45"/>
      <c r="IAK232" s="45"/>
      <c r="IAL232" s="45"/>
      <c r="IAM232" s="45"/>
      <c r="IAN232" s="45"/>
      <c r="IAO232" s="45"/>
      <c r="IAP232" s="45"/>
      <c r="IAQ232" s="45"/>
      <c r="IAR232" s="45"/>
      <c r="IAS232" s="45"/>
      <c r="IAT232" s="45"/>
      <c r="IAU232" s="45"/>
      <c r="IAV232" s="45"/>
      <c r="IAW232" s="45"/>
      <c r="IAX232" s="45"/>
      <c r="IAY232" s="45"/>
      <c r="IAZ232" s="45"/>
      <c r="IBA232" s="45"/>
      <c r="IBB232" s="45"/>
      <c r="IBC232" s="45"/>
      <c r="IBD232" s="45"/>
      <c r="IBE232" s="45"/>
      <c r="IBF232" s="45"/>
      <c r="IBG232" s="45"/>
      <c r="IBH232" s="45"/>
      <c r="IBI232" s="45"/>
      <c r="IBJ232" s="45"/>
      <c r="IBK232" s="45"/>
      <c r="IBL232" s="45"/>
      <c r="IBM232" s="45"/>
      <c r="IBN232" s="45"/>
      <c r="IBO232" s="45"/>
      <c r="IBP232" s="45"/>
      <c r="IBQ232" s="45"/>
      <c r="IBR232" s="45"/>
      <c r="IBS232" s="45"/>
      <c r="IBT232" s="45"/>
      <c r="IBU232" s="45"/>
      <c r="IBV232" s="45"/>
      <c r="IBW232" s="45"/>
      <c r="IBX232" s="45"/>
      <c r="IBY232" s="45"/>
      <c r="IBZ232" s="45"/>
      <c r="ICA232" s="45"/>
      <c r="ICB232" s="45"/>
      <c r="ICC232" s="45"/>
      <c r="ICD232" s="45"/>
      <c r="ICE232" s="45"/>
      <c r="ICF232" s="45"/>
      <c r="ICG232" s="45"/>
      <c r="ICH232" s="45"/>
      <c r="ICI232" s="45"/>
      <c r="ICJ232" s="45"/>
      <c r="ICK232" s="45"/>
      <c r="ICL232" s="45"/>
      <c r="ICM232" s="45"/>
      <c r="ICN232" s="45"/>
      <c r="ICO232" s="45"/>
      <c r="ICP232" s="45"/>
      <c r="ICQ232" s="45"/>
      <c r="ICR232" s="45"/>
      <c r="ICS232" s="45"/>
      <c r="ICT232" s="45"/>
      <c r="ICU232" s="45"/>
      <c r="ICV232" s="45"/>
      <c r="ICW232" s="45"/>
      <c r="ICX232" s="45"/>
      <c r="ICY232" s="45"/>
      <c r="ICZ232" s="45"/>
      <c r="IDA232" s="45"/>
      <c r="IDB232" s="45"/>
      <c r="IDC232" s="45"/>
      <c r="IDD232" s="45"/>
      <c r="IDE232" s="45"/>
      <c r="IDF232" s="45"/>
      <c r="IDG232" s="45"/>
      <c r="IDH232" s="45"/>
      <c r="IDI232" s="45"/>
      <c r="IDJ232" s="45"/>
      <c r="IDK232" s="45"/>
      <c r="IDL232" s="45"/>
      <c r="IDM232" s="45"/>
      <c r="IDN232" s="45"/>
      <c r="IDO232" s="45"/>
      <c r="IDP232" s="45"/>
      <c r="IDQ232" s="45"/>
      <c r="IDR232" s="45"/>
      <c r="IDS232" s="45"/>
      <c r="IDT232" s="45"/>
      <c r="IDU232" s="45"/>
      <c r="IDV232" s="45"/>
      <c r="IDW232" s="45"/>
      <c r="IDX232" s="45"/>
      <c r="IDY232" s="45"/>
      <c r="IDZ232" s="45"/>
      <c r="IEA232" s="45"/>
      <c r="IEB232" s="45"/>
      <c r="IEC232" s="45"/>
      <c r="IED232" s="45"/>
      <c r="IEE232" s="45"/>
      <c r="IEF232" s="45"/>
      <c r="IEG232" s="45"/>
      <c r="IEH232" s="45"/>
      <c r="IEI232" s="45"/>
      <c r="IEJ232" s="45"/>
      <c r="IEK232" s="45"/>
      <c r="IEL232" s="45"/>
      <c r="IEM232" s="45"/>
      <c r="IEN232" s="45"/>
      <c r="IEO232" s="45"/>
      <c r="IEP232" s="45"/>
      <c r="IEQ232" s="45"/>
      <c r="IER232" s="45"/>
      <c r="IES232" s="45"/>
      <c r="IET232" s="45"/>
      <c r="IEU232" s="45"/>
      <c r="IEV232" s="45"/>
      <c r="IEW232" s="45"/>
      <c r="IEX232" s="45"/>
      <c r="IEY232" s="45"/>
      <c r="IEZ232" s="45"/>
      <c r="IFA232" s="45"/>
      <c r="IFB232" s="45"/>
      <c r="IFC232" s="45"/>
      <c r="IFD232" s="45"/>
      <c r="IFE232" s="45"/>
      <c r="IFF232" s="45"/>
      <c r="IFG232" s="45"/>
      <c r="IFH232" s="45"/>
      <c r="IFI232" s="45"/>
      <c r="IFJ232" s="45"/>
      <c r="IFK232" s="45"/>
      <c r="IFL232" s="45"/>
      <c r="IFM232" s="45"/>
      <c r="IFN232" s="45"/>
      <c r="IFO232" s="45"/>
      <c r="IFP232" s="45"/>
      <c r="IFQ232" s="45"/>
      <c r="IFR232" s="45"/>
      <c r="IFS232" s="45"/>
      <c r="IFT232" s="45"/>
      <c r="IFU232" s="45"/>
      <c r="IFV232" s="45"/>
      <c r="IFW232" s="45"/>
      <c r="IFX232" s="45"/>
      <c r="IFY232" s="45"/>
      <c r="IFZ232" s="45"/>
      <c r="IGA232" s="45"/>
      <c r="IGB232" s="45"/>
      <c r="IGC232" s="45"/>
      <c r="IGD232" s="45"/>
      <c r="IGE232" s="45"/>
      <c r="IGF232" s="45"/>
      <c r="IGG232" s="45"/>
      <c r="IGH232" s="45"/>
      <c r="IGI232" s="45"/>
      <c r="IGJ232" s="45"/>
      <c r="IGK232" s="45"/>
      <c r="IGL232" s="45"/>
      <c r="IGM232" s="45"/>
      <c r="IGN232" s="45"/>
      <c r="IGO232" s="45"/>
      <c r="IGP232" s="45"/>
      <c r="IGQ232" s="45"/>
      <c r="IGR232" s="45"/>
      <c r="IGS232" s="45"/>
      <c r="IGT232" s="45"/>
      <c r="IGU232" s="45"/>
      <c r="IGV232" s="45"/>
      <c r="IGW232" s="45"/>
      <c r="IGX232" s="45"/>
      <c r="IGY232" s="45"/>
      <c r="IGZ232" s="45"/>
      <c r="IHA232" s="45"/>
      <c r="IHB232" s="45"/>
      <c r="IHC232" s="45"/>
      <c r="IHD232" s="45"/>
      <c r="IHE232" s="45"/>
      <c r="IHF232" s="45"/>
      <c r="IHG232" s="45"/>
      <c r="IHH232" s="45"/>
      <c r="IHI232" s="45"/>
      <c r="IHJ232" s="45"/>
      <c r="IHK232" s="45"/>
      <c r="IHL232" s="45"/>
      <c r="IHM232" s="45"/>
      <c r="IHN232" s="45"/>
      <c r="IHO232" s="45"/>
      <c r="IHP232" s="45"/>
      <c r="IHQ232" s="45"/>
      <c r="IHR232" s="45"/>
      <c r="IHS232" s="45"/>
      <c r="IHT232" s="45"/>
      <c r="IHU232" s="45"/>
      <c r="IHV232" s="45"/>
      <c r="IHW232" s="45"/>
      <c r="IHX232" s="45"/>
      <c r="IHY232" s="45"/>
      <c r="IHZ232" s="45"/>
      <c r="IIA232" s="45"/>
      <c r="IIB232" s="45"/>
      <c r="IIC232" s="45"/>
      <c r="IID232" s="45"/>
      <c r="IIE232" s="45"/>
      <c r="IIF232" s="45"/>
      <c r="IIG232" s="45"/>
      <c r="IIH232" s="45"/>
      <c r="III232" s="45"/>
      <c r="IIJ232" s="45"/>
      <c r="IIK232" s="45"/>
      <c r="IIL232" s="45"/>
      <c r="IIM232" s="45"/>
      <c r="IIN232" s="45"/>
      <c r="IIO232" s="45"/>
      <c r="IIP232" s="45"/>
      <c r="IIQ232" s="45"/>
      <c r="IIR232" s="45"/>
      <c r="IIS232" s="45"/>
      <c r="IIT232" s="45"/>
      <c r="IIU232" s="45"/>
      <c r="IIV232" s="45"/>
      <c r="IIW232" s="45"/>
      <c r="IIX232" s="45"/>
      <c r="IIY232" s="45"/>
      <c r="IIZ232" s="45"/>
      <c r="IJA232" s="45"/>
      <c r="IJB232" s="45"/>
      <c r="IJC232" s="45"/>
      <c r="IJD232" s="45"/>
      <c r="IJE232" s="45"/>
      <c r="IJF232" s="45"/>
      <c r="IJG232" s="45"/>
      <c r="IJH232" s="45"/>
      <c r="IJI232" s="45"/>
      <c r="IJJ232" s="45"/>
      <c r="IJK232" s="45"/>
      <c r="IJL232" s="45"/>
      <c r="IJM232" s="45"/>
      <c r="IJN232" s="45"/>
      <c r="IJO232" s="45"/>
      <c r="IJP232" s="45"/>
      <c r="IJQ232" s="45"/>
      <c r="IJR232" s="45"/>
      <c r="IJS232" s="45"/>
      <c r="IJT232" s="45"/>
      <c r="IJU232" s="45"/>
      <c r="IJV232" s="45"/>
      <c r="IJW232" s="45"/>
      <c r="IJX232" s="45"/>
      <c r="IJY232" s="45"/>
      <c r="IJZ232" s="45"/>
      <c r="IKA232" s="45"/>
      <c r="IKB232" s="45"/>
      <c r="IKC232" s="45"/>
      <c r="IKD232" s="45"/>
      <c r="IKE232" s="45"/>
      <c r="IKF232" s="45"/>
      <c r="IKG232" s="45"/>
      <c r="IKH232" s="45"/>
      <c r="IKI232" s="45"/>
      <c r="IKJ232" s="45"/>
      <c r="IKK232" s="45"/>
      <c r="IKL232" s="45"/>
      <c r="IKM232" s="45"/>
      <c r="IKN232" s="45"/>
      <c r="IKO232" s="45"/>
      <c r="IKP232" s="45"/>
      <c r="IKQ232" s="45"/>
      <c r="IKR232" s="45"/>
      <c r="IKS232" s="45"/>
      <c r="IKT232" s="45"/>
      <c r="IKU232" s="45"/>
      <c r="IKV232" s="45"/>
      <c r="IKW232" s="45"/>
      <c r="IKX232" s="45"/>
      <c r="IKY232" s="45"/>
      <c r="IKZ232" s="45"/>
      <c r="ILA232" s="45"/>
      <c r="ILB232" s="45"/>
      <c r="ILC232" s="45"/>
      <c r="ILD232" s="45"/>
      <c r="ILE232" s="45"/>
      <c r="ILF232" s="45"/>
      <c r="ILG232" s="45"/>
      <c r="ILH232" s="45"/>
      <c r="ILI232" s="45"/>
      <c r="ILJ232" s="45"/>
      <c r="ILK232" s="45"/>
      <c r="ILL232" s="45"/>
      <c r="ILM232" s="45"/>
      <c r="ILN232" s="45"/>
      <c r="ILO232" s="45"/>
      <c r="ILP232" s="45"/>
      <c r="ILQ232" s="45"/>
      <c r="ILR232" s="45"/>
      <c r="ILS232" s="45"/>
      <c r="ILT232" s="45"/>
      <c r="ILU232" s="45"/>
      <c r="ILV232" s="45"/>
      <c r="ILW232" s="45"/>
      <c r="ILX232" s="45"/>
      <c r="ILY232" s="45"/>
      <c r="ILZ232" s="45"/>
      <c r="IMA232" s="45"/>
      <c r="IMB232" s="45"/>
      <c r="IMC232" s="45"/>
      <c r="IMD232" s="45"/>
      <c r="IME232" s="45"/>
      <c r="IMF232" s="45"/>
      <c r="IMG232" s="45"/>
      <c r="IMH232" s="45"/>
      <c r="IMI232" s="45"/>
      <c r="IMJ232" s="45"/>
      <c r="IMK232" s="45"/>
      <c r="IML232" s="45"/>
      <c r="IMM232" s="45"/>
      <c r="IMN232" s="45"/>
      <c r="IMO232" s="45"/>
      <c r="IMP232" s="45"/>
      <c r="IMQ232" s="45"/>
      <c r="IMR232" s="45"/>
      <c r="IMS232" s="45"/>
      <c r="IMT232" s="45"/>
      <c r="IMU232" s="45"/>
      <c r="IMV232" s="45"/>
      <c r="IMW232" s="45"/>
      <c r="IMX232" s="45"/>
      <c r="IMY232" s="45"/>
      <c r="IMZ232" s="45"/>
      <c r="INA232" s="45"/>
      <c r="INB232" s="45"/>
      <c r="INC232" s="45"/>
      <c r="IND232" s="45"/>
      <c r="INE232" s="45"/>
      <c r="INF232" s="45"/>
      <c r="ING232" s="45"/>
      <c r="INH232" s="45"/>
      <c r="INI232" s="45"/>
      <c r="INJ232" s="45"/>
      <c r="INK232" s="45"/>
      <c r="INL232" s="45"/>
      <c r="INM232" s="45"/>
      <c r="INN232" s="45"/>
      <c r="INO232" s="45"/>
      <c r="INP232" s="45"/>
      <c r="INQ232" s="45"/>
      <c r="INR232" s="45"/>
      <c r="INS232" s="45"/>
      <c r="INT232" s="45"/>
      <c r="INU232" s="45"/>
      <c r="INV232" s="45"/>
      <c r="INW232" s="45"/>
      <c r="INX232" s="45"/>
      <c r="INY232" s="45"/>
      <c r="INZ232" s="45"/>
      <c r="IOA232" s="45"/>
      <c r="IOB232" s="45"/>
      <c r="IOC232" s="45"/>
      <c r="IOD232" s="45"/>
      <c r="IOE232" s="45"/>
      <c r="IOF232" s="45"/>
      <c r="IOG232" s="45"/>
      <c r="IOH232" s="45"/>
      <c r="IOI232" s="45"/>
      <c r="IOJ232" s="45"/>
      <c r="IOK232" s="45"/>
      <c r="IOL232" s="45"/>
      <c r="IOM232" s="45"/>
      <c r="ION232" s="45"/>
      <c r="IOO232" s="45"/>
      <c r="IOP232" s="45"/>
      <c r="IOQ232" s="45"/>
      <c r="IOR232" s="45"/>
      <c r="IOS232" s="45"/>
      <c r="IOT232" s="45"/>
      <c r="IOU232" s="45"/>
      <c r="IOV232" s="45"/>
      <c r="IOW232" s="45"/>
      <c r="IOX232" s="45"/>
      <c r="IOY232" s="45"/>
      <c r="IOZ232" s="45"/>
      <c r="IPA232" s="45"/>
      <c r="IPB232" s="45"/>
      <c r="IPC232" s="45"/>
      <c r="IPD232" s="45"/>
      <c r="IPE232" s="45"/>
      <c r="IPF232" s="45"/>
      <c r="IPG232" s="45"/>
      <c r="IPH232" s="45"/>
      <c r="IPI232" s="45"/>
      <c r="IPJ232" s="45"/>
      <c r="IPK232" s="45"/>
      <c r="IPL232" s="45"/>
      <c r="IPM232" s="45"/>
      <c r="IPN232" s="45"/>
      <c r="IPO232" s="45"/>
      <c r="IPP232" s="45"/>
      <c r="IPQ232" s="45"/>
      <c r="IPR232" s="45"/>
      <c r="IPS232" s="45"/>
      <c r="IPT232" s="45"/>
      <c r="IPU232" s="45"/>
      <c r="IPV232" s="45"/>
      <c r="IPW232" s="45"/>
      <c r="IPX232" s="45"/>
      <c r="IPY232" s="45"/>
      <c r="IPZ232" s="45"/>
      <c r="IQA232" s="45"/>
      <c r="IQB232" s="45"/>
      <c r="IQC232" s="45"/>
      <c r="IQD232" s="45"/>
      <c r="IQE232" s="45"/>
      <c r="IQF232" s="45"/>
      <c r="IQG232" s="45"/>
      <c r="IQH232" s="45"/>
      <c r="IQI232" s="45"/>
      <c r="IQJ232" s="45"/>
      <c r="IQK232" s="45"/>
      <c r="IQL232" s="45"/>
      <c r="IQM232" s="45"/>
      <c r="IQN232" s="45"/>
      <c r="IQO232" s="45"/>
      <c r="IQP232" s="45"/>
      <c r="IQQ232" s="45"/>
      <c r="IQR232" s="45"/>
      <c r="IQS232" s="45"/>
      <c r="IQT232" s="45"/>
      <c r="IQU232" s="45"/>
      <c r="IQV232" s="45"/>
      <c r="IQW232" s="45"/>
      <c r="IQX232" s="45"/>
      <c r="IQY232" s="45"/>
      <c r="IQZ232" s="45"/>
      <c r="IRA232" s="45"/>
      <c r="IRB232" s="45"/>
      <c r="IRC232" s="45"/>
      <c r="IRD232" s="45"/>
      <c r="IRE232" s="45"/>
      <c r="IRF232" s="45"/>
      <c r="IRG232" s="45"/>
      <c r="IRH232" s="45"/>
      <c r="IRI232" s="45"/>
      <c r="IRJ232" s="45"/>
      <c r="IRK232" s="45"/>
      <c r="IRL232" s="45"/>
      <c r="IRM232" s="45"/>
      <c r="IRN232" s="45"/>
      <c r="IRO232" s="45"/>
      <c r="IRP232" s="45"/>
      <c r="IRQ232" s="45"/>
      <c r="IRR232" s="45"/>
      <c r="IRS232" s="45"/>
      <c r="IRT232" s="45"/>
      <c r="IRU232" s="45"/>
      <c r="IRV232" s="45"/>
      <c r="IRW232" s="45"/>
      <c r="IRX232" s="45"/>
      <c r="IRY232" s="45"/>
      <c r="IRZ232" s="45"/>
      <c r="ISA232" s="45"/>
      <c r="ISB232" s="45"/>
      <c r="ISC232" s="45"/>
      <c r="ISD232" s="45"/>
      <c r="ISE232" s="45"/>
      <c r="ISF232" s="45"/>
      <c r="ISG232" s="45"/>
      <c r="ISH232" s="45"/>
      <c r="ISI232" s="45"/>
      <c r="ISJ232" s="45"/>
      <c r="ISK232" s="45"/>
      <c r="ISL232" s="45"/>
      <c r="ISM232" s="45"/>
      <c r="ISN232" s="45"/>
      <c r="ISO232" s="45"/>
      <c r="ISP232" s="45"/>
      <c r="ISQ232" s="45"/>
      <c r="ISR232" s="45"/>
      <c r="ISS232" s="45"/>
      <c r="IST232" s="45"/>
      <c r="ISU232" s="45"/>
      <c r="ISV232" s="45"/>
      <c r="ISW232" s="45"/>
      <c r="ISX232" s="45"/>
      <c r="ISY232" s="45"/>
      <c r="ISZ232" s="45"/>
      <c r="ITA232" s="45"/>
      <c r="ITB232" s="45"/>
      <c r="ITC232" s="45"/>
      <c r="ITD232" s="45"/>
      <c r="ITE232" s="45"/>
      <c r="ITF232" s="45"/>
      <c r="ITG232" s="45"/>
      <c r="ITH232" s="45"/>
      <c r="ITI232" s="45"/>
      <c r="ITJ232" s="45"/>
      <c r="ITK232" s="45"/>
      <c r="ITL232" s="45"/>
      <c r="ITM232" s="45"/>
      <c r="ITN232" s="45"/>
      <c r="ITO232" s="45"/>
      <c r="ITP232" s="45"/>
      <c r="ITQ232" s="45"/>
      <c r="ITR232" s="45"/>
      <c r="ITS232" s="45"/>
      <c r="ITT232" s="45"/>
      <c r="ITU232" s="45"/>
      <c r="ITV232" s="45"/>
      <c r="ITW232" s="45"/>
      <c r="ITX232" s="45"/>
      <c r="ITY232" s="45"/>
      <c r="ITZ232" s="45"/>
      <c r="IUA232" s="45"/>
      <c r="IUB232" s="45"/>
      <c r="IUC232" s="45"/>
      <c r="IUD232" s="45"/>
      <c r="IUE232" s="45"/>
      <c r="IUF232" s="45"/>
      <c r="IUG232" s="45"/>
      <c r="IUH232" s="45"/>
      <c r="IUI232" s="45"/>
      <c r="IUJ232" s="45"/>
      <c r="IUK232" s="45"/>
      <c r="IUL232" s="45"/>
      <c r="IUM232" s="45"/>
      <c r="IUN232" s="45"/>
      <c r="IUO232" s="45"/>
      <c r="IUP232" s="45"/>
      <c r="IUQ232" s="45"/>
      <c r="IUR232" s="45"/>
      <c r="IUS232" s="45"/>
      <c r="IUT232" s="45"/>
      <c r="IUU232" s="45"/>
      <c r="IUV232" s="45"/>
      <c r="IUW232" s="45"/>
      <c r="IUX232" s="45"/>
      <c r="IUY232" s="45"/>
      <c r="IUZ232" s="45"/>
      <c r="IVA232" s="45"/>
      <c r="IVB232" s="45"/>
      <c r="IVC232" s="45"/>
      <c r="IVD232" s="45"/>
      <c r="IVE232" s="45"/>
      <c r="IVF232" s="45"/>
      <c r="IVG232" s="45"/>
      <c r="IVH232" s="45"/>
      <c r="IVI232" s="45"/>
      <c r="IVJ232" s="45"/>
      <c r="IVK232" s="45"/>
      <c r="IVL232" s="45"/>
      <c r="IVM232" s="45"/>
      <c r="IVN232" s="45"/>
      <c r="IVO232" s="45"/>
      <c r="IVP232" s="45"/>
      <c r="IVQ232" s="45"/>
      <c r="IVR232" s="45"/>
      <c r="IVS232" s="45"/>
      <c r="IVT232" s="45"/>
      <c r="IVU232" s="45"/>
      <c r="IVV232" s="45"/>
      <c r="IVW232" s="45"/>
      <c r="IVX232" s="45"/>
      <c r="IVY232" s="45"/>
      <c r="IVZ232" s="45"/>
      <c r="IWA232" s="45"/>
      <c r="IWB232" s="45"/>
      <c r="IWC232" s="45"/>
      <c r="IWD232" s="45"/>
      <c r="IWE232" s="45"/>
      <c r="IWF232" s="45"/>
      <c r="IWG232" s="45"/>
      <c r="IWH232" s="45"/>
      <c r="IWI232" s="45"/>
      <c r="IWJ232" s="45"/>
      <c r="IWK232" s="45"/>
      <c r="IWL232" s="45"/>
      <c r="IWM232" s="45"/>
      <c r="IWN232" s="45"/>
      <c r="IWO232" s="45"/>
      <c r="IWP232" s="45"/>
      <c r="IWQ232" s="45"/>
      <c r="IWR232" s="45"/>
      <c r="IWS232" s="45"/>
      <c r="IWT232" s="45"/>
      <c r="IWU232" s="45"/>
      <c r="IWV232" s="45"/>
      <c r="IWW232" s="45"/>
      <c r="IWX232" s="45"/>
      <c r="IWY232" s="45"/>
      <c r="IWZ232" s="45"/>
      <c r="IXA232" s="45"/>
      <c r="IXB232" s="45"/>
      <c r="IXC232" s="45"/>
      <c r="IXD232" s="45"/>
      <c r="IXE232" s="45"/>
      <c r="IXF232" s="45"/>
      <c r="IXG232" s="45"/>
      <c r="IXH232" s="45"/>
      <c r="IXI232" s="45"/>
      <c r="IXJ232" s="45"/>
      <c r="IXK232" s="45"/>
      <c r="IXL232" s="45"/>
      <c r="IXM232" s="45"/>
      <c r="IXN232" s="45"/>
      <c r="IXO232" s="45"/>
      <c r="IXP232" s="45"/>
      <c r="IXQ232" s="45"/>
      <c r="IXR232" s="45"/>
      <c r="IXS232" s="45"/>
      <c r="IXT232" s="45"/>
      <c r="IXU232" s="45"/>
      <c r="IXV232" s="45"/>
      <c r="IXW232" s="45"/>
      <c r="IXX232" s="45"/>
      <c r="IXY232" s="45"/>
      <c r="IXZ232" s="45"/>
      <c r="IYA232" s="45"/>
      <c r="IYB232" s="45"/>
      <c r="IYC232" s="45"/>
      <c r="IYD232" s="45"/>
      <c r="IYE232" s="45"/>
      <c r="IYF232" s="45"/>
      <c r="IYG232" s="45"/>
      <c r="IYH232" s="45"/>
      <c r="IYI232" s="45"/>
      <c r="IYJ232" s="45"/>
      <c r="IYK232" s="45"/>
      <c r="IYL232" s="45"/>
      <c r="IYM232" s="45"/>
      <c r="IYN232" s="45"/>
      <c r="IYO232" s="45"/>
      <c r="IYP232" s="45"/>
      <c r="IYQ232" s="45"/>
      <c r="IYR232" s="45"/>
      <c r="IYS232" s="45"/>
      <c r="IYT232" s="45"/>
      <c r="IYU232" s="45"/>
      <c r="IYV232" s="45"/>
      <c r="IYW232" s="45"/>
      <c r="IYX232" s="45"/>
      <c r="IYY232" s="45"/>
      <c r="IYZ232" s="45"/>
      <c r="IZA232" s="45"/>
      <c r="IZB232" s="45"/>
      <c r="IZC232" s="45"/>
      <c r="IZD232" s="45"/>
      <c r="IZE232" s="45"/>
      <c r="IZF232" s="45"/>
      <c r="IZG232" s="45"/>
      <c r="IZH232" s="45"/>
      <c r="IZI232" s="45"/>
      <c r="IZJ232" s="45"/>
      <c r="IZK232" s="45"/>
      <c r="IZL232" s="45"/>
      <c r="IZM232" s="45"/>
      <c r="IZN232" s="45"/>
      <c r="IZO232" s="45"/>
      <c r="IZP232" s="45"/>
      <c r="IZQ232" s="45"/>
      <c r="IZR232" s="45"/>
      <c r="IZS232" s="45"/>
      <c r="IZT232" s="45"/>
      <c r="IZU232" s="45"/>
      <c r="IZV232" s="45"/>
      <c r="IZW232" s="45"/>
      <c r="IZX232" s="45"/>
      <c r="IZY232" s="45"/>
      <c r="IZZ232" s="45"/>
      <c r="JAA232" s="45"/>
      <c r="JAB232" s="45"/>
      <c r="JAC232" s="45"/>
      <c r="JAD232" s="45"/>
      <c r="JAE232" s="45"/>
      <c r="JAF232" s="45"/>
      <c r="JAG232" s="45"/>
      <c r="JAH232" s="45"/>
      <c r="JAI232" s="45"/>
      <c r="JAJ232" s="45"/>
      <c r="JAK232" s="45"/>
      <c r="JAL232" s="45"/>
      <c r="JAM232" s="45"/>
      <c r="JAN232" s="45"/>
      <c r="JAO232" s="45"/>
      <c r="JAP232" s="45"/>
      <c r="JAQ232" s="45"/>
      <c r="JAR232" s="45"/>
      <c r="JAS232" s="45"/>
      <c r="JAT232" s="45"/>
      <c r="JAU232" s="45"/>
      <c r="JAV232" s="45"/>
      <c r="JAW232" s="45"/>
      <c r="JAX232" s="45"/>
      <c r="JAY232" s="45"/>
      <c r="JAZ232" s="45"/>
      <c r="JBA232" s="45"/>
      <c r="JBB232" s="45"/>
      <c r="JBC232" s="45"/>
      <c r="JBD232" s="45"/>
      <c r="JBE232" s="45"/>
      <c r="JBF232" s="45"/>
      <c r="JBG232" s="45"/>
      <c r="JBH232" s="45"/>
      <c r="JBI232" s="45"/>
      <c r="JBJ232" s="45"/>
      <c r="JBK232" s="45"/>
      <c r="JBL232" s="45"/>
      <c r="JBM232" s="45"/>
      <c r="JBN232" s="45"/>
      <c r="JBO232" s="45"/>
      <c r="JBP232" s="45"/>
      <c r="JBQ232" s="45"/>
      <c r="JBR232" s="45"/>
      <c r="JBS232" s="45"/>
      <c r="JBT232" s="45"/>
      <c r="JBU232" s="45"/>
      <c r="JBV232" s="45"/>
      <c r="JBW232" s="45"/>
      <c r="JBX232" s="45"/>
      <c r="JBY232" s="45"/>
      <c r="JBZ232" s="45"/>
      <c r="JCA232" s="45"/>
      <c r="JCB232" s="45"/>
      <c r="JCC232" s="45"/>
      <c r="JCD232" s="45"/>
      <c r="JCE232" s="45"/>
      <c r="JCF232" s="45"/>
      <c r="JCG232" s="45"/>
      <c r="JCH232" s="45"/>
      <c r="JCI232" s="45"/>
      <c r="JCJ232" s="45"/>
      <c r="JCK232" s="45"/>
      <c r="JCL232" s="45"/>
      <c r="JCM232" s="45"/>
      <c r="JCN232" s="45"/>
      <c r="JCO232" s="45"/>
      <c r="JCP232" s="45"/>
      <c r="JCQ232" s="45"/>
      <c r="JCR232" s="45"/>
      <c r="JCS232" s="45"/>
      <c r="JCT232" s="45"/>
      <c r="JCU232" s="45"/>
      <c r="JCV232" s="45"/>
      <c r="JCW232" s="45"/>
      <c r="JCX232" s="45"/>
      <c r="JCY232" s="45"/>
      <c r="JCZ232" s="45"/>
      <c r="JDA232" s="45"/>
      <c r="JDB232" s="45"/>
      <c r="JDC232" s="45"/>
      <c r="JDD232" s="45"/>
      <c r="JDE232" s="45"/>
      <c r="JDF232" s="45"/>
      <c r="JDG232" s="45"/>
      <c r="JDH232" s="45"/>
      <c r="JDI232" s="45"/>
      <c r="JDJ232" s="45"/>
      <c r="JDK232" s="45"/>
      <c r="JDL232" s="45"/>
      <c r="JDM232" s="45"/>
      <c r="JDN232" s="45"/>
      <c r="JDO232" s="45"/>
      <c r="JDP232" s="45"/>
      <c r="JDQ232" s="45"/>
      <c r="JDR232" s="45"/>
      <c r="JDS232" s="45"/>
      <c r="JDT232" s="45"/>
      <c r="JDU232" s="45"/>
      <c r="JDV232" s="45"/>
      <c r="JDW232" s="45"/>
      <c r="JDX232" s="45"/>
      <c r="JDY232" s="45"/>
      <c r="JDZ232" s="45"/>
      <c r="JEA232" s="45"/>
      <c r="JEB232" s="45"/>
      <c r="JEC232" s="45"/>
      <c r="JED232" s="45"/>
      <c r="JEE232" s="45"/>
      <c r="JEF232" s="45"/>
      <c r="JEG232" s="45"/>
      <c r="JEH232" s="45"/>
      <c r="JEI232" s="45"/>
      <c r="JEJ232" s="45"/>
      <c r="JEK232" s="45"/>
      <c r="JEL232" s="45"/>
      <c r="JEM232" s="45"/>
      <c r="JEN232" s="45"/>
      <c r="JEO232" s="45"/>
      <c r="JEP232" s="45"/>
      <c r="JEQ232" s="45"/>
      <c r="JER232" s="45"/>
      <c r="JES232" s="45"/>
      <c r="JET232" s="45"/>
      <c r="JEU232" s="45"/>
      <c r="JEV232" s="45"/>
      <c r="JEW232" s="45"/>
      <c r="JEX232" s="45"/>
      <c r="JEY232" s="45"/>
      <c r="JEZ232" s="45"/>
      <c r="JFA232" s="45"/>
      <c r="JFB232" s="45"/>
      <c r="JFC232" s="45"/>
      <c r="JFD232" s="45"/>
      <c r="JFE232" s="45"/>
      <c r="JFF232" s="45"/>
      <c r="JFG232" s="45"/>
      <c r="JFH232" s="45"/>
      <c r="JFI232" s="45"/>
      <c r="JFJ232" s="45"/>
      <c r="JFK232" s="45"/>
      <c r="JFL232" s="45"/>
      <c r="JFM232" s="45"/>
      <c r="JFN232" s="45"/>
      <c r="JFO232" s="45"/>
      <c r="JFP232" s="45"/>
      <c r="JFQ232" s="45"/>
      <c r="JFR232" s="45"/>
      <c r="JFS232" s="45"/>
      <c r="JFT232" s="45"/>
      <c r="JFU232" s="45"/>
      <c r="JFV232" s="45"/>
      <c r="JFW232" s="45"/>
      <c r="JFX232" s="45"/>
      <c r="JFY232" s="45"/>
      <c r="JFZ232" s="45"/>
      <c r="JGA232" s="45"/>
      <c r="JGB232" s="45"/>
      <c r="JGC232" s="45"/>
      <c r="JGD232" s="45"/>
      <c r="JGE232" s="45"/>
      <c r="JGF232" s="45"/>
      <c r="JGG232" s="45"/>
      <c r="JGH232" s="45"/>
      <c r="JGI232" s="45"/>
      <c r="JGJ232" s="45"/>
      <c r="JGK232" s="45"/>
      <c r="JGL232" s="45"/>
      <c r="JGM232" s="45"/>
      <c r="JGN232" s="45"/>
      <c r="JGO232" s="45"/>
      <c r="JGP232" s="45"/>
      <c r="JGQ232" s="45"/>
      <c r="JGR232" s="45"/>
      <c r="JGS232" s="45"/>
      <c r="JGT232" s="45"/>
      <c r="JGU232" s="45"/>
      <c r="JGV232" s="45"/>
      <c r="JGW232" s="45"/>
      <c r="JGX232" s="45"/>
      <c r="JGY232" s="45"/>
      <c r="JGZ232" s="45"/>
      <c r="JHA232" s="45"/>
      <c r="JHB232" s="45"/>
      <c r="JHC232" s="45"/>
      <c r="JHD232" s="45"/>
      <c r="JHE232" s="45"/>
      <c r="JHF232" s="45"/>
      <c r="JHG232" s="45"/>
      <c r="JHH232" s="45"/>
      <c r="JHI232" s="45"/>
      <c r="JHJ232" s="45"/>
      <c r="JHK232" s="45"/>
      <c r="JHL232" s="45"/>
      <c r="JHM232" s="45"/>
      <c r="JHN232" s="45"/>
      <c r="JHO232" s="45"/>
      <c r="JHP232" s="45"/>
      <c r="JHQ232" s="45"/>
      <c r="JHR232" s="45"/>
      <c r="JHS232" s="45"/>
      <c r="JHT232" s="45"/>
      <c r="JHU232" s="45"/>
      <c r="JHV232" s="45"/>
      <c r="JHW232" s="45"/>
      <c r="JHX232" s="45"/>
      <c r="JHY232" s="45"/>
      <c r="JHZ232" s="45"/>
      <c r="JIA232" s="45"/>
      <c r="JIB232" s="45"/>
      <c r="JIC232" s="45"/>
      <c r="JID232" s="45"/>
      <c r="JIE232" s="45"/>
      <c r="JIF232" s="45"/>
      <c r="JIG232" s="45"/>
      <c r="JIH232" s="45"/>
      <c r="JII232" s="45"/>
      <c r="JIJ232" s="45"/>
      <c r="JIK232" s="45"/>
      <c r="JIL232" s="45"/>
      <c r="JIM232" s="45"/>
      <c r="JIN232" s="45"/>
      <c r="JIO232" s="45"/>
      <c r="JIP232" s="45"/>
      <c r="JIQ232" s="45"/>
      <c r="JIR232" s="45"/>
      <c r="JIS232" s="45"/>
      <c r="JIT232" s="45"/>
      <c r="JIU232" s="45"/>
      <c r="JIV232" s="45"/>
      <c r="JIW232" s="45"/>
      <c r="JIX232" s="45"/>
      <c r="JIY232" s="45"/>
      <c r="JIZ232" s="45"/>
      <c r="JJA232" s="45"/>
      <c r="JJB232" s="45"/>
      <c r="JJC232" s="45"/>
      <c r="JJD232" s="45"/>
      <c r="JJE232" s="45"/>
      <c r="JJF232" s="45"/>
      <c r="JJG232" s="45"/>
      <c r="JJH232" s="45"/>
      <c r="JJI232" s="45"/>
      <c r="JJJ232" s="45"/>
      <c r="JJK232" s="45"/>
      <c r="JJL232" s="45"/>
      <c r="JJM232" s="45"/>
      <c r="JJN232" s="45"/>
      <c r="JJO232" s="45"/>
      <c r="JJP232" s="45"/>
      <c r="JJQ232" s="45"/>
      <c r="JJR232" s="45"/>
      <c r="JJS232" s="45"/>
      <c r="JJT232" s="45"/>
      <c r="JJU232" s="45"/>
      <c r="JJV232" s="45"/>
      <c r="JJW232" s="45"/>
      <c r="JJX232" s="45"/>
      <c r="JJY232" s="45"/>
      <c r="JJZ232" s="45"/>
      <c r="JKA232" s="45"/>
      <c r="JKB232" s="45"/>
      <c r="JKC232" s="45"/>
      <c r="JKD232" s="45"/>
      <c r="JKE232" s="45"/>
      <c r="JKF232" s="45"/>
      <c r="JKG232" s="45"/>
      <c r="JKH232" s="45"/>
      <c r="JKI232" s="45"/>
      <c r="JKJ232" s="45"/>
      <c r="JKK232" s="45"/>
      <c r="JKL232" s="45"/>
      <c r="JKM232" s="45"/>
      <c r="JKN232" s="45"/>
      <c r="JKO232" s="45"/>
      <c r="JKP232" s="45"/>
      <c r="JKQ232" s="45"/>
      <c r="JKR232" s="45"/>
      <c r="JKS232" s="45"/>
      <c r="JKT232" s="45"/>
      <c r="JKU232" s="45"/>
      <c r="JKV232" s="45"/>
      <c r="JKW232" s="45"/>
      <c r="JKX232" s="45"/>
      <c r="JKY232" s="45"/>
      <c r="JKZ232" s="45"/>
      <c r="JLA232" s="45"/>
      <c r="JLB232" s="45"/>
      <c r="JLC232" s="45"/>
      <c r="JLD232" s="45"/>
      <c r="JLE232" s="45"/>
      <c r="JLF232" s="45"/>
      <c r="JLG232" s="45"/>
      <c r="JLH232" s="45"/>
      <c r="JLI232" s="45"/>
      <c r="JLJ232" s="45"/>
      <c r="JLK232" s="45"/>
      <c r="JLL232" s="45"/>
      <c r="JLM232" s="45"/>
      <c r="JLN232" s="45"/>
      <c r="JLO232" s="45"/>
      <c r="JLP232" s="45"/>
      <c r="JLQ232" s="45"/>
      <c r="JLR232" s="45"/>
      <c r="JLS232" s="45"/>
      <c r="JLT232" s="45"/>
      <c r="JLU232" s="45"/>
      <c r="JLV232" s="45"/>
      <c r="JLW232" s="45"/>
      <c r="JLX232" s="45"/>
      <c r="JLY232" s="45"/>
      <c r="JLZ232" s="45"/>
      <c r="JMA232" s="45"/>
      <c r="JMB232" s="45"/>
      <c r="JMC232" s="45"/>
      <c r="JMD232" s="45"/>
      <c r="JME232" s="45"/>
      <c r="JMF232" s="45"/>
      <c r="JMG232" s="45"/>
      <c r="JMH232" s="45"/>
      <c r="JMI232" s="45"/>
      <c r="JMJ232" s="45"/>
      <c r="JMK232" s="45"/>
      <c r="JML232" s="45"/>
      <c r="JMM232" s="45"/>
      <c r="JMN232" s="45"/>
      <c r="JMO232" s="45"/>
      <c r="JMP232" s="45"/>
      <c r="JMQ232" s="45"/>
      <c r="JMR232" s="45"/>
      <c r="JMS232" s="45"/>
      <c r="JMT232" s="45"/>
      <c r="JMU232" s="45"/>
      <c r="JMV232" s="45"/>
      <c r="JMW232" s="45"/>
      <c r="JMX232" s="45"/>
      <c r="JMY232" s="45"/>
      <c r="JMZ232" s="45"/>
      <c r="JNA232" s="45"/>
      <c r="JNB232" s="45"/>
      <c r="JNC232" s="45"/>
      <c r="JND232" s="45"/>
      <c r="JNE232" s="45"/>
      <c r="JNF232" s="45"/>
      <c r="JNG232" s="45"/>
      <c r="JNH232" s="45"/>
      <c r="JNI232" s="45"/>
      <c r="JNJ232" s="45"/>
      <c r="JNK232" s="45"/>
      <c r="JNL232" s="45"/>
      <c r="JNM232" s="45"/>
      <c r="JNN232" s="45"/>
      <c r="JNO232" s="45"/>
      <c r="JNP232" s="45"/>
      <c r="JNQ232" s="45"/>
      <c r="JNR232" s="45"/>
      <c r="JNS232" s="45"/>
      <c r="JNT232" s="45"/>
      <c r="JNU232" s="45"/>
      <c r="JNV232" s="45"/>
      <c r="JNW232" s="45"/>
      <c r="JNX232" s="45"/>
      <c r="JNY232" s="45"/>
      <c r="JNZ232" s="45"/>
      <c r="JOA232" s="45"/>
      <c r="JOB232" s="45"/>
      <c r="JOC232" s="45"/>
      <c r="JOD232" s="45"/>
      <c r="JOE232" s="45"/>
      <c r="JOF232" s="45"/>
      <c r="JOG232" s="45"/>
      <c r="JOH232" s="45"/>
      <c r="JOI232" s="45"/>
      <c r="JOJ232" s="45"/>
      <c r="JOK232" s="45"/>
      <c r="JOL232" s="45"/>
      <c r="JOM232" s="45"/>
      <c r="JON232" s="45"/>
      <c r="JOO232" s="45"/>
      <c r="JOP232" s="45"/>
      <c r="JOQ232" s="45"/>
      <c r="JOR232" s="45"/>
      <c r="JOS232" s="45"/>
      <c r="JOT232" s="45"/>
      <c r="JOU232" s="45"/>
      <c r="JOV232" s="45"/>
      <c r="JOW232" s="45"/>
      <c r="JOX232" s="45"/>
      <c r="JOY232" s="45"/>
      <c r="JOZ232" s="45"/>
      <c r="JPA232" s="45"/>
      <c r="JPB232" s="45"/>
      <c r="JPC232" s="45"/>
      <c r="JPD232" s="45"/>
      <c r="JPE232" s="45"/>
      <c r="JPF232" s="45"/>
      <c r="JPG232" s="45"/>
      <c r="JPH232" s="45"/>
      <c r="JPI232" s="45"/>
      <c r="JPJ232" s="45"/>
      <c r="JPK232" s="45"/>
      <c r="JPL232" s="45"/>
      <c r="JPM232" s="45"/>
      <c r="JPN232" s="45"/>
      <c r="JPO232" s="45"/>
      <c r="JPP232" s="45"/>
      <c r="JPQ232" s="45"/>
      <c r="JPR232" s="45"/>
      <c r="JPS232" s="45"/>
      <c r="JPT232" s="45"/>
      <c r="JPU232" s="45"/>
      <c r="JPV232" s="45"/>
      <c r="JPW232" s="45"/>
      <c r="JPX232" s="45"/>
      <c r="JPY232" s="45"/>
      <c r="JPZ232" s="45"/>
      <c r="JQA232" s="45"/>
      <c r="JQB232" s="45"/>
      <c r="JQC232" s="45"/>
      <c r="JQD232" s="45"/>
      <c r="JQE232" s="45"/>
      <c r="JQF232" s="45"/>
      <c r="JQG232" s="45"/>
      <c r="JQH232" s="45"/>
      <c r="JQI232" s="45"/>
      <c r="JQJ232" s="45"/>
      <c r="JQK232" s="45"/>
      <c r="JQL232" s="45"/>
      <c r="JQM232" s="45"/>
      <c r="JQN232" s="45"/>
      <c r="JQO232" s="45"/>
      <c r="JQP232" s="45"/>
      <c r="JQQ232" s="45"/>
      <c r="JQR232" s="45"/>
      <c r="JQS232" s="45"/>
      <c r="JQT232" s="45"/>
      <c r="JQU232" s="45"/>
      <c r="JQV232" s="45"/>
      <c r="JQW232" s="45"/>
      <c r="JQX232" s="45"/>
      <c r="JQY232" s="45"/>
      <c r="JQZ232" s="45"/>
      <c r="JRA232" s="45"/>
      <c r="JRB232" s="45"/>
      <c r="JRC232" s="45"/>
      <c r="JRD232" s="45"/>
      <c r="JRE232" s="45"/>
      <c r="JRF232" s="45"/>
      <c r="JRG232" s="45"/>
      <c r="JRH232" s="45"/>
      <c r="JRI232" s="45"/>
      <c r="JRJ232" s="45"/>
      <c r="JRK232" s="45"/>
      <c r="JRL232" s="45"/>
      <c r="JRM232" s="45"/>
      <c r="JRN232" s="45"/>
      <c r="JRO232" s="45"/>
      <c r="JRP232" s="45"/>
      <c r="JRQ232" s="45"/>
      <c r="JRR232" s="45"/>
      <c r="JRS232" s="45"/>
      <c r="JRT232" s="45"/>
      <c r="JRU232" s="45"/>
      <c r="JRV232" s="45"/>
      <c r="JRW232" s="45"/>
      <c r="JRX232" s="45"/>
      <c r="JRY232" s="45"/>
      <c r="JRZ232" s="45"/>
      <c r="JSA232" s="45"/>
      <c r="JSB232" s="45"/>
      <c r="JSC232" s="45"/>
      <c r="JSD232" s="45"/>
      <c r="JSE232" s="45"/>
      <c r="JSF232" s="45"/>
      <c r="JSG232" s="45"/>
      <c r="JSH232" s="45"/>
      <c r="JSI232" s="45"/>
      <c r="JSJ232" s="45"/>
      <c r="JSK232" s="45"/>
      <c r="JSL232" s="45"/>
      <c r="JSM232" s="45"/>
      <c r="JSN232" s="45"/>
      <c r="JSO232" s="45"/>
      <c r="JSP232" s="45"/>
      <c r="JSQ232" s="45"/>
      <c r="JSR232" s="45"/>
      <c r="JSS232" s="45"/>
      <c r="JST232" s="45"/>
      <c r="JSU232" s="45"/>
      <c r="JSV232" s="45"/>
      <c r="JSW232" s="45"/>
      <c r="JSX232" s="45"/>
      <c r="JSY232" s="45"/>
      <c r="JSZ232" s="45"/>
      <c r="JTA232" s="45"/>
      <c r="JTB232" s="45"/>
      <c r="JTC232" s="45"/>
      <c r="JTD232" s="45"/>
      <c r="JTE232" s="45"/>
      <c r="JTF232" s="45"/>
      <c r="JTG232" s="45"/>
      <c r="JTH232" s="45"/>
      <c r="JTI232" s="45"/>
      <c r="JTJ232" s="45"/>
      <c r="JTK232" s="45"/>
      <c r="JTL232" s="45"/>
      <c r="JTM232" s="45"/>
      <c r="JTN232" s="45"/>
      <c r="JTO232" s="45"/>
      <c r="JTP232" s="45"/>
      <c r="JTQ232" s="45"/>
      <c r="JTR232" s="45"/>
      <c r="JTS232" s="45"/>
      <c r="JTT232" s="45"/>
      <c r="JTU232" s="45"/>
      <c r="JTV232" s="45"/>
      <c r="JTW232" s="45"/>
      <c r="JTX232" s="45"/>
      <c r="JTY232" s="45"/>
      <c r="JTZ232" s="45"/>
      <c r="JUA232" s="45"/>
      <c r="JUB232" s="45"/>
      <c r="JUC232" s="45"/>
      <c r="JUD232" s="45"/>
      <c r="JUE232" s="45"/>
      <c r="JUF232" s="45"/>
      <c r="JUG232" s="45"/>
      <c r="JUH232" s="45"/>
      <c r="JUI232" s="45"/>
      <c r="JUJ232" s="45"/>
      <c r="JUK232" s="45"/>
      <c r="JUL232" s="45"/>
      <c r="JUM232" s="45"/>
      <c r="JUN232" s="45"/>
      <c r="JUO232" s="45"/>
      <c r="JUP232" s="45"/>
      <c r="JUQ232" s="45"/>
      <c r="JUR232" s="45"/>
      <c r="JUS232" s="45"/>
      <c r="JUT232" s="45"/>
      <c r="JUU232" s="45"/>
      <c r="JUV232" s="45"/>
      <c r="JUW232" s="45"/>
      <c r="JUX232" s="45"/>
      <c r="JUY232" s="45"/>
      <c r="JUZ232" s="45"/>
      <c r="JVA232" s="45"/>
      <c r="JVB232" s="45"/>
      <c r="JVC232" s="45"/>
      <c r="JVD232" s="45"/>
      <c r="JVE232" s="45"/>
      <c r="JVF232" s="45"/>
      <c r="JVG232" s="45"/>
      <c r="JVH232" s="45"/>
      <c r="JVI232" s="45"/>
      <c r="JVJ232" s="45"/>
      <c r="JVK232" s="45"/>
      <c r="JVL232" s="45"/>
      <c r="JVM232" s="45"/>
      <c r="JVN232" s="45"/>
      <c r="JVO232" s="45"/>
      <c r="JVP232" s="45"/>
      <c r="JVQ232" s="45"/>
      <c r="JVR232" s="45"/>
      <c r="JVS232" s="45"/>
      <c r="JVT232" s="45"/>
      <c r="JVU232" s="45"/>
      <c r="JVV232" s="45"/>
      <c r="JVW232" s="45"/>
      <c r="JVX232" s="45"/>
      <c r="JVY232" s="45"/>
      <c r="JVZ232" s="45"/>
      <c r="JWA232" s="45"/>
      <c r="JWB232" s="45"/>
      <c r="JWC232" s="45"/>
      <c r="JWD232" s="45"/>
      <c r="JWE232" s="45"/>
      <c r="JWF232" s="45"/>
      <c r="JWG232" s="45"/>
      <c r="JWH232" s="45"/>
      <c r="JWI232" s="45"/>
      <c r="JWJ232" s="45"/>
      <c r="JWK232" s="45"/>
      <c r="JWL232" s="45"/>
      <c r="JWM232" s="45"/>
      <c r="JWN232" s="45"/>
      <c r="JWO232" s="45"/>
      <c r="JWP232" s="45"/>
      <c r="JWQ232" s="45"/>
      <c r="JWR232" s="45"/>
      <c r="JWS232" s="45"/>
      <c r="JWT232" s="45"/>
      <c r="JWU232" s="45"/>
      <c r="JWV232" s="45"/>
      <c r="JWW232" s="45"/>
      <c r="JWX232" s="45"/>
      <c r="JWY232" s="45"/>
      <c r="JWZ232" s="45"/>
      <c r="JXA232" s="45"/>
      <c r="JXB232" s="45"/>
      <c r="JXC232" s="45"/>
      <c r="JXD232" s="45"/>
      <c r="JXE232" s="45"/>
      <c r="JXF232" s="45"/>
      <c r="JXG232" s="45"/>
      <c r="JXH232" s="45"/>
      <c r="JXI232" s="45"/>
      <c r="JXJ232" s="45"/>
      <c r="JXK232" s="45"/>
      <c r="JXL232" s="45"/>
      <c r="JXM232" s="45"/>
      <c r="JXN232" s="45"/>
      <c r="JXO232" s="45"/>
      <c r="JXP232" s="45"/>
      <c r="JXQ232" s="45"/>
      <c r="JXR232" s="45"/>
      <c r="JXS232" s="45"/>
      <c r="JXT232" s="45"/>
      <c r="JXU232" s="45"/>
      <c r="JXV232" s="45"/>
      <c r="JXW232" s="45"/>
      <c r="JXX232" s="45"/>
      <c r="JXY232" s="45"/>
      <c r="JXZ232" s="45"/>
      <c r="JYA232" s="45"/>
      <c r="JYB232" s="45"/>
      <c r="JYC232" s="45"/>
      <c r="JYD232" s="45"/>
      <c r="JYE232" s="45"/>
      <c r="JYF232" s="45"/>
      <c r="JYG232" s="45"/>
      <c r="JYH232" s="45"/>
      <c r="JYI232" s="45"/>
      <c r="JYJ232" s="45"/>
      <c r="JYK232" s="45"/>
      <c r="JYL232" s="45"/>
      <c r="JYM232" s="45"/>
      <c r="JYN232" s="45"/>
      <c r="JYO232" s="45"/>
      <c r="JYP232" s="45"/>
      <c r="JYQ232" s="45"/>
      <c r="JYR232" s="45"/>
      <c r="JYS232" s="45"/>
      <c r="JYT232" s="45"/>
      <c r="JYU232" s="45"/>
      <c r="JYV232" s="45"/>
      <c r="JYW232" s="45"/>
      <c r="JYX232" s="45"/>
      <c r="JYY232" s="45"/>
      <c r="JYZ232" s="45"/>
      <c r="JZA232" s="45"/>
      <c r="JZB232" s="45"/>
      <c r="JZC232" s="45"/>
      <c r="JZD232" s="45"/>
      <c r="JZE232" s="45"/>
      <c r="JZF232" s="45"/>
      <c r="JZG232" s="45"/>
      <c r="JZH232" s="45"/>
      <c r="JZI232" s="45"/>
      <c r="JZJ232" s="45"/>
      <c r="JZK232" s="45"/>
      <c r="JZL232" s="45"/>
      <c r="JZM232" s="45"/>
      <c r="JZN232" s="45"/>
      <c r="JZO232" s="45"/>
      <c r="JZP232" s="45"/>
      <c r="JZQ232" s="45"/>
      <c r="JZR232" s="45"/>
      <c r="JZS232" s="45"/>
      <c r="JZT232" s="45"/>
      <c r="JZU232" s="45"/>
      <c r="JZV232" s="45"/>
      <c r="JZW232" s="45"/>
      <c r="JZX232" s="45"/>
      <c r="JZY232" s="45"/>
      <c r="JZZ232" s="45"/>
      <c r="KAA232" s="45"/>
      <c r="KAB232" s="45"/>
      <c r="KAC232" s="45"/>
      <c r="KAD232" s="45"/>
      <c r="KAE232" s="45"/>
      <c r="KAF232" s="45"/>
      <c r="KAG232" s="45"/>
      <c r="KAH232" s="45"/>
      <c r="KAI232" s="45"/>
      <c r="KAJ232" s="45"/>
      <c r="KAK232" s="45"/>
      <c r="KAL232" s="45"/>
      <c r="KAM232" s="45"/>
      <c r="KAN232" s="45"/>
      <c r="KAO232" s="45"/>
      <c r="KAP232" s="45"/>
      <c r="KAQ232" s="45"/>
      <c r="KAR232" s="45"/>
      <c r="KAS232" s="45"/>
      <c r="KAT232" s="45"/>
      <c r="KAU232" s="45"/>
      <c r="KAV232" s="45"/>
      <c r="KAW232" s="45"/>
      <c r="KAX232" s="45"/>
      <c r="KAY232" s="45"/>
      <c r="KAZ232" s="45"/>
      <c r="KBA232" s="45"/>
      <c r="KBB232" s="45"/>
      <c r="KBC232" s="45"/>
      <c r="KBD232" s="45"/>
      <c r="KBE232" s="45"/>
      <c r="KBF232" s="45"/>
      <c r="KBG232" s="45"/>
      <c r="KBH232" s="45"/>
      <c r="KBI232" s="45"/>
      <c r="KBJ232" s="45"/>
      <c r="KBK232" s="45"/>
      <c r="KBL232" s="45"/>
      <c r="KBM232" s="45"/>
      <c r="KBN232" s="45"/>
      <c r="KBO232" s="45"/>
      <c r="KBP232" s="45"/>
      <c r="KBQ232" s="45"/>
      <c r="KBR232" s="45"/>
      <c r="KBS232" s="45"/>
      <c r="KBT232" s="45"/>
      <c r="KBU232" s="45"/>
      <c r="KBV232" s="45"/>
      <c r="KBW232" s="45"/>
      <c r="KBX232" s="45"/>
      <c r="KBY232" s="45"/>
      <c r="KBZ232" s="45"/>
      <c r="KCA232" s="45"/>
      <c r="KCB232" s="45"/>
      <c r="KCC232" s="45"/>
      <c r="KCD232" s="45"/>
      <c r="KCE232" s="45"/>
      <c r="KCF232" s="45"/>
      <c r="KCG232" s="45"/>
      <c r="KCH232" s="45"/>
      <c r="KCI232" s="45"/>
      <c r="KCJ232" s="45"/>
      <c r="KCK232" s="45"/>
      <c r="KCL232" s="45"/>
      <c r="KCM232" s="45"/>
      <c r="KCN232" s="45"/>
      <c r="KCO232" s="45"/>
      <c r="KCP232" s="45"/>
      <c r="KCQ232" s="45"/>
      <c r="KCR232" s="45"/>
      <c r="KCS232" s="45"/>
      <c r="KCT232" s="45"/>
      <c r="KCU232" s="45"/>
      <c r="KCV232" s="45"/>
      <c r="KCW232" s="45"/>
      <c r="KCX232" s="45"/>
      <c r="KCY232" s="45"/>
      <c r="KCZ232" s="45"/>
      <c r="KDA232" s="45"/>
      <c r="KDB232" s="45"/>
      <c r="KDC232" s="45"/>
      <c r="KDD232" s="45"/>
      <c r="KDE232" s="45"/>
      <c r="KDF232" s="45"/>
      <c r="KDG232" s="45"/>
      <c r="KDH232" s="45"/>
      <c r="KDI232" s="45"/>
      <c r="KDJ232" s="45"/>
      <c r="KDK232" s="45"/>
      <c r="KDL232" s="45"/>
      <c r="KDM232" s="45"/>
      <c r="KDN232" s="45"/>
      <c r="KDO232" s="45"/>
      <c r="KDP232" s="45"/>
      <c r="KDQ232" s="45"/>
      <c r="KDR232" s="45"/>
      <c r="KDS232" s="45"/>
      <c r="KDT232" s="45"/>
      <c r="KDU232" s="45"/>
      <c r="KDV232" s="45"/>
      <c r="KDW232" s="45"/>
      <c r="KDX232" s="45"/>
      <c r="KDY232" s="45"/>
      <c r="KDZ232" s="45"/>
      <c r="KEA232" s="45"/>
      <c r="KEB232" s="45"/>
      <c r="KEC232" s="45"/>
      <c r="KED232" s="45"/>
      <c r="KEE232" s="45"/>
      <c r="KEF232" s="45"/>
      <c r="KEG232" s="45"/>
      <c r="KEH232" s="45"/>
      <c r="KEI232" s="45"/>
      <c r="KEJ232" s="45"/>
      <c r="KEK232" s="45"/>
      <c r="KEL232" s="45"/>
      <c r="KEM232" s="45"/>
      <c r="KEN232" s="45"/>
      <c r="KEO232" s="45"/>
      <c r="KEP232" s="45"/>
      <c r="KEQ232" s="45"/>
      <c r="KER232" s="45"/>
      <c r="KES232" s="45"/>
      <c r="KET232" s="45"/>
      <c r="KEU232" s="45"/>
      <c r="KEV232" s="45"/>
      <c r="KEW232" s="45"/>
      <c r="KEX232" s="45"/>
      <c r="KEY232" s="45"/>
      <c r="KEZ232" s="45"/>
      <c r="KFA232" s="45"/>
      <c r="KFB232" s="45"/>
      <c r="KFC232" s="45"/>
      <c r="KFD232" s="45"/>
      <c r="KFE232" s="45"/>
      <c r="KFF232" s="45"/>
      <c r="KFG232" s="45"/>
      <c r="KFH232" s="45"/>
      <c r="KFI232" s="45"/>
      <c r="KFJ232" s="45"/>
      <c r="KFK232" s="45"/>
      <c r="KFL232" s="45"/>
      <c r="KFM232" s="45"/>
      <c r="KFN232" s="45"/>
      <c r="KFO232" s="45"/>
      <c r="KFP232" s="45"/>
      <c r="KFQ232" s="45"/>
      <c r="KFR232" s="45"/>
      <c r="KFS232" s="45"/>
      <c r="KFT232" s="45"/>
      <c r="KFU232" s="45"/>
      <c r="KFV232" s="45"/>
      <c r="KFW232" s="45"/>
      <c r="KFX232" s="45"/>
      <c r="KFY232" s="45"/>
      <c r="KFZ232" s="45"/>
      <c r="KGA232" s="45"/>
      <c r="KGB232" s="45"/>
      <c r="KGC232" s="45"/>
      <c r="KGD232" s="45"/>
      <c r="KGE232" s="45"/>
      <c r="KGF232" s="45"/>
      <c r="KGG232" s="45"/>
      <c r="KGH232" s="45"/>
      <c r="KGI232" s="45"/>
      <c r="KGJ232" s="45"/>
      <c r="KGK232" s="45"/>
      <c r="KGL232" s="45"/>
      <c r="KGM232" s="45"/>
      <c r="KGN232" s="45"/>
      <c r="KGO232" s="45"/>
      <c r="KGP232" s="45"/>
      <c r="KGQ232" s="45"/>
      <c r="KGR232" s="45"/>
      <c r="KGS232" s="45"/>
      <c r="KGT232" s="45"/>
      <c r="KGU232" s="45"/>
      <c r="KGV232" s="45"/>
      <c r="KGW232" s="45"/>
      <c r="KGX232" s="45"/>
      <c r="KGY232" s="45"/>
      <c r="KGZ232" s="45"/>
      <c r="KHA232" s="45"/>
      <c r="KHB232" s="45"/>
      <c r="KHC232" s="45"/>
      <c r="KHD232" s="45"/>
      <c r="KHE232" s="45"/>
      <c r="KHF232" s="45"/>
      <c r="KHG232" s="45"/>
      <c r="KHH232" s="45"/>
      <c r="KHI232" s="45"/>
      <c r="KHJ232" s="45"/>
      <c r="KHK232" s="45"/>
      <c r="KHL232" s="45"/>
      <c r="KHM232" s="45"/>
      <c r="KHN232" s="45"/>
      <c r="KHO232" s="45"/>
      <c r="KHP232" s="45"/>
      <c r="KHQ232" s="45"/>
      <c r="KHR232" s="45"/>
      <c r="KHS232" s="45"/>
      <c r="KHT232" s="45"/>
      <c r="KHU232" s="45"/>
      <c r="KHV232" s="45"/>
      <c r="KHW232" s="45"/>
      <c r="KHX232" s="45"/>
      <c r="KHY232" s="45"/>
      <c r="KHZ232" s="45"/>
      <c r="KIA232" s="45"/>
      <c r="KIB232" s="45"/>
      <c r="KIC232" s="45"/>
      <c r="KID232" s="45"/>
      <c r="KIE232" s="45"/>
      <c r="KIF232" s="45"/>
      <c r="KIG232" s="45"/>
      <c r="KIH232" s="45"/>
      <c r="KII232" s="45"/>
      <c r="KIJ232" s="45"/>
      <c r="KIK232" s="45"/>
      <c r="KIL232" s="45"/>
      <c r="KIM232" s="45"/>
      <c r="KIN232" s="45"/>
      <c r="KIO232" s="45"/>
      <c r="KIP232" s="45"/>
      <c r="KIQ232" s="45"/>
      <c r="KIR232" s="45"/>
      <c r="KIS232" s="45"/>
      <c r="KIT232" s="45"/>
      <c r="KIU232" s="45"/>
      <c r="KIV232" s="45"/>
      <c r="KIW232" s="45"/>
      <c r="KIX232" s="45"/>
      <c r="KIY232" s="45"/>
      <c r="KIZ232" s="45"/>
      <c r="KJA232" s="45"/>
      <c r="KJB232" s="45"/>
      <c r="KJC232" s="45"/>
      <c r="KJD232" s="45"/>
      <c r="KJE232" s="45"/>
      <c r="KJF232" s="45"/>
      <c r="KJG232" s="45"/>
      <c r="KJH232" s="45"/>
      <c r="KJI232" s="45"/>
      <c r="KJJ232" s="45"/>
      <c r="KJK232" s="45"/>
      <c r="KJL232" s="45"/>
      <c r="KJM232" s="45"/>
      <c r="KJN232" s="45"/>
      <c r="KJO232" s="45"/>
      <c r="KJP232" s="45"/>
      <c r="KJQ232" s="45"/>
      <c r="KJR232" s="45"/>
      <c r="KJS232" s="45"/>
      <c r="KJT232" s="45"/>
      <c r="KJU232" s="45"/>
      <c r="KJV232" s="45"/>
      <c r="KJW232" s="45"/>
      <c r="KJX232" s="45"/>
      <c r="KJY232" s="45"/>
      <c r="KJZ232" s="45"/>
      <c r="KKA232" s="45"/>
      <c r="KKB232" s="45"/>
      <c r="KKC232" s="45"/>
      <c r="KKD232" s="45"/>
      <c r="KKE232" s="45"/>
      <c r="KKF232" s="45"/>
      <c r="KKG232" s="45"/>
      <c r="KKH232" s="45"/>
      <c r="KKI232" s="45"/>
      <c r="KKJ232" s="45"/>
      <c r="KKK232" s="45"/>
      <c r="KKL232" s="45"/>
      <c r="KKM232" s="45"/>
      <c r="KKN232" s="45"/>
      <c r="KKO232" s="45"/>
      <c r="KKP232" s="45"/>
      <c r="KKQ232" s="45"/>
      <c r="KKR232" s="45"/>
      <c r="KKS232" s="45"/>
      <c r="KKT232" s="45"/>
      <c r="KKU232" s="45"/>
      <c r="KKV232" s="45"/>
      <c r="KKW232" s="45"/>
      <c r="KKX232" s="45"/>
      <c r="KKY232" s="45"/>
      <c r="KKZ232" s="45"/>
      <c r="KLA232" s="45"/>
      <c r="KLB232" s="45"/>
      <c r="KLC232" s="45"/>
      <c r="KLD232" s="45"/>
      <c r="KLE232" s="45"/>
      <c r="KLF232" s="45"/>
      <c r="KLG232" s="45"/>
      <c r="KLH232" s="45"/>
      <c r="KLI232" s="45"/>
      <c r="KLJ232" s="45"/>
      <c r="KLK232" s="45"/>
      <c r="KLL232" s="45"/>
      <c r="KLM232" s="45"/>
      <c r="KLN232" s="45"/>
      <c r="KLO232" s="45"/>
      <c r="KLP232" s="45"/>
      <c r="KLQ232" s="45"/>
      <c r="KLR232" s="45"/>
      <c r="KLS232" s="45"/>
      <c r="KLT232" s="45"/>
      <c r="KLU232" s="45"/>
      <c r="KLV232" s="45"/>
      <c r="KLW232" s="45"/>
      <c r="KLX232" s="45"/>
      <c r="KLY232" s="45"/>
      <c r="KLZ232" s="45"/>
      <c r="KMA232" s="45"/>
      <c r="KMB232" s="45"/>
      <c r="KMC232" s="45"/>
      <c r="KMD232" s="45"/>
      <c r="KME232" s="45"/>
      <c r="KMF232" s="45"/>
      <c r="KMG232" s="45"/>
      <c r="KMH232" s="45"/>
      <c r="KMI232" s="45"/>
      <c r="KMJ232" s="45"/>
      <c r="KMK232" s="45"/>
      <c r="KML232" s="45"/>
      <c r="KMM232" s="45"/>
      <c r="KMN232" s="45"/>
      <c r="KMO232" s="45"/>
      <c r="KMP232" s="45"/>
      <c r="KMQ232" s="45"/>
      <c r="KMR232" s="45"/>
      <c r="KMS232" s="45"/>
      <c r="KMT232" s="45"/>
      <c r="KMU232" s="45"/>
      <c r="KMV232" s="45"/>
      <c r="KMW232" s="45"/>
      <c r="KMX232" s="45"/>
      <c r="KMY232" s="45"/>
      <c r="KMZ232" s="45"/>
      <c r="KNA232" s="45"/>
      <c r="KNB232" s="45"/>
      <c r="KNC232" s="45"/>
      <c r="KND232" s="45"/>
      <c r="KNE232" s="45"/>
      <c r="KNF232" s="45"/>
      <c r="KNG232" s="45"/>
      <c r="KNH232" s="45"/>
      <c r="KNI232" s="45"/>
      <c r="KNJ232" s="45"/>
      <c r="KNK232" s="45"/>
      <c r="KNL232" s="45"/>
      <c r="KNM232" s="45"/>
      <c r="KNN232" s="45"/>
      <c r="KNO232" s="45"/>
      <c r="KNP232" s="45"/>
      <c r="KNQ232" s="45"/>
      <c r="KNR232" s="45"/>
      <c r="KNS232" s="45"/>
      <c r="KNT232" s="45"/>
      <c r="KNU232" s="45"/>
      <c r="KNV232" s="45"/>
      <c r="KNW232" s="45"/>
      <c r="KNX232" s="45"/>
      <c r="KNY232" s="45"/>
      <c r="KNZ232" s="45"/>
      <c r="KOA232" s="45"/>
      <c r="KOB232" s="45"/>
      <c r="KOC232" s="45"/>
      <c r="KOD232" s="45"/>
      <c r="KOE232" s="45"/>
      <c r="KOF232" s="45"/>
      <c r="KOG232" s="45"/>
      <c r="KOH232" s="45"/>
      <c r="KOI232" s="45"/>
      <c r="KOJ232" s="45"/>
      <c r="KOK232" s="45"/>
      <c r="KOL232" s="45"/>
      <c r="KOM232" s="45"/>
      <c r="KON232" s="45"/>
      <c r="KOO232" s="45"/>
      <c r="KOP232" s="45"/>
      <c r="KOQ232" s="45"/>
      <c r="KOR232" s="45"/>
      <c r="KOS232" s="45"/>
      <c r="KOT232" s="45"/>
      <c r="KOU232" s="45"/>
      <c r="KOV232" s="45"/>
      <c r="KOW232" s="45"/>
      <c r="KOX232" s="45"/>
      <c r="KOY232" s="45"/>
      <c r="KOZ232" s="45"/>
      <c r="KPA232" s="45"/>
      <c r="KPB232" s="45"/>
      <c r="KPC232" s="45"/>
      <c r="KPD232" s="45"/>
      <c r="KPE232" s="45"/>
      <c r="KPF232" s="45"/>
      <c r="KPG232" s="45"/>
      <c r="KPH232" s="45"/>
      <c r="KPI232" s="45"/>
      <c r="KPJ232" s="45"/>
      <c r="KPK232" s="45"/>
      <c r="KPL232" s="45"/>
      <c r="KPM232" s="45"/>
      <c r="KPN232" s="45"/>
      <c r="KPO232" s="45"/>
      <c r="KPP232" s="45"/>
      <c r="KPQ232" s="45"/>
      <c r="KPR232" s="45"/>
      <c r="KPS232" s="45"/>
      <c r="KPT232" s="45"/>
      <c r="KPU232" s="45"/>
      <c r="KPV232" s="45"/>
      <c r="KPW232" s="45"/>
      <c r="KPX232" s="45"/>
      <c r="KPY232" s="45"/>
      <c r="KPZ232" s="45"/>
      <c r="KQA232" s="45"/>
      <c r="KQB232" s="45"/>
      <c r="KQC232" s="45"/>
      <c r="KQD232" s="45"/>
      <c r="KQE232" s="45"/>
      <c r="KQF232" s="45"/>
      <c r="KQG232" s="45"/>
      <c r="KQH232" s="45"/>
      <c r="KQI232" s="45"/>
      <c r="KQJ232" s="45"/>
      <c r="KQK232" s="45"/>
      <c r="KQL232" s="45"/>
      <c r="KQM232" s="45"/>
      <c r="KQN232" s="45"/>
      <c r="KQO232" s="45"/>
      <c r="KQP232" s="45"/>
      <c r="KQQ232" s="45"/>
      <c r="KQR232" s="45"/>
      <c r="KQS232" s="45"/>
      <c r="KQT232" s="45"/>
      <c r="KQU232" s="45"/>
      <c r="KQV232" s="45"/>
      <c r="KQW232" s="45"/>
      <c r="KQX232" s="45"/>
      <c r="KQY232" s="45"/>
      <c r="KQZ232" s="45"/>
      <c r="KRA232" s="45"/>
      <c r="KRB232" s="45"/>
      <c r="KRC232" s="45"/>
      <c r="KRD232" s="45"/>
      <c r="KRE232" s="45"/>
      <c r="KRF232" s="45"/>
      <c r="KRG232" s="45"/>
      <c r="KRH232" s="45"/>
      <c r="KRI232" s="45"/>
      <c r="KRJ232" s="45"/>
      <c r="KRK232" s="45"/>
      <c r="KRL232" s="45"/>
      <c r="KRM232" s="45"/>
      <c r="KRN232" s="45"/>
      <c r="KRO232" s="45"/>
      <c r="KRP232" s="45"/>
      <c r="KRQ232" s="45"/>
      <c r="KRR232" s="45"/>
      <c r="KRS232" s="45"/>
      <c r="KRT232" s="45"/>
      <c r="KRU232" s="45"/>
      <c r="KRV232" s="45"/>
      <c r="KRW232" s="45"/>
      <c r="KRX232" s="45"/>
      <c r="KRY232" s="45"/>
      <c r="KRZ232" s="45"/>
      <c r="KSA232" s="45"/>
      <c r="KSB232" s="45"/>
      <c r="KSC232" s="45"/>
      <c r="KSD232" s="45"/>
      <c r="KSE232" s="45"/>
      <c r="KSF232" s="45"/>
      <c r="KSG232" s="45"/>
      <c r="KSH232" s="45"/>
      <c r="KSI232" s="45"/>
      <c r="KSJ232" s="45"/>
      <c r="KSK232" s="45"/>
      <c r="KSL232" s="45"/>
      <c r="KSM232" s="45"/>
      <c r="KSN232" s="45"/>
      <c r="KSO232" s="45"/>
      <c r="KSP232" s="45"/>
      <c r="KSQ232" s="45"/>
      <c r="KSR232" s="45"/>
      <c r="KSS232" s="45"/>
      <c r="KST232" s="45"/>
      <c r="KSU232" s="45"/>
      <c r="KSV232" s="45"/>
      <c r="KSW232" s="45"/>
      <c r="KSX232" s="45"/>
      <c r="KSY232" s="45"/>
      <c r="KSZ232" s="45"/>
      <c r="KTA232" s="45"/>
      <c r="KTB232" s="45"/>
      <c r="KTC232" s="45"/>
      <c r="KTD232" s="45"/>
      <c r="KTE232" s="45"/>
      <c r="KTF232" s="45"/>
      <c r="KTG232" s="45"/>
      <c r="KTH232" s="45"/>
      <c r="KTI232" s="45"/>
      <c r="KTJ232" s="45"/>
      <c r="KTK232" s="45"/>
      <c r="KTL232" s="45"/>
      <c r="KTM232" s="45"/>
      <c r="KTN232" s="45"/>
      <c r="KTO232" s="45"/>
      <c r="KTP232" s="45"/>
      <c r="KTQ232" s="45"/>
      <c r="KTR232" s="45"/>
      <c r="KTS232" s="45"/>
      <c r="KTT232" s="45"/>
      <c r="KTU232" s="45"/>
      <c r="KTV232" s="45"/>
      <c r="KTW232" s="45"/>
      <c r="KTX232" s="45"/>
      <c r="KTY232" s="45"/>
      <c r="KTZ232" s="45"/>
      <c r="KUA232" s="45"/>
      <c r="KUB232" s="45"/>
      <c r="KUC232" s="45"/>
      <c r="KUD232" s="45"/>
      <c r="KUE232" s="45"/>
      <c r="KUF232" s="45"/>
      <c r="KUG232" s="45"/>
      <c r="KUH232" s="45"/>
      <c r="KUI232" s="45"/>
      <c r="KUJ232" s="45"/>
      <c r="KUK232" s="45"/>
      <c r="KUL232" s="45"/>
      <c r="KUM232" s="45"/>
      <c r="KUN232" s="45"/>
      <c r="KUO232" s="45"/>
      <c r="KUP232" s="45"/>
      <c r="KUQ232" s="45"/>
      <c r="KUR232" s="45"/>
      <c r="KUS232" s="45"/>
      <c r="KUT232" s="45"/>
      <c r="KUU232" s="45"/>
      <c r="KUV232" s="45"/>
      <c r="KUW232" s="45"/>
      <c r="KUX232" s="45"/>
      <c r="KUY232" s="45"/>
      <c r="KUZ232" s="45"/>
      <c r="KVA232" s="45"/>
      <c r="KVB232" s="45"/>
      <c r="KVC232" s="45"/>
      <c r="KVD232" s="45"/>
      <c r="KVE232" s="45"/>
      <c r="KVF232" s="45"/>
      <c r="KVG232" s="45"/>
      <c r="KVH232" s="45"/>
      <c r="KVI232" s="45"/>
      <c r="KVJ232" s="45"/>
      <c r="KVK232" s="45"/>
      <c r="KVL232" s="45"/>
      <c r="KVM232" s="45"/>
      <c r="KVN232" s="45"/>
      <c r="KVO232" s="45"/>
      <c r="KVP232" s="45"/>
      <c r="KVQ232" s="45"/>
      <c r="KVR232" s="45"/>
      <c r="KVS232" s="45"/>
      <c r="KVT232" s="45"/>
      <c r="KVU232" s="45"/>
      <c r="KVV232" s="45"/>
      <c r="KVW232" s="45"/>
      <c r="KVX232" s="45"/>
      <c r="KVY232" s="45"/>
      <c r="KVZ232" s="45"/>
      <c r="KWA232" s="45"/>
      <c r="KWB232" s="45"/>
      <c r="KWC232" s="45"/>
      <c r="KWD232" s="45"/>
      <c r="KWE232" s="45"/>
      <c r="KWF232" s="45"/>
      <c r="KWG232" s="45"/>
      <c r="KWH232" s="45"/>
      <c r="KWI232" s="45"/>
      <c r="KWJ232" s="45"/>
      <c r="KWK232" s="45"/>
      <c r="KWL232" s="45"/>
      <c r="KWM232" s="45"/>
      <c r="KWN232" s="45"/>
      <c r="KWO232" s="45"/>
      <c r="KWP232" s="45"/>
      <c r="KWQ232" s="45"/>
      <c r="KWR232" s="45"/>
      <c r="KWS232" s="45"/>
      <c r="KWT232" s="45"/>
      <c r="KWU232" s="45"/>
      <c r="KWV232" s="45"/>
      <c r="KWW232" s="45"/>
      <c r="KWX232" s="45"/>
      <c r="KWY232" s="45"/>
      <c r="KWZ232" s="45"/>
      <c r="KXA232" s="45"/>
      <c r="KXB232" s="45"/>
      <c r="KXC232" s="45"/>
      <c r="KXD232" s="45"/>
      <c r="KXE232" s="45"/>
      <c r="KXF232" s="45"/>
      <c r="KXG232" s="45"/>
      <c r="KXH232" s="45"/>
      <c r="KXI232" s="45"/>
      <c r="KXJ232" s="45"/>
      <c r="KXK232" s="45"/>
      <c r="KXL232" s="45"/>
      <c r="KXM232" s="45"/>
      <c r="KXN232" s="45"/>
      <c r="KXO232" s="45"/>
      <c r="KXP232" s="45"/>
      <c r="KXQ232" s="45"/>
      <c r="KXR232" s="45"/>
      <c r="KXS232" s="45"/>
      <c r="KXT232" s="45"/>
      <c r="KXU232" s="45"/>
      <c r="KXV232" s="45"/>
      <c r="KXW232" s="45"/>
      <c r="KXX232" s="45"/>
      <c r="KXY232" s="45"/>
      <c r="KXZ232" s="45"/>
      <c r="KYA232" s="45"/>
      <c r="KYB232" s="45"/>
      <c r="KYC232" s="45"/>
      <c r="KYD232" s="45"/>
      <c r="KYE232" s="45"/>
      <c r="KYF232" s="45"/>
      <c r="KYG232" s="45"/>
      <c r="KYH232" s="45"/>
      <c r="KYI232" s="45"/>
      <c r="KYJ232" s="45"/>
      <c r="KYK232" s="45"/>
      <c r="KYL232" s="45"/>
      <c r="KYM232" s="45"/>
      <c r="KYN232" s="45"/>
      <c r="KYO232" s="45"/>
      <c r="KYP232" s="45"/>
      <c r="KYQ232" s="45"/>
      <c r="KYR232" s="45"/>
      <c r="KYS232" s="45"/>
      <c r="KYT232" s="45"/>
      <c r="KYU232" s="45"/>
      <c r="KYV232" s="45"/>
      <c r="KYW232" s="45"/>
      <c r="KYX232" s="45"/>
      <c r="KYY232" s="45"/>
      <c r="KYZ232" s="45"/>
      <c r="KZA232" s="45"/>
      <c r="KZB232" s="45"/>
      <c r="KZC232" s="45"/>
      <c r="KZD232" s="45"/>
      <c r="KZE232" s="45"/>
      <c r="KZF232" s="45"/>
      <c r="KZG232" s="45"/>
      <c r="KZH232" s="45"/>
      <c r="KZI232" s="45"/>
      <c r="KZJ232" s="45"/>
      <c r="KZK232" s="45"/>
      <c r="KZL232" s="45"/>
      <c r="KZM232" s="45"/>
      <c r="KZN232" s="45"/>
      <c r="KZO232" s="45"/>
      <c r="KZP232" s="45"/>
      <c r="KZQ232" s="45"/>
      <c r="KZR232" s="45"/>
      <c r="KZS232" s="45"/>
      <c r="KZT232" s="45"/>
      <c r="KZU232" s="45"/>
      <c r="KZV232" s="45"/>
      <c r="KZW232" s="45"/>
      <c r="KZX232" s="45"/>
      <c r="KZY232" s="45"/>
      <c r="KZZ232" s="45"/>
      <c r="LAA232" s="45"/>
      <c r="LAB232" s="45"/>
      <c r="LAC232" s="45"/>
      <c r="LAD232" s="45"/>
      <c r="LAE232" s="45"/>
      <c r="LAF232" s="45"/>
      <c r="LAG232" s="45"/>
      <c r="LAH232" s="45"/>
      <c r="LAI232" s="45"/>
      <c r="LAJ232" s="45"/>
      <c r="LAK232" s="45"/>
      <c r="LAL232" s="45"/>
      <c r="LAM232" s="45"/>
      <c r="LAN232" s="45"/>
      <c r="LAO232" s="45"/>
      <c r="LAP232" s="45"/>
      <c r="LAQ232" s="45"/>
      <c r="LAR232" s="45"/>
      <c r="LAS232" s="45"/>
      <c r="LAT232" s="45"/>
      <c r="LAU232" s="45"/>
      <c r="LAV232" s="45"/>
      <c r="LAW232" s="45"/>
      <c r="LAX232" s="45"/>
      <c r="LAY232" s="45"/>
      <c r="LAZ232" s="45"/>
      <c r="LBA232" s="45"/>
      <c r="LBB232" s="45"/>
      <c r="LBC232" s="45"/>
      <c r="LBD232" s="45"/>
      <c r="LBE232" s="45"/>
      <c r="LBF232" s="45"/>
      <c r="LBG232" s="45"/>
      <c r="LBH232" s="45"/>
      <c r="LBI232" s="45"/>
      <c r="LBJ232" s="45"/>
      <c r="LBK232" s="45"/>
      <c r="LBL232" s="45"/>
      <c r="LBM232" s="45"/>
      <c r="LBN232" s="45"/>
      <c r="LBO232" s="45"/>
      <c r="LBP232" s="45"/>
      <c r="LBQ232" s="45"/>
      <c r="LBR232" s="45"/>
      <c r="LBS232" s="45"/>
      <c r="LBT232" s="45"/>
      <c r="LBU232" s="45"/>
      <c r="LBV232" s="45"/>
      <c r="LBW232" s="45"/>
      <c r="LBX232" s="45"/>
      <c r="LBY232" s="45"/>
      <c r="LBZ232" s="45"/>
      <c r="LCA232" s="45"/>
      <c r="LCB232" s="45"/>
      <c r="LCC232" s="45"/>
      <c r="LCD232" s="45"/>
      <c r="LCE232" s="45"/>
      <c r="LCF232" s="45"/>
      <c r="LCG232" s="45"/>
      <c r="LCH232" s="45"/>
      <c r="LCI232" s="45"/>
      <c r="LCJ232" s="45"/>
      <c r="LCK232" s="45"/>
      <c r="LCL232" s="45"/>
      <c r="LCM232" s="45"/>
      <c r="LCN232" s="45"/>
      <c r="LCO232" s="45"/>
      <c r="LCP232" s="45"/>
      <c r="LCQ232" s="45"/>
      <c r="LCR232" s="45"/>
      <c r="LCS232" s="45"/>
      <c r="LCT232" s="45"/>
      <c r="LCU232" s="45"/>
      <c r="LCV232" s="45"/>
      <c r="LCW232" s="45"/>
      <c r="LCX232" s="45"/>
      <c r="LCY232" s="45"/>
      <c r="LCZ232" s="45"/>
      <c r="LDA232" s="45"/>
      <c r="LDB232" s="45"/>
      <c r="LDC232" s="45"/>
      <c r="LDD232" s="45"/>
      <c r="LDE232" s="45"/>
      <c r="LDF232" s="45"/>
      <c r="LDG232" s="45"/>
      <c r="LDH232" s="45"/>
      <c r="LDI232" s="45"/>
      <c r="LDJ232" s="45"/>
      <c r="LDK232" s="45"/>
      <c r="LDL232" s="45"/>
      <c r="LDM232" s="45"/>
      <c r="LDN232" s="45"/>
      <c r="LDO232" s="45"/>
      <c r="LDP232" s="45"/>
      <c r="LDQ232" s="45"/>
      <c r="LDR232" s="45"/>
      <c r="LDS232" s="45"/>
      <c r="LDT232" s="45"/>
      <c r="LDU232" s="45"/>
      <c r="LDV232" s="45"/>
      <c r="LDW232" s="45"/>
      <c r="LDX232" s="45"/>
      <c r="LDY232" s="45"/>
      <c r="LDZ232" s="45"/>
      <c r="LEA232" s="45"/>
      <c r="LEB232" s="45"/>
      <c r="LEC232" s="45"/>
      <c r="LED232" s="45"/>
      <c r="LEE232" s="45"/>
      <c r="LEF232" s="45"/>
      <c r="LEG232" s="45"/>
      <c r="LEH232" s="45"/>
      <c r="LEI232" s="45"/>
      <c r="LEJ232" s="45"/>
      <c r="LEK232" s="45"/>
      <c r="LEL232" s="45"/>
      <c r="LEM232" s="45"/>
      <c r="LEN232" s="45"/>
      <c r="LEO232" s="45"/>
      <c r="LEP232" s="45"/>
      <c r="LEQ232" s="45"/>
      <c r="LER232" s="45"/>
      <c r="LES232" s="45"/>
      <c r="LET232" s="45"/>
      <c r="LEU232" s="45"/>
      <c r="LEV232" s="45"/>
      <c r="LEW232" s="45"/>
      <c r="LEX232" s="45"/>
      <c r="LEY232" s="45"/>
      <c r="LEZ232" s="45"/>
      <c r="LFA232" s="45"/>
      <c r="LFB232" s="45"/>
      <c r="LFC232" s="45"/>
      <c r="LFD232" s="45"/>
      <c r="LFE232" s="45"/>
      <c r="LFF232" s="45"/>
      <c r="LFG232" s="45"/>
      <c r="LFH232" s="45"/>
      <c r="LFI232" s="45"/>
      <c r="LFJ232" s="45"/>
      <c r="LFK232" s="45"/>
      <c r="LFL232" s="45"/>
      <c r="LFM232" s="45"/>
      <c r="LFN232" s="45"/>
      <c r="LFO232" s="45"/>
      <c r="LFP232" s="45"/>
      <c r="LFQ232" s="45"/>
      <c r="LFR232" s="45"/>
      <c r="LFS232" s="45"/>
      <c r="LFT232" s="45"/>
      <c r="LFU232" s="45"/>
      <c r="LFV232" s="45"/>
      <c r="LFW232" s="45"/>
      <c r="LFX232" s="45"/>
      <c r="LFY232" s="45"/>
      <c r="LFZ232" s="45"/>
      <c r="LGA232" s="45"/>
      <c r="LGB232" s="45"/>
      <c r="LGC232" s="45"/>
      <c r="LGD232" s="45"/>
      <c r="LGE232" s="45"/>
      <c r="LGF232" s="45"/>
      <c r="LGG232" s="45"/>
      <c r="LGH232" s="45"/>
      <c r="LGI232" s="45"/>
      <c r="LGJ232" s="45"/>
      <c r="LGK232" s="45"/>
      <c r="LGL232" s="45"/>
      <c r="LGM232" s="45"/>
      <c r="LGN232" s="45"/>
      <c r="LGO232" s="45"/>
      <c r="LGP232" s="45"/>
      <c r="LGQ232" s="45"/>
      <c r="LGR232" s="45"/>
      <c r="LGS232" s="45"/>
      <c r="LGT232" s="45"/>
      <c r="LGU232" s="45"/>
      <c r="LGV232" s="45"/>
      <c r="LGW232" s="45"/>
      <c r="LGX232" s="45"/>
      <c r="LGY232" s="45"/>
      <c r="LGZ232" s="45"/>
      <c r="LHA232" s="45"/>
      <c r="LHB232" s="45"/>
      <c r="LHC232" s="45"/>
      <c r="LHD232" s="45"/>
      <c r="LHE232" s="45"/>
      <c r="LHF232" s="45"/>
      <c r="LHG232" s="45"/>
      <c r="LHH232" s="45"/>
      <c r="LHI232" s="45"/>
      <c r="LHJ232" s="45"/>
      <c r="LHK232" s="45"/>
      <c r="LHL232" s="45"/>
      <c r="LHM232" s="45"/>
      <c r="LHN232" s="45"/>
      <c r="LHO232" s="45"/>
      <c r="LHP232" s="45"/>
      <c r="LHQ232" s="45"/>
      <c r="LHR232" s="45"/>
      <c r="LHS232" s="45"/>
      <c r="LHT232" s="45"/>
      <c r="LHU232" s="45"/>
      <c r="LHV232" s="45"/>
      <c r="LHW232" s="45"/>
      <c r="LHX232" s="45"/>
      <c r="LHY232" s="45"/>
      <c r="LHZ232" s="45"/>
      <c r="LIA232" s="45"/>
      <c r="LIB232" s="45"/>
      <c r="LIC232" s="45"/>
      <c r="LID232" s="45"/>
      <c r="LIE232" s="45"/>
      <c r="LIF232" s="45"/>
      <c r="LIG232" s="45"/>
      <c r="LIH232" s="45"/>
      <c r="LII232" s="45"/>
      <c r="LIJ232" s="45"/>
      <c r="LIK232" s="45"/>
      <c r="LIL232" s="45"/>
      <c r="LIM232" s="45"/>
      <c r="LIN232" s="45"/>
      <c r="LIO232" s="45"/>
      <c r="LIP232" s="45"/>
      <c r="LIQ232" s="45"/>
      <c r="LIR232" s="45"/>
      <c r="LIS232" s="45"/>
      <c r="LIT232" s="45"/>
      <c r="LIU232" s="45"/>
      <c r="LIV232" s="45"/>
      <c r="LIW232" s="45"/>
      <c r="LIX232" s="45"/>
      <c r="LIY232" s="45"/>
      <c r="LIZ232" s="45"/>
      <c r="LJA232" s="45"/>
      <c r="LJB232" s="45"/>
      <c r="LJC232" s="45"/>
      <c r="LJD232" s="45"/>
      <c r="LJE232" s="45"/>
      <c r="LJF232" s="45"/>
      <c r="LJG232" s="45"/>
      <c r="LJH232" s="45"/>
      <c r="LJI232" s="45"/>
      <c r="LJJ232" s="45"/>
      <c r="LJK232" s="45"/>
      <c r="LJL232" s="45"/>
      <c r="LJM232" s="45"/>
      <c r="LJN232" s="45"/>
      <c r="LJO232" s="45"/>
      <c r="LJP232" s="45"/>
      <c r="LJQ232" s="45"/>
      <c r="LJR232" s="45"/>
      <c r="LJS232" s="45"/>
      <c r="LJT232" s="45"/>
      <c r="LJU232" s="45"/>
      <c r="LJV232" s="45"/>
      <c r="LJW232" s="45"/>
      <c r="LJX232" s="45"/>
      <c r="LJY232" s="45"/>
      <c r="LJZ232" s="45"/>
      <c r="LKA232" s="45"/>
      <c r="LKB232" s="45"/>
      <c r="LKC232" s="45"/>
      <c r="LKD232" s="45"/>
      <c r="LKE232" s="45"/>
      <c r="LKF232" s="45"/>
      <c r="LKG232" s="45"/>
      <c r="LKH232" s="45"/>
      <c r="LKI232" s="45"/>
      <c r="LKJ232" s="45"/>
      <c r="LKK232" s="45"/>
      <c r="LKL232" s="45"/>
      <c r="LKM232" s="45"/>
      <c r="LKN232" s="45"/>
      <c r="LKO232" s="45"/>
      <c r="LKP232" s="45"/>
      <c r="LKQ232" s="45"/>
      <c r="LKR232" s="45"/>
      <c r="LKS232" s="45"/>
      <c r="LKT232" s="45"/>
      <c r="LKU232" s="45"/>
      <c r="LKV232" s="45"/>
      <c r="LKW232" s="45"/>
      <c r="LKX232" s="45"/>
      <c r="LKY232" s="45"/>
      <c r="LKZ232" s="45"/>
      <c r="LLA232" s="45"/>
      <c r="LLB232" s="45"/>
      <c r="LLC232" s="45"/>
      <c r="LLD232" s="45"/>
      <c r="LLE232" s="45"/>
      <c r="LLF232" s="45"/>
      <c r="LLG232" s="45"/>
      <c r="LLH232" s="45"/>
      <c r="LLI232" s="45"/>
      <c r="LLJ232" s="45"/>
      <c r="LLK232" s="45"/>
      <c r="LLL232" s="45"/>
      <c r="LLM232" s="45"/>
      <c r="LLN232" s="45"/>
      <c r="LLO232" s="45"/>
      <c r="LLP232" s="45"/>
      <c r="LLQ232" s="45"/>
      <c r="LLR232" s="45"/>
      <c r="LLS232" s="45"/>
      <c r="LLT232" s="45"/>
      <c r="LLU232" s="45"/>
      <c r="LLV232" s="45"/>
      <c r="LLW232" s="45"/>
      <c r="LLX232" s="45"/>
      <c r="LLY232" s="45"/>
      <c r="LLZ232" s="45"/>
      <c r="LMA232" s="45"/>
      <c r="LMB232" s="45"/>
      <c r="LMC232" s="45"/>
      <c r="LMD232" s="45"/>
      <c r="LME232" s="45"/>
      <c r="LMF232" s="45"/>
      <c r="LMG232" s="45"/>
      <c r="LMH232" s="45"/>
      <c r="LMI232" s="45"/>
      <c r="LMJ232" s="45"/>
      <c r="LMK232" s="45"/>
      <c r="LML232" s="45"/>
      <c r="LMM232" s="45"/>
      <c r="LMN232" s="45"/>
      <c r="LMO232" s="45"/>
      <c r="LMP232" s="45"/>
      <c r="LMQ232" s="45"/>
      <c r="LMR232" s="45"/>
      <c r="LMS232" s="45"/>
      <c r="LMT232" s="45"/>
      <c r="LMU232" s="45"/>
      <c r="LMV232" s="45"/>
      <c r="LMW232" s="45"/>
      <c r="LMX232" s="45"/>
      <c r="LMY232" s="45"/>
      <c r="LMZ232" s="45"/>
      <c r="LNA232" s="45"/>
      <c r="LNB232" s="45"/>
      <c r="LNC232" s="45"/>
      <c r="LND232" s="45"/>
      <c r="LNE232" s="45"/>
      <c r="LNF232" s="45"/>
      <c r="LNG232" s="45"/>
      <c r="LNH232" s="45"/>
      <c r="LNI232" s="45"/>
      <c r="LNJ232" s="45"/>
      <c r="LNK232" s="45"/>
      <c r="LNL232" s="45"/>
      <c r="LNM232" s="45"/>
      <c r="LNN232" s="45"/>
      <c r="LNO232" s="45"/>
      <c r="LNP232" s="45"/>
      <c r="LNQ232" s="45"/>
      <c r="LNR232" s="45"/>
      <c r="LNS232" s="45"/>
      <c r="LNT232" s="45"/>
      <c r="LNU232" s="45"/>
      <c r="LNV232" s="45"/>
      <c r="LNW232" s="45"/>
      <c r="LNX232" s="45"/>
      <c r="LNY232" s="45"/>
      <c r="LNZ232" s="45"/>
      <c r="LOA232" s="45"/>
      <c r="LOB232" s="45"/>
      <c r="LOC232" s="45"/>
      <c r="LOD232" s="45"/>
      <c r="LOE232" s="45"/>
      <c r="LOF232" s="45"/>
      <c r="LOG232" s="45"/>
      <c r="LOH232" s="45"/>
      <c r="LOI232" s="45"/>
      <c r="LOJ232" s="45"/>
      <c r="LOK232" s="45"/>
      <c r="LOL232" s="45"/>
      <c r="LOM232" s="45"/>
      <c r="LON232" s="45"/>
      <c r="LOO232" s="45"/>
      <c r="LOP232" s="45"/>
      <c r="LOQ232" s="45"/>
      <c r="LOR232" s="45"/>
      <c r="LOS232" s="45"/>
      <c r="LOT232" s="45"/>
      <c r="LOU232" s="45"/>
      <c r="LOV232" s="45"/>
      <c r="LOW232" s="45"/>
      <c r="LOX232" s="45"/>
      <c r="LOY232" s="45"/>
      <c r="LOZ232" s="45"/>
      <c r="LPA232" s="45"/>
      <c r="LPB232" s="45"/>
      <c r="LPC232" s="45"/>
      <c r="LPD232" s="45"/>
      <c r="LPE232" s="45"/>
      <c r="LPF232" s="45"/>
      <c r="LPG232" s="45"/>
      <c r="LPH232" s="45"/>
      <c r="LPI232" s="45"/>
      <c r="LPJ232" s="45"/>
      <c r="LPK232" s="45"/>
      <c r="LPL232" s="45"/>
      <c r="LPM232" s="45"/>
      <c r="LPN232" s="45"/>
      <c r="LPO232" s="45"/>
      <c r="LPP232" s="45"/>
      <c r="LPQ232" s="45"/>
      <c r="LPR232" s="45"/>
      <c r="LPS232" s="45"/>
      <c r="LPT232" s="45"/>
      <c r="LPU232" s="45"/>
      <c r="LPV232" s="45"/>
      <c r="LPW232" s="45"/>
      <c r="LPX232" s="45"/>
      <c r="LPY232" s="45"/>
      <c r="LPZ232" s="45"/>
      <c r="LQA232" s="45"/>
      <c r="LQB232" s="45"/>
      <c r="LQC232" s="45"/>
      <c r="LQD232" s="45"/>
      <c r="LQE232" s="45"/>
      <c r="LQF232" s="45"/>
      <c r="LQG232" s="45"/>
      <c r="LQH232" s="45"/>
      <c r="LQI232" s="45"/>
      <c r="LQJ232" s="45"/>
      <c r="LQK232" s="45"/>
      <c r="LQL232" s="45"/>
      <c r="LQM232" s="45"/>
      <c r="LQN232" s="45"/>
      <c r="LQO232" s="45"/>
      <c r="LQP232" s="45"/>
      <c r="LQQ232" s="45"/>
      <c r="LQR232" s="45"/>
      <c r="LQS232" s="45"/>
      <c r="LQT232" s="45"/>
      <c r="LQU232" s="45"/>
      <c r="LQV232" s="45"/>
      <c r="LQW232" s="45"/>
      <c r="LQX232" s="45"/>
      <c r="LQY232" s="45"/>
      <c r="LQZ232" s="45"/>
      <c r="LRA232" s="45"/>
      <c r="LRB232" s="45"/>
      <c r="LRC232" s="45"/>
      <c r="LRD232" s="45"/>
      <c r="LRE232" s="45"/>
      <c r="LRF232" s="45"/>
      <c r="LRG232" s="45"/>
      <c r="LRH232" s="45"/>
      <c r="LRI232" s="45"/>
      <c r="LRJ232" s="45"/>
      <c r="LRK232" s="45"/>
      <c r="LRL232" s="45"/>
      <c r="LRM232" s="45"/>
      <c r="LRN232" s="45"/>
      <c r="LRO232" s="45"/>
      <c r="LRP232" s="45"/>
      <c r="LRQ232" s="45"/>
      <c r="LRR232" s="45"/>
      <c r="LRS232" s="45"/>
      <c r="LRT232" s="45"/>
      <c r="LRU232" s="45"/>
      <c r="LRV232" s="45"/>
      <c r="LRW232" s="45"/>
      <c r="LRX232" s="45"/>
      <c r="LRY232" s="45"/>
      <c r="LRZ232" s="45"/>
      <c r="LSA232" s="45"/>
      <c r="LSB232" s="45"/>
      <c r="LSC232" s="45"/>
      <c r="LSD232" s="45"/>
      <c r="LSE232" s="45"/>
      <c r="LSF232" s="45"/>
      <c r="LSG232" s="45"/>
      <c r="LSH232" s="45"/>
      <c r="LSI232" s="45"/>
      <c r="LSJ232" s="45"/>
      <c r="LSK232" s="45"/>
      <c r="LSL232" s="45"/>
      <c r="LSM232" s="45"/>
      <c r="LSN232" s="45"/>
      <c r="LSO232" s="45"/>
      <c r="LSP232" s="45"/>
      <c r="LSQ232" s="45"/>
      <c r="LSR232" s="45"/>
      <c r="LSS232" s="45"/>
      <c r="LST232" s="45"/>
      <c r="LSU232" s="45"/>
      <c r="LSV232" s="45"/>
      <c r="LSW232" s="45"/>
      <c r="LSX232" s="45"/>
      <c r="LSY232" s="45"/>
      <c r="LSZ232" s="45"/>
      <c r="LTA232" s="45"/>
      <c r="LTB232" s="45"/>
      <c r="LTC232" s="45"/>
      <c r="LTD232" s="45"/>
      <c r="LTE232" s="45"/>
      <c r="LTF232" s="45"/>
      <c r="LTG232" s="45"/>
      <c r="LTH232" s="45"/>
      <c r="LTI232" s="45"/>
      <c r="LTJ232" s="45"/>
      <c r="LTK232" s="45"/>
      <c r="LTL232" s="45"/>
      <c r="LTM232" s="45"/>
      <c r="LTN232" s="45"/>
      <c r="LTO232" s="45"/>
      <c r="LTP232" s="45"/>
      <c r="LTQ232" s="45"/>
      <c r="LTR232" s="45"/>
      <c r="LTS232" s="45"/>
      <c r="LTT232" s="45"/>
      <c r="LTU232" s="45"/>
      <c r="LTV232" s="45"/>
      <c r="LTW232" s="45"/>
      <c r="LTX232" s="45"/>
      <c r="LTY232" s="45"/>
      <c r="LTZ232" s="45"/>
      <c r="LUA232" s="45"/>
      <c r="LUB232" s="45"/>
      <c r="LUC232" s="45"/>
      <c r="LUD232" s="45"/>
      <c r="LUE232" s="45"/>
      <c r="LUF232" s="45"/>
      <c r="LUG232" s="45"/>
      <c r="LUH232" s="45"/>
      <c r="LUI232" s="45"/>
      <c r="LUJ232" s="45"/>
      <c r="LUK232" s="45"/>
      <c r="LUL232" s="45"/>
      <c r="LUM232" s="45"/>
      <c r="LUN232" s="45"/>
      <c r="LUO232" s="45"/>
      <c r="LUP232" s="45"/>
      <c r="LUQ232" s="45"/>
      <c r="LUR232" s="45"/>
      <c r="LUS232" s="45"/>
      <c r="LUT232" s="45"/>
      <c r="LUU232" s="45"/>
      <c r="LUV232" s="45"/>
      <c r="LUW232" s="45"/>
      <c r="LUX232" s="45"/>
      <c r="LUY232" s="45"/>
      <c r="LUZ232" s="45"/>
      <c r="LVA232" s="45"/>
      <c r="LVB232" s="45"/>
      <c r="LVC232" s="45"/>
      <c r="LVD232" s="45"/>
      <c r="LVE232" s="45"/>
      <c r="LVF232" s="45"/>
      <c r="LVG232" s="45"/>
      <c r="LVH232" s="45"/>
      <c r="LVI232" s="45"/>
      <c r="LVJ232" s="45"/>
      <c r="LVK232" s="45"/>
      <c r="LVL232" s="45"/>
      <c r="LVM232" s="45"/>
      <c r="LVN232" s="45"/>
      <c r="LVO232" s="45"/>
      <c r="LVP232" s="45"/>
      <c r="LVQ232" s="45"/>
      <c r="LVR232" s="45"/>
      <c r="LVS232" s="45"/>
      <c r="LVT232" s="45"/>
      <c r="LVU232" s="45"/>
      <c r="LVV232" s="45"/>
      <c r="LVW232" s="45"/>
      <c r="LVX232" s="45"/>
      <c r="LVY232" s="45"/>
      <c r="LVZ232" s="45"/>
      <c r="LWA232" s="45"/>
      <c r="LWB232" s="45"/>
      <c r="LWC232" s="45"/>
      <c r="LWD232" s="45"/>
      <c r="LWE232" s="45"/>
      <c r="LWF232" s="45"/>
      <c r="LWG232" s="45"/>
      <c r="LWH232" s="45"/>
      <c r="LWI232" s="45"/>
      <c r="LWJ232" s="45"/>
      <c r="LWK232" s="45"/>
      <c r="LWL232" s="45"/>
      <c r="LWM232" s="45"/>
      <c r="LWN232" s="45"/>
      <c r="LWO232" s="45"/>
      <c r="LWP232" s="45"/>
      <c r="LWQ232" s="45"/>
      <c r="LWR232" s="45"/>
      <c r="LWS232" s="45"/>
      <c r="LWT232" s="45"/>
      <c r="LWU232" s="45"/>
      <c r="LWV232" s="45"/>
      <c r="LWW232" s="45"/>
      <c r="LWX232" s="45"/>
      <c r="LWY232" s="45"/>
      <c r="LWZ232" s="45"/>
      <c r="LXA232" s="45"/>
      <c r="LXB232" s="45"/>
      <c r="LXC232" s="45"/>
      <c r="LXD232" s="45"/>
      <c r="LXE232" s="45"/>
      <c r="LXF232" s="45"/>
      <c r="LXG232" s="45"/>
      <c r="LXH232" s="45"/>
      <c r="LXI232" s="45"/>
      <c r="LXJ232" s="45"/>
      <c r="LXK232" s="45"/>
      <c r="LXL232" s="45"/>
      <c r="LXM232" s="45"/>
      <c r="LXN232" s="45"/>
      <c r="LXO232" s="45"/>
      <c r="LXP232" s="45"/>
      <c r="LXQ232" s="45"/>
      <c r="LXR232" s="45"/>
      <c r="LXS232" s="45"/>
      <c r="LXT232" s="45"/>
      <c r="LXU232" s="45"/>
      <c r="LXV232" s="45"/>
      <c r="LXW232" s="45"/>
      <c r="LXX232" s="45"/>
      <c r="LXY232" s="45"/>
      <c r="LXZ232" s="45"/>
      <c r="LYA232" s="45"/>
      <c r="LYB232" s="45"/>
      <c r="LYC232" s="45"/>
      <c r="LYD232" s="45"/>
      <c r="LYE232" s="45"/>
      <c r="LYF232" s="45"/>
      <c r="LYG232" s="45"/>
      <c r="LYH232" s="45"/>
      <c r="LYI232" s="45"/>
      <c r="LYJ232" s="45"/>
      <c r="LYK232" s="45"/>
      <c r="LYL232" s="45"/>
      <c r="LYM232" s="45"/>
      <c r="LYN232" s="45"/>
      <c r="LYO232" s="45"/>
      <c r="LYP232" s="45"/>
      <c r="LYQ232" s="45"/>
      <c r="LYR232" s="45"/>
      <c r="LYS232" s="45"/>
      <c r="LYT232" s="45"/>
      <c r="LYU232" s="45"/>
      <c r="LYV232" s="45"/>
      <c r="LYW232" s="45"/>
      <c r="LYX232" s="45"/>
      <c r="LYY232" s="45"/>
      <c r="LYZ232" s="45"/>
      <c r="LZA232" s="45"/>
      <c r="LZB232" s="45"/>
      <c r="LZC232" s="45"/>
      <c r="LZD232" s="45"/>
      <c r="LZE232" s="45"/>
      <c r="LZF232" s="45"/>
      <c r="LZG232" s="45"/>
      <c r="LZH232" s="45"/>
      <c r="LZI232" s="45"/>
      <c r="LZJ232" s="45"/>
      <c r="LZK232" s="45"/>
      <c r="LZL232" s="45"/>
      <c r="LZM232" s="45"/>
      <c r="LZN232" s="45"/>
      <c r="LZO232" s="45"/>
      <c r="LZP232" s="45"/>
      <c r="LZQ232" s="45"/>
      <c r="LZR232" s="45"/>
      <c r="LZS232" s="45"/>
      <c r="LZT232" s="45"/>
      <c r="LZU232" s="45"/>
      <c r="LZV232" s="45"/>
      <c r="LZW232" s="45"/>
      <c r="LZX232" s="45"/>
      <c r="LZY232" s="45"/>
      <c r="LZZ232" s="45"/>
      <c r="MAA232" s="45"/>
      <c r="MAB232" s="45"/>
      <c r="MAC232" s="45"/>
      <c r="MAD232" s="45"/>
      <c r="MAE232" s="45"/>
      <c r="MAF232" s="45"/>
      <c r="MAG232" s="45"/>
      <c r="MAH232" s="45"/>
      <c r="MAI232" s="45"/>
      <c r="MAJ232" s="45"/>
      <c r="MAK232" s="45"/>
      <c r="MAL232" s="45"/>
      <c r="MAM232" s="45"/>
      <c r="MAN232" s="45"/>
      <c r="MAO232" s="45"/>
      <c r="MAP232" s="45"/>
      <c r="MAQ232" s="45"/>
      <c r="MAR232" s="45"/>
      <c r="MAS232" s="45"/>
      <c r="MAT232" s="45"/>
      <c r="MAU232" s="45"/>
      <c r="MAV232" s="45"/>
      <c r="MAW232" s="45"/>
      <c r="MAX232" s="45"/>
      <c r="MAY232" s="45"/>
      <c r="MAZ232" s="45"/>
      <c r="MBA232" s="45"/>
      <c r="MBB232" s="45"/>
      <c r="MBC232" s="45"/>
      <c r="MBD232" s="45"/>
      <c r="MBE232" s="45"/>
      <c r="MBF232" s="45"/>
      <c r="MBG232" s="45"/>
      <c r="MBH232" s="45"/>
      <c r="MBI232" s="45"/>
      <c r="MBJ232" s="45"/>
      <c r="MBK232" s="45"/>
      <c r="MBL232" s="45"/>
      <c r="MBM232" s="45"/>
      <c r="MBN232" s="45"/>
      <c r="MBO232" s="45"/>
      <c r="MBP232" s="45"/>
      <c r="MBQ232" s="45"/>
      <c r="MBR232" s="45"/>
      <c r="MBS232" s="45"/>
      <c r="MBT232" s="45"/>
      <c r="MBU232" s="45"/>
      <c r="MBV232" s="45"/>
      <c r="MBW232" s="45"/>
      <c r="MBX232" s="45"/>
      <c r="MBY232" s="45"/>
      <c r="MBZ232" s="45"/>
      <c r="MCA232" s="45"/>
      <c r="MCB232" s="45"/>
      <c r="MCC232" s="45"/>
      <c r="MCD232" s="45"/>
      <c r="MCE232" s="45"/>
      <c r="MCF232" s="45"/>
      <c r="MCG232" s="45"/>
      <c r="MCH232" s="45"/>
      <c r="MCI232" s="45"/>
      <c r="MCJ232" s="45"/>
      <c r="MCK232" s="45"/>
      <c r="MCL232" s="45"/>
      <c r="MCM232" s="45"/>
      <c r="MCN232" s="45"/>
      <c r="MCO232" s="45"/>
      <c r="MCP232" s="45"/>
      <c r="MCQ232" s="45"/>
      <c r="MCR232" s="45"/>
      <c r="MCS232" s="45"/>
      <c r="MCT232" s="45"/>
      <c r="MCU232" s="45"/>
      <c r="MCV232" s="45"/>
      <c r="MCW232" s="45"/>
      <c r="MCX232" s="45"/>
      <c r="MCY232" s="45"/>
      <c r="MCZ232" s="45"/>
      <c r="MDA232" s="45"/>
      <c r="MDB232" s="45"/>
      <c r="MDC232" s="45"/>
      <c r="MDD232" s="45"/>
      <c r="MDE232" s="45"/>
      <c r="MDF232" s="45"/>
      <c r="MDG232" s="45"/>
      <c r="MDH232" s="45"/>
      <c r="MDI232" s="45"/>
      <c r="MDJ232" s="45"/>
      <c r="MDK232" s="45"/>
      <c r="MDL232" s="45"/>
      <c r="MDM232" s="45"/>
      <c r="MDN232" s="45"/>
      <c r="MDO232" s="45"/>
      <c r="MDP232" s="45"/>
      <c r="MDQ232" s="45"/>
      <c r="MDR232" s="45"/>
      <c r="MDS232" s="45"/>
      <c r="MDT232" s="45"/>
      <c r="MDU232" s="45"/>
      <c r="MDV232" s="45"/>
      <c r="MDW232" s="45"/>
      <c r="MDX232" s="45"/>
      <c r="MDY232" s="45"/>
      <c r="MDZ232" s="45"/>
      <c r="MEA232" s="45"/>
      <c r="MEB232" s="45"/>
      <c r="MEC232" s="45"/>
      <c r="MED232" s="45"/>
      <c r="MEE232" s="45"/>
      <c r="MEF232" s="45"/>
      <c r="MEG232" s="45"/>
      <c r="MEH232" s="45"/>
      <c r="MEI232" s="45"/>
      <c r="MEJ232" s="45"/>
      <c r="MEK232" s="45"/>
      <c r="MEL232" s="45"/>
      <c r="MEM232" s="45"/>
      <c r="MEN232" s="45"/>
      <c r="MEO232" s="45"/>
      <c r="MEP232" s="45"/>
      <c r="MEQ232" s="45"/>
      <c r="MER232" s="45"/>
      <c r="MES232" s="45"/>
      <c r="MET232" s="45"/>
      <c r="MEU232" s="45"/>
      <c r="MEV232" s="45"/>
      <c r="MEW232" s="45"/>
      <c r="MEX232" s="45"/>
      <c r="MEY232" s="45"/>
      <c r="MEZ232" s="45"/>
      <c r="MFA232" s="45"/>
      <c r="MFB232" s="45"/>
      <c r="MFC232" s="45"/>
      <c r="MFD232" s="45"/>
      <c r="MFE232" s="45"/>
      <c r="MFF232" s="45"/>
      <c r="MFG232" s="45"/>
      <c r="MFH232" s="45"/>
      <c r="MFI232" s="45"/>
      <c r="MFJ232" s="45"/>
      <c r="MFK232" s="45"/>
      <c r="MFL232" s="45"/>
      <c r="MFM232" s="45"/>
      <c r="MFN232" s="45"/>
      <c r="MFO232" s="45"/>
      <c r="MFP232" s="45"/>
      <c r="MFQ232" s="45"/>
      <c r="MFR232" s="45"/>
      <c r="MFS232" s="45"/>
      <c r="MFT232" s="45"/>
      <c r="MFU232" s="45"/>
      <c r="MFV232" s="45"/>
      <c r="MFW232" s="45"/>
      <c r="MFX232" s="45"/>
      <c r="MFY232" s="45"/>
      <c r="MFZ232" s="45"/>
      <c r="MGA232" s="45"/>
      <c r="MGB232" s="45"/>
      <c r="MGC232" s="45"/>
      <c r="MGD232" s="45"/>
      <c r="MGE232" s="45"/>
      <c r="MGF232" s="45"/>
      <c r="MGG232" s="45"/>
      <c r="MGH232" s="45"/>
      <c r="MGI232" s="45"/>
      <c r="MGJ232" s="45"/>
      <c r="MGK232" s="45"/>
      <c r="MGL232" s="45"/>
      <c r="MGM232" s="45"/>
      <c r="MGN232" s="45"/>
      <c r="MGO232" s="45"/>
      <c r="MGP232" s="45"/>
      <c r="MGQ232" s="45"/>
      <c r="MGR232" s="45"/>
      <c r="MGS232" s="45"/>
      <c r="MGT232" s="45"/>
      <c r="MGU232" s="45"/>
      <c r="MGV232" s="45"/>
      <c r="MGW232" s="45"/>
      <c r="MGX232" s="45"/>
      <c r="MGY232" s="45"/>
      <c r="MGZ232" s="45"/>
      <c r="MHA232" s="45"/>
      <c r="MHB232" s="45"/>
      <c r="MHC232" s="45"/>
      <c r="MHD232" s="45"/>
      <c r="MHE232" s="45"/>
      <c r="MHF232" s="45"/>
      <c r="MHG232" s="45"/>
      <c r="MHH232" s="45"/>
      <c r="MHI232" s="45"/>
      <c r="MHJ232" s="45"/>
      <c r="MHK232" s="45"/>
      <c r="MHL232" s="45"/>
      <c r="MHM232" s="45"/>
      <c r="MHN232" s="45"/>
      <c r="MHO232" s="45"/>
      <c r="MHP232" s="45"/>
      <c r="MHQ232" s="45"/>
      <c r="MHR232" s="45"/>
      <c r="MHS232" s="45"/>
      <c r="MHT232" s="45"/>
      <c r="MHU232" s="45"/>
      <c r="MHV232" s="45"/>
      <c r="MHW232" s="45"/>
      <c r="MHX232" s="45"/>
      <c r="MHY232" s="45"/>
      <c r="MHZ232" s="45"/>
      <c r="MIA232" s="45"/>
      <c r="MIB232" s="45"/>
      <c r="MIC232" s="45"/>
      <c r="MID232" s="45"/>
      <c r="MIE232" s="45"/>
      <c r="MIF232" s="45"/>
      <c r="MIG232" s="45"/>
      <c r="MIH232" s="45"/>
      <c r="MII232" s="45"/>
      <c r="MIJ232" s="45"/>
      <c r="MIK232" s="45"/>
      <c r="MIL232" s="45"/>
      <c r="MIM232" s="45"/>
      <c r="MIN232" s="45"/>
      <c r="MIO232" s="45"/>
      <c r="MIP232" s="45"/>
      <c r="MIQ232" s="45"/>
      <c r="MIR232" s="45"/>
      <c r="MIS232" s="45"/>
      <c r="MIT232" s="45"/>
      <c r="MIU232" s="45"/>
      <c r="MIV232" s="45"/>
      <c r="MIW232" s="45"/>
      <c r="MIX232" s="45"/>
      <c r="MIY232" s="45"/>
      <c r="MIZ232" s="45"/>
      <c r="MJA232" s="45"/>
      <c r="MJB232" s="45"/>
      <c r="MJC232" s="45"/>
      <c r="MJD232" s="45"/>
      <c r="MJE232" s="45"/>
      <c r="MJF232" s="45"/>
      <c r="MJG232" s="45"/>
      <c r="MJH232" s="45"/>
      <c r="MJI232" s="45"/>
      <c r="MJJ232" s="45"/>
      <c r="MJK232" s="45"/>
      <c r="MJL232" s="45"/>
      <c r="MJM232" s="45"/>
      <c r="MJN232" s="45"/>
      <c r="MJO232" s="45"/>
      <c r="MJP232" s="45"/>
      <c r="MJQ232" s="45"/>
      <c r="MJR232" s="45"/>
      <c r="MJS232" s="45"/>
      <c r="MJT232" s="45"/>
      <c r="MJU232" s="45"/>
      <c r="MJV232" s="45"/>
      <c r="MJW232" s="45"/>
      <c r="MJX232" s="45"/>
      <c r="MJY232" s="45"/>
      <c r="MJZ232" s="45"/>
      <c r="MKA232" s="45"/>
      <c r="MKB232" s="45"/>
      <c r="MKC232" s="45"/>
      <c r="MKD232" s="45"/>
      <c r="MKE232" s="45"/>
      <c r="MKF232" s="45"/>
      <c r="MKG232" s="45"/>
      <c r="MKH232" s="45"/>
      <c r="MKI232" s="45"/>
      <c r="MKJ232" s="45"/>
      <c r="MKK232" s="45"/>
      <c r="MKL232" s="45"/>
      <c r="MKM232" s="45"/>
      <c r="MKN232" s="45"/>
      <c r="MKO232" s="45"/>
      <c r="MKP232" s="45"/>
      <c r="MKQ232" s="45"/>
      <c r="MKR232" s="45"/>
      <c r="MKS232" s="45"/>
      <c r="MKT232" s="45"/>
      <c r="MKU232" s="45"/>
      <c r="MKV232" s="45"/>
      <c r="MKW232" s="45"/>
      <c r="MKX232" s="45"/>
      <c r="MKY232" s="45"/>
      <c r="MKZ232" s="45"/>
      <c r="MLA232" s="45"/>
      <c r="MLB232" s="45"/>
      <c r="MLC232" s="45"/>
      <c r="MLD232" s="45"/>
      <c r="MLE232" s="45"/>
      <c r="MLF232" s="45"/>
      <c r="MLG232" s="45"/>
      <c r="MLH232" s="45"/>
      <c r="MLI232" s="45"/>
      <c r="MLJ232" s="45"/>
      <c r="MLK232" s="45"/>
      <c r="MLL232" s="45"/>
      <c r="MLM232" s="45"/>
      <c r="MLN232" s="45"/>
      <c r="MLO232" s="45"/>
      <c r="MLP232" s="45"/>
      <c r="MLQ232" s="45"/>
      <c r="MLR232" s="45"/>
      <c r="MLS232" s="45"/>
      <c r="MLT232" s="45"/>
      <c r="MLU232" s="45"/>
      <c r="MLV232" s="45"/>
      <c r="MLW232" s="45"/>
      <c r="MLX232" s="45"/>
      <c r="MLY232" s="45"/>
      <c r="MLZ232" s="45"/>
      <c r="MMA232" s="45"/>
      <c r="MMB232" s="45"/>
      <c r="MMC232" s="45"/>
      <c r="MMD232" s="45"/>
      <c r="MME232" s="45"/>
      <c r="MMF232" s="45"/>
      <c r="MMG232" s="45"/>
      <c r="MMH232" s="45"/>
      <c r="MMI232" s="45"/>
      <c r="MMJ232" s="45"/>
      <c r="MMK232" s="45"/>
      <c r="MML232" s="45"/>
      <c r="MMM232" s="45"/>
      <c r="MMN232" s="45"/>
      <c r="MMO232" s="45"/>
      <c r="MMP232" s="45"/>
      <c r="MMQ232" s="45"/>
      <c r="MMR232" s="45"/>
      <c r="MMS232" s="45"/>
      <c r="MMT232" s="45"/>
      <c r="MMU232" s="45"/>
      <c r="MMV232" s="45"/>
      <c r="MMW232" s="45"/>
      <c r="MMX232" s="45"/>
      <c r="MMY232" s="45"/>
      <c r="MMZ232" s="45"/>
      <c r="MNA232" s="45"/>
      <c r="MNB232" s="45"/>
      <c r="MNC232" s="45"/>
      <c r="MND232" s="45"/>
      <c r="MNE232" s="45"/>
      <c r="MNF232" s="45"/>
      <c r="MNG232" s="45"/>
      <c r="MNH232" s="45"/>
      <c r="MNI232" s="45"/>
      <c r="MNJ232" s="45"/>
      <c r="MNK232" s="45"/>
      <c r="MNL232" s="45"/>
      <c r="MNM232" s="45"/>
      <c r="MNN232" s="45"/>
      <c r="MNO232" s="45"/>
      <c r="MNP232" s="45"/>
      <c r="MNQ232" s="45"/>
      <c r="MNR232" s="45"/>
      <c r="MNS232" s="45"/>
      <c r="MNT232" s="45"/>
      <c r="MNU232" s="45"/>
      <c r="MNV232" s="45"/>
      <c r="MNW232" s="45"/>
      <c r="MNX232" s="45"/>
      <c r="MNY232" s="45"/>
      <c r="MNZ232" s="45"/>
      <c r="MOA232" s="45"/>
      <c r="MOB232" s="45"/>
      <c r="MOC232" s="45"/>
      <c r="MOD232" s="45"/>
      <c r="MOE232" s="45"/>
      <c r="MOF232" s="45"/>
      <c r="MOG232" s="45"/>
      <c r="MOH232" s="45"/>
      <c r="MOI232" s="45"/>
      <c r="MOJ232" s="45"/>
      <c r="MOK232" s="45"/>
      <c r="MOL232" s="45"/>
      <c r="MOM232" s="45"/>
      <c r="MON232" s="45"/>
      <c r="MOO232" s="45"/>
      <c r="MOP232" s="45"/>
      <c r="MOQ232" s="45"/>
      <c r="MOR232" s="45"/>
      <c r="MOS232" s="45"/>
      <c r="MOT232" s="45"/>
      <c r="MOU232" s="45"/>
      <c r="MOV232" s="45"/>
      <c r="MOW232" s="45"/>
      <c r="MOX232" s="45"/>
      <c r="MOY232" s="45"/>
      <c r="MOZ232" s="45"/>
      <c r="MPA232" s="45"/>
      <c r="MPB232" s="45"/>
      <c r="MPC232" s="45"/>
      <c r="MPD232" s="45"/>
      <c r="MPE232" s="45"/>
      <c r="MPF232" s="45"/>
      <c r="MPG232" s="45"/>
      <c r="MPH232" s="45"/>
      <c r="MPI232" s="45"/>
      <c r="MPJ232" s="45"/>
      <c r="MPK232" s="45"/>
      <c r="MPL232" s="45"/>
      <c r="MPM232" s="45"/>
      <c r="MPN232" s="45"/>
      <c r="MPO232" s="45"/>
      <c r="MPP232" s="45"/>
      <c r="MPQ232" s="45"/>
      <c r="MPR232" s="45"/>
      <c r="MPS232" s="45"/>
      <c r="MPT232" s="45"/>
      <c r="MPU232" s="45"/>
      <c r="MPV232" s="45"/>
      <c r="MPW232" s="45"/>
      <c r="MPX232" s="45"/>
      <c r="MPY232" s="45"/>
      <c r="MPZ232" s="45"/>
      <c r="MQA232" s="45"/>
      <c r="MQB232" s="45"/>
      <c r="MQC232" s="45"/>
      <c r="MQD232" s="45"/>
      <c r="MQE232" s="45"/>
      <c r="MQF232" s="45"/>
      <c r="MQG232" s="45"/>
      <c r="MQH232" s="45"/>
      <c r="MQI232" s="45"/>
      <c r="MQJ232" s="45"/>
      <c r="MQK232" s="45"/>
      <c r="MQL232" s="45"/>
      <c r="MQM232" s="45"/>
      <c r="MQN232" s="45"/>
      <c r="MQO232" s="45"/>
      <c r="MQP232" s="45"/>
      <c r="MQQ232" s="45"/>
      <c r="MQR232" s="45"/>
      <c r="MQS232" s="45"/>
      <c r="MQT232" s="45"/>
      <c r="MQU232" s="45"/>
      <c r="MQV232" s="45"/>
      <c r="MQW232" s="45"/>
      <c r="MQX232" s="45"/>
      <c r="MQY232" s="45"/>
      <c r="MQZ232" s="45"/>
      <c r="MRA232" s="45"/>
      <c r="MRB232" s="45"/>
      <c r="MRC232" s="45"/>
      <c r="MRD232" s="45"/>
      <c r="MRE232" s="45"/>
      <c r="MRF232" s="45"/>
      <c r="MRG232" s="45"/>
      <c r="MRH232" s="45"/>
      <c r="MRI232" s="45"/>
      <c r="MRJ232" s="45"/>
      <c r="MRK232" s="45"/>
      <c r="MRL232" s="45"/>
      <c r="MRM232" s="45"/>
      <c r="MRN232" s="45"/>
      <c r="MRO232" s="45"/>
      <c r="MRP232" s="45"/>
      <c r="MRQ232" s="45"/>
      <c r="MRR232" s="45"/>
      <c r="MRS232" s="45"/>
      <c r="MRT232" s="45"/>
      <c r="MRU232" s="45"/>
      <c r="MRV232" s="45"/>
      <c r="MRW232" s="45"/>
      <c r="MRX232" s="45"/>
      <c r="MRY232" s="45"/>
      <c r="MRZ232" s="45"/>
      <c r="MSA232" s="45"/>
      <c r="MSB232" s="45"/>
      <c r="MSC232" s="45"/>
      <c r="MSD232" s="45"/>
      <c r="MSE232" s="45"/>
      <c r="MSF232" s="45"/>
      <c r="MSG232" s="45"/>
      <c r="MSH232" s="45"/>
      <c r="MSI232" s="45"/>
      <c r="MSJ232" s="45"/>
      <c r="MSK232" s="45"/>
      <c r="MSL232" s="45"/>
      <c r="MSM232" s="45"/>
      <c r="MSN232" s="45"/>
      <c r="MSO232" s="45"/>
      <c r="MSP232" s="45"/>
      <c r="MSQ232" s="45"/>
      <c r="MSR232" s="45"/>
      <c r="MSS232" s="45"/>
      <c r="MST232" s="45"/>
      <c r="MSU232" s="45"/>
      <c r="MSV232" s="45"/>
      <c r="MSW232" s="45"/>
      <c r="MSX232" s="45"/>
      <c r="MSY232" s="45"/>
      <c r="MSZ232" s="45"/>
      <c r="MTA232" s="45"/>
      <c r="MTB232" s="45"/>
      <c r="MTC232" s="45"/>
      <c r="MTD232" s="45"/>
      <c r="MTE232" s="45"/>
      <c r="MTF232" s="45"/>
      <c r="MTG232" s="45"/>
      <c r="MTH232" s="45"/>
      <c r="MTI232" s="45"/>
      <c r="MTJ232" s="45"/>
      <c r="MTK232" s="45"/>
      <c r="MTL232" s="45"/>
      <c r="MTM232" s="45"/>
      <c r="MTN232" s="45"/>
      <c r="MTO232" s="45"/>
      <c r="MTP232" s="45"/>
      <c r="MTQ232" s="45"/>
      <c r="MTR232" s="45"/>
      <c r="MTS232" s="45"/>
      <c r="MTT232" s="45"/>
      <c r="MTU232" s="45"/>
      <c r="MTV232" s="45"/>
      <c r="MTW232" s="45"/>
      <c r="MTX232" s="45"/>
      <c r="MTY232" s="45"/>
      <c r="MTZ232" s="45"/>
      <c r="MUA232" s="45"/>
      <c r="MUB232" s="45"/>
      <c r="MUC232" s="45"/>
      <c r="MUD232" s="45"/>
      <c r="MUE232" s="45"/>
      <c r="MUF232" s="45"/>
      <c r="MUG232" s="45"/>
      <c r="MUH232" s="45"/>
      <c r="MUI232" s="45"/>
      <c r="MUJ232" s="45"/>
      <c r="MUK232" s="45"/>
      <c r="MUL232" s="45"/>
      <c r="MUM232" s="45"/>
      <c r="MUN232" s="45"/>
      <c r="MUO232" s="45"/>
      <c r="MUP232" s="45"/>
      <c r="MUQ232" s="45"/>
      <c r="MUR232" s="45"/>
      <c r="MUS232" s="45"/>
      <c r="MUT232" s="45"/>
      <c r="MUU232" s="45"/>
      <c r="MUV232" s="45"/>
      <c r="MUW232" s="45"/>
      <c r="MUX232" s="45"/>
      <c r="MUY232" s="45"/>
      <c r="MUZ232" s="45"/>
      <c r="MVA232" s="45"/>
      <c r="MVB232" s="45"/>
      <c r="MVC232" s="45"/>
      <c r="MVD232" s="45"/>
      <c r="MVE232" s="45"/>
      <c r="MVF232" s="45"/>
      <c r="MVG232" s="45"/>
      <c r="MVH232" s="45"/>
      <c r="MVI232" s="45"/>
      <c r="MVJ232" s="45"/>
      <c r="MVK232" s="45"/>
      <c r="MVL232" s="45"/>
      <c r="MVM232" s="45"/>
      <c r="MVN232" s="45"/>
      <c r="MVO232" s="45"/>
      <c r="MVP232" s="45"/>
      <c r="MVQ232" s="45"/>
      <c r="MVR232" s="45"/>
      <c r="MVS232" s="45"/>
      <c r="MVT232" s="45"/>
      <c r="MVU232" s="45"/>
      <c r="MVV232" s="45"/>
      <c r="MVW232" s="45"/>
      <c r="MVX232" s="45"/>
      <c r="MVY232" s="45"/>
      <c r="MVZ232" s="45"/>
      <c r="MWA232" s="45"/>
      <c r="MWB232" s="45"/>
      <c r="MWC232" s="45"/>
      <c r="MWD232" s="45"/>
      <c r="MWE232" s="45"/>
      <c r="MWF232" s="45"/>
      <c r="MWG232" s="45"/>
      <c r="MWH232" s="45"/>
      <c r="MWI232" s="45"/>
      <c r="MWJ232" s="45"/>
      <c r="MWK232" s="45"/>
      <c r="MWL232" s="45"/>
      <c r="MWM232" s="45"/>
      <c r="MWN232" s="45"/>
      <c r="MWO232" s="45"/>
      <c r="MWP232" s="45"/>
      <c r="MWQ232" s="45"/>
      <c r="MWR232" s="45"/>
      <c r="MWS232" s="45"/>
      <c r="MWT232" s="45"/>
      <c r="MWU232" s="45"/>
      <c r="MWV232" s="45"/>
      <c r="MWW232" s="45"/>
      <c r="MWX232" s="45"/>
      <c r="MWY232" s="45"/>
      <c r="MWZ232" s="45"/>
      <c r="MXA232" s="45"/>
      <c r="MXB232" s="45"/>
      <c r="MXC232" s="45"/>
      <c r="MXD232" s="45"/>
      <c r="MXE232" s="45"/>
      <c r="MXF232" s="45"/>
      <c r="MXG232" s="45"/>
      <c r="MXH232" s="45"/>
      <c r="MXI232" s="45"/>
      <c r="MXJ232" s="45"/>
      <c r="MXK232" s="45"/>
      <c r="MXL232" s="45"/>
      <c r="MXM232" s="45"/>
      <c r="MXN232" s="45"/>
      <c r="MXO232" s="45"/>
      <c r="MXP232" s="45"/>
      <c r="MXQ232" s="45"/>
      <c r="MXR232" s="45"/>
      <c r="MXS232" s="45"/>
      <c r="MXT232" s="45"/>
      <c r="MXU232" s="45"/>
      <c r="MXV232" s="45"/>
      <c r="MXW232" s="45"/>
      <c r="MXX232" s="45"/>
      <c r="MXY232" s="45"/>
      <c r="MXZ232" s="45"/>
      <c r="MYA232" s="45"/>
      <c r="MYB232" s="45"/>
      <c r="MYC232" s="45"/>
      <c r="MYD232" s="45"/>
      <c r="MYE232" s="45"/>
      <c r="MYF232" s="45"/>
      <c r="MYG232" s="45"/>
      <c r="MYH232" s="45"/>
      <c r="MYI232" s="45"/>
      <c r="MYJ232" s="45"/>
      <c r="MYK232" s="45"/>
      <c r="MYL232" s="45"/>
      <c r="MYM232" s="45"/>
      <c r="MYN232" s="45"/>
      <c r="MYO232" s="45"/>
      <c r="MYP232" s="45"/>
      <c r="MYQ232" s="45"/>
      <c r="MYR232" s="45"/>
      <c r="MYS232" s="45"/>
      <c r="MYT232" s="45"/>
      <c r="MYU232" s="45"/>
      <c r="MYV232" s="45"/>
      <c r="MYW232" s="45"/>
      <c r="MYX232" s="45"/>
      <c r="MYY232" s="45"/>
      <c r="MYZ232" s="45"/>
      <c r="MZA232" s="45"/>
      <c r="MZB232" s="45"/>
      <c r="MZC232" s="45"/>
      <c r="MZD232" s="45"/>
      <c r="MZE232" s="45"/>
      <c r="MZF232" s="45"/>
      <c r="MZG232" s="45"/>
      <c r="MZH232" s="45"/>
      <c r="MZI232" s="45"/>
      <c r="MZJ232" s="45"/>
      <c r="MZK232" s="45"/>
      <c r="MZL232" s="45"/>
      <c r="MZM232" s="45"/>
      <c r="MZN232" s="45"/>
      <c r="MZO232" s="45"/>
      <c r="MZP232" s="45"/>
      <c r="MZQ232" s="45"/>
      <c r="MZR232" s="45"/>
      <c r="MZS232" s="45"/>
      <c r="MZT232" s="45"/>
      <c r="MZU232" s="45"/>
      <c r="MZV232" s="45"/>
      <c r="MZW232" s="45"/>
      <c r="MZX232" s="45"/>
      <c r="MZY232" s="45"/>
      <c r="MZZ232" s="45"/>
      <c r="NAA232" s="45"/>
      <c r="NAB232" s="45"/>
      <c r="NAC232" s="45"/>
      <c r="NAD232" s="45"/>
      <c r="NAE232" s="45"/>
      <c r="NAF232" s="45"/>
      <c r="NAG232" s="45"/>
      <c r="NAH232" s="45"/>
      <c r="NAI232" s="45"/>
      <c r="NAJ232" s="45"/>
      <c r="NAK232" s="45"/>
      <c r="NAL232" s="45"/>
      <c r="NAM232" s="45"/>
      <c r="NAN232" s="45"/>
      <c r="NAO232" s="45"/>
      <c r="NAP232" s="45"/>
      <c r="NAQ232" s="45"/>
      <c r="NAR232" s="45"/>
      <c r="NAS232" s="45"/>
      <c r="NAT232" s="45"/>
      <c r="NAU232" s="45"/>
      <c r="NAV232" s="45"/>
      <c r="NAW232" s="45"/>
      <c r="NAX232" s="45"/>
      <c r="NAY232" s="45"/>
      <c r="NAZ232" s="45"/>
      <c r="NBA232" s="45"/>
      <c r="NBB232" s="45"/>
      <c r="NBC232" s="45"/>
      <c r="NBD232" s="45"/>
      <c r="NBE232" s="45"/>
      <c r="NBF232" s="45"/>
      <c r="NBG232" s="45"/>
      <c r="NBH232" s="45"/>
      <c r="NBI232" s="45"/>
      <c r="NBJ232" s="45"/>
      <c r="NBK232" s="45"/>
      <c r="NBL232" s="45"/>
      <c r="NBM232" s="45"/>
      <c r="NBN232" s="45"/>
      <c r="NBO232" s="45"/>
      <c r="NBP232" s="45"/>
      <c r="NBQ232" s="45"/>
      <c r="NBR232" s="45"/>
      <c r="NBS232" s="45"/>
      <c r="NBT232" s="45"/>
      <c r="NBU232" s="45"/>
      <c r="NBV232" s="45"/>
      <c r="NBW232" s="45"/>
      <c r="NBX232" s="45"/>
      <c r="NBY232" s="45"/>
      <c r="NBZ232" s="45"/>
      <c r="NCA232" s="45"/>
      <c r="NCB232" s="45"/>
      <c r="NCC232" s="45"/>
      <c r="NCD232" s="45"/>
      <c r="NCE232" s="45"/>
      <c r="NCF232" s="45"/>
      <c r="NCG232" s="45"/>
      <c r="NCH232" s="45"/>
      <c r="NCI232" s="45"/>
      <c r="NCJ232" s="45"/>
      <c r="NCK232" s="45"/>
      <c r="NCL232" s="45"/>
      <c r="NCM232" s="45"/>
      <c r="NCN232" s="45"/>
      <c r="NCO232" s="45"/>
      <c r="NCP232" s="45"/>
      <c r="NCQ232" s="45"/>
      <c r="NCR232" s="45"/>
      <c r="NCS232" s="45"/>
      <c r="NCT232" s="45"/>
      <c r="NCU232" s="45"/>
      <c r="NCV232" s="45"/>
      <c r="NCW232" s="45"/>
      <c r="NCX232" s="45"/>
      <c r="NCY232" s="45"/>
      <c r="NCZ232" s="45"/>
      <c r="NDA232" s="45"/>
      <c r="NDB232" s="45"/>
      <c r="NDC232" s="45"/>
      <c r="NDD232" s="45"/>
      <c r="NDE232" s="45"/>
      <c r="NDF232" s="45"/>
      <c r="NDG232" s="45"/>
      <c r="NDH232" s="45"/>
      <c r="NDI232" s="45"/>
      <c r="NDJ232" s="45"/>
      <c r="NDK232" s="45"/>
      <c r="NDL232" s="45"/>
      <c r="NDM232" s="45"/>
      <c r="NDN232" s="45"/>
      <c r="NDO232" s="45"/>
      <c r="NDP232" s="45"/>
      <c r="NDQ232" s="45"/>
      <c r="NDR232" s="45"/>
      <c r="NDS232" s="45"/>
      <c r="NDT232" s="45"/>
      <c r="NDU232" s="45"/>
      <c r="NDV232" s="45"/>
      <c r="NDW232" s="45"/>
      <c r="NDX232" s="45"/>
      <c r="NDY232" s="45"/>
      <c r="NDZ232" s="45"/>
      <c r="NEA232" s="45"/>
      <c r="NEB232" s="45"/>
      <c r="NEC232" s="45"/>
      <c r="NED232" s="45"/>
      <c r="NEE232" s="45"/>
      <c r="NEF232" s="45"/>
      <c r="NEG232" s="45"/>
      <c r="NEH232" s="45"/>
      <c r="NEI232" s="45"/>
      <c r="NEJ232" s="45"/>
      <c r="NEK232" s="45"/>
      <c r="NEL232" s="45"/>
      <c r="NEM232" s="45"/>
      <c r="NEN232" s="45"/>
      <c r="NEO232" s="45"/>
      <c r="NEP232" s="45"/>
      <c r="NEQ232" s="45"/>
      <c r="NER232" s="45"/>
      <c r="NES232" s="45"/>
      <c r="NET232" s="45"/>
      <c r="NEU232" s="45"/>
      <c r="NEV232" s="45"/>
      <c r="NEW232" s="45"/>
      <c r="NEX232" s="45"/>
      <c r="NEY232" s="45"/>
      <c r="NEZ232" s="45"/>
      <c r="NFA232" s="45"/>
      <c r="NFB232" s="45"/>
      <c r="NFC232" s="45"/>
      <c r="NFD232" s="45"/>
      <c r="NFE232" s="45"/>
      <c r="NFF232" s="45"/>
      <c r="NFG232" s="45"/>
      <c r="NFH232" s="45"/>
      <c r="NFI232" s="45"/>
      <c r="NFJ232" s="45"/>
      <c r="NFK232" s="45"/>
      <c r="NFL232" s="45"/>
      <c r="NFM232" s="45"/>
      <c r="NFN232" s="45"/>
      <c r="NFO232" s="45"/>
      <c r="NFP232" s="45"/>
      <c r="NFQ232" s="45"/>
      <c r="NFR232" s="45"/>
      <c r="NFS232" s="45"/>
      <c r="NFT232" s="45"/>
      <c r="NFU232" s="45"/>
      <c r="NFV232" s="45"/>
      <c r="NFW232" s="45"/>
      <c r="NFX232" s="45"/>
      <c r="NFY232" s="45"/>
      <c r="NFZ232" s="45"/>
      <c r="NGA232" s="45"/>
      <c r="NGB232" s="45"/>
      <c r="NGC232" s="45"/>
      <c r="NGD232" s="45"/>
      <c r="NGE232" s="45"/>
      <c r="NGF232" s="45"/>
      <c r="NGG232" s="45"/>
      <c r="NGH232" s="45"/>
      <c r="NGI232" s="45"/>
      <c r="NGJ232" s="45"/>
      <c r="NGK232" s="45"/>
      <c r="NGL232" s="45"/>
      <c r="NGM232" s="45"/>
      <c r="NGN232" s="45"/>
      <c r="NGO232" s="45"/>
      <c r="NGP232" s="45"/>
      <c r="NGQ232" s="45"/>
      <c r="NGR232" s="45"/>
      <c r="NGS232" s="45"/>
      <c r="NGT232" s="45"/>
      <c r="NGU232" s="45"/>
      <c r="NGV232" s="45"/>
      <c r="NGW232" s="45"/>
      <c r="NGX232" s="45"/>
      <c r="NGY232" s="45"/>
      <c r="NGZ232" s="45"/>
      <c r="NHA232" s="45"/>
      <c r="NHB232" s="45"/>
      <c r="NHC232" s="45"/>
      <c r="NHD232" s="45"/>
      <c r="NHE232" s="45"/>
      <c r="NHF232" s="45"/>
      <c r="NHG232" s="45"/>
      <c r="NHH232" s="45"/>
      <c r="NHI232" s="45"/>
      <c r="NHJ232" s="45"/>
      <c r="NHK232" s="45"/>
      <c r="NHL232" s="45"/>
      <c r="NHM232" s="45"/>
      <c r="NHN232" s="45"/>
      <c r="NHO232" s="45"/>
      <c r="NHP232" s="45"/>
      <c r="NHQ232" s="45"/>
      <c r="NHR232" s="45"/>
      <c r="NHS232" s="45"/>
      <c r="NHT232" s="45"/>
      <c r="NHU232" s="45"/>
      <c r="NHV232" s="45"/>
      <c r="NHW232" s="45"/>
      <c r="NHX232" s="45"/>
      <c r="NHY232" s="45"/>
      <c r="NHZ232" s="45"/>
      <c r="NIA232" s="45"/>
      <c r="NIB232" s="45"/>
      <c r="NIC232" s="45"/>
      <c r="NID232" s="45"/>
      <c r="NIE232" s="45"/>
      <c r="NIF232" s="45"/>
      <c r="NIG232" s="45"/>
      <c r="NIH232" s="45"/>
      <c r="NII232" s="45"/>
      <c r="NIJ232" s="45"/>
      <c r="NIK232" s="45"/>
      <c r="NIL232" s="45"/>
      <c r="NIM232" s="45"/>
      <c r="NIN232" s="45"/>
      <c r="NIO232" s="45"/>
      <c r="NIP232" s="45"/>
      <c r="NIQ232" s="45"/>
      <c r="NIR232" s="45"/>
      <c r="NIS232" s="45"/>
      <c r="NIT232" s="45"/>
      <c r="NIU232" s="45"/>
      <c r="NIV232" s="45"/>
      <c r="NIW232" s="45"/>
      <c r="NIX232" s="45"/>
      <c r="NIY232" s="45"/>
      <c r="NIZ232" s="45"/>
      <c r="NJA232" s="45"/>
      <c r="NJB232" s="45"/>
      <c r="NJC232" s="45"/>
      <c r="NJD232" s="45"/>
      <c r="NJE232" s="45"/>
      <c r="NJF232" s="45"/>
      <c r="NJG232" s="45"/>
      <c r="NJH232" s="45"/>
      <c r="NJI232" s="45"/>
      <c r="NJJ232" s="45"/>
      <c r="NJK232" s="45"/>
      <c r="NJL232" s="45"/>
      <c r="NJM232" s="45"/>
      <c r="NJN232" s="45"/>
      <c r="NJO232" s="45"/>
      <c r="NJP232" s="45"/>
      <c r="NJQ232" s="45"/>
      <c r="NJR232" s="45"/>
      <c r="NJS232" s="45"/>
      <c r="NJT232" s="45"/>
      <c r="NJU232" s="45"/>
      <c r="NJV232" s="45"/>
      <c r="NJW232" s="45"/>
      <c r="NJX232" s="45"/>
      <c r="NJY232" s="45"/>
      <c r="NJZ232" s="45"/>
      <c r="NKA232" s="45"/>
      <c r="NKB232" s="45"/>
      <c r="NKC232" s="45"/>
      <c r="NKD232" s="45"/>
      <c r="NKE232" s="45"/>
      <c r="NKF232" s="45"/>
      <c r="NKG232" s="45"/>
      <c r="NKH232" s="45"/>
      <c r="NKI232" s="45"/>
      <c r="NKJ232" s="45"/>
      <c r="NKK232" s="45"/>
      <c r="NKL232" s="45"/>
      <c r="NKM232" s="45"/>
      <c r="NKN232" s="45"/>
      <c r="NKO232" s="45"/>
      <c r="NKP232" s="45"/>
      <c r="NKQ232" s="45"/>
      <c r="NKR232" s="45"/>
      <c r="NKS232" s="45"/>
      <c r="NKT232" s="45"/>
      <c r="NKU232" s="45"/>
      <c r="NKV232" s="45"/>
      <c r="NKW232" s="45"/>
      <c r="NKX232" s="45"/>
      <c r="NKY232" s="45"/>
      <c r="NKZ232" s="45"/>
      <c r="NLA232" s="45"/>
      <c r="NLB232" s="45"/>
      <c r="NLC232" s="45"/>
      <c r="NLD232" s="45"/>
      <c r="NLE232" s="45"/>
      <c r="NLF232" s="45"/>
      <c r="NLG232" s="45"/>
      <c r="NLH232" s="45"/>
      <c r="NLI232" s="45"/>
      <c r="NLJ232" s="45"/>
      <c r="NLK232" s="45"/>
      <c r="NLL232" s="45"/>
      <c r="NLM232" s="45"/>
      <c r="NLN232" s="45"/>
      <c r="NLO232" s="45"/>
      <c r="NLP232" s="45"/>
      <c r="NLQ232" s="45"/>
      <c r="NLR232" s="45"/>
      <c r="NLS232" s="45"/>
      <c r="NLT232" s="45"/>
      <c r="NLU232" s="45"/>
      <c r="NLV232" s="45"/>
      <c r="NLW232" s="45"/>
      <c r="NLX232" s="45"/>
      <c r="NLY232" s="45"/>
      <c r="NLZ232" s="45"/>
      <c r="NMA232" s="45"/>
      <c r="NMB232" s="45"/>
      <c r="NMC232" s="45"/>
      <c r="NMD232" s="45"/>
      <c r="NME232" s="45"/>
      <c r="NMF232" s="45"/>
      <c r="NMG232" s="45"/>
      <c r="NMH232" s="45"/>
      <c r="NMI232" s="45"/>
      <c r="NMJ232" s="45"/>
      <c r="NMK232" s="45"/>
      <c r="NML232" s="45"/>
      <c r="NMM232" s="45"/>
      <c r="NMN232" s="45"/>
      <c r="NMO232" s="45"/>
      <c r="NMP232" s="45"/>
      <c r="NMQ232" s="45"/>
      <c r="NMR232" s="45"/>
      <c r="NMS232" s="45"/>
      <c r="NMT232" s="45"/>
      <c r="NMU232" s="45"/>
      <c r="NMV232" s="45"/>
      <c r="NMW232" s="45"/>
      <c r="NMX232" s="45"/>
      <c r="NMY232" s="45"/>
      <c r="NMZ232" s="45"/>
      <c r="NNA232" s="45"/>
      <c r="NNB232" s="45"/>
      <c r="NNC232" s="45"/>
      <c r="NND232" s="45"/>
      <c r="NNE232" s="45"/>
      <c r="NNF232" s="45"/>
      <c r="NNG232" s="45"/>
      <c r="NNH232" s="45"/>
      <c r="NNI232" s="45"/>
      <c r="NNJ232" s="45"/>
      <c r="NNK232" s="45"/>
      <c r="NNL232" s="45"/>
      <c r="NNM232" s="45"/>
      <c r="NNN232" s="45"/>
      <c r="NNO232" s="45"/>
      <c r="NNP232" s="45"/>
      <c r="NNQ232" s="45"/>
      <c r="NNR232" s="45"/>
      <c r="NNS232" s="45"/>
      <c r="NNT232" s="45"/>
      <c r="NNU232" s="45"/>
      <c r="NNV232" s="45"/>
      <c r="NNW232" s="45"/>
      <c r="NNX232" s="45"/>
      <c r="NNY232" s="45"/>
      <c r="NNZ232" s="45"/>
      <c r="NOA232" s="45"/>
      <c r="NOB232" s="45"/>
      <c r="NOC232" s="45"/>
      <c r="NOD232" s="45"/>
      <c r="NOE232" s="45"/>
      <c r="NOF232" s="45"/>
      <c r="NOG232" s="45"/>
      <c r="NOH232" s="45"/>
      <c r="NOI232" s="45"/>
      <c r="NOJ232" s="45"/>
      <c r="NOK232" s="45"/>
      <c r="NOL232" s="45"/>
      <c r="NOM232" s="45"/>
      <c r="NON232" s="45"/>
      <c r="NOO232" s="45"/>
      <c r="NOP232" s="45"/>
      <c r="NOQ232" s="45"/>
      <c r="NOR232" s="45"/>
      <c r="NOS232" s="45"/>
      <c r="NOT232" s="45"/>
      <c r="NOU232" s="45"/>
      <c r="NOV232" s="45"/>
      <c r="NOW232" s="45"/>
      <c r="NOX232" s="45"/>
      <c r="NOY232" s="45"/>
      <c r="NOZ232" s="45"/>
      <c r="NPA232" s="45"/>
      <c r="NPB232" s="45"/>
      <c r="NPC232" s="45"/>
      <c r="NPD232" s="45"/>
      <c r="NPE232" s="45"/>
      <c r="NPF232" s="45"/>
      <c r="NPG232" s="45"/>
      <c r="NPH232" s="45"/>
      <c r="NPI232" s="45"/>
      <c r="NPJ232" s="45"/>
      <c r="NPK232" s="45"/>
      <c r="NPL232" s="45"/>
      <c r="NPM232" s="45"/>
      <c r="NPN232" s="45"/>
      <c r="NPO232" s="45"/>
      <c r="NPP232" s="45"/>
      <c r="NPQ232" s="45"/>
      <c r="NPR232" s="45"/>
      <c r="NPS232" s="45"/>
      <c r="NPT232" s="45"/>
      <c r="NPU232" s="45"/>
      <c r="NPV232" s="45"/>
      <c r="NPW232" s="45"/>
      <c r="NPX232" s="45"/>
      <c r="NPY232" s="45"/>
      <c r="NPZ232" s="45"/>
      <c r="NQA232" s="45"/>
      <c r="NQB232" s="45"/>
      <c r="NQC232" s="45"/>
      <c r="NQD232" s="45"/>
      <c r="NQE232" s="45"/>
      <c r="NQF232" s="45"/>
      <c r="NQG232" s="45"/>
      <c r="NQH232" s="45"/>
      <c r="NQI232" s="45"/>
      <c r="NQJ232" s="45"/>
      <c r="NQK232" s="45"/>
      <c r="NQL232" s="45"/>
      <c r="NQM232" s="45"/>
      <c r="NQN232" s="45"/>
      <c r="NQO232" s="45"/>
      <c r="NQP232" s="45"/>
      <c r="NQQ232" s="45"/>
      <c r="NQR232" s="45"/>
      <c r="NQS232" s="45"/>
      <c r="NQT232" s="45"/>
      <c r="NQU232" s="45"/>
      <c r="NQV232" s="45"/>
      <c r="NQW232" s="45"/>
      <c r="NQX232" s="45"/>
      <c r="NQY232" s="45"/>
      <c r="NQZ232" s="45"/>
      <c r="NRA232" s="45"/>
      <c r="NRB232" s="45"/>
      <c r="NRC232" s="45"/>
      <c r="NRD232" s="45"/>
      <c r="NRE232" s="45"/>
      <c r="NRF232" s="45"/>
      <c r="NRG232" s="45"/>
      <c r="NRH232" s="45"/>
      <c r="NRI232" s="45"/>
      <c r="NRJ232" s="45"/>
      <c r="NRK232" s="45"/>
      <c r="NRL232" s="45"/>
      <c r="NRM232" s="45"/>
      <c r="NRN232" s="45"/>
      <c r="NRO232" s="45"/>
      <c r="NRP232" s="45"/>
      <c r="NRQ232" s="45"/>
      <c r="NRR232" s="45"/>
      <c r="NRS232" s="45"/>
      <c r="NRT232" s="45"/>
      <c r="NRU232" s="45"/>
      <c r="NRV232" s="45"/>
      <c r="NRW232" s="45"/>
      <c r="NRX232" s="45"/>
      <c r="NRY232" s="45"/>
      <c r="NRZ232" s="45"/>
      <c r="NSA232" s="45"/>
      <c r="NSB232" s="45"/>
      <c r="NSC232" s="45"/>
      <c r="NSD232" s="45"/>
      <c r="NSE232" s="45"/>
      <c r="NSF232" s="45"/>
      <c r="NSG232" s="45"/>
      <c r="NSH232" s="45"/>
      <c r="NSI232" s="45"/>
      <c r="NSJ232" s="45"/>
      <c r="NSK232" s="45"/>
      <c r="NSL232" s="45"/>
      <c r="NSM232" s="45"/>
      <c r="NSN232" s="45"/>
      <c r="NSO232" s="45"/>
      <c r="NSP232" s="45"/>
      <c r="NSQ232" s="45"/>
      <c r="NSR232" s="45"/>
      <c r="NSS232" s="45"/>
      <c r="NST232" s="45"/>
      <c r="NSU232" s="45"/>
      <c r="NSV232" s="45"/>
      <c r="NSW232" s="45"/>
      <c r="NSX232" s="45"/>
      <c r="NSY232" s="45"/>
      <c r="NSZ232" s="45"/>
      <c r="NTA232" s="45"/>
      <c r="NTB232" s="45"/>
      <c r="NTC232" s="45"/>
      <c r="NTD232" s="45"/>
      <c r="NTE232" s="45"/>
      <c r="NTF232" s="45"/>
      <c r="NTG232" s="45"/>
      <c r="NTH232" s="45"/>
      <c r="NTI232" s="45"/>
      <c r="NTJ232" s="45"/>
      <c r="NTK232" s="45"/>
      <c r="NTL232" s="45"/>
      <c r="NTM232" s="45"/>
      <c r="NTN232" s="45"/>
      <c r="NTO232" s="45"/>
      <c r="NTP232" s="45"/>
      <c r="NTQ232" s="45"/>
      <c r="NTR232" s="45"/>
      <c r="NTS232" s="45"/>
      <c r="NTT232" s="45"/>
      <c r="NTU232" s="45"/>
      <c r="NTV232" s="45"/>
      <c r="NTW232" s="45"/>
      <c r="NTX232" s="45"/>
      <c r="NTY232" s="45"/>
      <c r="NTZ232" s="45"/>
      <c r="NUA232" s="45"/>
      <c r="NUB232" s="45"/>
      <c r="NUC232" s="45"/>
      <c r="NUD232" s="45"/>
      <c r="NUE232" s="45"/>
      <c r="NUF232" s="45"/>
      <c r="NUG232" s="45"/>
      <c r="NUH232" s="45"/>
      <c r="NUI232" s="45"/>
      <c r="NUJ232" s="45"/>
      <c r="NUK232" s="45"/>
      <c r="NUL232" s="45"/>
      <c r="NUM232" s="45"/>
      <c r="NUN232" s="45"/>
      <c r="NUO232" s="45"/>
      <c r="NUP232" s="45"/>
      <c r="NUQ232" s="45"/>
      <c r="NUR232" s="45"/>
      <c r="NUS232" s="45"/>
      <c r="NUT232" s="45"/>
      <c r="NUU232" s="45"/>
      <c r="NUV232" s="45"/>
      <c r="NUW232" s="45"/>
      <c r="NUX232" s="45"/>
      <c r="NUY232" s="45"/>
      <c r="NUZ232" s="45"/>
      <c r="NVA232" s="45"/>
      <c r="NVB232" s="45"/>
      <c r="NVC232" s="45"/>
      <c r="NVD232" s="45"/>
      <c r="NVE232" s="45"/>
      <c r="NVF232" s="45"/>
      <c r="NVG232" s="45"/>
      <c r="NVH232" s="45"/>
      <c r="NVI232" s="45"/>
      <c r="NVJ232" s="45"/>
      <c r="NVK232" s="45"/>
      <c r="NVL232" s="45"/>
      <c r="NVM232" s="45"/>
      <c r="NVN232" s="45"/>
      <c r="NVO232" s="45"/>
      <c r="NVP232" s="45"/>
      <c r="NVQ232" s="45"/>
      <c r="NVR232" s="45"/>
      <c r="NVS232" s="45"/>
      <c r="NVT232" s="45"/>
      <c r="NVU232" s="45"/>
      <c r="NVV232" s="45"/>
      <c r="NVW232" s="45"/>
      <c r="NVX232" s="45"/>
      <c r="NVY232" s="45"/>
      <c r="NVZ232" s="45"/>
      <c r="NWA232" s="45"/>
      <c r="NWB232" s="45"/>
      <c r="NWC232" s="45"/>
      <c r="NWD232" s="45"/>
      <c r="NWE232" s="45"/>
      <c r="NWF232" s="45"/>
      <c r="NWG232" s="45"/>
      <c r="NWH232" s="45"/>
      <c r="NWI232" s="45"/>
      <c r="NWJ232" s="45"/>
      <c r="NWK232" s="45"/>
      <c r="NWL232" s="45"/>
      <c r="NWM232" s="45"/>
      <c r="NWN232" s="45"/>
      <c r="NWO232" s="45"/>
      <c r="NWP232" s="45"/>
      <c r="NWQ232" s="45"/>
      <c r="NWR232" s="45"/>
      <c r="NWS232" s="45"/>
      <c r="NWT232" s="45"/>
      <c r="NWU232" s="45"/>
      <c r="NWV232" s="45"/>
      <c r="NWW232" s="45"/>
      <c r="NWX232" s="45"/>
      <c r="NWY232" s="45"/>
      <c r="NWZ232" s="45"/>
      <c r="NXA232" s="45"/>
      <c r="NXB232" s="45"/>
      <c r="NXC232" s="45"/>
      <c r="NXD232" s="45"/>
      <c r="NXE232" s="45"/>
      <c r="NXF232" s="45"/>
      <c r="NXG232" s="45"/>
      <c r="NXH232" s="45"/>
      <c r="NXI232" s="45"/>
      <c r="NXJ232" s="45"/>
      <c r="NXK232" s="45"/>
      <c r="NXL232" s="45"/>
      <c r="NXM232" s="45"/>
      <c r="NXN232" s="45"/>
      <c r="NXO232" s="45"/>
      <c r="NXP232" s="45"/>
      <c r="NXQ232" s="45"/>
      <c r="NXR232" s="45"/>
      <c r="NXS232" s="45"/>
      <c r="NXT232" s="45"/>
      <c r="NXU232" s="45"/>
      <c r="NXV232" s="45"/>
      <c r="NXW232" s="45"/>
      <c r="NXX232" s="45"/>
      <c r="NXY232" s="45"/>
      <c r="NXZ232" s="45"/>
      <c r="NYA232" s="45"/>
      <c r="NYB232" s="45"/>
      <c r="NYC232" s="45"/>
      <c r="NYD232" s="45"/>
      <c r="NYE232" s="45"/>
      <c r="NYF232" s="45"/>
      <c r="NYG232" s="45"/>
      <c r="NYH232" s="45"/>
      <c r="NYI232" s="45"/>
      <c r="NYJ232" s="45"/>
      <c r="NYK232" s="45"/>
      <c r="NYL232" s="45"/>
      <c r="NYM232" s="45"/>
      <c r="NYN232" s="45"/>
      <c r="NYO232" s="45"/>
      <c r="NYP232" s="45"/>
      <c r="NYQ232" s="45"/>
      <c r="NYR232" s="45"/>
      <c r="NYS232" s="45"/>
      <c r="NYT232" s="45"/>
      <c r="NYU232" s="45"/>
      <c r="NYV232" s="45"/>
      <c r="NYW232" s="45"/>
      <c r="NYX232" s="45"/>
      <c r="NYY232" s="45"/>
      <c r="NYZ232" s="45"/>
      <c r="NZA232" s="45"/>
      <c r="NZB232" s="45"/>
      <c r="NZC232" s="45"/>
      <c r="NZD232" s="45"/>
      <c r="NZE232" s="45"/>
      <c r="NZF232" s="45"/>
      <c r="NZG232" s="45"/>
      <c r="NZH232" s="45"/>
      <c r="NZI232" s="45"/>
      <c r="NZJ232" s="45"/>
      <c r="NZK232" s="45"/>
      <c r="NZL232" s="45"/>
      <c r="NZM232" s="45"/>
      <c r="NZN232" s="45"/>
      <c r="NZO232" s="45"/>
      <c r="NZP232" s="45"/>
      <c r="NZQ232" s="45"/>
      <c r="NZR232" s="45"/>
      <c r="NZS232" s="45"/>
      <c r="NZT232" s="45"/>
      <c r="NZU232" s="45"/>
      <c r="NZV232" s="45"/>
      <c r="NZW232" s="45"/>
      <c r="NZX232" s="45"/>
      <c r="NZY232" s="45"/>
      <c r="NZZ232" s="45"/>
      <c r="OAA232" s="45"/>
      <c r="OAB232" s="45"/>
      <c r="OAC232" s="45"/>
      <c r="OAD232" s="45"/>
      <c r="OAE232" s="45"/>
      <c r="OAF232" s="45"/>
      <c r="OAG232" s="45"/>
      <c r="OAH232" s="45"/>
      <c r="OAI232" s="45"/>
      <c r="OAJ232" s="45"/>
      <c r="OAK232" s="45"/>
      <c r="OAL232" s="45"/>
      <c r="OAM232" s="45"/>
      <c r="OAN232" s="45"/>
      <c r="OAO232" s="45"/>
      <c r="OAP232" s="45"/>
      <c r="OAQ232" s="45"/>
      <c r="OAR232" s="45"/>
      <c r="OAS232" s="45"/>
      <c r="OAT232" s="45"/>
      <c r="OAU232" s="45"/>
      <c r="OAV232" s="45"/>
      <c r="OAW232" s="45"/>
      <c r="OAX232" s="45"/>
      <c r="OAY232" s="45"/>
      <c r="OAZ232" s="45"/>
      <c r="OBA232" s="45"/>
      <c r="OBB232" s="45"/>
      <c r="OBC232" s="45"/>
      <c r="OBD232" s="45"/>
      <c r="OBE232" s="45"/>
      <c r="OBF232" s="45"/>
      <c r="OBG232" s="45"/>
      <c r="OBH232" s="45"/>
      <c r="OBI232" s="45"/>
      <c r="OBJ232" s="45"/>
      <c r="OBK232" s="45"/>
      <c r="OBL232" s="45"/>
      <c r="OBM232" s="45"/>
      <c r="OBN232" s="45"/>
      <c r="OBO232" s="45"/>
      <c r="OBP232" s="45"/>
      <c r="OBQ232" s="45"/>
      <c r="OBR232" s="45"/>
      <c r="OBS232" s="45"/>
      <c r="OBT232" s="45"/>
      <c r="OBU232" s="45"/>
      <c r="OBV232" s="45"/>
      <c r="OBW232" s="45"/>
      <c r="OBX232" s="45"/>
      <c r="OBY232" s="45"/>
      <c r="OBZ232" s="45"/>
      <c r="OCA232" s="45"/>
      <c r="OCB232" s="45"/>
      <c r="OCC232" s="45"/>
      <c r="OCD232" s="45"/>
      <c r="OCE232" s="45"/>
      <c r="OCF232" s="45"/>
      <c r="OCG232" s="45"/>
      <c r="OCH232" s="45"/>
      <c r="OCI232" s="45"/>
      <c r="OCJ232" s="45"/>
      <c r="OCK232" s="45"/>
      <c r="OCL232" s="45"/>
      <c r="OCM232" s="45"/>
      <c r="OCN232" s="45"/>
      <c r="OCO232" s="45"/>
      <c r="OCP232" s="45"/>
      <c r="OCQ232" s="45"/>
      <c r="OCR232" s="45"/>
      <c r="OCS232" s="45"/>
      <c r="OCT232" s="45"/>
      <c r="OCU232" s="45"/>
      <c r="OCV232" s="45"/>
      <c r="OCW232" s="45"/>
      <c r="OCX232" s="45"/>
      <c r="OCY232" s="45"/>
      <c r="OCZ232" s="45"/>
      <c r="ODA232" s="45"/>
      <c r="ODB232" s="45"/>
      <c r="ODC232" s="45"/>
      <c r="ODD232" s="45"/>
      <c r="ODE232" s="45"/>
      <c r="ODF232" s="45"/>
      <c r="ODG232" s="45"/>
      <c r="ODH232" s="45"/>
      <c r="ODI232" s="45"/>
      <c r="ODJ232" s="45"/>
      <c r="ODK232" s="45"/>
      <c r="ODL232" s="45"/>
      <c r="ODM232" s="45"/>
      <c r="ODN232" s="45"/>
      <c r="ODO232" s="45"/>
      <c r="ODP232" s="45"/>
      <c r="ODQ232" s="45"/>
      <c r="ODR232" s="45"/>
      <c r="ODS232" s="45"/>
      <c r="ODT232" s="45"/>
      <c r="ODU232" s="45"/>
      <c r="ODV232" s="45"/>
      <c r="ODW232" s="45"/>
      <c r="ODX232" s="45"/>
      <c r="ODY232" s="45"/>
      <c r="ODZ232" s="45"/>
      <c r="OEA232" s="45"/>
      <c r="OEB232" s="45"/>
      <c r="OEC232" s="45"/>
      <c r="OED232" s="45"/>
      <c r="OEE232" s="45"/>
      <c r="OEF232" s="45"/>
      <c r="OEG232" s="45"/>
      <c r="OEH232" s="45"/>
      <c r="OEI232" s="45"/>
      <c r="OEJ232" s="45"/>
      <c r="OEK232" s="45"/>
      <c r="OEL232" s="45"/>
      <c r="OEM232" s="45"/>
      <c r="OEN232" s="45"/>
      <c r="OEO232" s="45"/>
      <c r="OEP232" s="45"/>
      <c r="OEQ232" s="45"/>
      <c r="OER232" s="45"/>
      <c r="OES232" s="45"/>
      <c r="OET232" s="45"/>
      <c r="OEU232" s="45"/>
      <c r="OEV232" s="45"/>
      <c r="OEW232" s="45"/>
      <c r="OEX232" s="45"/>
      <c r="OEY232" s="45"/>
      <c r="OEZ232" s="45"/>
      <c r="OFA232" s="45"/>
      <c r="OFB232" s="45"/>
      <c r="OFC232" s="45"/>
      <c r="OFD232" s="45"/>
      <c r="OFE232" s="45"/>
      <c r="OFF232" s="45"/>
      <c r="OFG232" s="45"/>
      <c r="OFH232" s="45"/>
      <c r="OFI232" s="45"/>
      <c r="OFJ232" s="45"/>
      <c r="OFK232" s="45"/>
      <c r="OFL232" s="45"/>
      <c r="OFM232" s="45"/>
      <c r="OFN232" s="45"/>
      <c r="OFO232" s="45"/>
      <c r="OFP232" s="45"/>
      <c r="OFQ232" s="45"/>
      <c r="OFR232" s="45"/>
      <c r="OFS232" s="45"/>
      <c r="OFT232" s="45"/>
      <c r="OFU232" s="45"/>
      <c r="OFV232" s="45"/>
      <c r="OFW232" s="45"/>
      <c r="OFX232" s="45"/>
      <c r="OFY232" s="45"/>
      <c r="OFZ232" s="45"/>
      <c r="OGA232" s="45"/>
      <c r="OGB232" s="45"/>
      <c r="OGC232" s="45"/>
      <c r="OGD232" s="45"/>
      <c r="OGE232" s="45"/>
      <c r="OGF232" s="45"/>
      <c r="OGG232" s="45"/>
      <c r="OGH232" s="45"/>
      <c r="OGI232" s="45"/>
      <c r="OGJ232" s="45"/>
      <c r="OGK232" s="45"/>
      <c r="OGL232" s="45"/>
      <c r="OGM232" s="45"/>
      <c r="OGN232" s="45"/>
      <c r="OGO232" s="45"/>
      <c r="OGP232" s="45"/>
      <c r="OGQ232" s="45"/>
      <c r="OGR232" s="45"/>
      <c r="OGS232" s="45"/>
      <c r="OGT232" s="45"/>
      <c r="OGU232" s="45"/>
      <c r="OGV232" s="45"/>
      <c r="OGW232" s="45"/>
      <c r="OGX232" s="45"/>
      <c r="OGY232" s="45"/>
      <c r="OGZ232" s="45"/>
      <c r="OHA232" s="45"/>
      <c r="OHB232" s="45"/>
      <c r="OHC232" s="45"/>
      <c r="OHD232" s="45"/>
      <c r="OHE232" s="45"/>
      <c r="OHF232" s="45"/>
      <c r="OHG232" s="45"/>
      <c r="OHH232" s="45"/>
      <c r="OHI232" s="45"/>
      <c r="OHJ232" s="45"/>
      <c r="OHK232" s="45"/>
      <c r="OHL232" s="45"/>
      <c r="OHM232" s="45"/>
      <c r="OHN232" s="45"/>
      <c r="OHO232" s="45"/>
      <c r="OHP232" s="45"/>
      <c r="OHQ232" s="45"/>
      <c r="OHR232" s="45"/>
      <c r="OHS232" s="45"/>
      <c r="OHT232" s="45"/>
      <c r="OHU232" s="45"/>
      <c r="OHV232" s="45"/>
      <c r="OHW232" s="45"/>
      <c r="OHX232" s="45"/>
      <c r="OHY232" s="45"/>
      <c r="OHZ232" s="45"/>
      <c r="OIA232" s="45"/>
      <c r="OIB232" s="45"/>
      <c r="OIC232" s="45"/>
      <c r="OID232" s="45"/>
      <c r="OIE232" s="45"/>
      <c r="OIF232" s="45"/>
      <c r="OIG232" s="45"/>
      <c r="OIH232" s="45"/>
      <c r="OII232" s="45"/>
      <c r="OIJ232" s="45"/>
      <c r="OIK232" s="45"/>
      <c r="OIL232" s="45"/>
      <c r="OIM232" s="45"/>
      <c r="OIN232" s="45"/>
      <c r="OIO232" s="45"/>
      <c r="OIP232" s="45"/>
      <c r="OIQ232" s="45"/>
      <c r="OIR232" s="45"/>
      <c r="OIS232" s="45"/>
      <c r="OIT232" s="45"/>
      <c r="OIU232" s="45"/>
      <c r="OIV232" s="45"/>
      <c r="OIW232" s="45"/>
      <c r="OIX232" s="45"/>
      <c r="OIY232" s="45"/>
      <c r="OIZ232" s="45"/>
      <c r="OJA232" s="45"/>
      <c r="OJB232" s="45"/>
      <c r="OJC232" s="45"/>
      <c r="OJD232" s="45"/>
      <c r="OJE232" s="45"/>
      <c r="OJF232" s="45"/>
      <c r="OJG232" s="45"/>
      <c r="OJH232" s="45"/>
      <c r="OJI232" s="45"/>
      <c r="OJJ232" s="45"/>
      <c r="OJK232" s="45"/>
      <c r="OJL232" s="45"/>
      <c r="OJM232" s="45"/>
      <c r="OJN232" s="45"/>
      <c r="OJO232" s="45"/>
      <c r="OJP232" s="45"/>
      <c r="OJQ232" s="45"/>
      <c r="OJR232" s="45"/>
      <c r="OJS232" s="45"/>
      <c r="OJT232" s="45"/>
      <c r="OJU232" s="45"/>
      <c r="OJV232" s="45"/>
      <c r="OJW232" s="45"/>
      <c r="OJX232" s="45"/>
      <c r="OJY232" s="45"/>
      <c r="OJZ232" s="45"/>
      <c r="OKA232" s="45"/>
      <c r="OKB232" s="45"/>
      <c r="OKC232" s="45"/>
      <c r="OKD232" s="45"/>
      <c r="OKE232" s="45"/>
      <c r="OKF232" s="45"/>
      <c r="OKG232" s="45"/>
      <c r="OKH232" s="45"/>
      <c r="OKI232" s="45"/>
      <c r="OKJ232" s="45"/>
      <c r="OKK232" s="45"/>
      <c r="OKL232" s="45"/>
      <c r="OKM232" s="45"/>
      <c r="OKN232" s="45"/>
      <c r="OKO232" s="45"/>
      <c r="OKP232" s="45"/>
      <c r="OKQ232" s="45"/>
      <c r="OKR232" s="45"/>
      <c r="OKS232" s="45"/>
      <c r="OKT232" s="45"/>
      <c r="OKU232" s="45"/>
      <c r="OKV232" s="45"/>
      <c r="OKW232" s="45"/>
      <c r="OKX232" s="45"/>
      <c r="OKY232" s="45"/>
      <c r="OKZ232" s="45"/>
      <c r="OLA232" s="45"/>
      <c r="OLB232" s="45"/>
      <c r="OLC232" s="45"/>
      <c r="OLD232" s="45"/>
      <c r="OLE232" s="45"/>
      <c r="OLF232" s="45"/>
      <c r="OLG232" s="45"/>
      <c r="OLH232" s="45"/>
      <c r="OLI232" s="45"/>
      <c r="OLJ232" s="45"/>
      <c r="OLK232" s="45"/>
      <c r="OLL232" s="45"/>
      <c r="OLM232" s="45"/>
      <c r="OLN232" s="45"/>
      <c r="OLO232" s="45"/>
      <c r="OLP232" s="45"/>
      <c r="OLQ232" s="45"/>
      <c r="OLR232" s="45"/>
      <c r="OLS232" s="45"/>
      <c r="OLT232" s="45"/>
      <c r="OLU232" s="45"/>
      <c r="OLV232" s="45"/>
      <c r="OLW232" s="45"/>
      <c r="OLX232" s="45"/>
      <c r="OLY232" s="45"/>
      <c r="OLZ232" s="45"/>
      <c r="OMA232" s="45"/>
      <c r="OMB232" s="45"/>
      <c r="OMC232" s="45"/>
      <c r="OMD232" s="45"/>
      <c r="OME232" s="45"/>
      <c r="OMF232" s="45"/>
      <c r="OMG232" s="45"/>
      <c r="OMH232" s="45"/>
      <c r="OMI232" s="45"/>
      <c r="OMJ232" s="45"/>
      <c r="OMK232" s="45"/>
      <c r="OML232" s="45"/>
      <c r="OMM232" s="45"/>
      <c r="OMN232" s="45"/>
      <c r="OMO232" s="45"/>
      <c r="OMP232" s="45"/>
      <c r="OMQ232" s="45"/>
      <c r="OMR232" s="45"/>
      <c r="OMS232" s="45"/>
      <c r="OMT232" s="45"/>
      <c r="OMU232" s="45"/>
      <c r="OMV232" s="45"/>
      <c r="OMW232" s="45"/>
      <c r="OMX232" s="45"/>
      <c r="OMY232" s="45"/>
      <c r="OMZ232" s="45"/>
      <c r="ONA232" s="45"/>
      <c r="ONB232" s="45"/>
      <c r="ONC232" s="45"/>
      <c r="OND232" s="45"/>
      <c r="ONE232" s="45"/>
      <c r="ONF232" s="45"/>
      <c r="ONG232" s="45"/>
      <c r="ONH232" s="45"/>
      <c r="ONI232" s="45"/>
      <c r="ONJ232" s="45"/>
      <c r="ONK232" s="45"/>
      <c r="ONL232" s="45"/>
      <c r="ONM232" s="45"/>
      <c r="ONN232" s="45"/>
      <c r="ONO232" s="45"/>
      <c r="ONP232" s="45"/>
      <c r="ONQ232" s="45"/>
      <c r="ONR232" s="45"/>
      <c r="ONS232" s="45"/>
      <c r="ONT232" s="45"/>
      <c r="ONU232" s="45"/>
      <c r="ONV232" s="45"/>
      <c r="ONW232" s="45"/>
      <c r="ONX232" s="45"/>
      <c r="ONY232" s="45"/>
      <c r="ONZ232" s="45"/>
      <c r="OOA232" s="45"/>
      <c r="OOB232" s="45"/>
      <c r="OOC232" s="45"/>
      <c r="OOD232" s="45"/>
      <c r="OOE232" s="45"/>
      <c r="OOF232" s="45"/>
      <c r="OOG232" s="45"/>
      <c r="OOH232" s="45"/>
      <c r="OOI232" s="45"/>
      <c r="OOJ232" s="45"/>
      <c r="OOK232" s="45"/>
      <c r="OOL232" s="45"/>
      <c r="OOM232" s="45"/>
      <c r="OON232" s="45"/>
      <c r="OOO232" s="45"/>
      <c r="OOP232" s="45"/>
      <c r="OOQ232" s="45"/>
      <c r="OOR232" s="45"/>
      <c r="OOS232" s="45"/>
      <c r="OOT232" s="45"/>
      <c r="OOU232" s="45"/>
      <c r="OOV232" s="45"/>
      <c r="OOW232" s="45"/>
      <c r="OOX232" s="45"/>
      <c r="OOY232" s="45"/>
      <c r="OOZ232" s="45"/>
      <c r="OPA232" s="45"/>
      <c r="OPB232" s="45"/>
      <c r="OPC232" s="45"/>
      <c r="OPD232" s="45"/>
      <c r="OPE232" s="45"/>
      <c r="OPF232" s="45"/>
      <c r="OPG232" s="45"/>
      <c r="OPH232" s="45"/>
      <c r="OPI232" s="45"/>
      <c r="OPJ232" s="45"/>
      <c r="OPK232" s="45"/>
      <c r="OPL232" s="45"/>
      <c r="OPM232" s="45"/>
      <c r="OPN232" s="45"/>
      <c r="OPO232" s="45"/>
      <c r="OPP232" s="45"/>
      <c r="OPQ232" s="45"/>
      <c r="OPR232" s="45"/>
      <c r="OPS232" s="45"/>
      <c r="OPT232" s="45"/>
      <c r="OPU232" s="45"/>
      <c r="OPV232" s="45"/>
      <c r="OPW232" s="45"/>
      <c r="OPX232" s="45"/>
      <c r="OPY232" s="45"/>
      <c r="OPZ232" s="45"/>
      <c r="OQA232" s="45"/>
      <c r="OQB232" s="45"/>
      <c r="OQC232" s="45"/>
      <c r="OQD232" s="45"/>
      <c r="OQE232" s="45"/>
      <c r="OQF232" s="45"/>
      <c r="OQG232" s="45"/>
      <c r="OQH232" s="45"/>
      <c r="OQI232" s="45"/>
      <c r="OQJ232" s="45"/>
      <c r="OQK232" s="45"/>
      <c r="OQL232" s="45"/>
      <c r="OQM232" s="45"/>
      <c r="OQN232" s="45"/>
      <c r="OQO232" s="45"/>
      <c r="OQP232" s="45"/>
      <c r="OQQ232" s="45"/>
      <c r="OQR232" s="45"/>
      <c r="OQS232" s="45"/>
      <c r="OQT232" s="45"/>
      <c r="OQU232" s="45"/>
      <c r="OQV232" s="45"/>
      <c r="OQW232" s="45"/>
      <c r="OQX232" s="45"/>
      <c r="OQY232" s="45"/>
      <c r="OQZ232" s="45"/>
      <c r="ORA232" s="45"/>
      <c r="ORB232" s="45"/>
      <c r="ORC232" s="45"/>
      <c r="ORD232" s="45"/>
      <c r="ORE232" s="45"/>
      <c r="ORF232" s="45"/>
      <c r="ORG232" s="45"/>
      <c r="ORH232" s="45"/>
      <c r="ORI232" s="45"/>
      <c r="ORJ232" s="45"/>
      <c r="ORK232" s="45"/>
      <c r="ORL232" s="45"/>
      <c r="ORM232" s="45"/>
      <c r="ORN232" s="45"/>
      <c r="ORO232" s="45"/>
      <c r="ORP232" s="45"/>
      <c r="ORQ232" s="45"/>
      <c r="ORR232" s="45"/>
      <c r="ORS232" s="45"/>
      <c r="ORT232" s="45"/>
      <c r="ORU232" s="45"/>
      <c r="ORV232" s="45"/>
      <c r="ORW232" s="45"/>
      <c r="ORX232" s="45"/>
      <c r="ORY232" s="45"/>
      <c r="ORZ232" s="45"/>
      <c r="OSA232" s="45"/>
      <c r="OSB232" s="45"/>
      <c r="OSC232" s="45"/>
      <c r="OSD232" s="45"/>
      <c r="OSE232" s="45"/>
      <c r="OSF232" s="45"/>
      <c r="OSG232" s="45"/>
      <c r="OSH232" s="45"/>
      <c r="OSI232" s="45"/>
      <c r="OSJ232" s="45"/>
      <c r="OSK232" s="45"/>
      <c r="OSL232" s="45"/>
      <c r="OSM232" s="45"/>
      <c r="OSN232" s="45"/>
      <c r="OSO232" s="45"/>
      <c r="OSP232" s="45"/>
      <c r="OSQ232" s="45"/>
      <c r="OSR232" s="45"/>
      <c r="OSS232" s="45"/>
      <c r="OST232" s="45"/>
      <c r="OSU232" s="45"/>
      <c r="OSV232" s="45"/>
      <c r="OSW232" s="45"/>
      <c r="OSX232" s="45"/>
      <c r="OSY232" s="45"/>
      <c r="OSZ232" s="45"/>
      <c r="OTA232" s="45"/>
      <c r="OTB232" s="45"/>
      <c r="OTC232" s="45"/>
      <c r="OTD232" s="45"/>
      <c r="OTE232" s="45"/>
      <c r="OTF232" s="45"/>
      <c r="OTG232" s="45"/>
      <c r="OTH232" s="45"/>
      <c r="OTI232" s="45"/>
      <c r="OTJ232" s="45"/>
      <c r="OTK232" s="45"/>
      <c r="OTL232" s="45"/>
      <c r="OTM232" s="45"/>
      <c r="OTN232" s="45"/>
      <c r="OTO232" s="45"/>
      <c r="OTP232" s="45"/>
      <c r="OTQ232" s="45"/>
      <c r="OTR232" s="45"/>
      <c r="OTS232" s="45"/>
      <c r="OTT232" s="45"/>
      <c r="OTU232" s="45"/>
      <c r="OTV232" s="45"/>
      <c r="OTW232" s="45"/>
      <c r="OTX232" s="45"/>
      <c r="OTY232" s="45"/>
      <c r="OTZ232" s="45"/>
      <c r="OUA232" s="45"/>
      <c r="OUB232" s="45"/>
      <c r="OUC232" s="45"/>
      <c r="OUD232" s="45"/>
      <c r="OUE232" s="45"/>
      <c r="OUF232" s="45"/>
      <c r="OUG232" s="45"/>
      <c r="OUH232" s="45"/>
      <c r="OUI232" s="45"/>
      <c r="OUJ232" s="45"/>
      <c r="OUK232" s="45"/>
      <c r="OUL232" s="45"/>
      <c r="OUM232" s="45"/>
      <c r="OUN232" s="45"/>
      <c r="OUO232" s="45"/>
      <c r="OUP232" s="45"/>
      <c r="OUQ232" s="45"/>
      <c r="OUR232" s="45"/>
      <c r="OUS232" s="45"/>
      <c r="OUT232" s="45"/>
      <c r="OUU232" s="45"/>
      <c r="OUV232" s="45"/>
      <c r="OUW232" s="45"/>
      <c r="OUX232" s="45"/>
      <c r="OUY232" s="45"/>
      <c r="OUZ232" s="45"/>
      <c r="OVA232" s="45"/>
      <c r="OVB232" s="45"/>
      <c r="OVC232" s="45"/>
      <c r="OVD232" s="45"/>
      <c r="OVE232" s="45"/>
      <c r="OVF232" s="45"/>
      <c r="OVG232" s="45"/>
      <c r="OVH232" s="45"/>
      <c r="OVI232" s="45"/>
      <c r="OVJ232" s="45"/>
      <c r="OVK232" s="45"/>
      <c r="OVL232" s="45"/>
      <c r="OVM232" s="45"/>
      <c r="OVN232" s="45"/>
      <c r="OVO232" s="45"/>
      <c r="OVP232" s="45"/>
      <c r="OVQ232" s="45"/>
      <c r="OVR232" s="45"/>
      <c r="OVS232" s="45"/>
      <c r="OVT232" s="45"/>
      <c r="OVU232" s="45"/>
      <c r="OVV232" s="45"/>
      <c r="OVW232" s="45"/>
      <c r="OVX232" s="45"/>
      <c r="OVY232" s="45"/>
      <c r="OVZ232" s="45"/>
      <c r="OWA232" s="45"/>
      <c r="OWB232" s="45"/>
      <c r="OWC232" s="45"/>
      <c r="OWD232" s="45"/>
      <c r="OWE232" s="45"/>
      <c r="OWF232" s="45"/>
      <c r="OWG232" s="45"/>
      <c r="OWH232" s="45"/>
      <c r="OWI232" s="45"/>
      <c r="OWJ232" s="45"/>
      <c r="OWK232" s="45"/>
      <c r="OWL232" s="45"/>
      <c r="OWM232" s="45"/>
      <c r="OWN232" s="45"/>
      <c r="OWO232" s="45"/>
      <c r="OWP232" s="45"/>
      <c r="OWQ232" s="45"/>
      <c r="OWR232" s="45"/>
      <c r="OWS232" s="45"/>
      <c r="OWT232" s="45"/>
      <c r="OWU232" s="45"/>
      <c r="OWV232" s="45"/>
      <c r="OWW232" s="45"/>
      <c r="OWX232" s="45"/>
      <c r="OWY232" s="45"/>
      <c r="OWZ232" s="45"/>
      <c r="OXA232" s="45"/>
      <c r="OXB232" s="45"/>
      <c r="OXC232" s="45"/>
      <c r="OXD232" s="45"/>
      <c r="OXE232" s="45"/>
      <c r="OXF232" s="45"/>
      <c r="OXG232" s="45"/>
      <c r="OXH232" s="45"/>
      <c r="OXI232" s="45"/>
      <c r="OXJ232" s="45"/>
      <c r="OXK232" s="45"/>
      <c r="OXL232" s="45"/>
      <c r="OXM232" s="45"/>
      <c r="OXN232" s="45"/>
      <c r="OXO232" s="45"/>
      <c r="OXP232" s="45"/>
      <c r="OXQ232" s="45"/>
      <c r="OXR232" s="45"/>
      <c r="OXS232" s="45"/>
      <c r="OXT232" s="45"/>
      <c r="OXU232" s="45"/>
      <c r="OXV232" s="45"/>
      <c r="OXW232" s="45"/>
      <c r="OXX232" s="45"/>
      <c r="OXY232" s="45"/>
      <c r="OXZ232" s="45"/>
      <c r="OYA232" s="45"/>
      <c r="OYB232" s="45"/>
      <c r="OYC232" s="45"/>
      <c r="OYD232" s="45"/>
      <c r="OYE232" s="45"/>
      <c r="OYF232" s="45"/>
      <c r="OYG232" s="45"/>
      <c r="OYH232" s="45"/>
      <c r="OYI232" s="45"/>
      <c r="OYJ232" s="45"/>
      <c r="OYK232" s="45"/>
      <c r="OYL232" s="45"/>
      <c r="OYM232" s="45"/>
      <c r="OYN232" s="45"/>
      <c r="OYO232" s="45"/>
      <c r="OYP232" s="45"/>
      <c r="OYQ232" s="45"/>
      <c r="OYR232" s="45"/>
      <c r="OYS232" s="45"/>
      <c r="OYT232" s="45"/>
      <c r="OYU232" s="45"/>
      <c r="OYV232" s="45"/>
      <c r="OYW232" s="45"/>
      <c r="OYX232" s="45"/>
      <c r="OYY232" s="45"/>
      <c r="OYZ232" s="45"/>
      <c r="OZA232" s="45"/>
      <c r="OZB232" s="45"/>
      <c r="OZC232" s="45"/>
      <c r="OZD232" s="45"/>
      <c r="OZE232" s="45"/>
      <c r="OZF232" s="45"/>
      <c r="OZG232" s="45"/>
      <c r="OZH232" s="45"/>
      <c r="OZI232" s="45"/>
      <c r="OZJ232" s="45"/>
      <c r="OZK232" s="45"/>
      <c r="OZL232" s="45"/>
      <c r="OZM232" s="45"/>
      <c r="OZN232" s="45"/>
      <c r="OZO232" s="45"/>
      <c r="OZP232" s="45"/>
      <c r="OZQ232" s="45"/>
      <c r="OZR232" s="45"/>
      <c r="OZS232" s="45"/>
      <c r="OZT232" s="45"/>
      <c r="OZU232" s="45"/>
      <c r="OZV232" s="45"/>
      <c r="OZW232" s="45"/>
      <c r="OZX232" s="45"/>
      <c r="OZY232" s="45"/>
      <c r="OZZ232" s="45"/>
      <c r="PAA232" s="45"/>
      <c r="PAB232" s="45"/>
      <c r="PAC232" s="45"/>
      <c r="PAD232" s="45"/>
      <c r="PAE232" s="45"/>
      <c r="PAF232" s="45"/>
      <c r="PAG232" s="45"/>
      <c r="PAH232" s="45"/>
      <c r="PAI232" s="45"/>
      <c r="PAJ232" s="45"/>
      <c r="PAK232" s="45"/>
      <c r="PAL232" s="45"/>
      <c r="PAM232" s="45"/>
      <c r="PAN232" s="45"/>
      <c r="PAO232" s="45"/>
      <c r="PAP232" s="45"/>
      <c r="PAQ232" s="45"/>
      <c r="PAR232" s="45"/>
      <c r="PAS232" s="45"/>
      <c r="PAT232" s="45"/>
      <c r="PAU232" s="45"/>
      <c r="PAV232" s="45"/>
      <c r="PAW232" s="45"/>
      <c r="PAX232" s="45"/>
      <c r="PAY232" s="45"/>
      <c r="PAZ232" s="45"/>
      <c r="PBA232" s="45"/>
      <c r="PBB232" s="45"/>
      <c r="PBC232" s="45"/>
      <c r="PBD232" s="45"/>
      <c r="PBE232" s="45"/>
      <c r="PBF232" s="45"/>
      <c r="PBG232" s="45"/>
      <c r="PBH232" s="45"/>
      <c r="PBI232" s="45"/>
      <c r="PBJ232" s="45"/>
      <c r="PBK232" s="45"/>
      <c r="PBL232" s="45"/>
      <c r="PBM232" s="45"/>
      <c r="PBN232" s="45"/>
      <c r="PBO232" s="45"/>
      <c r="PBP232" s="45"/>
      <c r="PBQ232" s="45"/>
      <c r="PBR232" s="45"/>
      <c r="PBS232" s="45"/>
      <c r="PBT232" s="45"/>
      <c r="PBU232" s="45"/>
      <c r="PBV232" s="45"/>
      <c r="PBW232" s="45"/>
      <c r="PBX232" s="45"/>
      <c r="PBY232" s="45"/>
      <c r="PBZ232" s="45"/>
      <c r="PCA232" s="45"/>
      <c r="PCB232" s="45"/>
      <c r="PCC232" s="45"/>
      <c r="PCD232" s="45"/>
      <c r="PCE232" s="45"/>
      <c r="PCF232" s="45"/>
      <c r="PCG232" s="45"/>
      <c r="PCH232" s="45"/>
      <c r="PCI232" s="45"/>
      <c r="PCJ232" s="45"/>
      <c r="PCK232" s="45"/>
      <c r="PCL232" s="45"/>
      <c r="PCM232" s="45"/>
      <c r="PCN232" s="45"/>
      <c r="PCO232" s="45"/>
      <c r="PCP232" s="45"/>
      <c r="PCQ232" s="45"/>
      <c r="PCR232" s="45"/>
      <c r="PCS232" s="45"/>
      <c r="PCT232" s="45"/>
      <c r="PCU232" s="45"/>
      <c r="PCV232" s="45"/>
      <c r="PCW232" s="45"/>
      <c r="PCX232" s="45"/>
      <c r="PCY232" s="45"/>
      <c r="PCZ232" s="45"/>
      <c r="PDA232" s="45"/>
      <c r="PDB232" s="45"/>
      <c r="PDC232" s="45"/>
      <c r="PDD232" s="45"/>
      <c r="PDE232" s="45"/>
      <c r="PDF232" s="45"/>
      <c r="PDG232" s="45"/>
      <c r="PDH232" s="45"/>
      <c r="PDI232" s="45"/>
      <c r="PDJ232" s="45"/>
      <c r="PDK232" s="45"/>
      <c r="PDL232" s="45"/>
      <c r="PDM232" s="45"/>
      <c r="PDN232" s="45"/>
      <c r="PDO232" s="45"/>
      <c r="PDP232" s="45"/>
      <c r="PDQ232" s="45"/>
      <c r="PDR232" s="45"/>
      <c r="PDS232" s="45"/>
      <c r="PDT232" s="45"/>
      <c r="PDU232" s="45"/>
      <c r="PDV232" s="45"/>
      <c r="PDW232" s="45"/>
      <c r="PDX232" s="45"/>
      <c r="PDY232" s="45"/>
      <c r="PDZ232" s="45"/>
      <c r="PEA232" s="45"/>
      <c r="PEB232" s="45"/>
      <c r="PEC232" s="45"/>
      <c r="PED232" s="45"/>
      <c r="PEE232" s="45"/>
      <c r="PEF232" s="45"/>
      <c r="PEG232" s="45"/>
      <c r="PEH232" s="45"/>
      <c r="PEI232" s="45"/>
      <c r="PEJ232" s="45"/>
      <c r="PEK232" s="45"/>
      <c r="PEL232" s="45"/>
      <c r="PEM232" s="45"/>
      <c r="PEN232" s="45"/>
      <c r="PEO232" s="45"/>
      <c r="PEP232" s="45"/>
      <c r="PEQ232" s="45"/>
      <c r="PER232" s="45"/>
      <c r="PES232" s="45"/>
      <c r="PET232" s="45"/>
      <c r="PEU232" s="45"/>
      <c r="PEV232" s="45"/>
      <c r="PEW232" s="45"/>
      <c r="PEX232" s="45"/>
      <c r="PEY232" s="45"/>
      <c r="PEZ232" s="45"/>
      <c r="PFA232" s="45"/>
      <c r="PFB232" s="45"/>
      <c r="PFC232" s="45"/>
      <c r="PFD232" s="45"/>
      <c r="PFE232" s="45"/>
      <c r="PFF232" s="45"/>
      <c r="PFG232" s="45"/>
      <c r="PFH232" s="45"/>
      <c r="PFI232" s="45"/>
      <c r="PFJ232" s="45"/>
      <c r="PFK232" s="45"/>
      <c r="PFL232" s="45"/>
      <c r="PFM232" s="45"/>
      <c r="PFN232" s="45"/>
      <c r="PFO232" s="45"/>
      <c r="PFP232" s="45"/>
      <c r="PFQ232" s="45"/>
      <c r="PFR232" s="45"/>
      <c r="PFS232" s="45"/>
      <c r="PFT232" s="45"/>
      <c r="PFU232" s="45"/>
      <c r="PFV232" s="45"/>
      <c r="PFW232" s="45"/>
      <c r="PFX232" s="45"/>
      <c r="PFY232" s="45"/>
      <c r="PFZ232" s="45"/>
      <c r="PGA232" s="45"/>
      <c r="PGB232" s="45"/>
      <c r="PGC232" s="45"/>
      <c r="PGD232" s="45"/>
      <c r="PGE232" s="45"/>
      <c r="PGF232" s="45"/>
      <c r="PGG232" s="45"/>
      <c r="PGH232" s="45"/>
      <c r="PGI232" s="45"/>
      <c r="PGJ232" s="45"/>
      <c r="PGK232" s="45"/>
      <c r="PGL232" s="45"/>
      <c r="PGM232" s="45"/>
      <c r="PGN232" s="45"/>
      <c r="PGO232" s="45"/>
      <c r="PGP232" s="45"/>
      <c r="PGQ232" s="45"/>
      <c r="PGR232" s="45"/>
      <c r="PGS232" s="45"/>
      <c r="PGT232" s="45"/>
      <c r="PGU232" s="45"/>
      <c r="PGV232" s="45"/>
      <c r="PGW232" s="45"/>
      <c r="PGX232" s="45"/>
      <c r="PGY232" s="45"/>
      <c r="PGZ232" s="45"/>
      <c r="PHA232" s="45"/>
      <c r="PHB232" s="45"/>
      <c r="PHC232" s="45"/>
      <c r="PHD232" s="45"/>
      <c r="PHE232" s="45"/>
      <c r="PHF232" s="45"/>
      <c r="PHG232" s="45"/>
      <c r="PHH232" s="45"/>
      <c r="PHI232" s="45"/>
      <c r="PHJ232" s="45"/>
      <c r="PHK232" s="45"/>
      <c r="PHL232" s="45"/>
      <c r="PHM232" s="45"/>
      <c r="PHN232" s="45"/>
      <c r="PHO232" s="45"/>
      <c r="PHP232" s="45"/>
      <c r="PHQ232" s="45"/>
      <c r="PHR232" s="45"/>
      <c r="PHS232" s="45"/>
      <c r="PHT232" s="45"/>
      <c r="PHU232" s="45"/>
      <c r="PHV232" s="45"/>
      <c r="PHW232" s="45"/>
      <c r="PHX232" s="45"/>
      <c r="PHY232" s="45"/>
      <c r="PHZ232" s="45"/>
      <c r="PIA232" s="45"/>
      <c r="PIB232" s="45"/>
      <c r="PIC232" s="45"/>
      <c r="PID232" s="45"/>
      <c r="PIE232" s="45"/>
      <c r="PIF232" s="45"/>
      <c r="PIG232" s="45"/>
      <c r="PIH232" s="45"/>
      <c r="PII232" s="45"/>
      <c r="PIJ232" s="45"/>
      <c r="PIK232" s="45"/>
      <c r="PIL232" s="45"/>
      <c r="PIM232" s="45"/>
      <c r="PIN232" s="45"/>
      <c r="PIO232" s="45"/>
      <c r="PIP232" s="45"/>
      <c r="PIQ232" s="45"/>
      <c r="PIR232" s="45"/>
      <c r="PIS232" s="45"/>
      <c r="PIT232" s="45"/>
      <c r="PIU232" s="45"/>
      <c r="PIV232" s="45"/>
      <c r="PIW232" s="45"/>
      <c r="PIX232" s="45"/>
      <c r="PIY232" s="45"/>
      <c r="PIZ232" s="45"/>
      <c r="PJA232" s="45"/>
      <c r="PJB232" s="45"/>
      <c r="PJC232" s="45"/>
      <c r="PJD232" s="45"/>
      <c r="PJE232" s="45"/>
      <c r="PJF232" s="45"/>
      <c r="PJG232" s="45"/>
      <c r="PJH232" s="45"/>
      <c r="PJI232" s="45"/>
      <c r="PJJ232" s="45"/>
      <c r="PJK232" s="45"/>
      <c r="PJL232" s="45"/>
      <c r="PJM232" s="45"/>
      <c r="PJN232" s="45"/>
      <c r="PJO232" s="45"/>
      <c r="PJP232" s="45"/>
      <c r="PJQ232" s="45"/>
      <c r="PJR232" s="45"/>
      <c r="PJS232" s="45"/>
      <c r="PJT232" s="45"/>
      <c r="PJU232" s="45"/>
      <c r="PJV232" s="45"/>
      <c r="PJW232" s="45"/>
      <c r="PJX232" s="45"/>
      <c r="PJY232" s="45"/>
      <c r="PJZ232" s="45"/>
      <c r="PKA232" s="45"/>
      <c r="PKB232" s="45"/>
      <c r="PKC232" s="45"/>
      <c r="PKD232" s="45"/>
      <c r="PKE232" s="45"/>
      <c r="PKF232" s="45"/>
      <c r="PKG232" s="45"/>
      <c r="PKH232" s="45"/>
      <c r="PKI232" s="45"/>
      <c r="PKJ232" s="45"/>
      <c r="PKK232" s="45"/>
      <c r="PKL232" s="45"/>
      <c r="PKM232" s="45"/>
      <c r="PKN232" s="45"/>
      <c r="PKO232" s="45"/>
      <c r="PKP232" s="45"/>
      <c r="PKQ232" s="45"/>
      <c r="PKR232" s="45"/>
      <c r="PKS232" s="45"/>
      <c r="PKT232" s="45"/>
      <c r="PKU232" s="45"/>
      <c r="PKV232" s="45"/>
      <c r="PKW232" s="45"/>
      <c r="PKX232" s="45"/>
      <c r="PKY232" s="45"/>
      <c r="PKZ232" s="45"/>
      <c r="PLA232" s="45"/>
      <c r="PLB232" s="45"/>
      <c r="PLC232" s="45"/>
      <c r="PLD232" s="45"/>
      <c r="PLE232" s="45"/>
      <c r="PLF232" s="45"/>
      <c r="PLG232" s="45"/>
      <c r="PLH232" s="45"/>
      <c r="PLI232" s="45"/>
      <c r="PLJ232" s="45"/>
      <c r="PLK232" s="45"/>
      <c r="PLL232" s="45"/>
      <c r="PLM232" s="45"/>
      <c r="PLN232" s="45"/>
      <c r="PLO232" s="45"/>
      <c r="PLP232" s="45"/>
      <c r="PLQ232" s="45"/>
      <c r="PLR232" s="45"/>
      <c r="PLS232" s="45"/>
      <c r="PLT232" s="45"/>
      <c r="PLU232" s="45"/>
      <c r="PLV232" s="45"/>
      <c r="PLW232" s="45"/>
      <c r="PLX232" s="45"/>
      <c r="PLY232" s="45"/>
      <c r="PLZ232" s="45"/>
      <c r="PMA232" s="45"/>
      <c r="PMB232" s="45"/>
      <c r="PMC232" s="45"/>
      <c r="PMD232" s="45"/>
      <c r="PME232" s="45"/>
      <c r="PMF232" s="45"/>
      <c r="PMG232" s="45"/>
      <c r="PMH232" s="45"/>
      <c r="PMI232" s="45"/>
      <c r="PMJ232" s="45"/>
      <c r="PMK232" s="45"/>
      <c r="PML232" s="45"/>
      <c r="PMM232" s="45"/>
      <c r="PMN232" s="45"/>
      <c r="PMO232" s="45"/>
      <c r="PMP232" s="45"/>
      <c r="PMQ232" s="45"/>
      <c r="PMR232" s="45"/>
      <c r="PMS232" s="45"/>
      <c r="PMT232" s="45"/>
      <c r="PMU232" s="45"/>
      <c r="PMV232" s="45"/>
      <c r="PMW232" s="45"/>
      <c r="PMX232" s="45"/>
      <c r="PMY232" s="45"/>
      <c r="PMZ232" s="45"/>
      <c r="PNA232" s="45"/>
      <c r="PNB232" s="45"/>
      <c r="PNC232" s="45"/>
      <c r="PND232" s="45"/>
      <c r="PNE232" s="45"/>
      <c r="PNF232" s="45"/>
      <c r="PNG232" s="45"/>
      <c r="PNH232" s="45"/>
      <c r="PNI232" s="45"/>
      <c r="PNJ232" s="45"/>
      <c r="PNK232" s="45"/>
      <c r="PNL232" s="45"/>
      <c r="PNM232" s="45"/>
      <c r="PNN232" s="45"/>
      <c r="PNO232" s="45"/>
      <c r="PNP232" s="45"/>
      <c r="PNQ232" s="45"/>
      <c r="PNR232" s="45"/>
      <c r="PNS232" s="45"/>
      <c r="PNT232" s="45"/>
      <c r="PNU232" s="45"/>
      <c r="PNV232" s="45"/>
      <c r="PNW232" s="45"/>
      <c r="PNX232" s="45"/>
      <c r="PNY232" s="45"/>
      <c r="PNZ232" s="45"/>
      <c r="POA232" s="45"/>
      <c r="POB232" s="45"/>
      <c r="POC232" s="45"/>
      <c r="POD232" s="45"/>
      <c r="POE232" s="45"/>
      <c r="POF232" s="45"/>
      <c r="POG232" s="45"/>
      <c r="POH232" s="45"/>
      <c r="POI232" s="45"/>
      <c r="POJ232" s="45"/>
      <c r="POK232" s="45"/>
      <c r="POL232" s="45"/>
      <c r="POM232" s="45"/>
      <c r="PON232" s="45"/>
      <c r="POO232" s="45"/>
      <c r="POP232" s="45"/>
      <c r="POQ232" s="45"/>
      <c r="POR232" s="45"/>
      <c r="POS232" s="45"/>
      <c r="POT232" s="45"/>
      <c r="POU232" s="45"/>
      <c r="POV232" s="45"/>
      <c r="POW232" s="45"/>
      <c r="POX232" s="45"/>
      <c r="POY232" s="45"/>
      <c r="POZ232" s="45"/>
      <c r="PPA232" s="45"/>
      <c r="PPB232" s="45"/>
      <c r="PPC232" s="45"/>
      <c r="PPD232" s="45"/>
      <c r="PPE232" s="45"/>
      <c r="PPF232" s="45"/>
      <c r="PPG232" s="45"/>
      <c r="PPH232" s="45"/>
      <c r="PPI232" s="45"/>
      <c r="PPJ232" s="45"/>
      <c r="PPK232" s="45"/>
      <c r="PPL232" s="45"/>
      <c r="PPM232" s="45"/>
      <c r="PPN232" s="45"/>
      <c r="PPO232" s="45"/>
      <c r="PPP232" s="45"/>
      <c r="PPQ232" s="45"/>
      <c r="PPR232" s="45"/>
      <c r="PPS232" s="45"/>
      <c r="PPT232" s="45"/>
      <c r="PPU232" s="45"/>
      <c r="PPV232" s="45"/>
      <c r="PPW232" s="45"/>
      <c r="PPX232" s="45"/>
      <c r="PPY232" s="45"/>
      <c r="PPZ232" s="45"/>
      <c r="PQA232" s="45"/>
      <c r="PQB232" s="45"/>
      <c r="PQC232" s="45"/>
      <c r="PQD232" s="45"/>
      <c r="PQE232" s="45"/>
      <c r="PQF232" s="45"/>
      <c r="PQG232" s="45"/>
      <c r="PQH232" s="45"/>
      <c r="PQI232" s="45"/>
      <c r="PQJ232" s="45"/>
      <c r="PQK232" s="45"/>
      <c r="PQL232" s="45"/>
      <c r="PQM232" s="45"/>
      <c r="PQN232" s="45"/>
      <c r="PQO232" s="45"/>
      <c r="PQP232" s="45"/>
      <c r="PQQ232" s="45"/>
      <c r="PQR232" s="45"/>
      <c r="PQS232" s="45"/>
      <c r="PQT232" s="45"/>
      <c r="PQU232" s="45"/>
      <c r="PQV232" s="45"/>
      <c r="PQW232" s="45"/>
      <c r="PQX232" s="45"/>
      <c r="PQY232" s="45"/>
      <c r="PQZ232" s="45"/>
      <c r="PRA232" s="45"/>
      <c r="PRB232" s="45"/>
      <c r="PRC232" s="45"/>
      <c r="PRD232" s="45"/>
      <c r="PRE232" s="45"/>
      <c r="PRF232" s="45"/>
      <c r="PRG232" s="45"/>
      <c r="PRH232" s="45"/>
      <c r="PRI232" s="45"/>
      <c r="PRJ232" s="45"/>
      <c r="PRK232" s="45"/>
      <c r="PRL232" s="45"/>
      <c r="PRM232" s="45"/>
      <c r="PRN232" s="45"/>
      <c r="PRO232" s="45"/>
      <c r="PRP232" s="45"/>
      <c r="PRQ232" s="45"/>
      <c r="PRR232" s="45"/>
      <c r="PRS232" s="45"/>
      <c r="PRT232" s="45"/>
      <c r="PRU232" s="45"/>
      <c r="PRV232" s="45"/>
      <c r="PRW232" s="45"/>
      <c r="PRX232" s="45"/>
      <c r="PRY232" s="45"/>
      <c r="PRZ232" s="45"/>
      <c r="PSA232" s="45"/>
      <c r="PSB232" s="45"/>
      <c r="PSC232" s="45"/>
      <c r="PSD232" s="45"/>
      <c r="PSE232" s="45"/>
      <c r="PSF232" s="45"/>
      <c r="PSG232" s="45"/>
      <c r="PSH232" s="45"/>
      <c r="PSI232" s="45"/>
      <c r="PSJ232" s="45"/>
      <c r="PSK232" s="45"/>
      <c r="PSL232" s="45"/>
      <c r="PSM232" s="45"/>
      <c r="PSN232" s="45"/>
      <c r="PSO232" s="45"/>
      <c r="PSP232" s="45"/>
      <c r="PSQ232" s="45"/>
      <c r="PSR232" s="45"/>
      <c r="PSS232" s="45"/>
      <c r="PST232" s="45"/>
      <c r="PSU232" s="45"/>
      <c r="PSV232" s="45"/>
      <c r="PSW232" s="45"/>
      <c r="PSX232" s="45"/>
      <c r="PSY232" s="45"/>
      <c r="PSZ232" s="45"/>
      <c r="PTA232" s="45"/>
      <c r="PTB232" s="45"/>
      <c r="PTC232" s="45"/>
      <c r="PTD232" s="45"/>
      <c r="PTE232" s="45"/>
      <c r="PTF232" s="45"/>
      <c r="PTG232" s="45"/>
      <c r="PTH232" s="45"/>
      <c r="PTI232" s="45"/>
      <c r="PTJ232" s="45"/>
      <c r="PTK232" s="45"/>
      <c r="PTL232" s="45"/>
      <c r="PTM232" s="45"/>
      <c r="PTN232" s="45"/>
      <c r="PTO232" s="45"/>
      <c r="PTP232" s="45"/>
      <c r="PTQ232" s="45"/>
      <c r="PTR232" s="45"/>
      <c r="PTS232" s="45"/>
      <c r="PTT232" s="45"/>
      <c r="PTU232" s="45"/>
      <c r="PTV232" s="45"/>
      <c r="PTW232" s="45"/>
      <c r="PTX232" s="45"/>
      <c r="PTY232" s="45"/>
      <c r="PTZ232" s="45"/>
      <c r="PUA232" s="45"/>
      <c r="PUB232" s="45"/>
      <c r="PUC232" s="45"/>
      <c r="PUD232" s="45"/>
      <c r="PUE232" s="45"/>
      <c r="PUF232" s="45"/>
      <c r="PUG232" s="45"/>
      <c r="PUH232" s="45"/>
      <c r="PUI232" s="45"/>
      <c r="PUJ232" s="45"/>
      <c r="PUK232" s="45"/>
      <c r="PUL232" s="45"/>
      <c r="PUM232" s="45"/>
      <c r="PUN232" s="45"/>
      <c r="PUO232" s="45"/>
      <c r="PUP232" s="45"/>
      <c r="PUQ232" s="45"/>
      <c r="PUR232" s="45"/>
      <c r="PUS232" s="45"/>
      <c r="PUT232" s="45"/>
      <c r="PUU232" s="45"/>
      <c r="PUV232" s="45"/>
      <c r="PUW232" s="45"/>
      <c r="PUX232" s="45"/>
      <c r="PUY232" s="45"/>
      <c r="PUZ232" s="45"/>
      <c r="PVA232" s="45"/>
      <c r="PVB232" s="45"/>
      <c r="PVC232" s="45"/>
      <c r="PVD232" s="45"/>
      <c r="PVE232" s="45"/>
      <c r="PVF232" s="45"/>
      <c r="PVG232" s="45"/>
      <c r="PVH232" s="45"/>
      <c r="PVI232" s="45"/>
      <c r="PVJ232" s="45"/>
      <c r="PVK232" s="45"/>
      <c r="PVL232" s="45"/>
      <c r="PVM232" s="45"/>
      <c r="PVN232" s="45"/>
      <c r="PVO232" s="45"/>
      <c r="PVP232" s="45"/>
      <c r="PVQ232" s="45"/>
      <c r="PVR232" s="45"/>
      <c r="PVS232" s="45"/>
      <c r="PVT232" s="45"/>
      <c r="PVU232" s="45"/>
      <c r="PVV232" s="45"/>
      <c r="PVW232" s="45"/>
      <c r="PVX232" s="45"/>
      <c r="PVY232" s="45"/>
      <c r="PVZ232" s="45"/>
      <c r="PWA232" s="45"/>
      <c r="PWB232" s="45"/>
      <c r="PWC232" s="45"/>
      <c r="PWD232" s="45"/>
      <c r="PWE232" s="45"/>
      <c r="PWF232" s="45"/>
      <c r="PWG232" s="45"/>
      <c r="PWH232" s="45"/>
      <c r="PWI232" s="45"/>
      <c r="PWJ232" s="45"/>
      <c r="PWK232" s="45"/>
      <c r="PWL232" s="45"/>
      <c r="PWM232" s="45"/>
      <c r="PWN232" s="45"/>
      <c r="PWO232" s="45"/>
      <c r="PWP232" s="45"/>
      <c r="PWQ232" s="45"/>
      <c r="PWR232" s="45"/>
      <c r="PWS232" s="45"/>
      <c r="PWT232" s="45"/>
      <c r="PWU232" s="45"/>
      <c r="PWV232" s="45"/>
      <c r="PWW232" s="45"/>
      <c r="PWX232" s="45"/>
      <c r="PWY232" s="45"/>
      <c r="PWZ232" s="45"/>
      <c r="PXA232" s="45"/>
      <c r="PXB232" s="45"/>
      <c r="PXC232" s="45"/>
      <c r="PXD232" s="45"/>
      <c r="PXE232" s="45"/>
      <c r="PXF232" s="45"/>
      <c r="PXG232" s="45"/>
      <c r="PXH232" s="45"/>
      <c r="PXI232" s="45"/>
      <c r="PXJ232" s="45"/>
      <c r="PXK232" s="45"/>
      <c r="PXL232" s="45"/>
      <c r="PXM232" s="45"/>
      <c r="PXN232" s="45"/>
      <c r="PXO232" s="45"/>
      <c r="PXP232" s="45"/>
      <c r="PXQ232" s="45"/>
      <c r="PXR232" s="45"/>
      <c r="PXS232" s="45"/>
      <c r="PXT232" s="45"/>
      <c r="PXU232" s="45"/>
      <c r="PXV232" s="45"/>
      <c r="PXW232" s="45"/>
      <c r="PXX232" s="45"/>
      <c r="PXY232" s="45"/>
      <c r="PXZ232" s="45"/>
      <c r="PYA232" s="45"/>
      <c r="PYB232" s="45"/>
      <c r="PYC232" s="45"/>
      <c r="PYD232" s="45"/>
      <c r="PYE232" s="45"/>
      <c r="PYF232" s="45"/>
      <c r="PYG232" s="45"/>
      <c r="PYH232" s="45"/>
      <c r="PYI232" s="45"/>
      <c r="PYJ232" s="45"/>
      <c r="PYK232" s="45"/>
      <c r="PYL232" s="45"/>
      <c r="PYM232" s="45"/>
      <c r="PYN232" s="45"/>
      <c r="PYO232" s="45"/>
      <c r="PYP232" s="45"/>
      <c r="PYQ232" s="45"/>
      <c r="PYR232" s="45"/>
      <c r="PYS232" s="45"/>
      <c r="PYT232" s="45"/>
      <c r="PYU232" s="45"/>
      <c r="PYV232" s="45"/>
      <c r="PYW232" s="45"/>
      <c r="PYX232" s="45"/>
      <c r="PYY232" s="45"/>
      <c r="PYZ232" s="45"/>
      <c r="PZA232" s="45"/>
      <c r="PZB232" s="45"/>
      <c r="PZC232" s="45"/>
      <c r="PZD232" s="45"/>
      <c r="PZE232" s="45"/>
      <c r="PZF232" s="45"/>
      <c r="PZG232" s="45"/>
      <c r="PZH232" s="45"/>
      <c r="PZI232" s="45"/>
      <c r="PZJ232" s="45"/>
      <c r="PZK232" s="45"/>
      <c r="PZL232" s="45"/>
      <c r="PZM232" s="45"/>
      <c r="PZN232" s="45"/>
      <c r="PZO232" s="45"/>
      <c r="PZP232" s="45"/>
      <c r="PZQ232" s="45"/>
      <c r="PZR232" s="45"/>
      <c r="PZS232" s="45"/>
      <c r="PZT232" s="45"/>
      <c r="PZU232" s="45"/>
      <c r="PZV232" s="45"/>
      <c r="PZW232" s="45"/>
      <c r="PZX232" s="45"/>
      <c r="PZY232" s="45"/>
      <c r="PZZ232" s="45"/>
      <c r="QAA232" s="45"/>
      <c r="QAB232" s="45"/>
      <c r="QAC232" s="45"/>
      <c r="QAD232" s="45"/>
      <c r="QAE232" s="45"/>
      <c r="QAF232" s="45"/>
      <c r="QAG232" s="45"/>
      <c r="QAH232" s="45"/>
      <c r="QAI232" s="45"/>
      <c r="QAJ232" s="45"/>
      <c r="QAK232" s="45"/>
      <c r="QAL232" s="45"/>
      <c r="QAM232" s="45"/>
      <c r="QAN232" s="45"/>
      <c r="QAO232" s="45"/>
      <c r="QAP232" s="45"/>
      <c r="QAQ232" s="45"/>
      <c r="QAR232" s="45"/>
      <c r="QAS232" s="45"/>
      <c r="QAT232" s="45"/>
      <c r="QAU232" s="45"/>
      <c r="QAV232" s="45"/>
      <c r="QAW232" s="45"/>
      <c r="QAX232" s="45"/>
      <c r="QAY232" s="45"/>
      <c r="QAZ232" s="45"/>
      <c r="QBA232" s="45"/>
      <c r="QBB232" s="45"/>
      <c r="QBC232" s="45"/>
      <c r="QBD232" s="45"/>
      <c r="QBE232" s="45"/>
      <c r="QBF232" s="45"/>
      <c r="QBG232" s="45"/>
      <c r="QBH232" s="45"/>
      <c r="QBI232" s="45"/>
      <c r="QBJ232" s="45"/>
      <c r="QBK232" s="45"/>
      <c r="QBL232" s="45"/>
      <c r="QBM232" s="45"/>
      <c r="QBN232" s="45"/>
      <c r="QBO232" s="45"/>
      <c r="QBP232" s="45"/>
      <c r="QBQ232" s="45"/>
      <c r="QBR232" s="45"/>
      <c r="QBS232" s="45"/>
      <c r="QBT232" s="45"/>
      <c r="QBU232" s="45"/>
      <c r="QBV232" s="45"/>
      <c r="QBW232" s="45"/>
      <c r="QBX232" s="45"/>
      <c r="QBY232" s="45"/>
      <c r="QBZ232" s="45"/>
      <c r="QCA232" s="45"/>
      <c r="QCB232" s="45"/>
      <c r="QCC232" s="45"/>
      <c r="QCD232" s="45"/>
      <c r="QCE232" s="45"/>
      <c r="QCF232" s="45"/>
      <c r="QCG232" s="45"/>
      <c r="QCH232" s="45"/>
      <c r="QCI232" s="45"/>
      <c r="QCJ232" s="45"/>
      <c r="QCK232" s="45"/>
      <c r="QCL232" s="45"/>
      <c r="QCM232" s="45"/>
      <c r="QCN232" s="45"/>
      <c r="QCO232" s="45"/>
      <c r="QCP232" s="45"/>
      <c r="QCQ232" s="45"/>
      <c r="QCR232" s="45"/>
      <c r="QCS232" s="45"/>
      <c r="QCT232" s="45"/>
      <c r="QCU232" s="45"/>
      <c r="QCV232" s="45"/>
      <c r="QCW232" s="45"/>
      <c r="QCX232" s="45"/>
      <c r="QCY232" s="45"/>
      <c r="QCZ232" s="45"/>
      <c r="QDA232" s="45"/>
      <c r="QDB232" s="45"/>
      <c r="QDC232" s="45"/>
      <c r="QDD232" s="45"/>
      <c r="QDE232" s="45"/>
      <c r="QDF232" s="45"/>
      <c r="QDG232" s="45"/>
      <c r="QDH232" s="45"/>
      <c r="QDI232" s="45"/>
      <c r="QDJ232" s="45"/>
      <c r="QDK232" s="45"/>
      <c r="QDL232" s="45"/>
      <c r="QDM232" s="45"/>
      <c r="QDN232" s="45"/>
      <c r="QDO232" s="45"/>
      <c r="QDP232" s="45"/>
      <c r="QDQ232" s="45"/>
      <c r="QDR232" s="45"/>
      <c r="QDS232" s="45"/>
      <c r="QDT232" s="45"/>
      <c r="QDU232" s="45"/>
      <c r="QDV232" s="45"/>
      <c r="QDW232" s="45"/>
      <c r="QDX232" s="45"/>
      <c r="QDY232" s="45"/>
      <c r="QDZ232" s="45"/>
      <c r="QEA232" s="45"/>
      <c r="QEB232" s="45"/>
      <c r="QEC232" s="45"/>
      <c r="QED232" s="45"/>
      <c r="QEE232" s="45"/>
      <c r="QEF232" s="45"/>
      <c r="QEG232" s="45"/>
      <c r="QEH232" s="45"/>
      <c r="QEI232" s="45"/>
      <c r="QEJ232" s="45"/>
      <c r="QEK232" s="45"/>
      <c r="QEL232" s="45"/>
      <c r="QEM232" s="45"/>
      <c r="QEN232" s="45"/>
      <c r="QEO232" s="45"/>
      <c r="QEP232" s="45"/>
      <c r="QEQ232" s="45"/>
      <c r="QER232" s="45"/>
      <c r="QES232" s="45"/>
      <c r="QET232" s="45"/>
      <c r="QEU232" s="45"/>
      <c r="QEV232" s="45"/>
      <c r="QEW232" s="45"/>
      <c r="QEX232" s="45"/>
      <c r="QEY232" s="45"/>
      <c r="QEZ232" s="45"/>
      <c r="QFA232" s="45"/>
      <c r="QFB232" s="45"/>
      <c r="QFC232" s="45"/>
      <c r="QFD232" s="45"/>
      <c r="QFE232" s="45"/>
      <c r="QFF232" s="45"/>
      <c r="QFG232" s="45"/>
      <c r="QFH232" s="45"/>
      <c r="QFI232" s="45"/>
      <c r="QFJ232" s="45"/>
      <c r="QFK232" s="45"/>
      <c r="QFL232" s="45"/>
      <c r="QFM232" s="45"/>
      <c r="QFN232" s="45"/>
      <c r="QFO232" s="45"/>
      <c r="QFP232" s="45"/>
      <c r="QFQ232" s="45"/>
      <c r="QFR232" s="45"/>
      <c r="QFS232" s="45"/>
      <c r="QFT232" s="45"/>
      <c r="QFU232" s="45"/>
      <c r="QFV232" s="45"/>
      <c r="QFW232" s="45"/>
      <c r="QFX232" s="45"/>
      <c r="QFY232" s="45"/>
      <c r="QFZ232" s="45"/>
      <c r="QGA232" s="45"/>
      <c r="QGB232" s="45"/>
      <c r="QGC232" s="45"/>
      <c r="QGD232" s="45"/>
      <c r="QGE232" s="45"/>
      <c r="QGF232" s="45"/>
      <c r="QGG232" s="45"/>
      <c r="QGH232" s="45"/>
      <c r="QGI232" s="45"/>
      <c r="QGJ232" s="45"/>
      <c r="QGK232" s="45"/>
      <c r="QGL232" s="45"/>
      <c r="QGM232" s="45"/>
      <c r="QGN232" s="45"/>
      <c r="QGO232" s="45"/>
      <c r="QGP232" s="45"/>
      <c r="QGQ232" s="45"/>
      <c r="QGR232" s="45"/>
      <c r="QGS232" s="45"/>
      <c r="QGT232" s="45"/>
      <c r="QGU232" s="45"/>
      <c r="QGV232" s="45"/>
      <c r="QGW232" s="45"/>
      <c r="QGX232" s="45"/>
      <c r="QGY232" s="45"/>
      <c r="QGZ232" s="45"/>
      <c r="QHA232" s="45"/>
      <c r="QHB232" s="45"/>
      <c r="QHC232" s="45"/>
      <c r="QHD232" s="45"/>
      <c r="QHE232" s="45"/>
      <c r="QHF232" s="45"/>
      <c r="QHG232" s="45"/>
      <c r="QHH232" s="45"/>
      <c r="QHI232" s="45"/>
      <c r="QHJ232" s="45"/>
      <c r="QHK232" s="45"/>
      <c r="QHL232" s="45"/>
      <c r="QHM232" s="45"/>
      <c r="QHN232" s="45"/>
      <c r="QHO232" s="45"/>
      <c r="QHP232" s="45"/>
      <c r="QHQ232" s="45"/>
      <c r="QHR232" s="45"/>
      <c r="QHS232" s="45"/>
      <c r="QHT232" s="45"/>
      <c r="QHU232" s="45"/>
      <c r="QHV232" s="45"/>
      <c r="QHW232" s="45"/>
      <c r="QHX232" s="45"/>
      <c r="QHY232" s="45"/>
      <c r="QHZ232" s="45"/>
      <c r="QIA232" s="45"/>
      <c r="QIB232" s="45"/>
      <c r="QIC232" s="45"/>
      <c r="QID232" s="45"/>
      <c r="QIE232" s="45"/>
      <c r="QIF232" s="45"/>
      <c r="QIG232" s="45"/>
      <c r="QIH232" s="45"/>
      <c r="QII232" s="45"/>
      <c r="QIJ232" s="45"/>
      <c r="QIK232" s="45"/>
      <c r="QIL232" s="45"/>
      <c r="QIM232" s="45"/>
      <c r="QIN232" s="45"/>
      <c r="QIO232" s="45"/>
      <c r="QIP232" s="45"/>
      <c r="QIQ232" s="45"/>
      <c r="QIR232" s="45"/>
      <c r="QIS232" s="45"/>
      <c r="QIT232" s="45"/>
      <c r="QIU232" s="45"/>
      <c r="QIV232" s="45"/>
      <c r="QIW232" s="45"/>
      <c r="QIX232" s="45"/>
      <c r="QIY232" s="45"/>
      <c r="QIZ232" s="45"/>
      <c r="QJA232" s="45"/>
      <c r="QJB232" s="45"/>
      <c r="QJC232" s="45"/>
      <c r="QJD232" s="45"/>
      <c r="QJE232" s="45"/>
      <c r="QJF232" s="45"/>
      <c r="QJG232" s="45"/>
      <c r="QJH232" s="45"/>
      <c r="QJI232" s="45"/>
      <c r="QJJ232" s="45"/>
      <c r="QJK232" s="45"/>
      <c r="QJL232" s="45"/>
      <c r="QJM232" s="45"/>
      <c r="QJN232" s="45"/>
      <c r="QJO232" s="45"/>
      <c r="QJP232" s="45"/>
      <c r="QJQ232" s="45"/>
      <c r="QJR232" s="45"/>
      <c r="QJS232" s="45"/>
      <c r="QJT232" s="45"/>
      <c r="QJU232" s="45"/>
      <c r="QJV232" s="45"/>
      <c r="QJW232" s="45"/>
      <c r="QJX232" s="45"/>
      <c r="QJY232" s="45"/>
      <c r="QJZ232" s="45"/>
      <c r="QKA232" s="45"/>
      <c r="QKB232" s="45"/>
      <c r="QKC232" s="45"/>
      <c r="QKD232" s="45"/>
      <c r="QKE232" s="45"/>
      <c r="QKF232" s="45"/>
      <c r="QKG232" s="45"/>
      <c r="QKH232" s="45"/>
      <c r="QKI232" s="45"/>
      <c r="QKJ232" s="45"/>
      <c r="QKK232" s="45"/>
      <c r="QKL232" s="45"/>
      <c r="QKM232" s="45"/>
      <c r="QKN232" s="45"/>
      <c r="QKO232" s="45"/>
      <c r="QKP232" s="45"/>
      <c r="QKQ232" s="45"/>
      <c r="QKR232" s="45"/>
      <c r="QKS232" s="45"/>
      <c r="QKT232" s="45"/>
      <c r="QKU232" s="45"/>
      <c r="QKV232" s="45"/>
      <c r="QKW232" s="45"/>
      <c r="QKX232" s="45"/>
      <c r="QKY232" s="45"/>
      <c r="QKZ232" s="45"/>
      <c r="QLA232" s="45"/>
      <c r="QLB232" s="45"/>
      <c r="QLC232" s="45"/>
      <c r="QLD232" s="45"/>
      <c r="QLE232" s="45"/>
      <c r="QLF232" s="45"/>
      <c r="QLG232" s="45"/>
      <c r="QLH232" s="45"/>
      <c r="QLI232" s="45"/>
      <c r="QLJ232" s="45"/>
      <c r="QLK232" s="45"/>
      <c r="QLL232" s="45"/>
      <c r="QLM232" s="45"/>
      <c r="QLN232" s="45"/>
      <c r="QLO232" s="45"/>
      <c r="QLP232" s="45"/>
      <c r="QLQ232" s="45"/>
      <c r="QLR232" s="45"/>
      <c r="QLS232" s="45"/>
      <c r="QLT232" s="45"/>
      <c r="QLU232" s="45"/>
      <c r="QLV232" s="45"/>
      <c r="QLW232" s="45"/>
      <c r="QLX232" s="45"/>
      <c r="QLY232" s="45"/>
      <c r="QLZ232" s="45"/>
      <c r="QMA232" s="45"/>
      <c r="QMB232" s="45"/>
      <c r="QMC232" s="45"/>
      <c r="QMD232" s="45"/>
      <c r="QME232" s="45"/>
      <c r="QMF232" s="45"/>
      <c r="QMG232" s="45"/>
      <c r="QMH232" s="45"/>
      <c r="QMI232" s="45"/>
      <c r="QMJ232" s="45"/>
      <c r="QMK232" s="45"/>
      <c r="QML232" s="45"/>
      <c r="QMM232" s="45"/>
      <c r="QMN232" s="45"/>
      <c r="QMO232" s="45"/>
      <c r="QMP232" s="45"/>
      <c r="QMQ232" s="45"/>
      <c r="QMR232" s="45"/>
      <c r="QMS232" s="45"/>
      <c r="QMT232" s="45"/>
      <c r="QMU232" s="45"/>
      <c r="QMV232" s="45"/>
      <c r="QMW232" s="45"/>
      <c r="QMX232" s="45"/>
      <c r="QMY232" s="45"/>
      <c r="QMZ232" s="45"/>
      <c r="QNA232" s="45"/>
      <c r="QNB232" s="45"/>
      <c r="QNC232" s="45"/>
      <c r="QND232" s="45"/>
      <c r="QNE232" s="45"/>
      <c r="QNF232" s="45"/>
      <c r="QNG232" s="45"/>
      <c r="QNH232" s="45"/>
      <c r="QNI232" s="45"/>
      <c r="QNJ232" s="45"/>
      <c r="QNK232" s="45"/>
      <c r="QNL232" s="45"/>
      <c r="QNM232" s="45"/>
      <c r="QNN232" s="45"/>
      <c r="QNO232" s="45"/>
      <c r="QNP232" s="45"/>
      <c r="QNQ232" s="45"/>
      <c r="QNR232" s="45"/>
      <c r="QNS232" s="45"/>
      <c r="QNT232" s="45"/>
      <c r="QNU232" s="45"/>
      <c r="QNV232" s="45"/>
      <c r="QNW232" s="45"/>
      <c r="QNX232" s="45"/>
      <c r="QNY232" s="45"/>
      <c r="QNZ232" s="45"/>
      <c r="QOA232" s="45"/>
      <c r="QOB232" s="45"/>
      <c r="QOC232" s="45"/>
      <c r="QOD232" s="45"/>
      <c r="QOE232" s="45"/>
      <c r="QOF232" s="45"/>
      <c r="QOG232" s="45"/>
      <c r="QOH232" s="45"/>
      <c r="QOI232" s="45"/>
      <c r="QOJ232" s="45"/>
      <c r="QOK232" s="45"/>
      <c r="QOL232" s="45"/>
      <c r="QOM232" s="45"/>
      <c r="QON232" s="45"/>
      <c r="QOO232" s="45"/>
      <c r="QOP232" s="45"/>
      <c r="QOQ232" s="45"/>
      <c r="QOR232" s="45"/>
      <c r="QOS232" s="45"/>
      <c r="QOT232" s="45"/>
      <c r="QOU232" s="45"/>
      <c r="QOV232" s="45"/>
      <c r="QOW232" s="45"/>
      <c r="QOX232" s="45"/>
      <c r="QOY232" s="45"/>
      <c r="QOZ232" s="45"/>
      <c r="QPA232" s="45"/>
      <c r="QPB232" s="45"/>
      <c r="QPC232" s="45"/>
      <c r="QPD232" s="45"/>
      <c r="QPE232" s="45"/>
      <c r="QPF232" s="45"/>
      <c r="QPG232" s="45"/>
      <c r="QPH232" s="45"/>
      <c r="QPI232" s="45"/>
      <c r="QPJ232" s="45"/>
      <c r="QPK232" s="45"/>
      <c r="QPL232" s="45"/>
      <c r="QPM232" s="45"/>
      <c r="QPN232" s="45"/>
      <c r="QPO232" s="45"/>
      <c r="QPP232" s="45"/>
      <c r="QPQ232" s="45"/>
      <c r="QPR232" s="45"/>
      <c r="QPS232" s="45"/>
      <c r="QPT232" s="45"/>
      <c r="QPU232" s="45"/>
      <c r="QPV232" s="45"/>
      <c r="QPW232" s="45"/>
      <c r="QPX232" s="45"/>
      <c r="QPY232" s="45"/>
      <c r="QPZ232" s="45"/>
      <c r="QQA232" s="45"/>
      <c r="QQB232" s="45"/>
      <c r="QQC232" s="45"/>
      <c r="QQD232" s="45"/>
      <c r="QQE232" s="45"/>
      <c r="QQF232" s="45"/>
      <c r="QQG232" s="45"/>
      <c r="QQH232" s="45"/>
      <c r="QQI232" s="45"/>
      <c r="QQJ232" s="45"/>
      <c r="QQK232" s="45"/>
      <c r="QQL232" s="45"/>
      <c r="QQM232" s="45"/>
      <c r="QQN232" s="45"/>
      <c r="QQO232" s="45"/>
      <c r="QQP232" s="45"/>
      <c r="QQQ232" s="45"/>
      <c r="QQR232" s="45"/>
      <c r="QQS232" s="45"/>
      <c r="QQT232" s="45"/>
      <c r="QQU232" s="45"/>
      <c r="QQV232" s="45"/>
      <c r="QQW232" s="45"/>
      <c r="QQX232" s="45"/>
      <c r="QQY232" s="45"/>
      <c r="QQZ232" s="45"/>
      <c r="QRA232" s="45"/>
      <c r="QRB232" s="45"/>
      <c r="QRC232" s="45"/>
      <c r="QRD232" s="45"/>
      <c r="QRE232" s="45"/>
      <c r="QRF232" s="45"/>
      <c r="QRG232" s="45"/>
      <c r="QRH232" s="45"/>
      <c r="QRI232" s="45"/>
      <c r="QRJ232" s="45"/>
      <c r="QRK232" s="45"/>
      <c r="QRL232" s="45"/>
      <c r="QRM232" s="45"/>
      <c r="QRN232" s="45"/>
      <c r="QRO232" s="45"/>
      <c r="QRP232" s="45"/>
      <c r="QRQ232" s="45"/>
      <c r="QRR232" s="45"/>
      <c r="QRS232" s="45"/>
      <c r="QRT232" s="45"/>
      <c r="QRU232" s="45"/>
      <c r="QRV232" s="45"/>
      <c r="QRW232" s="45"/>
      <c r="QRX232" s="45"/>
      <c r="QRY232" s="45"/>
      <c r="QRZ232" s="45"/>
      <c r="QSA232" s="45"/>
      <c r="QSB232" s="45"/>
      <c r="QSC232" s="45"/>
      <c r="QSD232" s="45"/>
      <c r="QSE232" s="45"/>
      <c r="QSF232" s="45"/>
      <c r="QSG232" s="45"/>
      <c r="QSH232" s="45"/>
      <c r="QSI232" s="45"/>
      <c r="QSJ232" s="45"/>
      <c r="QSK232" s="45"/>
      <c r="QSL232" s="45"/>
      <c r="QSM232" s="45"/>
      <c r="QSN232" s="45"/>
      <c r="QSO232" s="45"/>
      <c r="QSP232" s="45"/>
      <c r="QSQ232" s="45"/>
      <c r="QSR232" s="45"/>
      <c r="QSS232" s="45"/>
      <c r="QST232" s="45"/>
      <c r="QSU232" s="45"/>
      <c r="QSV232" s="45"/>
      <c r="QSW232" s="45"/>
      <c r="QSX232" s="45"/>
      <c r="QSY232" s="45"/>
      <c r="QSZ232" s="45"/>
      <c r="QTA232" s="45"/>
      <c r="QTB232" s="45"/>
      <c r="QTC232" s="45"/>
      <c r="QTD232" s="45"/>
      <c r="QTE232" s="45"/>
      <c r="QTF232" s="45"/>
      <c r="QTG232" s="45"/>
      <c r="QTH232" s="45"/>
      <c r="QTI232" s="45"/>
      <c r="QTJ232" s="45"/>
      <c r="QTK232" s="45"/>
      <c r="QTL232" s="45"/>
      <c r="QTM232" s="45"/>
      <c r="QTN232" s="45"/>
      <c r="QTO232" s="45"/>
      <c r="QTP232" s="45"/>
      <c r="QTQ232" s="45"/>
      <c r="QTR232" s="45"/>
      <c r="QTS232" s="45"/>
      <c r="QTT232" s="45"/>
      <c r="QTU232" s="45"/>
      <c r="QTV232" s="45"/>
      <c r="QTW232" s="45"/>
      <c r="QTX232" s="45"/>
      <c r="QTY232" s="45"/>
      <c r="QTZ232" s="45"/>
      <c r="QUA232" s="45"/>
      <c r="QUB232" s="45"/>
      <c r="QUC232" s="45"/>
      <c r="QUD232" s="45"/>
      <c r="QUE232" s="45"/>
      <c r="QUF232" s="45"/>
      <c r="QUG232" s="45"/>
      <c r="QUH232" s="45"/>
      <c r="QUI232" s="45"/>
      <c r="QUJ232" s="45"/>
      <c r="QUK232" s="45"/>
      <c r="QUL232" s="45"/>
      <c r="QUM232" s="45"/>
      <c r="QUN232" s="45"/>
      <c r="QUO232" s="45"/>
      <c r="QUP232" s="45"/>
      <c r="QUQ232" s="45"/>
      <c r="QUR232" s="45"/>
      <c r="QUS232" s="45"/>
      <c r="QUT232" s="45"/>
      <c r="QUU232" s="45"/>
      <c r="QUV232" s="45"/>
      <c r="QUW232" s="45"/>
      <c r="QUX232" s="45"/>
      <c r="QUY232" s="45"/>
      <c r="QUZ232" s="45"/>
      <c r="QVA232" s="45"/>
      <c r="QVB232" s="45"/>
      <c r="QVC232" s="45"/>
      <c r="QVD232" s="45"/>
      <c r="QVE232" s="45"/>
      <c r="QVF232" s="45"/>
      <c r="QVG232" s="45"/>
      <c r="QVH232" s="45"/>
      <c r="QVI232" s="45"/>
      <c r="QVJ232" s="45"/>
      <c r="QVK232" s="45"/>
      <c r="QVL232" s="45"/>
      <c r="QVM232" s="45"/>
      <c r="QVN232" s="45"/>
      <c r="QVO232" s="45"/>
      <c r="QVP232" s="45"/>
      <c r="QVQ232" s="45"/>
      <c r="QVR232" s="45"/>
      <c r="QVS232" s="45"/>
      <c r="QVT232" s="45"/>
      <c r="QVU232" s="45"/>
      <c r="QVV232" s="45"/>
      <c r="QVW232" s="45"/>
      <c r="QVX232" s="45"/>
      <c r="QVY232" s="45"/>
      <c r="QVZ232" s="45"/>
      <c r="QWA232" s="45"/>
      <c r="QWB232" s="45"/>
      <c r="QWC232" s="45"/>
      <c r="QWD232" s="45"/>
      <c r="QWE232" s="45"/>
      <c r="QWF232" s="45"/>
      <c r="QWG232" s="45"/>
      <c r="QWH232" s="45"/>
      <c r="QWI232" s="45"/>
      <c r="QWJ232" s="45"/>
      <c r="QWK232" s="45"/>
      <c r="QWL232" s="45"/>
      <c r="QWM232" s="45"/>
      <c r="QWN232" s="45"/>
      <c r="QWO232" s="45"/>
      <c r="QWP232" s="45"/>
      <c r="QWQ232" s="45"/>
      <c r="QWR232" s="45"/>
      <c r="QWS232" s="45"/>
      <c r="QWT232" s="45"/>
      <c r="QWU232" s="45"/>
      <c r="QWV232" s="45"/>
      <c r="QWW232" s="45"/>
      <c r="QWX232" s="45"/>
      <c r="QWY232" s="45"/>
      <c r="QWZ232" s="45"/>
      <c r="QXA232" s="45"/>
      <c r="QXB232" s="45"/>
      <c r="QXC232" s="45"/>
      <c r="QXD232" s="45"/>
      <c r="QXE232" s="45"/>
      <c r="QXF232" s="45"/>
      <c r="QXG232" s="45"/>
      <c r="QXH232" s="45"/>
      <c r="QXI232" s="45"/>
      <c r="QXJ232" s="45"/>
      <c r="QXK232" s="45"/>
      <c r="QXL232" s="45"/>
      <c r="QXM232" s="45"/>
      <c r="QXN232" s="45"/>
      <c r="QXO232" s="45"/>
      <c r="QXP232" s="45"/>
      <c r="QXQ232" s="45"/>
      <c r="QXR232" s="45"/>
      <c r="QXS232" s="45"/>
      <c r="QXT232" s="45"/>
      <c r="QXU232" s="45"/>
      <c r="QXV232" s="45"/>
      <c r="QXW232" s="45"/>
      <c r="QXX232" s="45"/>
      <c r="QXY232" s="45"/>
      <c r="QXZ232" s="45"/>
      <c r="QYA232" s="45"/>
      <c r="QYB232" s="45"/>
      <c r="QYC232" s="45"/>
      <c r="QYD232" s="45"/>
      <c r="QYE232" s="45"/>
      <c r="QYF232" s="45"/>
      <c r="QYG232" s="45"/>
      <c r="QYH232" s="45"/>
      <c r="QYI232" s="45"/>
      <c r="QYJ232" s="45"/>
      <c r="QYK232" s="45"/>
      <c r="QYL232" s="45"/>
      <c r="QYM232" s="45"/>
      <c r="QYN232" s="45"/>
      <c r="QYO232" s="45"/>
      <c r="QYP232" s="45"/>
      <c r="QYQ232" s="45"/>
      <c r="QYR232" s="45"/>
      <c r="QYS232" s="45"/>
      <c r="QYT232" s="45"/>
      <c r="QYU232" s="45"/>
      <c r="QYV232" s="45"/>
      <c r="QYW232" s="45"/>
      <c r="QYX232" s="45"/>
      <c r="QYY232" s="45"/>
      <c r="QYZ232" s="45"/>
      <c r="QZA232" s="45"/>
      <c r="QZB232" s="45"/>
      <c r="QZC232" s="45"/>
      <c r="QZD232" s="45"/>
      <c r="QZE232" s="45"/>
      <c r="QZF232" s="45"/>
      <c r="QZG232" s="45"/>
      <c r="QZH232" s="45"/>
      <c r="QZI232" s="45"/>
      <c r="QZJ232" s="45"/>
      <c r="QZK232" s="45"/>
      <c r="QZL232" s="45"/>
      <c r="QZM232" s="45"/>
      <c r="QZN232" s="45"/>
      <c r="QZO232" s="45"/>
      <c r="QZP232" s="45"/>
      <c r="QZQ232" s="45"/>
      <c r="QZR232" s="45"/>
      <c r="QZS232" s="45"/>
      <c r="QZT232" s="45"/>
      <c r="QZU232" s="45"/>
      <c r="QZV232" s="45"/>
      <c r="QZW232" s="45"/>
      <c r="QZX232" s="45"/>
      <c r="QZY232" s="45"/>
      <c r="QZZ232" s="45"/>
      <c r="RAA232" s="45"/>
      <c r="RAB232" s="45"/>
      <c r="RAC232" s="45"/>
      <c r="RAD232" s="45"/>
      <c r="RAE232" s="45"/>
      <c r="RAF232" s="45"/>
      <c r="RAG232" s="45"/>
      <c r="RAH232" s="45"/>
      <c r="RAI232" s="45"/>
      <c r="RAJ232" s="45"/>
      <c r="RAK232" s="45"/>
      <c r="RAL232" s="45"/>
      <c r="RAM232" s="45"/>
      <c r="RAN232" s="45"/>
      <c r="RAO232" s="45"/>
      <c r="RAP232" s="45"/>
      <c r="RAQ232" s="45"/>
      <c r="RAR232" s="45"/>
      <c r="RAS232" s="45"/>
      <c r="RAT232" s="45"/>
      <c r="RAU232" s="45"/>
      <c r="RAV232" s="45"/>
      <c r="RAW232" s="45"/>
      <c r="RAX232" s="45"/>
      <c r="RAY232" s="45"/>
      <c r="RAZ232" s="45"/>
      <c r="RBA232" s="45"/>
      <c r="RBB232" s="45"/>
      <c r="RBC232" s="45"/>
      <c r="RBD232" s="45"/>
      <c r="RBE232" s="45"/>
      <c r="RBF232" s="45"/>
      <c r="RBG232" s="45"/>
      <c r="RBH232" s="45"/>
      <c r="RBI232" s="45"/>
      <c r="RBJ232" s="45"/>
      <c r="RBK232" s="45"/>
      <c r="RBL232" s="45"/>
      <c r="RBM232" s="45"/>
      <c r="RBN232" s="45"/>
      <c r="RBO232" s="45"/>
      <c r="RBP232" s="45"/>
      <c r="RBQ232" s="45"/>
      <c r="RBR232" s="45"/>
      <c r="RBS232" s="45"/>
      <c r="RBT232" s="45"/>
      <c r="RBU232" s="45"/>
      <c r="RBV232" s="45"/>
      <c r="RBW232" s="45"/>
      <c r="RBX232" s="45"/>
      <c r="RBY232" s="45"/>
      <c r="RBZ232" s="45"/>
      <c r="RCA232" s="45"/>
      <c r="RCB232" s="45"/>
      <c r="RCC232" s="45"/>
      <c r="RCD232" s="45"/>
      <c r="RCE232" s="45"/>
      <c r="RCF232" s="45"/>
      <c r="RCG232" s="45"/>
      <c r="RCH232" s="45"/>
      <c r="RCI232" s="45"/>
      <c r="RCJ232" s="45"/>
      <c r="RCK232" s="45"/>
      <c r="RCL232" s="45"/>
      <c r="RCM232" s="45"/>
      <c r="RCN232" s="45"/>
      <c r="RCO232" s="45"/>
      <c r="RCP232" s="45"/>
      <c r="RCQ232" s="45"/>
      <c r="RCR232" s="45"/>
      <c r="RCS232" s="45"/>
      <c r="RCT232" s="45"/>
      <c r="RCU232" s="45"/>
      <c r="RCV232" s="45"/>
      <c r="RCW232" s="45"/>
      <c r="RCX232" s="45"/>
      <c r="RCY232" s="45"/>
      <c r="RCZ232" s="45"/>
      <c r="RDA232" s="45"/>
      <c r="RDB232" s="45"/>
      <c r="RDC232" s="45"/>
      <c r="RDD232" s="45"/>
      <c r="RDE232" s="45"/>
      <c r="RDF232" s="45"/>
      <c r="RDG232" s="45"/>
      <c r="RDH232" s="45"/>
      <c r="RDI232" s="45"/>
      <c r="RDJ232" s="45"/>
      <c r="RDK232" s="45"/>
      <c r="RDL232" s="45"/>
      <c r="RDM232" s="45"/>
      <c r="RDN232" s="45"/>
      <c r="RDO232" s="45"/>
      <c r="RDP232" s="45"/>
      <c r="RDQ232" s="45"/>
      <c r="RDR232" s="45"/>
      <c r="RDS232" s="45"/>
      <c r="RDT232" s="45"/>
      <c r="RDU232" s="45"/>
      <c r="RDV232" s="45"/>
      <c r="RDW232" s="45"/>
      <c r="RDX232" s="45"/>
      <c r="RDY232" s="45"/>
      <c r="RDZ232" s="45"/>
      <c r="REA232" s="45"/>
      <c r="REB232" s="45"/>
      <c r="REC232" s="45"/>
      <c r="RED232" s="45"/>
      <c r="REE232" s="45"/>
      <c r="REF232" s="45"/>
      <c r="REG232" s="45"/>
      <c r="REH232" s="45"/>
      <c r="REI232" s="45"/>
      <c r="REJ232" s="45"/>
      <c r="REK232" s="45"/>
      <c r="REL232" s="45"/>
      <c r="REM232" s="45"/>
      <c r="REN232" s="45"/>
      <c r="REO232" s="45"/>
      <c r="REP232" s="45"/>
      <c r="REQ232" s="45"/>
      <c r="RER232" s="45"/>
      <c r="RES232" s="45"/>
      <c r="RET232" s="45"/>
      <c r="REU232" s="45"/>
      <c r="REV232" s="45"/>
      <c r="REW232" s="45"/>
      <c r="REX232" s="45"/>
      <c r="REY232" s="45"/>
      <c r="REZ232" s="45"/>
      <c r="RFA232" s="45"/>
      <c r="RFB232" s="45"/>
      <c r="RFC232" s="45"/>
      <c r="RFD232" s="45"/>
      <c r="RFE232" s="45"/>
      <c r="RFF232" s="45"/>
      <c r="RFG232" s="45"/>
      <c r="RFH232" s="45"/>
      <c r="RFI232" s="45"/>
      <c r="RFJ232" s="45"/>
      <c r="RFK232" s="45"/>
      <c r="RFL232" s="45"/>
      <c r="RFM232" s="45"/>
      <c r="RFN232" s="45"/>
      <c r="RFO232" s="45"/>
      <c r="RFP232" s="45"/>
      <c r="RFQ232" s="45"/>
      <c r="RFR232" s="45"/>
      <c r="RFS232" s="45"/>
      <c r="RFT232" s="45"/>
      <c r="RFU232" s="45"/>
      <c r="RFV232" s="45"/>
      <c r="RFW232" s="45"/>
      <c r="RFX232" s="45"/>
      <c r="RFY232" s="45"/>
      <c r="RFZ232" s="45"/>
      <c r="RGA232" s="45"/>
      <c r="RGB232" s="45"/>
      <c r="RGC232" s="45"/>
      <c r="RGD232" s="45"/>
      <c r="RGE232" s="45"/>
      <c r="RGF232" s="45"/>
      <c r="RGG232" s="45"/>
      <c r="RGH232" s="45"/>
      <c r="RGI232" s="45"/>
      <c r="RGJ232" s="45"/>
      <c r="RGK232" s="45"/>
      <c r="RGL232" s="45"/>
      <c r="RGM232" s="45"/>
      <c r="RGN232" s="45"/>
      <c r="RGO232" s="45"/>
      <c r="RGP232" s="45"/>
      <c r="RGQ232" s="45"/>
      <c r="RGR232" s="45"/>
      <c r="RGS232" s="45"/>
      <c r="RGT232" s="45"/>
      <c r="RGU232" s="45"/>
      <c r="RGV232" s="45"/>
      <c r="RGW232" s="45"/>
      <c r="RGX232" s="45"/>
      <c r="RGY232" s="45"/>
      <c r="RGZ232" s="45"/>
      <c r="RHA232" s="45"/>
      <c r="RHB232" s="45"/>
      <c r="RHC232" s="45"/>
      <c r="RHD232" s="45"/>
      <c r="RHE232" s="45"/>
      <c r="RHF232" s="45"/>
      <c r="RHG232" s="45"/>
      <c r="RHH232" s="45"/>
      <c r="RHI232" s="45"/>
      <c r="RHJ232" s="45"/>
      <c r="RHK232" s="45"/>
      <c r="RHL232" s="45"/>
      <c r="RHM232" s="45"/>
      <c r="RHN232" s="45"/>
      <c r="RHO232" s="45"/>
      <c r="RHP232" s="45"/>
      <c r="RHQ232" s="45"/>
      <c r="RHR232" s="45"/>
      <c r="RHS232" s="45"/>
      <c r="RHT232" s="45"/>
      <c r="RHU232" s="45"/>
      <c r="RHV232" s="45"/>
      <c r="RHW232" s="45"/>
      <c r="RHX232" s="45"/>
      <c r="RHY232" s="45"/>
      <c r="RHZ232" s="45"/>
      <c r="RIA232" s="45"/>
      <c r="RIB232" s="45"/>
      <c r="RIC232" s="45"/>
      <c r="RID232" s="45"/>
      <c r="RIE232" s="45"/>
      <c r="RIF232" s="45"/>
      <c r="RIG232" s="45"/>
      <c r="RIH232" s="45"/>
      <c r="RII232" s="45"/>
      <c r="RIJ232" s="45"/>
      <c r="RIK232" s="45"/>
      <c r="RIL232" s="45"/>
      <c r="RIM232" s="45"/>
      <c r="RIN232" s="45"/>
      <c r="RIO232" s="45"/>
      <c r="RIP232" s="45"/>
      <c r="RIQ232" s="45"/>
      <c r="RIR232" s="45"/>
      <c r="RIS232" s="45"/>
      <c r="RIT232" s="45"/>
      <c r="RIU232" s="45"/>
      <c r="RIV232" s="45"/>
      <c r="RIW232" s="45"/>
      <c r="RIX232" s="45"/>
      <c r="RIY232" s="45"/>
      <c r="RIZ232" s="45"/>
      <c r="RJA232" s="45"/>
      <c r="RJB232" s="45"/>
      <c r="RJC232" s="45"/>
      <c r="RJD232" s="45"/>
      <c r="RJE232" s="45"/>
      <c r="RJF232" s="45"/>
      <c r="RJG232" s="45"/>
      <c r="RJH232" s="45"/>
      <c r="RJI232" s="45"/>
      <c r="RJJ232" s="45"/>
      <c r="RJK232" s="45"/>
      <c r="RJL232" s="45"/>
      <c r="RJM232" s="45"/>
      <c r="RJN232" s="45"/>
      <c r="RJO232" s="45"/>
      <c r="RJP232" s="45"/>
      <c r="RJQ232" s="45"/>
      <c r="RJR232" s="45"/>
      <c r="RJS232" s="45"/>
      <c r="RJT232" s="45"/>
      <c r="RJU232" s="45"/>
      <c r="RJV232" s="45"/>
      <c r="RJW232" s="45"/>
      <c r="RJX232" s="45"/>
      <c r="RJY232" s="45"/>
      <c r="RJZ232" s="45"/>
      <c r="RKA232" s="45"/>
      <c r="RKB232" s="45"/>
      <c r="RKC232" s="45"/>
      <c r="RKD232" s="45"/>
      <c r="RKE232" s="45"/>
      <c r="RKF232" s="45"/>
      <c r="RKG232" s="45"/>
      <c r="RKH232" s="45"/>
      <c r="RKI232" s="45"/>
      <c r="RKJ232" s="45"/>
      <c r="RKK232" s="45"/>
      <c r="RKL232" s="45"/>
      <c r="RKM232" s="45"/>
      <c r="RKN232" s="45"/>
      <c r="RKO232" s="45"/>
      <c r="RKP232" s="45"/>
      <c r="RKQ232" s="45"/>
      <c r="RKR232" s="45"/>
      <c r="RKS232" s="45"/>
      <c r="RKT232" s="45"/>
      <c r="RKU232" s="45"/>
      <c r="RKV232" s="45"/>
      <c r="RKW232" s="45"/>
      <c r="RKX232" s="45"/>
      <c r="RKY232" s="45"/>
      <c r="RKZ232" s="45"/>
      <c r="RLA232" s="45"/>
      <c r="RLB232" s="45"/>
      <c r="RLC232" s="45"/>
      <c r="RLD232" s="45"/>
      <c r="RLE232" s="45"/>
      <c r="RLF232" s="45"/>
      <c r="RLG232" s="45"/>
      <c r="RLH232" s="45"/>
      <c r="RLI232" s="45"/>
      <c r="RLJ232" s="45"/>
      <c r="RLK232" s="45"/>
      <c r="RLL232" s="45"/>
      <c r="RLM232" s="45"/>
      <c r="RLN232" s="45"/>
      <c r="RLO232" s="45"/>
      <c r="RLP232" s="45"/>
      <c r="RLQ232" s="45"/>
      <c r="RLR232" s="45"/>
      <c r="RLS232" s="45"/>
      <c r="RLT232" s="45"/>
      <c r="RLU232" s="45"/>
      <c r="RLV232" s="45"/>
      <c r="RLW232" s="45"/>
      <c r="RLX232" s="45"/>
      <c r="RLY232" s="45"/>
      <c r="RLZ232" s="45"/>
      <c r="RMA232" s="45"/>
      <c r="RMB232" s="45"/>
      <c r="RMC232" s="45"/>
      <c r="RMD232" s="45"/>
      <c r="RME232" s="45"/>
      <c r="RMF232" s="45"/>
      <c r="RMG232" s="45"/>
      <c r="RMH232" s="45"/>
      <c r="RMI232" s="45"/>
      <c r="RMJ232" s="45"/>
      <c r="RMK232" s="45"/>
      <c r="RML232" s="45"/>
      <c r="RMM232" s="45"/>
      <c r="RMN232" s="45"/>
      <c r="RMO232" s="45"/>
      <c r="RMP232" s="45"/>
      <c r="RMQ232" s="45"/>
      <c r="RMR232" s="45"/>
      <c r="RMS232" s="45"/>
      <c r="RMT232" s="45"/>
      <c r="RMU232" s="45"/>
      <c r="RMV232" s="45"/>
      <c r="RMW232" s="45"/>
      <c r="RMX232" s="45"/>
      <c r="RMY232" s="45"/>
      <c r="RMZ232" s="45"/>
      <c r="RNA232" s="45"/>
      <c r="RNB232" s="45"/>
      <c r="RNC232" s="45"/>
      <c r="RND232" s="45"/>
      <c r="RNE232" s="45"/>
      <c r="RNF232" s="45"/>
      <c r="RNG232" s="45"/>
      <c r="RNH232" s="45"/>
      <c r="RNI232" s="45"/>
      <c r="RNJ232" s="45"/>
      <c r="RNK232" s="45"/>
      <c r="RNL232" s="45"/>
      <c r="RNM232" s="45"/>
      <c r="RNN232" s="45"/>
      <c r="RNO232" s="45"/>
      <c r="RNP232" s="45"/>
      <c r="RNQ232" s="45"/>
      <c r="RNR232" s="45"/>
      <c r="RNS232" s="45"/>
      <c r="RNT232" s="45"/>
      <c r="RNU232" s="45"/>
      <c r="RNV232" s="45"/>
      <c r="RNW232" s="45"/>
      <c r="RNX232" s="45"/>
      <c r="RNY232" s="45"/>
      <c r="RNZ232" s="45"/>
      <c r="ROA232" s="45"/>
      <c r="ROB232" s="45"/>
      <c r="ROC232" s="45"/>
      <c r="ROD232" s="45"/>
      <c r="ROE232" s="45"/>
      <c r="ROF232" s="45"/>
      <c r="ROG232" s="45"/>
      <c r="ROH232" s="45"/>
      <c r="ROI232" s="45"/>
      <c r="ROJ232" s="45"/>
      <c r="ROK232" s="45"/>
      <c r="ROL232" s="45"/>
      <c r="ROM232" s="45"/>
      <c r="RON232" s="45"/>
      <c r="ROO232" s="45"/>
      <c r="ROP232" s="45"/>
      <c r="ROQ232" s="45"/>
      <c r="ROR232" s="45"/>
      <c r="ROS232" s="45"/>
      <c r="ROT232" s="45"/>
      <c r="ROU232" s="45"/>
      <c r="ROV232" s="45"/>
      <c r="ROW232" s="45"/>
      <c r="ROX232" s="45"/>
      <c r="ROY232" s="45"/>
      <c r="ROZ232" s="45"/>
      <c r="RPA232" s="45"/>
      <c r="RPB232" s="45"/>
      <c r="RPC232" s="45"/>
      <c r="RPD232" s="45"/>
      <c r="RPE232" s="45"/>
      <c r="RPF232" s="45"/>
      <c r="RPG232" s="45"/>
      <c r="RPH232" s="45"/>
      <c r="RPI232" s="45"/>
      <c r="RPJ232" s="45"/>
      <c r="RPK232" s="45"/>
      <c r="RPL232" s="45"/>
      <c r="RPM232" s="45"/>
      <c r="RPN232" s="45"/>
      <c r="RPO232" s="45"/>
      <c r="RPP232" s="45"/>
      <c r="RPQ232" s="45"/>
      <c r="RPR232" s="45"/>
      <c r="RPS232" s="45"/>
      <c r="RPT232" s="45"/>
      <c r="RPU232" s="45"/>
      <c r="RPV232" s="45"/>
      <c r="RPW232" s="45"/>
      <c r="RPX232" s="45"/>
      <c r="RPY232" s="45"/>
      <c r="RPZ232" s="45"/>
      <c r="RQA232" s="45"/>
      <c r="RQB232" s="45"/>
      <c r="RQC232" s="45"/>
      <c r="RQD232" s="45"/>
      <c r="RQE232" s="45"/>
      <c r="RQF232" s="45"/>
      <c r="RQG232" s="45"/>
      <c r="RQH232" s="45"/>
      <c r="RQI232" s="45"/>
      <c r="RQJ232" s="45"/>
      <c r="RQK232" s="45"/>
      <c r="RQL232" s="45"/>
      <c r="RQM232" s="45"/>
      <c r="RQN232" s="45"/>
      <c r="RQO232" s="45"/>
      <c r="RQP232" s="45"/>
      <c r="RQQ232" s="45"/>
      <c r="RQR232" s="45"/>
      <c r="RQS232" s="45"/>
      <c r="RQT232" s="45"/>
      <c r="RQU232" s="45"/>
      <c r="RQV232" s="45"/>
      <c r="RQW232" s="45"/>
      <c r="RQX232" s="45"/>
      <c r="RQY232" s="45"/>
      <c r="RQZ232" s="45"/>
      <c r="RRA232" s="45"/>
      <c r="RRB232" s="45"/>
      <c r="RRC232" s="45"/>
      <c r="RRD232" s="45"/>
      <c r="RRE232" s="45"/>
      <c r="RRF232" s="45"/>
      <c r="RRG232" s="45"/>
      <c r="RRH232" s="45"/>
      <c r="RRI232" s="45"/>
      <c r="RRJ232" s="45"/>
      <c r="RRK232" s="45"/>
      <c r="RRL232" s="45"/>
      <c r="RRM232" s="45"/>
      <c r="RRN232" s="45"/>
      <c r="RRO232" s="45"/>
      <c r="RRP232" s="45"/>
      <c r="RRQ232" s="45"/>
      <c r="RRR232" s="45"/>
      <c r="RRS232" s="45"/>
      <c r="RRT232" s="45"/>
      <c r="RRU232" s="45"/>
      <c r="RRV232" s="45"/>
      <c r="RRW232" s="45"/>
      <c r="RRX232" s="45"/>
      <c r="RRY232" s="45"/>
      <c r="RRZ232" s="45"/>
      <c r="RSA232" s="45"/>
      <c r="RSB232" s="45"/>
      <c r="RSC232" s="45"/>
      <c r="RSD232" s="45"/>
      <c r="RSE232" s="45"/>
      <c r="RSF232" s="45"/>
      <c r="RSG232" s="45"/>
      <c r="RSH232" s="45"/>
      <c r="RSI232" s="45"/>
      <c r="RSJ232" s="45"/>
      <c r="RSK232" s="45"/>
      <c r="RSL232" s="45"/>
      <c r="RSM232" s="45"/>
      <c r="RSN232" s="45"/>
      <c r="RSO232" s="45"/>
      <c r="RSP232" s="45"/>
      <c r="RSQ232" s="45"/>
      <c r="RSR232" s="45"/>
      <c r="RSS232" s="45"/>
      <c r="RST232" s="45"/>
      <c r="RSU232" s="45"/>
      <c r="RSV232" s="45"/>
      <c r="RSW232" s="45"/>
      <c r="RSX232" s="45"/>
      <c r="RSY232" s="45"/>
      <c r="RSZ232" s="45"/>
      <c r="RTA232" s="45"/>
      <c r="RTB232" s="45"/>
      <c r="RTC232" s="45"/>
      <c r="RTD232" s="45"/>
      <c r="RTE232" s="45"/>
      <c r="RTF232" s="45"/>
      <c r="RTG232" s="45"/>
      <c r="RTH232" s="45"/>
      <c r="RTI232" s="45"/>
      <c r="RTJ232" s="45"/>
      <c r="RTK232" s="45"/>
      <c r="RTL232" s="45"/>
      <c r="RTM232" s="45"/>
      <c r="RTN232" s="45"/>
      <c r="RTO232" s="45"/>
      <c r="RTP232" s="45"/>
      <c r="RTQ232" s="45"/>
      <c r="RTR232" s="45"/>
      <c r="RTS232" s="45"/>
      <c r="RTT232" s="45"/>
      <c r="RTU232" s="45"/>
      <c r="RTV232" s="45"/>
      <c r="RTW232" s="45"/>
      <c r="RTX232" s="45"/>
      <c r="RTY232" s="45"/>
      <c r="RTZ232" s="45"/>
      <c r="RUA232" s="45"/>
      <c r="RUB232" s="45"/>
      <c r="RUC232" s="45"/>
      <c r="RUD232" s="45"/>
      <c r="RUE232" s="45"/>
      <c r="RUF232" s="45"/>
      <c r="RUG232" s="45"/>
      <c r="RUH232" s="45"/>
      <c r="RUI232" s="45"/>
      <c r="RUJ232" s="45"/>
      <c r="RUK232" s="45"/>
      <c r="RUL232" s="45"/>
      <c r="RUM232" s="45"/>
      <c r="RUN232" s="45"/>
      <c r="RUO232" s="45"/>
      <c r="RUP232" s="45"/>
      <c r="RUQ232" s="45"/>
      <c r="RUR232" s="45"/>
      <c r="RUS232" s="45"/>
      <c r="RUT232" s="45"/>
      <c r="RUU232" s="45"/>
      <c r="RUV232" s="45"/>
      <c r="RUW232" s="45"/>
      <c r="RUX232" s="45"/>
      <c r="RUY232" s="45"/>
      <c r="RUZ232" s="45"/>
      <c r="RVA232" s="45"/>
      <c r="RVB232" s="45"/>
      <c r="RVC232" s="45"/>
      <c r="RVD232" s="45"/>
      <c r="RVE232" s="45"/>
      <c r="RVF232" s="45"/>
      <c r="RVG232" s="45"/>
      <c r="RVH232" s="45"/>
      <c r="RVI232" s="45"/>
      <c r="RVJ232" s="45"/>
      <c r="RVK232" s="45"/>
      <c r="RVL232" s="45"/>
      <c r="RVM232" s="45"/>
      <c r="RVN232" s="45"/>
      <c r="RVO232" s="45"/>
      <c r="RVP232" s="45"/>
      <c r="RVQ232" s="45"/>
      <c r="RVR232" s="45"/>
      <c r="RVS232" s="45"/>
      <c r="RVT232" s="45"/>
      <c r="RVU232" s="45"/>
      <c r="RVV232" s="45"/>
      <c r="RVW232" s="45"/>
      <c r="RVX232" s="45"/>
      <c r="RVY232" s="45"/>
      <c r="RVZ232" s="45"/>
      <c r="RWA232" s="45"/>
      <c r="RWB232" s="45"/>
      <c r="RWC232" s="45"/>
      <c r="RWD232" s="45"/>
      <c r="RWE232" s="45"/>
      <c r="RWF232" s="45"/>
      <c r="RWG232" s="45"/>
      <c r="RWH232" s="45"/>
      <c r="RWI232" s="45"/>
      <c r="RWJ232" s="45"/>
      <c r="RWK232" s="45"/>
      <c r="RWL232" s="45"/>
      <c r="RWM232" s="45"/>
      <c r="RWN232" s="45"/>
      <c r="RWO232" s="45"/>
      <c r="RWP232" s="45"/>
      <c r="RWQ232" s="45"/>
      <c r="RWR232" s="45"/>
      <c r="RWS232" s="45"/>
      <c r="RWT232" s="45"/>
      <c r="RWU232" s="45"/>
      <c r="RWV232" s="45"/>
      <c r="RWW232" s="45"/>
      <c r="RWX232" s="45"/>
      <c r="RWY232" s="45"/>
      <c r="RWZ232" s="45"/>
      <c r="RXA232" s="45"/>
      <c r="RXB232" s="45"/>
      <c r="RXC232" s="45"/>
      <c r="RXD232" s="45"/>
      <c r="RXE232" s="45"/>
      <c r="RXF232" s="45"/>
      <c r="RXG232" s="45"/>
      <c r="RXH232" s="45"/>
      <c r="RXI232" s="45"/>
      <c r="RXJ232" s="45"/>
      <c r="RXK232" s="45"/>
      <c r="RXL232" s="45"/>
      <c r="RXM232" s="45"/>
      <c r="RXN232" s="45"/>
      <c r="RXO232" s="45"/>
      <c r="RXP232" s="45"/>
      <c r="RXQ232" s="45"/>
      <c r="RXR232" s="45"/>
      <c r="RXS232" s="45"/>
      <c r="RXT232" s="45"/>
      <c r="RXU232" s="45"/>
      <c r="RXV232" s="45"/>
      <c r="RXW232" s="45"/>
      <c r="RXX232" s="45"/>
      <c r="RXY232" s="45"/>
      <c r="RXZ232" s="45"/>
      <c r="RYA232" s="45"/>
      <c r="RYB232" s="45"/>
      <c r="RYC232" s="45"/>
      <c r="RYD232" s="45"/>
      <c r="RYE232" s="45"/>
      <c r="RYF232" s="45"/>
      <c r="RYG232" s="45"/>
      <c r="RYH232" s="45"/>
      <c r="RYI232" s="45"/>
      <c r="RYJ232" s="45"/>
      <c r="RYK232" s="45"/>
      <c r="RYL232" s="45"/>
      <c r="RYM232" s="45"/>
      <c r="RYN232" s="45"/>
      <c r="RYO232" s="45"/>
      <c r="RYP232" s="45"/>
      <c r="RYQ232" s="45"/>
      <c r="RYR232" s="45"/>
      <c r="RYS232" s="45"/>
      <c r="RYT232" s="45"/>
      <c r="RYU232" s="45"/>
      <c r="RYV232" s="45"/>
      <c r="RYW232" s="45"/>
      <c r="RYX232" s="45"/>
      <c r="RYY232" s="45"/>
      <c r="RYZ232" s="45"/>
      <c r="RZA232" s="45"/>
      <c r="RZB232" s="45"/>
      <c r="RZC232" s="45"/>
      <c r="RZD232" s="45"/>
      <c r="RZE232" s="45"/>
      <c r="RZF232" s="45"/>
      <c r="RZG232" s="45"/>
      <c r="RZH232" s="45"/>
      <c r="RZI232" s="45"/>
      <c r="RZJ232" s="45"/>
      <c r="RZK232" s="45"/>
      <c r="RZL232" s="45"/>
      <c r="RZM232" s="45"/>
      <c r="RZN232" s="45"/>
      <c r="RZO232" s="45"/>
      <c r="RZP232" s="45"/>
      <c r="RZQ232" s="45"/>
      <c r="RZR232" s="45"/>
      <c r="RZS232" s="45"/>
      <c r="RZT232" s="45"/>
      <c r="RZU232" s="45"/>
      <c r="RZV232" s="45"/>
      <c r="RZW232" s="45"/>
      <c r="RZX232" s="45"/>
      <c r="RZY232" s="45"/>
      <c r="RZZ232" s="45"/>
      <c r="SAA232" s="45"/>
      <c r="SAB232" s="45"/>
      <c r="SAC232" s="45"/>
      <c r="SAD232" s="45"/>
      <c r="SAE232" s="45"/>
      <c r="SAF232" s="45"/>
      <c r="SAG232" s="45"/>
      <c r="SAH232" s="45"/>
      <c r="SAI232" s="45"/>
      <c r="SAJ232" s="45"/>
      <c r="SAK232" s="45"/>
      <c r="SAL232" s="45"/>
      <c r="SAM232" s="45"/>
      <c r="SAN232" s="45"/>
      <c r="SAO232" s="45"/>
      <c r="SAP232" s="45"/>
      <c r="SAQ232" s="45"/>
      <c r="SAR232" s="45"/>
      <c r="SAS232" s="45"/>
      <c r="SAT232" s="45"/>
      <c r="SAU232" s="45"/>
      <c r="SAV232" s="45"/>
      <c r="SAW232" s="45"/>
      <c r="SAX232" s="45"/>
      <c r="SAY232" s="45"/>
      <c r="SAZ232" s="45"/>
      <c r="SBA232" s="45"/>
      <c r="SBB232" s="45"/>
      <c r="SBC232" s="45"/>
      <c r="SBD232" s="45"/>
      <c r="SBE232" s="45"/>
      <c r="SBF232" s="45"/>
      <c r="SBG232" s="45"/>
      <c r="SBH232" s="45"/>
      <c r="SBI232" s="45"/>
      <c r="SBJ232" s="45"/>
      <c r="SBK232" s="45"/>
      <c r="SBL232" s="45"/>
      <c r="SBM232" s="45"/>
      <c r="SBN232" s="45"/>
      <c r="SBO232" s="45"/>
      <c r="SBP232" s="45"/>
      <c r="SBQ232" s="45"/>
      <c r="SBR232" s="45"/>
      <c r="SBS232" s="45"/>
      <c r="SBT232" s="45"/>
      <c r="SBU232" s="45"/>
      <c r="SBV232" s="45"/>
      <c r="SBW232" s="45"/>
      <c r="SBX232" s="45"/>
      <c r="SBY232" s="45"/>
      <c r="SBZ232" s="45"/>
      <c r="SCA232" s="45"/>
      <c r="SCB232" s="45"/>
      <c r="SCC232" s="45"/>
      <c r="SCD232" s="45"/>
      <c r="SCE232" s="45"/>
      <c r="SCF232" s="45"/>
      <c r="SCG232" s="45"/>
      <c r="SCH232" s="45"/>
      <c r="SCI232" s="45"/>
      <c r="SCJ232" s="45"/>
      <c r="SCK232" s="45"/>
      <c r="SCL232" s="45"/>
      <c r="SCM232" s="45"/>
      <c r="SCN232" s="45"/>
      <c r="SCO232" s="45"/>
      <c r="SCP232" s="45"/>
      <c r="SCQ232" s="45"/>
      <c r="SCR232" s="45"/>
      <c r="SCS232" s="45"/>
      <c r="SCT232" s="45"/>
      <c r="SCU232" s="45"/>
      <c r="SCV232" s="45"/>
      <c r="SCW232" s="45"/>
      <c r="SCX232" s="45"/>
      <c r="SCY232" s="45"/>
      <c r="SCZ232" s="45"/>
      <c r="SDA232" s="45"/>
      <c r="SDB232" s="45"/>
      <c r="SDC232" s="45"/>
      <c r="SDD232" s="45"/>
      <c r="SDE232" s="45"/>
      <c r="SDF232" s="45"/>
      <c r="SDG232" s="45"/>
      <c r="SDH232" s="45"/>
      <c r="SDI232" s="45"/>
      <c r="SDJ232" s="45"/>
      <c r="SDK232" s="45"/>
      <c r="SDL232" s="45"/>
      <c r="SDM232" s="45"/>
      <c r="SDN232" s="45"/>
      <c r="SDO232" s="45"/>
      <c r="SDP232" s="45"/>
      <c r="SDQ232" s="45"/>
      <c r="SDR232" s="45"/>
      <c r="SDS232" s="45"/>
      <c r="SDT232" s="45"/>
      <c r="SDU232" s="45"/>
      <c r="SDV232" s="45"/>
      <c r="SDW232" s="45"/>
      <c r="SDX232" s="45"/>
      <c r="SDY232" s="45"/>
      <c r="SDZ232" s="45"/>
      <c r="SEA232" s="45"/>
      <c r="SEB232" s="45"/>
      <c r="SEC232" s="45"/>
      <c r="SED232" s="45"/>
      <c r="SEE232" s="45"/>
      <c r="SEF232" s="45"/>
      <c r="SEG232" s="45"/>
      <c r="SEH232" s="45"/>
      <c r="SEI232" s="45"/>
      <c r="SEJ232" s="45"/>
      <c r="SEK232" s="45"/>
      <c r="SEL232" s="45"/>
      <c r="SEM232" s="45"/>
      <c r="SEN232" s="45"/>
      <c r="SEO232" s="45"/>
      <c r="SEP232" s="45"/>
      <c r="SEQ232" s="45"/>
      <c r="SER232" s="45"/>
      <c r="SES232" s="45"/>
      <c r="SET232" s="45"/>
      <c r="SEU232" s="45"/>
      <c r="SEV232" s="45"/>
      <c r="SEW232" s="45"/>
      <c r="SEX232" s="45"/>
      <c r="SEY232" s="45"/>
      <c r="SEZ232" s="45"/>
      <c r="SFA232" s="45"/>
      <c r="SFB232" s="45"/>
      <c r="SFC232" s="45"/>
      <c r="SFD232" s="45"/>
      <c r="SFE232" s="45"/>
      <c r="SFF232" s="45"/>
      <c r="SFG232" s="45"/>
      <c r="SFH232" s="45"/>
      <c r="SFI232" s="45"/>
      <c r="SFJ232" s="45"/>
      <c r="SFK232" s="45"/>
      <c r="SFL232" s="45"/>
      <c r="SFM232" s="45"/>
      <c r="SFN232" s="45"/>
      <c r="SFO232" s="45"/>
      <c r="SFP232" s="45"/>
      <c r="SFQ232" s="45"/>
      <c r="SFR232" s="45"/>
      <c r="SFS232" s="45"/>
      <c r="SFT232" s="45"/>
      <c r="SFU232" s="45"/>
      <c r="SFV232" s="45"/>
      <c r="SFW232" s="45"/>
      <c r="SFX232" s="45"/>
      <c r="SFY232" s="45"/>
      <c r="SFZ232" s="45"/>
      <c r="SGA232" s="45"/>
      <c r="SGB232" s="45"/>
      <c r="SGC232" s="45"/>
      <c r="SGD232" s="45"/>
      <c r="SGE232" s="45"/>
      <c r="SGF232" s="45"/>
      <c r="SGG232" s="45"/>
      <c r="SGH232" s="45"/>
      <c r="SGI232" s="45"/>
      <c r="SGJ232" s="45"/>
      <c r="SGK232" s="45"/>
      <c r="SGL232" s="45"/>
      <c r="SGM232" s="45"/>
      <c r="SGN232" s="45"/>
      <c r="SGO232" s="45"/>
      <c r="SGP232" s="45"/>
      <c r="SGQ232" s="45"/>
      <c r="SGR232" s="45"/>
      <c r="SGS232" s="45"/>
      <c r="SGT232" s="45"/>
      <c r="SGU232" s="45"/>
      <c r="SGV232" s="45"/>
      <c r="SGW232" s="45"/>
      <c r="SGX232" s="45"/>
      <c r="SGY232" s="45"/>
      <c r="SGZ232" s="45"/>
      <c r="SHA232" s="45"/>
      <c r="SHB232" s="45"/>
      <c r="SHC232" s="45"/>
      <c r="SHD232" s="45"/>
      <c r="SHE232" s="45"/>
      <c r="SHF232" s="45"/>
      <c r="SHG232" s="45"/>
      <c r="SHH232" s="45"/>
      <c r="SHI232" s="45"/>
      <c r="SHJ232" s="45"/>
      <c r="SHK232" s="45"/>
      <c r="SHL232" s="45"/>
      <c r="SHM232" s="45"/>
      <c r="SHN232" s="45"/>
      <c r="SHO232" s="45"/>
      <c r="SHP232" s="45"/>
      <c r="SHQ232" s="45"/>
      <c r="SHR232" s="45"/>
      <c r="SHS232" s="45"/>
      <c r="SHT232" s="45"/>
      <c r="SHU232" s="45"/>
      <c r="SHV232" s="45"/>
      <c r="SHW232" s="45"/>
      <c r="SHX232" s="45"/>
      <c r="SHY232" s="45"/>
      <c r="SHZ232" s="45"/>
      <c r="SIA232" s="45"/>
      <c r="SIB232" s="45"/>
      <c r="SIC232" s="45"/>
      <c r="SID232" s="45"/>
      <c r="SIE232" s="45"/>
      <c r="SIF232" s="45"/>
      <c r="SIG232" s="45"/>
      <c r="SIH232" s="45"/>
      <c r="SII232" s="45"/>
      <c r="SIJ232" s="45"/>
      <c r="SIK232" s="45"/>
      <c r="SIL232" s="45"/>
      <c r="SIM232" s="45"/>
      <c r="SIN232" s="45"/>
      <c r="SIO232" s="45"/>
      <c r="SIP232" s="45"/>
      <c r="SIQ232" s="45"/>
      <c r="SIR232" s="45"/>
      <c r="SIS232" s="45"/>
      <c r="SIT232" s="45"/>
      <c r="SIU232" s="45"/>
      <c r="SIV232" s="45"/>
      <c r="SIW232" s="45"/>
      <c r="SIX232" s="45"/>
      <c r="SIY232" s="45"/>
      <c r="SIZ232" s="45"/>
      <c r="SJA232" s="45"/>
      <c r="SJB232" s="45"/>
      <c r="SJC232" s="45"/>
      <c r="SJD232" s="45"/>
      <c r="SJE232" s="45"/>
      <c r="SJF232" s="45"/>
      <c r="SJG232" s="45"/>
      <c r="SJH232" s="45"/>
      <c r="SJI232" s="45"/>
      <c r="SJJ232" s="45"/>
      <c r="SJK232" s="45"/>
      <c r="SJL232" s="45"/>
      <c r="SJM232" s="45"/>
      <c r="SJN232" s="45"/>
      <c r="SJO232" s="45"/>
      <c r="SJP232" s="45"/>
      <c r="SJQ232" s="45"/>
      <c r="SJR232" s="45"/>
      <c r="SJS232" s="45"/>
      <c r="SJT232" s="45"/>
      <c r="SJU232" s="45"/>
      <c r="SJV232" s="45"/>
      <c r="SJW232" s="45"/>
      <c r="SJX232" s="45"/>
      <c r="SJY232" s="45"/>
      <c r="SJZ232" s="45"/>
      <c r="SKA232" s="45"/>
      <c r="SKB232" s="45"/>
      <c r="SKC232" s="45"/>
      <c r="SKD232" s="45"/>
      <c r="SKE232" s="45"/>
      <c r="SKF232" s="45"/>
      <c r="SKG232" s="45"/>
      <c r="SKH232" s="45"/>
      <c r="SKI232" s="45"/>
      <c r="SKJ232" s="45"/>
      <c r="SKK232" s="45"/>
      <c r="SKL232" s="45"/>
      <c r="SKM232" s="45"/>
      <c r="SKN232" s="45"/>
      <c r="SKO232" s="45"/>
      <c r="SKP232" s="45"/>
      <c r="SKQ232" s="45"/>
      <c r="SKR232" s="45"/>
      <c r="SKS232" s="45"/>
      <c r="SKT232" s="45"/>
      <c r="SKU232" s="45"/>
      <c r="SKV232" s="45"/>
      <c r="SKW232" s="45"/>
      <c r="SKX232" s="45"/>
      <c r="SKY232" s="45"/>
      <c r="SKZ232" s="45"/>
      <c r="SLA232" s="45"/>
      <c r="SLB232" s="45"/>
      <c r="SLC232" s="45"/>
      <c r="SLD232" s="45"/>
      <c r="SLE232" s="45"/>
      <c r="SLF232" s="45"/>
      <c r="SLG232" s="45"/>
      <c r="SLH232" s="45"/>
      <c r="SLI232" s="45"/>
      <c r="SLJ232" s="45"/>
      <c r="SLK232" s="45"/>
      <c r="SLL232" s="45"/>
      <c r="SLM232" s="45"/>
      <c r="SLN232" s="45"/>
      <c r="SLO232" s="45"/>
      <c r="SLP232" s="45"/>
      <c r="SLQ232" s="45"/>
      <c r="SLR232" s="45"/>
      <c r="SLS232" s="45"/>
      <c r="SLT232" s="45"/>
      <c r="SLU232" s="45"/>
      <c r="SLV232" s="45"/>
      <c r="SLW232" s="45"/>
      <c r="SLX232" s="45"/>
      <c r="SLY232" s="45"/>
      <c r="SLZ232" s="45"/>
      <c r="SMA232" s="45"/>
      <c r="SMB232" s="45"/>
      <c r="SMC232" s="45"/>
      <c r="SMD232" s="45"/>
      <c r="SME232" s="45"/>
      <c r="SMF232" s="45"/>
      <c r="SMG232" s="45"/>
      <c r="SMH232" s="45"/>
      <c r="SMI232" s="45"/>
      <c r="SMJ232" s="45"/>
      <c r="SMK232" s="45"/>
      <c r="SML232" s="45"/>
      <c r="SMM232" s="45"/>
      <c r="SMN232" s="45"/>
      <c r="SMO232" s="45"/>
      <c r="SMP232" s="45"/>
      <c r="SMQ232" s="45"/>
      <c r="SMR232" s="45"/>
      <c r="SMS232" s="45"/>
      <c r="SMT232" s="45"/>
      <c r="SMU232" s="45"/>
      <c r="SMV232" s="45"/>
      <c r="SMW232" s="45"/>
      <c r="SMX232" s="45"/>
      <c r="SMY232" s="45"/>
      <c r="SMZ232" s="45"/>
      <c r="SNA232" s="45"/>
      <c r="SNB232" s="45"/>
      <c r="SNC232" s="45"/>
      <c r="SND232" s="45"/>
      <c r="SNE232" s="45"/>
      <c r="SNF232" s="45"/>
      <c r="SNG232" s="45"/>
      <c r="SNH232" s="45"/>
      <c r="SNI232" s="45"/>
      <c r="SNJ232" s="45"/>
      <c r="SNK232" s="45"/>
      <c r="SNL232" s="45"/>
      <c r="SNM232" s="45"/>
      <c r="SNN232" s="45"/>
      <c r="SNO232" s="45"/>
      <c r="SNP232" s="45"/>
      <c r="SNQ232" s="45"/>
      <c r="SNR232" s="45"/>
      <c r="SNS232" s="45"/>
      <c r="SNT232" s="45"/>
      <c r="SNU232" s="45"/>
      <c r="SNV232" s="45"/>
      <c r="SNW232" s="45"/>
      <c r="SNX232" s="45"/>
      <c r="SNY232" s="45"/>
      <c r="SNZ232" s="45"/>
      <c r="SOA232" s="45"/>
      <c r="SOB232" s="45"/>
      <c r="SOC232" s="45"/>
      <c r="SOD232" s="45"/>
      <c r="SOE232" s="45"/>
      <c r="SOF232" s="45"/>
      <c r="SOG232" s="45"/>
      <c r="SOH232" s="45"/>
      <c r="SOI232" s="45"/>
      <c r="SOJ232" s="45"/>
      <c r="SOK232" s="45"/>
      <c r="SOL232" s="45"/>
      <c r="SOM232" s="45"/>
      <c r="SON232" s="45"/>
      <c r="SOO232" s="45"/>
      <c r="SOP232" s="45"/>
      <c r="SOQ232" s="45"/>
      <c r="SOR232" s="45"/>
      <c r="SOS232" s="45"/>
      <c r="SOT232" s="45"/>
      <c r="SOU232" s="45"/>
      <c r="SOV232" s="45"/>
      <c r="SOW232" s="45"/>
      <c r="SOX232" s="45"/>
      <c r="SOY232" s="45"/>
      <c r="SOZ232" s="45"/>
      <c r="SPA232" s="45"/>
      <c r="SPB232" s="45"/>
      <c r="SPC232" s="45"/>
      <c r="SPD232" s="45"/>
      <c r="SPE232" s="45"/>
      <c r="SPF232" s="45"/>
      <c r="SPG232" s="45"/>
      <c r="SPH232" s="45"/>
      <c r="SPI232" s="45"/>
      <c r="SPJ232" s="45"/>
      <c r="SPK232" s="45"/>
      <c r="SPL232" s="45"/>
      <c r="SPM232" s="45"/>
      <c r="SPN232" s="45"/>
      <c r="SPO232" s="45"/>
      <c r="SPP232" s="45"/>
      <c r="SPQ232" s="45"/>
      <c r="SPR232" s="45"/>
      <c r="SPS232" s="45"/>
      <c r="SPT232" s="45"/>
      <c r="SPU232" s="45"/>
      <c r="SPV232" s="45"/>
      <c r="SPW232" s="45"/>
      <c r="SPX232" s="45"/>
      <c r="SPY232" s="45"/>
      <c r="SPZ232" s="45"/>
      <c r="SQA232" s="45"/>
      <c r="SQB232" s="45"/>
      <c r="SQC232" s="45"/>
      <c r="SQD232" s="45"/>
      <c r="SQE232" s="45"/>
      <c r="SQF232" s="45"/>
      <c r="SQG232" s="45"/>
      <c r="SQH232" s="45"/>
      <c r="SQI232" s="45"/>
      <c r="SQJ232" s="45"/>
      <c r="SQK232" s="45"/>
      <c r="SQL232" s="45"/>
      <c r="SQM232" s="45"/>
      <c r="SQN232" s="45"/>
      <c r="SQO232" s="45"/>
      <c r="SQP232" s="45"/>
      <c r="SQQ232" s="45"/>
      <c r="SQR232" s="45"/>
      <c r="SQS232" s="45"/>
      <c r="SQT232" s="45"/>
      <c r="SQU232" s="45"/>
      <c r="SQV232" s="45"/>
      <c r="SQW232" s="45"/>
      <c r="SQX232" s="45"/>
      <c r="SQY232" s="45"/>
      <c r="SQZ232" s="45"/>
      <c r="SRA232" s="45"/>
      <c r="SRB232" s="45"/>
      <c r="SRC232" s="45"/>
      <c r="SRD232" s="45"/>
      <c r="SRE232" s="45"/>
      <c r="SRF232" s="45"/>
      <c r="SRG232" s="45"/>
      <c r="SRH232" s="45"/>
      <c r="SRI232" s="45"/>
      <c r="SRJ232" s="45"/>
      <c r="SRK232" s="45"/>
      <c r="SRL232" s="45"/>
      <c r="SRM232" s="45"/>
      <c r="SRN232" s="45"/>
      <c r="SRO232" s="45"/>
      <c r="SRP232" s="45"/>
      <c r="SRQ232" s="45"/>
      <c r="SRR232" s="45"/>
      <c r="SRS232" s="45"/>
      <c r="SRT232" s="45"/>
      <c r="SRU232" s="45"/>
      <c r="SRV232" s="45"/>
      <c r="SRW232" s="45"/>
      <c r="SRX232" s="45"/>
      <c r="SRY232" s="45"/>
      <c r="SRZ232" s="45"/>
      <c r="SSA232" s="45"/>
      <c r="SSB232" s="45"/>
      <c r="SSC232" s="45"/>
      <c r="SSD232" s="45"/>
      <c r="SSE232" s="45"/>
      <c r="SSF232" s="45"/>
      <c r="SSG232" s="45"/>
      <c r="SSH232" s="45"/>
      <c r="SSI232" s="45"/>
      <c r="SSJ232" s="45"/>
      <c r="SSK232" s="45"/>
      <c r="SSL232" s="45"/>
      <c r="SSM232" s="45"/>
      <c r="SSN232" s="45"/>
      <c r="SSO232" s="45"/>
      <c r="SSP232" s="45"/>
      <c r="SSQ232" s="45"/>
      <c r="SSR232" s="45"/>
      <c r="SSS232" s="45"/>
      <c r="SST232" s="45"/>
      <c r="SSU232" s="45"/>
      <c r="SSV232" s="45"/>
      <c r="SSW232" s="45"/>
      <c r="SSX232" s="45"/>
      <c r="SSY232" s="45"/>
      <c r="SSZ232" s="45"/>
      <c r="STA232" s="45"/>
      <c r="STB232" s="45"/>
      <c r="STC232" s="45"/>
      <c r="STD232" s="45"/>
      <c r="STE232" s="45"/>
      <c r="STF232" s="45"/>
      <c r="STG232" s="45"/>
      <c r="STH232" s="45"/>
      <c r="STI232" s="45"/>
      <c r="STJ232" s="45"/>
      <c r="STK232" s="45"/>
      <c r="STL232" s="45"/>
      <c r="STM232" s="45"/>
      <c r="STN232" s="45"/>
      <c r="STO232" s="45"/>
      <c r="STP232" s="45"/>
      <c r="STQ232" s="45"/>
      <c r="STR232" s="45"/>
      <c r="STS232" s="45"/>
      <c r="STT232" s="45"/>
      <c r="STU232" s="45"/>
      <c r="STV232" s="45"/>
      <c r="STW232" s="45"/>
      <c r="STX232" s="45"/>
      <c r="STY232" s="45"/>
      <c r="STZ232" s="45"/>
      <c r="SUA232" s="45"/>
      <c r="SUB232" s="45"/>
      <c r="SUC232" s="45"/>
      <c r="SUD232" s="45"/>
      <c r="SUE232" s="45"/>
      <c r="SUF232" s="45"/>
      <c r="SUG232" s="45"/>
      <c r="SUH232" s="45"/>
      <c r="SUI232" s="45"/>
      <c r="SUJ232" s="45"/>
      <c r="SUK232" s="45"/>
      <c r="SUL232" s="45"/>
      <c r="SUM232" s="45"/>
      <c r="SUN232" s="45"/>
      <c r="SUO232" s="45"/>
      <c r="SUP232" s="45"/>
      <c r="SUQ232" s="45"/>
      <c r="SUR232" s="45"/>
      <c r="SUS232" s="45"/>
      <c r="SUT232" s="45"/>
      <c r="SUU232" s="45"/>
      <c r="SUV232" s="45"/>
      <c r="SUW232" s="45"/>
      <c r="SUX232" s="45"/>
      <c r="SUY232" s="45"/>
      <c r="SUZ232" s="45"/>
      <c r="SVA232" s="45"/>
      <c r="SVB232" s="45"/>
      <c r="SVC232" s="45"/>
      <c r="SVD232" s="45"/>
      <c r="SVE232" s="45"/>
      <c r="SVF232" s="45"/>
      <c r="SVG232" s="45"/>
      <c r="SVH232" s="45"/>
      <c r="SVI232" s="45"/>
      <c r="SVJ232" s="45"/>
      <c r="SVK232" s="45"/>
      <c r="SVL232" s="45"/>
      <c r="SVM232" s="45"/>
      <c r="SVN232" s="45"/>
      <c r="SVO232" s="45"/>
      <c r="SVP232" s="45"/>
      <c r="SVQ232" s="45"/>
      <c r="SVR232" s="45"/>
      <c r="SVS232" s="45"/>
      <c r="SVT232" s="45"/>
      <c r="SVU232" s="45"/>
      <c r="SVV232" s="45"/>
      <c r="SVW232" s="45"/>
      <c r="SVX232" s="45"/>
      <c r="SVY232" s="45"/>
      <c r="SVZ232" s="45"/>
      <c r="SWA232" s="45"/>
      <c r="SWB232" s="45"/>
      <c r="SWC232" s="45"/>
      <c r="SWD232" s="45"/>
      <c r="SWE232" s="45"/>
      <c r="SWF232" s="45"/>
      <c r="SWG232" s="45"/>
      <c r="SWH232" s="45"/>
      <c r="SWI232" s="45"/>
      <c r="SWJ232" s="45"/>
      <c r="SWK232" s="45"/>
      <c r="SWL232" s="45"/>
      <c r="SWM232" s="45"/>
      <c r="SWN232" s="45"/>
      <c r="SWO232" s="45"/>
      <c r="SWP232" s="45"/>
      <c r="SWQ232" s="45"/>
      <c r="SWR232" s="45"/>
      <c r="SWS232" s="45"/>
      <c r="SWT232" s="45"/>
      <c r="SWU232" s="45"/>
      <c r="SWV232" s="45"/>
      <c r="SWW232" s="45"/>
      <c r="SWX232" s="45"/>
      <c r="SWY232" s="45"/>
      <c r="SWZ232" s="45"/>
      <c r="SXA232" s="45"/>
      <c r="SXB232" s="45"/>
      <c r="SXC232" s="45"/>
      <c r="SXD232" s="45"/>
      <c r="SXE232" s="45"/>
      <c r="SXF232" s="45"/>
      <c r="SXG232" s="45"/>
      <c r="SXH232" s="45"/>
      <c r="SXI232" s="45"/>
      <c r="SXJ232" s="45"/>
      <c r="SXK232" s="45"/>
      <c r="SXL232" s="45"/>
      <c r="SXM232" s="45"/>
      <c r="SXN232" s="45"/>
      <c r="SXO232" s="45"/>
      <c r="SXP232" s="45"/>
      <c r="SXQ232" s="45"/>
      <c r="SXR232" s="45"/>
      <c r="SXS232" s="45"/>
      <c r="SXT232" s="45"/>
      <c r="SXU232" s="45"/>
      <c r="SXV232" s="45"/>
      <c r="SXW232" s="45"/>
      <c r="SXX232" s="45"/>
      <c r="SXY232" s="45"/>
      <c r="SXZ232" s="45"/>
      <c r="SYA232" s="45"/>
      <c r="SYB232" s="45"/>
      <c r="SYC232" s="45"/>
      <c r="SYD232" s="45"/>
      <c r="SYE232" s="45"/>
      <c r="SYF232" s="45"/>
      <c r="SYG232" s="45"/>
      <c r="SYH232" s="45"/>
      <c r="SYI232" s="45"/>
      <c r="SYJ232" s="45"/>
      <c r="SYK232" s="45"/>
      <c r="SYL232" s="45"/>
      <c r="SYM232" s="45"/>
      <c r="SYN232" s="45"/>
      <c r="SYO232" s="45"/>
      <c r="SYP232" s="45"/>
      <c r="SYQ232" s="45"/>
      <c r="SYR232" s="45"/>
      <c r="SYS232" s="45"/>
      <c r="SYT232" s="45"/>
      <c r="SYU232" s="45"/>
      <c r="SYV232" s="45"/>
      <c r="SYW232" s="45"/>
      <c r="SYX232" s="45"/>
      <c r="SYY232" s="45"/>
      <c r="SYZ232" s="45"/>
      <c r="SZA232" s="45"/>
      <c r="SZB232" s="45"/>
      <c r="SZC232" s="45"/>
      <c r="SZD232" s="45"/>
      <c r="SZE232" s="45"/>
      <c r="SZF232" s="45"/>
      <c r="SZG232" s="45"/>
      <c r="SZH232" s="45"/>
      <c r="SZI232" s="45"/>
      <c r="SZJ232" s="45"/>
      <c r="SZK232" s="45"/>
      <c r="SZL232" s="45"/>
      <c r="SZM232" s="45"/>
      <c r="SZN232" s="45"/>
      <c r="SZO232" s="45"/>
      <c r="SZP232" s="45"/>
      <c r="SZQ232" s="45"/>
      <c r="SZR232" s="45"/>
      <c r="SZS232" s="45"/>
      <c r="SZT232" s="45"/>
      <c r="SZU232" s="45"/>
      <c r="SZV232" s="45"/>
      <c r="SZW232" s="45"/>
      <c r="SZX232" s="45"/>
      <c r="SZY232" s="45"/>
      <c r="SZZ232" s="45"/>
      <c r="TAA232" s="45"/>
      <c r="TAB232" s="45"/>
      <c r="TAC232" s="45"/>
      <c r="TAD232" s="45"/>
      <c r="TAE232" s="45"/>
      <c r="TAF232" s="45"/>
      <c r="TAG232" s="45"/>
      <c r="TAH232" s="45"/>
      <c r="TAI232" s="45"/>
      <c r="TAJ232" s="45"/>
      <c r="TAK232" s="45"/>
      <c r="TAL232" s="45"/>
      <c r="TAM232" s="45"/>
      <c r="TAN232" s="45"/>
      <c r="TAO232" s="45"/>
      <c r="TAP232" s="45"/>
      <c r="TAQ232" s="45"/>
      <c r="TAR232" s="45"/>
      <c r="TAS232" s="45"/>
      <c r="TAT232" s="45"/>
      <c r="TAU232" s="45"/>
      <c r="TAV232" s="45"/>
      <c r="TAW232" s="45"/>
      <c r="TAX232" s="45"/>
      <c r="TAY232" s="45"/>
      <c r="TAZ232" s="45"/>
      <c r="TBA232" s="45"/>
      <c r="TBB232" s="45"/>
      <c r="TBC232" s="45"/>
      <c r="TBD232" s="45"/>
      <c r="TBE232" s="45"/>
      <c r="TBF232" s="45"/>
      <c r="TBG232" s="45"/>
      <c r="TBH232" s="45"/>
      <c r="TBI232" s="45"/>
      <c r="TBJ232" s="45"/>
      <c r="TBK232" s="45"/>
      <c r="TBL232" s="45"/>
      <c r="TBM232" s="45"/>
      <c r="TBN232" s="45"/>
      <c r="TBO232" s="45"/>
      <c r="TBP232" s="45"/>
      <c r="TBQ232" s="45"/>
      <c r="TBR232" s="45"/>
      <c r="TBS232" s="45"/>
      <c r="TBT232" s="45"/>
      <c r="TBU232" s="45"/>
      <c r="TBV232" s="45"/>
      <c r="TBW232" s="45"/>
      <c r="TBX232" s="45"/>
      <c r="TBY232" s="45"/>
      <c r="TBZ232" s="45"/>
      <c r="TCA232" s="45"/>
      <c r="TCB232" s="45"/>
      <c r="TCC232" s="45"/>
      <c r="TCD232" s="45"/>
      <c r="TCE232" s="45"/>
      <c r="TCF232" s="45"/>
      <c r="TCG232" s="45"/>
      <c r="TCH232" s="45"/>
      <c r="TCI232" s="45"/>
      <c r="TCJ232" s="45"/>
      <c r="TCK232" s="45"/>
      <c r="TCL232" s="45"/>
      <c r="TCM232" s="45"/>
      <c r="TCN232" s="45"/>
      <c r="TCO232" s="45"/>
      <c r="TCP232" s="45"/>
      <c r="TCQ232" s="45"/>
      <c r="TCR232" s="45"/>
      <c r="TCS232" s="45"/>
      <c r="TCT232" s="45"/>
      <c r="TCU232" s="45"/>
      <c r="TCV232" s="45"/>
      <c r="TCW232" s="45"/>
      <c r="TCX232" s="45"/>
      <c r="TCY232" s="45"/>
      <c r="TCZ232" s="45"/>
      <c r="TDA232" s="45"/>
      <c r="TDB232" s="45"/>
      <c r="TDC232" s="45"/>
      <c r="TDD232" s="45"/>
      <c r="TDE232" s="45"/>
      <c r="TDF232" s="45"/>
      <c r="TDG232" s="45"/>
      <c r="TDH232" s="45"/>
      <c r="TDI232" s="45"/>
      <c r="TDJ232" s="45"/>
      <c r="TDK232" s="45"/>
      <c r="TDL232" s="45"/>
      <c r="TDM232" s="45"/>
      <c r="TDN232" s="45"/>
      <c r="TDO232" s="45"/>
      <c r="TDP232" s="45"/>
      <c r="TDQ232" s="45"/>
      <c r="TDR232" s="45"/>
      <c r="TDS232" s="45"/>
      <c r="TDT232" s="45"/>
      <c r="TDU232" s="45"/>
      <c r="TDV232" s="45"/>
      <c r="TDW232" s="45"/>
      <c r="TDX232" s="45"/>
      <c r="TDY232" s="45"/>
      <c r="TDZ232" s="45"/>
      <c r="TEA232" s="45"/>
      <c r="TEB232" s="45"/>
      <c r="TEC232" s="45"/>
      <c r="TED232" s="45"/>
      <c r="TEE232" s="45"/>
      <c r="TEF232" s="45"/>
      <c r="TEG232" s="45"/>
      <c r="TEH232" s="45"/>
      <c r="TEI232" s="45"/>
      <c r="TEJ232" s="45"/>
      <c r="TEK232" s="45"/>
      <c r="TEL232" s="45"/>
      <c r="TEM232" s="45"/>
      <c r="TEN232" s="45"/>
      <c r="TEO232" s="45"/>
      <c r="TEP232" s="45"/>
      <c r="TEQ232" s="45"/>
      <c r="TER232" s="45"/>
      <c r="TES232" s="45"/>
      <c r="TET232" s="45"/>
      <c r="TEU232" s="45"/>
      <c r="TEV232" s="45"/>
      <c r="TEW232" s="45"/>
      <c r="TEX232" s="45"/>
      <c r="TEY232" s="45"/>
      <c r="TEZ232" s="45"/>
      <c r="TFA232" s="45"/>
      <c r="TFB232" s="45"/>
      <c r="TFC232" s="45"/>
      <c r="TFD232" s="45"/>
      <c r="TFE232" s="45"/>
      <c r="TFF232" s="45"/>
      <c r="TFG232" s="45"/>
      <c r="TFH232" s="45"/>
      <c r="TFI232" s="45"/>
      <c r="TFJ232" s="45"/>
      <c r="TFK232" s="45"/>
      <c r="TFL232" s="45"/>
      <c r="TFM232" s="45"/>
      <c r="TFN232" s="45"/>
      <c r="TFO232" s="45"/>
      <c r="TFP232" s="45"/>
      <c r="TFQ232" s="45"/>
      <c r="TFR232" s="45"/>
      <c r="TFS232" s="45"/>
      <c r="TFT232" s="45"/>
      <c r="TFU232" s="45"/>
      <c r="TFV232" s="45"/>
      <c r="TFW232" s="45"/>
      <c r="TFX232" s="45"/>
      <c r="TFY232" s="45"/>
      <c r="TFZ232" s="45"/>
      <c r="TGA232" s="45"/>
      <c r="TGB232" s="45"/>
      <c r="TGC232" s="45"/>
      <c r="TGD232" s="45"/>
      <c r="TGE232" s="45"/>
      <c r="TGF232" s="45"/>
      <c r="TGG232" s="45"/>
      <c r="TGH232" s="45"/>
      <c r="TGI232" s="45"/>
      <c r="TGJ232" s="45"/>
      <c r="TGK232" s="45"/>
      <c r="TGL232" s="45"/>
      <c r="TGM232" s="45"/>
      <c r="TGN232" s="45"/>
      <c r="TGO232" s="45"/>
      <c r="TGP232" s="45"/>
      <c r="TGQ232" s="45"/>
      <c r="TGR232" s="45"/>
      <c r="TGS232" s="45"/>
      <c r="TGT232" s="45"/>
      <c r="TGU232" s="45"/>
      <c r="TGV232" s="45"/>
      <c r="TGW232" s="45"/>
      <c r="TGX232" s="45"/>
      <c r="TGY232" s="45"/>
      <c r="TGZ232" s="45"/>
      <c r="THA232" s="45"/>
      <c r="THB232" s="45"/>
      <c r="THC232" s="45"/>
      <c r="THD232" s="45"/>
      <c r="THE232" s="45"/>
      <c r="THF232" s="45"/>
      <c r="THG232" s="45"/>
      <c r="THH232" s="45"/>
      <c r="THI232" s="45"/>
      <c r="THJ232" s="45"/>
      <c r="THK232" s="45"/>
      <c r="THL232" s="45"/>
      <c r="THM232" s="45"/>
      <c r="THN232" s="45"/>
      <c r="THO232" s="45"/>
      <c r="THP232" s="45"/>
      <c r="THQ232" s="45"/>
      <c r="THR232" s="45"/>
      <c r="THS232" s="45"/>
      <c r="THT232" s="45"/>
      <c r="THU232" s="45"/>
      <c r="THV232" s="45"/>
      <c r="THW232" s="45"/>
      <c r="THX232" s="45"/>
      <c r="THY232" s="45"/>
      <c r="THZ232" s="45"/>
      <c r="TIA232" s="45"/>
      <c r="TIB232" s="45"/>
      <c r="TIC232" s="45"/>
      <c r="TID232" s="45"/>
      <c r="TIE232" s="45"/>
      <c r="TIF232" s="45"/>
      <c r="TIG232" s="45"/>
      <c r="TIH232" s="45"/>
      <c r="TII232" s="45"/>
      <c r="TIJ232" s="45"/>
      <c r="TIK232" s="45"/>
      <c r="TIL232" s="45"/>
      <c r="TIM232" s="45"/>
      <c r="TIN232" s="45"/>
      <c r="TIO232" s="45"/>
      <c r="TIP232" s="45"/>
      <c r="TIQ232" s="45"/>
      <c r="TIR232" s="45"/>
      <c r="TIS232" s="45"/>
      <c r="TIT232" s="45"/>
      <c r="TIU232" s="45"/>
      <c r="TIV232" s="45"/>
      <c r="TIW232" s="45"/>
      <c r="TIX232" s="45"/>
      <c r="TIY232" s="45"/>
      <c r="TIZ232" s="45"/>
      <c r="TJA232" s="45"/>
      <c r="TJB232" s="45"/>
      <c r="TJC232" s="45"/>
      <c r="TJD232" s="45"/>
      <c r="TJE232" s="45"/>
      <c r="TJF232" s="45"/>
      <c r="TJG232" s="45"/>
      <c r="TJH232" s="45"/>
      <c r="TJI232" s="45"/>
      <c r="TJJ232" s="45"/>
      <c r="TJK232" s="45"/>
      <c r="TJL232" s="45"/>
      <c r="TJM232" s="45"/>
      <c r="TJN232" s="45"/>
      <c r="TJO232" s="45"/>
      <c r="TJP232" s="45"/>
      <c r="TJQ232" s="45"/>
      <c r="TJR232" s="45"/>
      <c r="TJS232" s="45"/>
      <c r="TJT232" s="45"/>
      <c r="TJU232" s="45"/>
      <c r="TJV232" s="45"/>
      <c r="TJW232" s="45"/>
      <c r="TJX232" s="45"/>
      <c r="TJY232" s="45"/>
      <c r="TJZ232" s="45"/>
      <c r="TKA232" s="45"/>
      <c r="TKB232" s="45"/>
      <c r="TKC232" s="45"/>
      <c r="TKD232" s="45"/>
      <c r="TKE232" s="45"/>
      <c r="TKF232" s="45"/>
      <c r="TKG232" s="45"/>
      <c r="TKH232" s="45"/>
      <c r="TKI232" s="45"/>
      <c r="TKJ232" s="45"/>
      <c r="TKK232" s="45"/>
      <c r="TKL232" s="45"/>
      <c r="TKM232" s="45"/>
      <c r="TKN232" s="45"/>
      <c r="TKO232" s="45"/>
      <c r="TKP232" s="45"/>
      <c r="TKQ232" s="45"/>
      <c r="TKR232" s="45"/>
      <c r="TKS232" s="45"/>
      <c r="TKT232" s="45"/>
      <c r="TKU232" s="45"/>
      <c r="TKV232" s="45"/>
      <c r="TKW232" s="45"/>
      <c r="TKX232" s="45"/>
      <c r="TKY232" s="45"/>
      <c r="TKZ232" s="45"/>
      <c r="TLA232" s="45"/>
      <c r="TLB232" s="45"/>
      <c r="TLC232" s="45"/>
      <c r="TLD232" s="45"/>
      <c r="TLE232" s="45"/>
      <c r="TLF232" s="45"/>
      <c r="TLG232" s="45"/>
      <c r="TLH232" s="45"/>
      <c r="TLI232" s="45"/>
      <c r="TLJ232" s="45"/>
      <c r="TLK232" s="45"/>
      <c r="TLL232" s="45"/>
      <c r="TLM232" s="45"/>
      <c r="TLN232" s="45"/>
      <c r="TLO232" s="45"/>
      <c r="TLP232" s="45"/>
      <c r="TLQ232" s="45"/>
      <c r="TLR232" s="45"/>
      <c r="TLS232" s="45"/>
      <c r="TLT232" s="45"/>
      <c r="TLU232" s="45"/>
      <c r="TLV232" s="45"/>
      <c r="TLW232" s="45"/>
      <c r="TLX232" s="45"/>
      <c r="TLY232" s="45"/>
      <c r="TLZ232" s="45"/>
      <c r="TMA232" s="45"/>
      <c r="TMB232" s="45"/>
      <c r="TMC232" s="45"/>
      <c r="TMD232" s="45"/>
      <c r="TME232" s="45"/>
      <c r="TMF232" s="45"/>
      <c r="TMG232" s="45"/>
      <c r="TMH232" s="45"/>
      <c r="TMI232" s="45"/>
      <c r="TMJ232" s="45"/>
      <c r="TMK232" s="45"/>
      <c r="TML232" s="45"/>
      <c r="TMM232" s="45"/>
      <c r="TMN232" s="45"/>
      <c r="TMO232" s="45"/>
      <c r="TMP232" s="45"/>
      <c r="TMQ232" s="45"/>
      <c r="TMR232" s="45"/>
      <c r="TMS232" s="45"/>
      <c r="TMT232" s="45"/>
      <c r="TMU232" s="45"/>
      <c r="TMV232" s="45"/>
      <c r="TMW232" s="45"/>
      <c r="TMX232" s="45"/>
      <c r="TMY232" s="45"/>
      <c r="TMZ232" s="45"/>
      <c r="TNA232" s="45"/>
      <c r="TNB232" s="45"/>
      <c r="TNC232" s="45"/>
      <c r="TND232" s="45"/>
      <c r="TNE232" s="45"/>
      <c r="TNF232" s="45"/>
      <c r="TNG232" s="45"/>
      <c r="TNH232" s="45"/>
      <c r="TNI232" s="45"/>
      <c r="TNJ232" s="45"/>
      <c r="TNK232" s="45"/>
      <c r="TNL232" s="45"/>
      <c r="TNM232" s="45"/>
      <c r="TNN232" s="45"/>
      <c r="TNO232" s="45"/>
      <c r="TNP232" s="45"/>
      <c r="TNQ232" s="45"/>
      <c r="TNR232" s="45"/>
      <c r="TNS232" s="45"/>
      <c r="TNT232" s="45"/>
      <c r="TNU232" s="45"/>
      <c r="TNV232" s="45"/>
      <c r="TNW232" s="45"/>
      <c r="TNX232" s="45"/>
      <c r="TNY232" s="45"/>
      <c r="TNZ232" s="45"/>
      <c r="TOA232" s="45"/>
      <c r="TOB232" s="45"/>
      <c r="TOC232" s="45"/>
      <c r="TOD232" s="45"/>
      <c r="TOE232" s="45"/>
      <c r="TOF232" s="45"/>
      <c r="TOG232" s="45"/>
      <c r="TOH232" s="45"/>
      <c r="TOI232" s="45"/>
      <c r="TOJ232" s="45"/>
      <c r="TOK232" s="45"/>
      <c r="TOL232" s="45"/>
      <c r="TOM232" s="45"/>
      <c r="TON232" s="45"/>
      <c r="TOO232" s="45"/>
      <c r="TOP232" s="45"/>
      <c r="TOQ232" s="45"/>
      <c r="TOR232" s="45"/>
      <c r="TOS232" s="45"/>
      <c r="TOT232" s="45"/>
      <c r="TOU232" s="45"/>
      <c r="TOV232" s="45"/>
      <c r="TOW232" s="45"/>
      <c r="TOX232" s="45"/>
      <c r="TOY232" s="45"/>
      <c r="TOZ232" s="45"/>
      <c r="TPA232" s="45"/>
      <c r="TPB232" s="45"/>
      <c r="TPC232" s="45"/>
      <c r="TPD232" s="45"/>
      <c r="TPE232" s="45"/>
      <c r="TPF232" s="45"/>
      <c r="TPG232" s="45"/>
      <c r="TPH232" s="45"/>
      <c r="TPI232" s="45"/>
      <c r="TPJ232" s="45"/>
      <c r="TPK232" s="45"/>
      <c r="TPL232" s="45"/>
      <c r="TPM232" s="45"/>
      <c r="TPN232" s="45"/>
      <c r="TPO232" s="45"/>
      <c r="TPP232" s="45"/>
      <c r="TPQ232" s="45"/>
      <c r="TPR232" s="45"/>
      <c r="TPS232" s="45"/>
      <c r="TPT232" s="45"/>
      <c r="TPU232" s="45"/>
      <c r="TPV232" s="45"/>
      <c r="TPW232" s="45"/>
      <c r="TPX232" s="45"/>
      <c r="TPY232" s="45"/>
      <c r="TPZ232" s="45"/>
      <c r="TQA232" s="45"/>
      <c r="TQB232" s="45"/>
      <c r="TQC232" s="45"/>
      <c r="TQD232" s="45"/>
      <c r="TQE232" s="45"/>
      <c r="TQF232" s="45"/>
      <c r="TQG232" s="45"/>
      <c r="TQH232" s="45"/>
      <c r="TQI232" s="45"/>
      <c r="TQJ232" s="45"/>
      <c r="TQK232" s="45"/>
      <c r="TQL232" s="45"/>
      <c r="TQM232" s="45"/>
      <c r="TQN232" s="45"/>
      <c r="TQO232" s="45"/>
      <c r="TQP232" s="45"/>
      <c r="TQQ232" s="45"/>
      <c r="TQR232" s="45"/>
      <c r="TQS232" s="45"/>
      <c r="TQT232" s="45"/>
      <c r="TQU232" s="45"/>
      <c r="TQV232" s="45"/>
      <c r="TQW232" s="45"/>
      <c r="TQX232" s="45"/>
      <c r="TQY232" s="45"/>
      <c r="TQZ232" s="45"/>
      <c r="TRA232" s="45"/>
      <c r="TRB232" s="45"/>
      <c r="TRC232" s="45"/>
      <c r="TRD232" s="45"/>
      <c r="TRE232" s="45"/>
      <c r="TRF232" s="45"/>
      <c r="TRG232" s="45"/>
      <c r="TRH232" s="45"/>
      <c r="TRI232" s="45"/>
      <c r="TRJ232" s="45"/>
      <c r="TRK232" s="45"/>
      <c r="TRL232" s="45"/>
      <c r="TRM232" s="45"/>
      <c r="TRN232" s="45"/>
      <c r="TRO232" s="45"/>
      <c r="TRP232" s="45"/>
      <c r="TRQ232" s="45"/>
      <c r="TRR232" s="45"/>
      <c r="TRS232" s="45"/>
      <c r="TRT232" s="45"/>
      <c r="TRU232" s="45"/>
      <c r="TRV232" s="45"/>
      <c r="TRW232" s="45"/>
      <c r="TRX232" s="45"/>
      <c r="TRY232" s="45"/>
      <c r="TRZ232" s="45"/>
      <c r="TSA232" s="45"/>
      <c r="TSB232" s="45"/>
      <c r="TSC232" s="45"/>
      <c r="TSD232" s="45"/>
      <c r="TSE232" s="45"/>
      <c r="TSF232" s="45"/>
      <c r="TSG232" s="45"/>
      <c r="TSH232" s="45"/>
      <c r="TSI232" s="45"/>
      <c r="TSJ232" s="45"/>
      <c r="TSK232" s="45"/>
      <c r="TSL232" s="45"/>
      <c r="TSM232" s="45"/>
      <c r="TSN232" s="45"/>
      <c r="TSO232" s="45"/>
      <c r="TSP232" s="45"/>
      <c r="TSQ232" s="45"/>
      <c r="TSR232" s="45"/>
      <c r="TSS232" s="45"/>
      <c r="TST232" s="45"/>
      <c r="TSU232" s="45"/>
      <c r="TSV232" s="45"/>
      <c r="TSW232" s="45"/>
      <c r="TSX232" s="45"/>
      <c r="TSY232" s="45"/>
      <c r="TSZ232" s="45"/>
      <c r="TTA232" s="45"/>
      <c r="TTB232" s="45"/>
      <c r="TTC232" s="45"/>
      <c r="TTD232" s="45"/>
      <c r="TTE232" s="45"/>
      <c r="TTF232" s="45"/>
      <c r="TTG232" s="45"/>
      <c r="TTH232" s="45"/>
      <c r="TTI232" s="45"/>
      <c r="TTJ232" s="45"/>
      <c r="TTK232" s="45"/>
      <c r="TTL232" s="45"/>
      <c r="TTM232" s="45"/>
      <c r="TTN232" s="45"/>
      <c r="TTO232" s="45"/>
      <c r="TTP232" s="45"/>
      <c r="TTQ232" s="45"/>
      <c r="TTR232" s="45"/>
      <c r="TTS232" s="45"/>
      <c r="TTT232" s="45"/>
      <c r="TTU232" s="45"/>
      <c r="TTV232" s="45"/>
      <c r="TTW232" s="45"/>
      <c r="TTX232" s="45"/>
      <c r="TTY232" s="45"/>
      <c r="TTZ232" s="45"/>
      <c r="TUA232" s="45"/>
      <c r="TUB232" s="45"/>
      <c r="TUC232" s="45"/>
      <c r="TUD232" s="45"/>
      <c r="TUE232" s="45"/>
      <c r="TUF232" s="45"/>
      <c r="TUG232" s="45"/>
      <c r="TUH232" s="45"/>
      <c r="TUI232" s="45"/>
      <c r="TUJ232" s="45"/>
      <c r="TUK232" s="45"/>
      <c r="TUL232" s="45"/>
      <c r="TUM232" s="45"/>
      <c r="TUN232" s="45"/>
      <c r="TUO232" s="45"/>
      <c r="TUP232" s="45"/>
      <c r="TUQ232" s="45"/>
      <c r="TUR232" s="45"/>
      <c r="TUS232" s="45"/>
      <c r="TUT232" s="45"/>
      <c r="TUU232" s="45"/>
      <c r="TUV232" s="45"/>
      <c r="TUW232" s="45"/>
      <c r="TUX232" s="45"/>
      <c r="TUY232" s="45"/>
      <c r="TUZ232" s="45"/>
      <c r="TVA232" s="45"/>
      <c r="TVB232" s="45"/>
      <c r="TVC232" s="45"/>
      <c r="TVD232" s="45"/>
      <c r="TVE232" s="45"/>
      <c r="TVF232" s="45"/>
      <c r="TVG232" s="45"/>
      <c r="TVH232" s="45"/>
      <c r="TVI232" s="45"/>
      <c r="TVJ232" s="45"/>
      <c r="TVK232" s="45"/>
      <c r="TVL232" s="45"/>
      <c r="TVM232" s="45"/>
      <c r="TVN232" s="45"/>
      <c r="TVO232" s="45"/>
      <c r="TVP232" s="45"/>
      <c r="TVQ232" s="45"/>
      <c r="TVR232" s="45"/>
      <c r="TVS232" s="45"/>
      <c r="TVT232" s="45"/>
      <c r="TVU232" s="45"/>
      <c r="TVV232" s="45"/>
      <c r="TVW232" s="45"/>
      <c r="TVX232" s="45"/>
      <c r="TVY232" s="45"/>
      <c r="TVZ232" s="45"/>
      <c r="TWA232" s="45"/>
      <c r="TWB232" s="45"/>
      <c r="TWC232" s="45"/>
      <c r="TWD232" s="45"/>
      <c r="TWE232" s="45"/>
      <c r="TWF232" s="45"/>
      <c r="TWG232" s="45"/>
      <c r="TWH232" s="45"/>
      <c r="TWI232" s="45"/>
      <c r="TWJ232" s="45"/>
      <c r="TWK232" s="45"/>
      <c r="TWL232" s="45"/>
      <c r="TWM232" s="45"/>
      <c r="TWN232" s="45"/>
      <c r="TWO232" s="45"/>
      <c r="TWP232" s="45"/>
      <c r="TWQ232" s="45"/>
      <c r="TWR232" s="45"/>
      <c r="TWS232" s="45"/>
      <c r="TWT232" s="45"/>
      <c r="TWU232" s="45"/>
      <c r="TWV232" s="45"/>
      <c r="TWW232" s="45"/>
      <c r="TWX232" s="45"/>
      <c r="TWY232" s="45"/>
      <c r="TWZ232" s="45"/>
      <c r="TXA232" s="45"/>
      <c r="TXB232" s="45"/>
      <c r="TXC232" s="45"/>
      <c r="TXD232" s="45"/>
      <c r="TXE232" s="45"/>
      <c r="TXF232" s="45"/>
      <c r="TXG232" s="45"/>
      <c r="TXH232" s="45"/>
      <c r="TXI232" s="45"/>
      <c r="TXJ232" s="45"/>
      <c r="TXK232" s="45"/>
      <c r="TXL232" s="45"/>
      <c r="TXM232" s="45"/>
      <c r="TXN232" s="45"/>
      <c r="TXO232" s="45"/>
      <c r="TXP232" s="45"/>
      <c r="TXQ232" s="45"/>
      <c r="TXR232" s="45"/>
      <c r="TXS232" s="45"/>
      <c r="TXT232" s="45"/>
      <c r="TXU232" s="45"/>
      <c r="TXV232" s="45"/>
      <c r="TXW232" s="45"/>
      <c r="TXX232" s="45"/>
      <c r="TXY232" s="45"/>
      <c r="TXZ232" s="45"/>
      <c r="TYA232" s="45"/>
      <c r="TYB232" s="45"/>
      <c r="TYC232" s="45"/>
      <c r="TYD232" s="45"/>
      <c r="TYE232" s="45"/>
      <c r="TYF232" s="45"/>
      <c r="TYG232" s="45"/>
      <c r="TYH232" s="45"/>
      <c r="TYI232" s="45"/>
      <c r="TYJ232" s="45"/>
      <c r="TYK232" s="45"/>
      <c r="TYL232" s="45"/>
      <c r="TYM232" s="45"/>
      <c r="TYN232" s="45"/>
      <c r="TYO232" s="45"/>
      <c r="TYP232" s="45"/>
      <c r="TYQ232" s="45"/>
      <c r="TYR232" s="45"/>
      <c r="TYS232" s="45"/>
      <c r="TYT232" s="45"/>
      <c r="TYU232" s="45"/>
      <c r="TYV232" s="45"/>
      <c r="TYW232" s="45"/>
      <c r="TYX232" s="45"/>
      <c r="TYY232" s="45"/>
      <c r="TYZ232" s="45"/>
      <c r="TZA232" s="45"/>
      <c r="TZB232" s="45"/>
      <c r="TZC232" s="45"/>
      <c r="TZD232" s="45"/>
      <c r="TZE232" s="45"/>
      <c r="TZF232" s="45"/>
      <c r="TZG232" s="45"/>
      <c r="TZH232" s="45"/>
      <c r="TZI232" s="45"/>
      <c r="TZJ232" s="45"/>
      <c r="TZK232" s="45"/>
      <c r="TZL232" s="45"/>
      <c r="TZM232" s="45"/>
      <c r="TZN232" s="45"/>
      <c r="TZO232" s="45"/>
      <c r="TZP232" s="45"/>
      <c r="TZQ232" s="45"/>
      <c r="TZR232" s="45"/>
      <c r="TZS232" s="45"/>
      <c r="TZT232" s="45"/>
      <c r="TZU232" s="45"/>
      <c r="TZV232" s="45"/>
      <c r="TZW232" s="45"/>
      <c r="TZX232" s="45"/>
      <c r="TZY232" s="45"/>
      <c r="TZZ232" s="45"/>
      <c r="UAA232" s="45"/>
      <c r="UAB232" s="45"/>
      <c r="UAC232" s="45"/>
      <c r="UAD232" s="45"/>
      <c r="UAE232" s="45"/>
      <c r="UAF232" s="45"/>
      <c r="UAG232" s="45"/>
      <c r="UAH232" s="45"/>
      <c r="UAI232" s="45"/>
      <c r="UAJ232" s="45"/>
      <c r="UAK232" s="45"/>
      <c r="UAL232" s="45"/>
      <c r="UAM232" s="45"/>
      <c r="UAN232" s="45"/>
      <c r="UAO232" s="45"/>
      <c r="UAP232" s="45"/>
      <c r="UAQ232" s="45"/>
      <c r="UAR232" s="45"/>
      <c r="UAS232" s="45"/>
      <c r="UAT232" s="45"/>
      <c r="UAU232" s="45"/>
      <c r="UAV232" s="45"/>
      <c r="UAW232" s="45"/>
      <c r="UAX232" s="45"/>
      <c r="UAY232" s="45"/>
      <c r="UAZ232" s="45"/>
      <c r="UBA232" s="45"/>
      <c r="UBB232" s="45"/>
      <c r="UBC232" s="45"/>
      <c r="UBD232" s="45"/>
      <c r="UBE232" s="45"/>
      <c r="UBF232" s="45"/>
      <c r="UBG232" s="45"/>
      <c r="UBH232" s="45"/>
      <c r="UBI232" s="45"/>
      <c r="UBJ232" s="45"/>
      <c r="UBK232" s="45"/>
      <c r="UBL232" s="45"/>
      <c r="UBM232" s="45"/>
      <c r="UBN232" s="45"/>
      <c r="UBO232" s="45"/>
      <c r="UBP232" s="45"/>
      <c r="UBQ232" s="45"/>
      <c r="UBR232" s="45"/>
      <c r="UBS232" s="45"/>
      <c r="UBT232" s="45"/>
      <c r="UBU232" s="45"/>
      <c r="UBV232" s="45"/>
      <c r="UBW232" s="45"/>
      <c r="UBX232" s="45"/>
      <c r="UBY232" s="45"/>
      <c r="UBZ232" s="45"/>
      <c r="UCA232" s="45"/>
      <c r="UCB232" s="45"/>
      <c r="UCC232" s="45"/>
      <c r="UCD232" s="45"/>
      <c r="UCE232" s="45"/>
      <c r="UCF232" s="45"/>
      <c r="UCG232" s="45"/>
      <c r="UCH232" s="45"/>
      <c r="UCI232" s="45"/>
      <c r="UCJ232" s="45"/>
      <c r="UCK232" s="45"/>
      <c r="UCL232" s="45"/>
      <c r="UCM232" s="45"/>
      <c r="UCN232" s="45"/>
      <c r="UCO232" s="45"/>
      <c r="UCP232" s="45"/>
      <c r="UCQ232" s="45"/>
      <c r="UCR232" s="45"/>
      <c r="UCS232" s="45"/>
      <c r="UCT232" s="45"/>
      <c r="UCU232" s="45"/>
      <c r="UCV232" s="45"/>
      <c r="UCW232" s="45"/>
      <c r="UCX232" s="45"/>
      <c r="UCY232" s="45"/>
      <c r="UCZ232" s="45"/>
      <c r="UDA232" s="45"/>
      <c r="UDB232" s="45"/>
      <c r="UDC232" s="45"/>
      <c r="UDD232" s="45"/>
      <c r="UDE232" s="45"/>
      <c r="UDF232" s="45"/>
      <c r="UDG232" s="45"/>
      <c r="UDH232" s="45"/>
      <c r="UDI232" s="45"/>
      <c r="UDJ232" s="45"/>
      <c r="UDK232" s="45"/>
      <c r="UDL232" s="45"/>
      <c r="UDM232" s="45"/>
      <c r="UDN232" s="45"/>
      <c r="UDO232" s="45"/>
      <c r="UDP232" s="45"/>
      <c r="UDQ232" s="45"/>
      <c r="UDR232" s="45"/>
      <c r="UDS232" s="45"/>
      <c r="UDT232" s="45"/>
      <c r="UDU232" s="45"/>
      <c r="UDV232" s="45"/>
      <c r="UDW232" s="45"/>
      <c r="UDX232" s="45"/>
      <c r="UDY232" s="45"/>
      <c r="UDZ232" s="45"/>
      <c r="UEA232" s="45"/>
      <c r="UEB232" s="45"/>
      <c r="UEC232" s="45"/>
      <c r="UED232" s="45"/>
      <c r="UEE232" s="45"/>
      <c r="UEF232" s="45"/>
      <c r="UEG232" s="45"/>
      <c r="UEH232" s="45"/>
      <c r="UEI232" s="45"/>
      <c r="UEJ232" s="45"/>
      <c r="UEK232" s="45"/>
      <c r="UEL232" s="45"/>
      <c r="UEM232" s="45"/>
      <c r="UEN232" s="45"/>
      <c r="UEO232" s="45"/>
      <c r="UEP232" s="45"/>
      <c r="UEQ232" s="45"/>
      <c r="UER232" s="45"/>
      <c r="UES232" s="45"/>
      <c r="UET232" s="45"/>
      <c r="UEU232" s="45"/>
      <c r="UEV232" s="45"/>
      <c r="UEW232" s="45"/>
      <c r="UEX232" s="45"/>
      <c r="UEY232" s="45"/>
      <c r="UEZ232" s="45"/>
      <c r="UFA232" s="45"/>
      <c r="UFB232" s="45"/>
      <c r="UFC232" s="45"/>
      <c r="UFD232" s="45"/>
      <c r="UFE232" s="45"/>
      <c r="UFF232" s="45"/>
      <c r="UFG232" s="45"/>
      <c r="UFH232" s="45"/>
      <c r="UFI232" s="45"/>
      <c r="UFJ232" s="45"/>
      <c r="UFK232" s="45"/>
      <c r="UFL232" s="45"/>
      <c r="UFM232" s="45"/>
      <c r="UFN232" s="45"/>
      <c r="UFO232" s="45"/>
      <c r="UFP232" s="45"/>
      <c r="UFQ232" s="45"/>
      <c r="UFR232" s="45"/>
      <c r="UFS232" s="45"/>
      <c r="UFT232" s="45"/>
      <c r="UFU232" s="45"/>
      <c r="UFV232" s="45"/>
      <c r="UFW232" s="45"/>
      <c r="UFX232" s="45"/>
      <c r="UFY232" s="45"/>
      <c r="UFZ232" s="45"/>
      <c r="UGA232" s="45"/>
      <c r="UGB232" s="45"/>
      <c r="UGC232" s="45"/>
      <c r="UGD232" s="45"/>
      <c r="UGE232" s="45"/>
      <c r="UGF232" s="45"/>
      <c r="UGG232" s="45"/>
      <c r="UGH232" s="45"/>
      <c r="UGI232" s="45"/>
      <c r="UGJ232" s="45"/>
      <c r="UGK232" s="45"/>
      <c r="UGL232" s="45"/>
      <c r="UGM232" s="45"/>
      <c r="UGN232" s="45"/>
      <c r="UGO232" s="45"/>
      <c r="UGP232" s="45"/>
      <c r="UGQ232" s="45"/>
      <c r="UGR232" s="45"/>
      <c r="UGS232" s="45"/>
      <c r="UGT232" s="45"/>
      <c r="UGU232" s="45"/>
      <c r="UGV232" s="45"/>
      <c r="UGW232" s="45"/>
      <c r="UGX232" s="45"/>
      <c r="UGY232" s="45"/>
      <c r="UGZ232" s="45"/>
      <c r="UHA232" s="45"/>
      <c r="UHB232" s="45"/>
      <c r="UHC232" s="45"/>
      <c r="UHD232" s="45"/>
      <c r="UHE232" s="45"/>
      <c r="UHF232" s="45"/>
      <c r="UHG232" s="45"/>
      <c r="UHH232" s="45"/>
      <c r="UHI232" s="45"/>
      <c r="UHJ232" s="45"/>
      <c r="UHK232" s="45"/>
      <c r="UHL232" s="45"/>
      <c r="UHM232" s="45"/>
      <c r="UHN232" s="45"/>
      <c r="UHO232" s="45"/>
      <c r="UHP232" s="45"/>
      <c r="UHQ232" s="45"/>
      <c r="UHR232" s="45"/>
      <c r="UHS232" s="45"/>
      <c r="UHT232" s="45"/>
      <c r="UHU232" s="45"/>
      <c r="UHV232" s="45"/>
      <c r="UHW232" s="45"/>
      <c r="UHX232" s="45"/>
      <c r="UHY232" s="45"/>
      <c r="UHZ232" s="45"/>
      <c r="UIA232" s="45"/>
      <c r="UIB232" s="45"/>
      <c r="UIC232" s="45"/>
      <c r="UID232" s="45"/>
      <c r="UIE232" s="45"/>
      <c r="UIF232" s="45"/>
      <c r="UIG232" s="45"/>
      <c r="UIH232" s="45"/>
      <c r="UII232" s="45"/>
      <c r="UIJ232" s="45"/>
      <c r="UIK232" s="45"/>
      <c r="UIL232" s="45"/>
      <c r="UIM232" s="45"/>
      <c r="UIN232" s="45"/>
      <c r="UIO232" s="45"/>
      <c r="UIP232" s="45"/>
      <c r="UIQ232" s="45"/>
      <c r="UIR232" s="45"/>
      <c r="UIS232" s="45"/>
      <c r="UIT232" s="45"/>
      <c r="UIU232" s="45"/>
      <c r="UIV232" s="45"/>
      <c r="UIW232" s="45"/>
      <c r="UIX232" s="45"/>
      <c r="UIY232" s="45"/>
      <c r="UIZ232" s="45"/>
      <c r="UJA232" s="45"/>
      <c r="UJB232" s="45"/>
      <c r="UJC232" s="45"/>
      <c r="UJD232" s="45"/>
      <c r="UJE232" s="45"/>
      <c r="UJF232" s="45"/>
      <c r="UJG232" s="45"/>
      <c r="UJH232" s="45"/>
      <c r="UJI232" s="45"/>
      <c r="UJJ232" s="45"/>
      <c r="UJK232" s="45"/>
      <c r="UJL232" s="45"/>
      <c r="UJM232" s="45"/>
      <c r="UJN232" s="45"/>
      <c r="UJO232" s="45"/>
      <c r="UJP232" s="45"/>
      <c r="UJQ232" s="45"/>
      <c r="UJR232" s="45"/>
      <c r="UJS232" s="45"/>
      <c r="UJT232" s="45"/>
      <c r="UJU232" s="45"/>
      <c r="UJV232" s="45"/>
      <c r="UJW232" s="45"/>
      <c r="UJX232" s="45"/>
      <c r="UJY232" s="45"/>
      <c r="UJZ232" s="45"/>
      <c r="UKA232" s="45"/>
      <c r="UKB232" s="45"/>
      <c r="UKC232" s="45"/>
      <c r="UKD232" s="45"/>
      <c r="UKE232" s="45"/>
      <c r="UKF232" s="45"/>
      <c r="UKG232" s="45"/>
      <c r="UKH232" s="45"/>
      <c r="UKI232" s="45"/>
      <c r="UKJ232" s="45"/>
      <c r="UKK232" s="45"/>
      <c r="UKL232" s="45"/>
      <c r="UKM232" s="45"/>
      <c r="UKN232" s="45"/>
      <c r="UKO232" s="45"/>
      <c r="UKP232" s="45"/>
      <c r="UKQ232" s="45"/>
      <c r="UKR232" s="45"/>
      <c r="UKS232" s="45"/>
      <c r="UKT232" s="45"/>
      <c r="UKU232" s="45"/>
      <c r="UKV232" s="45"/>
      <c r="UKW232" s="45"/>
      <c r="UKX232" s="45"/>
      <c r="UKY232" s="45"/>
      <c r="UKZ232" s="45"/>
      <c r="ULA232" s="45"/>
      <c r="ULB232" s="45"/>
      <c r="ULC232" s="45"/>
      <c r="ULD232" s="45"/>
      <c r="ULE232" s="45"/>
      <c r="ULF232" s="45"/>
      <c r="ULG232" s="45"/>
      <c r="ULH232" s="45"/>
      <c r="ULI232" s="45"/>
      <c r="ULJ232" s="45"/>
      <c r="ULK232" s="45"/>
      <c r="ULL232" s="45"/>
      <c r="ULM232" s="45"/>
      <c r="ULN232" s="45"/>
      <c r="ULO232" s="45"/>
      <c r="ULP232" s="45"/>
      <c r="ULQ232" s="45"/>
      <c r="ULR232" s="45"/>
      <c r="ULS232" s="45"/>
      <c r="ULT232" s="45"/>
      <c r="ULU232" s="45"/>
      <c r="ULV232" s="45"/>
      <c r="ULW232" s="45"/>
      <c r="ULX232" s="45"/>
      <c r="ULY232" s="45"/>
      <c r="ULZ232" s="45"/>
      <c r="UMA232" s="45"/>
      <c r="UMB232" s="45"/>
      <c r="UMC232" s="45"/>
      <c r="UMD232" s="45"/>
      <c r="UME232" s="45"/>
      <c r="UMF232" s="45"/>
      <c r="UMG232" s="45"/>
      <c r="UMH232" s="45"/>
      <c r="UMI232" s="45"/>
      <c r="UMJ232" s="45"/>
      <c r="UMK232" s="45"/>
      <c r="UML232" s="45"/>
      <c r="UMM232" s="45"/>
      <c r="UMN232" s="45"/>
      <c r="UMO232" s="45"/>
      <c r="UMP232" s="45"/>
      <c r="UMQ232" s="45"/>
      <c r="UMR232" s="45"/>
      <c r="UMS232" s="45"/>
      <c r="UMT232" s="45"/>
      <c r="UMU232" s="45"/>
      <c r="UMV232" s="45"/>
      <c r="UMW232" s="45"/>
      <c r="UMX232" s="45"/>
      <c r="UMY232" s="45"/>
      <c r="UMZ232" s="45"/>
      <c r="UNA232" s="45"/>
      <c r="UNB232" s="45"/>
      <c r="UNC232" s="45"/>
      <c r="UND232" s="45"/>
      <c r="UNE232" s="45"/>
      <c r="UNF232" s="45"/>
      <c r="UNG232" s="45"/>
      <c r="UNH232" s="45"/>
      <c r="UNI232" s="45"/>
      <c r="UNJ232" s="45"/>
      <c r="UNK232" s="45"/>
      <c r="UNL232" s="45"/>
      <c r="UNM232" s="45"/>
      <c r="UNN232" s="45"/>
      <c r="UNO232" s="45"/>
      <c r="UNP232" s="45"/>
      <c r="UNQ232" s="45"/>
      <c r="UNR232" s="45"/>
      <c r="UNS232" s="45"/>
      <c r="UNT232" s="45"/>
      <c r="UNU232" s="45"/>
      <c r="UNV232" s="45"/>
      <c r="UNW232" s="45"/>
      <c r="UNX232" s="45"/>
      <c r="UNY232" s="45"/>
      <c r="UNZ232" s="45"/>
      <c r="UOA232" s="45"/>
      <c r="UOB232" s="45"/>
      <c r="UOC232" s="45"/>
      <c r="UOD232" s="45"/>
      <c r="UOE232" s="45"/>
      <c r="UOF232" s="45"/>
      <c r="UOG232" s="45"/>
      <c r="UOH232" s="45"/>
      <c r="UOI232" s="45"/>
      <c r="UOJ232" s="45"/>
      <c r="UOK232" s="45"/>
      <c r="UOL232" s="45"/>
      <c r="UOM232" s="45"/>
      <c r="UON232" s="45"/>
      <c r="UOO232" s="45"/>
      <c r="UOP232" s="45"/>
      <c r="UOQ232" s="45"/>
      <c r="UOR232" s="45"/>
      <c r="UOS232" s="45"/>
      <c r="UOT232" s="45"/>
      <c r="UOU232" s="45"/>
      <c r="UOV232" s="45"/>
      <c r="UOW232" s="45"/>
      <c r="UOX232" s="45"/>
      <c r="UOY232" s="45"/>
      <c r="UOZ232" s="45"/>
      <c r="UPA232" s="45"/>
      <c r="UPB232" s="45"/>
      <c r="UPC232" s="45"/>
      <c r="UPD232" s="45"/>
      <c r="UPE232" s="45"/>
      <c r="UPF232" s="45"/>
      <c r="UPG232" s="45"/>
      <c r="UPH232" s="45"/>
      <c r="UPI232" s="45"/>
      <c r="UPJ232" s="45"/>
      <c r="UPK232" s="45"/>
      <c r="UPL232" s="45"/>
      <c r="UPM232" s="45"/>
      <c r="UPN232" s="45"/>
      <c r="UPO232" s="45"/>
      <c r="UPP232" s="45"/>
      <c r="UPQ232" s="45"/>
      <c r="UPR232" s="45"/>
      <c r="UPS232" s="45"/>
      <c r="UPT232" s="45"/>
      <c r="UPU232" s="45"/>
      <c r="UPV232" s="45"/>
      <c r="UPW232" s="45"/>
      <c r="UPX232" s="45"/>
      <c r="UPY232" s="45"/>
      <c r="UPZ232" s="45"/>
      <c r="UQA232" s="45"/>
      <c r="UQB232" s="45"/>
      <c r="UQC232" s="45"/>
      <c r="UQD232" s="45"/>
      <c r="UQE232" s="45"/>
      <c r="UQF232" s="45"/>
      <c r="UQG232" s="45"/>
      <c r="UQH232" s="45"/>
      <c r="UQI232" s="45"/>
      <c r="UQJ232" s="45"/>
      <c r="UQK232" s="45"/>
      <c r="UQL232" s="45"/>
      <c r="UQM232" s="45"/>
      <c r="UQN232" s="45"/>
      <c r="UQO232" s="45"/>
      <c r="UQP232" s="45"/>
      <c r="UQQ232" s="45"/>
      <c r="UQR232" s="45"/>
      <c r="UQS232" s="45"/>
      <c r="UQT232" s="45"/>
      <c r="UQU232" s="45"/>
      <c r="UQV232" s="45"/>
      <c r="UQW232" s="45"/>
      <c r="UQX232" s="45"/>
      <c r="UQY232" s="45"/>
      <c r="UQZ232" s="45"/>
      <c r="URA232" s="45"/>
      <c r="URB232" s="45"/>
      <c r="URC232" s="45"/>
      <c r="URD232" s="45"/>
      <c r="URE232" s="45"/>
      <c r="URF232" s="45"/>
      <c r="URG232" s="45"/>
      <c r="URH232" s="45"/>
      <c r="URI232" s="45"/>
      <c r="URJ232" s="45"/>
      <c r="URK232" s="45"/>
      <c r="URL232" s="45"/>
      <c r="URM232" s="45"/>
      <c r="URN232" s="45"/>
      <c r="URO232" s="45"/>
      <c r="URP232" s="45"/>
      <c r="URQ232" s="45"/>
      <c r="URR232" s="45"/>
      <c r="URS232" s="45"/>
      <c r="URT232" s="45"/>
      <c r="URU232" s="45"/>
      <c r="URV232" s="45"/>
      <c r="URW232" s="45"/>
      <c r="URX232" s="45"/>
      <c r="URY232" s="45"/>
      <c r="URZ232" s="45"/>
      <c r="USA232" s="45"/>
      <c r="USB232" s="45"/>
      <c r="USC232" s="45"/>
      <c r="USD232" s="45"/>
      <c r="USE232" s="45"/>
      <c r="USF232" s="45"/>
      <c r="USG232" s="45"/>
      <c r="USH232" s="45"/>
      <c r="USI232" s="45"/>
      <c r="USJ232" s="45"/>
      <c r="USK232" s="45"/>
      <c r="USL232" s="45"/>
      <c r="USM232" s="45"/>
      <c r="USN232" s="45"/>
      <c r="USO232" s="45"/>
      <c r="USP232" s="45"/>
      <c r="USQ232" s="45"/>
      <c r="USR232" s="45"/>
      <c r="USS232" s="45"/>
      <c r="UST232" s="45"/>
      <c r="USU232" s="45"/>
      <c r="USV232" s="45"/>
      <c r="USW232" s="45"/>
      <c r="USX232" s="45"/>
      <c r="USY232" s="45"/>
      <c r="USZ232" s="45"/>
      <c r="UTA232" s="45"/>
      <c r="UTB232" s="45"/>
      <c r="UTC232" s="45"/>
      <c r="UTD232" s="45"/>
      <c r="UTE232" s="45"/>
      <c r="UTF232" s="45"/>
      <c r="UTG232" s="45"/>
      <c r="UTH232" s="45"/>
      <c r="UTI232" s="45"/>
      <c r="UTJ232" s="45"/>
      <c r="UTK232" s="45"/>
      <c r="UTL232" s="45"/>
      <c r="UTM232" s="45"/>
      <c r="UTN232" s="45"/>
      <c r="UTO232" s="45"/>
      <c r="UTP232" s="45"/>
      <c r="UTQ232" s="45"/>
      <c r="UTR232" s="45"/>
      <c r="UTS232" s="45"/>
      <c r="UTT232" s="45"/>
      <c r="UTU232" s="45"/>
      <c r="UTV232" s="45"/>
      <c r="UTW232" s="45"/>
      <c r="UTX232" s="45"/>
      <c r="UTY232" s="45"/>
      <c r="UTZ232" s="45"/>
      <c r="UUA232" s="45"/>
      <c r="UUB232" s="45"/>
      <c r="UUC232" s="45"/>
      <c r="UUD232" s="45"/>
      <c r="UUE232" s="45"/>
      <c r="UUF232" s="45"/>
      <c r="UUG232" s="45"/>
      <c r="UUH232" s="45"/>
      <c r="UUI232" s="45"/>
      <c r="UUJ232" s="45"/>
      <c r="UUK232" s="45"/>
      <c r="UUL232" s="45"/>
      <c r="UUM232" s="45"/>
      <c r="UUN232" s="45"/>
      <c r="UUO232" s="45"/>
      <c r="UUP232" s="45"/>
      <c r="UUQ232" s="45"/>
      <c r="UUR232" s="45"/>
      <c r="UUS232" s="45"/>
      <c r="UUT232" s="45"/>
      <c r="UUU232" s="45"/>
      <c r="UUV232" s="45"/>
      <c r="UUW232" s="45"/>
      <c r="UUX232" s="45"/>
      <c r="UUY232" s="45"/>
      <c r="UUZ232" s="45"/>
      <c r="UVA232" s="45"/>
      <c r="UVB232" s="45"/>
      <c r="UVC232" s="45"/>
      <c r="UVD232" s="45"/>
      <c r="UVE232" s="45"/>
      <c r="UVF232" s="45"/>
      <c r="UVG232" s="45"/>
      <c r="UVH232" s="45"/>
      <c r="UVI232" s="45"/>
      <c r="UVJ232" s="45"/>
      <c r="UVK232" s="45"/>
      <c r="UVL232" s="45"/>
      <c r="UVM232" s="45"/>
      <c r="UVN232" s="45"/>
      <c r="UVO232" s="45"/>
      <c r="UVP232" s="45"/>
      <c r="UVQ232" s="45"/>
      <c r="UVR232" s="45"/>
      <c r="UVS232" s="45"/>
      <c r="UVT232" s="45"/>
      <c r="UVU232" s="45"/>
      <c r="UVV232" s="45"/>
      <c r="UVW232" s="45"/>
      <c r="UVX232" s="45"/>
      <c r="UVY232" s="45"/>
      <c r="UVZ232" s="45"/>
      <c r="UWA232" s="45"/>
      <c r="UWB232" s="45"/>
      <c r="UWC232" s="45"/>
      <c r="UWD232" s="45"/>
      <c r="UWE232" s="45"/>
      <c r="UWF232" s="45"/>
      <c r="UWG232" s="45"/>
      <c r="UWH232" s="45"/>
      <c r="UWI232" s="45"/>
      <c r="UWJ232" s="45"/>
      <c r="UWK232" s="45"/>
      <c r="UWL232" s="45"/>
      <c r="UWM232" s="45"/>
      <c r="UWN232" s="45"/>
      <c r="UWO232" s="45"/>
      <c r="UWP232" s="45"/>
      <c r="UWQ232" s="45"/>
      <c r="UWR232" s="45"/>
      <c r="UWS232" s="45"/>
      <c r="UWT232" s="45"/>
      <c r="UWU232" s="45"/>
      <c r="UWV232" s="45"/>
      <c r="UWW232" s="45"/>
      <c r="UWX232" s="45"/>
      <c r="UWY232" s="45"/>
      <c r="UWZ232" s="45"/>
      <c r="UXA232" s="45"/>
      <c r="UXB232" s="45"/>
      <c r="UXC232" s="45"/>
      <c r="UXD232" s="45"/>
      <c r="UXE232" s="45"/>
      <c r="UXF232" s="45"/>
      <c r="UXG232" s="45"/>
      <c r="UXH232" s="45"/>
      <c r="UXI232" s="45"/>
      <c r="UXJ232" s="45"/>
      <c r="UXK232" s="45"/>
      <c r="UXL232" s="45"/>
      <c r="UXM232" s="45"/>
      <c r="UXN232" s="45"/>
      <c r="UXO232" s="45"/>
      <c r="UXP232" s="45"/>
      <c r="UXQ232" s="45"/>
      <c r="UXR232" s="45"/>
      <c r="UXS232" s="45"/>
      <c r="UXT232" s="45"/>
      <c r="UXU232" s="45"/>
      <c r="UXV232" s="45"/>
      <c r="UXW232" s="45"/>
      <c r="UXX232" s="45"/>
      <c r="UXY232" s="45"/>
      <c r="UXZ232" s="45"/>
      <c r="UYA232" s="45"/>
      <c r="UYB232" s="45"/>
      <c r="UYC232" s="45"/>
      <c r="UYD232" s="45"/>
      <c r="UYE232" s="45"/>
      <c r="UYF232" s="45"/>
      <c r="UYG232" s="45"/>
      <c r="UYH232" s="45"/>
      <c r="UYI232" s="45"/>
      <c r="UYJ232" s="45"/>
      <c r="UYK232" s="45"/>
      <c r="UYL232" s="45"/>
      <c r="UYM232" s="45"/>
      <c r="UYN232" s="45"/>
      <c r="UYO232" s="45"/>
      <c r="UYP232" s="45"/>
      <c r="UYQ232" s="45"/>
      <c r="UYR232" s="45"/>
      <c r="UYS232" s="45"/>
      <c r="UYT232" s="45"/>
      <c r="UYU232" s="45"/>
      <c r="UYV232" s="45"/>
      <c r="UYW232" s="45"/>
      <c r="UYX232" s="45"/>
      <c r="UYY232" s="45"/>
      <c r="UYZ232" s="45"/>
      <c r="UZA232" s="45"/>
      <c r="UZB232" s="45"/>
      <c r="UZC232" s="45"/>
      <c r="UZD232" s="45"/>
      <c r="UZE232" s="45"/>
      <c r="UZF232" s="45"/>
      <c r="UZG232" s="45"/>
      <c r="UZH232" s="45"/>
      <c r="UZI232" s="45"/>
      <c r="UZJ232" s="45"/>
      <c r="UZK232" s="45"/>
      <c r="UZL232" s="45"/>
      <c r="UZM232" s="45"/>
      <c r="UZN232" s="45"/>
      <c r="UZO232" s="45"/>
      <c r="UZP232" s="45"/>
      <c r="UZQ232" s="45"/>
      <c r="UZR232" s="45"/>
      <c r="UZS232" s="45"/>
      <c r="UZT232" s="45"/>
      <c r="UZU232" s="45"/>
      <c r="UZV232" s="45"/>
      <c r="UZW232" s="45"/>
      <c r="UZX232" s="45"/>
      <c r="UZY232" s="45"/>
      <c r="UZZ232" s="45"/>
      <c r="VAA232" s="45"/>
      <c r="VAB232" s="45"/>
      <c r="VAC232" s="45"/>
      <c r="VAD232" s="45"/>
      <c r="VAE232" s="45"/>
      <c r="VAF232" s="45"/>
      <c r="VAG232" s="45"/>
      <c r="VAH232" s="45"/>
      <c r="VAI232" s="45"/>
      <c r="VAJ232" s="45"/>
      <c r="VAK232" s="45"/>
      <c r="VAL232" s="45"/>
      <c r="VAM232" s="45"/>
      <c r="VAN232" s="45"/>
      <c r="VAO232" s="45"/>
      <c r="VAP232" s="45"/>
      <c r="VAQ232" s="45"/>
      <c r="VAR232" s="45"/>
      <c r="VAS232" s="45"/>
      <c r="VAT232" s="45"/>
      <c r="VAU232" s="45"/>
      <c r="VAV232" s="45"/>
      <c r="VAW232" s="45"/>
      <c r="VAX232" s="45"/>
      <c r="VAY232" s="45"/>
      <c r="VAZ232" s="45"/>
      <c r="VBA232" s="45"/>
      <c r="VBB232" s="45"/>
      <c r="VBC232" s="45"/>
      <c r="VBD232" s="45"/>
      <c r="VBE232" s="45"/>
      <c r="VBF232" s="45"/>
      <c r="VBG232" s="45"/>
      <c r="VBH232" s="45"/>
      <c r="VBI232" s="45"/>
      <c r="VBJ232" s="45"/>
      <c r="VBK232" s="45"/>
      <c r="VBL232" s="45"/>
      <c r="VBM232" s="45"/>
      <c r="VBN232" s="45"/>
      <c r="VBO232" s="45"/>
      <c r="VBP232" s="45"/>
      <c r="VBQ232" s="45"/>
      <c r="VBR232" s="45"/>
      <c r="VBS232" s="45"/>
      <c r="VBT232" s="45"/>
      <c r="VBU232" s="45"/>
      <c r="VBV232" s="45"/>
      <c r="VBW232" s="45"/>
      <c r="VBX232" s="45"/>
      <c r="VBY232" s="45"/>
      <c r="VBZ232" s="45"/>
      <c r="VCA232" s="45"/>
      <c r="VCB232" s="45"/>
      <c r="VCC232" s="45"/>
      <c r="VCD232" s="45"/>
      <c r="VCE232" s="45"/>
      <c r="VCF232" s="45"/>
      <c r="VCG232" s="45"/>
      <c r="VCH232" s="45"/>
      <c r="VCI232" s="45"/>
      <c r="VCJ232" s="45"/>
      <c r="VCK232" s="45"/>
      <c r="VCL232" s="45"/>
      <c r="VCM232" s="45"/>
      <c r="VCN232" s="45"/>
      <c r="VCO232" s="45"/>
      <c r="VCP232" s="45"/>
      <c r="VCQ232" s="45"/>
      <c r="VCR232" s="45"/>
      <c r="VCS232" s="45"/>
      <c r="VCT232" s="45"/>
      <c r="VCU232" s="45"/>
      <c r="VCV232" s="45"/>
      <c r="VCW232" s="45"/>
      <c r="VCX232" s="45"/>
      <c r="VCY232" s="45"/>
      <c r="VCZ232" s="45"/>
      <c r="VDA232" s="45"/>
      <c r="VDB232" s="45"/>
      <c r="VDC232" s="45"/>
      <c r="VDD232" s="45"/>
      <c r="VDE232" s="45"/>
      <c r="VDF232" s="45"/>
      <c r="VDG232" s="45"/>
      <c r="VDH232" s="45"/>
      <c r="VDI232" s="45"/>
      <c r="VDJ232" s="45"/>
      <c r="VDK232" s="45"/>
      <c r="VDL232" s="45"/>
      <c r="VDM232" s="45"/>
      <c r="VDN232" s="45"/>
      <c r="VDO232" s="45"/>
      <c r="VDP232" s="45"/>
      <c r="VDQ232" s="45"/>
      <c r="VDR232" s="45"/>
      <c r="VDS232" s="45"/>
      <c r="VDT232" s="45"/>
      <c r="VDU232" s="45"/>
      <c r="VDV232" s="45"/>
      <c r="VDW232" s="45"/>
      <c r="VDX232" s="45"/>
      <c r="VDY232" s="45"/>
      <c r="VDZ232" s="45"/>
      <c r="VEA232" s="45"/>
      <c r="VEB232" s="45"/>
      <c r="VEC232" s="45"/>
      <c r="VED232" s="45"/>
      <c r="VEE232" s="45"/>
      <c r="VEF232" s="45"/>
      <c r="VEG232" s="45"/>
      <c r="VEH232" s="45"/>
      <c r="VEI232" s="45"/>
      <c r="VEJ232" s="45"/>
      <c r="VEK232" s="45"/>
      <c r="VEL232" s="45"/>
      <c r="VEM232" s="45"/>
      <c r="VEN232" s="45"/>
      <c r="VEO232" s="45"/>
      <c r="VEP232" s="45"/>
      <c r="VEQ232" s="45"/>
      <c r="VER232" s="45"/>
      <c r="VES232" s="45"/>
      <c r="VET232" s="45"/>
      <c r="VEU232" s="45"/>
      <c r="VEV232" s="45"/>
      <c r="VEW232" s="45"/>
      <c r="VEX232" s="45"/>
      <c r="VEY232" s="45"/>
      <c r="VEZ232" s="45"/>
      <c r="VFA232" s="45"/>
      <c r="VFB232" s="45"/>
      <c r="VFC232" s="45"/>
      <c r="VFD232" s="45"/>
      <c r="VFE232" s="45"/>
      <c r="VFF232" s="45"/>
      <c r="VFG232" s="45"/>
      <c r="VFH232" s="45"/>
      <c r="VFI232" s="45"/>
      <c r="VFJ232" s="45"/>
      <c r="VFK232" s="45"/>
      <c r="VFL232" s="45"/>
      <c r="VFM232" s="45"/>
      <c r="VFN232" s="45"/>
      <c r="VFO232" s="45"/>
      <c r="VFP232" s="45"/>
      <c r="VFQ232" s="45"/>
      <c r="VFR232" s="45"/>
      <c r="VFS232" s="45"/>
      <c r="VFT232" s="45"/>
      <c r="VFU232" s="45"/>
      <c r="VFV232" s="45"/>
      <c r="VFW232" s="45"/>
      <c r="VFX232" s="45"/>
      <c r="VFY232" s="45"/>
      <c r="VFZ232" s="45"/>
      <c r="VGA232" s="45"/>
      <c r="VGB232" s="45"/>
      <c r="VGC232" s="45"/>
      <c r="VGD232" s="45"/>
      <c r="VGE232" s="45"/>
      <c r="VGF232" s="45"/>
      <c r="VGG232" s="45"/>
      <c r="VGH232" s="45"/>
      <c r="VGI232" s="45"/>
      <c r="VGJ232" s="45"/>
      <c r="VGK232" s="45"/>
      <c r="VGL232" s="45"/>
      <c r="VGM232" s="45"/>
      <c r="VGN232" s="45"/>
      <c r="VGO232" s="45"/>
      <c r="VGP232" s="45"/>
      <c r="VGQ232" s="45"/>
      <c r="VGR232" s="45"/>
      <c r="VGS232" s="45"/>
      <c r="VGT232" s="45"/>
      <c r="VGU232" s="45"/>
      <c r="VGV232" s="45"/>
      <c r="VGW232" s="45"/>
      <c r="VGX232" s="45"/>
      <c r="VGY232" s="45"/>
      <c r="VGZ232" s="45"/>
      <c r="VHA232" s="45"/>
      <c r="VHB232" s="45"/>
      <c r="VHC232" s="45"/>
      <c r="VHD232" s="45"/>
      <c r="VHE232" s="45"/>
      <c r="VHF232" s="45"/>
      <c r="VHG232" s="45"/>
      <c r="VHH232" s="45"/>
      <c r="VHI232" s="45"/>
      <c r="VHJ232" s="45"/>
      <c r="VHK232" s="45"/>
      <c r="VHL232" s="45"/>
      <c r="VHM232" s="45"/>
      <c r="VHN232" s="45"/>
      <c r="VHO232" s="45"/>
      <c r="VHP232" s="45"/>
      <c r="VHQ232" s="45"/>
      <c r="VHR232" s="45"/>
      <c r="VHS232" s="45"/>
      <c r="VHT232" s="45"/>
      <c r="VHU232" s="45"/>
      <c r="VHV232" s="45"/>
      <c r="VHW232" s="45"/>
      <c r="VHX232" s="45"/>
      <c r="VHY232" s="45"/>
      <c r="VHZ232" s="45"/>
      <c r="VIA232" s="45"/>
      <c r="VIB232" s="45"/>
      <c r="VIC232" s="45"/>
      <c r="VID232" s="45"/>
      <c r="VIE232" s="45"/>
      <c r="VIF232" s="45"/>
      <c r="VIG232" s="45"/>
      <c r="VIH232" s="45"/>
      <c r="VII232" s="45"/>
      <c r="VIJ232" s="45"/>
      <c r="VIK232" s="45"/>
      <c r="VIL232" s="45"/>
      <c r="VIM232" s="45"/>
      <c r="VIN232" s="45"/>
      <c r="VIO232" s="45"/>
      <c r="VIP232" s="45"/>
      <c r="VIQ232" s="45"/>
      <c r="VIR232" s="45"/>
      <c r="VIS232" s="45"/>
      <c r="VIT232" s="45"/>
      <c r="VIU232" s="45"/>
      <c r="VIV232" s="45"/>
      <c r="VIW232" s="45"/>
      <c r="VIX232" s="45"/>
      <c r="VIY232" s="45"/>
      <c r="VIZ232" s="45"/>
      <c r="VJA232" s="45"/>
      <c r="VJB232" s="45"/>
      <c r="VJC232" s="45"/>
      <c r="VJD232" s="45"/>
      <c r="VJE232" s="45"/>
      <c r="VJF232" s="45"/>
      <c r="VJG232" s="45"/>
      <c r="VJH232" s="45"/>
      <c r="VJI232" s="45"/>
      <c r="VJJ232" s="45"/>
      <c r="VJK232" s="45"/>
      <c r="VJL232" s="45"/>
      <c r="VJM232" s="45"/>
      <c r="VJN232" s="45"/>
      <c r="VJO232" s="45"/>
      <c r="VJP232" s="45"/>
      <c r="VJQ232" s="45"/>
      <c r="VJR232" s="45"/>
      <c r="VJS232" s="45"/>
      <c r="VJT232" s="45"/>
      <c r="VJU232" s="45"/>
      <c r="VJV232" s="45"/>
      <c r="VJW232" s="45"/>
      <c r="VJX232" s="45"/>
      <c r="VJY232" s="45"/>
      <c r="VJZ232" s="45"/>
      <c r="VKA232" s="45"/>
      <c r="VKB232" s="45"/>
      <c r="VKC232" s="45"/>
      <c r="VKD232" s="45"/>
      <c r="VKE232" s="45"/>
      <c r="VKF232" s="45"/>
      <c r="VKG232" s="45"/>
      <c r="VKH232" s="45"/>
      <c r="VKI232" s="45"/>
      <c r="VKJ232" s="45"/>
      <c r="VKK232" s="45"/>
      <c r="VKL232" s="45"/>
      <c r="VKM232" s="45"/>
      <c r="VKN232" s="45"/>
      <c r="VKO232" s="45"/>
      <c r="VKP232" s="45"/>
      <c r="VKQ232" s="45"/>
      <c r="VKR232" s="45"/>
      <c r="VKS232" s="45"/>
      <c r="VKT232" s="45"/>
      <c r="VKU232" s="45"/>
      <c r="VKV232" s="45"/>
      <c r="VKW232" s="45"/>
      <c r="VKX232" s="45"/>
      <c r="VKY232" s="45"/>
      <c r="VKZ232" s="45"/>
      <c r="VLA232" s="45"/>
      <c r="VLB232" s="45"/>
      <c r="VLC232" s="45"/>
      <c r="VLD232" s="45"/>
      <c r="VLE232" s="45"/>
      <c r="VLF232" s="45"/>
      <c r="VLG232" s="45"/>
      <c r="VLH232" s="45"/>
      <c r="VLI232" s="45"/>
      <c r="VLJ232" s="45"/>
      <c r="VLK232" s="45"/>
      <c r="VLL232" s="45"/>
      <c r="VLM232" s="45"/>
      <c r="VLN232" s="45"/>
      <c r="VLO232" s="45"/>
      <c r="VLP232" s="45"/>
      <c r="VLQ232" s="45"/>
      <c r="VLR232" s="45"/>
      <c r="VLS232" s="45"/>
      <c r="VLT232" s="45"/>
      <c r="VLU232" s="45"/>
      <c r="VLV232" s="45"/>
      <c r="VLW232" s="45"/>
      <c r="VLX232" s="45"/>
      <c r="VLY232" s="45"/>
      <c r="VLZ232" s="45"/>
      <c r="VMA232" s="45"/>
      <c r="VMB232" s="45"/>
      <c r="VMC232" s="45"/>
      <c r="VMD232" s="45"/>
      <c r="VME232" s="45"/>
      <c r="VMF232" s="45"/>
      <c r="VMG232" s="45"/>
      <c r="VMH232" s="45"/>
      <c r="VMI232" s="45"/>
      <c r="VMJ232" s="45"/>
      <c r="VMK232" s="45"/>
      <c r="VML232" s="45"/>
      <c r="VMM232" s="45"/>
      <c r="VMN232" s="45"/>
      <c r="VMO232" s="45"/>
      <c r="VMP232" s="45"/>
      <c r="VMQ232" s="45"/>
      <c r="VMR232" s="45"/>
      <c r="VMS232" s="45"/>
      <c r="VMT232" s="45"/>
      <c r="VMU232" s="45"/>
      <c r="VMV232" s="45"/>
      <c r="VMW232" s="45"/>
      <c r="VMX232" s="45"/>
      <c r="VMY232" s="45"/>
      <c r="VMZ232" s="45"/>
      <c r="VNA232" s="45"/>
      <c r="VNB232" s="45"/>
      <c r="VNC232" s="45"/>
      <c r="VND232" s="45"/>
      <c r="VNE232" s="45"/>
      <c r="VNF232" s="45"/>
      <c r="VNG232" s="45"/>
      <c r="VNH232" s="45"/>
      <c r="VNI232" s="45"/>
      <c r="VNJ232" s="45"/>
      <c r="VNK232" s="45"/>
      <c r="VNL232" s="45"/>
      <c r="VNM232" s="45"/>
      <c r="VNN232" s="45"/>
      <c r="VNO232" s="45"/>
      <c r="VNP232" s="45"/>
      <c r="VNQ232" s="45"/>
      <c r="VNR232" s="45"/>
      <c r="VNS232" s="45"/>
      <c r="VNT232" s="45"/>
      <c r="VNU232" s="45"/>
      <c r="VNV232" s="45"/>
      <c r="VNW232" s="45"/>
      <c r="VNX232" s="45"/>
      <c r="VNY232" s="45"/>
      <c r="VNZ232" s="45"/>
      <c r="VOA232" s="45"/>
      <c r="VOB232" s="45"/>
      <c r="VOC232" s="45"/>
      <c r="VOD232" s="45"/>
      <c r="VOE232" s="45"/>
      <c r="VOF232" s="45"/>
      <c r="VOG232" s="45"/>
      <c r="VOH232" s="45"/>
      <c r="VOI232" s="45"/>
      <c r="VOJ232" s="45"/>
      <c r="VOK232" s="45"/>
      <c r="VOL232" s="45"/>
      <c r="VOM232" s="45"/>
      <c r="VON232" s="45"/>
      <c r="VOO232" s="45"/>
      <c r="VOP232" s="45"/>
      <c r="VOQ232" s="45"/>
      <c r="VOR232" s="45"/>
      <c r="VOS232" s="45"/>
      <c r="VOT232" s="45"/>
      <c r="VOU232" s="45"/>
      <c r="VOV232" s="45"/>
      <c r="VOW232" s="45"/>
      <c r="VOX232" s="45"/>
      <c r="VOY232" s="45"/>
      <c r="VOZ232" s="45"/>
      <c r="VPA232" s="45"/>
      <c r="VPB232" s="45"/>
      <c r="VPC232" s="45"/>
      <c r="VPD232" s="45"/>
      <c r="VPE232" s="45"/>
      <c r="VPF232" s="45"/>
      <c r="VPG232" s="45"/>
      <c r="VPH232" s="45"/>
      <c r="VPI232" s="45"/>
      <c r="VPJ232" s="45"/>
      <c r="VPK232" s="45"/>
      <c r="VPL232" s="45"/>
      <c r="VPM232" s="45"/>
      <c r="VPN232" s="45"/>
      <c r="VPO232" s="45"/>
      <c r="VPP232" s="45"/>
      <c r="VPQ232" s="45"/>
      <c r="VPR232" s="45"/>
      <c r="VPS232" s="45"/>
      <c r="VPT232" s="45"/>
      <c r="VPU232" s="45"/>
      <c r="VPV232" s="45"/>
      <c r="VPW232" s="45"/>
      <c r="VPX232" s="45"/>
      <c r="VPY232" s="45"/>
      <c r="VPZ232" s="45"/>
      <c r="VQA232" s="45"/>
      <c r="VQB232" s="45"/>
      <c r="VQC232" s="45"/>
      <c r="VQD232" s="45"/>
      <c r="VQE232" s="45"/>
      <c r="VQF232" s="45"/>
      <c r="VQG232" s="45"/>
      <c r="VQH232" s="45"/>
      <c r="VQI232" s="45"/>
      <c r="VQJ232" s="45"/>
      <c r="VQK232" s="45"/>
      <c r="VQL232" s="45"/>
      <c r="VQM232" s="45"/>
      <c r="VQN232" s="45"/>
      <c r="VQO232" s="45"/>
      <c r="VQP232" s="45"/>
      <c r="VQQ232" s="45"/>
      <c r="VQR232" s="45"/>
      <c r="VQS232" s="45"/>
      <c r="VQT232" s="45"/>
      <c r="VQU232" s="45"/>
      <c r="VQV232" s="45"/>
      <c r="VQW232" s="45"/>
      <c r="VQX232" s="45"/>
      <c r="VQY232" s="45"/>
      <c r="VQZ232" s="45"/>
      <c r="VRA232" s="45"/>
      <c r="VRB232" s="45"/>
      <c r="VRC232" s="45"/>
      <c r="VRD232" s="45"/>
      <c r="VRE232" s="45"/>
      <c r="VRF232" s="45"/>
      <c r="VRG232" s="45"/>
      <c r="VRH232" s="45"/>
      <c r="VRI232" s="45"/>
      <c r="VRJ232" s="45"/>
      <c r="VRK232" s="45"/>
      <c r="VRL232" s="45"/>
      <c r="VRM232" s="45"/>
      <c r="VRN232" s="45"/>
      <c r="VRO232" s="45"/>
      <c r="VRP232" s="45"/>
      <c r="VRQ232" s="45"/>
      <c r="VRR232" s="45"/>
      <c r="VRS232" s="45"/>
      <c r="VRT232" s="45"/>
      <c r="VRU232" s="45"/>
      <c r="VRV232" s="45"/>
      <c r="VRW232" s="45"/>
      <c r="VRX232" s="45"/>
      <c r="VRY232" s="45"/>
      <c r="VRZ232" s="45"/>
      <c r="VSA232" s="45"/>
      <c r="VSB232" s="45"/>
      <c r="VSC232" s="45"/>
      <c r="VSD232" s="45"/>
      <c r="VSE232" s="45"/>
      <c r="VSF232" s="45"/>
      <c r="VSG232" s="45"/>
      <c r="VSH232" s="45"/>
      <c r="VSI232" s="45"/>
      <c r="VSJ232" s="45"/>
      <c r="VSK232" s="45"/>
      <c r="VSL232" s="45"/>
      <c r="VSM232" s="45"/>
      <c r="VSN232" s="45"/>
      <c r="VSO232" s="45"/>
      <c r="VSP232" s="45"/>
      <c r="VSQ232" s="45"/>
      <c r="VSR232" s="45"/>
      <c r="VSS232" s="45"/>
      <c r="VST232" s="45"/>
      <c r="VSU232" s="45"/>
      <c r="VSV232" s="45"/>
      <c r="VSW232" s="45"/>
      <c r="VSX232" s="45"/>
      <c r="VSY232" s="45"/>
      <c r="VSZ232" s="45"/>
      <c r="VTA232" s="45"/>
      <c r="VTB232" s="45"/>
      <c r="VTC232" s="45"/>
      <c r="VTD232" s="45"/>
      <c r="VTE232" s="45"/>
      <c r="VTF232" s="45"/>
      <c r="VTG232" s="45"/>
      <c r="VTH232" s="45"/>
      <c r="VTI232" s="45"/>
      <c r="VTJ232" s="45"/>
      <c r="VTK232" s="45"/>
      <c r="VTL232" s="45"/>
      <c r="VTM232" s="45"/>
      <c r="VTN232" s="45"/>
      <c r="VTO232" s="45"/>
      <c r="VTP232" s="45"/>
      <c r="VTQ232" s="45"/>
      <c r="VTR232" s="45"/>
      <c r="VTS232" s="45"/>
      <c r="VTT232" s="45"/>
      <c r="VTU232" s="45"/>
      <c r="VTV232" s="45"/>
      <c r="VTW232" s="45"/>
      <c r="VTX232" s="45"/>
      <c r="VTY232" s="45"/>
      <c r="VTZ232" s="45"/>
      <c r="VUA232" s="45"/>
      <c r="VUB232" s="45"/>
      <c r="VUC232" s="45"/>
      <c r="VUD232" s="45"/>
      <c r="VUE232" s="45"/>
      <c r="VUF232" s="45"/>
      <c r="VUG232" s="45"/>
      <c r="VUH232" s="45"/>
      <c r="VUI232" s="45"/>
      <c r="VUJ232" s="45"/>
      <c r="VUK232" s="45"/>
      <c r="VUL232" s="45"/>
      <c r="VUM232" s="45"/>
      <c r="VUN232" s="45"/>
      <c r="VUO232" s="45"/>
      <c r="VUP232" s="45"/>
      <c r="VUQ232" s="45"/>
      <c r="VUR232" s="45"/>
      <c r="VUS232" s="45"/>
      <c r="VUT232" s="45"/>
      <c r="VUU232" s="45"/>
      <c r="VUV232" s="45"/>
      <c r="VUW232" s="45"/>
      <c r="VUX232" s="45"/>
      <c r="VUY232" s="45"/>
      <c r="VUZ232" s="45"/>
      <c r="VVA232" s="45"/>
      <c r="VVB232" s="45"/>
      <c r="VVC232" s="45"/>
      <c r="VVD232" s="45"/>
      <c r="VVE232" s="45"/>
      <c r="VVF232" s="45"/>
      <c r="VVG232" s="45"/>
      <c r="VVH232" s="45"/>
      <c r="VVI232" s="45"/>
      <c r="VVJ232" s="45"/>
      <c r="VVK232" s="45"/>
      <c r="VVL232" s="45"/>
      <c r="VVM232" s="45"/>
      <c r="VVN232" s="45"/>
      <c r="VVO232" s="45"/>
      <c r="VVP232" s="45"/>
      <c r="VVQ232" s="45"/>
      <c r="VVR232" s="45"/>
      <c r="VVS232" s="45"/>
      <c r="VVT232" s="45"/>
      <c r="VVU232" s="45"/>
      <c r="VVV232" s="45"/>
      <c r="VVW232" s="45"/>
      <c r="VVX232" s="45"/>
      <c r="VVY232" s="45"/>
      <c r="VVZ232" s="45"/>
      <c r="VWA232" s="45"/>
      <c r="VWB232" s="45"/>
      <c r="VWC232" s="45"/>
      <c r="VWD232" s="45"/>
      <c r="VWE232" s="45"/>
      <c r="VWF232" s="45"/>
      <c r="VWG232" s="45"/>
      <c r="VWH232" s="45"/>
      <c r="VWI232" s="45"/>
      <c r="VWJ232" s="45"/>
      <c r="VWK232" s="45"/>
      <c r="VWL232" s="45"/>
      <c r="VWM232" s="45"/>
      <c r="VWN232" s="45"/>
      <c r="VWO232" s="45"/>
      <c r="VWP232" s="45"/>
      <c r="VWQ232" s="45"/>
      <c r="VWR232" s="45"/>
      <c r="VWS232" s="45"/>
      <c r="VWT232" s="45"/>
      <c r="VWU232" s="45"/>
      <c r="VWV232" s="45"/>
      <c r="VWW232" s="45"/>
      <c r="VWX232" s="45"/>
      <c r="VWY232" s="45"/>
      <c r="VWZ232" s="45"/>
      <c r="VXA232" s="45"/>
      <c r="VXB232" s="45"/>
      <c r="VXC232" s="45"/>
      <c r="VXD232" s="45"/>
      <c r="VXE232" s="45"/>
      <c r="VXF232" s="45"/>
      <c r="VXG232" s="45"/>
      <c r="VXH232" s="45"/>
      <c r="VXI232" s="45"/>
      <c r="VXJ232" s="45"/>
      <c r="VXK232" s="45"/>
      <c r="VXL232" s="45"/>
      <c r="VXM232" s="45"/>
      <c r="VXN232" s="45"/>
      <c r="VXO232" s="45"/>
      <c r="VXP232" s="45"/>
      <c r="VXQ232" s="45"/>
      <c r="VXR232" s="45"/>
      <c r="VXS232" s="45"/>
      <c r="VXT232" s="45"/>
      <c r="VXU232" s="45"/>
      <c r="VXV232" s="45"/>
      <c r="VXW232" s="45"/>
      <c r="VXX232" s="45"/>
      <c r="VXY232" s="45"/>
      <c r="VXZ232" s="45"/>
      <c r="VYA232" s="45"/>
      <c r="VYB232" s="45"/>
      <c r="VYC232" s="45"/>
      <c r="VYD232" s="45"/>
      <c r="VYE232" s="45"/>
      <c r="VYF232" s="45"/>
      <c r="VYG232" s="45"/>
      <c r="VYH232" s="45"/>
      <c r="VYI232" s="45"/>
      <c r="VYJ232" s="45"/>
      <c r="VYK232" s="45"/>
      <c r="VYL232" s="45"/>
      <c r="VYM232" s="45"/>
      <c r="VYN232" s="45"/>
      <c r="VYO232" s="45"/>
      <c r="VYP232" s="45"/>
      <c r="VYQ232" s="45"/>
      <c r="VYR232" s="45"/>
      <c r="VYS232" s="45"/>
      <c r="VYT232" s="45"/>
      <c r="VYU232" s="45"/>
      <c r="VYV232" s="45"/>
      <c r="VYW232" s="45"/>
      <c r="VYX232" s="45"/>
      <c r="VYY232" s="45"/>
      <c r="VYZ232" s="45"/>
      <c r="VZA232" s="45"/>
      <c r="VZB232" s="45"/>
      <c r="VZC232" s="45"/>
      <c r="VZD232" s="45"/>
      <c r="VZE232" s="45"/>
      <c r="VZF232" s="45"/>
      <c r="VZG232" s="45"/>
      <c r="VZH232" s="45"/>
      <c r="VZI232" s="45"/>
      <c r="VZJ232" s="45"/>
      <c r="VZK232" s="45"/>
      <c r="VZL232" s="45"/>
      <c r="VZM232" s="45"/>
      <c r="VZN232" s="45"/>
      <c r="VZO232" s="45"/>
      <c r="VZP232" s="45"/>
      <c r="VZQ232" s="45"/>
      <c r="VZR232" s="45"/>
      <c r="VZS232" s="45"/>
      <c r="VZT232" s="45"/>
      <c r="VZU232" s="45"/>
      <c r="VZV232" s="45"/>
      <c r="VZW232" s="45"/>
      <c r="VZX232" s="45"/>
      <c r="VZY232" s="45"/>
      <c r="VZZ232" s="45"/>
      <c r="WAA232" s="45"/>
      <c r="WAB232" s="45"/>
      <c r="WAC232" s="45"/>
      <c r="WAD232" s="45"/>
      <c r="WAE232" s="45"/>
      <c r="WAF232" s="45"/>
      <c r="WAG232" s="45"/>
      <c r="WAH232" s="45"/>
      <c r="WAI232" s="45"/>
      <c r="WAJ232" s="45"/>
      <c r="WAK232" s="45"/>
      <c r="WAL232" s="45"/>
      <c r="WAM232" s="45"/>
      <c r="WAN232" s="45"/>
      <c r="WAO232" s="45"/>
      <c r="WAP232" s="45"/>
      <c r="WAQ232" s="45"/>
      <c r="WAR232" s="45"/>
      <c r="WAS232" s="45"/>
      <c r="WAT232" s="45"/>
      <c r="WAU232" s="45"/>
      <c r="WAV232" s="45"/>
      <c r="WAW232" s="45"/>
      <c r="WAX232" s="45"/>
      <c r="WAY232" s="45"/>
      <c r="WAZ232" s="45"/>
      <c r="WBA232" s="45"/>
      <c r="WBB232" s="45"/>
      <c r="WBC232" s="45"/>
      <c r="WBD232" s="45"/>
      <c r="WBE232" s="45"/>
      <c r="WBF232" s="45"/>
      <c r="WBG232" s="45"/>
      <c r="WBH232" s="45"/>
      <c r="WBI232" s="45"/>
      <c r="WBJ232" s="45"/>
      <c r="WBK232" s="45"/>
      <c r="WBL232" s="45"/>
      <c r="WBM232" s="45"/>
      <c r="WBN232" s="45"/>
      <c r="WBO232" s="45"/>
      <c r="WBP232" s="45"/>
      <c r="WBQ232" s="45"/>
      <c r="WBR232" s="45"/>
      <c r="WBS232" s="45"/>
      <c r="WBT232" s="45"/>
      <c r="WBU232" s="45"/>
      <c r="WBV232" s="45"/>
      <c r="WBW232" s="45"/>
      <c r="WBX232" s="45"/>
      <c r="WBY232" s="45"/>
      <c r="WBZ232" s="45"/>
      <c r="WCA232" s="45"/>
      <c r="WCB232" s="45"/>
      <c r="WCC232" s="45"/>
      <c r="WCD232" s="45"/>
      <c r="WCE232" s="45"/>
      <c r="WCF232" s="45"/>
      <c r="WCG232" s="45"/>
      <c r="WCH232" s="45"/>
      <c r="WCI232" s="45"/>
      <c r="WCJ232" s="45"/>
      <c r="WCK232" s="45"/>
      <c r="WCL232" s="45"/>
      <c r="WCM232" s="45"/>
      <c r="WCN232" s="45"/>
      <c r="WCO232" s="45"/>
      <c r="WCP232" s="45"/>
      <c r="WCQ232" s="45"/>
      <c r="WCR232" s="45"/>
      <c r="WCS232" s="45"/>
      <c r="WCT232" s="45"/>
      <c r="WCU232" s="45"/>
      <c r="WCV232" s="45"/>
      <c r="WCW232" s="45"/>
      <c r="WCX232" s="45"/>
      <c r="WCY232" s="45"/>
      <c r="WCZ232" s="45"/>
      <c r="WDA232" s="45"/>
      <c r="WDB232" s="45"/>
      <c r="WDC232" s="45"/>
      <c r="WDD232" s="45"/>
      <c r="WDE232" s="45"/>
      <c r="WDF232" s="45"/>
      <c r="WDG232" s="45"/>
      <c r="WDH232" s="45"/>
      <c r="WDI232" s="45"/>
      <c r="WDJ232" s="45"/>
      <c r="WDK232" s="45"/>
      <c r="WDL232" s="45"/>
      <c r="WDM232" s="45"/>
      <c r="WDN232" s="45"/>
      <c r="WDO232" s="45"/>
      <c r="WDP232" s="45"/>
      <c r="WDQ232" s="45"/>
      <c r="WDR232" s="45"/>
      <c r="WDS232" s="45"/>
      <c r="WDT232" s="45"/>
      <c r="WDU232" s="45"/>
      <c r="WDV232" s="45"/>
      <c r="WDW232" s="45"/>
      <c r="WDX232" s="45"/>
      <c r="WDY232" s="45"/>
      <c r="WDZ232" s="45"/>
      <c r="WEA232" s="45"/>
      <c r="WEB232" s="45"/>
      <c r="WEC232" s="45"/>
      <c r="WED232" s="45"/>
      <c r="WEE232" s="45"/>
      <c r="WEF232" s="45"/>
      <c r="WEG232" s="45"/>
      <c r="WEH232" s="45"/>
      <c r="WEI232" s="45"/>
      <c r="WEJ232" s="45"/>
      <c r="WEK232" s="45"/>
      <c r="WEL232" s="45"/>
      <c r="WEM232" s="45"/>
      <c r="WEN232" s="45"/>
      <c r="WEO232" s="45"/>
      <c r="WEP232" s="45"/>
      <c r="WEQ232" s="45"/>
      <c r="WER232" s="45"/>
      <c r="WES232" s="45"/>
      <c r="WET232" s="45"/>
      <c r="WEU232" s="45"/>
      <c r="WEV232" s="45"/>
      <c r="WEW232" s="45"/>
      <c r="WEX232" s="45"/>
      <c r="WEY232" s="45"/>
      <c r="WEZ232" s="45"/>
      <c r="WFA232" s="45"/>
      <c r="WFB232" s="45"/>
      <c r="WFC232" s="45"/>
      <c r="WFD232" s="45"/>
      <c r="WFE232" s="45"/>
      <c r="WFF232" s="45"/>
      <c r="WFG232" s="45"/>
      <c r="WFH232" s="45"/>
      <c r="WFI232" s="45"/>
      <c r="WFJ232" s="45"/>
      <c r="WFK232" s="45"/>
      <c r="WFL232" s="45"/>
      <c r="WFM232" s="45"/>
      <c r="WFN232" s="45"/>
      <c r="WFO232" s="45"/>
      <c r="WFP232" s="45"/>
      <c r="WFQ232" s="45"/>
      <c r="WFR232" s="45"/>
      <c r="WFS232" s="45"/>
      <c r="WFT232" s="45"/>
      <c r="WFU232" s="45"/>
      <c r="WFV232" s="45"/>
      <c r="WFW232" s="45"/>
      <c r="WFX232" s="45"/>
      <c r="WFY232" s="45"/>
      <c r="WFZ232" s="45"/>
      <c r="WGA232" s="45"/>
      <c r="WGB232" s="45"/>
      <c r="WGC232" s="45"/>
      <c r="WGD232" s="45"/>
      <c r="WGE232" s="45"/>
      <c r="WGF232" s="45"/>
      <c r="WGG232" s="45"/>
      <c r="WGH232" s="45"/>
      <c r="WGI232" s="45"/>
      <c r="WGJ232" s="45"/>
      <c r="WGK232" s="45"/>
      <c r="WGL232" s="45"/>
      <c r="WGM232" s="45"/>
      <c r="WGN232" s="45"/>
      <c r="WGO232" s="45"/>
      <c r="WGP232" s="45"/>
      <c r="WGQ232" s="45"/>
      <c r="WGR232" s="45"/>
      <c r="WGS232" s="45"/>
      <c r="WGT232" s="45"/>
      <c r="WGU232" s="45"/>
      <c r="WGV232" s="45"/>
      <c r="WGW232" s="45"/>
      <c r="WGX232" s="45"/>
      <c r="WGY232" s="45"/>
      <c r="WGZ232" s="45"/>
      <c r="WHA232" s="45"/>
      <c r="WHB232" s="45"/>
      <c r="WHC232" s="45"/>
      <c r="WHD232" s="45"/>
      <c r="WHE232" s="45"/>
      <c r="WHF232" s="45"/>
      <c r="WHG232" s="45"/>
      <c r="WHH232" s="45"/>
      <c r="WHI232" s="45"/>
      <c r="WHJ232" s="45"/>
      <c r="WHK232" s="45"/>
      <c r="WHL232" s="45"/>
      <c r="WHM232" s="45"/>
      <c r="WHN232" s="45"/>
      <c r="WHO232" s="45"/>
      <c r="WHP232" s="45"/>
      <c r="WHQ232" s="45"/>
      <c r="WHR232" s="45"/>
      <c r="WHS232" s="45"/>
      <c r="WHT232" s="45"/>
      <c r="WHU232" s="45"/>
      <c r="WHV232" s="45"/>
      <c r="WHW232" s="45"/>
      <c r="WHX232" s="45"/>
      <c r="WHY232" s="45"/>
      <c r="WHZ232" s="45"/>
      <c r="WIA232" s="45"/>
      <c r="WIB232" s="45"/>
      <c r="WIC232" s="45"/>
      <c r="WID232" s="45"/>
      <c r="WIE232" s="45"/>
      <c r="WIF232" s="45"/>
      <c r="WIG232" s="45"/>
      <c r="WIH232" s="45"/>
      <c r="WII232" s="45"/>
      <c r="WIJ232" s="45"/>
      <c r="WIK232" s="45"/>
      <c r="WIL232" s="45"/>
      <c r="WIM232" s="45"/>
      <c r="WIN232" s="45"/>
      <c r="WIO232" s="45"/>
      <c r="WIP232" s="45"/>
      <c r="WIQ232" s="45"/>
      <c r="WIR232" s="45"/>
      <c r="WIS232" s="45"/>
      <c r="WIT232" s="45"/>
      <c r="WIU232" s="45"/>
      <c r="WIV232" s="45"/>
      <c r="WIW232" s="45"/>
      <c r="WIX232" s="45"/>
      <c r="WIY232" s="45"/>
      <c r="WIZ232" s="45"/>
      <c r="WJA232" s="45"/>
      <c r="WJB232" s="45"/>
      <c r="WJC232" s="45"/>
      <c r="WJD232" s="45"/>
      <c r="WJE232" s="45"/>
      <c r="WJF232" s="45"/>
      <c r="WJG232" s="45"/>
      <c r="WJH232" s="45"/>
      <c r="WJI232" s="45"/>
      <c r="WJJ232" s="45"/>
      <c r="WJK232" s="45"/>
      <c r="WJL232" s="45"/>
      <c r="WJM232" s="45"/>
      <c r="WJN232" s="45"/>
      <c r="WJO232" s="45"/>
      <c r="WJP232" s="45"/>
      <c r="WJQ232" s="45"/>
      <c r="WJR232" s="45"/>
      <c r="WJS232" s="45"/>
      <c r="WJT232" s="45"/>
      <c r="WJU232" s="45"/>
      <c r="WJV232" s="45"/>
      <c r="WJW232" s="45"/>
      <c r="WJX232" s="45"/>
      <c r="WJY232" s="45"/>
      <c r="WJZ232" s="45"/>
      <c r="WKA232" s="45"/>
      <c r="WKB232" s="45"/>
      <c r="WKC232" s="45"/>
      <c r="WKD232" s="45"/>
      <c r="WKE232" s="45"/>
      <c r="WKF232" s="45"/>
      <c r="WKG232" s="45"/>
      <c r="WKH232" s="45"/>
      <c r="WKI232" s="45"/>
      <c r="WKJ232" s="45"/>
      <c r="WKK232" s="45"/>
      <c r="WKL232" s="45"/>
      <c r="WKM232" s="45"/>
      <c r="WKN232" s="45"/>
      <c r="WKO232" s="45"/>
      <c r="WKP232" s="45"/>
      <c r="WKQ232" s="45"/>
      <c r="WKR232" s="45"/>
      <c r="WKS232" s="45"/>
      <c r="WKT232" s="45"/>
      <c r="WKU232" s="45"/>
      <c r="WKV232" s="45"/>
      <c r="WKW232" s="45"/>
      <c r="WKX232" s="45"/>
      <c r="WKY232" s="45"/>
      <c r="WKZ232" s="45"/>
      <c r="WLA232" s="45"/>
      <c r="WLB232" s="45"/>
      <c r="WLC232" s="45"/>
      <c r="WLD232" s="45"/>
      <c r="WLE232" s="45"/>
      <c r="WLF232" s="45"/>
      <c r="WLG232" s="45"/>
      <c r="WLH232" s="45"/>
      <c r="WLI232" s="45"/>
      <c r="WLJ232" s="45"/>
      <c r="WLK232" s="45"/>
      <c r="WLL232" s="45"/>
      <c r="WLM232" s="45"/>
      <c r="WLN232" s="45"/>
      <c r="WLO232" s="45"/>
      <c r="WLP232" s="45"/>
      <c r="WLQ232" s="45"/>
      <c r="WLR232" s="45"/>
      <c r="WLS232" s="45"/>
      <c r="WLT232" s="45"/>
      <c r="WLU232" s="45"/>
      <c r="WLV232" s="45"/>
      <c r="WLW232" s="45"/>
      <c r="WLX232" s="45"/>
      <c r="WLY232" s="45"/>
      <c r="WLZ232" s="45"/>
      <c r="WMA232" s="45"/>
      <c r="WMB232" s="45"/>
      <c r="WMC232" s="45"/>
      <c r="WMD232" s="45"/>
      <c r="WME232" s="45"/>
      <c r="WMF232" s="45"/>
      <c r="WMG232" s="45"/>
      <c r="WMH232" s="45"/>
      <c r="WMI232" s="45"/>
      <c r="WMJ232" s="45"/>
      <c r="WMK232" s="45"/>
      <c r="WML232" s="45"/>
      <c r="WMM232" s="45"/>
      <c r="WMN232" s="45"/>
      <c r="WMO232" s="45"/>
      <c r="WMP232" s="45"/>
      <c r="WMQ232" s="45"/>
      <c r="WMR232" s="45"/>
      <c r="WMS232" s="45"/>
      <c r="WMT232" s="45"/>
      <c r="WMU232" s="45"/>
      <c r="WMV232" s="45"/>
      <c r="WMW232" s="45"/>
      <c r="WMX232" s="45"/>
      <c r="WMY232" s="45"/>
      <c r="WMZ232" s="45"/>
      <c r="WNA232" s="45"/>
      <c r="WNB232" s="45"/>
      <c r="WNC232" s="45"/>
      <c r="WND232" s="45"/>
      <c r="WNE232" s="45"/>
      <c r="WNF232" s="45"/>
      <c r="WNG232" s="45"/>
      <c r="WNH232" s="45"/>
      <c r="WNI232" s="45"/>
      <c r="WNJ232" s="45"/>
      <c r="WNK232" s="45"/>
      <c r="WNL232" s="45"/>
      <c r="WNM232" s="45"/>
      <c r="WNN232" s="45"/>
      <c r="WNO232" s="45"/>
      <c r="WNP232" s="45"/>
      <c r="WNQ232" s="45"/>
      <c r="WNR232" s="45"/>
      <c r="WNS232" s="45"/>
      <c r="WNT232" s="45"/>
      <c r="WNU232" s="45"/>
      <c r="WNV232" s="45"/>
      <c r="WNW232" s="45"/>
      <c r="WNX232" s="45"/>
      <c r="WNY232" s="45"/>
      <c r="WNZ232" s="45"/>
      <c r="WOA232" s="45"/>
      <c r="WOB232" s="45"/>
      <c r="WOC232" s="45"/>
      <c r="WOD232" s="45"/>
      <c r="WOE232" s="45"/>
      <c r="WOF232" s="45"/>
      <c r="WOG232" s="45"/>
      <c r="WOH232" s="45"/>
      <c r="WOI232" s="45"/>
      <c r="WOJ232" s="45"/>
      <c r="WOK232" s="45"/>
      <c r="WOL232" s="45"/>
      <c r="WOM232" s="45"/>
      <c r="WON232" s="45"/>
      <c r="WOO232" s="45"/>
      <c r="WOP232" s="45"/>
      <c r="WOQ232" s="45"/>
      <c r="WOR232" s="45"/>
      <c r="WOS232" s="45"/>
      <c r="WOT232" s="45"/>
      <c r="WOU232" s="45"/>
      <c r="WOV232" s="45"/>
      <c r="WOW232" s="45"/>
      <c r="WOX232" s="45"/>
      <c r="WOY232" s="45"/>
      <c r="WOZ232" s="45"/>
      <c r="WPA232" s="45"/>
      <c r="WPB232" s="45"/>
      <c r="WPC232" s="45"/>
      <c r="WPD232" s="45"/>
      <c r="WPE232" s="45"/>
      <c r="WPF232" s="45"/>
      <c r="WPG232" s="45"/>
      <c r="WPH232" s="45"/>
      <c r="WPI232" s="45"/>
      <c r="WPJ232" s="45"/>
      <c r="WPK232" s="45"/>
      <c r="WPL232" s="45"/>
      <c r="WPM232" s="45"/>
      <c r="WPN232" s="45"/>
      <c r="WPO232" s="45"/>
      <c r="WPP232" s="45"/>
      <c r="WPQ232" s="45"/>
      <c r="WPR232" s="45"/>
      <c r="WPS232" s="45"/>
      <c r="WPT232" s="45"/>
      <c r="WPU232" s="45"/>
      <c r="WPV232" s="45"/>
      <c r="WPW232" s="45"/>
      <c r="WPX232" s="45"/>
      <c r="WPY232" s="45"/>
      <c r="WPZ232" s="45"/>
      <c r="WQA232" s="45"/>
      <c r="WQB232" s="45"/>
      <c r="WQC232" s="45"/>
      <c r="WQD232" s="45"/>
      <c r="WQE232" s="45"/>
      <c r="WQF232" s="45"/>
      <c r="WQG232" s="45"/>
      <c r="WQH232" s="45"/>
      <c r="WQI232" s="45"/>
      <c r="WQJ232" s="45"/>
      <c r="WQK232" s="45"/>
      <c r="WQL232" s="45"/>
      <c r="WQM232" s="45"/>
      <c r="WQN232" s="45"/>
      <c r="WQO232" s="45"/>
      <c r="WQP232" s="45"/>
      <c r="WQQ232" s="45"/>
      <c r="WQR232" s="45"/>
      <c r="WQS232" s="45"/>
      <c r="WQT232" s="45"/>
      <c r="WQU232" s="45"/>
      <c r="WQV232" s="45"/>
      <c r="WQW232" s="45"/>
      <c r="WQX232" s="45"/>
      <c r="WQY232" s="45"/>
      <c r="WQZ232" s="45"/>
      <c r="WRA232" s="45"/>
      <c r="WRB232" s="45"/>
      <c r="WRC232" s="45"/>
      <c r="WRD232" s="45"/>
      <c r="WRE232" s="45"/>
      <c r="WRF232" s="45"/>
      <c r="WRG232" s="45"/>
      <c r="WRH232" s="45"/>
      <c r="WRI232" s="45"/>
      <c r="WRJ232" s="45"/>
      <c r="WRK232" s="45"/>
      <c r="WRL232" s="45"/>
      <c r="WRM232" s="45"/>
      <c r="WRN232" s="45"/>
      <c r="WRO232" s="45"/>
      <c r="WRP232" s="45"/>
      <c r="WRQ232" s="45"/>
      <c r="WRR232" s="45"/>
      <c r="WRS232" s="45"/>
      <c r="WRT232" s="45"/>
      <c r="WRU232" s="45"/>
      <c r="WRV232" s="45"/>
      <c r="WRW232" s="45"/>
      <c r="WRX232" s="45"/>
      <c r="WRY232" s="45"/>
      <c r="WRZ232" s="45"/>
      <c r="WSA232" s="45"/>
      <c r="WSB232" s="45"/>
      <c r="WSC232" s="45"/>
      <c r="WSD232" s="45"/>
      <c r="WSE232" s="45"/>
      <c r="WSF232" s="45"/>
      <c r="WSG232" s="45"/>
      <c r="WSH232" s="45"/>
      <c r="WSI232" s="45"/>
      <c r="WSJ232" s="45"/>
      <c r="WSK232" s="45"/>
      <c r="WSL232" s="45"/>
      <c r="WSM232" s="45"/>
      <c r="WSN232" s="45"/>
      <c r="WSO232" s="45"/>
      <c r="WSP232" s="45"/>
      <c r="WSQ232" s="45"/>
      <c r="WSR232" s="45"/>
      <c r="WSS232" s="45"/>
      <c r="WST232" s="45"/>
      <c r="WSU232" s="45"/>
      <c r="WSV232" s="45"/>
      <c r="WSW232" s="45"/>
      <c r="WSX232" s="45"/>
      <c r="WSY232" s="45"/>
      <c r="WSZ232" s="45"/>
      <c r="WTA232" s="45"/>
      <c r="WTB232" s="45"/>
      <c r="WTC232" s="45"/>
      <c r="WTD232" s="45"/>
      <c r="WTE232" s="45"/>
      <c r="WTF232" s="45"/>
      <c r="WTG232" s="45"/>
      <c r="WTH232" s="45"/>
      <c r="WTI232" s="45"/>
      <c r="WTJ232" s="45"/>
      <c r="WTK232" s="45"/>
      <c r="WTL232" s="45"/>
      <c r="WTM232" s="45"/>
      <c r="WTN232" s="45"/>
      <c r="WTO232" s="45"/>
      <c r="WTP232" s="45"/>
      <c r="WTQ232" s="45"/>
      <c r="WTR232" s="45"/>
      <c r="WTS232" s="45"/>
      <c r="WTT232" s="45"/>
      <c r="WTU232" s="45"/>
      <c r="WTV232" s="45"/>
      <c r="WTW232" s="45"/>
      <c r="WTX232" s="45"/>
      <c r="WTY232" s="45"/>
      <c r="WTZ232" s="45"/>
      <c r="WUA232" s="45"/>
      <c r="WUB232" s="45"/>
      <c r="WUC232" s="45"/>
      <c r="WUD232" s="45"/>
      <c r="WUE232" s="45"/>
      <c r="WUF232" s="45"/>
      <c r="WUG232" s="45"/>
      <c r="WUH232" s="45"/>
      <c r="WUI232" s="45"/>
      <c r="WUJ232" s="45"/>
      <c r="WUK232" s="45"/>
      <c r="WUL232" s="45"/>
      <c r="WUM232" s="45"/>
      <c r="WUN232" s="45"/>
      <c r="WUO232" s="45"/>
      <c r="WUP232" s="45"/>
      <c r="WUQ232" s="45"/>
      <c r="WUR232" s="45"/>
      <c r="WUS232" s="45"/>
      <c r="WUT232" s="45"/>
      <c r="WUU232" s="45"/>
      <c r="WUV232" s="45"/>
      <c r="WUW232" s="45"/>
      <c r="WUX232" s="45"/>
      <c r="WUY232" s="45"/>
      <c r="WUZ232" s="45"/>
      <c r="WVA232" s="45"/>
      <c r="WVB232" s="45"/>
      <c r="WVC232" s="45"/>
      <c r="WVD232" s="45"/>
      <c r="WVE232" s="45"/>
      <c r="WVF232" s="45"/>
      <c r="WVG232" s="45"/>
      <c r="WVH232" s="45"/>
      <c r="WVI232" s="45"/>
      <c r="WVJ232" s="45"/>
      <c r="WVK232" s="45"/>
      <c r="WVL232" s="45"/>
      <c r="WVM232" s="45"/>
      <c r="WVN232" s="45"/>
      <c r="WVO232" s="45"/>
      <c r="WVP232" s="45"/>
      <c r="WVQ232" s="45"/>
      <c r="WVR232" s="45"/>
      <c r="WVS232" s="45"/>
    </row>
    <row r="233" spans="1:16139" s="41" customFormat="1" ht="53.25" customHeight="1">
      <c r="A233" s="21">
        <v>7729314745</v>
      </c>
      <c r="B233" s="18" t="s">
        <v>278</v>
      </c>
      <c r="C233" s="18" t="s">
        <v>68</v>
      </c>
      <c r="D233" s="18" t="s">
        <v>288</v>
      </c>
      <c r="E233" s="18"/>
      <c r="F233" s="18"/>
      <c r="G233" s="19">
        <f>'2023'!G243</f>
        <v>253.57900000000001</v>
      </c>
      <c r="H233" s="19">
        <f>'2023'!H243</f>
        <v>178.15199999999999</v>
      </c>
      <c r="I233" s="19">
        <f>'2023'!I243</f>
        <v>103.15900000000001</v>
      </c>
      <c r="J233" s="19">
        <f>'2023'!J243</f>
        <v>250.65899999999999</v>
      </c>
      <c r="K233" s="19">
        <f t="shared" si="103"/>
        <v>785.54899999999998</v>
      </c>
      <c r="L233" s="4">
        <v>4687.34</v>
      </c>
      <c r="M233" s="3">
        <v>4738.1499810752675</v>
      </c>
      <c r="N233" s="4">
        <f>'2023'!O243</f>
        <v>1671.67</v>
      </c>
      <c r="O233" s="3">
        <f>N233*1.04</f>
        <v>1738.5368000000001</v>
      </c>
      <c r="P233" s="20">
        <f t="shared" si="104"/>
        <v>764710.58293000003</v>
      </c>
      <c r="Q233" s="20">
        <f t="shared" si="105"/>
        <v>537247.64183999994</v>
      </c>
      <c r="R233" s="20">
        <f t="shared" si="105"/>
        <v>309437.09614654357</v>
      </c>
      <c r="S233" s="20">
        <f t="shared" si="106"/>
        <v>751880.04035514547</v>
      </c>
      <c r="T233" s="20">
        <f t="shared" si="107"/>
        <v>2363275.3612716887</v>
      </c>
      <c r="U233" s="38"/>
      <c r="V233" s="39"/>
      <c r="W233" s="39"/>
      <c r="X233" s="22"/>
      <c r="Y233" s="22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  <c r="DP233" s="40"/>
      <c r="DQ233" s="40"/>
      <c r="DR233" s="40"/>
      <c r="DS233" s="40"/>
      <c r="DT233" s="40"/>
      <c r="DU233" s="40"/>
      <c r="DV233" s="40"/>
      <c r="DW233" s="40"/>
      <c r="DX233" s="40"/>
      <c r="DY233" s="40"/>
      <c r="DZ233" s="40"/>
      <c r="EA233" s="40"/>
      <c r="EB233" s="40"/>
      <c r="EC233" s="40"/>
      <c r="ED233" s="40"/>
      <c r="EE233" s="40"/>
      <c r="EF233" s="40"/>
      <c r="EG233" s="40"/>
      <c r="EH233" s="40"/>
      <c r="EI233" s="40"/>
      <c r="EJ233" s="40"/>
      <c r="EK233" s="40"/>
      <c r="EL233" s="40"/>
      <c r="EM233" s="40"/>
      <c r="EN233" s="40"/>
      <c r="EO233" s="40"/>
      <c r="EP233" s="40"/>
      <c r="EQ233" s="40"/>
      <c r="ER233" s="40"/>
      <c r="ES233" s="40"/>
      <c r="ET233" s="40"/>
      <c r="EU233" s="40"/>
      <c r="EV233" s="40"/>
      <c r="EW233" s="40"/>
      <c r="EX233" s="40"/>
      <c r="EY233" s="40"/>
      <c r="EZ233" s="40"/>
      <c r="FA233" s="40"/>
      <c r="FB233" s="40"/>
      <c r="FC233" s="40"/>
      <c r="FD233" s="40"/>
      <c r="FE233" s="40"/>
      <c r="FF233" s="40"/>
      <c r="FG233" s="40"/>
      <c r="FH233" s="40"/>
      <c r="FI233" s="40"/>
      <c r="FJ233" s="40"/>
      <c r="FK233" s="40"/>
      <c r="FL233" s="40"/>
      <c r="FM233" s="40"/>
      <c r="FN233" s="40"/>
      <c r="FO233" s="40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</row>
    <row r="234" spans="1:16139" s="41" customFormat="1" ht="53.25" customHeight="1">
      <c r="A234" s="21">
        <v>7729314745</v>
      </c>
      <c r="B234" s="18" t="s">
        <v>278</v>
      </c>
      <c r="C234" s="18" t="s">
        <v>82</v>
      </c>
      <c r="D234" s="18" t="s">
        <v>279</v>
      </c>
      <c r="E234" s="18"/>
      <c r="F234" s="18"/>
      <c r="G234" s="19">
        <f>'2023'!G244</f>
        <v>3504.4849999999997</v>
      </c>
      <c r="H234" s="19">
        <f>'2023'!H244</f>
        <v>910.75400000000002</v>
      </c>
      <c r="I234" s="19">
        <f>'2023'!I244</f>
        <v>349.62</v>
      </c>
      <c r="J234" s="19">
        <f>'2023'!J244</f>
        <v>3008.49</v>
      </c>
      <c r="K234" s="19">
        <f t="shared" si="103"/>
        <v>7773.3489999999993</v>
      </c>
      <c r="L234" s="4">
        <v>2786.7799439206728</v>
      </c>
      <c r="M234" s="3">
        <v>2786.7799439206719</v>
      </c>
      <c r="N234" s="4">
        <f>'2023'!O244</f>
        <v>1570.83</v>
      </c>
      <c r="O234" s="3">
        <f>N234*1.04</f>
        <v>1633.6632</v>
      </c>
      <c r="P234" s="20">
        <f t="shared" si="104"/>
        <v>4261278.3392208386</v>
      </c>
      <c r="Q234" s="20">
        <f t="shared" si="105"/>
        <v>1107431.2752255285</v>
      </c>
      <c r="R234" s="20">
        <f t="shared" si="105"/>
        <v>403152.67600954534</v>
      </c>
      <c r="S234" s="20">
        <f t="shared" si="106"/>
        <v>3469140.192917902</v>
      </c>
      <c r="T234" s="20">
        <f t="shared" si="107"/>
        <v>9241002.4833738133</v>
      </c>
      <c r="U234" s="38"/>
      <c r="V234" s="39"/>
      <c r="W234" s="39"/>
      <c r="X234" s="22"/>
      <c r="Y234" s="22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  <c r="DP234" s="40"/>
      <c r="DQ234" s="40"/>
      <c r="DR234" s="40"/>
      <c r="DS234" s="40"/>
      <c r="DT234" s="40"/>
      <c r="DU234" s="40"/>
      <c r="DV234" s="40"/>
      <c r="DW234" s="40"/>
      <c r="DX234" s="40"/>
      <c r="DY234" s="40"/>
      <c r="DZ234" s="40"/>
      <c r="EA234" s="40"/>
      <c r="EB234" s="40"/>
      <c r="EC234" s="40"/>
      <c r="ED234" s="40"/>
      <c r="EE234" s="40"/>
      <c r="EF234" s="40"/>
      <c r="EG234" s="40"/>
      <c r="EH234" s="40"/>
      <c r="EI234" s="40"/>
      <c r="EJ234" s="40"/>
      <c r="EK234" s="40"/>
      <c r="EL234" s="40"/>
      <c r="EM234" s="40"/>
      <c r="EN234" s="40"/>
      <c r="EO234" s="40"/>
      <c r="EP234" s="40"/>
      <c r="EQ234" s="40"/>
      <c r="ER234" s="40"/>
      <c r="ES234" s="40"/>
      <c r="ET234" s="40"/>
      <c r="EU234" s="40"/>
      <c r="EV234" s="40"/>
      <c r="EW234" s="40"/>
      <c r="EX234" s="40"/>
      <c r="EY234" s="40"/>
      <c r="EZ234" s="40"/>
      <c r="FA234" s="40"/>
      <c r="FB234" s="40"/>
      <c r="FC234" s="40"/>
      <c r="FD234" s="40"/>
      <c r="FE234" s="40"/>
      <c r="FF234" s="40"/>
      <c r="FG234" s="40"/>
      <c r="FH234" s="40"/>
      <c r="FI234" s="40"/>
      <c r="FJ234" s="40"/>
      <c r="FK234" s="40"/>
      <c r="FL234" s="40"/>
      <c r="FM234" s="40"/>
      <c r="FN234" s="40"/>
      <c r="FO234" s="40"/>
      <c r="FP234" s="40"/>
      <c r="FQ234" s="40"/>
      <c r="FR234" s="40"/>
      <c r="FS234" s="40"/>
      <c r="FT234" s="40"/>
      <c r="FU234" s="40"/>
      <c r="FV234" s="40"/>
      <c r="FW234" s="40"/>
      <c r="FX234" s="40"/>
      <c r="FY234" s="40"/>
      <c r="FZ234" s="40"/>
      <c r="GA234" s="40"/>
      <c r="GB234" s="40"/>
    </row>
    <row r="235" spans="1:16139" s="41" customFormat="1" ht="53.25" customHeight="1">
      <c r="A235" s="21">
        <v>7729314745</v>
      </c>
      <c r="B235" s="18" t="s">
        <v>278</v>
      </c>
      <c r="C235" s="18" t="s">
        <v>49</v>
      </c>
      <c r="D235" s="18" t="s">
        <v>283</v>
      </c>
      <c r="E235" s="18"/>
      <c r="F235" s="18"/>
      <c r="G235" s="19">
        <f>'2023'!G245</f>
        <v>417.85699999999997</v>
      </c>
      <c r="H235" s="19">
        <f>'2023'!H245</f>
        <v>211.40899999999999</v>
      </c>
      <c r="I235" s="19">
        <f>'2023'!I245</f>
        <v>134.554</v>
      </c>
      <c r="J235" s="19">
        <f>'2023'!J245</f>
        <v>437.65300000000002</v>
      </c>
      <c r="K235" s="19">
        <f t="shared" si="103"/>
        <v>1201.473</v>
      </c>
      <c r="L235" s="62">
        <v>16059.813561500001</v>
      </c>
      <c r="M235" s="46">
        <v>16059.813561500001</v>
      </c>
      <c r="N235" s="4">
        <f>'2023'!O245</f>
        <v>2000</v>
      </c>
      <c r="O235" s="3">
        <f>N235*1.04</f>
        <v>2080</v>
      </c>
      <c r="P235" s="20">
        <f t="shared" si="104"/>
        <v>5874991.5153677054</v>
      </c>
      <c r="Q235" s="20">
        <f t="shared" si="105"/>
        <v>2972371.1252231537</v>
      </c>
      <c r="R235" s="20">
        <f t="shared" si="105"/>
        <v>1881039.8339540712</v>
      </c>
      <c r="S235" s="20">
        <f t="shared" si="106"/>
        <v>6118307.3446311606</v>
      </c>
      <c r="T235" s="20">
        <f t="shared" si="107"/>
        <v>16846709.819176093</v>
      </c>
      <c r="U235" s="44"/>
      <c r="V235" s="39"/>
      <c r="W235" s="39"/>
      <c r="X235" s="22"/>
      <c r="Y235" s="22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/>
      <c r="CA235" s="47"/>
      <c r="CB235" s="47"/>
      <c r="CC235" s="47"/>
      <c r="CD235" s="47"/>
      <c r="CE235" s="47"/>
      <c r="CF235" s="47"/>
      <c r="CG235" s="47"/>
      <c r="CH235" s="47"/>
      <c r="CI235" s="47"/>
      <c r="CJ235" s="47"/>
      <c r="CK235" s="47"/>
      <c r="CL235" s="47"/>
      <c r="CM235" s="47"/>
      <c r="CN235" s="47"/>
      <c r="CO235" s="47"/>
      <c r="CP235" s="47"/>
      <c r="CQ235" s="47"/>
      <c r="CR235" s="47"/>
      <c r="CS235" s="47"/>
      <c r="CT235" s="47"/>
      <c r="CU235" s="47"/>
      <c r="CV235" s="47"/>
      <c r="CW235" s="47"/>
      <c r="CX235" s="47"/>
      <c r="CY235" s="47"/>
      <c r="CZ235" s="47"/>
      <c r="DA235" s="47"/>
      <c r="DB235" s="47"/>
      <c r="DC235" s="47"/>
      <c r="DD235" s="47"/>
      <c r="DE235" s="47"/>
      <c r="DF235" s="47"/>
      <c r="DG235" s="47"/>
      <c r="DH235" s="47"/>
      <c r="DI235" s="47"/>
      <c r="DJ235" s="47"/>
      <c r="DK235" s="47"/>
      <c r="DL235" s="47"/>
      <c r="DM235" s="47"/>
      <c r="DN235" s="47"/>
      <c r="DO235" s="47"/>
      <c r="DP235" s="47"/>
      <c r="DQ235" s="47"/>
      <c r="DR235" s="47"/>
      <c r="DS235" s="47"/>
      <c r="DT235" s="47"/>
      <c r="DU235" s="47"/>
      <c r="DV235" s="47"/>
      <c r="DW235" s="47"/>
      <c r="DX235" s="47"/>
      <c r="DY235" s="47"/>
      <c r="DZ235" s="47"/>
      <c r="EA235" s="47"/>
      <c r="EB235" s="47"/>
      <c r="EC235" s="47"/>
      <c r="ED235" s="47"/>
      <c r="EE235" s="47"/>
      <c r="EF235" s="47"/>
      <c r="EG235" s="47"/>
      <c r="EH235" s="47"/>
      <c r="EI235" s="47"/>
      <c r="EJ235" s="47"/>
      <c r="EK235" s="47"/>
      <c r="EL235" s="47"/>
      <c r="EM235" s="47"/>
      <c r="EN235" s="47"/>
      <c r="EO235" s="47"/>
      <c r="EP235" s="47"/>
      <c r="EQ235" s="47"/>
      <c r="ER235" s="47"/>
      <c r="ES235" s="47"/>
      <c r="ET235" s="47"/>
      <c r="EU235" s="47"/>
      <c r="EV235" s="47"/>
      <c r="EW235" s="47"/>
      <c r="EX235" s="47"/>
      <c r="EY235" s="47"/>
      <c r="EZ235" s="47"/>
      <c r="FA235" s="47"/>
      <c r="FB235" s="47"/>
      <c r="FC235" s="47"/>
      <c r="FD235" s="47"/>
      <c r="FE235" s="47"/>
      <c r="FF235" s="47"/>
      <c r="FG235" s="47"/>
      <c r="FH235" s="47"/>
      <c r="FI235" s="47"/>
      <c r="FJ235" s="47"/>
      <c r="FK235" s="47"/>
      <c r="FL235" s="47"/>
      <c r="FM235" s="47"/>
      <c r="FN235" s="47"/>
      <c r="FO235" s="47"/>
      <c r="FP235" s="47"/>
      <c r="FQ235" s="47"/>
      <c r="FR235" s="47"/>
      <c r="FS235" s="47"/>
      <c r="FT235" s="47"/>
      <c r="FU235" s="47"/>
      <c r="FV235" s="47"/>
      <c r="FW235" s="47"/>
      <c r="FX235" s="47"/>
      <c r="FY235" s="47"/>
      <c r="FZ235" s="47"/>
      <c r="GA235" s="47"/>
      <c r="GB235" s="47"/>
      <c r="GC235" s="47"/>
      <c r="GD235" s="47"/>
      <c r="GE235" s="47"/>
      <c r="GF235" s="47"/>
      <c r="GG235" s="47"/>
      <c r="GH235" s="47"/>
      <c r="GI235" s="47"/>
      <c r="GJ235" s="47"/>
      <c r="GK235" s="47"/>
      <c r="GL235" s="47"/>
      <c r="GM235" s="47"/>
      <c r="GN235" s="47"/>
      <c r="GO235" s="47"/>
      <c r="GP235" s="47"/>
      <c r="GQ235" s="47"/>
      <c r="GR235" s="47"/>
      <c r="GS235" s="47"/>
      <c r="GT235" s="47"/>
      <c r="GU235" s="47"/>
      <c r="GV235" s="47"/>
      <c r="GW235" s="47"/>
      <c r="GX235" s="47"/>
      <c r="GY235" s="47"/>
      <c r="GZ235" s="47"/>
      <c r="HA235" s="47"/>
      <c r="HB235" s="47"/>
      <c r="HC235" s="47"/>
      <c r="HD235" s="47"/>
      <c r="HE235" s="47"/>
      <c r="HF235" s="47"/>
      <c r="HG235" s="47"/>
      <c r="HH235" s="47"/>
      <c r="HI235" s="47"/>
      <c r="HJ235" s="47"/>
      <c r="HK235" s="47"/>
      <c r="HL235" s="47"/>
      <c r="HM235" s="47"/>
      <c r="HN235" s="47"/>
      <c r="HO235" s="47"/>
      <c r="HP235" s="47"/>
      <c r="HQ235" s="47"/>
      <c r="HR235" s="47"/>
      <c r="HS235" s="47"/>
      <c r="HT235" s="47"/>
      <c r="HU235" s="47"/>
      <c r="HV235" s="47"/>
      <c r="HW235" s="47"/>
      <c r="HX235" s="47"/>
      <c r="HY235" s="47"/>
      <c r="HZ235" s="47"/>
      <c r="IA235" s="47"/>
      <c r="IB235" s="47"/>
      <c r="IC235" s="47"/>
      <c r="ID235" s="47"/>
      <c r="IE235" s="47"/>
      <c r="IF235" s="47"/>
      <c r="IG235" s="47"/>
      <c r="IH235" s="47"/>
      <c r="II235" s="47"/>
      <c r="IJ235" s="47"/>
      <c r="IK235" s="47"/>
      <c r="IL235" s="47"/>
      <c r="IM235" s="47"/>
      <c r="IN235" s="47"/>
      <c r="IO235" s="47"/>
      <c r="IP235" s="47"/>
      <c r="IQ235" s="47"/>
      <c r="IR235" s="47"/>
      <c r="IS235" s="47"/>
      <c r="IT235" s="47"/>
      <c r="IU235" s="47"/>
      <c r="IV235" s="47"/>
      <c r="IW235" s="47"/>
      <c r="IX235" s="47"/>
      <c r="IY235" s="47"/>
      <c r="IZ235" s="47"/>
      <c r="JA235" s="47"/>
      <c r="JB235" s="47"/>
      <c r="JC235" s="47"/>
      <c r="JD235" s="47"/>
      <c r="JE235" s="47"/>
      <c r="JF235" s="47"/>
      <c r="JG235" s="47"/>
      <c r="JH235" s="47"/>
      <c r="JI235" s="47"/>
      <c r="JJ235" s="47"/>
      <c r="JK235" s="47"/>
      <c r="JL235" s="47"/>
      <c r="JM235" s="47"/>
      <c r="JN235" s="47"/>
      <c r="JO235" s="47"/>
      <c r="JP235" s="47"/>
      <c r="JQ235" s="47"/>
      <c r="JR235" s="47"/>
      <c r="JS235" s="47"/>
      <c r="JT235" s="47"/>
      <c r="JU235" s="47"/>
      <c r="JV235" s="47"/>
      <c r="JW235" s="47"/>
      <c r="JX235" s="47"/>
      <c r="JY235" s="47"/>
      <c r="JZ235" s="47"/>
      <c r="KA235" s="47"/>
      <c r="KB235" s="47"/>
      <c r="KC235" s="47"/>
      <c r="KD235" s="47"/>
      <c r="KE235" s="47"/>
      <c r="KF235" s="47"/>
      <c r="KG235" s="47"/>
      <c r="KH235" s="47"/>
      <c r="KI235" s="47"/>
      <c r="KJ235" s="47"/>
      <c r="KK235" s="47"/>
      <c r="KL235" s="47"/>
      <c r="KM235" s="47"/>
      <c r="KN235" s="47"/>
      <c r="KO235" s="47"/>
      <c r="KP235" s="47"/>
      <c r="KQ235" s="47"/>
      <c r="KR235" s="47"/>
      <c r="KS235" s="47"/>
      <c r="KT235" s="47"/>
      <c r="KU235" s="47"/>
      <c r="KV235" s="47"/>
      <c r="KW235" s="47"/>
      <c r="KX235" s="47"/>
      <c r="KY235" s="47"/>
      <c r="KZ235" s="47"/>
      <c r="LA235" s="47"/>
      <c r="LB235" s="47"/>
      <c r="LC235" s="47"/>
      <c r="LD235" s="47"/>
      <c r="LE235" s="47"/>
      <c r="LF235" s="47"/>
      <c r="LG235" s="47"/>
      <c r="LH235" s="47"/>
      <c r="LI235" s="47"/>
      <c r="LJ235" s="47"/>
      <c r="LK235" s="47"/>
      <c r="LL235" s="47"/>
      <c r="LM235" s="47"/>
      <c r="LN235" s="47"/>
      <c r="LO235" s="47"/>
      <c r="LP235" s="47"/>
      <c r="LQ235" s="47"/>
      <c r="LR235" s="47"/>
      <c r="LS235" s="47"/>
      <c r="LT235" s="47"/>
      <c r="LU235" s="47"/>
      <c r="LV235" s="47"/>
      <c r="LW235" s="47"/>
      <c r="LX235" s="47"/>
      <c r="LY235" s="47"/>
      <c r="LZ235" s="47"/>
      <c r="MA235" s="47"/>
      <c r="MB235" s="47"/>
      <c r="MC235" s="47"/>
      <c r="MD235" s="47"/>
      <c r="ME235" s="47"/>
      <c r="MF235" s="47"/>
      <c r="MG235" s="47"/>
      <c r="MH235" s="47"/>
      <c r="MI235" s="47"/>
      <c r="MJ235" s="47"/>
      <c r="MK235" s="47"/>
      <c r="ML235" s="47"/>
      <c r="MM235" s="47"/>
      <c r="MN235" s="47"/>
      <c r="MO235" s="47"/>
      <c r="MP235" s="47"/>
      <c r="MQ235" s="47"/>
      <c r="MR235" s="47"/>
      <c r="MS235" s="47"/>
      <c r="MT235" s="47"/>
      <c r="MU235" s="47"/>
      <c r="MV235" s="47"/>
      <c r="MW235" s="47"/>
      <c r="MX235" s="47"/>
      <c r="MY235" s="47"/>
      <c r="MZ235" s="47"/>
      <c r="NA235" s="47"/>
      <c r="NB235" s="47"/>
      <c r="NC235" s="47"/>
      <c r="ND235" s="47"/>
      <c r="NE235" s="47"/>
      <c r="NF235" s="47"/>
      <c r="NG235" s="47"/>
      <c r="NH235" s="47"/>
      <c r="NI235" s="47"/>
      <c r="NJ235" s="47"/>
      <c r="NK235" s="47"/>
      <c r="NL235" s="47"/>
      <c r="NM235" s="47"/>
      <c r="NN235" s="47"/>
      <c r="NO235" s="47"/>
      <c r="NP235" s="47"/>
      <c r="NQ235" s="47"/>
      <c r="NR235" s="47"/>
      <c r="NS235" s="47"/>
      <c r="NT235" s="47"/>
      <c r="NU235" s="47"/>
      <c r="NV235" s="47"/>
      <c r="NW235" s="47"/>
      <c r="NX235" s="47"/>
      <c r="NY235" s="47"/>
      <c r="NZ235" s="47"/>
      <c r="OA235" s="47"/>
      <c r="OB235" s="47"/>
      <c r="OC235" s="47"/>
      <c r="OD235" s="47"/>
      <c r="OE235" s="47"/>
      <c r="OF235" s="47"/>
      <c r="OG235" s="47"/>
      <c r="OH235" s="47"/>
      <c r="OI235" s="47"/>
      <c r="OJ235" s="47"/>
      <c r="OK235" s="47"/>
      <c r="OL235" s="47"/>
      <c r="OM235" s="47"/>
      <c r="ON235" s="47"/>
      <c r="OO235" s="47"/>
      <c r="OP235" s="47"/>
      <c r="OQ235" s="47"/>
      <c r="OR235" s="47"/>
      <c r="OS235" s="47"/>
      <c r="OT235" s="47"/>
      <c r="OU235" s="47"/>
      <c r="OV235" s="47"/>
      <c r="OW235" s="47"/>
      <c r="OX235" s="47"/>
      <c r="OY235" s="47"/>
      <c r="OZ235" s="47"/>
      <c r="PA235" s="47"/>
      <c r="PB235" s="47"/>
      <c r="PC235" s="47"/>
      <c r="PD235" s="47"/>
      <c r="PE235" s="47"/>
      <c r="PF235" s="47"/>
      <c r="PG235" s="47"/>
      <c r="PH235" s="47"/>
      <c r="PI235" s="47"/>
      <c r="PJ235" s="47"/>
      <c r="PK235" s="47"/>
      <c r="PL235" s="47"/>
      <c r="PM235" s="47"/>
      <c r="PN235" s="47"/>
      <c r="PO235" s="47"/>
      <c r="PP235" s="47"/>
      <c r="PQ235" s="47"/>
      <c r="PR235" s="47"/>
      <c r="PS235" s="47"/>
      <c r="PT235" s="47"/>
      <c r="PU235" s="47"/>
      <c r="PV235" s="47"/>
      <c r="PW235" s="47"/>
      <c r="PX235" s="47"/>
      <c r="PY235" s="47"/>
      <c r="PZ235" s="47"/>
      <c r="QA235" s="47"/>
      <c r="QB235" s="47"/>
      <c r="QC235" s="47"/>
      <c r="QD235" s="47"/>
      <c r="QE235" s="47"/>
      <c r="QF235" s="47"/>
      <c r="QG235" s="47"/>
      <c r="QH235" s="47"/>
      <c r="QI235" s="47"/>
      <c r="QJ235" s="47"/>
      <c r="QK235" s="47"/>
      <c r="QL235" s="47"/>
      <c r="QM235" s="47"/>
      <c r="QN235" s="47"/>
      <c r="QO235" s="47"/>
      <c r="QP235" s="47"/>
      <c r="QQ235" s="47"/>
      <c r="QR235" s="47"/>
      <c r="QS235" s="47"/>
      <c r="QT235" s="47"/>
      <c r="QU235" s="47"/>
      <c r="QV235" s="47"/>
      <c r="QW235" s="47"/>
      <c r="QX235" s="47"/>
      <c r="QY235" s="47"/>
      <c r="QZ235" s="47"/>
      <c r="RA235" s="47"/>
      <c r="RB235" s="47"/>
      <c r="RC235" s="47"/>
      <c r="RD235" s="47"/>
      <c r="RE235" s="47"/>
      <c r="RF235" s="47"/>
      <c r="RG235" s="47"/>
      <c r="RH235" s="47"/>
      <c r="RI235" s="47"/>
      <c r="RJ235" s="47"/>
      <c r="RK235" s="47"/>
      <c r="RL235" s="47"/>
      <c r="RM235" s="47"/>
      <c r="RN235" s="47"/>
      <c r="RO235" s="47"/>
      <c r="RP235" s="47"/>
      <c r="RQ235" s="47"/>
      <c r="RR235" s="47"/>
      <c r="RS235" s="47"/>
      <c r="RT235" s="47"/>
      <c r="RU235" s="47"/>
      <c r="RV235" s="47"/>
      <c r="RW235" s="47"/>
      <c r="RX235" s="47"/>
      <c r="RY235" s="47"/>
      <c r="RZ235" s="47"/>
      <c r="SA235" s="47"/>
      <c r="SB235" s="47"/>
      <c r="SC235" s="47"/>
      <c r="SD235" s="47"/>
      <c r="SE235" s="47"/>
      <c r="SF235" s="47"/>
      <c r="SG235" s="47"/>
      <c r="SH235" s="47"/>
      <c r="SI235" s="47"/>
      <c r="SJ235" s="47"/>
      <c r="SK235" s="47"/>
      <c r="SL235" s="47"/>
      <c r="SM235" s="47"/>
      <c r="SN235" s="47"/>
      <c r="SO235" s="47"/>
      <c r="SP235" s="47"/>
      <c r="SQ235" s="47"/>
      <c r="SR235" s="47"/>
      <c r="SS235" s="47"/>
      <c r="ST235" s="47"/>
      <c r="SU235" s="47"/>
      <c r="SV235" s="47"/>
      <c r="SW235" s="47"/>
      <c r="SX235" s="47"/>
      <c r="SY235" s="47"/>
      <c r="SZ235" s="47"/>
      <c r="TA235" s="47"/>
      <c r="TB235" s="47"/>
      <c r="TC235" s="47"/>
      <c r="TD235" s="47"/>
      <c r="TE235" s="47"/>
      <c r="TF235" s="47"/>
      <c r="TG235" s="47"/>
      <c r="TH235" s="47"/>
      <c r="TI235" s="47"/>
      <c r="TJ235" s="47"/>
      <c r="TK235" s="47"/>
      <c r="TL235" s="47"/>
      <c r="TM235" s="47"/>
      <c r="TN235" s="47"/>
      <c r="TO235" s="47"/>
      <c r="TP235" s="47"/>
      <c r="TQ235" s="47"/>
      <c r="TR235" s="47"/>
      <c r="TS235" s="47"/>
      <c r="TT235" s="47"/>
      <c r="TU235" s="47"/>
      <c r="TV235" s="47"/>
      <c r="TW235" s="47"/>
      <c r="TX235" s="47"/>
      <c r="TY235" s="47"/>
      <c r="TZ235" s="47"/>
      <c r="UA235" s="47"/>
      <c r="UB235" s="47"/>
      <c r="UC235" s="47"/>
      <c r="UD235" s="47"/>
      <c r="UE235" s="47"/>
      <c r="UF235" s="47"/>
      <c r="UG235" s="47"/>
      <c r="UH235" s="47"/>
      <c r="UI235" s="47"/>
      <c r="UJ235" s="47"/>
      <c r="UK235" s="47"/>
      <c r="UL235" s="47"/>
      <c r="UM235" s="47"/>
      <c r="UN235" s="47"/>
      <c r="UO235" s="47"/>
      <c r="UP235" s="47"/>
      <c r="UQ235" s="47"/>
      <c r="UR235" s="47"/>
      <c r="US235" s="47"/>
      <c r="UT235" s="47"/>
      <c r="UU235" s="47"/>
      <c r="UV235" s="47"/>
      <c r="UW235" s="47"/>
      <c r="UX235" s="47"/>
      <c r="UY235" s="47"/>
      <c r="UZ235" s="47"/>
      <c r="VA235" s="47"/>
      <c r="VB235" s="47"/>
      <c r="VC235" s="47"/>
      <c r="VD235" s="47"/>
      <c r="VE235" s="47"/>
      <c r="VF235" s="47"/>
      <c r="VG235" s="47"/>
      <c r="VH235" s="47"/>
      <c r="VI235" s="47"/>
      <c r="VJ235" s="47"/>
      <c r="VK235" s="47"/>
      <c r="VL235" s="47"/>
      <c r="VM235" s="47"/>
      <c r="VN235" s="47"/>
      <c r="VO235" s="47"/>
      <c r="VP235" s="47"/>
      <c r="VQ235" s="47"/>
      <c r="VR235" s="47"/>
      <c r="VS235" s="47"/>
      <c r="VT235" s="47"/>
      <c r="VU235" s="47"/>
      <c r="VV235" s="47"/>
      <c r="VW235" s="47"/>
      <c r="VX235" s="47"/>
      <c r="VY235" s="47"/>
      <c r="VZ235" s="47"/>
      <c r="WA235" s="47"/>
      <c r="WB235" s="47"/>
      <c r="WC235" s="47"/>
      <c r="WD235" s="47"/>
      <c r="WE235" s="47"/>
      <c r="WF235" s="47"/>
      <c r="WG235" s="47"/>
      <c r="WH235" s="47"/>
      <c r="WI235" s="47"/>
      <c r="WJ235" s="47"/>
      <c r="WK235" s="47"/>
      <c r="WL235" s="47"/>
      <c r="WM235" s="47"/>
      <c r="WN235" s="47"/>
      <c r="WO235" s="47"/>
      <c r="WP235" s="47"/>
      <c r="WQ235" s="47"/>
      <c r="WR235" s="47"/>
      <c r="WS235" s="47"/>
      <c r="WT235" s="47"/>
      <c r="WU235" s="47"/>
      <c r="WV235" s="47"/>
      <c r="WW235" s="47"/>
      <c r="WX235" s="47"/>
      <c r="WY235" s="47"/>
      <c r="WZ235" s="47"/>
      <c r="XA235" s="47"/>
      <c r="XB235" s="47"/>
      <c r="XC235" s="47"/>
      <c r="XD235" s="47"/>
      <c r="XE235" s="47"/>
      <c r="XF235" s="47"/>
      <c r="XG235" s="47"/>
      <c r="XH235" s="47"/>
      <c r="XI235" s="47"/>
      <c r="XJ235" s="47"/>
      <c r="XK235" s="47"/>
      <c r="XL235" s="47"/>
      <c r="XM235" s="47"/>
      <c r="XN235" s="47"/>
      <c r="XO235" s="47"/>
      <c r="XP235" s="47"/>
      <c r="XQ235" s="47"/>
      <c r="XR235" s="47"/>
      <c r="XS235" s="47"/>
      <c r="XT235" s="47"/>
      <c r="XU235" s="47"/>
      <c r="XV235" s="47"/>
      <c r="XW235" s="47"/>
      <c r="XX235" s="47"/>
      <c r="XY235" s="47"/>
      <c r="XZ235" s="47"/>
      <c r="YA235" s="47"/>
      <c r="YB235" s="47"/>
      <c r="YC235" s="47"/>
      <c r="YD235" s="47"/>
      <c r="YE235" s="47"/>
      <c r="YF235" s="47"/>
      <c r="YG235" s="47"/>
      <c r="YH235" s="47"/>
      <c r="YI235" s="47"/>
      <c r="YJ235" s="47"/>
      <c r="YK235" s="47"/>
      <c r="YL235" s="47"/>
      <c r="YM235" s="47"/>
      <c r="YN235" s="47"/>
      <c r="YO235" s="47"/>
      <c r="YP235" s="47"/>
      <c r="YQ235" s="47"/>
      <c r="YR235" s="47"/>
      <c r="YS235" s="47"/>
      <c r="YT235" s="47"/>
      <c r="YU235" s="47"/>
      <c r="YV235" s="47"/>
      <c r="YW235" s="47"/>
      <c r="YX235" s="47"/>
      <c r="YY235" s="47"/>
      <c r="YZ235" s="47"/>
      <c r="ZA235" s="47"/>
      <c r="ZB235" s="47"/>
      <c r="ZC235" s="47"/>
      <c r="ZD235" s="47"/>
      <c r="ZE235" s="47"/>
      <c r="ZF235" s="47"/>
      <c r="ZG235" s="47"/>
      <c r="ZH235" s="47"/>
      <c r="ZI235" s="47"/>
      <c r="ZJ235" s="47"/>
      <c r="ZK235" s="47"/>
      <c r="ZL235" s="47"/>
      <c r="ZM235" s="47"/>
      <c r="ZN235" s="47"/>
      <c r="ZO235" s="47"/>
      <c r="ZP235" s="47"/>
      <c r="ZQ235" s="47"/>
      <c r="ZR235" s="47"/>
      <c r="ZS235" s="47"/>
      <c r="ZT235" s="47"/>
      <c r="ZU235" s="47"/>
      <c r="ZV235" s="47"/>
      <c r="ZW235" s="47"/>
      <c r="ZX235" s="47"/>
      <c r="ZY235" s="47"/>
      <c r="ZZ235" s="47"/>
      <c r="AAA235" s="47"/>
      <c r="AAB235" s="47"/>
      <c r="AAC235" s="47"/>
      <c r="AAD235" s="47"/>
      <c r="AAE235" s="47"/>
      <c r="AAF235" s="47"/>
      <c r="AAG235" s="47"/>
      <c r="AAH235" s="47"/>
      <c r="AAI235" s="47"/>
      <c r="AAJ235" s="47"/>
      <c r="AAK235" s="47"/>
      <c r="AAL235" s="47"/>
      <c r="AAM235" s="47"/>
      <c r="AAN235" s="47"/>
      <c r="AAO235" s="47"/>
      <c r="AAP235" s="47"/>
      <c r="AAQ235" s="47"/>
      <c r="AAR235" s="47"/>
      <c r="AAS235" s="47"/>
      <c r="AAT235" s="47"/>
      <c r="AAU235" s="47"/>
      <c r="AAV235" s="47"/>
      <c r="AAW235" s="47"/>
      <c r="AAX235" s="47"/>
      <c r="AAY235" s="47"/>
      <c r="AAZ235" s="47"/>
      <c r="ABA235" s="47"/>
      <c r="ABB235" s="47"/>
      <c r="ABC235" s="47"/>
      <c r="ABD235" s="47"/>
      <c r="ABE235" s="47"/>
      <c r="ABF235" s="47"/>
      <c r="ABG235" s="47"/>
      <c r="ABH235" s="47"/>
      <c r="ABI235" s="47"/>
      <c r="ABJ235" s="47"/>
      <c r="ABK235" s="47"/>
      <c r="ABL235" s="47"/>
      <c r="ABM235" s="47"/>
      <c r="ABN235" s="47"/>
      <c r="ABO235" s="47"/>
      <c r="ABP235" s="47"/>
      <c r="ABQ235" s="47"/>
      <c r="ABR235" s="47"/>
      <c r="ABS235" s="47"/>
      <c r="ABT235" s="47"/>
      <c r="ABU235" s="47"/>
      <c r="ABV235" s="47"/>
      <c r="ABW235" s="47"/>
      <c r="ABX235" s="47"/>
      <c r="ABY235" s="47"/>
      <c r="ABZ235" s="47"/>
      <c r="ACA235" s="47"/>
      <c r="ACB235" s="47"/>
      <c r="ACC235" s="47"/>
      <c r="ACD235" s="47"/>
      <c r="ACE235" s="47"/>
      <c r="ACF235" s="47"/>
      <c r="ACG235" s="47"/>
      <c r="ACH235" s="47"/>
      <c r="ACI235" s="47"/>
      <c r="ACJ235" s="47"/>
      <c r="ACK235" s="47"/>
      <c r="ACL235" s="47"/>
      <c r="ACM235" s="47"/>
      <c r="ACN235" s="47"/>
      <c r="ACO235" s="47"/>
      <c r="ACP235" s="47"/>
      <c r="ACQ235" s="47"/>
      <c r="ACR235" s="47"/>
      <c r="ACS235" s="47"/>
      <c r="ACT235" s="47"/>
      <c r="ACU235" s="47"/>
      <c r="ACV235" s="47"/>
      <c r="ACW235" s="47"/>
      <c r="ACX235" s="47"/>
      <c r="ACY235" s="47"/>
      <c r="ACZ235" s="47"/>
      <c r="ADA235" s="47"/>
      <c r="ADB235" s="47"/>
      <c r="ADC235" s="47"/>
      <c r="ADD235" s="47"/>
      <c r="ADE235" s="47"/>
      <c r="ADF235" s="47"/>
      <c r="ADG235" s="47"/>
      <c r="ADH235" s="47"/>
      <c r="ADI235" s="47"/>
      <c r="ADJ235" s="47"/>
      <c r="ADK235" s="47"/>
      <c r="ADL235" s="47"/>
      <c r="ADM235" s="47"/>
      <c r="ADN235" s="47"/>
      <c r="ADO235" s="47"/>
      <c r="ADP235" s="47"/>
      <c r="ADQ235" s="47"/>
      <c r="ADR235" s="47"/>
      <c r="ADS235" s="47"/>
      <c r="ADT235" s="47"/>
      <c r="ADU235" s="47"/>
      <c r="ADV235" s="47"/>
      <c r="ADW235" s="47"/>
      <c r="ADX235" s="47"/>
      <c r="ADY235" s="47"/>
      <c r="ADZ235" s="47"/>
      <c r="AEA235" s="47"/>
      <c r="AEB235" s="47"/>
      <c r="AEC235" s="47"/>
      <c r="AED235" s="47"/>
      <c r="AEE235" s="47"/>
      <c r="AEF235" s="47"/>
      <c r="AEG235" s="47"/>
      <c r="AEH235" s="47"/>
      <c r="AEI235" s="47"/>
      <c r="AEJ235" s="47"/>
      <c r="AEK235" s="47"/>
      <c r="AEL235" s="47"/>
      <c r="AEM235" s="47"/>
      <c r="AEN235" s="47"/>
      <c r="AEO235" s="47"/>
      <c r="AEP235" s="47"/>
      <c r="AEQ235" s="47"/>
      <c r="AER235" s="47"/>
      <c r="AES235" s="47"/>
      <c r="AET235" s="47"/>
      <c r="AEU235" s="47"/>
      <c r="AEV235" s="47"/>
      <c r="AEW235" s="47"/>
      <c r="AEX235" s="47"/>
      <c r="AEY235" s="47"/>
      <c r="AEZ235" s="47"/>
      <c r="AFA235" s="47"/>
      <c r="AFB235" s="47"/>
      <c r="AFC235" s="47"/>
      <c r="AFD235" s="47"/>
      <c r="AFE235" s="47"/>
      <c r="AFF235" s="47"/>
      <c r="AFG235" s="47"/>
      <c r="AFH235" s="47"/>
      <c r="AFI235" s="47"/>
      <c r="AFJ235" s="47"/>
      <c r="AFK235" s="47"/>
      <c r="AFL235" s="47"/>
      <c r="AFM235" s="47"/>
      <c r="AFN235" s="47"/>
      <c r="AFO235" s="47"/>
      <c r="AFP235" s="47"/>
      <c r="AFQ235" s="47"/>
      <c r="AFR235" s="47"/>
      <c r="AFS235" s="47"/>
      <c r="AFT235" s="47"/>
      <c r="AFU235" s="47"/>
      <c r="AFV235" s="47"/>
      <c r="AFW235" s="47"/>
      <c r="AFX235" s="47"/>
      <c r="AFY235" s="47"/>
      <c r="AFZ235" s="47"/>
      <c r="AGA235" s="47"/>
      <c r="AGB235" s="47"/>
      <c r="AGC235" s="47"/>
      <c r="AGD235" s="47"/>
      <c r="AGE235" s="47"/>
      <c r="AGF235" s="47"/>
      <c r="AGG235" s="47"/>
      <c r="AGH235" s="47"/>
      <c r="AGI235" s="47"/>
      <c r="AGJ235" s="47"/>
      <c r="AGK235" s="47"/>
      <c r="AGL235" s="47"/>
      <c r="AGM235" s="47"/>
      <c r="AGN235" s="47"/>
      <c r="AGO235" s="47"/>
      <c r="AGP235" s="47"/>
      <c r="AGQ235" s="47"/>
      <c r="AGR235" s="47"/>
      <c r="AGS235" s="47"/>
      <c r="AGT235" s="47"/>
      <c r="AGU235" s="47"/>
      <c r="AGV235" s="47"/>
      <c r="AGW235" s="47"/>
      <c r="AGX235" s="47"/>
      <c r="AGY235" s="47"/>
      <c r="AGZ235" s="47"/>
      <c r="AHA235" s="47"/>
      <c r="AHB235" s="47"/>
      <c r="AHC235" s="47"/>
      <c r="AHD235" s="47"/>
      <c r="AHE235" s="47"/>
      <c r="AHF235" s="47"/>
      <c r="AHG235" s="47"/>
      <c r="AHH235" s="47"/>
      <c r="AHI235" s="47"/>
      <c r="AHJ235" s="47"/>
      <c r="AHK235" s="47"/>
      <c r="AHL235" s="47"/>
      <c r="AHM235" s="47"/>
      <c r="AHN235" s="47"/>
      <c r="AHO235" s="47"/>
      <c r="AHP235" s="47"/>
      <c r="AHQ235" s="47"/>
      <c r="AHR235" s="47"/>
      <c r="AHS235" s="47"/>
      <c r="AHT235" s="47"/>
      <c r="AHU235" s="47"/>
      <c r="AHV235" s="47"/>
      <c r="AHW235" s="47"/>
      <c r="AHX235" s="47"/>
      <c r="AHY235" s="47"/>
      <c r="AHZ235" s="47"/>
      <c r="AIA235" s="47"/>
      <c r="AIB235" s="47"/>
      <c r="AIC235" s="47"/>
      <c r="AID235" s="47"/>
      <c r="AIE235" s="47"/>
      <c r="AIF235" s="47"/>
      <c r="AIG235" s="47"/>
      <c r="AIH235" s="47"/>
      <c r="AII235" s="47"/>
      <c r="AIJ235" s="47"/>
      <c r="AIK235" s="47"/>
      <c r="AIL235" s="47"/>
      <c r="AIM235" s="47"/>
      <c r="AIN235" s="47"/>
      <c r="AIO235" s="47"/>
      <c r="AIP235" s="47"/>
      <c r="AIQ235" s="47"/>
      <c r="AIR235" s="47"/>
      <c r="AIS235" s="47"/>
      <c r="AIT235" s="47"/>
      <c r="AIU235" s="47"/>
      <c r="AIV235" s="47"/>
      <c r="AIW235" s="47"/>
      <c r="AIX235" s="47"/>
      <c r="AIY235" s="47"/>
      <c r="AIZ235" s="47"/>
      <c r="AJA235" s="47"/>
      <c r="AJB235" s="47"/>
      <c r="AJC235" s="47"/>
      <c r="AJD235" s="47"/>
      <c r="AJE235" s="47"/>
      <c r="AJF235" s="47"/>
      <c r="AJG235" s="47"/>
      <c r="AJH235" s="47"/>
      <c r="AJI235" s="47"/>
      <c r="AJJ235" s="47"/>
      <c r="AJK235" s="47"/>
      <c r="AJL235" s="47"/>
      <c r="AJM235" s="47"/>
      <c r="AJN235" s="47"/>
      <c r="AJO235" s="47"/>
      <c r="AJP235" s="47"/>
      <c r="AJQ235" s="47"/>
      <c r="AJR235" s="47"/>
      <c r="AJS235" s="47"/>
      <c r="AJT235" s="47"/>
      <c r="AJU235" s="47"/>
      <c r="AJV235" s="47"/>
      <c r="AJW235" s="47"/>
      <c r="AJX235" s="47"/>
      <c r="AJY235" s="47"/>
      <c r="AJZ235" s="47"/>
      <c r="AKA235" s="47"/>
      <c r="AKB235" s="47"/>
      <c r="AKC235" s="47"/>
      <c r="AKD235" s="47"/>
      <c r="AKE235" s="47"/>
      <c r="AKF235" s="47"/>
      <c r="AKG235" s="47"/>
      <c r="AKH235" s="47"/>
      <c r="AKI235" s="47"/>
      <c r="AKJ235" s="47"/>
      <c r="AKK235" s="47"/>
      <c r="AKL235" s="47"/>
      <c r="AKM235" s="47"/>
      <c r="AKN235" s="47"/>
      <c r="AKO235" s="47"/>
      <c r="AKP235" s="47"/>
      <c r="AKQ235" s="47"/>
      <c r="AKR235" s="47"/>
      <c r="AKS235" s="47"/>
      <c r="AKT235" s="47"/>
      <c r="AKU235" s="47"/>
      <c r="AKV235" s="47"/>
      <c r="AKW235" s="47"/>
      <c r="AKX235" s="47"/>
      <c r="AKY235" s="47"/>
      <c r="AKZ235" s="47"/>
      <c r="ALA235" s="47"/>
      <c r="ALB235" s="47"/>
      <c r="ALC235" s="47"/>
      <c r="ALD235" s="47"/>
      <c r="ALE235" s="47"/>
      <c r="ALF235" s="47"/>
      <c r="ALG235" s="47"/>
      <c r="ALH235" s="47"/>
      <c r="ALI235" s="47"/>
      <c r="ALJ235" s="47"/>
      <c r="ALK235" s="47"/>
      <c r="ALL235" s="47"/>
      <c r="ALM235" s="47"/>
      <c r="ALN235" s="47"/>
      <c r="ALO235" s="47"/>
      <c r="ALP235" s="47"/>
      <c r="ALQ235" s="47"/>
      <c r="ALR235" s="47"/>
      <c r="ALS235" s="47"/>
      <c r="ALT235" s="47"/>
      <c r="ALU235" s="47"/>
      <c r="ALV235" s="47"/>
      <c r="ALW235" s="47"/>
      <c r="ALX235" s="47"/>
      <c r="ALY235" s="47"/>
      <c r="ALZ235" s="47"/>
      <c r="AMA235" s="47"/>
      <c r="AMB235" s="47"/>
      <c r="AMC235" s="47"/>
      <c r="AMD235" s="47"/>
      <c r="AME235" s="47"/>
      <c r="AMF235" s="47"/>
      <c r="AMG235" s="47"/>
      <c r="AMH235" s="47"/>
      <c r="AMI235" s="47"/>
      <c r="AMJ235" s="47"/>
      <c r="AMK235" s="47"/>
      <c r="AML235" s="47"/>
      <c r="AMM235" s="47"/>
      <c r="AMN235" s="47"/>
      <c r="AMO235" s="47"/>
      <c r="AMP235" s="47"/>
      <c r="AMQ235" s="47"/>
      <c r="AMR235" s="47"/>
      <c r="AMS235" s="47"/>
      <c r="AMT235" s="47"/>
      <c r="AMU235" s="47"/>
      <c r="AMV235" s="47"/>
      <c r="AMW235" s="47"/>
      <c r="AMX235" s="47"/>
      <c r="AMY235" s="47"/>
      <c r="AMZ235" s="47"/>
      <c r="ANA235" s="47"/>
      <c r="ANB235" s="47"/>
      <c r="ANC235" s="47"/>
      <c r="AND235" s="47"/>
      <c r="ANE235" s="47"/>
      <c r="ANF235" s="47"/>
      <c r="ANG235" s="47"/>
      <c r="ANH235" s="47"/>
      <c r="ANI235" s="47"/>
      <c r="ANJ235" s="47"/>
      <c r="ANK235" s="47"/>
      <c r="ANL235" s="47"/>
      <c r="ANM235" s="47"/>
      <c r="ANN235" s="47"/>
      <c r="ANO235" s="47"/>
      <c r="ANP235" s="47"/>
      <c r="ANQ235" s="47"/>
      <c r="ANR235" s="47"/>
      <c r="ANS235" s="47"/>
      <c r="ANT235" s="47"/>
      <c r="ANU235" s="47"/>
      <c r="ANV235" s="47"/>
      <c r="ANW235" s="47"/>
      <c r="ANX235" s="47"/>
      <c r="ANY235" s="47"/>
      <c r="ANZ235" s="47"/>
      <c r="AOA235" s="47"/>
      <c r="AOB235" s="47"/>
      <c r="AOC235" s="47"/>
      <c r="AOD235" s="47"/>
      <c r="AOE235" s="47"/>
      <c r="AOF235" s="47"/>
      <c r="AOG235" s="47"/>
      <c r="AOH235" s="47"/>
      <c r="AOI235" s="47"/>
      <c r="AOJ235" s="47"/>
      <c r="AOK235" s="47"/>
      <c r="AOL235" s="47"/>
      <c r="AOM235" s="47"/>
      <c r="AON235" s="47"/>
      <c r="AOO235" s="47"/>
      <c r="AOP235" s="47"/>
      <c r="AOQ235" s="47"/>
      <c r="AOR235" s="47"/>
      <c r="AOS235" s="47"/>
      <c r="AOT235" s="47"/>
      <c r="AOU235" s="47"/>
      <c r="AOV235" s="47"/>
      <c r="AOW235" s="47"/>
      <c r="AOX235" s="47"/>
      <c r="AOY235" s="47"/>
      <c r="AOZ235" s="47"/>
      <c r="APA235" s="47"/>
      <c r="APB235" s="47"/>
      <c r="APC235" s="47"/>
      <c r="APD235" s="47"/>
      <c r="APE235" s="47"/>
      <c r="APF235" s="47"/>
      <c r="APG235" s="47"/>
      <c r="APH235" s="47"/>
      <c r="API235" s="47"/>
      <c r="APJ235" s="47"/>
      <c r="APK235" s="47"/>
      <c r="APL235" s="47"/>
      <c r="APM235" s="47"/>
      <c r="APN235" s="47"/>
      <c r="APO235" s="47"/>
      <c r="APP235" s="47"/>
      <c r="APQ235" s="47"/>
      <c r="APR235" s="47"/>
      <c r="APS235" s="47"/>
      <c r="APT235" s="47"/>
      <c r="APU235" s="47"/>
      <c r="APV235" s="47"/>
      <c r="APW235" s="47"/>
      <c r="APX235" s="47"/>
      <c r="APY235" s="47"/>
      <c r="APZ235" s="47"/>
      <c r="AQA235" s="47"/>
      <c r="AQB235" s="47"/>
      <c r="AQC235" s="47"/>
      <c r="AQD235" s="47"/>
      <c r="AQE235" s="47"/>
      <c r="AQF235" s="47"/>
      <c r="AQG235" s="47"/>
      <c r="AQH235" s="47"/>
      <c r="AQI235" s="47"/>
      <c r="AQJ235" s="47"/>
      <c r="AQK235" s="47"/>
      <c r="AQL235" s="47"/>
      <c r="AQM235" s="47"/>
      <c r="AQN235" s="47"/>
      <c r="AQO235" s="47"/>
      <c r="AQP235" s="47"/>
      <c r="AQQ235" s="47"/>
      <c r="AQR235" s="47"/>
      <c r="AQS235" s="47"/>
      <c r="AQT235" s="47"/>
      <c r="AQU235" s="47"/>
      <c r="AQV235" s="47"/>
      <c r="AQW235" s="47"/>
      <c r="AQX235" s="47"/>
      <c r="AQY235" s="47"/>
      <c r="AQZ235" s="47"/>
      <c r="ARA235" s="47"/>
      <c r="ARB235" s="47"/>
      <c r="ARC235" s="47"/>
      <c r="ARD235" s="47"/>
      <c r="ARE235" s="47"/>
      <c r="ARF235" s="47"/>
      <c r="ARG235" s="47"/>
      <c r="ARH235" s="47"/>
      <c r="ARI235" s="47"/>
      <c r="ARJ235" s="47"/>
      <c r="ARK235" s="47"/>
      <c r="ARL235" s="47"/>
      <c r="ARM235" s="47"/>
      <c r="ARN235" s="47"/>
      <c r="ARO235" s="47"/>
      <c r="ARP235" s="47"/>
      <c r="ARQ235" s="47"/>
      <c r="ARR235" s="47"/>
      <c r="ARS235" s="47"/>
      <c r="ART235" s="47"/>
      <c r="ARU235" s="47"/>
      <c r="ARV235" s="47"/>
      <c r="ARW235" s="47"/>
      <c r="ARX235" s="47"/>
      <c r="ARY235" s="47"/>
      <c r="ARZ235" s="47"/>
      <c r="ASA235" s="47"/>
      <c r="ASB235" s="47"/>
      <c r="ASC235" s="47"/>
      <c r="ASD235" s="47"/>
      <c r="ASE235" s="47"/>
      <c r="ASF235" s="47"/>
      <c r="ASG235" s="47"/>
      <c r="ASH235" s="47"/>
      <c r="ASI235" s="47"/>
      <c r="ASJ235" s="47"/>
      <c r="ASK235" s="47"/>
      <c r="ASL235" s="47"/>
      <c r="ASM235" s="47"/>
      <c r="ASN235" s="47"/>
      <c r="ASO235" s="47"/>
      <c r="ASP235" s="47"/>
      <c r="ASQ235" s="47"/>
      <c r="ASR235" s="47"/>
      <c r="ASS235" s="47"/>
      <c r="AST235" s="47"/>
      <c r="ASU235" s="47"/>
      <c r="ASV235" s="47"/>
      <c r="ASW235" s="47"/>
      <c r="ASX235" s="47"/>
      <c r="ASY235" s="47"/>
      <c r="ASZ235" s="47"/>
      <c r="ATA235" s="47"/>
      <c r="ATB235" s="47"/>
      <c r="ATC235" s="47"/>
      <c r="ATD235" s="47"/>
      <c r="ATE235" s="47"/>
      <c r="ATF235" s="47"/>
      <c r="ATG235" s="47"/>
      <c r="ATH235" s="47"/>
      <c r="ATI235" s="47"/>
      <c r="ATJ235" s="47"/>
      <c r="ATK235" s="47"/>
      <c r="ATL235" s="47"/>
      <c r="ATM235" s="47"/>
      <c r="ATN235" s="47"/>
      <c r="ATO235" s="47"/>
      <c r="ATP235" s="47"/>
      <c r="ATQ235" s="47"/>
      <c r="ATR235" s="47"/>
      <c r="ATS235" s="47"/>
      <c r="ATT235" s="47"/>
      <c r="ATU235" s="47"/>
      <c r="ATV235" s="47"/>
      <c r="ATW235" s="47"/>
      <c r="ATX235" s="47"/>
      <c r="ATY235" s="47"/>
      <c r="ATZ235" s="47"/>
      <c r="AUA235" s="47"/>
      <c r="AUB235" s="47"/>
      <c r="AUC235" s="47"/>
      <c r="AUD235" s="47"/>
      <c r="AUE235" s="47"/>
      <c r="AUF235" s="47"/>
      <c r="AUG235" s="47"/>
      <c r="AUH235" s="47"/>
      <c r="AUI235" s="47"/>
      <c r="AUJ235" s="47"/>
      <c r="AUK235" s="47"/>
      <c r="AUL235" s="47"/>
      <c r="AUM235" s="47"/>
      <c r="AUN235" s="47"/>
      <c r="AUO235" s="47"/>
      <c r="AUP235" s="47"/>
      <c r="AUQ235" s="47"/>
      <c r="AUR235" s="47"/>
      <c r="AUS235" s="47"/>
      <c r="AUT235" s="47"/>
      <c r="AUU235" s="47"/>
      <c r="AUV235" s="47"/>
      <c r="AUW235" s="47"/>
      <c r="AUX235" s="47"/>
      <c r="AUY235" s="47"/>
      <c r="AUZ235" s="47"/>
      <c r="AVA235" s="47"/>
      <c r="AVB235" s="47"/>
      <c r="AVC235" s="47"/>
      <c r="AVD235" s="47"/>
      <c r="AVE235" s="47"/>
      <c r="AVF235" s="47"/>
      <c r="AVG235" s="47"/>
      <c r="AVH235" s="47"/>
      <c r="AVI235" s="47"/>
      <c r="AVJ235" s="47"/>
      <c r="AVK235" s="47"/>
      <c r="AVL235" s="47"/>
      <c r="AVM235" s="47"/>
      <c r="AVN235" s="47"/>
      <c r="AVO235" s="47"/>
      <c r="AVP235" s="47"/>
      <c r="AVQ235" s="47"/>
      <c r="AVR235" s="47"/>
      <c r="AVS235" s="47"/>
      <c r="AVT235" s="47"/>
      <c r="AVU235" s="47"/>
      <c r="AVV235" s="47"/>
      <c r="AVW235" s="47"/>
      <c r="AVX235" s="47"/>
      <c r="AVY235" s="47"/>
      <c r="AVZ235" s="47"/>
      <c r="AWA235" s="47"/>
      <c r="AWB235" s="47"/>
      <c r="AWC235" s="47"/>
      <c r="AWD235" s="47"/>
      <c r="AWE235" s="47"/>
      <c r="AWF235" s="47"/>
      <c r="AWG235" s="47"/>
      <c r="AWH235" s="47"/>
      <c r="AWI235" s="47"/>
      <c r="AWJ235" s="47"/>
      <c r="AWK235" s="47"/>
      <c r="AWL235" s="47"/>
      <c r="AWM235" s="47"/>
      <c r="AWN235" s="47"/>
      <c r="AWO235" s="47"/>
      <c r="AWP235" s="47"/>
      <c r="AWQ235" s="47"/>
      <c r="AWR235" s="47"/>
      <c r="AWS235" s="47"/>
      <c r="AWT235" s="47"/>
      <c r="AWU235" s="47"/>
      <c r="AWV235" s="47"/>
      <c r="AWW235" s="47"/>
      <c r="AWX235" s="47"/>
      <c r="AWY235" s="47"/>
      <c r="AWZ235" s="47"/>
      <c r="AXA235" s="47"/>
      <c r="AXB235" s="47"/>
      <c r="AXC235" s="47"/>
      <c r="AXD235" s="47"/>
      <c r="AXE235" s="47"/>
      <c r="AXF235" s="47"/>
      <c r="AXG235" s="47"/>
      <c r="AXH235" s="47"/>
      <c r="AXI235" s="47"/>
      <c r="AXJ235" s="47"/>
      <c r="AXK235" s="47"/>
      <c r="AXL235" s="47"/>
      <c r="AXM235" s="47"/>
      <c r="AXN235" s="47"/>
      <c r="AXO235" s="47"/>
      <c r="AXP235" s="47"/>
      <c r="AXQ235" s="47"/>
      <c r="AXR235" s="47"/>
      <c r="AXS235" s="47"/>
      <c r="AXT235" s="47"/>
      <c r="AXU235" s="47"/>
      <c r="AXV235" s="47"/>
      <c r="AXW235" s="47"/>
      <c r="AXX235" s="47"/>
      <c r="AXY235" s="47"/>
      <c r="AXZ235" s="47"/>
      <c r="AYA235" s="47"/>
      <c r="AYB235" s="47"/>
      <c r="AYC235" s="47"/>
      <c r="AYD235" s="47"/>
      <c r="AYE235" s="47"/>
      <c r="AYF235" s="47"/>
      <c r="AYG235" s="47"/>
      <c r="AYH235" s="47"/>
      <c r="AYI235" s="47"/>
      <c r="AYJ235" s="47"/>
      <c r="AYK235" s="47"/>
      <c r="AYL235" s="47"/>
      <c r="AYM235" s="47"/>
      <c r="AYN235" s="47"/>
      <c r="AYO235" s="47"/>
      <c r="AYP235" s="47"/>
      <c r="AYQ235" s="47"/>
      <c r="AYR235" s="47"/>
      <c r="AYS235" s="47"/>
      <c r="AYT235" s="47"/>
      <c r="AYU235" s="47"/>
      <c r="AYV235" s="47"/>
      <c r="AYW235" s="47"/>
      <c r="AYX235" s="47"/>
      <c r="AYY235" s="47"/>
      <c r="AYZ235" s="47"/>
      <c r="AZA235" s="47"/>
      <c r="AZB235" s="47"/>
      <c r="AZC235" s="47"/>
      <c r="AZD235" s="47"/>
      <c r="AZE235" s="47"/>
      <c r="AZF235" s="47"/>
      <c r="AZG235" s="47"/>
      <c r="AZH235" s="47"/>
      <c r="AZI235" s="47"/>
      <c r="AZJ235" s="47"/>
      <c r="AZK235" s="47"/>
      <c r="AZL235" s="47"/>
      <c r="AZM235" s="47"/>
      <c r="AZN235" s="47"/>
      <c r="AZO235" s="47"/>
      <c r="AZP235" s="47"/>
      <c r="AZQ235" s="47"/>
      <c r="AZR235" s="47"/>
      <c r="AZS235" s="47"/>
      <c r="AZT235" s="47"/>
      <c r="AZU235" s="47"/>
      <c r="AZV235" s="47"/>
      <c r="AZW235" s="47"/>
      <c r="AZX235" s="47"/>
      <c r="AZY235" s="47"/>
      <c r="AZZ235" s="47"/>
      <c r="BAA235" s="47"/>
      <c r="BAB235" s="47"/>
      <c r="BAC235" s="47"/>
      <c r="BAD235" s="47"/>
      <c r="BAE235" s="47"/>
      <c r="BAF235" s="47"/>
      <c r="BAG235" s="47"/>
      <c r="BAH235" s="47"/>
      <c r="BAI235" s="47"/>
      <c r="BAJ235" s="47"/>
      <c r="BAK235" s="47"/>
      <c r="BAL235" s="47"/>
      <c r="BAM235" s="47"/>
      <c r="BAN235" s="47"/>
      <c r="BAO235" s="47"/>
      <c r="BAP235" s="47"/>
      <c r="BAQ235" s="47"/>
      <c r="BAR235" s="47"/>
      <c r="BAS235" s="47"/>
      <c r="BAT235" s="47"/>
      <c r="BAU235" s="47"/>
      <c r="BAV235" s="47"/>
      <c r="BAW235" s="47"/>
      <c r="BAX235" s="47"/>
      <c r="BAY235" s="47"/>
      <c r="BAZ235" s="47"/>
      <c r="BBA235" s="47"/>
      <c r="BBB235" s="47"/>
      <c r="BBC235" s="47"/>
      <c r="BBD235" s="47"/>
      <c r="BBE235" s="47"/>
      <c r="BBF235" s="47"/>
      <c r="BBG235" s="47"/>
      <c r="BBH235" s="47"/>
      <c r="BBI235" s="47"/>
      <c r="BBJ235" s="47"/>
      <c r="BBK235" s="47"/>
      <c r="BBL235" s="47"/>
      <c r="BBM235" s="47"/>
      <c r="BBN235" s="47"/>
      <c r="BBO235" s="47"/>
      <c r="BBP235" s="47"/>
      <c r="BBQ235" s="47"/>
      <c r="BBR235" s="47"/>
      <c r="BBS235" s="47"/>
      <c r="BBT235" s="47"/>
      <c r="BBU235" s="47"/>
      <c r="BBV235" s="47"/>
      <c r="BBW235" s="47"/>
      <c r="BBX235" s="47"/>
      <c r="BBY235" s="47"/>
      <c r="BBZ235" s="47"/>
      <c r="BCA235" s="47"/>
      <c r="BCB235" s="47"/>
      <c r="BCC235" s="47"/>
      <c r="BCD235" s="47"/>
      <c r="BCE235" s="47"/>
      <c r="BCF235" s="47"/>
      <c r="BCG235" s="47"/>
      <c r="BCH235" s="47"/>
      <c r="BCI235" s="47"/>
      <c r="BCJ235" s="47"/>
      <c r="BCK235" s="47"/>
      <c r="BCL235" s="47"/>
      <c r="BCM235" s="47"/>
      <c r="BCN235" s="47"/>
      <c r="BCO235" s="47"/>
      <c r="BCP235" s="47"/>
      <c r="BCQ235" s="47"/>
      <c r="BCR235" s="47"/>
      <c r="BCS235" s="47"/>
      <c r="BCT235" s="47"/>
      <c r="BCU235" s="47"/>
      <c r="BCV235" s="47"/>
      <c r="BCW235" s="47"/>
      <c r="BCX235" s="47"/>
      <c r="BCY235" s="47"/>
      <c r="BCZ235" s="47"/>
      <c r="BDA235" s="47"/>
      <c r="BDB235" s="47"/>
      <c r="BDC235" s="47"/>
      <c r="BDD235" s="47"/>
      <c r="BDE235" s="47"/>
      <c r="BDF235" s="47"/>
      <c r="BDG235" s="47"/>
      <c r="BDH235" s="47"/>
      <c r="BDI235" s="47"/>
      <c r="BDJ235" s="47"/>
      <c r="BDK235" s="47"/>
      <c r="BDL235" s="47"/>
      <c r="BDM235" s="47"/>
      <c r="BDN235" s="47"/>
      <c r="BDO235" s="47"/>
      <c r="BDP235" s="47"/>
      <c r="BDQ235" s="47"/>
      <c r="BDR235" s="47"/>
      <c r="BDS235" s="47"/>
      <c r="BDT235" s="47"/>
      <c r="BDU235" s="47"/>
      <c r="BDV235" s="47"/>
      <c r="BDW235" s="47"/>
      <c r="BDX235" s="47"/>
      <c r="BDY235" s="47"/>
      <c r="BDZ235" s="47"/>
      <c r="BEA235" s="47"/>
      <c r="BEB235" s="47"/>
      <c r="BEC235" s="47"/>
      <c r="BED235" s="47"/>
      <c r="BEE235" s="47"/>
      <c r="BEF235" s="47"/>
      <c r="BEG235" s="47"/>
      <c r="BEH235" s="47"/>
      <c r="BEI235" s="47"/>
      <c r="BEJ235" s="47"/>
      <c r="BEK235" s="47"/>
      <c r="BEL235" s="47"/>
      <c r="BEM235" s="47"/>
      <c r="BEN235" s="47"/>
      <c r="BEO235" s="47"/>
      <c r="BEP235" s="47"/>
      <c r="BEQ235" s="47"/>
      <c r="BER235" s="47"/>
      <c r="BES235" s="47"/>
      <c r="BET235" s="47"/>
      <c r="BEU235" s="47"/>
      <c r="BEV235" s="47"/>
      <c r="BEW235" s="47"/>
      <c r="BEX235" s="47"/>
      <c r="BEY235" s="47"/>
      <c r="BEZ235" s="47"/>
      <c r="BFA235" s="47"/>
      <c r="BFB235" s="47"/>
      <c r="BFC235" s="47"/>
      <c r="BFD235" s="47"/>
      <c r="BFE235" s="47"/>
      <c r="BFF235" s="47"/>
      <c r="BFG235" s="47"/>
      <c r="BFH235" s="47"/>
      <c r="BFI235" s="47"/>
      <c r="BFJ235" s="47"/>
      <c r="BFK235" s="47"/>
      <c r="BFL235" s="47"/>
      <c r="BFM235" s="47"/>
      <c r="BFN235" s="47"/>
      <c r="BFO235" s="47"/>
      <c r="BFP235" s="47"/>
      <c r="BFQ235" s="47"/>
      <c r="BFR235" s="47"/>
      <c r="BFS235" s="47"/>
      <c r="BFT235" s="47"/>
      <c r="BFU235" s="47"/>
      <c r="BFV235" s="47"/>
      <c r="BFW235" s="47"/>
      <c r="BFX235" s="47"/>
      <c r="BFY235" s="47"/>
      <c r="BFZ235" s="47"/>
      <c r="BGA235" s="47"/>
      <c r="BGB235" s="47"/>
      <c r="BGC235" s="47"/>
      <c r="BGD235" s="47"/>
      <c r="BGE235" s="47"/>
      <c r="BGF235" s="47"/>
      <c r="BGG235" s="47"/>
      <c r="BGH235" s="47"/>
      <c r="BGI235" s="47"/>
      <c r="BGJ235" s="47"/>
      <c r="BGK235" s="47"/>
      <c r="BGL235" s="47"/>
      <c r="BGM235" s="47"/>
      <c r="BGN235" s="47"/>
      <c r="BGO235" s="47"/>
      <c r="BGP235" s="47"/>
      <c r="BGQ235" s="47"/>
      <c r="BGR235" s="47"/>
      <c r="BGS235" s="47"/>
      <c r="BGT235" s="47"/>
      <c r="BGU235" s="47"/>
      <c r="BGV235" s="47"/>
      <c r="BGW235" s="47"/>
      <c r="BGX235" s="47"/>
      <c r="BGY235" s="47"/>
      <c r="BGZ235" s="47"/>
      <c r="BHA235" s="47"/>
      <c r="BHB235" s="47"/>
      <c r="BHC235" s="47"/>
      <c r="BHD235" s="47"/>
      <c r="BHE235" s="47"/>
      <c r="BHF235" s="47"/>
      <c r="BHG235" s="47"/>
      <c r="BHH235" s="47"/>
      <c r="BHI235" s="47"/>
      <c r="BHJ235" s="47"/>
      <c r="BHK235" s="47"/>
      <c r="BHL235" s="47"/>
      <c r="BHM235" s="47"/>
      <c r="BHN235" s="47"/>
      <c r="BHO235" s="47"/>
      <c r="BHP235" s="47"/>
      <c r="BHQ235" s="47"/>
      <c r="BHR235" s="47"/>
      <c r="BHS235" s="47"/>
      <c r="BHT235" s="47"/>
      <c r="BHU235" s="47"/>
      <c r="BHV235" s="47"/>
      <c r="BHW235" s="47"/>
      <c r="BHX235" s="47"/>
      <c r="BHY235" s="47"/>
      <c r="BHZ235" s="47"/>
      <c r="BIA235" s="47"/>
      <c r="BIB235" s="47"/>
      <c r="BIC235" s="47"/>
      <c r="BID235" s="47"/>
      <c r="BIE235" s="47"/>
      <c r="BIF235" s="47"/>
      <c r="BIG235" s="47"/>
      <c r="BIH235" s="47"/>
      <c r="BII235" s="47"/>
      <c r="BIJ235" s="47"/>
      <c r="BIK235" s="47"/>
      <c r="BIL235" s="47"/>
      <c r="BIM235" s="47"/>
      <c r="BIN235" s="47"/>
      <c r="BIO235" s="47"/>
      <c r="BIP235" s="47"/>
      <c r="BIQ235" s="47"/>
      <c r="BIR235" s="47"/>
      <c r="BIS235" s="47"/>
      <c r="BIT235" s="47"/>
      <c r="BIU235" s="47"/>
      <c r="BIV235" s="47"/>
      <c r="BIW235" s="47"/>
      <c r="BIX235" s="47"/>
      <c r="BIY235" s="47"/>
      <c r="BIZ235" s="47"/>
      <c r="BJA235" s="47"/>
      <c r="BJB235" s="47"/>
      <c r="BJC235" s="47"/>
      <c r="BJD235" s="47"/>
      <c r="BJE235" s="47"/>
      <c r="BJF235" s="47"/>
      <c r="BJG235" s="47"/>
      <c r="BJH235" s="47"/>
      <c r="BJI235" s="47"/>
      <c r="BJJ235" s="47"/>
      <c r="BJK235" s="47"/>
      <c r="BJL235" s="47"/>
      <c r="BJM235" s="47"/>
      <c r="BJN235" s="47"/>
      <c r="BJO235" s="47"/>
      <c r="BJP235" s="47"/>
      <c r="BJQ235" s="47"/>
      <c r="BJR235" s="47"/>
      <c r="BJS235" s="47"/>
      <c r="BJT235" s="47"/>
      <c r="BJU235" s="47"/>
      <c r="BJV235" s="47"/>
      <c r="BJW235" s="47"/>
      <c r="BJX235" s="47"/>
      <c r="BJY235" s="47"/>
      <c r="BJZ235" s="47"/>
      <c r="BKA235" s="47"/>
      <c r="BKB235" s="47"/>
      <c r="BKC235" s="47"/>
      <c r="BKD235" s="47"/>
      <c r="BKE235" s="47"/>
      <c r="BKF235" s="47"/>
      <c r="BKG235" s="47"/>
      <c r="BKH235" s="47"/>
      <c r="BKI235" s="47"/>
      <c r="BKJ235" s="47"/>
      <c r="BKK235" s="47"/>
      <c r="BKL235" s="47"/>
      <c r="BKM235" s="47"/>
      <c r="BKN235" s="47"/>
      <c r="BKO235" s="47"/>
      <c r="BKP235" s="47"/>
      <c r="BKQ235" s="47"/>
      <c r="BKR235" s="47"/>
      <c r="BKS235" s="47"/>
      <c r="BKT235" s="47"/>
      <c r="BKU235" s="47"/>
      <c r="BKV235" s="47"/>
      <c r="BKW235" s="47"/>
      <c r="BKX235" s="47"/>
      <c r="BKY235" s="47"/>
      <c r="BKZ235" s="47"/>
      <c r="BLA235" s="47"/>
      <c r="BLB235" s="47"/>
      <c r="BLC235" s="47"/>
      <c r="BLD235" s="47"/>
      <c r="BLE235" s="47"/>
      <c r="BLF235" s="47"/>
      <c r="BLG235" s="47"/>
      <c r="BLH235" s="47"/>
      <c r="BLI235" s="47"/>
      <c r="BLJ235" s="47"/>
      <c r="BLK235" s="47"/>
      <c r="BLL235" s="47"/>
      <c r="BLM235" s="47"/>
      <c r="BLN235" s="47"/>
      <c r="BLO235" s="47"/>
      <c r="BLP235" s="47"/>
      <c r="BLQ235" s="47"/>
      <c r="BLR235" s="47"/>
      <c r="BLS235" s="47"/>
      <c r="BLT235" s="47"/>
      <c r="BLU235" s="47"/>
      <c r="BLV235" s="47"/>
      <c r="BLW235" s="47"/>
      <c r="BLX235" s="47"/>
      <c r="BLY235" s="47"/>
      <c r="BLZ235" s="47"/>
      <c r="BMA235" s="47"/>
      <c r="BMB235" s="47"/>
      <c r="BMC235" s="47"/>
      <c r="BMD235" s="47"/>
      <c r="BME235" s="47"/>
      <c r="BMF235" s="47"/>
      <c r="BMG235" s="47"/>
      <c r="BMH235" s="47"/>
      <c r="BMI235" s="47"/>
      <c r="BMJ235" s="47"/>
      <c r="BMK235" s="47"/>
      <c r="BML235" s="47"/>
      <c r="BMM235" s="47"/>
      <c r="BMN235" s="47"/>
      <c r="BMO235" s="47"/>
      <c r="BMP235" s="47"/>
      <c r="BMQ235" s="47"/>
      <c r="BMR235" s="47"/>
      <c r="BMS235" s="47"/>
      <c r="BMT235" s="47"/>
      <c r="BMU235" s="47"/>
      <c r="BMV235" s="47"/>
      <c r="BMW235" s="47"/>
      <c r="BMX235" s="47"/>
      <c r="BMY235" s="47"/>
      <c r="BMZ235" s="47"/>
      <c r="BNA235" s="47"/>
      <c r="BNB235" s="47"/>
      <c r="BNC235" s="47"/>
      <c r="BND235" s="47"/>
      <c r="BNE235" s="47"/>
      <c r="BNF235" s="47"/>
      <c r="BNG235" s="47"/>
      <c r="BNH235" s="47"/>
      <c r="BNI235" s="47"/>
      <c r="BNJ235" s="47"/>
      <c r="BNK235" s="47"/>
      <c r="BNL235" s="47"/>
      <c r="BNM235" s="47"/>
      <c r="BNN235" s="47"/>
      <c r="BNO235" s="47"/>
      <c r="BNP235" s="47"/>
      <c r="BNQ235" s="47"/>
      <c r="BNR235" s="47"/>
      <c r="BNS235" s="47"/>
      <c r="BNT235" s="47"/>
      <c r="BNU235" s="47"/>
      <c r="BNV235" s="47"/>
      <c r="BNW235" s="47"/>
      <c r="BNX235" s="47"/>
      <c r="BNY235" s="47"/>
      <c r="BNZ235" s="47"/>
      <c r="BOA235" s="47"/>
      <c r="BOB235" s="47"/>
      <c r="BOC235" s="47"/>
      <c r="BOD235" s="47"/>
      <c r="BOE235" s="47"/>
      <c r="BOF235" s="47"/>
      <c r="BOG235" s="47"/>
      <c r="BOH235" s="47"/>
      <c r="BOI235" s="47"/>
      <c r="BOJ235" s="47"/>
      <c r="BOK235" s="47"/>
      <c r="BOL235" s="47"/>
      <c r="BOM235" s="47"/>
      <c r="BON235" s="47"/>
      <c r="BOO235" s="47"/>
      <c r="BOP235" s="47"/>
      <c r="BOQ235" s="47"/>
      <c r="BOR235" s="47"/>
      <c r="BOS235" s="47"/>
      <c r="BOT235" s="47"/>
      <c r="BOU235" s="47"/>
      <c r="BOV235" s="47"/>
      <c r="BOW235" s="47"/>
      <c r="BOX235" s="47"/>
      <c r="BOY235" s="47"/>
      <c r="BOZ235" s="47"/>
      <c r="BPA235" s="47"/>
      <c r="BPB235" s="47"/>
      <c r="BPC235" s="47"/>
      <c r="BPD235" s="47"/>
      <c r="BPE235" s="47"/>
      <c r="BPF235" s="47"/>
      <c r="BPG235" s="47"/>
      <c r="BPH235" s="47"/>
      <c r="BPI235" s="47"/>
      <c r="BPJ235" s="47"/>
      <c r="BPK235" s="47"/>
      <c r="BPL235" s="47"/>
      <c r="BPM235" s="47"/>
      <c r="BPN235" s="47"/>
      <c r="BPO235" s="47"/>
      <c r="BPP235" s="47"/>
      <c r="BPQ235" s="47"/>
      <c r="BPR235" s="47"/>
      <c r="BPS235" s="47"/>
      <c r="BPT235" s="47"/>
      <c r="BPU235" s="47"/>
      <c r="BPV235" s="47"/>
      <c r="BPW235" s="47"/>
      <c r="BPX235" s="47"/>
      <c r="BPY235" s="47"/>
      <c r="BPZ235" s="47"/>
      <c r="BQA235" s="47"/>
      <c r="BQB235" s="47"/>
      <c r="BQC235" s="47"/>
      <c r="BQD235" s="47"/>
      <c r="BQE235" s="47"/>
      <c r="BQF235" s="47"/>
      <c r="BQG235" s="47"/>
      <c r="BQH235" s="47"/>
      <c r="BQI235" s="47"/>
      <c r="BQJ235" s="47"/>
      <c r="BQK235" s="47"/>
      <c r="BQL235" s="47"/>
      <c r="BQM235" s="47"/>
      <c r="BQN235" s="47"/>
      <c r="BQO235" s="47"/>
      <c r="BQP235" s="47"/>
      <c r="BQQ235" s="47"/>
      <c r="BQR235" s="47"/>
      <c r="BQS235" s="47"/>
      <c r="BQT235" s="47"/>
      <c r="BQU235" s="47"/>
      <c r="BQV235" s="47"/>
      <c r="BQW235" s="47"/>
      <c r="BQX235" s="47"/>
      <c r="BQY235" s="47"/>
      <c r="BQZ235" s="47"/>
      <c r="BRA235" s="47"/>
      <c r="BRB235" s="47"/>
      <c r="BRC235" s="47"/>
      <c r="BRD235" s="47"/>
      <c r="BRE235" s="47"/>
      <c r="BRF235" s="47"/>
      <c r="BRG235" s="47"/>
      <c r="BRH235" s="47"/>
      <c r="BRI235" s="47"/>
      <c r="BRJ235" s="47"/>
      <c r="BRK235" s="47"/>
      <c r="BRL235" s="47"/>
      <c r="BRM235" s="47"/>
      <c r="BRN235" s="47"/>
      <c r="BRO235" s="47"/>
      <c r="BRP235" s="47"/>
      <c r="BRQ235" s="47"/>
      <c r="BRR235" s="47"/>
      <c r="BRS235" s="47"/>
      <c r="BRT235" s="47"/>
      <c r="BRU235" s="47"/>
      <c r="BRV235" s="47"/>
      <c r="BRW235" s="47"/>
      <c r="BRX235" s="47"/>
      <c r="BRY235" s="47"/>
      <c r="BRZ235" s="47"/>
      <c r="BSA235" s="47"/>
      <c r="BSB235" s="47"/>
      <c r="BSC235" s="47"/>
      <c r="BSD235" s="47"/>
      <c r="BSE235" s="47"/>
      <c r="BSF235" s="47"/>
      <c r="BSG235" s="47"/>
      <c r="BSH235" s="47"/>
      <c r="BSI235" s="47"/>
      <c r="BSJ235" s="47"/>
      <c r="BSK235" s="47"/>
      <c r="BSL235" s="47"/>
      <c r="BSM235" s="47"/>
      <c r="BSN235" s="47"/>
      <c r="BSO235" s="47"/>
      <c r="BSP235" s="47"/>
      <c r="BSQ235" s="47"/>
      <c r="BSR235" s="47"/>
      <c r="BSS235" s="47"/>
      <c r="BST235" s="47"/>
      <c r="BSU235" s="47"/>
      <c r="BSV235" s="47"/>
      <c r="BSW235" s="47"/>
      <c r="BSX235" s="47"/>
      <c r="BSY235" s="47"/>
      <c r="BSZ235" s="47"/>
      <c r="BTA235" s="47"/>
      <c r="BTB235" s="47"/>
      <c r="BTC235" s="47"/>
      <c r="BTD235" s="47"/>
      <c r="BTE235" s="47"/>
      <c r="BTF235" s="47"/>
      <c r="BTG235" s="47"/>
      <c r="BTH235" s="47"/>
      <c r="BTI235" s="47"/>
      <c r="BTJ235" s="47"/>
      <c r="BTK235" s="47"/>
      <c r="BTL235" s="47"/>
      <c r="BTM235" s="47"/>
      <c r="BTN235" s="47"/>
      <c r="BTO235" s="47"/>
      <c r="BTP235" s="47"/>
      <c r="BTQ235" s="47"/>
      <c r="BTR235" s="47"/>
      <c r="BTS235" s="47"/>
      <c r="BTT235" s="47"/>
      <c r="BTU235" s="47"/>
      <c r="BTV235" s="47"/>
      <c r="BTW235" s="47"/>
      <c r="BTX235" s="47"/>
      <c r="BTY235" s="47"/>
      <c r="BTZ235" s="47"/>
      <c r="BUA235" s="47"/>
      <c r="BUB235" s="47"/>
      <c r="BUC235" s="47"/>
      <c r="BUD235" s="47"/>
      <c r="BUE235" s="47"/>
      <c r="BUF235" s="47"/>
      <c r="BUG235" s="47"/>
      <c r="BUH235" s="47"/>
      <c r="BUI235" s="47"/>
      <c r="BUJ235" s="47"/>
      <c r="BUK235" s="47"/>
      <c r="BUL235" s="47"/>
      <c r="BUM235" s="47"/>
      <c r="BUN235" s="47"/>
      <c r="BUO235" s="47"/>
      <c r="BUP235" s="47"/>
      <c r="BUQ235" s="47"/>
      <c r="BUR235" s="47"/>
      <c r="BUS235" s="47"/>
      <c r="BUT235" s="47"/>
      <c r="BUU235" s="47"/>
      <c r="BUV235" s="47"/>
      <c r="BUW235" s="47"/>
      <c r="BUX235" s="47"/>
      <c r="BUY235" s="47"/>
      <c r="BUZ235" s="47"/>
      <c r="BVA235" s="47"/>
      <c r="BVB235" s="47"/>
      <c r="BVC235" s="47"/>
      <c r="BVD235" s="47"/>
      <c r="BVE235" s="47"/>
      <c r="BVF235" s="47"/>
      <c r="BVG235" s="47"/>
      <c r="BVH235" s="47"/>
      <c r="BVI235" s="47"/>
      <c r="BVJ235" s="47"/>
      <c r="BVK235" s="47"/>
      <c r="BVL235" s="47"/>
      <c r="BVM235" s="47"/>
      <c r="BVN235" s="47"/>
      <c r="BVO235" s="47"/>
      <c r="BVP235" s="47"/>
      <c r="BVQ235" s="47"/>
      <c r="BVR235" s="47"/>
      <c r="BVS235" s="47"/>
      <c r="BVT235" s="47"/>
      <c r="BVU235" s="47"/>
      <c r="BVV235" s="47"/>
      <c r="BVW235" s="47"/>
      <c r="BVX235" s="47"/>
      <c r="BVY235" s="47"/>
      <c r="BVZ235" s="47"/>
      <c r="BWA235" s="47"/>
      <c r="BWB235" s="47"/>
      <c r="BWC235" s="47"/>
      <c r="BWD235" s="47"/>
      <c r="BWE235" s="47"/>
      <c r="BWF235" s="47"/>
      <c r="BWG235" s="47"/>
      <c r="BWH235" s="47"/>
      <c r="BWI235" s="47"/>
      <c r="BWJ235" s="47"/>
      <c r="BWK235" s="47"/>
      <c r="BWL235" s="47"/>
      <c r="BWM235" s="47"/>
      <c r="BWN235" s="47"/>
      <c r="BWO235" s="47"/>
      <c r="BWP235" s="47"/>
      <c r="BWQ235" s="47"/>
      <c r="BWR235" s="47"/>
      <c r="BWS235" s="47"/>
      <c r="BWT235" s="47"/>
      <c r="BWU235" s="47"/>
      <c r="BWV235" s="47"/>
      <c r="BWW235" s="47"/>
      <c r="BWX235" s="47"/>
      <c r="BWY235" s="47"/>
      <c r="BWZ235" s="47"/>
      <c r="BXA235" s="47"/>
      <c r="BXB235" s="47"/>
      <c r="BXC235" s="47"/>
      <c r="BXD235" s="47"/>
      <c r="BXE235" s="47"/>
      <c r="BXF235" s="47"/>
      <c r="BXG235" s="47"/>
      <c r="BXH235" s="47"/>
      <c r="BXI235" s="47"/>
      <c r="BXJ235" s="47"/>
      <c r="BXK235" s="47"/>
      <c r="BXL235" s="47"/>
      <c r="BXM235" s="47"/>
      <c r="BXN235" s="47"/>
      <c r="BXO235" s="47"/>
      <c r="BXP235" s="47"/>
      <c r="BXQ235" s="47"/>
      <c r="BXR235" s="47"/>
      <c r="BXS235" s="47"/>
      <c r="BXT235" s="47"/>
      <c r="BXU235" s="47"/>
      <c r="BXV235" s="47"/>
      <c r="BXW235" s="47"/>
      <c r="BXX235" s="47"/>
      <c r="BXY235" s="47"/>
      <c r="BXZ235" s="47"/>
      <c r="BYA235" s="47"/>
      <c r="BYB235" s="47"/>
      <c r="BYC235" s="47"/>
      <c r="BYD235" s="47"/>
      <c r="BYE235" s="47"/>
      <c r="BYF235" s="47"/>
      <c r="BYG235" s="47"/>
      <c r="BYH235" s="47"/>
      <c r="BYI235" s="47"/>
      <c r="BYJ235" s="47"/>
      <c r="BYK235" s="47"/>
      <c r="BYL235" s="47"/>
      <c r="BYM235" s="47"/>
      <c r="BYN235" s="47"/>
      <c r="BYO235" s="47"/>
      <c r="BYP235" s="47"/>
      <c r="BYQ235" s="47"/>
      <c r="BYR235" s="47"/>
      <c r="BYS235" s="47"/>
      <c r="BYT235" s="47"/>
      <c r="BYU235" s="47"/>
      <c r="BYV235" s="47"/>
      <c r="BYW235" s="47"/>
      <c r="BYX235" s="47"/>
      <c r="BYY235" s="47"/>
      <c r="BYZ235" s="47"/>
      <c r="BZA235" s="47"/>
      <c r="BZB235" s="47"/>
      <c r="BZC235" s="47"/>
      <c r="BZD235" s="47"/>
      <c r="BZE235" s="47"/>
      <c r="BZF235" s="47"/>
      <c r="BZG235" s="47"/>
      <c r="BZH235" s="47"/>
      <c r="BZI235" s="47"/>
      <c r="BZJ235" s="47"/>
      <c r="BZK235" s="47"/>
      <c r="BZL235" s="47"/>
      <c r="BZM235" s="47"/>
      <c r="BZN235" s="47"/>
      <c r="BZO235" s="47"/>
      <c r="BZP235" s="47"/>
      <c r="BZQ235" s="47"/>
      <c r="BZR235" s="47"/>
      <c r="BZS235" s="47"/>
      <c r="BZT235" s="47"/>
      <c r="BZU235" s="47"/>
      <c r="BZV235" s="47"/>
      <c r="BZW235" s="47"/>
      <c r="BZX235" s="47"/>
      <c r="BZY235" s="47"/>
      <c r="BZZ235" s="47"/>
      <c r="CAA235" s="47"/>
      <c r="CAB235" s="47"/>
      <c r="CAC235" s="47"/>
      <c r="CAD235" s="47"/>
      <c r="CAE235" s="47"/>
      <c r="CAF235" s="47"/>
      <c r="CAG235" s="47"/>
      <c r="CAH235" s="47"/>
      <c r="CAI235" s="47"/>
      <c r="CAJ235" s="47"/>
      <c r="CAK235" s="47"/>
      <c r="CAL235" s="47"/>
      <c r="CAM235" s="47"/>
      <c r="CAN235" s="47"/>
      <c r="CAO235" s="47"/>
      <c r="CAP235" s="47"/>
      <c r="CAQ235" s="47"/>
      <c r="CAR235" s="47"/>
      <c r="CAS235" s="47"/>
      <c r="CAT235" s="47"/>
      <c r="CAU235" s="47"/>
      <c r="CAV235" s="47"/>
      <c r="CAW235" s="47"/>
      <c r="CAX235" s="47"/>
      <c r="CAY235" s="47"/>
      <c r="CAZ235" s="47"/>
      <c r="CBA235" s="47"/>
      <c r="CBB235" s="47"/>
      <c r="CBC235" s="47"/>
      <c r="CBD235" s="47"/>
      <c r="CBE235" s="47"/>
      <c r="CBF235" s="47"/>
      <c r="CBG235" s="47"/>
      <c r="CBH235" s="47"/>
      <c r="CBI235" s="47"/>
      <c r="CBJ235" s="47"/>
      <c r="CBK235" s="47"/>
      <c r="CBL235" s="47"/>
      <c r="CBM235" s="47"/>
      <c r="CBN235" s="47"/>
      <c r="CBO235" s="47"/>
      <c r="CBP235" s="47"/>
      <c r="CBQ235" s="47"/>
      <c r="CBR235" s="47"/>
      <c r="CBS235" s="47"/>
      <c r="CBT235" s="47"/>
      <c r="CBU235" s="47"/>
      <c r="CBV235" s="47"/>
      <c r="CBW235" s="47"/>
      <c r="CBX235" s="47"/>
      <c r="CBY235" s="47"/>
      <c r="CBZ235" s="47"/>
      <c r="CCA235" s="47"/>
      <c r="CCB235" s="47"/>
      <c r="CCC235" s="47"/>
      <c r="CCD235" s="47"/>
      <c r="CCE235" s="47"/>
      <c r="CCF235" s="47"/>
      <c r="CCG235" s="47"/>
      <c r="CCH235" s="47"/>
      <c r="CCI235" s="47"/>
      <c r="CCJ235" s="47"/>
      <c r="CCK235" s="47"/>
      <c r="CCL235" s="47"/>
      <c r="CCM235" s="47"/>
      <c r="CCN235" s="47"/>
      <c r="CCO235" s="47"/>
      <c r="CCP235" s="47"/>
      <c r="CCQ235" s="47"/>
      <c r="CCR235" s="47"/>
      <c r="CCS235" s="47"/>
      <c r="CCT235" s="47"/>
      <c r="CCU235" s="47"/>
      <c r="CCV235" s="47"/>
      <c r="CCW235" s="47"/>
      <c r="CCX235" s="47"/>
      <c r="CCY235" s="47"/>
      <c r="CCZ235" s="47"/>
      <c r="CDA235" s="47"/>
      <c r="CDB235" s="47"/>
      <c r="CDC235" s="47"/>
      <c r="CDD235" s="47"/>
      <c r="CDE235" s="47"/>
      <c r="CDF235" s="47"/>
      <c r="CDG235" s="47"/>
      <c r="CDH235" s="47"/>
      <c r="CDI235" s="47"/>
      <c r="CDJ235" s="47"/>
      <c r="CDK235" s="47"/>
      <c r="CDL235" s="47"/>
      <c r="CDM235" s="47"/>
      <c r="CDN235" s="47"/>
      <c r="CDO235" s="47"/>
      <c r="CDP235" s="47"/>
      <c r="CDQ235" s="47"/>
      <c r="CDR235" s="47"/>
      <c r="CDS235" s="47"/>
      <c r="CDT235" s="47"/>
      <c r="CDU235" s="47"/>
      <c r="CDV235" s="47"/>
      <c r="CDW235" s="47"/>
      <c r="CDX235" s="47"/>
      <c r="CDY235" s="47"/>
      <c r="CDZ235" s="47"/>
      <c r="CEA235" s="47"/>
      <c r="CEB235" s="47"/>
      <c r="CEC235" s="47"/>
      <c r="CED235" s="47"/>
      <c r="CEE235" s="47"/>
      <c r="CEF235" s="47"/>
      <c r="CEG235" s="47"/>
      <c r="CEH235" s="47"/>
      <c r="CEI235" s="47"/>
      <c r="CEJ235" s="47"/>
      <c r="CEK235" s="47"/>
      <c r="CEL235" s="47"/>
      <c r="CEM235" s="47"/>
      <c r="CEN235" s="47"/>
      <c r="CEO235" s="47"/>
      <c r="CEP235" s="47"/>
      <c r="CEQ235" s="47"/>
      <c r="CER235" s="47"/>
      <c r="CES235" s="47"/>
      <c r="CET235" s="47"/>
      <c r="CEU235" s="47"/>
      <c r="CEV235" s="47"/>
      <c r="CEW235" s="47"/>
      <c r="CEX235" s="47"/>
      <c r="CEY235" s="47"/>
      <c r="CEZ235" s="47"/>
      <c r="CFA235" s="47"/>
      <c r="CFB235" s="47"/>
      <c r="CFC235" s="47"/>
      <c r="CFD235" s="47"/>
      <c r="CFE235" s="47"/>
      <c r="CFF235" s="47"/>
      <c r="CFG235" s="47"/>
      <c r="CFH235" s="47"/>
      <c r="CFI235" s="47"/>
      <c r="CFJ235" s="47"/>
      <c r="CFK235" s="47"/>
      <c r="CFL235" s="47"/>
      <c r="CFM235" s="47"/>
      <c r="CFN235" s="47"/>
      <c r="CFO235" s="47"/>
      <c r="CFP235" s="47"/>
      <c r="CFQ235" s="47"/>
      <c r="CFR235" s="47"/>
      <c r="CFS235" s="47"/>
      <c r="CFT235" s="47"/>
      <c r="CFU235" s="47"/>
      <c r="CFV235" s="47"/>
      <c r="CFW235" s="47"/>
      <c r="CFX235" s="47"/>
      <c r="CFY235" s="47"/>
      <c r="CFZ235" s="47"/>
      <c r="CGA235" s="47"/>
      <c r="CGB235" s="47"/>
      <c r="CGC235" s="47"/>
      <c r="CGD235" s="47"/>
      <c r="CGE235" s="47"/>
      <c r="CGF235" s="47"/>
      <c r="CGG235" s="47"/>
      <c r="CGH235" s="47"/>
      <c r="CGI235" s="47"/>
      <c r="CGJ235" s="47"/>
      <c r="CGK235" s="47"/>
      <c r="CGL235" s="47"/>
      <c r="CGM235" s="47"/>
      <c r="CGN235" s="47"/>
      <c r="CGO235" s="47"/>
      <c r="CGP235" s="47"/>
      <c r="CGQ235" s="47"/>
      <c r="CGR235" s="47"/>
      <c r="CGS235" s="47"/>
      <c r="CGT235" s="47"/>
      <c r="CGU235" s="47"/>
      <c r="CGV235" s="47"/>
      <c r="CGW235" s="47"/>
      <c r="CGX235" s="47"/>
      <c r="CGY235" s="47"/>
      <c r="CGZ235" s="47"/>
      <c r="CHA235" s="47"/>
      <c r="CHB235" s="47"/>
      <c r="CHC235" s="47"/>
      <c r="CHD235" s="47"/>
      <c r="CHE235" s="47"/>
      <c r="CHF235" s="47"/>
      <c r="CHG235" s="47"/>
      <c r="CHH235" s="47"/>
      <c r="CHI235" s="47"/>
      <c r="CHJ235" s="47"/>
      <c r="CHK235" s="47"/>
      <c r="CHL235" s="47"/>
      <c r="CHM235" s="47"/>
      <c r="CHN235" s="47"/>
      <c r="CHO235" s="47"/>
      <c r="CHP235" s="47"/>
      <c r="CHQ235" s="47"/>
      <c r="CHR235" s="47"/>
      <c r="CHS235" s="47"/>
      <c r="CHT235" s="47"/>
      <c r="CHU235" s="47"/>
      <c r="CHV235" s="47"/>
      <c r="CHW235" s="47"/>
      <c r="CHX235" s="47"/>
      <c r="CHY235" s="47"/>
      <c r="CHZ235" s="47"/>
      <c r="CIA235" s="47"/>
      <c r="CIB235" s="47"/>
      <c r="CIC235" s="47"/>
      <c r="CID235" s="47"/>
      <c r="CIE235" s="47"/>
      <c r="CIF235" s="47"/>
      <c r="CIG235" s="47"/>
      <c r="CIH235" s="47"/>
      <c r="CII235" s="47"/>
      <c r="CIJ235" s="47"/>
      <c r="CIK235" s="47"/>
      <c r="CIL235" s="47"/>
      <c r="CIM235" s="47"/>
      <c r="CIN235" s="47"/>
      <c r="CIO235" s="47"/>
      <c r="CIP235" s="47"/>
      <c r="CIQ235" s="47"/>
      <c r="CIR235" s="47"/>
      <c r="CIS235" s="47"/>
      <c r="CIT235" s="47"/>
      <c r="CIU235" s="47"/>
      <c r="CIV235" s="47"/>
      <c r="CIW235" s="47"/>
      <c r="CIX235" s="47"/>
      <c r="CIY235" s="47"/>
      <c r="CIZ235" s="47"/>
      <c r="CJA235" s="47"/>
      <c r="CJB235" s="47"/>
      <c r="CJC235" s="47"/>
      <c r="CJD235" s="47"/>
      <c r="CJE235" s="47"/>
      <c r="CJF235" s="47"/>
      <c r="CJG235" s="47"/>
      <c r="CJH235" s="47"/>
      <c r="CJI235" s="47"/>
      <c r="CJJ235" s="47"/>
      <c r="CJK235" s="47"/>
      <c r="CJL235" s="47"/>
      <c r="CJM235" s="47"/>
      <c r="CJN235" s="47"/>
      <c r="CJO235" s="47"/>
      <c r="CJP235" s="47"/>
      <c r="CJQ235" s="47"/>
      <c r="CJR235" s="47"/>
      <c r="CJS235" s="47"/>
      <c r="CJT235" s="47"/>
      <c r="CJU235" s="47"/>
      <c r="CJV235" s="47"/>
      <c r="CJW235" s="47"/>
      <c r="CJX235" s="47"/>
      <c r="CJY235" s="47"/>
      <c r="CJZ235" s="47"/>
      <c r="CKA235" s="47"/>
      <c r="CKB235" s="47"/>
      <c r="CKC235" s="47"/>
      <c r="CKD235" s="47"/>
      <c r="CKE235" s="47"/>
      <c r="CKF235" s="47"/>
      <c r="CKG235" s="47"/>
      <c r="CKH235" s="47"/>
      <c r="CKI235" s="47"/>
      <c r="CKJ235" s="47"/>
      <c r="CKK235" s="47"/>
      <c r="CKL235" s="47"/>
      <c r="CKM235" s="47"/>
      <c r="CKN235" s="47"/>
      <c r="CKO235" s="47"/>
      <c r="CKP235" s="47"/>
      <c r="CKQ235" s="47"/>
      <c r="CKR235" s="47"/>
      <c r="CKS235" s="47"/>
      <c r="CKT235" s="47"/>
      <c r="CKU235" s="47"/>
      <c r="CKV235" s="47"/>
      <c r="CKW235" s="47"/>
      <c r="CKX235" s="47"/>
      <c r="CKY235" s="47"/>
      <c r="CKZ235" s="47"/>
      <c r="CLA235" s="47"/>
      <c r="CLB235" s="47"/>
      <c r="CLC235" s="47"/>
      <c r="CLD235" s="47"/>
      <c r="CLE235" s="47"/>
      <c r="CLF235" s="47"/>
      <c r="CLG235" s="47"/>
      <c r="CLH235" s="47"/>
      <c r="CLI235" s="47"/>
      <c r="CLJ235" s="47"/>
      <c r="CLK235" s="47"/>
      <c r="CLL235" s="47"/>
      <c r="CLM235" s="47"/>
      <c r="CLN235" s="47"/>
      <c r="CLO235" s="47"/>
      <c r="CLP235" s="47"/>
      <c r="CLQ235" s="47"/>
      <c r="CLR235" s="47"/>
      <c r="CLS235" s="47"/>
      <c r="CLT235" s="47"/>
      <c r="CLU235" s="47"/>
      <c r="CLV235" s="47"/>
      <c r="CLW235" s="47"/>
      <c r="CLX235" s="47"/>
      <c r="CLY235" s="47"/>
      <c r="CLZ235" s="47"/>
      <c r="CMA235" s="47"/>
      <c r="CMB235" s="47"/>
      <c r="CMC235" s="47"/>
      <c r="CMD235" s="47"/>
      <c r="CME235" s="47"/>
      <c r="CMF235" s="47"/>
      <c r="CMG235" s="47"/>
      <c r="CMH235" s="47"/>
      <c r="CMI235" s="47"/>
      <c r="CMJ235" s="47"/>
      <c r="CMK235" s="47"/>
      <c r="CML235" s="47"/>
      <c r="CMM235" s="47"/>
      <c r="CMN235" s="47"/>
      <c r="CMO235" s="47"/>
      <c r="CMP235" s="47"/>
      <c r="CMQ235" s="47"/>
      <c r="CMR235" s="47"/>
      <c r="CMS235" s="47"/>
      <c r="CMT235" s="47"/>
      <c r="CMU235" s="47"/>
      <c r="CMV235" s="47"/>
      <c r="CMW235" s="47"/>
      <c r="CMX235" s="47"/>
      <c r="CMY235" s="47"/>
      <c r="CMZ235" s="47"/>
      <c r="CNA235" s="47"/>
      <c r="CNB235" s="47"/>
      <c r="CNC235" s="47"/>
      <c r="CND235" s="47"/>
      <c r="CNE235" s="47"/>
      <c r="CNF235" s="47"/>
      <c r="CNG235" s="47"/>
      <c r="CNH235" s="47"/>
      <c r="CNI235" s="47"/>
      <c r="CNJ235" s="47"/>
      <c r="CNK235" s="47"/>
      <c r="CNL235" s="47"/>
      <c r="CNM235" s="47"/>
      <c r="CNN235" s="47"/>
      <c r="CNO235" s="47"/>
      <c r="CNP235" s="47"/>
      <c r="CNQ235" s="47"/>
      <c r="CNR235" s="47"/>
      <c r="CNS235" s="47"/>
      <c r="CNT235" s="47"/>
      <c r="CNU235" s="47"/>
      <c r="CNV235" s="47"/>
      <c r="CNW235" s="47"/>
      <c r="CNX235" s="47"/>
      <c r="CNY235" s="47"/>
      <c r="CNZ235" s="47"/>
      <c r="COA235" s="47"/>
      <c r="COB235" s="47"/>
      <c r="COC235" s="47"/>
      <c r="COD235" s="47"/>
      <c r="COE235" s="47"/>
      <c r="COF235" s="47"/>
      <c r="COG235" s="47"/>
      <c r="COH235" s="47"/>
      <c r="COI235" s="47"/>
      <c r="COJ235" s="47"/>
      <c r="COK235" s="47"/>
      <c r="COL235" s="47"/>
      <c r="COM235" s="47"/>
      <c r="CON235" s="47"/>
      <c r="COO235" s="47"/>
      <c r="COP235" s="47"/>
      <c r="COQ235" s="47"/>
      <c r="COR235" s="47"/>
      <c r="COS235" s="47"/>
      <c r="COT235" s="47"/>
      <c r="COU235" s="47"/>
      <c r="COV235" s="47"/>
      <c r="COW235" s="47"/>
      <c r="COX235" s="47"/>
      <c r="COY235" s="47"/>
      <c r="COZ235" s="47"/>
      <c r="CPA235" s="47"/>
      <c r="CPB235" s="47"/>
      <c r="CPC235" s="47"/>
      <c r="CPD235" s="47"/>
      <c r="CPE235" s="47"/>
      <c r="CPF235" s="47"/>
      <c r="CPG235" s="47"/>
      <c r="CPH235" s="47"/>
      <c r="CPI235" s="47"/>
      <c r="CPJ235" s="47"/>
      <c r="CPK235" s="47"/>
      <c r="CPL235" s="47"/>
      <c r="CPM235" s="47"/>
      <c r="CPN235" s="47"/>
      <c r="CPO235" s="47"/>
      <c r="CPP235" s="47"/>
      <c r="CPQ235" s="47"/>
      <c r="CPR235" s="47"/>
      <c r="CPS235" s="47"/>
      <c r="CPT235" s="47"/>
      <c r="CPU235" s="47"/>
      <c r="CPV235" s="47"/>
      <c r="CPW235" s="47"/>
      <c r="CPX235" s="47"/>
      <c r="CPY235" s="47"/>
      <c r="CPZ235" s="47"/>
      <c r="CQA235" s="47"/>
      <c r="CQB235" s="47"/>
      <c r="CQC235" s="47"/>
      <c r="CQD235" s="47"/>
      <c r="CQE235" s="47"/>
      <c r="CQF235" s="47"/>
      <c r="CQG235" s="47"/>
      <c r="CQH235" s="47"/>
      <c r="CQI235" s="47"/>
      <c r="CQJ235" s="47"/>
      <c r="CQK235" s="47"/>
      <c r="CQL235" s="47"/>
      <c r="CQM235" s="47"/>
      <c r="CQN235" s="47"/>
      <c r="CQO235" s="47"/>
      <c r="CQP235" s="47"/>
      <c r="CQQ235" s="47"/>
      <c r="CQR235" s="47"/>
      <c r="CQS235" s="47"/>
      <c r="CQT235" s="47"/>
      <c r="CQU235" s="47"/>
      <c r="CQV235" s="47"/>
      <c r="CQW235" s="47"/>
      <c r="CQX235" s="47"/>
      <c r="CQY235" s="47"/>
      <c r="CQZ235" s="47"/>
      <c r="CRA235" s="47"/>
      <c r="CRB235" s="47"/>
      <c r="CRC235" s="47"/>
      <c r="CRD235" s="47"/>
      <c r="CRE235" s="47"/>
      <c r="CRF235" s="47"/>
      <c r="CRG235" s="47"/>
      <c r="CRH235" s="47"/>
      <c r="CRI235" s="47"/>
      <c r="CRJ235" s="47"/>
      <c r="CRK235" s="47"/>
      <c r="CRL235" s="47"/>
      <c r="CRM235" s="47"/>
      <c r="CRN235" s="47"/>
      <c r="CRO235" s="47"/>
      <c r="CRP235" s="47"/>
      <c r="CRQ235" s="47"/>
      <c r="CRR235" s="47"/>
      <c r="CRS235" s="47"/>
      <c r="CRT235" s="47"/>
      <c r="CRU235" s="47"/>
      <c r="CRV235" s="47"/>
      <c r="CRW235" s="47"/>
      <c r="CRX235" s="47"/>
      <c r="CRY235" s="47"/>
      <c r="CRZ235" s="47"/>
      <c r="CSA235" s="47"/>
      <c r="CSB235" s="47"/>
      <c r="CSC235" s="47"/>
      <c r="CSD235" s="47"/>
      <c r="CSE235" s="47"/>
      <c r="CSF235" s="47"/>
      <c r="CSG235" s="47"/>
      <c r="CSH235" s="47"/>
      <c r="CSI235" s="47"/>
      <c r="CSJ235" s="47"/>
      <c r="CSK235" s="47"/>
      <c r="CSL235" s="47"/>
      <c r="CSM235" s="47"/>
      <c r="CSN235" s="47"/>
      <c r="CSO235" s="47"/>
      <c r="CSP235" s="47"/>
      <c r="CSQ235" s="47"/>
      <c r="CSR235" s="47"/>
      <c r="CSS235" s="47"/>
      <c r="CST235" s="47"/>
      <c r="CSU235" s="47"/>
      <c r="CSV235" s="47"/>
      <c r="CSW235" s="47"/>
      <c r="CSX235" s="47"/>
      <c r="CSY235" s="47"/>
      <c r="CSZ235" s="47"/>
      <c r="CTA235" s="47"/>
      <c r="CTB235" s="47"/>
      <c r="CTC235" s="47"/>
      <c r="CTD235" s="47"/>
      <c r="CTE235" s="47"/>
      <c r="CTF235" s="47"/>
      <c r="CTG235" s="47"/>
      <c r="CTH235" s="47"/>
      <c r="CTI235" s="47"/>
      <c r="CTJ235" s="47"/>
      <c r="CTK235" s="47"/>
      <c r="CTL235" s="47"/>
      <c r="CTM235" s="47"/>
      <c r="CTN235" s="47"/>
      <c r="CTO235" s="47"/>
      <c r="CTP235" s="47"/>
      <c r="CTQ235" s="47"/>
      <c r="CTR235" s="47"/>
      <c r="CTS235" s="47"/>
      <c r="CTT235" s="47"/>
      <c r="CTU235" s="47"/>
      <c r="CTV235" s="47"/>
      <c r="CTW235" s="47"/>
      <c r="CTX235" s="47"/>
      <c r="CTY235" s="47"/>
      <c r="CTZ235" s="47"/>
      <c r="CUA235" s="47"/>
      <c r="CUB235" s="47"/>
      <c r="CUC235" s="47"/>
      <c r="CUD235" s="47"/>
      <c r="CUE235" s="47"/>
      <c r="CUF235" s="47"/>
      <c r="CUG235" s="47"/>
      <c r="CUH235" s="47"/>
      <c r="CUI235" s="47"/>
      <c r="CUJ235" s="47"/>
      <c r="CUK235" s="47"/>
      <c r="CUL235" s="47"/>
      <c r="CUM235" s="47"/>
      <c r="CUN235" s="47"/>
      <c r="CUO235" s="47"/>
      <c r="CUP235" s="47"/>
      <c r="CUQ235" s="47"/>
      <c r="CUR235" s="47"/>
      <c r="CUS235" s="47"/>
      <c r="CUT235" s="47"/>
      <c r="CUU235" s="47"/>
      <c r="CUV235" s="47"/>
      <c r="CUW235" s="47"/>
      <c r="CUX235" s="47"/>
      <c r="CUY235" s="47"/>
      <c r="CUZ235" s="47"/>
      <c r="CVA235" s="47"/>
      <c r="CVB235" s="47"/>
      <c r="CVC235" s="47"/>
      <c r="CVD235" s="47"/>
      <c r="CVE235" s="47"/>
      <c r="CVF235" s="47"/>
      <c r="CVG235" s="47"/>
      <c r="CVH235" s="47"/>
      <c r="CVI235" s="47"/>
      <c r="CVJ235" s="47"/>
      <c r="CVK235" s="47"/>
      <c r="CVL235" s="47"/>
      <c r="CVM235" s="47"/>
      <c r="CVN235" s="47"/>
      <c r="CVO235" s="47"/>
      <c r="CVP235" s="47"/>
      <c r="CVQ235" s="47"/>
      <c r="CVR235" s="47"/>
      <c r="CVS235" s="47"/>
      <c r="CVT235" s="47"/>
      <c r="CVU235" s="47"/>
      <c r="CVV235" s="47"/>
      <c r="CVW235" s="47"/>
      <c r="CVX235" s="47"/>
      <c r="CVY235" s="47"/>
      <c r="CVZ235" s="47"/>
      <c r="CWA235" s="47"/>
      <c r="CWB235" s="47"/>
      <c r="CWC235" s="47"/>
      <c r="CWD235" s="47"/>
      <c r="CWE235" s="47"/>
      <c r="CWF235" s="47"/>
      <c r="CWG235" s="47"/>
      <c r="CWH235" s="47"/>
      <c r="CWI235" s="47"/>
      <c r="CWJ235" s="47"/>
      <c r="CWK235" s="47"/>
      <c r="CWL235" s="47"/>
      <c r="CWM235" s="47"/>
      <c r="CWN235" s="47"/>
      <c r="CWO235" s="47"/>
      <c r="CWP235" s="47"/>
      <c r="CWQ235" s="47"/>
      <c r="CWR235" s="47"/>
      <c r="CWS235" s="47"/>
      <c r="CWT235" s="47"/>
      <c r="CWU235" s="47"/>
      <c r="CWV235" s="47"/>
      <c r="CWW235" s="47"/>
      <c r="CWX235" s="47"/>
      <c r="CWY235" s="47"/>
      <c r="CWZ235" s="47"/>
      <c r="CXA235" s="47"/>
      <c r="CXB235" s="47"/>
      <c r="CXC235" s="47"/>
      <c r="CXD235" s="47"/>
      <c r="CXE235" s="47"/>
      <c r="CXF235" s="47"/>
      <c r="CXG235" s="47"/>
      <c r="CXH235" s="47"/>
      <c r="CXI235" s="47"/>
      <c r="CXJ235" s="47"/>
      <c r="CXK235" s="47"/>
      <c r="CXL235" s="47"/>
      <c r="CXM235" s="47"/>
      <c r="CXN235" s="47"/>
      <c r="CXO235" s="47"/>
      <c r="CXP235" s="47"/>
      <c r="CXQ235" s="47"/>
      <c r="CXR235" s="47"/>
      <c r="CXS235" s="47"/>
      <c r="CXT235" s="47"/>
      <c r="CXU235" s="47"/>
      <c r="CXV235" s="47"/>
      <c r="CXW235" s="47"/>
      <c r="CXX235" s="47"/>
      <c r="CXY235" s="47"/>
      <c r="CXZ235" s="47"/>
      <c r="CYA235" s="47"/>
      <c r="CYB235" s="47"/>
      <c r="CYC235" s="47"/>
      <c r="CYD235" s="47"/>
      <c r="CYE235" s="47"/>
      <c r="CYF235" s="47"/>
      <c r="CYG235" s="47"/>
      <c r="CYH235" s="47"/>
      <c r="CYI235" s="47"/>
      <c r="CYJ235" s="47"/>
      <c r="CYK235" s="47"/>
      <c r="CYL235" s="47"/>
      <c r="CYM235" s="47"/>
      <c r="CYN235" s="47"/>
      <c r="CYO235" s="47"/>
      <c r="CYP235" s="47"/>
      <c r="CYQ235" s="47"/>
      <c r="CYR235" s="47"/>
      <c r="CYS235" s="47"/>
      <c r="CYT235" s="47"/>
      <c r="CYU235" s="47"/>
      <c r="CYV235" s="47"/>
      <c r="CYW235" s="47"/>
      <c r="CYX235" s="47"/>
      <c r="CYY235" s="47"/>
      <c r="CYZ235" s="47"/>
      <c r="CZA235" s="47"/>
      <c r="CZB235" s="47"/>
      <c r="CZC235" s="47"/>
      <c r="CZD235" s="47"/>
      <c r="CZE235" s="47"/>
      <c r="CZF235" s="47"/>
      <c r="CZG235" s="47"/>
      <c r="CZH235" s="47"/>
      <c r="CZI235" s="47"/>
      <c r="CZJ235" s="47"/>
      <c r="CZK235" s="47"/>
      <c r="CZL235" s="47"/>
      <c r="CZM235" s="47"/>
      <c r="CZN235" s="47"/>
      <c r="CZO235" s="47"/>
      <c r="CZP235" s="47"/>
      <c r="CZQ235" s="47"/>
      <c r="CZR235" s="47"/>
      <c r="CZS235" s="47"/>
      <c r="CZT235" s="47"/>
      <c r="CZU235" s="47"/>
      <c r="CZV235" s="47"/>
      <c r="CZW235" s="47"/>
      <c r="CZX235" s="47"/>
      <c r="CZY235" s="47"/>
      <c r="CZZ235" s="47"/>
      <c r="DAA235" s="47"/>
      <c r="DAB235" s="47"/>
      <c r="DAC235" s="47"/>
      <c r="DAD235" s="47"/>
      <c r="DAE235" s="47"/>
      <c r="DAF235" s="47"/>
      <c r="DAG235" s="47"/>
      <c r="DAH235" s="47"/>
      <c r="DAI235" s="47"/>
      <c r="DAJ235" s="47"/>
      <c r="DAK235" s="47"/>
      <c r="DAL235" s="47"/>
      <c r="DAM235" s="47"/>
      <c r="DAN235" s="47"/>
      <c r="DAO235" s="47"/>
      <c r="DAP235" s="47"/>
      <c r="DAQ235" s="47"/>
      <c r="DAR235" s="47"/>
      <c r="DAS235" s="47"/>
      <c r="DAT235" s="47"/>
      <c r="DAU235" s="47"/>
      <c r="DAV235" s="47"/>
      <c r="DAW235" s="47"/>
      <c r="DAX235" s="47"/>
      <c r="DAY235" s="47"/>
      <c r="DAZ235" s="47"/>
      <c r="DBA235" s="47"/>
      <c r="DBB235" s="47"/>
      <c r="DBC235" s="47"/>
      <c r="DBD235" s="47"/>
      <c r="DBE235" s="47"/>
      <c r="DBF235" s="47"/>
      <c r="DBG235" s="47"/>
      <c r="DBH235" s="47"/>
      <c r="DBI235" s="47"/>
      <c r="DBJ235" s="47"/>
      <c r="DBK235" s="47"/>
      <c r="DBL235" s="47"/>
      <c r="DBM235" s="47"/>
      <c r="DBN235" s="47"/>
      <c r="DBO235" s="47"/>
      <c r="DBP235" s="47"/>
      <c r="DBQ235" s="47"/>
      <c r="DBR235" s="47"/>
      <c r="DBS235" s="47"/>
      <c r="DBT235" s="47"/>
      <c r="DBU235" s="47"/>
      <c r="DBV235" s="47"/>
      <c r="DBW235" s="47"/>
      <c r="DBX235" s="47"/>
      <c r="DBY235" s="47"/>
      <c r="DBZ235" s="47"/>
      <c r="DCA235" s="47"/>
      <c r="DCB235" s="47"/>
      <c r="DCC235" s="47"/>
      <c r="DCD235" s="47"/>
      <c r="DCE235" s="47"/>
      <c r="DCF235" s="47"/>
      <c r="DCG235" s="47"/>
      <c r="DCH235" s="47"/>
      <c r="DCI235" s="47"/>
      <c r="DCJ235" s="47"/>
      <c r="DCK235" s="47"/>
      <c r="DCL235" s="47"/>
      <c r="DCM235" s="47"/>
      <c r="DCN235" s="47"/>
      <c r="DCO235" s="47"/>
      <c r="DCP235" s="47"/>
      <c r="DCQ235" s="47"/>
      <c r="DCR235" s="47"/>
      <c r="DCS235" s="47"/>
      <c r="DCT235" s="47"/>
      <c r="DCU235" s="47"/>
      <c r="DCV235" s="47"/>
      <c r="DCW235" s="47"/>
      <c r="DCX235" s="47"/>
      <c r="DCY235" s="47"/>
      <c r="DCZ235" s="47"/>
      <c r="DDA235" s="47"/>
      <c r="DDB235" s="47"/>
      <c r="DDC235" s="47"/>
      <c r="DDD235" s="47"/>
      <c r="DDE235" s="47"/>
      <c r="DDF235" s="47"/>
      <c r="DDG235" s="47"/>
      <c r="DDH235" s="47"/>
      <c r="DDI235" s="47"/>
      <c r="DDJ235" s="47"/>
      <c r="DDK235" s="47"/>
      <c r="DDL235" s="47"/>
      <c r="DDM235" s="47"/>
      <c r="DDN235" s="47"/>
      <c r="DDO235" s="47"/>
      <c r="DDP235" s="47"/>
      <c r="DDQ235" s="47"/>
      <c r="DDR235" s="47"/>
      <c r="DDS235" s="47"/>
      <c r="DDT235" s="47"/>
      <c r="DDU235" s="47"/>
      <c r="DDV235" s="47"/>
      <c r="DDW235" s="47"/>
      <c r="DDX235" s="47"/>
      <c r="DDY235" s="47"/>
      <c r="DDZ235" s="47"/>
      <c r="DEA235" s="47"/>
      <c r="DEB235" s="47"/>
      <c r="DEC235" s="47"/>
      <c r="DED235" s="47"/>
      <c r="DEE235" s="47"/>
      <c r="DEF235" s="47"/>
      <c r="DEG235" s="47"/>
      <c r="DEH235" s="47"/>
      <c r="DEI235" s="47"/>
      <c r="DEJ235" s="47"/>
      <c r="DEK235" s="47"/>
      <c r="DEL235" s="47"/>
      <c r="DEM235" s="47"/>
      <c r="DEN235" s="47"/>
      <c r="DEO235" s="47"/>
      <c r="DEP235" s="47"/>
      <c r="DEQ235" s="47"/>
      <c r="DER235" s="47"/>
      <c r="DES235" s="47"/>
      <c r="DET235" s="47"/>
      <c r="DEU235" s="47"/>
      <c r="DEV235" s="47"/>
      <c r="DEW235" s="47"/>
      <c r="DEX235" s="47"/>
      <c r="DEY235" s="47"/>
      <c r="DEZ235" s="47"/>
      <c r="DFA235" s="47"/>
      <c r="DFB235" s="47"/>
      <c r="DFC235" s="47"/>
      <c r="DFD235" s="47"/>
      <c r="DFE235" s="47"/>
      <c r="DFF235" s="47"/>
      <c r="DFG235" s="47"/>
      <c r="DFH235" s="47"/>
      <c r="DFI235" s="47"/>
      <c r="DFJ235" s="47"/>
      <c r="DFK235" s="47"/>
      <c r="DFL235" s="47"/>
      <c r="DFM235" s="47"/>
      <c r="DFN235" s="47"/>
      <c r="DFO235" s="47"/>
      <c r="DFP235" s="47"/>
      <c r="DFQ235" s="47"/>
      <c r="DFR235" s="47"/>
      <c r="DFS235" s="47"/>
      <c r="DFT235" s="47"/>
      <c r="DFU235" s="47"/>
      <c r="DFV235" s="47"/>
      <c r="DFW235" s="47"/>
      <c r="DFX235" s="47"/>
      <c r="DFY235" s="47"/>
      <c r="DFZ235" s="47"/>
      <c r="DGA235" s="47"/>
      <c r="DGB235" s="47"/>
      <c r="DGC235" s="47"/>
      <c r="DGD235" s="47"/>
      <c r="DGE235" s="47"/>
      <c r="DGF235" s="47"/>
      <c r="DGG235" s="47"/>
      <c r="DGH235" s="47"/>
      <c r="DGI235" s="47"/>
      <c r="DGJ235" s="47"/>
      <c r="DGK235" s="47"/>
      <c r="DGL235" s="47"/>
      <c r="DGM235" s="47"/>
      <c r="DGN235" s="47"/>
      <c r="DGO235" s="47"/>
      <c r="DGP235" s="47"/>
      <c r="DGQ235" s="47"/>
      <c r="DGR235" s="47"/>
      <c r="DGS235" s="47"/>
      <c r="DGT235" s="47"/>
      <c r="DGU235" s="47"/>
      <c r="DGV235" s="47"/>
      <c r="DGW235" s="47"/>
      <c r="DGX235" s="47"/>
      <c r="DGY235" s="47"/>
      <c r="DGZ235" s="47"/>
      <c r="DHA235" s="47"/>
      <c r="DHB235" s="47"/>
      <c r="DHC235" s="47"/>
      <c r="DHD235" s="47"/>
      <c r="DHE235" s="47"/>
      <c r="DHF235" s="47"/>
      <c r="DHG235" s="47"/>
      <c r="DHH235" s="47"/>
      <c r="DHI235" s="47"/>
      <c r="DHJ235" s="47"/>
      <c r="DHK235" s="47"/>
      <c r="DHL235" s="47"/>
      <c r="DHM235" s="47"/>
      <c r="DHN235" s="47"/>
      <c r="DHO235" s="47"/>
      <c r="DHP235" s="47"/>
      <c r="DHQ235" s="47"/>
      <c r="DHR235" s="47"/>
      <c r="DHS235" s="47"/>
      <c r="DHT235" s="47"/>
      <c r="DHU235" s="47"/>
      <c r="DHV235" s="47"/>
      <c r="DHW235" s="47"/>
      <c r="DHX235" s="47"/>
      <c r="DHY235" s="47"/>
      <c r="DHZ235" s="47"/>
      <c r="DIA235" s="47"/>
      <c r="DIB235" s="47"/>
      <c r="DIC235" s="47"/>
      <c r="DID235" s="47"/>
      <c r="DIE235" s="47"/>
      <c r="DIF235" s="47"/>
      <c r="DIG235" s="47"/>
      <c r="DIH235" s="47"/>
      <c r="DII235" s="47"/>
      <c r="DIJ235" s="47"/>
      <c r="DIK235" s="47"/>
      <c r="DIL235" s="47"/>
      <c r="DIM235" s="47"/>
      <c r="DIN235" s="47"/>
      <c r="DIO235" s="47"/>
      <c r="DIP235" s="47"/>
      <c r="DIQ235" s="47"/>
      <c r="DIR235" s="47"/>
      <c r="DIS235" s="47"/>
      <c r="DIT235" s="47"/>
      <c r="DIU235" s="47"/>
      <c r="DIV235" s="47"/>
      <c r="DIW235" s="47"/>
      <c r="DIX235" s="47"/>
      <c r="DIY235" s="47"/>
      <c r="DIZ235" s="47"/>
      <c r="DJA235" s="47"/>
      <c r="DJB235" s="47"/>
      <c r="DJC235" s="47"/>
      <c r="DJD235" s="47"/>
      <c r="DJE235" s="47"/>
      <c r="DJF235" s="47"/>
      <c r="DJG235" s="47"/>
      <c r="DJH235" s="47"/>
      <c r="DJI235" s="47"/>
      <c r="DJJ235" s="47"/>
      <c r="DJK235" s="47"/>
      <c r="DJL235" s="47"/>
      <c r="DJM235" s="47"/>
      <c r="DJN235" s="47"/>
      <c r="DJO235" s="47"/>
      <c r="DJP235" s="47"/>
      <c r="DJQ235" s="47"/>
      <c r="DJR235" s="47"/>
      <c r="DJS235" s="47"/>
      <c r="DJT235" s="47"/>
      <c r="DJU235" s="47"/>
      <c r="DJV235" s="47"/>
      <c r="DJW235" s="47"/>
      <c r="DJX235" s="47"/>
      <c r="DJY235" s="47"/>
      <c r="DJZ235" s="47"/>
      <c r="DKA235" s="47"/>
      <c r="DKB235" s="47"/>
      <c r="DKC235" s="47"/>
      <c r="DKD235" s="47"/>
      <c r="DKE235" s="47"/>
      <c r="DKF235" s="47"/>
      <c r="DKG235" s="47"/>
      <c r="DKH235" s="47"/>
      <c r="DKI235" s="47"/>
      <c r="DKJ235" s="47"/>
      <c r="DKK235" s="47"/>
      <c r="DKL235" s="47"/>
      <c r="DKM235" s="47"/>
      <c r="DKN235" s="47"/>
      <c r="DKO235" s="47"/>
      <c r="DKP235" s="47"/>
      <c r="DKQ235" s="47"/>
      <c r="DKR235" s="47"/>
      <c r="DKS235" s="47"/>
      <c r="DKT235" s="47"/>
      <c r="DKU235" s="47"/>
      <c r="DKV235" s="47"/>
      <c r="DKW235" s="47"/>
      <c r="DKX235" s="47"/>
      <c r="DKY235" s="47"/>
      <c r="DKZ235" s="47"/>
      <c r="DLA235" s="47"/>
      <c r="DLB235" s="47"/>
      <c r="DLC235" s="47"/>
      <c r="DLD235" s="47"/>
      <c r="DLE235" s="47"/>
      <c r="DLF235" s="47"/>
      <c r="DLG235" s="47"/>
      <c r="DLH235" s="47"/>
      <c r="DLI235" s="47"/>
      <c r="DLJ235" s="47"/>
      <c r="DLK235" s="47"/>
      <c r="DLL235" s="47"/>
      <c r="DLM235" s="47"/>
      <c r="DLN235" s="47"/>
      <c r="DLO235" s="47"/>
      <c r="DLP235" s="47"/>
      <c r="DLQ235" s="47"/>
      <c r="DLR235" s="47"/>
      <c r="DLS235" s="47"/>
      <c r="DLT235" s="47"/>
      <c r="DLU235" s="47"/>
      <c r="DLV235" s="47"/>
      <c r="DLW235" s="47"/>
      <c r="DLX235" s="47"/>
      <c r="DLY235" s="47"/>
      <c r="DLZ235" s="47"/>
      <c r="DMA235" s="47"/>
      <c r="DMB235" s="47"/>
      <c r="DMC235" s="47"/>
      <c r="DMD235" s="47"/>
      <c r="DME235" s="47"/>
      <c r="DMF235" s="47"/>
      <c r="DMG235" s="47"/>
      <c r="DMH235" s="47"/>
      <c r="DMI235" s="47"/>
      <c r="DMJ235" s="47"/>
      <c r="DMK235" s="47"/>
      <c r="DML235" s="47"/>
      <c r="DMM235" s="47"/>
      <c r="DMN235" s="47"/>
      <c r="DMO235" s="47"/>
      <c r="DMP235" s="47"/>
      <c r="DMQ235" s="47"/>
      <c r="DMR235" s="47"/>
      <c r="DMS235" s="47"/>
      <c r="DMT235" s="47"/>
      <c r="DMU235" s="47"/>
      <c r="DMV235" s="47"/>
      <c r="DMW235" s="47"/>
      <c r="DMX235" s="47"/>
      <c r="DMY235" s="47"/>
      <c r="DMZ235" s="47"/>
      <c r="DNA235" s="47"/>
      <c r="DNB235" s="47"/>
      <c r="DNC235" s="47"/>
      <c r="DND235" s="47"/>
      <c r="DNE235" s="47"/>
      <c r="DNF235" s="47"/>
      <c r="DNG235" s="47"/>
      <c r="DNH235" s="47"/>
      <c r="DNI235" s="47"/>
      <c r="DNJ235" s="47"/>
      <c r="DNK235" s="47"/>
      <c r="DNL235" s="47"/>
      <c r="DNM235" s="47"/>
      <c r="DNN235" s="47"/>
      <c r="DNO235" s="47"/>
      <c r="DNP235" s="47"/>
      <c r="DNQ235" s="47"/>
      <c r="DNR235" s="47"/>
      <c r="DNS235" s="47"/>
      <c r="DNT235" s="47"/>
      <c r="DNU235" s="47"/>
      <c r="DNV235" s="47"/>
      <c r="DNW235" s="47"/>
      <c r="DNX235" s="47"/>
      <c r="DNY235" s="47"/>
      <c r="DNZ235" s="47"/>
      <c r="DOA235" s="47"/>
      <c r="DOB235" s="47"/>
      <c r="DOC235" s="47"/>
      <c r="DOD235" s="47"/>
      <c r="DOE235" s="47"/>
      <c r="DOF235" s="47"/>
      <c r="DOG235" s="47"/>
      <c r="DOH235" s="47"/>
      <c r="DOI235" s="47"/>
      <c r="DOJ235" s="47"/>
      <c r="DOK235" s="47"/>
      <c r="DOL235" s="47"/>
      <c r="DOM235" s="47"/>
      <c r="DON235" s="47"/>
      <c r="DOO235" s="47"/>
      <c r="DOP235" s="47"/>
      <c r="DOQ235" s="47"/>
      <c r="DOR235" s="47"/>
      <c r="DOS235" s="47"/>
      <c r="DOT235" s="47"/>
      <c r="DOU235" s="47"/>
      <c r="DOV235" s="47"/>
      <c r="DOW235" s="47"/>
      <c r="DOX235" s="47"/>
      <c r="DOY235" s="47"/>
      <c r="DOZ235" s="47"/>
      <c r="DPA235" s="47"/>
      <c r="DPB235" s="47"/>
      <c r="DPC235" s="47"/>
      <c r="DPD235" s="47"/>
      <c r="DPE235" s="47"/>
      <c r="DPF235" s="47"/>
      <c r="DPG235" s="47"/>
      <c r="DPH235" s="47"/>
      <c r="DPI235" s="47"/>
      <c r="DPJ235" s="47"/>
      <c r="DPK235" s="47"/>
      <c r="DPL235" s="47"/>
      <c r="DPM235" s="47"/>
      <c r="DPN235" s="47"/>
      <c r="DPO235" s="47"/>
      <c r="DPP235" s="47"/>
      <c r="DPQ235" s="47"/>
      <c r="DPR235" s="47"/>
      <c r="DPS235" s="47"/>
      <c r="DPT235" s="47"/>
      <c r="DPU235" s="47"/>
      <c r="DPV235" s="47"/>
      <c r="DPW235" s="47"/>
      <c r="DPX235" s="47"/>
      <c r="DPY235" s="47"/>
      <c r="DPZ235" s="47"/>
      <c r="DQA235" s="47"/>
      <c r="DQB235" s="47"/>
      <c r="DQC235" s="47"/>
      <c r="DQD235" s="47"/>
      <c r="DQE235" s="47"/>
      <c r="DQF235" s="47"/>
      <c r="DQG235" s="47"/>
      <c r="DQH235" s="47"/>
      <c r="DQI235" s="47"/>
      <c r="DQJ235" s="47"/>
      <c r="DQK235" s="47"/>
      <c r="DQL235" s="47"/>
      <c r="DQM235" s="47"/>
      <c r="DQN235" s="47"/>
      <c r="DQO235" s="47"/>
      <c r="DQP235" s="47"/>
      <c r="DQQ235" s="47"/>
      <c r="DQR235" s="47"/>
      <c r="DQS235" s="47"/>
      <c r="DQT235" s="47"/>
      <c r="DQU235" s="47"/>
      <c r="DQV235" s="47"/>
      <c r="DQW235" s="47"/>
      <c r="DQX235" s="47"/>
      <c r="DQY235" s="47"/>
      <c r="DQZ235" s="47"/>
      <c r="DRA235" s="47"/>
      <c r="DRB235" s="47"/>
      <c r="DRC235" s="47"/>
      <c r="DRD235" s="47"/>
      <c r="DRE235" s="47"/>
      <c r="DRF235" s="47"/>
      <c r="DRG235" s="47"/>
      <c r="DRH235" s="47"/>
      <c r="DRI235" s="47"/>
      <c r="DRJ235" s="47"/>
      <c r="DRK235" s="47"/>
      <c r="DRL235" s="47"/>
      <c r="DRM235" s="47"/>
      <c r="DRN235" s="47"/>
      <c r="DRO235" s="47"/>
      <c r="DRP235" s="47"/>
      <c r="DRQ235" s="47"/>
      <c r="DRR235" s="47"/>
      <c r="DRS235" s="47"/>
      <c r="DRT235" s="47"/>
      <c r="DRU235" s="47"/>
      <c r="DRV235" s="47"/>
      <c r="DRW235" s="47"/>
      <c r="DRX235" s="47"/>
      <c r="DRY235" s="47"/>
      <c r="DRZ235" s="47"/>
      <c r="DSA235" s="47"/>
      <c r="DSB235" s="47"/>
      <c r="DSC235" s="47"/>
      <c r="DSD235" s="47"/>
      <c r="DSE235" s="47"/>
      <c r="DSF235" s="47"/>
      <c r="DSG235" s="47"/>
      <c r="DSH235" s="47"/>
      <c r="DSI235" s="47"/>
      <c r="DSJ235" s="47"/>
      <c r="DSK235" s="47"/>
      <c r="DSL235" s="47"/>
      <c r="DSM235" s="47"/>
      <c r="DSN235" s="47"/>
      <c r="DSO235" s="47"/>
      <c r="DSP235" s="47"/>
      <c r="DSQ235" s="47"/>
      <c r="DSR235" s="47"/>
      <c r="DSS235" s="47"/>
      <c r="DST235" s="47"/>
      <c r="DSU235" s="47"/>
      <c r="DSV235" s="47"/>
      <c r="DSW235" s="47"/>
      <c r="DSX235" s="47"/>
      <c r="DSY235" s="47"/>
      <c r="DSZ235" s="47"/>
      <c r="DTA235" s="47"/>
      <c r="DTB235" s="47"/>
      <c r="DTC235" s="47"/>
      <c r="DTD235" s="47"/>
      <c r="DTE235" s="47"/>
      <c r="DTF235" s="47"/>
      <c r="DTG235" s="47"/>
      <c r="DTH235" s="47"/>
      <c r="DTI235" s="47"/>
      <c r="DTJ235" s="47"/>
      <c r="DTK235" s="47"/>
      <c r="DTL235" s="47"/>
      <c r="DTM235" s="47"/>
      <c r="DTN235" s="47"/>
      <c r="DTO235" s="47"/>
      <c r="DTP235" s="47"/>
      <c r="DTQ235" s="47"/>
      <c r="DTR235" s="47"/>
      <c r="DTS235" s="47"/>
      <c r="DTT235" s="47"/>
      <c r="DTU235" s="47"/>
      <c r="DTV235" s="47"/>
      <c r="DTW235" s="47"/>
      <c r="DTX235" s="47"/>
      <c r="DTY235" s="47"/>
      <c r="DTZ235" s="47"/>
      <c r="DUA235" s="47"/>
      <c r="DUB235" s="47"/>
      <c r="DUC235" s="47"/>
      <c r="DUD235" s="47"/>
      <c r="DUE235" s="47"/>
      <c r="DUF235" s="47"/>
      <c r="DUG235" s="47"/>
      <c r="DUH235" s="47"/>
      <c r="DUI235" s="47"/>
      <c r="DUJ235" s="47"/>
      <c r="DUK235" s="47"/>
      <c r="DUL235" s="47"/>
      <c r="DUM235" s="47"/>
      <c r="DUN235" s="47"/>
      <c r="DUO235" s="47"/>
      <c r="DUP235" s="47"/>
      <c r="DUQ235" s="47"/>
      <c r="DUR235" s="47"/>
      <c r="DUS235" s="47"/>
      <c r="DUT235" s="47"/>
      <c r="DUU235" s="47"/>
      <c r="DUV235" s="47"/>
      <c r="DUW235" s="47"/>
      <c r="DUX235" s="47"/>
      <c r="DUY235" s="47"/>
      <c r="DUZ235" s="47"/>
      <c r="DVA235" s="47"/>
      <c r="DVB235" s="47"/>
      <c r="DVC235" s="47"/>
      <c r="DVD235" s="47"/>
      <c r="DVE235" s="47"/>
      <c r="DVF235" s="47"/>
      <c r="DVG235" s="47"/>
      <c r="DVH235" s="47"/>
      <c r="DVI235" s="47"/>
      <c r="DVJ235" s="47"/>
      <c r="DVK235" s="47"/>
      <c r="DVL235" s="47"/>
      <c r="DVM235" s="47"/>
      <c r="DVN235" s="47"/>
      <c r="DVO235" s="47"/>
      <c r="DVP235" s="47"/>
      <c r="DVQ235" s="47"/>
      <c r="DVR235" s="47"/>
      <c r="DVS235" s="47"/>
      <c r="DVT235" s="47"/>
      <c r="DVU235" s="47"/>
      <c r="DVV235" s="47"/>
      <c r="DVW235" s="47"/>
      <c r="DVX235" s="47"/>
      <c r="DVY235" s="47"/>
      <c r="DVZ235" s="47"/>
      <c r="DWA235" s="47"/>
      <c r="DWB235" s="47"/>
      <c r="DWC235" s="47"/>
      <c r="DWD235" s="47"/>
      <c r="DWE235" s="47"/>
      <c r="DWF235" s="47"/>
      <c r="DWG235" s="47"/>
      <c r="DWH235" s="47"/>
      <c r="DWI235" s="47"/>
      <c r="DWJ235" s="47"/>
      <c r="DWK235" s="47"/>
      <c r="DWL235" s="47"/>
      <c r="DWM235" s="47"/>
      <c r="DWN235" s="47"/>
      <c r="DWO235" s="47"/>
      <c r="DWP235" s="47"/>
      <c r="DWQ235" s="47"/>
      <c r="DWR235" s="47"/>
      <c r="DWS235" s="47"/>
      <c r="DWT235" s="47"/>
      <c r="DWU235" s="47"/>
      <c r="DWV235" s="47"/>
      <c r="DWW235" s="47"/>
      <c r="DWX235" s="47"/>
      <c r="DWY235" s="47"/>
      <c r="DWZ235" s="47"/>
      <c r="DXA235" s="47"/>
      <c r="DXB235" s="47"/>
      <c r="DXC235" s="47"/>
      <c r="DXD235" s="47"/>
      <c r="DXE235" s="47"/>
      <c r="DXF235" s="47"/>
      <c r="DXG235" s="47"/>
      <c r="DXH235" s="47"/>
      <c r="DXI235" s="47"/>
      <c r="DXJ235" s="47"/>
      <c r="DXK235" s="47"/>
      <c r="DXL235" s="47"/>
      <c r="DXM235" s="47"/>
      <c r="DXN235" s="47"/>
      <c r="DXO235" s="47"/>
      <c r="DXP235" s="47"/>
      <c r="DXQ235" s="47"/>
      <c r="DXR235" s="47"/>
      <c r="DXS235" s="47"/>
      <c r="DXT235" s="47"/>
      <c r="DXU235" s="47"/>
      <c r="DXV235" s="47"/>
      <c r="DXW235" s="47"/>
      <c r="DXX235" s="47"/>
      <c r="DXY235" s="47"/>
      <c r="DXZ235" s="47"/>
      <c r="DYA235" s="47"/>
      <c r="DYB235" s="47"/>
      <c r="DYC235" s="47"/>
      <c r="DYD235" s="47"/>
      <c r="DYE235" s="47"/>
      <c r="DYF235" s="47"/>
      <c r="DYG235" s="47"/>
      <c r="DYH235" s="47"/>
      <c r="DYI235" s="47"/>
      <c r="DYJ235" s="47"/>
      <c r="DYK235" s="47"/>
      <c r="DYL235" s="47"/>
      <c r="DYM235" s="47"/>
      <c r="DYN235" s="47"/>
      <c r="DYO235" s="47"/>
      <c r="DYP235" s="47"/>
      <c r="DYQ235" s="47"/>
      <c r="DYR235" s="47"/>
      <c r="DYS235" s="47"/>
      <c r="DYT235" s="47"/>
      <c r="DYU235" s="47"/>
      <c r="DYV235" s="47"/>
      <c r="DYW235" s="47"/>
      <c r="DYX235" s="47"/>
      <c r="DYY235" s="47"/>
      <c r="DYZ235" s="47"/>
      <c r="DZA235" s="47"/>
      <c r="DZB235" s="47"/>
      <c r="DZC235" s="47"/>
      <c r="DZD235" s="47"/>
      <c r="DZE235" s="47"/>
      <c r="DZF235" s="47"/>
      <c r="DZG235" s="47"/>
      <c r="DZH235" s="47"/>
      <c r="DZI235" s="47"/>
      <c r="DZJ235" s="47"/>
      <c r="DZK235" s="47"/>
      <c r="DZL235" s="47"/>
      <c r="DZM235" s="47"/>
      <c r="DZN235" s="47"/>
      <c r="DZO235" s="47"/>
      <c r="DZP235" s="47"/>
      <c r="DZQ235" s="47"/>
      <c r="DZR235" s="47"/>
      <c r="DZS235" s="47"/>
      <c r="DZT235" s="47"/>
      <c r="DZU235" s="47"/>
      <c r="DZV235" s="47"/>
      <c r="DZW235" s="47"/>
      <c r="DZX235" s="47"/>
      <c r="DZY235" s="47"/>
      <c r="DZZ235" s="47"/>
      <c r="EAA235" s="47"/>
      <c r="EAB235" s="47"/>
      <c r="EAC235" s="47"/>
      <c r="EAD235" s="47"/>
      <c r="EAE235" s="47"/>
      <c r="EAF235" s="47"/>
      <c r="EAG235" s="47"/>
      <c r="EAH235" s="47"/>
      <c r="EAI235" s="47"/>
      <c r="EAJ235" s="47"/>
      <c r="EAK235" s="47"/>
      <c r="EAL235" s="47"/>
      <c r="EAM235" s="47"/>
      <c r="EAN235" s="47"/>
      <c r="EAO235" s="47"/>
      <c r="EAP235" s="47"/>
      <c r="EAQ235" s="47"/>
      <c r="EAR235" s="47"/>
      <c r="EAS235" s="47"/>
      <c r="EAT235" s="47"/>
      <c r="EAU235" s="47"/>
      <c r="EAV235" s="47"/>
      <c r="EAW235" s="47"/>
      <c r="EAX235" s="47"/>
      <c r="EAY235" s="47"/>
      <c r="EAZ235" s="47"/>
      <c r="EBA235" s="47"/>
      <c r="EBB235" s="47"/>
      <c r="EBC235" s="47"/>
      <c r="EBD235" s="47"/>
      <c r="EBE235" s="47"/>
      <c r="EBF235" s="47"/>
      <c r="EBG235" s="47"/>
      <c r="EBH235" s="47"/>
      <c r="EBI235" s="47"/>
      <c r="EBJ235" s="47"/>
      <c r="EBK235" s="47"/>
      <c r="EBL235" s="47"/>
      <c r="EBM235" s="47"/>
      <c r="EBN235" s="47"/>
      <c r="EBO235" s="47"/>
      <c r="EBP235" s="47"/>
      <c r="EBQ235" s="47"/>
      <c r="EBR235" s="47"/>
      <c r="EBS235" s="47"/>
      <c r="EBT235" s="47"/>
      <c r="EBU235" s="47"/>
      <c r="EBV235" s="47"/>
      <c r="EBW235" s="47"/>
      <c r="EBX235" s="47"/>
      <c r="EBY235" s="47"/>
      <c r="EBZ235" s="47"/>
      <c r="ECA235" s="47"/>
      <c r="ECB235" s="47"/>
      <c r="ECC235" s="47"/>
      <c r="ECD235" s="47"/>
      <c r="ECE235" s="47"/>
      <c r="ECF235" s="47"/>
      <c r="ECG235" s="47"/>
      <c r="ECH235" s="47"/>
      <c r="ECI235" s="47"/>
      <c r="ECJ235" s="47"/>
      <c r="ECK235" s="47"/>
      <c r="ECL235" s="47"/>
      <c r="ECM235" s="47"/>
      <c r="ECN235" s="47"/>
      <c r="ECO235" s="47"/>
      <c r="ECP235" s="47"/>
      <c r="ECQ235" s="47"/>
      <c r="ECR235" s="47"/>
      <c r="ECS235" s="47"/>
      <c r="ECT235" s="47"/>
      <c r="ECU235" s="47"/>
      <c r="ECV235" s="47"/>
      <c r="ECW235" s="47"/>
      <c r="ECX235" s="47"/>
      <c r="ECY235" s="47"/>
      <c r="ECZ235" s="47"/>
      <c r="EDA235" s="47"/>
      <c r="EDB235" s="47"/>
      <c r="EDC235" s="47"/>
      <c r="EDD235" s="47"/>
      <c r="EDE235" s="47"/>
      <c r="EDF235" s="47"/>
      <c r="EDG235" s="47"/>
      <c r="EDH235" s="47"/>
      <c r="EDI235" s="47"/>
      <c r="EDJ235" s="47"/>
      <c r="EDK235" s="47"/>
      <c r="EDL235" s="47"/>
      <c r="EDM235" s="47"/>
      <c r="EDN235" s="47"/>
      <c r="EDO235" s="47"/>
      <c r="EDP235" s="47"/>
      <c r="EDQ235" s="47"/>
      <c r="EDR235" s="47"/>
      <c r="EDS235" s="47"/>
      <c r="EDT235" s="47"/>
      <c r="EDU235" s="47"/>
      <c r="EDV235" s="47"/>
      <c r="EDW235" s="47"/>
      <c r="EDX235" s="47"/>
      <c r="EDY235" s="47"/>
      <c r="EDZ235" s="47"/>
      <c r="EEA235" s="47"/>
      <c r="EEB235" s="47"/>
      <c r="EEC235" s="47"/>
      <c r="EED235" s="47"/>
      <c r="EEE235" s="47"/>
      <c r="EEF235" s="47"/>
      <c r="EEG235" s="47"/>
      <c r="EEH235" s="47"/>
      <c r="EEI235" s="47"/>
      <c r="EEJ235" s="47"/>
      <c r="EEK235" s="47"/>
      <c r="EEL235" s="47"/>
      <c r="EEM235" s="47"/>
      <c r="EEN235" s="47"/>
      <c r="EEO235" s="47"/>
      <c r="EEP235" s="47"/>
      <c r="EEQ235" s="47"/>
      <c r="EER235" s="47"/>
      <c r="EES235" s="47"/>
      <c r="EET235" s="47"/>
      <c r="EEU235" s="47"/>
      <c r="EEV235" s="47"/>
      <c r="EEW235" s="47"/>
      <c r="EEX235" s="47"/>
      <c r="EEY235" s="47"/>
      <c r="EEZ235" s="47"/>
      <c r="EFA235" s="47"/>
      <c r="EFB235" s="47"/>
      <c r="EFC235" s="47"/>
      <c r="EFD235" s="47"/>
      <c r="EFE235" s="47"/>
      <c r="EFF235" s="47"/>
      <c r="EFG235" s="47"/>
      <c r="EFH235" s="47"/>
      <c r="EFI235" s="47"/>
      <c r="EFJ235" s="47"/>
      <c r="EFK235" s="47"/>
      <c r="EFL235" s="47"/>
      <c r="EFM235" s="47"/>
      <c r="EFN235" s="47"/>
      <c r="EFO235" s="47"/>
      <c r="EFP235" s="47"/>
      <c r="EFQ235" s="47"/>
      <c r="EFR235" s="47"/>
      <c r="EFS235" s="47"/>
      <c r="EFT235" s="47"/>
      <c r="EFU235" s="47"/>
      <c r="EFV235" s="47"/>
      <c r="EFW235" s="47"/>
      <c r="EFX235" s="47"/>
      <c r="EFY235" s="47"/>
      <c r="EFZ235" s="47"/>
      <c r="EGA235" s="47"/>
      <c r="EGB235" s="47"/>
      <c r="EGC235" s="47"/>
      <c r="EGD235" s="47"/>
      <c r="EGE235" s="47"/>
      <c r="EGF235" s="47"/>
      <c r="EGG235" s="47"/>
      <c r="EGH235" s="47"/>
      <c r="EGI235" s="47"/>
      <c r="EGJ235" s="47"/>
      <c r="EGK235" s="47"/>
      <c r="EGL235" s="47"/>
      <c r="EGM235" s="47"/>
      <c r="EGN235" s="47"/>
      <c r="EGO235" s="47"/>
      <c r="EGP235" s="47"/>
      <c r="EGQ235" s="47"/>
      <c r="EGR235" s="47"/>
      <c r="EGS235" s="47"/>
      <c r="EGT235" s="47"/>
      <c r="EGU235" s="47"/>
      <c r="EGV235" s="47"/>
      <c r="EGW235" s="47"/>
      <c r="EGX235" s="47"/>
      <c r="EGY235" s="47"/>
      <c r="EGZ235" s="47"/>
      <c r="EHA235" s="47"/>
      <c r="EHB235" s="47"/>
      <c r="EHC235" s="47"/>
      <c r="EHD235" s="47"/>
      <c r="EHE235" s="47"/>
      <c r="EHF235" s="47"/>
      <c r="EHG235" s="47"/>
      <c r="EHH235" s="47"/>
      <c r="EHI235" s="47"/>
      <c r="EHJ235" s="47"/>
      <c r="EHK235" s="47"/>
      <c r="EHL235" s="47"/>
      <c r="EHM235" s="47"/>
      <c r="EHN235" s="47"/>
      <c r="EHO235" s="47"/>
      <c r="EHP235" s="47"/>
      <c r="EHQ235" s="47"/>
      <c r="EHR235" s="47"/>
      <c r="EHS235" s="47"/>
      <c r="EHT235" s="47"/>
      <c r="EHU235" s="47"/>
      <c r="EHV235" s="47"/>
      <c r="EHW235" s="47"/>
      <c r="EHX235" s="47"/>
      <c r="EHY235" s="47"/>
      <c r="EHZ235" s="47"/>
      <c r="EIA235" s="47"/>
      <c r="EIB235" s="47"/>
      <c r="EIC235" s="47"/>
      <c r="EID235" s="47"/>
      <c r="EIE235" s="47"/>
      <c r="EIF235" s="47"/>
      <c r="EIG235" s="47"/>
      <c r="EIH235" s="47"/>
      <c r="EII235" s="47"/>
      <c r="EIJ235" s="47"/>
      <c r="EIK235" s="47"/>
      <c r="EIL235" s="47"/>
      <c r="EIM235" s="47"/>
      <c r="EIN235" s="47"/>
      <c r="EIO235" s="47"/>
      <c r="EIP235" s="47"/>
      <c r="EIQ235" s="47"/>
      <c r="EIR235" s="47"/>
      <c r="EIS235" s="47"/>
      <c r="EIT235" s="47"/>
      <c r="EIU235" s="47"/>
      <c r="EIV235" s="47"/>
      <c r="EIW235" s="47"/>
      <c r="EIX235" s="47"/>
      <c r="EIY235" s="47"/>
      <c r="EIZ235" s="47"/>
      <c r="EJA235" s="47"/>
      <c r="EJB235" s="47"/>
      <c r="EJC235" s="47"/>
      <c r="EJD235" s="47"/>
      <c r="EJE235" s="47"/>
      <c r="EJF235" s="47"/>
      <c r="EJG235" s="47"/>
      <c r="EJH235" s="47"/>
      <c r="EJI235" s="47"/>
      <c r="EJJ235" s="47"/>
      <c r="EJK235" s="47"/>
      <c r="EJL235" s="47"/>
      <c r="EJM235" s="47"/>
      <c r="EJN235" s="47"/>
      <c r="EJO235" s="47"/>
      <c r="EJP235" s="47"/>
      <c r="EJQ235" s="47"/>
      <c r="EJR235" s="47"/>
      <c r="EJS235" s="47"/>
      <c r="EJT235" s="47"/>
      <c r="EJU235" s="47"/>
      <c r="EJV235" s="47"/>
      <c r="EJW235" s="47"/>
      <c r="EJX235" s="47"/>
      <c r="EJY235" s="47"/>
      <c r="EJZ235" s="47"/>
      <c r="EKA235" s="47"/>
      <c r="EKB235" s="47"/>
      <c r="EKC235" s="47"/>
      <c r="EKD235" s="47"/>
      <c r="EKE235" s="47"/>
      <c r="EKF235" s="47"/>
      <c r="EKG235" s="47"/>
      <c r="EKH235" s="47"/>
      <c r="EKI235" s="47"/>
      <c r="EKJ235" s="47"/>
      <c r="EKK235" s="47"/>
      <c r="EKL235" s="47"/>
      <c r="EKM235" s="47"/>
      <c r="EKN235" s="47"/>
      <c r="EKO235" s="47"/>
      <c r="EKP235" s="47"/>
      <c r="EKQ235" s="47"/>
      <c r="EKR235" s="47"/>
      <c r="EKS235" s="47"/>
      <c r="EKT235" s="47"/>
      <c r="EKU235" s="47"/>
      <c r="EKV235" s="47"/>
      <c r="EKW235" s="47"/>
      <c r="EKX235" s="47"/>
      <c r="EKY235" s="47"/>
      <c r="EKZ235" s="47"/>
      <c r="ELA235" s="47"/>
      <c r="ELB235" s="47"/>
      <c r="ELC235" s="47"/>
      <c r="ELD235" s="47"/>
      <c r="ELE235" s="47"/>
      <c r="ELF235" s="47"/>
      <c r="ELG235" s="47"/>
      <c r="ELH235" s="47"/>
      <c r="ELI235" s="47"/>
      <c r="ELJ235" s="47"/>
      <c r="ELK235" s="47"/>
      <c r="ELL235" s="47"/>
      <c r="ELM235" s="47"/>
      <c r="ELN235" s="47"/>
      <c r="ELO235" s="47"/>
      <c r="ELP235" s="47"/>
      <c r="ELQ235" s="47"/>
      <c r="ELR235" s="47"/>
      <c r="ELS235" s="47"/>
      <c r="ELT235" s="47"/>
      <c r="ELU235" s="47"/>
      <c r="ELV235" s="47"/>
      <c r="ELW235" s="47"/>
      <c r="ELX235" s="47"/>
      <c r="ELY235" s="47"/>
      <c r="ELZ235" s="47"/>
      <c r="EMA235" s="47"/>
      <c r="EMB235" s="47"/>
      <c r="EMC235" s="47"/>
      <c r="EMD235" s="47"/>
      <c r="EME235" s="47"/>
      <c r="EMF235" s="47"/>
      <c r="EMG235" s="47"/>
      <c r="EMH235" s="47"/>
      <c r="EMI235" s="47"/>
      <c r="EMJ235" s="47"/>
      <c r="EMK235" s="47"/>
      <c r="EML235" s="47"/>
      <c r="EMM235" s="47"/>
      <c r="EMN235" s="47"/>
      <c r="EMO235" s="47"/>
      <c r="EMP235" s="47"/>
      <c r="EMQ235" s="47"/>
      <c r="EMR235" s="47"/>
      <c r="EMS235" s="47"/>
      <c r="EMT235" s="47"/>
      <c r="EMU235" s="47"/>
      <c r="EMV235" s="47"/>
      <c r="EMW235" s="47"/>
      <c r="EMX235" s="47"/>
      <c r="EMY235" s="47"/>
      <c r="EMZ235" s="47"/>
      <c r="ENA235" s="47"/>
      <c r="ENB235" s="47"/>
      <c r="ENC235" s="47"/>
      <c r="END235" s="47"/>
      <c r="ENE235" s="47"/>
      <c r="ENF235" s="47"/>
      <c r="ENG235" s="47"/>
      <c r="ENH235" s="47"/>
      <c r="ENI235" s="47"/>
      <c r="ENJ235" s="47"/>
      <c r="ENK235" s="47"/>
      <c r="ENL235" s="47"/>
      <c r="ENM235" s="47"/>
      <c r="ENN235" s="47"/>
      <c r="ENO235" s="47"/>
      <c r="ENP235" s="47"/>
      <c r="ENQ235" s="47"/>
      <c r="ENR235" s="47"/>
      <c r="ENS235" s="47"/>
      <c r="ENT235" s="47"/>
      <c r="ENU235" s="47"/>
      <c r="ENV235" s="47"/>
      <c r="ENW235" s="47"/>
      <c r="ENX235" s="47"/>
      <c r="ENY235" s="47"/>
      <c r="ENZ235" s="47"/>
      <c r="EOA235" s="47"/>
      <c r="EOB235" s="47"/>
      <c r="EOC235" s="47"/>
      <c r="EOD235" s="47"/>
      <c r="EOE235" s="47"/>
      <c r="EOF235" s="47"/>
      <c r="EOG235" s="47"/>
      <c r="EOH235" s="47"/>
      <c r="EOI235" s="47"/>
      <c r="EOJ235" s="47"/>
      <c r="EOK235" s="47"/>
      <c r="EOL235" s="47"/>
      <c r="EOM235" s="47"/>
      <c r="EON235" s="47"/>
      <c r="EOO235" s="47"/>
      <c r="EOP235" s="47"/>
      <c r="EOQ235" s="47"/>
      <c r="EOR235" s="47"/>
      <c r="EOS235" s="47"/>
      <c r="EOT235" s="47"/>
      <c r="EOU235" s="47"/>
      <c r="EOV235" s="47"/>
      <c r="EOW235" s="47"/>
      <c r="EOX235" s="47"/>
      <c r="EOY235" s="47"/>
      <c r="EOZ235" s="47"/>
      <c r="EPA235" s="47"/>
      <c r="EPB235" s="47"/>
      <c r="EPC235" s="47"/>
      <c r="EPD235" s="47"/>
      <c r="EPE235" s="47"/>
      <c r="EPF235" s="47"/>
      <c r="EPG235" s="47"/>
      <c r="EPH235" s="47"/>
      <c r="EPI235" s="47"/>
      <c r="EPJ235" s="47"/>
      <c r="EPK235" s="47"/>
      <c r="EPL235" s="47"/>
      <c r="EPM235" s="47"/>
      <c r="EPN235" s="47"/>
      <c r="EPO235" s="47"/>
      <c r="EPP235" s="47"/>
      <c r="EPQ235" s="47"/>
      <c r="EPR235" s="47"/>
      <c r="EPS235" s="47"/>
      <c r="EPT235" s="47"/>
      <c r="EPU235" s="47"/>
      <c r="EPV235" s="47"/>
      <c r="EPW235" s="47"/>
      <c r="EPX235" s="47"/>
      <c r="EPY235" s="47"/>
      <c r="EPZ235" s="47"/>
      <c r="EQA235" s="47"/>
      <c r="EQB235" s="47"/>
      <c r="EQC235" s="47"/>
      <c r="EQD235" s="47"/>
      <c r="EQE235" s="47"/>
      <c r="EQF235" s="47"/>
      <c r="EQG235" s="47"/>
      <c r="EQH235" s="47"/>
      <c r="EQI235" s="47"/>
      <c r="EQJ235" s="47"/>
      <c r="EQK235" s="47"/>
      <c r="EQL235" s="47"/>
      <c r="EQM235" s="47"/>
      <c r="EQN235" s="47"/>
      <c r="EQO235" s="47"/>
      <c r="EQP235" s="47"/>
      <c r="EQQ235" s="47"/>
      <c r="EQR235" s="47"/>
      <c r="EQS235" s="47"/>
      <c r="EQT235" s="47"/>
      <c r="EQU235" s="47"/>
      <c r="EQV235" s="47"/>
      <c r="EQW235" s="47"/>
      <c r="EQX235" s="47"/>
      <c r="EQY235" s="47"/>
      <c r="EQZ235" s="47"/>
      <c r="ERA235" s="47"/>
      <c r="ERB235" s="47"/>
      <c r="ERC235" s="47"/>
      <c r="ERD235" s="47"/>
      <c r="ERE235" s="47"/>
      <c r="ERF235" s="47"/>
      <c r="ERG235" s="47"/>
      <c r="ERH235" s="47"/>
      <c r="ERI235" s="47"/>
      <c r="ERJ235" s="47"/>
      <c r="ERK235" s="47"/>
      <c r="ERL235" s="47"/>
      <c r="ERM235" s="47"/>
      <c r="ERN235" s="47"/>
      <c r="ERO235" s="47"/>
      <c r="ERP235" s="47"/>
      <c r="ERQ235" s="47"/>
      <c r="ERR235" s="47"/>
      <c r="ERS235" s="47"/>
      <c r="ERT235" s="47"/>
      <c r="ERU235" s="47"/>
      <c r="ERV235" s="47"/>
      <c r="ERW235" s="47"/>
      <c r="ERX235" s="47"/>
      <c r="ERY235" s="47"/>
      <c r="ERZ235" s="47"/>
      <c r="ESA235" s="47"/>
      <c r="ESB235" s="47"/>
      <c r="ESC235" s="47"/>
      <c r="ESD235" s="47"/>
      <c r="ESE235" s="47"/>
      <c r="ESF235" s="47"/>
      <c r="ESG235" s="47"/>
      <c r="ESH235" s="47"/>
      <c r="ESI235" s="47"/>
      <c r="ESJ235" s="47"/>
      <c r="ESK235" s="47"/>
      <c r="ESL235" s="47"/>
      <c r="ESM235" s="47"/>
      <c r="ESN235" s="47"/>
      <c r="ESO235" s="47"/>
      <c r="ESP235" s="47"/>
      <c r="ESQ235" s="47"/>
      <c r="ESR235" s="47"/>
      <c r="ESS235" s="47"/>
      <c r="EST235" s="47"/>
      <c r="ESU235" s="47"/>
      <c r="ESV235" s="47"/>
      <c r="ESW235" s="47"/>
      <c r="ESX235" s="47"/>
      <c r="ESY235" s="47"/>
      <c r="ESZ235" s="47"/>
      <c r="ETA235" s="47"/>
      <c r="ETB235" s="47"/>
      <c r="ETC235" s="47"/>
      <c r="ETD235" s="47"/>
      <c r="ETE235" s="47"/>
      <c r="ETF235" s="47"/>
      <c r="ETG235" s="47"/>
      <c r="ETH235" s="47"/>
      <c r="ETI235" s="47"/>
      <c r="ETJ235" s="47"/>
      <c r="ETK235" s="47"/>
      <c r="ETL235" s="47"/>
      <c r="ETM235" s="47"/>
      <c r="ETN235" s="47"/>
      <c r="ETO235" s="47"/>
      <c r="ETP235" s="47"/>
      <c r="ETQ235" s="47"/>
      <c r="ETR235" s="47"/>
      <c r="ETS235" s="47"/>
      <c r="ETT235" s="47"/>
      <c r="ETU235" s="47"/>
      <c r="ETV235" s="47"/>
      <c r="ETW235" s="47"/>
      <c r="ETX235" s="47"/>
      <c r="ETY235" s="47"/>
      <c r="ETZ235" s="47"/>
      <c r="EUA235" s="47"/>
      <c r="EUB235" s="47"/>
      <c r="EUC235" s="47"/>
      <c r="EUD235" s="47"/>
      <c r="EUE235" s="47"/>
      <c r="EUF235" s="47"/>
      <c r="EUG235" s="47"/>
      <c r="EUH235" s="47"/>
      <c r="EUI235" s="47"/>
      <c r="EUJ235" s="47"/>
      <c r="EUK235" s="47"/>
      <c r="EUL235" s="47"/>
      <c r="EUM235" s="47"/>
      <c r="EUN235" s="47"/>
      <c r="EUO235" s="47"/>
      <c r="EUP235" s="47"/>
      <c r="EUQ235" s="47"/>
      <c r="EUR235" s="47"/>
      <c r="EUS235" s="47"/>
      <c r="EUT235" s="47"/>
      <c r="EUU235" s="47"/>
      <c r="EUV235" s="47"/>
      <c r="EUW235" s="47"/>
      <c r="EUX235" s="47"/>
      <c r="EUY235" s="47"/>
      <c r="EUZ235" s="47"/>
      <c r="EVA235" s="47"/>
      <c r="EVB235" s="47"/>
      <c r="EVC235" s="47"/>
      <c r="EVD235" s="47"/>
      <c r="EVE235" s="47"/>
      <c r="EVF235" s="47"/>
      <c r="EVG235" s="47"/>
      <c r="EVH235" s="47"/>
      <c r="EVI235" s="47"/>
      <c r="EVJ235" s="47"/>
      <c r="EVK235" s="47"/>
      <c r="EVL235" s="47"/>
      <c r="EVM235" s="47"/>
      <c r="EVN235" s="47"/>
      <c r="EVO235" s="47"/>
      <c r="EVP235" s="47"/>
      <c r="EVQ235" s="47"/>
      <c r="EVR235" s="47"/>
      <c r="EVS235" s="47"/>
      <c r="EVT235" s="47"/>
      <c r="EVU235" s="47"/>
      <c r="EVV235" s="47"/>
      <c r="EVW235" s="47"/>
      <c r="EVX235" s="47"/>
      <c r="EVY235" s="47"/>
      <c r="EVZ235" s="47"/>
      <c r="EWA235" s="47"/>
      <c r="EWB235" s="47"/>
      <c r="EWC235" s="47"/>
      <c r="EWD235" s="47"/>
      <c r="EWE235" s="47"/>
      <c r="EWF235" s="47"/>
      <c r="EWG235" s="47"/>
      <c r="EWH235" s="47"/>
      <c r="EWI235" s="47"/>
      <c r="EWJ235" s="47"/>
      <c r="EWK235" s="47"/>
      <c r="EWL235" s="47"/>
      <c r="EWM235" s="47"/>
      <c r="EWN235" s="47"/>
      <c r="EWO235" s="47"/>
      <c r="EWP235" s="47"/>
      <c r="EWQ235" s="47"/>
      <c r="EWR235" s="47"/>
      <c r="EWS235" s="47"/>
      <c r="EWT235" s="47"/>
      <c r="EWU235" s="47"/>
      <c r="EWV235" s="47"/>
      <c r="EWW235" s="47"/>
      <c r="EWX235" s="47"/>
      <c r="EWY235" s="47"/>
      <c r="EWZ235" s="47"/>
      <c r="EXA235" s="47"/>
      <c r="EXB235" s="47"/>
      <c r="EXC235" s="47"/>
      <c r="EXD235" s="47"/>
      <c r="EXE235" s="47"/>
      <c r="EXF235" s="47"/>
      <c r="EXG235" s="47"/>
      <c r="EXH235" s="47"/>
      <c r="EXI235" s="47"/>
      <c r="EXJ235" s="47"/>
      <c r="EXK235" s="47"/>
      <c r="EXL235" s="47"/>
      <c r="EXM235" s="47"/>
      <c r="EXN235" s="47"/>
      <c r="EXO235" s="47"/>
      <c r="EXP235" s="47"/>
      <c r="EXQ235" s="47"/>
      <c r="EXR235" s="47"/>
      <c r="EXS235" s="47"/>
      <c r="EXT235" s="47"/>
      <c r="EXU235" s="47"/>
      <c r="EXV235" s="47"/>
      <c r="EXW235" s="47"/>
      <c r="EXX235" s="47"/>
      <c r="EXY235" s="47"/>
      <c r="EXZ235" s="47"/>
      <c r="EYA235" s="47"/>
      <c r="EYB235" s="47"/>
      <c r="EYC235" s="47"/>
      <c r="EYD235" s="47"/>
      <c r="EYE235" s="47"/>
      <c r="EYF235" s="47"/>
      <c r="EYG235" s="47"/>
      <c r="EYH235" s="47"/>
      <c r="EYI235" s="47"/>
      <c r="EYJ235" s="47"/>
      <c r="EYK235" s="47"/>
      <c r="EYL235" s="47"/>
      <c r="EYM235" s="47"/>
      <c r="EYN235" s="47"/>
      <c r="EYO235" s="47"/>
      <c r="EYP235" s="47"/>
      <c r="EYQ235" s="47"/>
      <c r="EYR235" s="47"/>
      <c r="EYS235" s="47"/>
      <c r="EYT235" s="47"/>
      <c r="EYU235" s="47"/>
      <c r="EYV235" s="47"/>
      <c r="EYW235" s="47"/>
      <c r="EYX235" s="47"/>
      <c r="EYY235" s="47"/>
      <c r="EYZ235" s="47"/>
      <c r="EZA235" s="47"/>
      <c r="EZB235" s="47"/>
      <c r="EZC235" s="47"/>
      <c r="EZD235" s="47"/>
      <c r="EZE235" s="47"/>
      <c r="EZF235" s="47"/>
      <c r="EZG235" s="47"/>
      <c r="EZH235" s="47"/>
      <c r="EZI235" s="47"/>
      <c r="EZJ235" s="47"/>
      <c r="EZK235" s="47"/>
      <c r="EZL235" s="47"/>
      <c r="EZM235" s="47"/>
      <c r="EZN235" s="47"/>
      <c r="EZO235" s="47"/>
      <c r="EZP235" s="47"/>
      <c r="EZQ235" s="47"/>
      <c r="EZR235" s="47"/>
      <c r="EZS235" s="47"/>
      <c r="EZT235" s="47"/>
      <c r="EZU235" s="47"/>
      <c r="EZV235" s="47"/>
      <c r="EZW235" s="47"/>
      <c r="EZX235" s="47"/>
      <c r="EZY235" s="47"/>
      <c r="EZZ235" s="47"/>
      <c r="FAA235" s="47"/>
      <c r="FAB235" s="47"/>
      <c r="FAC235" s="47"/>
      <c r="FAD235" s="47"/>
      <c r="FAE235" s="47"/>
      <c r="FAF235" s="47"/>
      <c r="FAG235" s="47"/>
      <c r="FAH235" s="47"/>
      <c r="FAI235" s="47"/>
      <c r="FAJ235" s="47"/>
      <c r="FAK235" s="47"/>
      <c r="FAL235" s="47"/>
      <c r="FAM235" s="47"/>
      <c r="FAN235" s="47"/>
      <c r="FAO235" s="47"/>
      <c r="FAP235" s="47"/>
      <c r="FAQ235" s="47"/>
      <c r="FAR235" s="47"/>
      <c r="FAS235" s="47"/>
      <c r="FAT235" s="47"/>
      <c r="FAU235" s="47"/>
      <c r="FAV235" s="47"/>
      <c r="FAW235" s="47"/>
      <c r="FAX235" s="47"/>
      <c r="FAY235" s="47"/>
      <c r="FAZ235" s="47"/>
      <c r="FBA235" s="47"/>
      <c r="FBB235" s="47"/>
      <c r="FBC235" s="47"/>
      <c r="FBD235" s="47"/>
      <c r="FBE235" s="47"/>
      <c r="FBF235" s="47"/>
      <c r="FBG235" s="47"/>
      <c r="FBH235" s="47"/>
      <c r="FBI235" s="47"/>
      <c r="FBJ235" s="47"/>
      <c r="FBK235" s="47"/>
      <c r="FBL235" s="47"/>
      <c r="FBM235" s="47"/>
      <c r="FBN235" s="47"/>
      <c r="FBO235" s="47"/>
      <c r="FBP235" s="47"/>
      <c r="FBQ235" s="47"/>
      <c r="FBR235" s="47"/>
      <c r="FBS235" s="47"/>
      <c r="FBT235" s="47"/>
      <c r="FBU235" s="47"/>
      <c r="FBV235" s="47"/>
      <c r="FBW235" s="47"/>
      <c r="FBX235" s="47"/>
      <c r="FBY235" s="47"/>
      <c r="FBZ235" s="47"/>
      <c r="FCA235" s="47"/>
      <c r="FCB235" s="47"/>
      <c r="FCC235" s="47"/>
      <c r="FCD235" s="47"/>
      <c r="FCE235" s="47"/>
      <c r="FCF235" s="47"/>
      <c r="FCG235" s="47"/>
      <c r="FCH235" s="47"/>
      <c r="FCI235" s="47"/>
      <c r="FCJ235" s="47"/>
      <c r="FCK235" s="47"/>
      <c r="FCL235" s="47"/>
      <c r="FCM235" s="47"/>
      <c r="FCN235" s="47"/>
      <c r="FCO235" s="47"/>
      <c r="FCP235" s="47"/>
      <c r="FCQ235" s="47"/>
      <c r="FCR235" s="47"/>
      <c r="FCS235" s="47"/>
      <c r="FCT235" s="47"/>
      <c r="FCU235" s="47"/>
      <c r="FCV235" s="47"/>
      <c r="FCW235" s="47"/>
      <c r="FCX235" s="47"/>
      <c r="FCY235" s="47"/>
      <c r="FCZ235" s="47"/>
      <c r="FDA235" s="47"/>
      <c r="FDB235" s="47"/>
      <c r="FDC235" s="47"/>
      <c r="FDD235" s="47"/>
      <c r="FDE235" s="47"/>
      <c r="FDF235" s="47"/>
      <c r="FDG235" s="47"/>
      <c r="FDH235" s="47"/>
      <c r="FDI235" s="47"/>
      <c r="FDJ235" s="47"/>
      <c r="FDK235" s="47"/>
      <c r="FDL235" s="47"/>
      <c r="FDM235" s="47"/>
      <c r="FDN235" s="47"/>
      <c r="FDO235" s="47"/>
      <c r="FDP235" s="47"/>
      <c r="FDQ235" s="47"/>
      <c r="FDR235" s="47"/>
      <c r="FDS235" s="47"/>
      <c r="FDT235" s="47"/>
      <c r="FDU235" s="47"/>
      <c r="FDV235" s="47"/>
      <c r="FDW235" s="47"/>
      <c r="FDX235" s="47"/>
      <c r="FDY235" s="47"/>
      <c r="FDZ235" s="47"/>
      <c r="FEA235" s="47"/>
      <c r="FEB235" s="47"/>
      <c r="FEC235" s="47"/>
      <c r="FED235" s="47"/>
      <c r="FEE235" s="47"/>
      <c r="FEF235" s="47"/>
      <c r="FEG235" s="47"/>
      <c r="FEH235" s="47"/>
      <c r="FEI235" s="47"/>
      <c r="FEJ235" s="47"/>
      <c r="FEK235" s="47"/>
      <c r="FEL235" s="47"/>
      <c r="FEM235" s="47"/>
      <c r="FEN235" s="47"/>
      <c r="FEO235" s="47"/>
      <c r="FEP235" s="47"/>
      <c r="FEQ235" s="47"/>
      <c r="FER235" s="47"/>
      <c r="FES235" s="47"/>
      <c r="FET235" s="47"/>
      <c r="FEU235" s="47"/>
      <c r="FEV235" s="47"/>
      <c r="FEW235" s="47"/>
      <c r="FEX235" s="47"/>
      <c r="FEY235" s="47"/>
      <c r="FEZ235" s="47"/>
      <c r="FFA235" s="47"/>
      <c r="FFB235" s="47"/>
      <c r="FFC235" s="47"/>
      <c r="FFD235" s="47"/>
      <c r="FFE235" s="47"/>
      <c r="FFF235" s="47"/>
      <c r="FFG235" s="47"/>
      <c r="FFH235" s="47"/>
      <c r="FFI235" s="47"/>
      <c r="FFJ235" s="47"/>
      <c r="FFK235" s="47"/>
      <c r="FFL235" s="47"/>
      <c r="FFM235" s="47"/>
      <c r="FFN235" s="47"/>
      <c r="FFO235" s="47"/>
      <c r="FFP235" s="47"/>
      <c r="FFQ235" s="47"/>
      <c r="FFR235" s="47"/>
      <c r="FFS235" s="47"/>
      <c r="FFT235" s="47"/>
      <c r="FFU235" s="47"/>
      <c r="FFV235" s="47"/>
      <c r="FFW235" s="47"/>
      <c r="FFX235" s="47"/>
      <c r="FFY235" s="47"/>
      <c r="FFZ235" s="47"/>
      <c r="FGA235" s="47"/>
      <c r="FGB235" s="47"/>
      <c r="FGC235" s="47"/>
      <c r="FGD235" s="47"/>
      <c r="FGE235" s="47"/>
      <c r="FGF235" s="47"/>
      <c r="FGG235" s="47"/>
      <c r="FGH235" s="47"/>
      <c r="FGI235" s="47"/>
      <c r="FGJ235" s="47"/>
      <c r="FGK235" s="47"/>
      <c r="FGL235" s="47"/>
      <c r="FGM235" s="47"/>
      <c r="FGN235" s="47"/>
      <c r="FGO235" s="47"/>
      <c r="FGP235" s="47"/>
      <c r="FGQ235" s="47"/>
      <c r="FGR235" s="47"/>
      <c r="FGS235" s="47"/>
      <c r="FGT235" s="47"/>
      <c r="FGU235" s="47"/>
      <c r="FGV235" s="47"/>
      <c r="FGW235" s="47"/>
      <c r="FGX235" s="47"/>
      <c r="FGY235" s="47"/>
      <c r="FGZ235" s="47"/>
      <c r="FHA235" s="47"/>
      <c r="FHB235" s="47"/>
      <c r="FHC235" s="47"/>
      <c r="FHD235" s="47"/>
      <c r="FHE235" s="47"/>
      <c r="FHF235" s="47"/>
      <c r="FHG235" s="47"/>
      <c r="FHH235" s="47"/>
      <c r="FHI235" s="47"/>
      <c r="FHJ235" s="47"/>
      <c r="FHK235" s="47"/>
      <c r="FHL235" s="47"/>
      <c r="FHM235" s="47"/>
      <c r="FHN235" s="47"/>
      <c r="FHO235" s="47"/>
      <c r="FHP235" s="47"/>
      <c r="FHQ235" s="47"/>
      <c r="FHR235" s="47"/>
      <c r="FHS235" s="47"/>
      <c r="FHT235" s="47"/>
      <c r="FHU235" s="47"/>
      <c r="FHV235" s="47"/>
      <c r="FHW235" s="47"/>
      <c r="FHX235" s="47"/>
      <c r="FHY235" s="47"/>
      <c r="FHZ235" s="47"/>
      <c r="FIA235" s="47"/>
      <c r="FIB235" s="47"/>
      <c r="FIC235" s="47"/>
      <c r="FID235" s="47"/>
      <c r="FIE235" s="47"/>
      <c r="FIF235" s="47"/>
      <c r="FIG235" s="47"/>
      <c r="FIH235" s="47"/>
      <c r="FII235" s="47"/>
      <c r="FIJ235" s="47"/>
      <c r="FIK235" s="47"/>
      <c r="FIL235" s="47"/>
      <c r="FIM235" s="47"/>
      <c r="FIN235" s="47"/>
      <c r="FIO235" s="47"/>
      <c r="FIP235" s="47"/>
      <c r="FIQ235" s="47"/>
      <c r="FIR235" s="47"/>
      <c r="FIS235" s="47"/>
      <c r="FIT235" s="47"/>
      <c r="FIU235" s="47"/>
      <c r="FIV235" s="47"/>
      <c r="FIW235" s="47"/>
      <c r="FIX235" s="47"/>
      <c r="FIY235" s="47"/>
      <c r="FIZ235" s="47"/>
      <c r="FJA235" s="47"/>
      <c r="FJB235" s="47"/>
      <c r="FJC235" s="47"/>
      <c r="FJD235" s="47"/>
      <c r="FJE235" s="47"/>
      <c r="FJF235" s="47"/>
      <c r="FJG235" s="47"/>
      <c r="FJH235" s="47"/>
      <c r="FJI235" s="47"/>
      <c r="FJJ235" s="47"/>
      <c r="FJK235" s="47"/>
      <c r="FJL235" s="47"/>
      <c r="FJM235" s="47"/>
      <c r="FJN235" s="47"/>
      <c r="FJO235" s="47"/>
      <c r="FJP235" s="47"/>
      <c r="FJQ235" s="47"/>
      <c r="FJR235" s="47"/>
      <c r="FJS235" s="47"/>
      <c r="FJT235" s="47"/>
      <c r="FJU235" s="47"/>
      <c r="FJV235" s="47"/>
      <c r="FJW235" s="47"/>
      <c r="FJX235" s="47"/>
      <c r="FJY235" s="47"/>
      <c r="FJZ235" s="47"/>
      <c r="FKA235" s="47"/>
      <c r="FKB235" s="47"/>
      <c r="FKC235" s="47"/>
      <c r="FKD235" s="47"/>
      <c r="FKE235" s="47"/>
      <c r="FKF235" s="47"/>
      <c r="FKG235" s="47"/>
      <c r="FKH235" s="47"/>
      <c r="FKI235" s="47"/>
      <c r="FKJ235" s="47"/>
      <c r="FKK235" s="47"/>
      <c r="FKL235" s="47"/>
      <c r="FKM235" s="47"/>
      <c r="FKN235" s="47"/>
      <c r="FKO235" s="47"/>
      <c r="FKP235" s="47"/>
      <c r="FKQ235" s="47"/>
      <c r="FKR235" s="47"/>
      <c r="FKS235" s="47"/>
      <c r="FKT235" s="47"/>
      <c r="FKU235" s="47"/>
      <c r="FKV235" s="47"/>
      <c r="FKW235" s="47"/>
      <c r="FKX235" s="47"/>
      <c r="FKY235" s="47"/>
      <c r="FKZ235" s="47"/>
      <c r="FLA235" s="47"/>
      <c r="FLB235" s="47"/>
      <c r="FLC235" s="47"/>
      <c r="FLD235" s="47"/>
      <c r="FLE235" s="47"/>
      <c r="FLF235" s="47"/>
      <c r="FLG235" s="47"/>
      <c r="FLH235" s="47"/>
      <c r="FLI235" s="47"/>
      <c r="FLJ235" s="47"/>
      <c r="FLK235" s="47"/>
      <c r="FLL235" s="47"/>
      <c r="FLM235" s="47"/>
      <c r="FLN235" s="47"/>
      <c r="FLO235" s="47"/>
      <c r="FLP235" s="47"/>
      <c r="FLQ235" s="47"/>
      <c r="FLR235" s="47"/>
      <c r="FLS235" s="47"/>
      <c r="FLT235" s="47"/>
      <c r="FLU235" s="47"/>
      <c r="FLV235" s="47"/>
      <c r="FLW235" s="47"/>
      <c r="FLX235" s="47"/>
      <c r="FLY235" s="47"/>
      <c r="FLZ235" s="47"/>
      <c r="FMA235" s="47"/>
      <c r="FMB235" s="47"/>
      <c r="FMC235" s="47"/>
      <c r="FMD235" s="47"/>
      <c r="FME235" s="47"/>
      <c r="FMF235" s="47"/>
      <c r="FMG235" s="47"/>
      <c r="FMH235" s="47"/>
      <c r="FMI235" s="47"/>
      <c r="FMJ235" s="47"/>
      <c r="FMK235" s="47"/>
      <c r="FML235" s="47"/>
      <c r="FMM235" s="47"/>
      <c r="FMN235" s="47"/>
      <c r="FMO235" s="47"/>
      <c r="FMP235" s="47"/>
      <c r="FMQ235" s="47"/>
      <c r="FMR235" s="47"/>
      <c r="FMS235" s="47"/>
      <c r="FMT235" s="47"/>
      <c r="FMU235" s="47"/>
      <c r="FMV235" s="47"/>
      <c r="FMW235" s="47"/>
      <c r="FMX235" s="47"/>
      <c r="FMY235" s="47"/>
      <c r="FMZ235" s="47"/>
      <c r="FNA235" s="47"/>
      <c r="FNB235" s="47"/>
      <c r="FNC235" s="47"/>
      <c r="FND235" s="47"/>
      <c r="FNE235" s="47"/>
      <c r="FNF235" s="47"/>
      <c r="FNG235" s="47"/>
      <c r="FNH235" s="47"/>
      <c r="FNI235" s="47"/>
      <c r="FNJ235" s="47"/>
      <c r="FNK235" s="47"/>
      <c r="FNL235" s="47"/>
      <c r="FNM235" s="47"/>
      <c r="FNN235" s="47"/>
      <c r="FNO235" s="47"/>
      <c r="FNP235" s="47"/>
      <c r="FNQ235" s="47"/>
      <c r="FNR235" s="47"/>
      <c r="FNS235" s="47"/>
      <c r="FNT235" s="47"/>
      <c r="FNU235" s="47"/>
      <c r="FNV235" s="47"/>
      <c r="FNW235" s="47"/>
      <c r="FNX235" s="47"/>
      <c r="FNY235" s="47"/>
      <c r="FNZ235" s="47"/>
      <c r="FOA235" s="47"/>
      <c r="FOB235" s="47"/>
      <c r="FOC235" s="47"/>
      <c r="FOD235" s="47"/>
      <c r="FOE235" s="47"/>
      <c r="FOF235" s="47"/>
      <c r="FOG235" s="47"/>
      <c r="FOH235" s="47"/>
      <c r="FOI235" s="47"/>
      <c r="FOJ235" s="47"/>
      <c r="FOK235" s="47"/>
      <c r="FOL235" s="47"/>
      <c r="FOM235" s="47"/>
      <c r="FON235" s="47"/>
      <c r="FOO235" s="47"/>
      <c r="FOP235" s="47"/>
      <c r="FOQ235" s="47"/>
      <c r="FOR235" s="47"/>
      <c r="FOS235" s="47"/>
      <c r="FOT235" s="47"/>
      <c r="FOU235" s="47"/>
      <c r="FOV235" s="47"/>
      <c r="FOW235" s="47"/>
      <c r="FOX235" s="47"/>
      <c r="FOY235" s="47"/>
      <c r="FOZ235" s="47"/>
      <c r="FPA235" s="47"/>
      <c r="FPB235" s="47"/>
      <c r="FPC235" s="47"/>
      <c r="FPD235" s="47"/>
      <c r="FPE235" s="47"/>
      <c r="FPF235" s="47"/>
      <c r="FPG235" s="47"/>
      <c r="FPH235" s="47"/>
      <c r="FPI235" s="47"/>
      <c r="FPJ235" s="47"/>
      <c r="FPK235" s="47"/>
      <c r="FPL235" s="47"/>
      <c r="FPM235" s="47"/>
      <c r="FPN235" s="47"/>
      <c r="FPO235" s="47"/>
      <c r="FPP235" s="47"/>
      <c r="FPQ235" s="47"/>
      <c r="FPR235" s="47"/>
      <c r="FPS235" s="47"/>
      <c r="FPT235" s="47"/>
      <c r="FPU235" s="47"/>
      <c r="FPV235" s="47"/>
      <c r="FPW235" s="47"/>
      <c r="FPX235" s="47"/>
      <c r="FPY235" s="47"/>
      <c r="FPZ235" s="47"/>
      <c r="FQA235" s="47"/>
      <c r="FQB235" s="47"/>
      <c r="FQC235" s="47"/>
      <c r="FQD235" s="47"/>
      <c r="FQE235" s="47"/>
      <c r="FQF235" s="47"/>
      <c r="FQG235" s="47"/>
      <c r="FQH235" s="47"/>
      <c r="FQI235" s="47"/>
      <c r="FQJ235" s="47"/>
      <c r="FQK235" s="47"/>
      <c r="FQL235" s="47"/>
      <c r="FQM235" s="47"/>
      <c r="FQN235" s="47"/>
      <c r="FQO235" s="47"/>
      <c r="FQP235" s="47"/>
      <c r="FQQ235" s="47"/>
      <c r="FQR235" s="47"/>
      <c r="FQS235" s="47"/>
      <c r="FQT235" s="47"/>
      <c r="FQU235" s="47"/>
      <c r="FQV235" s="47"/>
      <c r="FQW235" s="47"/>
      <c r="FQX235" s="47"/>
      <c r="FQY235" s="47"/>
      <c r="FQZ235" s="47"/>
      <c r="FRA235" s="47"/>
      <c r="FRB235" s="47"/>
      <c r="FRC235" s="47"/>
      <c r="FRD235" s="47"/>
      <c r="FRE235" s="47"/>
      <c r="FRF235" s="47"/>
      <c r="FRG235" s="47"/>
      <c r="FRH235" s="47"/>
      <c r="FRI235" s="47"/>
      <c r="FRJ235" s="47"/>
      <c r="FRK235" s="47"/>
      <c r="FRL235" s="47"/>
      <c r="FRM235" s="47"/>
      <c r="FRN235" s="47"/>
      <c r="FRO235" s="47"/>
      <c r="FRP235" s="47"/>
      <c r="FRQ235" s="47"/>
      <c r="FRR235" s="47"/>
      <c r="FRS235" s="47"/>
      <c r="FRT235" s="47"/>
      <c r="FRU235" s="47"/>
      <c r="FRV235" s="47"/>
      <c r="FRW235" s="47"/>
      <c r="FRX235" s="47"/>
      <c r="FRY235" s="47"/>
      <c r="FRZ235" s="47"/>
      <c r="FSA235" s="47"/>
      <c r="FSB235" s="47"/>
      <c r="FSC235" s="47"/>
      <c r="FSD235" s="47"/>
      <c r="FSE235" s="47"/>
      <c r="FSF235" s="47"/>
      <c r="FSG235" s="47"/>
      <c r="FSH235" s="47"/>
      <c r="FSI235" s="47"/>
      <c r="FSJ235" s="47"/>
      <c r="FSK235" s="47"/>
      <c r="FSL235" s="47"/>
      <c r="FSM235" s="47"/>
      <c r="FSN235" s="47"/>
      <c r="FSO235" s="47"/>
      <c r="FSP235" s="47"/>
      <c r="FSQ235" s="47"/>
      <c r="FSR235" s="47"/>
      <c r="FSS235" s="47"/>
      <c r="FST235" s="47"/>
      <c r="FSU235" s="47"/>
      <c r="FSV235" s="47"/>
      <c r="FSW235" s="47"/>
      <c r="FSX235" s="47"/>
      <c r="FSY235" s="47"/>
      <c r="FSZ235" s="47"/>
      <c r="FTA235" s="47"/>
      <c r="FTB235" s="47"/>
      <c r="FTC235" s="47"/>
      <c r="FTD235" s="47"/>
      <c r="FTE235" s="47"/>
      <c r="FTF235" s="47"/>
      <c r="FTG235" s="47"/>
      <c r="FTH235" s="47"/>
      <c r="FTI235" s="47"/>
      <c r="FTJ235" s="47"/>
      <c r="FTK235" s="47"/>
      <c r="FTL235" s="47"/>
      <c r="FTM235" s="47"/>
      <c r="FTN235" s="47"/>
      <c r="FTO235" s="47"/>
      <c r="FTP235" s="47"/>
      <c r="FTQ235" s="47"/>
      <c r="FTR235" s="47"/>
      <c r="FTS235" s="47"/>
      <c r="FTT235" s="47"/>
      <c r="FTU235" s="47"/>
      <c r="FTV235" s="47"/>
      <c r="FTW235" s="47"/>
      <c r="FTX235" s="47"/>
      <c r="FTY235" s="47"/>
      <c r="FTZ235" s="47"/>
      <c r="FUA235" s="47"/>
      <c r="FUB235" s="47"/>
      <c r="FUC235" s="47"/>
      <c r="FUD235" s="47"/>
      <c r="FUE235" s="47"/>
      <c r="FUF235" s="47"/>
      <c r="FUG235" s="47"/>
      <c r="FUH235" s="47"/>
      <c r="FUI235" s="47"/>
      <c r="FUJ235" s="47"/>
      <c r="FUK235" s="47"/>
      <c r="FUL235" s="47"/>
      <c r="FUM235" s="47"/>
      <c r="FUN235" s="47"/>
      <c r="FUO235" s="47"/>
      <c r="FUP235" s="47"/>
      <c r="FUQ235" s="47"/>
      <c r="FUR235" s="47"/>
      <c r="FUS235" s="47"/>
      <c r="FUT235" s="47"/>
      <c r="FUU235" s="47"/>
      <c r="FUV235" s="47"/>
      <c r="FUW235" s="47"/>
      <c r="FUX235" s="47"/>
      <c r="FUY235" s="47"/>
      <c r="FUZ235" s="47"/>
      <c r="FVA235" s="47"/>
      <c r="FVB235" s="47"/>
      <c r="FVC235" s="47"/>
      <c r="FVD235" s="47"/>
      <c r="FVE235" s="47"/>
      <c r="FVF235" s="47"/>
      <c r="FVG235" s="47"/>
      <c r="FVH235" s="47"/>
      <c r="FVI235" s="47"/>
      <c r="FVJ235" s="47"/>
      <c r="FVK235" s="47"/>
      <c r="FVL235" s="47"/>
      <c r="FVM235" s="47"/>
      <c r="FVN235" s="47"/>
      <c r="FVO235" s="47"/>
      <c r="FVP235" s="47"/>
      <c r="FVQ235" s="47"/>
      <c r="FVR235" s="47"/>
      <c r="FVS235" s="47"/>
      <c r="FVT235" s="47"/>
      <c r="FVU235" s="47"/>
      <c r="FVV235" s="47"/>
      <c r="FVW235" s="47"/>
      <c r="FVX235" s="47"/>
      <c r="FVY235" s="47"/>
      <c r="FVZ235" s="47"/>
      <c r="FWA235" s="47"/>
      <c r="FWB235" s="47"/>
      <c r="FWC235" s="47"/>
      <c r="FWD235" s="47"/>
      <c r="FWE235" s="47"/>
      <c r="FWF235" s="47"/>
      <c r="FWG235" s="47"/>
      <c r="FWH235" s="47"/>
      <c r="FWI235" s="47"/>
      <c r="FWJ235" s="47"/>
      <c r="FWK235" s="47"/>
      <c r="FWL235" s="47"/>
      <c r="FWM235" s="47"/>
      <c r="FWN235" s="47"/>
      <c r="FWO235" s="47"/>
      <c r="FWP235" s="47"/>
      <c r="FWQ235" s="47"/>
      <c r="FWR235" s="47"/>
      <c r="FWS235" s="47"/>
      <c r="FWT235" s="47"/>
      <c r="FWU235" s="47"/>
      <c r="FWV235" s="47"/>
      <c r="FWW235" s="47"/>
      <c r="FWX235" s="47"/>
      <c r="FWY235" s="47"/>
      <c r="FWZ235" s="47"/>
      <c r="FXA235" s="47"/>
      <c r="FXB235" s="47"/>
      <c r="FXC235" s="47"/>
      <c r="FXD235" s="47"/>
      <c r="FXE235" s="47"/>
      <c r="FXF235" s="47"/>
      <c r="FXG235" s="47"/>
      <c r="FXH235" s="47"/>
      <c r="FXI235" s="47"/>
      <c r="FXJ235" s="47"/>
      <c r="FXK235" s="47"/>
      <c r="FXL235" s="47"/>
      <c r="FXM235" s="47"/>
      <c r="FXN235" s="47"/>
      <c r="FXO235" s="47"/>
      <c r="FXP235" s="47"/>
      <c r="FXQ235" s="47"/>
      <c r="FXR235" s="47"/>
      <c r="FXS235" s="47"/>
      <c r="FXT235" s="47"/>
      <c r="FXU235" s="47"/>
      <c r="FXV235" s="47"/>
      <c r="FXW235" s="47"/>
      <c r="FXX235" s="47"/>
      <c r="FXY235" s="47"/>
      <c r="FXZ235" s="47"/>
      <c r="FYA235" s="47"/>
      <c r="FYB235" s="47"/>
      <c r="FYC235" s="47"/>
      <c r="FYD235" s="47"/>
      <c r="FYE235" s="47"/>
      <c r="FYF235" s="47"/>
      <c r="FYG235" s="47"/>
      <c r="FYH235" s="47"/>
      <c r="FYI235" s="47"/>
      <c r="FYJ235" s="47"/>
      <c r="FYK235" s="47"/>
      <c r="FYL235" s="47"/>
      <c r="FYM235" s="47"/>
      <c r="FYN235" s="47"/>
      <c r="FYO235" s="47"/>
      <c r="FYP235" s="47"/>
      <c r="FYQ235" s="47"/>
      <c r="FYR235" s="47"/>
      <c r="FYS235" s="47"/>
      <c r="FYT235" s="47"/>
      <c r="FYU235" s="47"/>
      <c r="FYV235" s="47"/>
      <c r="FYW235" s="47"/>
      <c r="FYX235" s="47"/>
      <c r="FYY235" s="47"/>
      <c r="FYZ235" s="47"/>
      <c r="FZA235" s="47"/>
      <c r="FZB235" s="47"/>
      <c r="FZC235" s="47"/>
      <c r="FZD235" s="47"/>
      <c r="FZE235" s="47"/>
      <c r="FZF235" s="47"/>
      <c r="FZG235" s="47"/>
      <c r="FZH235" s="47"/>
      <c r="FZI235" s="47"/>
      <c r="FZJ235" s="47"/>
      <c r="FZK235" s="47"/>
      <c r="FZL235" s="47"/>
      <c r="FZM235" s="47"/>
      <c r="FZN235" s="47"/>
      <c r="FZO235" s="47"/>
      <c r="FZP235" s="47"/>
      <c r="FZQ235" s="47"/>
      <c r="FZR235" s="47"/>
      <c r="FZS235" s="47"/>
      <c r="FZT235" s="47"/>
      <c r="FZU235" s="47"/>
      <c r="FZV235" s="47"/>
      <c r="FZW235" s="47"/>
      <c r="FZX235" s="47"/>
      <c r="FZY235" s="47"/>
      <c r="FZZ235" s="47"/>
      <c r="GAA235" s="47"/>
      <c r="GAB235" s="47"/>
      <c r="GAC235" s="47"/>
      <c r="GAD235" s="47"/>
      <c r="GAE235" s="47"/>
      <c r="GAF235" s="47"/>
      <c r="GAG235" s="47"/>
      <c r="GAH235" s="47"/>
      <c r="GAI235" s="47"/>
      <c r="GAJ235" s="47"/>
      <c r="GAK235" s="47"/>
      <c r="GAL235" s="47"/>
      <c r="GAM235" s="47"/>
      <c r="GAN235" s="47"/>
      <c r="GAO235" s="47"/>
      <c r="GAP235" s="47"/>
      <c r="GAQ235" s="47"/>
      <c r="GAR235" s="47"/>
      <c r="GAS235" s="47"/>
      <c r="GAT235" s="47"/>
      <c r="GAU235" s="47"/>
      <c r="GAV235" s="47"/>
      <c r="GAW235" s="47"/>
      <c r="GAX235" s="47"/>
      <c r="GAY235" s="47"/>
      <c r="GAZ235" s="47"/>
      <c r="GBA235" s="47"/>
      <c r="GBB235" s="47"/>
      <c r="GBC235" s="47"/>
      <c r="GBD235" s="47"/>
      <c r="GBE235" s="47"/>
      <c r="GBF235" s="47"/>
      <c r="GBG235" s="47"/>
      <c r="GBH235" s="47"/>
      <c r="GBI235" s="47"/>
      <c r="GBJ235" s="47"/>
      <c r="GBK235" s="47"/>
      <c r="GBL235" s="47"/>
      <c r="GBM235" s="47"/>
      <c r="GBN235" s="47"/>
      <c r="GBO235" s="47"/>
      <c r="GBP235" s="47"/>
      <c r="GBQ235" s="47"/>
      <c r="GBR235" s="47"/>
      <c r="GBS235" s="47"/>
      <c r="GBT235" s="47"/>
      <c r="GBU235" s="47"/>
      <c r="GBV235" s="47"/>
      <c r="GBW235" s="47"/>
      <c r="GBX235" s="47"/>
      <c r="GBY235" s="47"/>
      <c r="GBZ235" s="47"/>
      <c r="GCA235" s="47"/>
      <c r="GCB235" s="47"/>
      <c r="GCC235" s="47"/>
      <c r="GCD235" s="47"/>
      <c r="GCE235" s="47"/>
      <c r="GCF235" s="47"/>
      <c r="GCG235" s="47"/>
      <c r="GCH235" s="47"/>
      <c r="GCI235" s="47"/>
      <c r="GCJ235" s="47"/>
      <c r="GCK235" s="47"/>
      <c r="GCL235" s="47"/>
      <c r="GCM235" s="47"/>
      <c r="GCN235" s="47"/>
      <c r="GCO235" s="47"/>
      <c r="GCP235" s="47"/>
      <c r="GCQ235" s="47"/>
      <c r="GCR235" s="47"/>
      <c r="GCS235" s="47"/>
      <c r="GCT235" s="47"/>
      <c r="GCU235" s="47"/>
      <c r="GCV235" s="47"/>
      <c r="GCW235" s="47"/>
      <c r="GCX235" s="47"/>
      <c r="GCY235" s="47"/>
      <c r="GCZ235" s="47"/>
      <c r="GDA235" s="47"/>
      <c r="GDB235" s="47"/>
      <c r="GDC235" s="47"/>
      <c r="GDD235" s="47"/>
      <c r="GDE235" s="47"/>
      <c r="GDF235" s="47"/>
      <c r="GDG235" s="47"/>
      <c r="GDH235" s="47"/>
      <c r="GDI235" s="47"/>
      <c r="GDJ235" s="47"/>
      <c r="GDK235" s="47"/>
      <c r="GDL235" s="47"/>
      <c r="GDM235" s="47"/>
      <c r="GDN235" s="47"/>
      <c r="GDO235" s="47"/>
      <c r="GDP235" s="47"/>
      <c r="GDQ235" s="47"/>
      <c r="GDR235" s="47"/>
      <c r="GDS235" s="47"/>
      <c r="GDT235" s="47"/>
      <c r="GDU235" s="47"/>
      <c r="GDV235" s="47"/>
      <c r="GDW235" s="47"/>
      <c r="GDX235" s="47"/>
      <c r="GDY235" s="47"/>
      <c r="GDZ235" s="47"/>
      <c r="GEA235" s="47"/>
      <c r="GEB235" s="47"/>
      <c r="GEC235" s="47"/>
      <c r="GED235" s="47"/>
      <c r="GEE235" s="47"/>
      <c r="GEF235" s="47"/>
      <c r="GEG235" s="47"/>
      <c r="GEH235" s="47"/>
      <c r="GEI235" s="47"/>
      <c r="GEJ235" s="47"/>
      <c r="GEK235" s="47"/>
      <c r="GEL235" s="47"/>
      <c r="GEM235" s="47"/>
      <c r="GEN235" s="47"/>
      <c r="GEO235" s="47"/>
      <c r="GEP235" s="47"/>
      <c r="GEQ235" s="47"/>
      <c r="GER235" s="47"/>
      <c r="GES235" s="47"/>
      <c r="GET235" s="47"/>
      <c r="GEU235" s="47"/>
      <c r="GEV235" s="47"/>
      <c r="GEW235" s="47"/>
      <c r="GEX235" s="47"/>
      <c r="GEY235" s="47"/>
      <c r="GEZ235" s="47"/>
      <c r="GFA235" s="47"/>
      <c r="GFB235" s="47"/>
      <c r="GFC235" s="47"/>
      <c r="GFD235" s="47"/>
      <c r="GFE235" s="47"/>
      <c r="GFF235" s="47"/>
      <c r="GFG235" s="47"/>
      <c r="GFH235" s="47"/>
      <c r="GFI235" s="47"/>
      <c r="GFJ235" s="47"/>
      <c r="GFK235" s="47"/>
      <c r="GFL235" s="47"/>
      <c r="GFM235" s="47"/>
      <c r="GFN235" s="47"/>
      <c r="GFO235" s="47"/>
      <c r="GFP235" s="47"/>
      <c r="GFQ235" s="47"/>
      <c r="GFR235" s="47"/>
      <c r="GFS235" s="47"/>
      <c r="GFT235" s="47"/>
      <c r="GFU235" s="47"/>
      <c r="GFV235" s="47"/>
      <c r="GFW235" s="47"/>
      <c r="GFX235" s="47"/>
      <c r="GFY235" s="47"/>
      <c r="GFZ235" s="47"/>
      <c r="GGA235" s="47"/>
      <c r="GGB235" s="47"/>
      <c r="GGC235" s="47"/>
      <c r="GGD235" s="47"/>
      <c r="GGE235" s="47"/>
      <c r="GGF235" s="47"/>
      <c r="GGG235" s="47"/>
      <c r="GGH235" s="47"/>
      <c r="GGI235" s="47"/>
      <c r="GGJ235" s="47"/>
      <c r="GGK235" s="47"/>
      <c r="GGL235" s="47"/>
      <c r="GGM235" s="47"/>
      <c r="GGN235" s="47"/>
      <c r="GGO235" s="47"/>
      <c r="GGP235" s="47"/>
      <c r="GGQ235" s="47"/>
      <c r="GGR235" s="47"/>
      <c r="GGS235" s="47"/>
      <c r="GGT235" s="47"/>
      <c r="GGU235" s="47"/>
      <c r="GGV235" s="47"/>
      <c r="GGW235" s="47"/>
      <c r="GGX235" s="47"/>
      <c r="GGY235" s="47"/>
      <c r="GGZ235" s="47"/>
      <c r="GHA235" s="47"/>
      <c r="GHB235" s="47"/>
      <c r="GHC235" s="47"/>
      <c r="GHD235" s="47"/>
      <c r="GHE235" s="47"/>
      <c r="GHF235" s="47"/>
      <c r="GHG235" s="47"/>
      <c r="GHH235" s="47"/>
      <c r="GHI235" s="47"/>
      <c r="GHJ235" s="47"/>
      <c r="GHK235" s="47"/>
      <c r="GHL235" s="47"/>
      <c r="GHM235" s="47"/>
      <c r="GHN235" s="47"/>
      <c r="GHO235" s="47"/>
      <c r="GHP235" s="47"/>
      <c r="GHQ235" s="47"/>
      <c r="GHR235" s="47"/>
      <c r="GHS235" s="47"/>
      <c r="GHT235" s="47"/>
      <c r="GHU235" s="47"/>
      <c r="GHV235" s="47"/>
      <c r="GHW235" s="47"/>
      <c r="GHX235" s="47"/>
      <c r="GHY235" s="47"/>
      <c r="GHZ235" s="47"/>
      <c r="GIA235" s="47"/>
      <c r="GIB235" s="47"/>
      <c r="GIC235" s="47"/>
      <c r="GID235" s="47"/>
      <c r="GIE235" s="47"/>
      <c r="GIF235" s="47"/>
      <c r="GIG235" s="47"/>
      <c r="GIH235" s="47"/>
      <c r="GII235" s="47"/>
      <c r="GIJ235" s="47"/>
      <c r="GIK235" s="47"/>
      <c r="GIL235" s="47"/>
      <c r="GIM235" s="47"/>
      <c r="GIN235" s="47"/>
      <c r="GIO235" s="47"/>
      <c r="GIP235" s="47"/>
      <c r="GIQ235" s="47"/>
      <c r="GIR235" s="47"/>
      <c r="GIS235" s="47"/>
      <c r="GIT235" s="47"/>
      <c r="GIU235" s="47"/>
      <c r="GIV235" s="47"/>
      <c r="GIW235" s="47"/>
      <c r="GIX235" s="47"/>
      <c r="GIY235" s="47"/>
      <c r="GIZ235" s="47"/>
      <c r="GJA235" s="47"/>
      <c r="GJB235" s="47"/>
      <c r="GJC235" s="47"/>
      <c r="GJD235" s="47"/>
      <c r="GJE235" s="47"/>
      <c r="GJF235" s="47"/>
      <c r="GJG235" s="47"/>
      <c r="GJH235" s="47"/>
      <c r="GJI235" s="47"/>
      <c r="GJJ235" s="47"/>
      <c r="GJK235" s="47"/>
      <c r="GJL235" s="47"/>
      <c r="GJM235" s="47"/>
      <c r="GJN235" s="47"/>
      <c r="GJO235" s="47"/>
      <c r="GJP235" s="47"/>
      <c r="GJQ235" s="47"/>
      <c r="GJR235" s="47"/>
      <c r="GJS235" s="47"/>
      <c r="GJT235" s="47"/>
      <c r="GJU235" s="47"/>
      <c r="GJV235" s="47"/>
      <c r="GJW235" s="47"/>
      <c r="GJX235" s="47"/>
      <c r="GJY235" s="47"/>
      <c r="GJZ235" s="47"/>
      <c r="GKA235" s="47"/>
      <c r="GKB235" s="47"/>
      <c r="GKC235" s="47"/>
      <c r="GKD235" s="47"/>
      <c r="GKE235" s="47"/>
      <c r="GKF235" s="47"/>
      <c r="GKG235" s="47"/>
      <c r="GKH235" s="47"/>
      <c r="GKI235" s="47"/>
      <c r="GKJ235" s="47"/>
      <c r="GKK235" s="47"/>
      <c r="GKL235" s="47"/>
      <c r="GKM235" s="47"/>
      <c r="GKN235" s="47"/>
      <c r="GKO235" s="47"/>
      <c r="GKP235" s="47"/>
      <c r="GKQ235" s="47"/>
      <c r="GKR235" s="47"/>
      <c r="GKS235" s="47"/>
      <c r="GKT235" s="47"/>
      <c r="GKU235" s="47"/>
      <c r="GKV235" s="47"/>
      <c r="GKW235" s="47"/>
      <c r="GKX235" s="47"/>
      <c r="GKY235" s="47"/>
      <c r="GKZ235" s="47"/>
      <c r="GLA235" s="47"/>
      <c r="GLB235" s="47"/>
      <c r="GLC235" s="47"/>
      <c r="GLD235" s="47"/>
      <c r="GLE235" s="47"/>
      <c r="GLF235" s="47"/>
      <c r="GLG235" s="47"/>
      <c r="GLH235" s="47"/>
      <c r="GLI235" s="47"/>
      <c r="GLJ235" s="47"/>
      <c r="GLK235" s="47"/>
      <c r="GLL235" s="47"/>
      <c r="GLM235" s="47"/>
      <c r="GLN235" s="47"/>
      <c r="GLO235" s="47"/>
      <c r="GLP235" s="47"/>
      <c r="GLQ235" s="47"/>
      <c r="GLR235" s="47"/>
      <c r="GLS235" s="47"/>
      <c r="GLT235" s="47"/>
      <c r="GLU235" s="47"/>
      <c r="GLV235" s="47"/>
      <c r="GLW235" s="47"/>
      <c r="GLX235" s="47"/>
      <c r="GLY235" s="47"/>
      <c r="GLZ235" s="47"/>
      <c r="GMA235" s="47"/>
      <c r="GMB235" s="47"/>
      <c r="GMC235" s="47"/>
      <c r="GMD235" s="47"/>
      <c r="GME235" s="47"/>
      <c r="GMF235" s="47"/>
      <c r="GMG235" s="47"/>
      <c r="GMH235" s="47"/>
      <c r="GMI235" s="47"/>
      <c r="GMJ235" s="47"/>
      <c r="GMK235" s="47"/>
      <c r="GML235" s="47"/>
      <c r="GMM235" s="47"/>
      <c r="GMN235" s="47"/>
      <c r="GMO235" s="47"/>
      <c r="GMP235" s="47"/>
      <c r="GMQ235" s="47"/>
      <c r="GMR235" s="47"/>
      <c r="GMS235" s="47"/>
      <c r="GMT235" s="47"/>
      <c r="GMU235" s="47"/>
      <c r="GMV235" s="47"/>
      <c r="GMW235" s="47"/>
      <c r="GMX235" s="47"/>
      <c r="GMY235" s="47"/>
      <c r="GMZ235" s="47"/>
      <c r="GNA235" s="47"/>
      <c r="GNB235" s="47"/>
      <c r="GNC235" s="47"/>
      <c r="GND235" s="47"/>
      <c r="GNE235" s="47"/>
      <c r="GNF235" s="47"/>
      <c r="GNG235" s="47"/>
      <c r="GNH235" s="47"/>
      <c r="GNI235" s="47"/>
      <c r="GNJ235" s="47"/>
      <c r="GNK235" s="47"/>
      <c r="GNL235" s="47"/>
      <c r="GNM235" s="47"/>
      <c r="GNN235" s="47"/>
      <c r="GNO235" s="47"/>
      <c r="GNP235" s="47"/>
      <c r="GNQ235" s="47"/>
      <c r="GNR235" s="47"/>
      <c r="GNS235" s="47"/>
      <c r="GNT235" s="47"/>
      <c r="GNU235" s="47"/>
      <c r="GNV235" s="47"/>
      <c r="GNW235" s="47"/>
      <c r="GNX235" s="47"/>
      <c r="GNY235" s="47"/>
      <c r="GNZ235" s="47"/>
      <c r="GOA235" s="47"/>
      <c r="GOB235" s="47"/>
      <c r="GOC235" s="47"/>
      <c r="GOD235" s="47"/>
      <c r="GOE235" s="47"/>
      <c r="GOF235" s="47"/>
      <c r="GOG235" s="47"/>
      <c r="GOH235" s="47"/>
      <c r="GOI235" s="47"/>
      <c r="GOJ235" s="47"/>
      <c r="GOK235" s="47"/>
      <c r="GOL235" s="47"/>
      <c r="GOM235" s="47"/>
      <c r="GON235" s="47"/>
      <c r="GOO235" s="47"/>
      <c r="GOP235" s="47"/>
      <c r="GOQ235" s="47"/>
      <c r="GOR235" s="47"/>
      <c r="GOS235" s="47"/>
      <c r="GOT235" s="47"/>
      <c r="GOU235" s="47"/>
      <c r="GOV235" s="47"/>
      <c r="GOW235" s="47"/>
      <c r="GOX235" s="47"/>
      <c r="GOY235" s="47"/>
      <c r="GOZ235" s="47"/>
      <c r="GPA235" s="47"/>
      <c r="GPB235" s="47"/>
      <c r="GPC235" s="47"/>
      <c r="GPD235" s="47"/>
      <c r="GPE235" s="47"/>
      <c r="GPF235" s="47"/>
      <c r="GPG235" s="47"/>
      <c r="GPH235" s="47"/>
      <c r="GPI235" s="47"/>
      <c r="GPJ235" s="47"/>
      <c r="GPK235" s="47"/>
      <c r="GPL235" s="47"/>
      <c r="GPM235" s="47"/>
      <c r="GPN235" s="47"/>
      <c r="GPO235" s="47"/>
      <c r="GPP235" s="47"/>
      <c r="GPQ235" s="47"/>
      <c r="GPR235" s="47"/>
      <c r="GPS235" s="47"/>
      <c r="GPT235" s="47"/>
      <c r="GPU235" s="47"/>
      <c r="GPV235" s="47"/>
      <c r="GPW235" s="47"/>
      <c r="GPX235" s="47"/>
      <c r="GPY235" s="47"/>
      <c r="GPZ235" s="47"/>
      <c r="GQA235" s="47"/>
      <c r="GQB235" s="47"/>
      <c r="GQC235" s="47"/>
      <c r="GQD235" s="47"/>
      <c r="GQE235" s="47"/>
      <c r="GQF235" s="47"/>
      <c r="GQG235" s="47"/>
      <c r="GQH235" s="47"/>
      <c r="GQI235" s="47"/>
      <c r="GQJ235" s="47"/>
      <c r="GQK235" s="47"/>
      <c r="GQL235" s="47"/>
      <c r="GQM235" s="47"/>
      <c r="GQN235" s="47"/>
      <c r="GQO235" s="47"/>
      <c r="GQP235" s="47"/>
      <c r="GQQ235" s="47"/>
      <c r="GQR235" s="47"/>
      <c r="GQS235" s="47"/>
      <c r="GQT235" s="47"/>
      <c r="GQU235" s="47"/>
      <c r="GQV235" s="47"/>
      <c r="GQW235" s="47"/>
      <c r="GQX235" s="47"/>
      <c r="GQY235" s="47"/>
      <c r="GQZ235" s="47"/>
      <c r="GRA235" s="47"/>
      <c r="GRB235" s="47"/>
      <c r="GRC235" s="47"/>
      <c r="GRD235" s="47"/>
      <c r="GRE235" s="47"/>
      <c r="GRF235" s="47"/>
      <c r="GRG235" s="47"/>
      <c r="GRH235" s="47"/>
      <c r="GRI235" s="47"/>
      <c r="GRJ235" s="47"/>
      <c r="GRK235" s="47"/>
      <c r="GRL235" s="47"/>
      <c r="GRM235" s="47"/>
      <c r="GRN235" s="47"/>
      <c r="GRO235" s="47"/>
      <c r="GRP235" s="47"/>
      <c r="GRQ235" s="47"/>
      <c r="GRR235" s="47"/>
      <c r="GRS235" s="47"/>
      <c r="GRT235" s="47"/>
      <c r="GRU235" s="47"/>
      <c r="GRV235" s="47"/>
      <c r="GRW235" s="47"/>
      <c r="GRX235" s="47"/>
      <c r="GRY235" s="47"/>
      <c r="GRZ235" s="47"/>
      <c r="GSA235" s="47"/>
      <c r="GSB235" s="47"/>
      <c r="GSC235" s="47"/>
      <c r="GSD235" s="47"/>
      <c r="GSE235" s="47"/>
      <c r="GSF235" s="47"/>
      <c r="GSG235" s="47"/>
      <c r="GSH235" s="47"/>
      <c r="GSI235" s="47"/>
      <c r="GSJ235" s="47"/>
      <c r="GSK235" s="47"/>
      <c r="GSL235" s="47"/>
      <c r="GSM235" s="47"/>
      <c r="GSN235" s="47"/>
      <c r="GSO235" s="47"/>
      <c r="GSP235" s="47"/>
      <c r="GSQ235" s="47"/>
      <c r="GSR235" s="47"/>
      <c r="GSS235" s="47"/>
      <c r="GST235" s="47"/>
      <c r="GSU235" s="47"/>
      <c r="GSV235" s="47"/>
      <c r="GSW235" s="47"/>
      <c r="GSX235" s="47"/>
      <c r="GSY235" s="47"/>
      <c r="GSZ235" s="47"/>
      <c r="GTA235" s="47"/>
      <c r="GTB235" s="47"/>
      <c r="GTC235" s="47"/>
      <c r="GTD235" s="47"/>
      <c r="GTE235" s="47"/>
      <c r="GTF235" s="47"/>
      <c r="GTG235" s="47"/>
      <c r="GTH235" s="47"/>
      <c r="GTI235" s="47"/>
      <c r="GTJ235" s="47"/>
      <c r="GTK235" s="47"/>
      <c r="GTL235" s="47"/>
      <c r="GTM235" s="47"/>
      <c r="GTN235" s="47"/>
      <c r="GTO235" s="47"/>
      <c r="GTP235" s="47"/>
      <c r="GTQ235" s="47"/>
      <c r="GTR235" s="47"/>
      <c r="GTS235" s="47"/>
      <c r="GTT235" s="47"/>
      <c r="GTU235" s="47"/>
      <c r="GTV235" s="47"/>
      <c r="GTW235" s="47"/>
      <c r="GTX235" s="47"/>
      <c r="GTY235" s="47"/>
      <c r="GTZ235" s="47"/>
      <c r="GUA235" s="47"/>
      <c r="GUB235" s="47"/>
      <c r="GUC235" s="47"/>
      <c r="GUD235" s="47"/>
      <c r="GUE235" s="47"/>
      <c r="GUF235" s="47"/>
      <c r="GUG235" s="47"/>
      <c r="GUH235" s="47"/>
      <c r="GUI235" s="47"/>
      <c r="GUJ235" s="47"/>
      <c r="GUK235" s="47"/>
      <c r="GUL235" s="47"/>
      <c r="GUM235" s="47"/>
      <c r="GUN235" s="47"/>
      <c r="GUO235" s="47"/>
      <c r="GUP235" s="47"/>
      <c r="GUQ235" s="47"/>
      <c r="GUR235" s="47"/>
      <c r="GUS235" s="47"/>
      <c r="GUT235" s="47"/>
      <c r="GUU235" s="47"/>
      <c r="GUV235" s="47"/>
      <c r="GUW235" s="47"/>
      <c r="GUX235" s="47"/>
      <c r="GUY235" s="47"/>
      <c r="GUZ235" s="47"/>
      <c r="GVA235" s="47"/>
      <c r="GVB235" s="47"/>
      <c r="GVC235" s="47"/>
      <c r="GVD235" s="47"/>
      <c r="GVE235" s="47"/>
      <c r="GVF235" s="47"/>
      <c r="GVG235" s="47"/>
      <c r="GVH235" s="47"/>
      <c r="GVI235" s="47"/>
      <c r="GVJ235" s="47"/>
      <c r="GVK235" s="47"/>
      <c r="GVL235" s="47"/>
      <c r="GVM235" s="47"/>
      <c r="GVN235" s="47"/>
      <c r="GVO235" s="47"/>
      <c r="GVP235" s="47"/>
      <c r="GVQ235" s="47"/>
      <c r="GVR235" s="47"/>
      <c r="GVS235" s="47"/>
      <c r="GVT235" s="47"/>
      <c r="GVU235" s="47"/>
      <c r="GVV235" s="47"/>
      <c r="GVW235" s="47"/>
      <c r="GVX235" s="47"/>
      <c r="GVY235" s="47"/>
      <c r="GVZ235" s="47"/>
      <c r="GWA235" s="47"/>
      <c r="GWB235" s="47"/>
      <c r="GWC235" s="47"/>
      <c r="GWD235" s="47"/>
      <c r="GWE235" s="47"/>
      <c r="GWF235" s="47"/>
      <c r="GWG235" s="47"/>
      <c r="GWH235" s="47"/>
      <c r="GWI235" s="47"/>
      <c r="GWJ235" s="47"/>
      <c r="GWK235" s="47"/>
      <c r="GWL235" s="47"/>
      <c r="GWM235" s="47"/>
      <c r="GWN235" s="47"/>
      <c r="GWO235" s="47"/>
      <c r="GWP235" s="47"/>
      <c r="GWQ235" s="47"/>
      <c r="GWR235" s="47"/>
      <c r="GWS235" s="47"/>
      <c r="GWT235" s="47"/>
      <c r="GWU235" s="47"/>
      <c r="GWV235" s="47"/>
      <c r="GWW235" s="47"/>
      <c r="GWX235" s="47"/>
      <c r="GWY235" s="47"/>
      <c r="GWZ235" s="47"/>
      <c r="GXA235" s="47"/>
      <c r="GXB235" s="47"/>
      <c r="GXC235" s="47"/>
      <c r="GXD235" s="47"/>
      <c r="GXE235" s="47"/>
      <c r="GXF235" s="47"/>
      <c r="GXG235" s="47"/>
      <c r="GXH235" s="47"/>
      <c r="GXI235" s="47"/>
      <c r="GXJ235" s="47"/>
      <c r="GXK235" s="47"/>
      <c r="GXL235" s="47"/>
      <c r="GXM235" s="47"/>
      <c r="GXN235" s="47"/>
      <c r="GXO235" s="47"/>
      <c r="GXP235" s="47"/>
      <c r="GXQ235" s="47"/>
      <c r="GXR235" s="47"/>
      <c r="GXS235" s="47"/>
      <c r="GXT235" s="47"/>
      <c r="GXU235" s="47"/>
      <c r="GXV235" s="47"/>
      <c r="GXW235" s="47"/>
      <c r="GXX235" s="47"/>
      <c r="GXY235" s="47"/>
      <c r="GXZ235" s="47"/>
      <c r="GYA235" s="47"/>
      <c r="GYB235" s="47"/>
      <c r="GYC235" s="47"/>
      <c r="GYD235" s="47"/>
      <c r="GYE235" s="47"/>
      <c r="GYF235" s="47"/>
      <c r="GYG235" s="47"/>
      <c r="GYH235" s="47"/>
      <c r="GYI235" s="47"/>
      <c r="GYJ235" s="47"/>
      <c r="GYK235" s="47"/>
      <c r="GYL235" s="47"/>
      <c r="GYM235" s="47"/>
      <c r="GYN235" s="47"/>
      <c r="GYO235" s="47"/>
      <c r="GYP235" s="47"/>
      <c r="GYQ235" s="47"/>
      <c r="GYR235" s="47"/>
      <c r="GYS235" s="47"/>
      <c r="GYT235" s="47"/>
      <c r="GYU235" s="47"/>
      <c r="GYV235" s="47"/>
      <c r="GYW235" s="47"/>
      <c r="GYX235" s="47"/>
      <c r="GYY235" s="47"/>
      <c r="GYZ235" s="47"/>
      <c r="GZA235" s="47"/>
      <c r="GZB235" s="47"/>
      <c r="GZC235" s="47"/>
      <c r="GZD235" s="47"/>
      <c r="GZE235" s="47"/>
      <c r="GZF235" s="47"/>
      <c r="GZG235" s="47"/>
      <c r="GZH235" s="47"/>
      <c r="GZI235" s="47"/>
      <c r="GZJ235" s="47"/>
      <c r="GZK235" s="47"/>
      <c r="GZL235" s="47"/>
      <c r="GZM235" s="47"/>
      <c r="GZN235" s="47"/>
      <c r="GZO235" s="47"/>
      <c r="GZP235" s="47"/>
      <c r="GZQ235" s="47"/>
      <c r="GZR235" s="47"/>
      <c r="GZS235" s="47"/>
      <c r="GZT235" s="47"/>
      <c r="GZU235" s="47"/>
      <c r="GZV235" s="47"/>
      <c r="GZW235" s="47"/>
      <c r="GZX235" s="47"/>
      <c r="GZY235" s="47"/>
      <c r="GZZ235" s="47"/>
      <c r="HAA235" s="47"/>
      <c r="HAB235" s="47"/>
      <c r="HAC235" s="47"/>
      <c r="HAD235" s="47"/>
      <c r="HAE235" s="47"/>
      <c r="HAF235" s="47"/>
      <c r="HAG235" s="47"/>
      <c r="HAH235" s="47"/>
      <c r="HAI235" s="47"/>
      <c r="HAJ235" s="47"/>
      <c r="HAK235" s="47"/>
      <c r="HAL235" s="47"/>
      <c r="HAM235" s="47"/>
      <c r="HAN235" s="47"/>
      <c r="HAO235" s="47"/>
      <c r="HAP235" s="47"/>
      <c r="HAQ235" s="47"/>
      <c r="HAR235" s="47"/>
      <c r="HAS235" s="47"/>
      <c r="HAT235" s="47"/>
      <c r="HAU235" s="47"/>
      <c r="HAV235" s="47"/>
      <c r="HAW235" s="47"/>
      <c r="HAX235" s="47"/>
      <c r="HAY235" s="47"/>
      <c r="HAZ235" s="47"/>
      <c r="HBA235" s="47"/>
      <c r="HBB235" s="47"/>
      <c r="HBC235" s="47"/>
      <c r="HBD235" s="47"/>
      <c r="HBE235" s="47"/>
      <c r="HBF235" s="47"/>
      <c r="HBG235" s="47"/>
      <c r="HBH235" s="47"/>
      <c r="HBI235" s="47"/>
      <c r="HBJ235" s="47"/>
      <c r="HBK235" s="47"/>
      <c r="HBL235" s="47"/>
      <c r="HBM235" s="47"/>
      <c r="HBN235" s="47"/>
      <c r="HBO235" s="47"/>
      <c r="HBP235" s="47"/>
      <c r="HBQ235" s="47"/>
      <c r="HBR235" s="47"/>
      <c r="HBS235" s="47"/>
      <c r="HBT235" s="47"/>
      <c r="HBU235" s="47"/>
      <c r="HBV235" s="47"/>
      <c r="HBW235" s="47"/>
      <c r="HBX235" s="47"/>
      <c r="HBY235" s="47"/>
      <c r="HBZ235" s="47"/>
      <c r="HCA235" s="47"/>
      <c r="HCB235" s="47"/>
      <c r="HCC235" s="47"/>
      <c r="HCD235" s="47"/>
      <c r="HCE235" s="47"/>
      <c r="HCF235" s="47"/>
      <c r="HCG235" s="47"/>
      <c r="HCH235" s="47"/>
      <c r="HCI235" s="47"/>
      <c r="HCJ235" s="47"/>
      <c r="HCK235" s="47"/>
      <c r="HCL235" s="47"/>
      <c r="HCM235" s="47"/>
      <c r="HCN235" s="47"/>
      <c r="HCO235" s="47"/>
      <c r="HCP235" s="47"/>
      <c r="HCQ235" s="47"/>
      <c r="HCR235" s="47"/>
      <c r="HCS235" s="47"/>
      <c r="HCT235" s="47"/>
      <c r="HCU235" s="47"/>
      <c r="HCV235" s="47"/>
      <c r="HCW235" s="47"/>
      <c r="HCX235" s="47"/>
      <c r="HCY235" s="47"/>
      <c r="HCZ235" s="47"/>
      <c r="HDA235" s="47"/>
      <c r="HDB235" s="47"/>
      <c r="HDC235" s="47"/>
      <c r="HDD235" s="47"/>
      <c r="HDE235" s="47"/>
      <c r="HDF235" s="47"/>
      <c r="HDG235" s="47"/>
      <c r="HDH235" s="47"/>
      <c r="HDI235" s="47"/>
      <c r="HDJ235" s="47"/>
      <c r="HDK235" s="47"/>
      <c r="HDL235" s="47"/>
      <c r="HDM235" s="47"/>
      <c r="HDN235" s="47"/>
      <c r="HDO235" s="47"/>
      <c r="HDP235" s="47"/>
      <c r="HDQ235" s="47"/>
      <c r="HDR235" s="47"/>
      <c r="HDS235" s="47"/>
      <c r="HDT235" s="47"/>
      <c r="HDU235" s="47"/>
      <c r="HDV235" s="47"/>
      <c r="HDW235" s="47"/>
      <c r="HDX235" s="47"/>
      <c r="HDY235" s="47"/>
      <c r="HDZ235" s="47"/>
      <c r="HEA235" s="47"/>
      <c r="HEB235" s="47"/>
      <c r="HEC235" s="47"/>
      <c r="HED235" s="47"/>
      <c r="HEE235" s="47"/>
      <c r="HEF235" s="47"/>
      <c r="HEG235" s="47"/>
      <c r="HEH235" s="47"/>
      <c r="HEI235" s="47"/>
      <c r="HEJ235" s="47"/>
      <c r="HEK235" s="47"/>
      <c r="HEL235" s="47"/>
      <c r="HEM235" s="47"/>
      <c r="HEN235" s="47"/>
      <c r="HEO235" s="47"/>
      <c r="HEP235" s="47"/>
      <c r="HEQ235" s="47"/>
      <c r="HER235" s="47"/>
      <c r="HES235" s="47"/>
      <c r="HET235" s="47"/>
      <c r="HEU235" s="47"/>
      <c r="HEV235" s="47"/>
      <c r="HEW235" s="47"/>
      <c r="HEX235" s="47"/>
      <c r="HEY235" s="47"/>
      <c r="HEZ235" s="47"/>
      <c r="HFA235" s="47"/>
      <c r="HFB235" s="47"/>
      <c r="HFC235" s="47"/>
      <c r="HFD235" s="47"/>
      <c r="HFE235" s="47"/>
      <c r="HFF235" s="47"/>
      <c r="HFG235" s="47"/>
      <c r="HFH235" s="47"/>
      <c r="HFI235" s="47"/>
      <c r="HFJ235" s="47"/>
      <c r="HFK235" s="47"/>
      <c r="HFL235" s="47"/>
      <c r="HFM235" s="47"/>
      <c r="HFN235" s="47"/>
      <c r="HFO235" s="47"/>
      <c r="HFP235" s="47"/>
      <c r="HFQ235" s="47"/>
      <c r="HFR235" s="47"/>
      <c r="HFS235" s="47"/>
      <c r="HFT235" s="47"/>
      <c r="HFU235" s="47"/>
      <c r="HFV235" s="47"/>
      <c r="HFW235" s="47"/>
      <c r="HFX235" s="47"/>
      <c r="HFY235" s="47"/>
      <c r="HFZ235" s="47"/>
      <c r="HGA235" s="47"/>
      <c r="HGB235" s="47"/>
      <c r="HGC235" s="47"/>
      <c r="HGD235" s="47"/>
      <c r="HGE235" s="47"/>
      <c r="HGF235" s="47"/>
      <c r="HGG235" s="47"/>
      <c r="HGH235" s="47"/>
      <c r="HGI235" s="47"/>
      <c r="HGJ235" s="47"/>
      <c r="HGK235" s="47"/>
      <c r="HGL235" s="47"/>
      <c r="HGM235" s="47"/>
      <c r="HGN235" s="47"/>
      <c r="HGO235" s="47"/>
      <c r="HGP235" s="47"/>
      <c r="HGQ235" s="47"/>
      <c r="HGR235" s="47"/>
      <c r="HGS235" s="47"/>
      <c r="HGT235" s="47"/>
      <c r="HGU235" s="47"/>
      <c r="HGV235" s="47"/>
      <c r="HGW235" s="47"/>
      <c r="HGX235" s="47"/>
      <c r="HGY235" s="47"/>
      <c r="HGZ235" s="47"/>
      <c r="HHA235" s="47"/>
      <c r="HHB235" s="47"/>
      <c r="HHC235" s="47"/>
      <c r="HHD235" s="47"/>
      <c r="HHE235" s="47"/>
      <c r="HHF235" s="47"/>
      <c r="HHG235" s="47"/>
      <c r="HHH235" s="47"/>
      <c r="HHI235" s="47"/>
      <c r="HHJ235" s="47"/>
      <c r="HHK235" s="47"/>
      <c r="HHL235" s="47"/>
      <c r="HHM235" s="47"/>
      <c r="HHN235" s="47"/>
      <c r="HHO235" s="47"/>
      <c r="HHP235" s="47"/>
      <c r="HHQ235" s="47"/>
      <c r="HHR235" s="47"/>
      <c r="HHS235" s="47"/>
      <c r="HHT235" s="47"/>
      <c r="HHU235" s="47"/>
      <c r="HHV235" s="47"/>
      <c r="HHW235" s="47"/>
      <c r="HHX235" s="47"/>
      <c r="HHY235" s="47"/>
      <c r="HHZ235" s="47"/>
      <c r="HIA235" s="47"/>
      <c r="HIB235" s="47"/>
      <c r="HIC235" s="47"/>
      <c r="HID235" s="47"/>
      <c r="HIE235" s="47"/>
      <c r="HIF235" s="47"/>
      <c r="HIG235" s="47"/>
      <c r="HIH235" s="47"/>
      <c r="HII235" s="47"/>
      <c r="HIJ235" s="47"/>
      <c r="HIK235" s="47"/>
      <c r="HIL235" s="47"/>
      <c r="HIM235" s="47"/>
      <c r="HIN235" s="47"/>
      <c r="HIO235" s="47"/>
      <c r="HIP235" s="47"/>
      <c r="HIQ235" s="47"/>
      <c r="HIR235" s="47"/>
      <c r="HIS235" s="47"/>
      <c r="HIT235" s="47"/>
      <c r="HIU235" s="47"/>
      <c r="HIV235" s="47"/>
      <c r="HIW235" s="47"/>
      <c r="HIX235" s="47"/>
      <c r="HIY235" s="47"/>
      <c r="HIZ235" s="47"/>
      <c r="HJA235" s="47"/>
      <c r="HJB235" s="47"/>
      <c r="HJC235" s="47"/>
      <c r="HJD235" s="47"/>
      <c r="HJE235" s="47"/>
      <c r="HJF235" s="47"/>
      <c r="HJG235" s="47"/>
      <c r="HJH235" s="47"/>
      <c r="HJI235" s="47"/>
      <c r="HJJ235" s="47"/>
      <c r="HJK235" s="47"/>
      <c r="HJL235" s="47"/>
      <c r="HJM235" s="47"/>
      <c r="HJN235" s="47"/>
      <c r="HJO235" s="47"/>
      <c r="HJP235" s="47"/>
      <c r="HJQ235" s="47"/>
      <c r="HJR235" s="47"/>
      <c r="HJS235" s="47"/>
      <c r="HJT235" s="47"/>
      <c r="HJU235" s="47"/>
      <c r="HJV235" s="47"/>
      <c r="HJW235" s="47"/>
      <c r="HJX235" s="47"/>
      <c r="HJY235" s="47"/>
      <c r="HJZ235" s="47"/>
      <c r="HKA235" s="47"/>
      <c r="HKB235" s="47"/>
      <c r="HKC235" s="47"/>
      <c r="HKD235" s="47"/>
      <c r="HKE235" s="47"/>
      <c r="HKF235" s="47"/>
      <c r="HKG235" s="47"/>
      <c r="HKH235" s="47"/>
      <c r="HKI235" s="47"/>
      <c r="HKJ235" s="47"/>
      <c r="HKK235" s="47"/>
      <c r="HKL235" s="47"/>
      <c r="HKM235" s="47"/>
      <c r="HKN235" s="47"/>
      <c r="HKO235" s="47"/>
      <c r="HKP235" s="47"/>
      <c r="HKQ235" s="47"/>
      <c r="HKR235" s="47"/>
      <c r="HKS235" s="47"/>
      <c r="HKT235" s="47"/>
      <c r="HKU235" s="47"/>
      <c r="HKV235" s="47"/>
      <c r="HKW235" s="47"/>
      <c r="HKX235" s="47"/>
      <c r="HKY235" s="47"/>
      <c r="HKZ235" s="47"/>
      <c r="HLA235" s="47"/>
      <c r="HLB235" s="47"/>
      <c r="HLC235" s="47"/>
      <c r="HLD235" s="47"/>
      <c r="HLE235" s="47"/>
      <c r="HLF235" s="47"/>
      <c r="HLG235" s="47"/>
      <c r="HLH235" s="47"/>
      <c r="HLI235" s="47"/>
      <c r="HLJ235" s="47"/>
      <c r="HLK235" s="47"/>
      <c r="HLL235" s="47"/>
      <c r="HLM235" s="47"/>
      <c r="HLN235" s="47"/>
      <c r="HLO235" s="47"/>
      <c r="HLP235" s="47"/>
      <c r="HLQ235" s="47"/>
      <c r="HLR235" s="47"/>
      <c r="HLS235" s="47"/>
      <c r="HLT235" s="47"/>
      <c r="HLU235" s="47"/>
      <c r="HLV235" s="47"/>
      <c r="HLW235" s="47"/>
      <c r="HLX235" s="47"/>
      <c r="HLY235" s="47"/>
      <c r="HLZ235" s="47"/>
      <c r="HMA235" s="47"/>
      <c r="HMB235" s="47"/>
      <c r="HMC235" s="47"/>
      <c r="HMD235" s="47"/>
      <c r="HME235" s="47"/>
      <c r="HMF235" s="47"/>
      <c r="HMG235" s="47"/>
      <c r="HMH235" s="47"/>
      <c r="HMI235" s="47"/>
      <c r="HMJ235" s="47"/>
      <c r="HMK235" s="47"/>
      <c r="HML235" s="47"/>
      <c r="HMM235" s="47"/>
      <c r="HMN235" s="47"/>
      <c r="HMO235" s="47"/>
      <c r="HMP235" s="47"/>
      <c r="HMQ235" s="47"/>
      <c r="HMR235" s="47"/>
      <c r="HMS235" s="47"/>
      <c r="HMT235" s="47"/>
      <c r="HMU235" s="47"/>
      <c r="HMV235" s="47"/>
      <c r="HMW235" s="47"/>
      <c r="HMX235" s="47"/>
      <c r="HMY235" s="47"/>
      <c r="HMZ235" s="47"/>
      <c r="HNA235" s="47"/>
      <c r="HNB235" s="47"/>
      <c r="HNC235" s="47"/>
      <c r="HND235" s="47"/>
      <c r="HNE235" s="47"/>
      <c r="HNF235" s="47"/>
      <c r="HNG235" s="47"/>
      <c r="HNH235" s="47"/>
      <c r="HNI235" s="47"/>
      <c r="HNJ235" s="47"/>
      <c r="HNK235" s="47"/>
      <c r="HNL235" s="47"/>
      <c r="HNM235" s="47"/>
      <c r="HNN235" s="47"/>
      <c r="HNO235" s="47"/>
      <c r="HNP235" s="47"/>
      <c r="HNQ235" s="47"/>
      <c r="HNR235" s="47"/>
      <c r="HNS235" s="47"/>
      <c r="HNT235" s="47"/>
      <c r="HNU235" s="47"/>
      <c r="HNV235" s="47"/>
      <c r="HNW235" s="47"/>
      <c r="HNX235" s="47"/>
      <c r="HNY235" s="47"/>
      <c r="HNZ235" s="47"/>
      <c r="HOA235" s="47"/>
      <c r="HOB235" s="47"/>
      <c r="HOC235" s="47"/>
      <c r="HOD235" s="47"/>
      <c r="HOE235" s="47"/>
      <c r="HOF235" s="47"/>
      <c r="HOG235" s="47"/>
      <c r="HOH235" s="47"/>
      <c r="HOI235" s="47"/>
      <c r="HOJ235" s="47"/>
      <c r="HOK235" s="47"/>
      <c r="HOL235" s="47"/>
      <c r="HOM235" s="47"/>
      <c r="HON235" s="47"/>
      <c r="HOO235" s="47"/>
      <c r="HOP235" s="47"/>
      <c r="HOQ235" s="47"/>
      <c r="HOR235" s="47"/>
      <c r="HOS235" s="47"/>
      <c r="HOT235" s="47"/>
      <c r="HOU235" s="47"/>
      <c r="HOV235" s="47"/>
      <c r="HOW235" s="47"/>
      <c r="HOX235" s="47"/>
      <c r="HOY235" s="47"/>
      <c r="HOZ235" s="47"/>
      <c r="HPA235" s="47"/>
      <c r="HPB235" s="47"/>
      <c r="HPC235" s="47"/>
      <c r="HPD235" s="47"/>
      <c r="HPE235" s="47"/>
      <c r="HPF235" s="47"/>
      <c r="HPG235" s="47"/>
      <c r="HPH235" s="47"/>
      <c r="HPI235" s="47"/>
      <c r="HPJ235" s="47"/>
      <c r="HPK235" s="47"/>
      <c r="HPL235" s="47"/>
      <c r="HPM235" s="47"/>
      <c r="HPN235" s="47"/>
      <c r="HPO235" s="47"/>
      <c r="HPP235" s="47"/>
      <c r="HPQ235" s="47"/>
      <c r="HPR235" s="47"/>
      <c r="HPS235" s="47"/>
      <c r="HPT235" s="47"/>
      <c r="HPU235" s="47"/>
      <c r="HPV235" s="47"/>
      <c r="HPW235" s="47"/>
      <c r="HPX235" s="47"/>
      <c r="HPY235" s="47"/>
      <c r="HPZ235" s="47"/>
      <c r="HQA235" s="47"/>
      <c r="HQB235" s="47"/>
      <c r="HQC235" s="47"/>
      <c r="HQD235" s="47"/>
      <c r="HQE235" s="47"/>
      <c r="HQF235" s="47"/>
      <c r="HQG235" s="47"/>
      <c r="HQH235" s="47"/>
      <c r="HQI235" s="47"/>
      <c r="HQJ235" s="47"/>
      <c r="HQK235" s="47"/>
      <c r="HQL235" s="47"/>
      <c r="HQM235" s="47"/>
      <c r="HQN235" s="47"/>
      <c r="HQO235" s="47"/>
      <c r="HQP235" s="47"/>
      <c r="HQQ235" s="47"/>
      <c r="HQR235" s="47"/>
      <c r="HQS235" s="47"/>
      <c r="HQT235" s="47"/>
      <c r="HQU235" s="47"/>
      <c r="HQV235" s="47"/>
      <c r="HQW235" s="47"/>
      <c r="HQX235" s="47"/>
      <c r="HQY235" s="47"/>
      <c r="HQZ235" s="47"/>
      <c r="HRA235" s="47"/>
      <c r="HRB235" s="47"/>
      <c r="HRC235" s="47"/>
      <c r="HRD235" s="47"/>
      <c r="HRE235" s="47"/>
      <c r="HRF235" s="47"/>
      <c r="HRG235" s="47"/>
      <c r="HRH235" s="47"/>
      <c r="HRI235" s="47"/>
      <c r="HRJ235" s="47"/>
      <c r="HRK235" s="47"/>
      <c r="HRL235" s="47"/>
      <c r="HRM235" s="47"/>
      <c r="HRN235" s="47"/>
      <c r="HRO235" s="47"/>
      <c r="HRP235" s="47"/>
      <c r="HRQ235" s="47"/>
      <c r="HRR235" s="47"/>
      <c r="HRS235" s="47"/>
      <c r="HRT235" s="47"/>
      <c r="HRU235" s="47"/>
      <c r="HRV235" s="47"/>
      <c r="HRW235" s="47"/>
      <c r="HRX235" s="47"/>
      <c r="HRY235" s="47"/>
      <c r="HRZ235" s="47"/>
      <c r="HSA235" s="47"/>
      <c r="HSB235" s="47"/>
      <c r="HSC235" s="47"/>
      <c r="HSD235" s="47"/>
      <c r="HSE235" s="47"/>
      <c r="HSF235" s="47"/>
      <c r="HSG235" s="47"/>
      <c r="HSH235" s="47"/>
      <c r="HSI235" s="47"/>
      <c r="HSJ235" s="47"/>
      <c r="HSK235" s="47"/>
      <c r="HSL235" s="47"/>
      <c r="HSM235" s="47"/>
      <c r="HSN235" s="47"/>
      <c r="HSO235" s="47"/>
      <c r="HSP235" s="47"/>
      <c r="HSQ235" s="47"/>
      <c r="HSR235" s="47"/>
      <c r="HSS235" s="47"/>
      <c r="HST235" s="47"/>
      <c r="HSU235" s="47"/>
      <c r="HSV235" s="47"/>
      <c r="HSW235" s="47"/>
      <c r="HSX235" s="47"/>
      <c r="HSY235" s="47"/>
      <c r="HSZ235" s="47"/>
      <c r="HTA235" s="47"/>
      <c r="HTB235" s="47"/>
      <c r="HTC235" s="47"/>
      <c r="HTD235" s="47"/>
      <c r="HTE235" s="47"/>
      <c r="HTF235" s="47"/>
      <c r="HTG235" s="47"/>
      <c r="HTH235" s="47"/>
      <c r="HTI235" s="47"/>
      <c r="HTJ235" s="47"/>
      <c r="HTK235" s="47"/>
      <c r="HTL235" s="47"/>
      <c r="HTM235" s="47"/>
      <c r="HTN235" s="47"/>
      <c r="HTO235" s="47"/>
      <c r="HTP235" s="47"/>
      <c r="HTQ235" s="47"/>
      <c r="HTR235" s="47"/>
      <c r="HTS235" s="47"/>
      <c r="HTT235" s="47"/>
      <c r="HTU235" s="47"/>
      <c r="HTV235" s="47"/>
      <c r="HTW235" s="47"/>
      <c r="HTX235" s="47"/>
      <c r="HTY235" s="47"/>
      <c r="HTZ235" s="47"/>
      <c r="HUA235" s="47"/>
      <c r="HUB235" s="47"/>
      <c r="HUC235" s="47"/>
      <c r="HUD235" s="47"/>
      <c r="HUE235" s="47"/>
      <c r="HUF235" s="47"/>
      <c r="HUG235" s="47"/>
      <c r="HUH235" s="47"/>
      <c r="HUI235" s="47"/>
      <c r="HUJ235" s="47"/>
      <c r="HUK235" s="47"/>
      <c r="HUL235" s="47"/>
      <c r="HUM235" s="47"/>
      <c r="HUN235" s="47"/>
      <c r="HUO235" s="47"/>
      <c r="HUP235" s="47"/>
      <c r="HUQ235" s="47"/>
      <c r="HUR235" s="47"/>
      <c r="HUS235" s="47"/>
      <c r="HUT235" s="47"/>
      <c r="HUU235" s="47"/>
      <c r="HUV235" s="47"/>
      <c r="HUW235" s="47"/>
      <c r="HUX235" s="47"/>
      <c r="HUY235" s="47"/>
      <c r="HUZ235" s="47"/>
      <c r="HVA235" s="47"/>
      <c r="HVB235" s="47"/>
      <c r="HVC235" s="47"/>
      <c r="HVD235" s="47"/>
      <c r="HVE235" s="47"/>
      <c r="HVF235" s="47"/>
      <c r="HVG235" s="47"/>
      <c r="HVH235" s="47"/>
      <c r="HVI235" s="47"/>
      <c r="HVJ235" s="47"/>
      <c r="HVK235" s="47"/>
      <c r="HVL235" s="47"/>
      <c r="HVM235" s="47"/>
      <c r="HVN235" s="47"/>
      <c r="HVO235" s="47"/>
      <c r="HVP235" s="47"/>
      <c r="HVQ235" s="47"/>
      <c r="HVR235" s="47"/>
      <c r="HVS235" s="47"/>
      <c r="HVT235" s="47"/>
      <c r="HVU235" s="47"/>
      <c r="HVV235" s="47"/>
      <c r="HVW235" s="47"/>
      <c r="HVX235" s="47"/>
      <c r="HVY235" s="47"/>
      <c r="HVZ235" s="47"/>
      <c r="HWA235" s="47"/>
      <c r="HWB235" s="47"/>
      <c r="HWC235" s="47"/>
      <c r="HWD235" s="47"/>
      <c r="HWE235" s="47"/>
      <c r="HWF235" s="47"/>
      <c r="HWG235" s="47"/>
      <c r="HWH235" s="47"/>
      <c r="HWI235" s="47"/>
      <c r="HWJ235" s="47"/>
      <c r="HWK235" s="47"/>
      <c r="HWL235" s="47"/>
      <c r="HWM235" s="47"/>
      <c r="HWN235" s="47"/>
      <c r="HWO235" s="47"/>
      <c r="HWP235" s="47"/>
      <c r="HWQ235" s="47"/>
      <c r="HWR235" s="47"/>
      <c r="HWS235" s="47"/>
      <c r="HWT235" s="47"/>
      <c r="HWU235" s="47"/>
      <c r="HWV235" s="47"/>
      <c r="HWW235" s="47"/>
      <c r="HWX235" s="47"/>
      <c r="HWY235" s="47"/>
      <c r="HWZ235" s="47"/>
      <c r="HXA235" s="47"/>
      <c r="HXB235" s="47"/>
      <c r="HXC235" s="47"/>
      <c r="HXD235" s="47"/>
      <c r="HXE235" s="47"/>
      <c r="HXF235" s="47"/>
      <c r="HXG235" s="47"/>
      <c r="HXH235" s="47"/>
      <c r="HXI235" s="47"/>
      <c r="HXJ235" s="47"/>
      <c r="HXK235" s="47"/>
      <c r="HXL235" s="47"/>
      <c r="HXM235" s="47"/>
      <c r="HXN235" s="47"/>
      <c r="HXO235" s="47"/>
      <c r="HXP235" s="47"/>
      <c r="HXQ235" s="47"/>
      <c r="HXR235" s="47"/>
      <c r="HXS235" s="47"/>
      <c r="HXT235" s="47"/>
      <c r="HXU235" s="47"/>
      <c r="HXV235" s="47"/>
      <c r="HXW235" s="47"/>
      <c r="HXX235" s="47"/>
      <c r="HXY235" s="47"/>
      <c r="HXZ235" s="47"/>
      <c r="HYA235" s="47"/>
      <c r="HYB235" s="47"/>
      <c r="HYC235" s="47"/>
      <c r="HYD235" s="47"/>
      <c r="HYE235" s="47"/>
      <c r="HYF235" s="47"/>
      <c r="HYG235" s="47"/>
      <c r="HYH235" s="47"/>
      <c r="HYI235" s="47"/>
      <c r="HYJ235" s="47"/>
      <c r="HYK235" s="47"/>
      <c r="HYL235" s="47"/>
      <c r="HYM235" s="47"/>
      <c r="HYN235" s="47"/>
      <c r="HYO235" s="47"/>
      <c r="HYP235" s="47"/>
      <c r="HYQ235" s="47"/>
      <c r="HYR235" s="47"/>
      <c r="HYS235" s="47"/>
      <c r="HYT235" s="47"/>
      <c r="HYU235" s="47"/>
      <c r="HYV235" s="47"/>
      <c r="HYW235" s="47"/>
      <c r="HYX235" s="47"/>
      <c r="HYY235" s="47"/>
      <c r="HYZ235" s="47"/>
      <c r="HZA235" s="47"/>
      <c r="HZB235" s="47"/>
      <c r="HZC235" s="47"/>
      <c r="HZD235" s="47"/>
      <c r="HZE235" s="47"/>
      <c r="HZF235" s="47"/>
      <c r="HZG235" s="47"/>
      <c r="HZH235" s="47"/>
      <c r="HZI235" s="47"/>
      <c r="HZJ235" s="47"/>
      <c r="HZK235" s="47"/>
      <c r="HZL235" s="47"/>
      <c r="HZM235" s="47"/>
      <c r="HZN235" s="47"/>
      <c r="HZO235" s="47"/>
      <c r="HZP235" s="47"/>
      <c r="HZQ235" s="47"/>
      <c r="HZR235" s="47"/>
      <c r="HZS235" s="47"/>
      <c r="HZT235" s="47"/>
      <c r="HZU235" s="47"/>
      <c r="HZV235" s="47"/>
      <c r="HZW235" s="47"/>
      <c r="HZX235" s="47"/>
      <c r="HZY235" s="47"/>
      <c r="HZZ235" s="47"/>
      <c r="IAA235" s="47"/>
      <c r="IAB235" s="47"/>
      <c r="IAC235" s="47"/>
      <c r="IAD235" s="47"/>
      <c r="IAE235" s="47"/>
      <c r="IAF235" s="47"/>
      <c r="IAG235" s="47"/>
      <c r="IAH235" s="47"/>
      <c r="IAI235" s="47"/>
      <c r="IAJ235" s="47"/>
      <c r="IAK235" s="47"/>
      <c r="IAL235" s="47"/>
      <c r="IAM235" s="47"/>
      <c r="IAN235" s="47"/>
      <c r="IAO235" s="47"/>
      <c r="IAP235" s="47"/>
      <c r="IAQ235" s="47"/>
      <c r="IAR235" s="47"/>
      <c r="IAS235" s="47"/>
      <c r="IAT235" s="47"/>
      <c r="IAU235" s="47"/>
      <c r="IAV235" s="47"/>
      <c r="IAW235" s="47"/>
      <c r="IAX235" s="47"/>
      <c r="IAY235" s="47"/>
      <c r="IAZ235" s="47"/>
      <c r="IBA235" s="47"/>
      <c r="IBB235" s="47"/>
      <c r="IBC235" s="47"/>
      <c r="IBD235" s="47"/>
      <c r="IBE235" s="47"/>
      <c r="IBF235" s="47"/>
      <c r="IBG235" s="47"/>
      <c r="IBH235" s="47"/>
      <c r="IBI235" s="47"/>
      <c r="IBJ235" s="47"/>
      <c r="IBK235" s="47"/>
      <c r="IBL235" s="47"/>
      <c r="IBM235" s="47"/>
      <c r="IBN235" s="47"/>
      <c r="IBO235" s="47"/>
      <c r="IBP235" s="47"/>
      <c r="IBQ235" s="47"/>
      <c r="IBR235" s="47"/>
      <c r="IBS235" s="47"/>
      <c r="IBT235" s="47"/>
      <c r="IBU235" s="47"/>
      <c r="IBV235" s="47"/>
      <c r="IBW235" s="47"/>
      <c r="IBX235" s="47"/>
      <c r="IBY235" s="47"/>
      <c r="IBZ235" s="47"/>
      <c r="ICA235" s="47"/>
      <c r="ICB235" s="47"/>
      <c r="ICC235" s="47"/>
      <c r="ICD235" s="47"/>
      <c r="ICE235" s="47"/>
      <c r="ICF235" s="47"/>
      <c r="ICG235" s="47"/>
      <c r="ICH235" s="47"/>
      <c r="ICI235" s="47"/>
      <c r="ICJ235" s="47"/>
      <c r="ICK235" s="47"/>
      <c r="ICL235" s="47"/>
      <c r="ICM235" s="47"/>
      <c r="ICN235" s="47"/>
      <c r="ICO235" s="47"/>
      <c r="ICP235" s="47"/>
      <c r="ICQ235" s="47"/>
      <c r="ICR235" s="47"/>
      <c r="ICS235" s="47"/>
      <c r="ICT235" s="47"/>
      <c r="ICU235" s="47"/>
      <c r="ICV235" s="47"/>
      <c r="ICW235" s="47"/>
      <c r="ICX235" s="47"/>
      <c r="ICY235" s="47"/>
      <c r="ICZ235" s="47"/>
      <c r="IDA235" s="47"/>
      <c r="IDB235" s="47"/>
      <c r="IDC235" s="47"/>
      <c r="IDD235" s="47"/>
      <c r="IDE235" s="47"/>
      <c r="IDF235" s="47"/>
      <c r="IDG235" s="47"/>
      <c r="IDH235" s="47"/>
      <c r="IDI235" s="47"/>
      <c r="IDJ235" s="47"/>
      <c r="IDK235" s="47"/>
      <c r="IDL235" s="47"/>
      <c r="IDM235" s="47"/>
      <c r="IDN235" s="47"/>
      <c r="IDO235" s="47"/>
      <c r="IDP235" s="47"/>
      <c r="IDQ235" s="47"/>
      <c r="IDR235" s="47"/>
      <c r="IDS235" s="47"/>
      <c r="IDT235" s="47"/>
      <c r="IDU235" s="47"/>
      <c r="IDV235" s="47"/>
      <c r="IDW235" s="47"/>
      <c r="IDX235" s="47"/>
      <c r="IDY235" s="47"/>
      <c r="IDZ235" s="47"/>
      <c r="IEA235" s="47"/>
      <c r="IEB235" s="47"/>
      <c r="IEC235" s="47"/>
      <c r="IED235" s="47"/>
      <c r="IEE235" s="47"/>
      <c r="IEF235" s="47"/>
      <c r="IEG235" s="47"/>
      <c r="IEH235" s="47"/>
      <c r="IEI235" s="47"/>
      <c r="IEJ235" s="47"/>
      <c r="IEK235" s="47"/>
      <c r="IEL235" s="47"/>
      <c r="IEM235" s="47"/>
      <c r="IEN235" s="47"/>
      <c r="IEO235" s="47"/>
      <c r="IEP235" s="47"/>
      <c r="IEQ235" s="47"/>
      <c r="IER235" s="47"/>
      <c r="IES235" s="47"/>
      <c r="IET235" s="47"/>
      <c r="IEU235" s="47"/>
      <c r="IEV235" s="47"/>
      <c r="IEW235" s="47"/>
      <c r="IEX235" s="47"/>
      <c r="IEY235" s="47"/>
      <c r="IEZ235" s="47"/>
      <c r="IFA235" s="47"/>
      <c r="IFB235" s="47"/>
      <c r="IFC235" s="47"/>
      <c r="IFD235" s="47"/>
      <c r="IFE235" s="47"/>
      <c r="IFF235" s="47"/>
      <c r="IFG235" s="47"/>
      <c r="IFH235" s="47"/>
      <c r="IFI235" s="47"/>
      <c r="IFJ235" s="47"/>
      <c r="IFK235" s="47"/>
      <c r="IFL235" s="47"/>
      <c r="IFM235" s="47"/>
      <c r="IFN235" s="47"/>
      <c r="IFO235" s="47"/>
      <c r="IFP235" s="47"/>
      <c r="IFQ235" s="47"/>
      <c r="IFR235" s="47"/>
      <c r="IFS235" s="47"/>
      <c r="IFT235" s="47"/>
      <c r="IFU235" s="47"/>
      <c r="IFV235" s="47"/>
      <c r="IFW235" s="47"/>
      <c r="IFX235" s="47"/>
      <c r="IFY235" s="47"/>
      <c r="IFZ235" s="47"/>
      <c r="IGA235" s="47"/>
      <c r="IGB235" s="47"/>
      <c r="IGC235" s="47"/>
      <c r="IGD235" s="47"/>
      <c r="IGE235" s="47"/>
      <c r="IGF235" s="47"/>
      <c r="IGG235" s="47"/>
      <c r="IGH235" s="47"/>
      <c r="IGI235" s="47"/>
      <c r="IGJ235" s="47"/>
      <c r="IGK235" s="47"/>
      <c r="IGL235" s="47"/>
      <c r="IGM235" s="47"/>
      <c r="IGN235" s="47"/>
      <c r="IGO235" s="47"/>
      <c r="IGP235" s="47"/>
      <c r="IGQ235" s="47"/>
      <c r="IGR235" s="47"/>
      <c r="IGS235" s="47"/>
      <c r="IGT235" s="47"/>
      <c r="IGU235" s="47"/>
      <c r="IGV235" s="47"/>
      <c r="IGW235" s="47"/>
      <c r="IGX235" s="47"/>
      <c r="IGY235" s="47"/>
      <c r="IGZ235" s="47"/>
      <c r="IHA235" s="47"/>
      <c r="IHB235" s="47"/>
      <c r="IHC235" s="47"/>
      <c r="IHD235" s="47"/>
      <c r="IHE235" s="47"/>
      <c r="IHF235" s="47"/>
      <c r="IHG235" s="47"/>
      <c r="IHH235" s="47"/>
      <c r="IHI235" s="47"/>
      <c r="IHJ235" s="47"/>
      <c r="IHK235" s="47"/>
      <c r="IHL235" s="47"/>
      <c r="IHM235" s="47"/>
      <c r="IHN235" s="47"/>
      <c r="IHO235" s="47"/>
      <c r="IHP235" s="47"/>
      <c r="IHQ235" s="47"/>
      <c r="IHR235" s="47"/>
      <c r="IHS235" s="47"/>
      <c r="IHT235" s="47"/>
      <c r="IHU235" s="47"/>
      <c r="IHV235" s="47"/>
      <c r="IHW235" s="47"/>
      <c r="IHX235" s="47"/>
      <c r="IHY235" s="47"/>
      <c r="IHZ235" s="47"/>
      <c r="IIA235" s="47"/>
      <c r="IIB235" s="47"/>
      <c r="IIC235" s="47"/>
      <c r="IID235" s="47"/>
      <c r="IIE235" s="47"/>
      <c r="IIF235" s="47"/>
      <c r="IIG235" s="47"/>
      <c r="IIH235" s="47"/>
      <c r="III235" s="47"/>
      <c r="IIJ235" s="47"/>
      <c r="IIK235" s="47"/>
      <c r="IIL235" s="47"/>
      <c r="IIM235" s="47"/>
      <c r="IIN235" s="47"/>
      <c r="IIO235" s="47"/>
      <c r="IIP235" s="47"/>
      <c r="IIQ235" s="47"/>
      <c r="IIR235" s="47"/>
      <c r="IIS235" s="47"/>
      <c r="IIT235" s="47"/>
      <c r="IIU235" s="47"/>
      <c r="IIV235" s="47"/>
      <c r="IIW235" s="47"/>
      <c r="IIX235" s="47"/>
      <c r="IIY235" s="47"/>
      <c r="IIZ235" s="47"/>
      <c r="IJA235" s="47"/>
      <c r="IJB235" s="47"/>
      <c r="IJC235" s="47"/>
      <c r="IJD235" s="47"/>
      <c r="IJE235" s="47"/>
      <c r="IJF235" s="47"/>
      <c r="IJG235" s="47"/>
      <c r="IJH235" s="47"/>
      <c r="IJI235" s="47"/>
      <c r="IJJ235" s="47"/>
      <c r="IJK235" s="47"/>
      <c r="IJL235" s="47"/>
      <c r="IJM235" s="47"/>
      <c r="IJN235" s="47"/>
      <c r="IJO235" s="47"/>
      <c r="IJP235" s="47"/>
      <c r="IJQ235" s="47"/>
      <c r="IJR235" s="47"/>
      <c r="IJS235" s="47"/>
      <c r="IJT235" s="47"/>
      <c r="IJU235" s="47"/>
      <c r="IJV235" s="47"/>
      <c r="IJW235" s="47"/>
      <c r="IJX235" s="47"/>
      <c r="IJY235" s="47"/>
      <c r="IJZ235" s="47"/>
      <c r="IKA235" s="47"/>
      <c r="IKB235" s="47"/>
      <c r="IKC235" s="47"/>
      <c r="IKD235" s="47"/>
      <c r="IKE235" s="47"/>
      <c r="IKF235" s="47"/>
      <c r="IKG235" s="47"/>
      <c r="IKH235" s="47"/>
      <c r="IKI235" s="47"/>
      <c r="IKJ235" s="47"/>
      <c r="IKK235" s="47"/>
      <c r="IKL235" s="47"/>
      <c r="IKM235" s="47"/>
      <c r="IKN235" s="47"/>
      <c r="IKO235" s="47"/>
      <c r="IKP235" s="47"/>
      <c r="IKQ235" s="47"/>
      <c r="IKR235" s="47"/>
      <c r="IKS235" s="47"/>
      <c r="IKT235" s="47"/>
      <c r="IKU235" s="47"/>
      <c r="IKV235" s="47"/>
      <c r="IKW235" s="47"/>
      <c r="IKX235" s="47"/>
      <c r="IKY235" s="47"/>
      <c r="IKZ235" s="47"/>
      <c r="ILA235" s="47"/>
      <c r="ILB235" s="47"/>
      <c r="ILC235" s="47"/>
      <c r="ILD235" s="47"/>
      <c r="ILE235" s="47"/>
      <c r="ILF235" s="47"/>
      <c r="ILG235" s="47"/>
      <c r="ILH235" s="47"/>
      <c r="ILI235" s="47"/>
      <c r="ILJ235" s="47"/>
      <c r="ILK235" s="47"/>
      <c r="ILL235" s="47"/>
      <c r="ILM235" s="47"/>
      <c r="ILN235" s="47"/>
      <c r="ILO235" s="47"/>
      <c r="ILP235" s="47"/>
      <c r="ILQ235" s="47"/>
      <c r="ILR235" s="47"/>
      <c r="ILS235" s="47"/>
      <c r="ILT235" s="47"/>
      <c r="ILU235" s="47"/>
      <c r="ILV235" s="47"/>
      <c r="ILW235" s="47"/>
      <c r="ILX235" s="47"/>
      <c r="ILY235" s="47"/>
      <c r="ILZ235" s="47"/>
      <c r="IMA235" s="47"/>
      <c r="IMB235" s="47"/>
      <c r="IMC235" s="47"/>
      <c r="IMD235" s="47"/>
      <c r="IME235" s="47"/>
      <c r="IMF235" s="47"/>
      <c r="IMG235" s="47"/>
      <c r="IMH235" s="47"/>
      <c r="IMI235" s="47"/>
      <c r="IMJ235" s="47"/>
      <c r="IMK235" s="47"/>
      <c r="IML235" s="47"/>
      <c r="IMM235" s="47"/>
      <c r="IMN235" s="47"/>
      <c r="IMO235" s="47"/>
      <c r="IMP235" s="47"/>
      <c r="IMQ235" s="47"/>
      <c r="IMR235" s="47"/>
      <c r="IMS235" s="47"/>
      <c r="IMT235" s="47"/>
      <c r="IMU235" s="47"/>
      <c r="IMV235" s="47"/>
      <c r="IMW235" s="47"/>
      <c r="IMX235" s="47"/>
      <c r="IMY235" s="47"/>
      <c r="IMZ235" s="47"/>
      <c r="INA235" s="47"/>
      <c r="INB235" s="47"/>
      <c r="INC235" s="47"/>
      <c r="IND235" s="47"/>
      <c r="INE235" s="47"/>
      <c r="INF235" s="47"/>
      <c r="ING235" s="47"/>
      <c r="INH235" s="47"/>
      <c r="INI235" s="47"/>
      <c r="INJ235" s="47"/>
      <c r="INK235" s="47"/>
      <c r="INL235" s="47"/>
      <c r="INM235" s="47"/>
      <c r="INN235" s="47"/>
      <c r="INO235" s="47"/>
      <c r="INP235" s="47"/>
      <c r="INQ235" s="47"/>
      <c r="INR235" s="47"/>
      <c r="INS235" s="47"/>
      <c r="INT235" s="47"/>
      <c r="INU235" s="47"/>
      <c r="INV235" s="47"/>
      <c r="INW235" s="47"/>
      <c r="INX235" s="47"/>
      <c r="INY235" s="47"/>
      <c r="INZ235" s="47"/>
      <c r="IOA235" s="47"/>
      <c r="IOB235" s="47"/>
      <c r="IOC235" s="47"/>
      <c r="IOD235" s="47"/>
      <c r="IOE235" s="47"/>
      <c r="IOF235" s="47"/>
      <c r="IOG235" s="47"/>
      <c r="IOH235" s="47"/>
      <c r="IOI235" s="47"/>
      <c r="IOJ235" s="47"/>
      <c r="IOK235" s="47"/>
      <c r="IOL235" s="47"/>
      <c r="IOM235" s="47"/>
      <c r="ION235" s="47"/>
      <c r="IOO235" s="47"/>
      <c r="IOP235" s="47"/>
      <c r="IOQ235" s="47"/>
      <c r="IOR235" s="47"/>
      <c r="IOS235" s="47"/>
      <c r="IOT235" s="47"/>
      <c r="IOU235" s="47"/>
      <c r="IOV235" s="47"/>
      <c r="IOW235" s="47"/>
      <c r="IOX235" s="47"/>
      <c r="IOY235" s="47"/>
      <c r="IOZ235" s="47"/>
      <c r="IPA235" s="47"/>
      <c r="IPB235" s="47"/>
      <c r="IPC235" s="47"/>
      <c r="IPD235" s="47"/>
      <c r="IPE235" s="47"/>
      <c r="IPF235" s="47"/>
      <c r="IPG235" s="47"/>
      <c r="IPH235" s="47"/>
      <c r="IPI235" s="47"/>
      <c r="IPJ235" s="47"/>
      <c r="IPK235" s="47"/>
      <c r="IPL235" s="47"/>
      <c r="IPM235" s="47"/>
      <c r="IPN235" s="47"/>
      <c r="IPO235" s="47"/>
      <c r="IPP235" s="47"/>
      <c r="IPQ235" s="47"/>
      <c r="IPR235" s="47"/>
      <c r="IPS235" s="47"/>
      <c r="IPT235" s="47"/>
      <c r="IPU235" s="47"/>
      <c r="IPV235" s="47"/>
      <c r="IPW235" s="47"/>
      <c r="IPX235" s="47"/>
      <c r="IPY235" s="47"/>
      <c r="IPZ235" s="47"/>
      <c r="IQA235" s="47"/>
      <c r="IQB235" s="47"/>
      <c r="IQC235" s="47"/>
      <c r="IQD235" s="47"/>
      <c r="IQE235" s="47"/>
      <c r="IQF235" s="47"/>
      <c r="IQG235" s="47"/>
      <c r="IQH235" s="47"/>
      <c r="IQI235" s="47"/>
      <c r="IQJ235" s="47"/>
      <c r="IQK235" s="47"/>
      <c r="IQL235" s="47"/>
      <c r="IQM235" s="47"/>
      <c r="IQN235" s="47"/>
      <c r="IQO235" s="47"/>
      <c r="IQP235" s="47"/>
      <c r="IQQ235" s="47"/>
      <c r="IQR235" s="47"/>
      <c r="IQS235" s="47"/>
      <c r="IQT235" s="47"/>
      <c r="IQU235" s="47"/>
      <c r="IQV235" s="47"/>
      <c r="IQW235" s="47"/>
      <c r="IQX235" s="47"/>
      <c r="IQY235" s="47"/>
      <c r="IQZ235" s="47"/>
      <c r="IRA235" s="47"/>
      <c r="IRB235" s="47"/>
      <c r="IRC235" s="47"/>
      <c r="IRD235" s="47"/>
      <c r="IRE235" s="47"/>
      <c r="IRF235" s="47"/>
      <c r="IRG235" s="47"/>
      <c r="IRH235" s="47"/>
      <c r="IRI235" s="47"/>
      <c r="IRJ235" s="47"/>
      <c r="IRK235" s="47"/>
      <c r="IRL235" s="47"/>
      <c r="IRM235" s="47"/>
      <c r="IRN235" s="47"/>
      <c r="IRO235" s="47"/>
      <c r="IRP235" s="47"/>
      <c r="IRQ235" s="47"/>
      <c r="IRR235" s="47"/>
      <c r="IRS235" s="47"/>
      <c r="IRT235" s="47"/>
      <c r="IRU235" s="47"/>
      <c r="IRV235" s="47"/>
      <c r="IRW235" s="47"/>
      <c r="IRX235" s="47"/>
      <c r="IRY235" s="47"/>
      <c r="IRZ235" s="47"/>
      <c r="ISA235" s="47"/>
      <c r="ISB235" s="47"/>
      <c r="ISC235" s="47"/>
      <c r="ISD235" s="47"/>
      <c r="ISE235" s="47"/>
      <c r="ISF235" s="47"/>
      <c r="ISG235" s="47"/>
      <c r="ISH235" s="47"/>
      <c r="ISI235" s="47"/>
      <c r="ISJ235" s="47"/>
      <c r="ISK235" s="47"/>
      <c r="ISL235" s="47"/>
      <c r="ISM235" s="47"/>
      <c r="ISN235" s="47"/>
      <c r="ISO235" s="47"/>
      <c r="ISP235" s="47"/>
      <c r="ISQ235" s="47"/>
      <c r="ISR235" s="47"/>
      <c r="ISS235" s="47"/>
      <c r="IST235" s="47"/>
      <c r="ISU235" s="47"/>
      <c r="ISV235" s="47"/>
      <c r="ISW235" s="47"/>
      <c r="ISX235" s="47"/>
      <c r="ISY235" s="47"/>
      <c r="ISZ235" s="47"/>
      <c r="ITA235" s="47"/>
      <c r="ITB235" s="47"/>
      <c r="ITC235" s="47"/>
      <c r="ITD235" s="47"/>
      <c r="ITE235" s="47"/>
      <c r="ITF235" s="47"/>
      <c r="ITG235" s="47"/>
      <c r="ITH235" s="47"/>
      <c r="ITI235" s="47"/>
      <c r="ITJ235" s="47"/>
      <c r="ITK235" s="47"/>
      <c r="ITL235" s="47"/>
      <c r="ITM235" s="47"/>
      <c r="ITN235" s="47"/>
      <c r="ITO235" s="47"/>
      <c r="ITP235" s="47"/>
      <c r="ITQ235" s="47"/>
      <c r="ITR235" s="47"/>
      <c r="ITS235" s="47"/>
      <c r="ITT235" s="47"/>
      <c r="ITU235" s="47"/>
      <c r="ITV235" s="47"/>
      <c r="ITW235" s="47"/>
      <c r="ITX235" s="47"/>
      <c r="ITY235" s="47"/>
      <c r="ITZ235" s="47"/>
      <c r="IUA235" s="47"/>
      <c r="IUB235" s="47"/>
      <c r="IUC235" s="47"/>
      <c r="IUD235" s="47"/>
      <c r="IUE235" s="47"/>
      <c r="IUF235" s="47"/>
      <c r="IUG235" s="47"/>
      <c r="IUH235" s="47"/>
      <c r="IUI235" s="47"/>
      <c r="IUJ235" s="47"/>
      <c r="IUK235" s="47"/>
      <c r="IUL235" s="47"/>
      <c r="IUM235" s="47"/>
      <c r="IUN235" s="47"/>
      <c r="IUO235" s="47"/>
      <c r="IUP235" s="47"/>
      <c r="IUQ235" s="47"/>
      <c r="IUR235" s="47"/>
      <c r="IUS235" s="47"/>
      <c r="IUT235" s="47"/>
      <c r="IUU235" s="47"/>
      <c r="IUV235" s="47"/>
      <c r="IUW235" s="47"/>
      <c r="IUX235" s="47"/>
      <c r="IUY235" s="47"/>
      <c r="IUZ235" s="47"/>
      <c r="IVA235" s="47"/>
      <c r="IVB235" s="47"/>
      <c r="IVC235" s="47"/>
      <c r="IVD235" s="47"/>
      <c r="IVE235" s="47"/>
      <c r="IVF235" s="47"/>
      <c r="IVG235" s="47"/>
      <c r="IVH235" s="47"/>
      <c r="IVI235" s="47"/>
      <c r="IVJ235" s="47"/>
      <c r="IVK235" s="47"/>
      <c r="IVL235" s="47"/>
      <c r="IVM235" s="47"/>
      <c r="IVN235" s="47"/>
      <c r="IVO235" s="47"/>
      <c r="IVP235" s="47"/>
      <c r="IVQ235" s="47"/>
      <c r="IVR235" s="47"/>
      <c r="IVS235" s="47"/>
      <c r="IVT235" s="47"/>
      <c r="IVU235" s="47"/>
      <c r="IVV235" s="47"/>
      <c r="IVW235" s="47"/>
      <c r="IVX235" s="47"/>
      <c r="IVY235" s="47"/>
      <c r="IVZ235" s="47"/>
      <c r="IWA235" s="47"/>
      <c r="IWB235" s="47"/>
      <c r="IWC235" s="47"/>
      <c r="IWD235" s="47"/>
      <c r="IWE235" s="47"/>
      <c r="IWF235" s="47"/>
      <c r="IWG235" s="47"/>
      <c r="IWH235" s="47"/>
      <c r="IWI235" s="47"/>
      <c r="IWJ235" s="47"/>
      <c r="IWK235" s="47"/>
      <c r="IWL235" s="47"/>
      <c r="IWM235" s="47"/>
      <c r="IWN235" s="47"/>
      <c r="IWO235" s="47"/>
      <c r="IWP235" s="47"/>
      <c r="IWQ235" s="47"/>
      <c r="IWR235" s="47"/>
      <c r="IWS235" s="47"/>
      <c r="IWT235" s="47"/>
      <c r="IWU235" s="47"/>
      <c r="IWV235" s="47"/>
      <c r="IWW235" s="47"/>
      <c r="IWX235" s="47"/>
      <c r="IWY235" s="47"/>
      <c r="IWZ235" s="47"/>
      <c r="IXA235" s="47"/>
      <c r="IXB235" s="47"/>
      <c r="IXC235" s="47"/>
      <c r="IXD235" s="47"/>
      <c r="IXE235" s="47"/>
      <c r="IXF235" s="47"/>
      <c r="IXG235" s="47"/>
      <c r="IXH235" s="47"/>
      <c r="IXI235" s="47"/>
      <c r="IXJ235" s="47"/>
      <c r="IXK235" s="47"/>
      <c r="IXL235" s="47"/>
      <c r="IXM235" s="47"/>
      <c r="IXN235" s="47"/>
      <c r="IXO235" s="47"/>
      <c r="IXP235" s="47"/>
      <c r="IXQ235" s="47"/>
      <c r="IXR235" s="47"/>
      <c r="IXS235" s="47"/>
      <c r="IXT235" s="47"/>
      <c r="IXU235" s="47"/>
      <c r="IXV235" s="47"/>
      <c r="IXW235" s="47"/>
      <c r="IXX235" s="47"/>
      <c r="IXY235" s="47"/>
      <c r="IXZ235" s="47"/>
      <c r="IYA235" s="47"/>
      <c r="IYB235" s="47"/>
      <c r="IYC235" s="47"/>
      <c r="IYD235" s="47"/>
      <c r="IYE235" s="47"/>
      <c r="IYF235" s="47"/>
      <c r="IYG235" s="47"/>
      <c r="IYH235" s="47"/>
      <c r="IYI235" s="47"/>
      <c r="IYJ235" s="47"/>
      <c r="IYK235" s="47"/>
      <c r="IYL235" s="47"/>
      <c r="IYM235" s="47"/>
      <c r="IYN235" s="47"/>
      <c r="IYO235" s="47"/>
      <c r="IYP235" s="47"/>
      <c r="IYQ235" s="47"/>
      <c r="IYR235" s="47"/>
      <c r="IYS235" s="47"/>
      <c r="IYT235" s="47"/>
      <c r="IYU235" s="47"/>
      <c r="IYV235" s="47"/>
      <c r="IYW235" s="47"/>
      <c r="IYX235" s="47"/>
      <c r="IYY235" s="47"/>
      <c r="IYZ235" s="47"/>
      <c r="IZA235" s="47"/>
      <c r="IZB235" s="47"/>
      <c r="IZC235" s="47"/>
      <c r="IZD235" s="47"/>
      <c r="IZE235" s="47"/>
      <c r="IZF235" s="47"/>
      <c r="IZG235" s="47"/>
      <c r="IZH235" s="47"/>
      <c r="IZI235" s="47"/>
      <c r="IZJ235" s="47"/>
      <c r="IZK235" s="47"/>
      <c r="IZL235" s="47"/>
      <c r="IZM235" s="47"/>
      <c r="IZN235" s="47"/>
      <c r="IZO235" s="47"/>
      <c r="IZP235" s="47"/>
      <c r="IZQ235" s="47"/>
      <c r="IZR235" s="47"/>
      <c r="IZS235" s="47"/>
      <c r="IZT235" s="47"/>
      <c r="IZU235" s="47"/>
      <c r="IZV235" s="47"/>
      <c r="IZW235" s="47"/>
      <c r="IZX235" s="47"/>
      <c r="IZY235" s="47"/>
      <c r="IZZ235" s="47"/>
      <c r="JAA235" s="47"/>
      <c r="JAB235" s="47"/>
      <c r="JAC235" s="47"/>
      <c r="JAD235" s="47"/>
      <c r="JAE235" s="47"/>
      <c r="JAF235" s="47"/>
      <c r="JAG235" s="47"/>
      <c r="JAH235" s="47"/>
      <c r="JAI235" s="47"/>
      <c r="JAJ235" s="47"/>
      <c r="JAK235" s="47"/>
      <c r="JAL235" s="47"/>
      <c r="JAM235" s="47"/>
      <c r="JAN235" s="47"/>
      <c r="JAO235" s="47"/>
      <c r="JAP235" s="47"/>
      <c r="JAQ235" s="47"/>
      <c r="JAR235" s="47"/>
      <c r="JAS235" s="47"/>
      <c r="JAT235" s="47"/>
      <c r="JAU235" s="47"/>
      <c r="JAV235" s="47"/>
      <c r="JAW235" s="47"/>
      <c r="JAX235" s="47"/>
      <c r="JAY235" s="47"/>
      <c r="JAZ235" s="47"/>
      <c r="JBA235" s="47"/>
      <c r="JBB235" s="47"/>
      <c r="JBC235" s="47"/>
      <c r="JBD235" s="47"/>
      <c r="JBE235" s="47"/>
      <c r="JBF235" s="47"/>
      <c r="JBG235" s="47"/>
      <c r="JBH235" s="47"/>
      <c r="JBI235" s="47"/>
      <c r="JBJ235" s="47"/>
      <c r="JBK235" s="47"/>
      <c r="JBL235" s="47"/>
      <c r="JBM235" s="47"/>
      <c r="JBN235" s="47"/>
      <c r="JBO235" s="47"/>
      <c r="JBP235" s="47"/>
      <c r="JBQ235" s="47"/>
      <c r="JBR235" s="47"/>
      <c r="JBS235" s="47"/>
      <c r="JBT235" s="47"/>
      <c r="JBU235" s="47"/>
      <c r="JBV235" s="47"/>
      <c r="JBW235" s="47"/>
      <c r="JBX235" s="47"/>
      <c r="JBY235" s="47"/>
      <c r="JBZ235" s="47"/>
      <c r="JCA235" s="47"/>
      <c r="JCB235" s="47"/>
      <c r="JCC235" s="47"/>
      <c r="JCD235" s="47"/>
      <c r="JCE235" s="47"/>
      <c r="JCF235" s="47"/>
      <c r="JCG235" s="47"/>
      <c r="JCH235" s="47"/>
      <c r="JCI235" s="47"/>
      <c r="JCJ235" s="47"/>
      <c r="JCK235" s="47"/>
      <c r="JCL235" s="47"/>
      <c r="JCM235" s="47"/>
      <c r="JCN235" s="47"/>
      <c r="JCO235" s="47"/>
      <c r="JCP235" s="47"/>
      <c r="JCQ235" s="47"/>
      <c r="JCR235" s="47"/>
      <c r="JCS235" s="47"/>
      <c r="JCT235" s="47"/>
      <c r="JCU235" s="47"/>
      <c r="JCV235" s="47"/>
      <c r="JCW235" s="47"/>
      <c r="JCX235" s="47"/>
      <c r="JCY235" s="47"/>
      <c r="JCZ235" s="47"/>
      <c r="JDA235" s="47"/>
      <c r="JDB235" s="47"/>
      <c r="JDC235" s="47"/>
      <c r="JDD235" s="47"/>
      <c r="JDE235" s="47"/>
      <c r="JDF235" s="47"/>
      <c r="JDG235" s="47"/>
      <c r="JDH235" s="47"/>
      <c r="JDI235" s="47"/>
      <c r="JDJ235" s="47"/>
      <c r="JDK235" s="47"/>
      <c r="JDL235" s="47"/>
      <c r="JDM235" s="47"/>
      <c r="JDN235" s="47"/>
      <c r="JDO235" s="47"/>
      <c r="JDP235" s="47"/>
      <c r="JDQ235" s="47"/>
      <c r="JDR235" s="47"/>
      <c r="JDS235" s="47"/>
      <c r="JDT235" s="47"/>
      <c r="JDU235" s="47"/>
      <c r="JDV235" s="47"/>
      <c r="JDW235" s="47"/>
      <c r="JDX235" s="47"/>
      <c r="JDY235" s="47"/>
      <c r="JDZ235" s="47"/>
      <c r="JEA235" s="47"/>
      <c r="JEB235" s="47"/>
      <c r="JEC235" s="47"/>
      <c r="JED235" s="47"/>
      <c r="JEE235" s="47"/>
      <c r="JEF235" s="47"/>
      <c r="JEG235" s="47"/>
      <c r="JEH235" s="47"/>
      <c r="JEI235" s="47"/>
      <c r="JEJ235" s="47"/>
      <c r="JEK235" s="47"/>
      <c r="JEL235" s="47"/>
      <c r="JEM235" s="47"/>
      <c r="JEN235" s="47"/>
      <c r="JEO235" s="47"/>
      <c r="JEP235" s="47"/>
      <c r="JEQ235" s="47"/>
      <c r="JER235" s="47"/>
      <c r="JES235" s="47"/>
      <c r="JET235" s="47"/>
      <c r="JEU235" s="47"/>
      <c r="JEV235" s="47"/>
      <c r="JEW235" s="47"/>
      <c r="JEX235" s="47"/>
      <c r="JEY235" s="47"/>
      <c r="JEZ235" s="47"/>
      <c r="JFA235" s="47"/>
      <c r="JFB235" s="47"/>
      <c r="JFC235" s="47"/>
      <c r="JFD235" s="47"/>
      <c r="JFE235" s="47"/>
      <c r="JFF235" s="47"/>
      <c r="JFG235" s="47"/>
      <c r="JFH235" s="47"/>
      <c r="JFI235" s="47"/>
      <c r="JFJ235" s="47"/>
      <c r="JFK235" s="47"/>
      <c r="JFL235" s="47"/>
      <c r="JFM235" s="47"/>
      <c r="JFN235" s="47"/>
      <c r="JFO235" s="47"/>
      <c r="JFP235" s="47"/>
      <c r="JFQ235" s="47"/>
      <c r="JFR235" s="47"/>
      <c r="JFS235" s="47"/>
      <c r="JFT235" s="47"/>
      <c r="JFU235" s="47"/>
      <c r="JFV235" s="47"/>
      <c r="JFW235" s="47"/>
      <c r="JFX235" s="47"/>
      <c r="JFY235" s="47"/>
      <c r="JFZ235" s="47"/>
      <c r="JGA235" s="47"/>
      <c r="JGB235" s="47"/>
      <c r="JGC235" s="47"/>
      <c r="JGD235" s="47"/>
      <c r="JGE235" s="47"/>
      <c r="JGF235" s="47"/>
      <c r="JGG235" s="47"/>
      <c r="JGH235" s="47"/>
      <c r="JGI235" s="47"/>
      <c r="JGJ235" s="47"/>
      <c r="JGK235" s="47"/>
      <c r="JGL235" s="47"/>
      <c r="JGM235" s="47"/>
      <c r="JGN235" s="47"/>
      <c r="JGO235" s="47"/>
      <c r="JGP235" s="47"/>
      <c r="JGQ235" s="47"/>
      <c r="JGR235" s="47"/>
      <c r="JGS235" s="47"/>
      <c r="JGT235" s="47"/>
      <c r="JGU235" s="47"/>
      <c r="JGV235" s="47"/>
      <c r="JGW235" s="47"/>
      <c r="JGX235" s="47"/>
      <c r="JGY235" s="47"/>
      <c r="JGZ235" s="47"/>
      <c r="JHA235" s="47"/>
      <c r="JHB235" s="47"/>
      <c r="JHC235" s="47"/>
      <c r="JHD235" s="47"/>
      <c r="JHE235" s="47"/>
      <c r="JHF235" s="47"/>
      <c r="JHG235" s="47"/>
      <c r="JHH235" s="47"/>
      <c r="JHI235" s="47"/>
      <c r="JHJ235" s="47"/>
      <c r="JHK235" s="47"/>
      <c r="JHL235" s="47"/>
      <c r="JHM235" s="47"/>
      <c r="JHN235" s="47"/>
      <c r="JHO235" s="47"/>
      <c r="JHP235" s="47"/>
      <c r="JHQ235" s="47"/>
      <c r="JHR235" s="47"/>
      <c r="JHS235" s="47"/>
      <c r="JHT235" s="47"/>
      <c r="JHU235" s="47"/>
      <c r="JHV235" s="47"/>
      <c r="JHW235" s="47"/>
      <c r="JHX235" s="47"/>
      <c r="JHY235" s="47"/>
      <c r="JHZ235" s="47"/>
      <c r="JIA235" s="47"/>
      <c r="JIB235" s="47"/>
      <c r="JIC235" s="47"/>
      <c r="JID235" s="47"/>
      <c r="JIE235" s="47"/>
      <c r="JIF235" s="47"/>
      <c r="JIG235" s="47"/>
      <c r="JIH235" s="47"/>
      <c r="JII235" s="47"/>
      <c r="JIJ235" s="47"/>
      <c r="JIK235" s="47"/>
      <c r="JIL235" s="47"/>
      <c r="JIM235" s="47"/>
      <c r="JIN235" s="47"/>
      <c r="JIO235" s="47"/>
      <c r="JIP235" s="47"/>
      <c r="JIQ235" s="47"/>
      <c r="JIR235" s="47"/>
      <c r="JIS235" s="47"/>
      <c r="JIT235" s="47"/>
      <c r="JIU235" s="47"/>
      <c r="JIV235" s="47"/>
      <c r="JIW235" s="47"/>
      <c r="JIX235" s="47"/>
      <c r="JIY235" s="47"/>
      <c r="JIZ235" s="47"/>
      <c r="JJA235" s="47"/>
      <c r="JJB235" s="47"/>
      <c r="JJC235" s="47"/>
      <c r="JJD235" s="47"/>
      <c r="JJE235" s="47"/>
      <c r="JJF235" s="47"/>
      <c r="JJG235" s="47"/>
      <c r="JJH235" s="47"/>
      <c r="JJI235" s="47"/>
      <c r="JJJ235" s="47"/>
      <c r="JJK235" s="47"/>
      <c r="JJL235" s="47"/>
      <c r="JJM235" s="47"/>
      <c r="JJN235" s="47"/>
      <c r="JJO235" s="47"/>
      <c r="JJP235" s="47"/>
      <c r="JJQ235" s="47"/>
      <c r="JJR235" s="47"/>
      <c r="JJS235" s="47"/>
      <c r="JJT235" s="47"/>
      <c r="JJU235" s="47"/>
      <c r="JJV235" s="47"/>
      <c r="JJW235" s="47"/>
      <c r="JJX235" s="47"/>
      <c r="JJY235" s="47"/>
      <c r="JJZ235" s="47"/>
      <c r="JKA235" s="47"/>
      <c r="JKB235" s="47"/>
      <c r="JKC235" s="47"/>
      <c r="JKD235" s="47"/>
      <c r="JKE235" s="47"/>
      <c r="JKF235" s="47"/>
      <c r="JKG235" s="47"/>
      <c r="JKH235" s="47"/>
      <c r="JKI235" s="47"/>
      <c r="JKJ235" s="47"/>
      <c r="JKK235" s="47"/>
      <c r="JKL235" s="47"/>
      <c r="JKM235" s="47"/>
      <c r="JKN235" s="47"/>
      <c r="JKO235" s="47"/>
      <c r="JKP235" s="47"/>
      <c r="JKQ235" s="47"/>
      <c r="JKR235" s="47"/>
      <c r="JKS235" s="47"/>
      <c r="JKT235" s="47"/>
      <c r="JKU235" s="47"/>
      <c r="JKV235" s="47"/>
      <c r="JKW235" s="47"/>
      <c r="JKX235" s="47"/>
      <c r="JKY235" s="47"/>
      <c r="JKZ235" s="47"/>
      <c r="JLA235" s="47"/>
      <c r="JLB235" s="47"/>
      <c r="JLC235" s="47"/>
      <c r="JLD235" s="47"/>
      <c r="JLE235" s="47"/>
      <c r="JLF235" s="47"/>
      <c r="JLG235" s="47"/>
      <c r="JLH235" s="47"/>
      <c r="JLI235" s="47"/>
      <c r="JLJ235" s="47"/>
      <c r="JLK235" s="47"/>
      <c r="JLL235" s="47"/>
      <c r="JLM235" s="47"/>
      <c r="JLN235" s="47"/>
      <c r="JLO235" s="47"/>
      <c r="JLP235" s="47"/>
      <c r="JLQ235" s="47"/>
      <c r="JLR235" s="47"/>
      <c r="JLS235" s="47"/>
      <c r="JLT235" s="47"/>
      <c r="JLU235" s="47"/>
      <c r="JLV235" s="47"/>
      <c r="JLW235" s="47"/>
      <c r="JLX235" s="47"/>
      <c r="JLY235" s="47"/>
      <c r="JLZ235" s="47"/>
      <c r="JMA235" s="47"/>
      <c r="JMB235" s="47"/>
      <c r="JMC235" s="47"/>
      <c r="JMD235" s="47"/>
      <c r="JME235" s="47"/>
      <c r="JMF235" s="47"/>
      <c r="JMG235" s="47"/>
      <c r="JMH235" s="47"/>
      <c r="JMI235" s="47"/>
      <c r="JMJ235" s="47"/>
      <c r="JMK235" s="47"/>
      <c r="JML235" s="47"/>
      <c r="JMM235" s="47"/>
      <c r="JMN235" s="47"/>
      <c r="JMO235" s="47"/>
      <c r="JMP235" s="47"/>
      <c r="JMQ235" s="47"/>
      <c r="JMR235" s="47"/>
      <c r="JMS235" s="47"/>
      <c r="JMT235" s="47"/>
      <c r="JMU235" s="47"/>
      <c r="JMV235" s="47"/>
      <c r="JMW235" s="47"/>
      <c r="JMX235" s="47"/>
      <c r="JMY235" s="47"/>
      <c r="JMZ235" s="47"/>
      <c r="JNA235" s="47"/>
      <c r="JNB235" s="47"/>
      <c r="JNC235" s="47"/>
      <c r="JND235" s="47"/>
      <c r="JNE235" s="47"/>
      <c r="JNF235" s="47"/>
      <c r="JNG235" s="47"/>
      <c r="JNH235" s="47"/>
      <c r="JNI235" s="47"/>
      <c r="JNJ235" s="47"/>
      <c r="JNK235" s="47"/>
      <c r="JNL235" s="47"/>
      <c r="JNM235" s="47"/>
      <c r="JNN235" s="47"/>
      <c r="JNO235" s="47"/>
      <c r="JNP235" s="47"/>
      <c r="JNQ235" s="47"/>
      <c r="JNR235" s="47"/>
      <c r="JNS235" s="47"/>
      <c r="JNT235" s="47"/>
      <c r="JNU235" s="47"/>
      <c r="JNV235" s="47"/>
      <c r="JNW235" s="47"/>
      <c r="JNX235" s="47"/>
      <c r="JNY235" s="47"/>
      <c r="JNZ235" s="47"/>
      <c r="JOA235" s="47"/>
      <c r="JOB235" s="47"/>
      <c r="JOC235" s="47"/>
      <c r="JOD235" s="47"/>
      <c r="JOE235" s="47"/>
      <c r="JOF235" s="47"/>
      <c r="JOG235" s="47"/>
      <c r="JOH235" s="47"/>
      <c r="JOI235" s="47"/>
      <c r="JOJ235" s="47"/>
      <c r="JOK235" s="47"/>
      <c r="JOL235" s="47"/>
      <c r="JOM235" s="47"/>
      <c r="JON235" s="47"/>
      <c r="JOO235" s="47"/>
      <c r="JOP235" s="47"/>
      <c r="JOQ235" s="47"/>
      <c r="JOR235" s="47"/>
      <c r="JOS235" s="47"/>
      <c r="JOT235" s="47"/>
      <c r="JOU235" s="47"/>
      <c r="JOV235" s="47"/>
      <c r="JOW235" s="47"/>
      <c r="JOX235" s="47"/>
      <c r="JOY235" s="47"/>
      <c r="JOZ235" s="47"/>
      <c r="JPA235" s="47"/>
      <c r="JPB235" s="47"/>
      <c r="JPC235" s="47"/>
      <c r="JPD235" s="47"/>
      <c r="JPE235" s="47"/>
      <c r="JPF235" s="47"/>
      <c r="JPG235" s="47"/>
      <c r="JPH235" s="47"/>
      <c r="JPI235" s="47"/>
      <c r="JPJ235" s="47"/>
      <c r="JPK235" s="47"/>
      <c r="JPL235" s="47"/>
      <c r="JPM235" s="47"/>
      <c r="JPN235" s="47"/>
      <c r="JPO235" s="47"/>
      <c r="JPP235" s="47"/>
      <c r="JPQ235" s="47"/>
      <c r="JPR235" s="47"/>
      <c r="JPS235" s="47"/>
      <c r="JPT235" s="47"/>
      <c r="JPU235" s="47"/>
      <c r="JPV235" s="47"/>
      <c r="JPW235" s="47"/>
      <c r="JPX235" s="47"/>
      <c r="JPY235" s="47"/>
      <c r="JPZ235" s="47"/>
      <c r="JQA235" s="47"/>
      <c r="JQB235" s="47"/>
      <c r="JQC235" s="47"/>
      <c r="JQD235" s="47"/>
      <c r="JQE235" s="47"/>
      <c r="JQF235" s="47"/>
      <c r="JQG235" s="47"/>
      <c r="JQH235" s="47"/>
      <c r="JQI235" s="47"/>
      <c r="JQJ235" s="47"/>
      <c r="JQK235" s="47"/>
      <c r="JQL235" s="47"/>
      <c r="JQM235" s="47"/>
      <c r="JQN235" s="47"/>
      <c r="JQO235" s="47"/>
      <c r="JQP235" s="47"/>
      <c r="JQQ235" s="47"/>
      <c r="JQR235" s="47"/>
      <c r="JQS235" s="47"/>
      <c r="JQT235" s="47"/>
      <c r="JQU235" s="47"/>
      <c r="JQV235" s="47"/>
      <c r="JQW235" s="47"/>
      <c r="JQX235" s="47"/>
      <c r="JQY235" s="47"/>
      <c r="JQZ235" s="47"/>
      <c r="JRA235" s="47"/>
      <c r="JRB235" s="47"/>
      <c r="JRC235" s="47"/>
      <c r="JRD235" s="47"/>
      <c r="JRE235" s="47"/>
      <c r="JRF235" s="47"/>
      <c r="JRG235" s="47"/>
      <c r="JRH235" s="47"/>
      <c r="JRI235" s="47"/>
      <c r="JRJ235" s="47"/>
      <c r="JRK235" s="47"/>
      <c r="JRL235" s="47"/>
      <c r="JRM235" s="47"/>
      <c r="JRN235" s="47"/>
      <c r="JRO235" s="47"/>
      <c r="JRP235" s="47"/>
      <c r="JRQ235" s="47"/>
      <c r="JRR235" s="47"/>
      <c r="JRS235" s="47"/>
      <c r="JRT235" s="47"/>
      <c r="JRU235" s="47"/>
      <c r="JRV235" s="47"/>
      <c r="JRW235" s="47"/>
      <c r="JRX235" s="47"/>
      <c r="JRY235" s="47"/>
      <c r="JRZ235" s="47"/>
      <c r="JSA235" s="47"/>
      <c r="JSB235" s="47"/>
      <c r="JSC235" s="47"/>
      <c r="JSD235" s="47"/>
      <c r="JSE235" s="47"/>
      <c r="JSF235" s="47"/>
      <c r="JSG235" s="47"/>
      <c r="JSH235" s="47"/>
      <c r="JSI235" s="47"/>
      <c r="JSJ235" s="47"/>
      <c r="JSK235" s="47"/>
      <c r="JSL235" s="47"/>
      <c r="JSM235" s="47"/>
      <c r="JSN235" s="47"/>
      <c r="JSO235" s="47"/>
      <c r="JSP235" s="47"/>
      <c r="JSQ235" s="47"/>
      <c r="JSR235" s="47"/>
      <c r="JSS235" s="47"/>
      <c r="JST235" s="47"/>
      <c r="JSU235" s="47"/>
      <c r="JSV235" s="47"/>
      <c r="JSW235" s="47"/>
      <c r="JSX235" s="47"/>
      <c r="JSY235" s="47"/>
      <c r="JSZ235" s="47"/>
      <c r="JTA235" s="47"/>
      <c r="JTB235" s="47"/>
      <c r="JTC235" s="47"/>
      <c r="JTD235" s="47"/>
      <c r="JTE235" s="47"/>
      <c r="JTF235" s="47"/>
      <c r="JTG235" s="47"/>
      <c r="JTH235" s="47"/>
      <c r="JTI235" s="47"/>
      <c r="JTJ235" s="47"/>
      <c r="JTK235" s="47"/>
      <c r="JTL235" s="47"/>
      <c r="JTM235" s="47"/>
      <c r="JTN235" s="47"/>
      <c r="JTO235" s="47"/>
      <c r="JTP235" s="47"/>
      <c r="JTQ235" s="47"/>
      <c r="JTR235" s="47"/>
      <c r="JTS235" s="47"/>
      <c r="JTT235" s="47"/>
      <c r="JTU235" s="47"/>
      <c r="JTV235" s="47"/>
      <c r="JTW235" s="47"/>
      <c r="JTX235" s="47"/>
      <c r="JTY235" s="47"/>
      <c r="JTZ235" s="47"/>
      <c r="JUA235" s="47"/>
      <c r="JUB235" s="47"/>
      <c r="JUC235" s="47"/>
      <c r="JUD235" s="47"/>
      <c r="JUE235" s="47"/>
      <c r="JUF235" s="47"/>
      <c r="JUG235" s="47"/>
      <c r="JUH235" s="47"/>
      <c r="JUI235" s="47"/>
      <c r="JUJ235" s="47"/>
      <c r="JUK235" s="47"/>
      <c r="JUL235" s="47"/>
      <c r="JUM235" s="47"/>
      <c r="JUN235" s="47"/>
      <c r="JUO235" s="47"/>
      <c r="JUP235" s="47"/>
      <c r="JUQ235" s="47"/>
      <c r="JUR235" s="47"/>
      <c r="JUS235" s="47"/>
      <c r="JUT235" s="47"/>
      <c r="JUU235" s="47"/>
      <c r="JUV235" s="47"/>
      <c r="JUW235" s="47"/>
      <c r="JUX235" s="47"/>
      <c r="JUY235" s="47"/>
      <c r="JUZ235" s="47"/>
      <c r="JVA235" s="47"/>
      <c r="JVB235" s="47"/>
      <c r="JVC235" s="47"/>
      <c r="JVD235" s="47"/>
      <c r="JVE235" s="47"/>
      <c r="JVF235" s="47"/>
      <c r="JVG235" s="47"/>
      <c r="JVH235" s="47"/>
      <c r="JVI235" s="47"/>
      <c r="JVJ235" s="47"/>
      <c r="JVK235" s="47"/>
      <c r="JVL235" s="47"/>
      <c r="JVM235" s="47"/>
      <c r="JVN235" s="47"/>
      <c r="JVO235" s="47"/>
      <c r="JVP235" s="47"/>
      <c r="JVQ235" s="47"/>
      <c r="JVR235" s="47"/>
      <c r="JVS235" s="47"/>
      <c r="JVT235" s="47"/>
      <c r="JVU235" s="47"/>
      <c r="JVV235" s="47"/>
      <c r="JVW235" s="47"/>
      <c r="JVX235" s="47"/>
      <c r="JVY235" s="47"/>
      <c r="JVZ235" s="47"/>
      <c r="JWA235" s="47"/>
      <c r="JWB235" s="47"/>
      <c r="JWC235" s="47"/>
      <c r="JWD235" s="47"/>
      <c r="JWE235" s="47"/>
      <c r="JWF235" s="47"/>
      <c r="JWG235" s="47"/>
      <c r="JWH235" s="47"/>
      <c r="JWI235" s="47"/>
      <c r="JWJ235" s="47"/>
      <c r="JWK235" s="47"/>
      <c r="JWL235" s="47"/>
      <c r="JWM235" s="47"/>
      <c r="JWN235" s="47"/>
      <c r="JWO235" s="47"/>
      <c r="JWP235" s="47"/>
      <c r="JWQ235" s="47"/>
      <c r="JWR235" s="47"/>
      <c r="JWS235" s="47"/>
      <c r="JWT235" s="47"/>
      <c r="JWU235" s="47"/>
      <c r="JWV235" s="47"/>
      <c r="JWW235" s="47"/>
      <c r="JWX235" s="47"/>
      <c r="JWY235" s="47"/>
      <c r="JWZ235" s="47"/>
      <c r="JXA235" s="47"/>
      <c r="JXB235" s="47"/>
      <c r="JXC235" s="47"/>
      <c r="JXD235" s="47"/>
      <c r="JXE235" s="47"/>
      <c r="JXF235" s="47"/>
      <c r="JXG235" s="47"/>
      <c r="JXH235" s="47"/>
      <c r="JXI235" s="47"/>
      <c r="JXJ235" s="47"/>
      <c r="JXK235" s="47"/>
      <c r="JXL235" s="47"/>
      <c r="JXM235" s="47"/>
      <c r="JXN235" s="47"/>
      <c r="JXO235" s="47"/>
      <c r="JXP235" s="47"/>
      <c r="JXQ235" s="47"/>
      <c r="JXR235" s="47"/>
      <c r="JXS235" s="47"/>
      <c r="JXT235" s="47"/>
      <c r="JXU235" s="47"/>
      <c r="JXV235" s="47"/>
      <c r="JXW235" s="47"/>
      <c r="JXX235" s="47"/>
      <c r="JXY235" s="47"/>
      <c r="JXZ235" s="47"/>
      <c r="JYA235" s="47"/>
      <c r="JYB235" s="47"/>
      <c r="JYC235" s="47"/>
      <c r="JYD235" s="47"/>
      <c r="JYE235" s="47"/>
      <c r="JYF235" s="47"/>
      <c r="JYG235" s="47"/>
      <c r="JYH235" s="47"/>
      <c r="JYI235" s="47"/>
      <c r="JYJ235" s="47"/>
      <c r="JYK235" s="47"/>
      <c r="JYL235" s="47"/>
      <c r="JYM235" s="47"/>
      <c r="JYN235" s="47"/>
      <c r="JYO235" s="47"/>
      <c r="JYP235" s="47"/>
      <c r="JYQ235" s="47"/>
      <c r="JYR235" s="47"/>
      <c r="JYS235" s="47"/>
      <c r="JYT235" s="47"/>
      <c r="JYU235" s="47"/>
      <c r="JYV235" s="47"/>
      <c r="JYW235" s="47"/>
      <c r="JYX235" s="47"/>
      <c r="JYY235" s="47"/>
      <c r="JYZ235" s="47"/>
      <c r="JZA235" s="47"/>
      <c r="JZB235" s="47"/>
      <c r="JZC235" s="47"/>
      <c r="JZD235" s="47"/>
      <c r="JZE235" s="47"/>
      <c r="JZF235" s="47"/>
      <c r="JZG235" s="47"/>
      <c r="JZH235" s="47"/>
      <c r="JZI235" s="47"/>
      <c r="JZJ235" s="47"/>
      <c r="JZK235" s="47"/>
      <c r="JZL235" s="47"/>
      <c r="JZM235" s="47"/>
      <c r="JZN235" s="47"/>
      <c r="JZO235" s="47"/>
      <c r="JZP235" s="47"/>
      <c r="JZQ235" s="47"/>
      <c r="JZR235" s="47"/>
      <c r="JZS235" s="47"/>
      <c r="JZT235" s="47"/>
      <c r="JZU235" s="47"/>
      <c r="JZV235" s="47"/>
      <c r="JZW235" s="47"/>
      <c r="JZX235" s="47"/>
      <c r="JZY235" s="47"/>
      <c r="JZZ235" s="47"/>
      <c r="KAA235" s="47"/>
      <c r="KAB235" s="47"/>
      <c r="KAC235" s="47"/>
      <c r="KAD235" s="47"/>
      <c r="KAE235" s="47"/>
      <c r="KAF235" s="47"/>
      <c r="KAG235" s="47"/>
      <c r="KAH235" s="47"/>
      <c r="KAI235" s="47"/>
      <c r="KAJ235" s="47"/>
      <c r="KAK235" s="47"/>
      <c r="KAL235" s="47"/>
      <c r="KAM235" s="47"/>
      <c r="KAN235" s="47"/>
      <c r="KAO235" s="47"/>
      <c r="KAP235" s="47"/>
      <c r="KAQ235" s="47"/>
      <c r="KAR235" s="47"/>
      <c r="KAS235" s="47"/>
      <c r="KAT235" s="47"/>
      <c r="KAU235" s="47"/>
      <c r="KAV235" s="47"/>
      <c r="KAW235" s="47"/>
      <c r="KAX235" s="47"/>
      <c r="KAY235" s="47"/>
      <c r="KAZ235" s="47"/>
      <c r="KBA235" s="47"/>
      <c r="KBB235" s="47"/>
      <c r="KBC235" s="47"/>
      <c r="KBD235" s="47"/>
      <c r="KBE235" s="47"/>
      <c r="KBF235" s="47"/>
      <c r="KBG235" s="47"/>
      <c r="KBH235" s="47"/>
      <c r="KBI235" s="47"/>
      <c r="KBJ235" s="47"/>
      <c r="KBK235" s="47"/>
      <c r="KBL235" s="47"/>
      <c r="KBM235" s="47"/>
      <c r="KBN235" s="47"/>
      <c r="KBO235" s="47"/>
      <c r="KBP235" s="47"/>
      <c r="KBQ235" s="47"/>
      <c r="KBR235" s="47"/>
      <c r="KBS235" s="47"/>
      <c r="KBT235" s="47"/>
      <c r="KBU235" s="47"/>
      <c r="KBV235" s="47"/>
      <c r="KBW235" s="47"/>
      <c r="KBX235" s="47"/>
      <c r="KBY235" s="47"/>
      <c r="KBZ235" s="47"/>
      <c r="KCA235" s="47"/>
      <c r="KCB235" s="47"/>
      <c r="KCC235" s="47"/>
      <c r="KCD235" s="47"/>
      <c r="KCE235" s="47"/>
      <c r="KCF235" s="47"/>
      <c r="KCG235" s="47"/>
      <c r="KCH235" s="47"/>
      <c r="KCI235" s="47"/>
      <c r="KCJ235" s="47"/>
      <c r="KCK235" s="47"/>
      <c r="KCL235" s="47"/>
      <c r="KCM235" s="47"/>
      <c r="KCN235" s="47"/>
      <c r="KCO235" s="47"/>
      <c r="KCP235" s="47"/>
      <c r="KCQ235" s="47"/>
      <c r="KCR235" s="47"/>
      <c r="KCS235" s="47"/>
      <c r="KCT235" s="47"/>
      <c r="KCU235" s="47"/>
      <c r="KCV235" s="47"/>
      <c r="KCW235" s="47"/>
      <c r="KCX235" s="47"/>
      <c r="KCY235" s="47"/>
      <c r="KCZ235" s="47"/>
      <c r="KDA235" s="47"/>
      <c r="KDB235" s="47"/>
      <c r="KDC235" s="47"/>
      <c r="KDD235" s="47"/>
      <c r="KDE235" s="47"/>
      <c r="KDF235" s="47"/>
      <c r="KDG235" s="47"/>
      <c r="KDH235" s="47"/>
      <c r="KDI235" s="47"/>
      <c r="KDJ235" s="47"/>
      <c r="KDK235" s="47"/>
      <c r="KDL235" s="47"/>
      <c r="KDM235" s="47"/>
      <c r="KDN235" s="47"/>
      <c r="KDO235" s="47"/>
      <c r="KDP235" s="47"/>
      <c r="KDQ235" s="47"/>
      <c r="KDR235" s="47"/>
      <c r="KDS235" s="47"/>
      <c r="KDT235" s="47"/>
      <c r="KDU235" s="47"/>
      <c r="KDV235" s="47"/>
      <c r="KDW235" s="47"/>
      <c r="KDX235" s="47"/>
      <c r="KDY235" s="47"/>
      <c r="KDZ235" s="47"/>
      <c r="KEA235" s="47"/>
      <c r="KEB235" s="47"/>
      <c r="KEC235" s="47"/>
      <c r="KED235" s="47"/>
      <c r="KEE235" s="47"/>
      <c r="KEF235" s="47"/>
      <c r="KEG235" s="47"/>
      <c r="KEH235" s="47"/>
      <c r="KEI235" s="47"/>
      <c r="KEJ235" s="47"/>
      <c r="KEK235" s="47"/>
      <c r="KEL235" s="47"/>
      <c r="KEM235" s="47"/>
      <c r="KEN235" s="47"/>
      <c r="KEO235" s="47"/>
      <c r="KEP235" s="47"/>
      <c r="KEQ235" s="47"/>
      <c r="KER235" s="47"/>
      <c r="KES235" s="47"/>
      <c r="KET235" s="47"/>
      <c r="KEU235" s="47"/>
      <c r="KEV235" s="47"/>
      <c r="KEW235" s="47"/>
      <c r="KEX235" s="47"/>
      <c r="KEY235" s="47"/>
      <c r="KEZ235" s="47"/>
      <c r="KFA235" s="47"/>
      <c r="KFB235" s="47"/>
      <c r="KFC235" s="47"/>
      <c r="KFD235" s="47"/>
      <c r="KFE235" s="47"/>
      <c r="KFF235" s="47"/>
      <c r="KFG235" s="47"/>
      <c r="KFH235" s="47"/>
      <c r="KFI235" s="47"/>
      <c r="KFJ235" s="47"/>
      <c r="KFK235" s="47"/>
      <c r="KFL235" s="47"/>
      <c r="KFM235" s="47"/>
      <c r="KFN235" s="47"/>
      <c r="KFO235" s="47"/>
      <c r="KFP235" s="47"/>
      <c r="KFQ235" s="47"/>
      <c r="KFR235" s="47"/>
      <c r="KFS235" s="47"/>
      <c r="KFT235" s="47"/>
      <c r="KFU235" s="47"/>
      <c r="KFV235" s="47"/>
      <c r="KFW235" s="47"/>
      <c r="KFX235" s="47"/>
      <c r="KFY235" s="47"/>
      <c r="KFZ235" s="47"/>
      <c r="KGA235" s="47"/>
      <c r="KGB235" s="47"/>
      <c r="KGC235" s="47"/>
      <c r="KGD235" s="47"/>
      <c r="KGE235" s="47"/>
      <c r="KGF235" s="47"/>
      <c r="KGG235" s="47"/>
      <c r="KGH235" s="47"/>
      <c r="KGI235" s="47"/>
      <c r="KGJ235" s="47"/>
      <c r="KGK235" s="47"/>
      <c r="KGL235" s="47"/>
      <c r="KGM235" s="47"/>
      <c r="KGN235" s="47"/>
      <c r="KGO235" s="47"/>
      <c r="KGP235" s="47"/>
      <c r="KGQ235" s="47"/>
      <c r="KGR235" s="47"/>
      <c r="KGS235" s="47"/>
      <c r="KGT235" s="47"/>
      <c r="KGU235" s="47"/>
      <c r="KGV235" s="47"/>
      <c r="KGW235" s="47"/>
      <c r="KGX235" s="47"/>
      <c r="KGY235" s="47"/>
      <c r="KGZ235" s="47"/>
      <c r="KHA235" s="47"/>
      <c r="KHB235" s="47"/>
      <c r="KHC235" s="47"/>
      <c r="KHD235" s="47"/>
      <c r="KHE235" s="47"/>
      <c r="KHF235" s="47"/>
      <c r="KHG235" s="47"/>
      <c r="KHH235" s="47"/>
      <c r="KHI235" s="47"/>
      <c r="KHJ235" s="47"/>
      <c r="KHK235" s="47"/>
      <c r="KHL235" s="47"/>
      <c r="KHM235" s="47"/>
      <c r="KHN235" s="47"/>
      <c r="KHO235" s="47"/>
      <c r="KHP235" s="47"/>
      <c r="KHQ235" s="47"/>
      <c r="KHR235" s="47"/>
      <c r="KHS235" s="47"/>
      <c r="KHT235" s="47"/>
      <c r="KHU235" s="47"/>
      <c r="KHV235" s="47"/>
      <c r="KHW235" s="47"/>
      <c r="KHX235" s="47"/>
      <c r="KHY235" s="47"/>
      <c r="KHZ235" s="47"/>
      <c r="KIA235" s="47"/>
      <c r="KIB235" s="47"/>
      <c r="KIC235" s="47"/>
      <c r="KID235" s="47"/>
      <c r="KIE235" s="47"/>
      <c r="KIF235" s="47"/>
      <c r="KIG235" s="47"/>
      <c r="KIH235" s="47"/>
      <c r="KII235" s="47"/>
      <c r="KIJ235" s="47"/>
      <c r="KIK235" s="47"/>
      <c r="KIL235" s="47"/>
      <c r="KIM235" s="47"/>
      <c r="KIN235" s="47"/>
      <c r="KIO235" s="47"/>
      <c r="KIP235" s="47"/>
      <c r="KIQ235" s="47"/>
      <c r="KIR235" s="47"/>
      <c r="KIS235" s="47"/>
      <c r="KIT235" s="47"/>
      <c r="KIU235" s="47"/>
      <c r="KIV235" s="47"/>
      <c r="KIW235" s="47"/>
      <c r="KIX235" s="47"/>
      <c r="KIY235" s="47"/>
      <c r="KIZ235" s="47"/>
      <c r="KJA235" s="47"/>
      <c r="KJB235" s="47"/>
      <c r="KJC235" s="47"/>
      <c r="KJD235" s="47"/>
      <c r="KJE235" s="47"/>
      <c r="KJF235" s="47"/>
      <c r="KJG235" s="47"/>
      <c r="KJH235" s="47"/>
      <c r="KJI235" s="47"/>
      <c r="KJJ235" s="47"/>
      <c r="KJK235" s="47"/>
      <c r="KJL235" s="47"/>
      <c r="KJM235" s="47"/>
      <c r="KJN235" s="47"/>
      <c r="KJO235" s="47"/>
      <c r="KJP235" s="47"/>
      <c r="KJQ235" s="47"/>
      <c r="KJR235" s="47"/>
      <c r="KJS235" s="47"/>
      <c r="KJT235" s="47"/>
      <c r="KJU235" s="47"/>
      <c r="KJV235" s="47"/>
      <c r="KJW235" s="47"/>
      <c r="KJX235" s="47"/>
      <c r="KJY235" s="47"/>
      <c r="KJZ235" s="47"/>
      <c r="KKA235" s="47"/>
      <c r="KKB235" s="47"/>
      <c r="KKC235" s="47"/>
      <c r="KKD235" s="47"/>
      <c r="KKE235" s="47"/>
      <c r="KKF235" s="47"/>
      <c r="KKG235" s="47"/>
      <c r="KKH235" s="47"/>
      <c r="KKI235" s="47"/>
      <c r="KKJ235" s="47"/>
      <c r="KKK235" s="47"/>
      <c r="KKL235" s="47"/>
      <c r="KKM235" s="47"/>
      <c r="KKN235" s="47"/>
      <c r="KKO235" s="47"/>
      <c r="KKP235" s="47"/>
      <c r="KKQ235" s="47"/>
      <c r="KKR235" s="47"/>
      <c r="KKS235" s="47"/>
      <c r="KKT235" s="47"/>
      <c r="KKU235" s="47"/>
      <c r="KKV235" s="47"/>
      <c r="KKW235" s="47"/>
      <c r="KKX235" s="47"/>
      <c r="KKY235" s="47"/>
      <c r="KKZ235" s="47"/>
      <c r="KLA235" s="47"/>
      <c r="KLB235" s="47"/>
      <c r="KLC235" s="47"/>
      <c r="KLD235" s="47"/>
      <c r="KLE235" s="47"/>
      <c r="KLF235" s="47"/>
      <c r="KLG235" s="47"/>
      <c r="KLH235" s="47"/>
      <c r="KLI235" s="47"/>
      <c r="KLJ235" s="47"/>
      <c r="KLK235" s="47"/>
      <c r="KLL235" s="47"/>
      <c r="KLM235" s="47"/>
      <c r="KLN235" s="47"/>
      <c r="KLO235" s="47"/>
      <c r="KLP235" s="47"/>
      <c r="KLQ235" s="47"/>
      <c r="KLR235" s="47"/>
      <c r="KLS235" s="47"/>
      <c r="KLT235" s="47"/>
      <c r="KLU235" s="47"/>
      <c r="KLV235" s="47"/>
      <c r="KLW235" s="47"/>
      <c r="KLX235" s="47"/>
      <c r="KLY235" s="47"/>
      <c r="KLZ235" s="47"/>
      <c r="KMA235" s="47"/>
      <c r="KMB235" s="47"/>
      <c r="KMC235" s="47"/>
      <c r="KMD235" s="47"/>
      <c r="KME235" s="47"/>
      <c r="KMF235" s="47"/>
      <c r="KMG235" s="47"/>
      <c r="KMH235" s="47"/>
      <c r="KMI235" s="47"/>
      <c r="KMJ235" s="47"/>
      <c r="KMK235" s="47"/>
      <c r="KML235" s="47"/>
      <c r="KMM235" s="47"/>
      <c r="KMN235" s="47"/>
      <c r="KMO235" s="47"/>
      <c r="KMP235" s="47"/>
      <c r="KMQ235" s="47"/>
      <c r="KMR235" s="47"/>
      <c r="KMS235" s="47"/>
      <c r="KMT235" s="47"/>
      <c r="KMU235" s="47"/>
      <c r="KMV235" s="47"/>
      <c r="KMW235" s="47"/>
      <c r="KMX235" s="47"/>
      <c r="KMY235" s="47"/>
      <c r="KMZ235" s="47"/>
      <c r="KNA235" s="47"/>
      <c r="KNB235" s="47"/>
      <c r="KNC235" s="47"/>
      <c r="KND235" s="47"/>
      <c r="KNE235" s="47"/>
      <c r="KNF235" s="47"/>
      <c r="KNG235" s="47"/>
      <c r="KNH235" s="47"/>
      <c r="KNI235" s="47"/>
      <c r="KNJ235" s="47"/>
      <c r="KNK235" s="47"/>
      <c r="KNL235" s="47"/>
      <c r="KNM235" s="47"/>
      <c r="KNN235" s="47"/>
      <c r="KNO235" s="47"/>
      <c r="KNP235" s="47"/>
      <c r="KNQ235" s="47"/>
      <c r="KNR235" s="47"/>
      <c r="KNS235" s="47"/>
      <c r="KNT235" s="47"/>
      <c r="KNU235" s="47"/>
      <c r="KNV235" s="47"/>
      <c r="KNW235" s="47"/>
      <c r="KNX235" s="47"/>
      <c r="KNY235" s="47"/>
      <c r="KNZ235" s="47"/>
      <c r="KOA235" s="47"/>
      <c r="KOB235" s="47"/>
      <c r="KOC235" s="47"/>
      <c r="KOD235" s="47"/>
      <c r="KOE235" s="47"/>
      <c r="KOF235" s="47"/>
      <c r="KOG235" s="47"/>
      <c r="KOH235" s="47"/>
      <c r="KOI235" s="47"/>
      <c r="KOJ235" s="47"/>
      <c r="KOK235" s="47"/>
      <c r="KOL235" s="47"/>
      <c r="KOM235" s="47"/>
      <c r="KON235" s="47"/>
      <c r="KOO235" s="47"/>
      <c r="KOP235" s="47"/>
      <c r="KOQ235" s="47"/>
      <c r="KOR235" s="47"/>
      <c r="KOS235" s="47"/>
      <c r="KOT235" s="47"/>
      <c r="KOU235" s="47"/>
      <c r="KOV235" s="47"/>
      <c r="KOW235" s="47"/>
      <c r="KOX235" s="47"/>
      <c r="KOY235" s="47"/>
      <c r="KOZ235" s="47"/>
      <c r="KPA235" s="47"/>
      <c r="KPB235" s="47"/>
      <c r="KPC235" s="47"/>
      <c r="KPD235" s="47"/>
      <c r="KPE235" s="47"/>
      <c r="KPF235" s="47"/>
      <c r="KPG235" s="47"/>
      <c r="KPH235" s="47"/>
      <c r="KPI235" s="47"/>
      <c r="KPJ235" s="47"/>
      <c r="KPK235" s="47"/>
      <c r="KPL235" s="47"/>
      <c r="KPM235" s="47"/>
      <c r="KPN235" s="47"/>
      <c r="KPO235" s="47"/>
      <c r="KPP235" s="47"/>
      <c r="KPQ235" s="47"/>
      <c r="KPR235" s="47"/>
      <c r="KPS235" s="47"/>
      <c r="KPT235" s="47"/>
      <c r="KPU235" s="47"/>
      <c r="KPV235" s="47"/>
      <c r="KPW235" s="47"/>
      <c r="KPX235" s="47"/>
      <c r="KPY235" s="47"/>
      <c r="KPZ235" s="47"/>
      <c r="KQA235" s="47"/>
      <c r="KQB235" s="47"/>
      <c r="KQC235" s="47"/>
      <c r="KQD235" s="47"/>
      <c r="KQE235" s="47"/>
      <c r="KQF235" s="47"/>
      <c r="KQG235" s="47"/>
      <c r="KQH235" s="47"/>
      <c r="KQI235" s="47"/>
      <c r="KQJ235" s="47"/>
      <c r="KQK235" s="47"/>
      <c r="KQL235" s="47"/>
      <c r="KQM235" s="47"/>
      <c r="KQN235" s="47"/>
      <c r="KQO235" s="47"/>
      <c r="KQP235" s="47"/>
      <c r="KQQ235" s="47"/>
      <c r="KQR235" s="47"/>
      <c r="KQS235" s="47"/>
      <c r="KQT235" s="47"/>
      <c r="KQU235" s="47"/>
      <c r="KQV235" s="47"/>
      <c r="KQW235" s="47"/>
      <c r="KQX235" s="47"/>
      <c r="KQY235" s="47"/>
      <c r="KQZ235" s="47"/>
      <c r="KRA235" s="47"/>
      <c r="KRB235" s="47"/>
      <c r="KRC235" s="47"/>
      <c r="KRD235" s="47"/>
      <c r="KRE235" s="47"/>
      <c r="KRF235" s="47"/>
      <c r="KRG235" s="47"/>
      <c r="KRH235" s="47"/>
      <c r="KRI235" s="47"/>
      <c r="KRJ235" s="47"/>
      <c r="KRK235" s="47"/>
      <c r="KRL235" s="47"/>
      <c r="KRM235" s="47"/>
      <c r="KRN235" s="47"/>
      <c r="KRO235" s="47"/>
      <c r="KRP235" s="47"/>
      <c r="KRQ235" s="47"/>
      <c r="KRR235" s="47"/>
      <c r="KRS235" s="47"/>
      <c r="KRT235" s="47"/>
      <c r="KRU235" s="47"/>
      <c r="KRV235" s="47"/>
      <c r="KRW235" s="47"/>
      <c r="KRX235" s="47"/>
      <c r="KRY235" s="47"/>
      <c r="KRZ235" s="47"/>
      <c r="KSA235" s="47"/>
      <c r="KSB235" s="47"/>
      <c r="KSC235" s="47"/>
      <c r="KSD235" s="47"/>
      <c r="KSE235" s="47"/>
      <c r="KSF235" s="47"/>
      <c r="KSG235" s="47"/>
      <c r="KSH235" s="47"/>
      <c r="KSI235" s="47"/>
      <c r="KSJ235" s="47"/>
      <c r="KSK235" s="47"/>
      <c r="KSL235" s="47"/>
      <c r="KSM235" s="47"/>
      <c r="KSN235" s="47"/>
      <c r="KSO235" s="47"/>
      <c r="KSP235" s="47"/>
      <c r="KSQ235" s="47"/>
      <c r="KSR235" s="47"/>
      <c r="KSS235" s="47"/>
      <c r="KST235" s="47"/>
      <c r="KSU235" s="47"/>
      <c r="KSV235" s="47"/>
      <c r="KSW235" s="47"/>
      <c r="KSX235" s="47"/>
      <c r="KSY235" s="47"/>
      <c r="KSZ235" s="47"/>
      <c r="KTA235" s="47"/>
      <c r="KTB235" s="47"/>
      <c r="KTC235" s="47"/>
      <c r="KTD235" s="47"/>
      <c r="KTE235" s="47"/>
      <c r="KTF235" s="47"/>
      <c r="KTG235" s="47"/>
      <c r="KTH235" s="47"/>
      <c r="KTI235" s="47"/>
      <c r="KTJ235" s="47"/>
      <c r="KTK235" s="47"/>
      <c r="KTL235" s="47"/>
      <c r="KTM235" s="47"/>
      <c r="KTN235" s="47"/>
      <c r="KTO235" s="47"/>
      <c r="KTP235" s="47"/>
      <c r="KTQ235" s="47"/>
      <c r="KTR235" s="47"/>
      <c r="KTS235" s="47"/>
      <c r="KTT235" s="47"/>
      <c r="KTU235" s="47"/>
      <c r="KTV235" s="47"/>
      <c r="KTW235" s="47"/>
      <c r="KTX235" s="47"/>
      <c r="KTY235" s="47"/>
      <c r="KTZ235" s="47"/>
      <c r="KUA235" s="47"/>
      <c r="KUB235" s="47"/>
      <c r="KUC235" s="47"/>
      <c r="KUD235" s="47"/>
      <c r="KUE235" s="47"/>
      <c r="KUF235" s="47"/>
      <c r="KUG235" s="47"/>
      <c r="KUH235" s="47"/>
      <c r="KUI235" s="47"/>
      <c r="KUJ235" s="47"/>
      <c r="KUK235" s="47"/>
      <c r="KUL235" s="47"/>
      <c r="KUM235" s="47"/>
      <c r="KUN235" s="47"/>
      <c r="KUO235" s="47"/>
      <c r="KUP235" s="47"/>
      <c r="KUQ235" s="47"/>
      <c r="KUR235" s="47"/>
      <c r="KUS235" s="47"/>
      <c r="KUT235" s="47"/>
      <c r="KUU235" s="47"/>
      <c r="KUV235" s="47"/>
      <c r="KUW235" s="47"/>
      <c r="KUX235" s="47"/>
      <c r="KUY235" s="47"/>
      <c r="KUZ235" s="47"/>
      <c r="KVA235" s="47"/>
      <c r="KVB235" s="47"/>
      <c r="KVC235" s="47"/>
      <c r="KVD235" s="47"/>
      <c r="KVE235" s="47"/>
      <c r="KVF235" s="47"/>
      <c r="KVG235" s="47"/>
      <c r="KVH235" s="47"/>
      <c r="KVI235" s="47"/>
      <c r="KVJ235" s="47"/>
      <c r="KVK235" s="47"/>
      <c r="KVL235" s="47"/>
      <c r="KVM235" s="47"/>
      <c r="KVN235" s="47"/>
      <c r="KVO235" s="47"/>
      <c r="KVP235" s="47"/>
      <c r="KVQ235" s="47"/>
      <c r="KVR235" s="47"/>
      <c r="KVS235" s="47"/>
      <c r="KVT235" s="47"/>
      <c r="KVU235" s="47"/>
      <c r="KVV235" s="47"/>
      <c r="KVW235" s="47"/>
      <c r="KVX235" s="47"/>
      <c r="KVY235" s="47"/>
      <c r="KVZ235" s="47"/>
      <c r="KWA235" s="47"/>
      <c r="KWB235" s="47"/>
      <c r="KWC235" s="47"/>
      <c r="KWD235" s="47"/>
      <c r="KWE235" s="47"/>
      <c r="KWF235" s="47"/>
      <c r="KWG235" s="47"/>
      <c r="KWH235" s="47"/>
      <c r="KWI235" s="47"/>
      <c r="KWJ235" s="47"/>
      <c r="KWK235" s="47"/>
      <c r="KWL235" s="47"/>
      <c r="KWM235" s="47"/>
      <c r="KWN235" s="47"/>
      <c r="KWO235" s="47"/>
      <c r="KWP235" s="47"/>
      <c r="KWQ235" s="47"/>
      <c r="KWR235" s="47"/>
      <c r="KWS235" s="47"/>
      <c r="KWT235" s="47"/>
      <c r="KWU235" s="47"/>
      <c r="KWV235" s="47"/>
      <c r="KWW235" s="47"/>
      <c r="KWX235" s="47"/>
      <c r="KWY235" s="47"/>
      <c r="KWZ235" s="47"/>
      <c r="KXA235" s="47"/>
      <c r="KXB235" s="47"/>
      <c r="KXC235" s="47"/>
      <c r="KXD235" s="47"/>
      <c r="KXE235" s="47"/>
      <c r="KXF235" s="47"/>
      <c r="KXG235" s="47"/>
      <c r="KXH235" s="47"/>
      <c r="KXI235" s="47"/>
      <c r="KXJ235" s="47"/>
      <c r="KXK235" s="47"/>
      <c r="KXL235" s="47"/>
      <c r="KXM235" s="47"/>
      <c r="KXN235" s="47"/>
      <c r="KXO235" s="47"/>
      <c r="KXP235" s="47"/>
      <c r="KXQ235" s="47"/>
      <c r="KXR235" s="47"/>
      <c r="KXS235" s="47"/>
      <c r="KXT235" s="47"/>
      <c r="KXU235" s="47"/>
      <c r="KXV235" s="47"/>
      <c r="KXW235" s="47"/>
      <c r="KXX235" s="47"/>
      <c r="KXY235" s="47"/>
      <c r="KXZ235" s="47"/>
      <c r="KYA235" s="47"/>
      <c r="KYB235" s="47"/>
      <c r="KYC235" s="47"/>
      <c r="KYD235" s="47"/>
      <c r="KYE235" s="47"/>
      <c r="KYF235" s="47"/>
      <c r="KYG235" s="47"/>
      <c r="KYH235" s="47"/>
      <c r="KYI235" s="47"/>
      <c r="KYJ235" s="47"/>
      <c r="KYK235" s="47"/>
      <c r="KYL235" s="47"/>
      <c r="KYM235" s="47"/>
      <c r="KYN235" s="47"/>
      <c r="KYO235" s="47"/>
      <c r="KYP235" s="47"/>
      <c r="KYQ235" s="47"/>
      <c r="KYR235" s="47"/>
      <c r="KYS235" s="47"/>
      <c r="KYT235" s="47"/>
      <c r="KYU235" s="47"/>
      <c r="KYV235" s="47"/>
      <c r="KYW235" s="47"/>
      <c r="KYX235" s="47"/>
      <c r="KYY235" s="47"/>
      <c r="KYZ235" s="47"/>
      <c r="KZA235" s="47"/>
      <c r="KZB235" s="47"/>
      <c r="KZC235" s="47"/>
      <c r="KZD235" s="47"/>
      <c r="KZE235" s="47"/>
      <c r="KZF235" s="47"/>
      <c r="KZG235" s="47"/>
      <c r="KZH235" s="47"/>
      <c r="KZI235" s="47"/>
      <c r="KZJ235" s="47"/>
      <c r="KZK235" s="47"/>
      <c r="KZL235" s="47"/>
      <c r="KZM235" s="47"/>
      <c r="KZN235" s="47"/>
      <c r="KZO235" s="47"/>
      <c r="KZP235" s="47"/>
      <c r="KZQ235" s="47"/>
      <c r="KZR235" s="47"/>
      <c r="KZS235" s="47"/>
      <c r="KZT235" s="47"/>
      <c r="KZU235" s="47"/>
      <c r="KZV235" s="47"/>
      <c r="KZW235" s="47"/>
      <c r="KZX235" s="47"/>
      <c r="KZY235" s="47"/>
      <c r="KZZ235" s="47"/>
      <c r="LAA235" s="47"/>
      <c r="LAB235" s="47"/>
      <c r="LAC235" s="47"/>
      <c r="LAD235" s="47"/>
      <c r="LAE235" s="47"/>
      <c r="LAF235" s="47"/>
      <c r="LAG235" s="47"/>
      <c r="LAH235" s="47"/>
      <c r="LAI235" s="47"/>
      <c r="LAJ235" s="47"/>
      <c r="LAK235" s="47"/>
      <c r="LAL235" s="47"/>
      <c r="LAM235" s="47"/>
      <c r="LAN235" s="47"/>
      <c r="LAO235" s="47"/>
      <c r="LAP235" s="47"/>
      <c r="LAQ235" s="47"/>
      <c r="LAR235" s="47"/>
      <c r="LAS235" s="47"/>
      <c r="LAT235" s="47"/>
      <c r="LAU235" s="47"/>
      <c r="LAV235" s="47"/>
      <c r="LAW235" s="47"/>
      <c r="LAX235" s="47"/>
      <c r="LAY235" s="47"/>
      <c r="LAZ235" s="47"/>
      <c r="LBA235" s="47"/>
      <c r="LBB235" s="47"/>
      <c r="LBC235" s="47"/>
      <c r="LBD235" s="47"/>
      <c r="LBE235" s="47"/>
      <c r="LBF235" s="47"/>
      <c r="LBG235" s="47"/>
      <c r="LBH235" s="47"/>
      <c r="LBI235" s="47"/>
      <c r="LBJ235" s="47"/>
      <c r="LBK235" s="47"/>
      <c r="LBL235" s="47"/>
      <c r="LBM235" s="47"/>
      <c r="LBN235" s="47"/>
      <c r="LBO235" s="47"/>
      <c r="LBP235" s="47"/>
      <c r="LBQ235" s="47"/>
      <c r="LBR235" s="47"/>
      <c r="LBS235" s="47"/>
      <c r="LBT235" s="47"/>
      <c r="LBU235" s="47"/>
      <c r="LBV235" s="47"/>
      <c r="LBW235" s="47"/>
      <c r="LBX235" s="47"/>
      <c r="LBY235" s="47"/>
      <c r="LBZ235" s="47"/>
      <c r="LCA235" s="47"/>
      <c r="LCB235" s="47"/>
      <c r="LCC235" s="47"/>
      <c r="LCD235" s="47"/>
      <c r="LCE235" s="47"/>
      <c r="LCF235" s="47"/>
      <c r="LCG235" s="47"/>
      <c r="LCH235" s="47"/>
      <c r="LCI235" s="47"/>
      <c r="LCJ235" s="47"/>
      <c r="LCK235" s="47"/>
      <c r="LCL235" s="47"/>
      <c r="LCM235" s="47"/>
      <c r="LCN235" s="47"/>
      <c r="LCO235" s="47"/>
      <c r="LCP235" s="47"/>
      <c r="LCQ235" s="47"/>
      <c r="LCR235" s="47"/>
      <c r="LCS235" s="47"/>
      <c r="LCT235" s="47"/>
      <c r="LCU235" s="47"/>
      <c r="LCV235" s="47"/>
      <c r="LCW235" s="47"/>
      <c r="LCX235" s="47"/>
      <c r="LCY235" s="47"/>
      <c r="LCZ235" s="47"/>
      <c r="LDA235" s="47"/>
      <c r="LDB235" s="47"/>
      <c r="LDC235" s="47"/>
      <c r="LDD235" s="47"/>
      <c r="LDE235" s="47"/>
      <c r="LDF235" s="47"/>
      <c r="LDG235" s="47"/>
      <c r="LDH235" s="47"/>
      <c r="LDI235" s="47"/>
      <c r="LDJ235" s="47"/>
      <c r="LDK235" s="47"/>
      <c r="LDL235" s="47"/>
      <c r="LDM235" s="47"/>
      <c r="LDN235" s="47"/>
      <c r="LDO235" s="47"/>
      <c r="LDP235" s="47"/>
      <c r="LDQ235" s="47"/>
      <c r="LDR235" s="47"/>
      <c r="LDS235" s="47"/>
      <c r="LDT235" s="47"/>
      <c r="LDU235" s="47"/>
      <c r="LDV235" s="47"/>
      <c r="LDW235" s="47"/>
      <c r="LDX235" s="47"/>
      <c r="LDY235" s="47"/>
      <c r="LDZ235" s="47"/>
      <c r="LEA235" s="47"/>
      <c r="LEB235" s="47"/>
      <c r="LEC235" s="47"/>
      <c r="LED235" s="47"/>
      <c r="LEE235" s="47"/>
      <c r="LEF235" s="47"/>
      <c r="LEG235" s="47"/>
      <c r="LEH235" s="47"/>
      <c r="LEI235" s="47"/>
      <c r="LEJ235" s="47"/>
      <c r="LEK235" s="47"/>
      <c r="LEL235" s="47"/>
      <c r="LEM235" s="47"/>
      <c r="LEN235" s="47"/>
      <c r="LEO235" s="47"/>
      <c r="LEP235" s="47"/>
      <c r="LEQ235" s="47"/>
      <c r="LER235" s="47"/>
      <c r="LES235" s="47"/>
      <c r="LET235" s="47"/>
      <c r="LEU235" s="47"/>
      <c r="LEV235" s="47"/>
      <c r="LEW235" s="47"/>
      <c r="LEX235" s="47"/>
      <c r="LEY235" s="47"/>
      <c r="LEZ235" s="47"/>
      <c r="LFA235" s="47"/>
      <c r="LFB235" s="47"/>
      <c r="LFC235" s="47"/>
      <c r="LFD235" s="47"/>
      <c r="LFE235" s="47"/>
      <c r="LFF235" s="47"/>
      <c r="LFG235" s="47"/>
      <c r="LFH235" s="47"/>
      <c r="LFI235" s="47"/>
      <c r="LFJ235" s="47"/>
      <c r="LFK235" s="47"/>
      <c r="LFL235" s="47"/>
      <c r="LFM235" s="47"/>
      <c r="LFN235" s="47"/>
      <c r="LFO235" s="47"/>
      <c r="LFP235" s="47"/>
      <c r="LFQ235" s="47"/>
      <c r="LFR235" s="47"/>
      <c r="LFS235" s="47"/>
      <c r="LFT235" s="47"/>
      <c r="LFU235" s="47"/>
      <c r="LFV235" s="47"/>
      <c r="LFW235" s="47"/>
      <c r="LFX235" s="47"/>
      <c r="LFY235" s="47"/>
      <c r="LFZ235" s="47"/>
      <c r="LGA235" s="47"/>
      <c r="LGB235" s="47"/>
      <c r="LGC235" s="47"/>
      <c r="LGD235" s="47"/>
      <c r="LGE235" s="47"/>
      <c r="LGF235" s="47"/>
      <c r="LGG235" s="47"/>
      <c r="LGH235" s="47"/>
      <c r="LGI235" s="47"/>
      <c r="LGJ235" s="47"/>
      <c r="LGK235" s="47"/>
      <c r="LGL235" s="47"/>
      <c r="LGM235" s="47"/>
      <c r="LGN235" s="47"/>
      <c r="LGO235" s="47"/>
      <c r="LGP235" s="47"/>
      <c r="LGQ235" s="47"/>
      <c r="LGR235" s="47"/>
      <c r="LGS235" s="47"/>
      <c r="LGT235" s="47"/>
      <c r="LGU235" s="47"/>
      <c r="LGV235" s="47"/>
      <c r="LGW235" s="47"/>
      <c r="LGX235" s="47"/>
      <c r="LGY235" s="47"/>
      <c r="LGZ235" s="47"/>
      <c r="LHA235" s="47"/>
      <c r="LHB235" s="47"/>
      <c r="LHC235" s="47"/>
      <c r="LHD235" s="47"/>
      <c r="LHE235" s="47"/>
      <c r="LHF235" s="47"/>
      <c r="LHG235" s="47"/>
      <c r="LHH235" s="47"/>
      <c r="LHI235" s="47"/>
      <c r="LHJ235" s="47"/>
      <c r="LHK235" s="47"/>
      <c r="LHL235" s="47"/>
      <c r="LHM235" s="47"/>
      <c r="LHN235" s="47"/>
      <c r="LHO235" s="47"/>
      <c r="LHP235" s="47"/>
      <c r="LHQ235" s="47"/>
      <c r="LHR235" s="47"/>
      <c r="LHS235" s="47"/>
      <c r="LHT235" s="47"/>
      <c r="LHU235" s="47"/>
      <c r="LHV235" s="47"/>
      <c r="LHW235" s="47"/>
      <c r="LHX235" s="47"/>
      <c r="LHY235" s="47"/>
      <c r="LHZ235" s="47"/>
      <c r="LIA235" s="47"/>
      <c r="LIB235" s="47"/>
      <c r="LIC235" s="47"/>
      <c r="LID235" s="47"/>
      <c r="LIE235" s="47"/>
      <c r="LIF235" s="47"/>
      <c r="LIG235" s="47"/>
      <c r="LIH235" s="47"/>
      <c r="LII235" s="47"/>
      <c r="LIJ235" s="47"/>
      <c r="LIK235" s="47"/>
      <c r="LIL235" s="47"/>
      <c r="LIM235" s="47"/>
      <c r="LIN235" s="47"/>
      <c r="LIO235" s="47"/>
      <c r="LIP235" s="47"/>
      <c r="LIQ235" s="47"/>
      <c r="LIR235" s="47"/>
      <c r="LIS235" s="47"/>
      <c r="LIT235" s="47"/>
      <c r="LIU235" s="47"/>
      <c r="LIV235" s="47"/>
      <c r="LIW235" s="47"/>
      <c r="LIX235" s="47"/>
      <c r="LIY235" s="47"/>
      <c r="LIZ235" s="47"/>
      <c r="LJA235" s="47"/>
      <c r="LJB235" s="47"/>
      <c r="LJC235" s="47"/>
      <c r="LJD235" s="47"/>
      <c r="LJE235" s="47"/>
      <c r="LJF235" s="47"/>
      <c r="LJG235" s="47"/>
      <c r="LJH235" s="47"/>
      <c r="LJI235" s="47"/>
      <c r="LJJ235" s="47"/>
      <c r="LJK235" s="47"/>
      <c r="LJL235" s="47"/>
      <c r="LJM235" s="47"/>
      <c r="LJN235" s="47"/>
      <c r="LJO235" s="47"/>
      <c r="LJP235" s="47"/>
      <c r="LJQ235" s="47"/>
      <c r="LJR235" s="47"/>
      <c r="LJS235" s="47"/>
      <c r="LJT235" s="47"/>
      <c r="LJU235" s="47"/>
      <c r="LJV235" s="47"/>
      <c r="LJW235" s="47"/>
      <c r="LJX235" s="47"/>
      <c r="LJY235" s="47"/>
      <c r="LJZ235" s="47"/>
      <c r="LKA235" s="47"/>
      <c r="LKB235" s="47"/>
      <c r="LKC235" s="47"/>
      <c r="LKD235" s="47"/>
      <c r="LKE235" s="47"/>
      <c r="LKF235" s="47"/>
      <c r="LKG235" s="47"/>
      <c r="LKH235" s="47"/>
      <c r="LKI235" s="47"/>
      <c r="LKJ235" s="47"/>
      <c r="LKK235" s="47"/>
      <c r="LKL235" s="47"/>
      <c r="LKM235" s="47"/>
      <c r="LKN235" s="47"/>
      <c r="LKO235" s="47"/>
      <c r="LKP235" s="47"/>
      <c r="LKQ235" s="47"/>
      <c r="LKR235" s="47"/>
      <c r="LKS235" s="47"/>
      <c r="LKT235" s="47"/>
      <c r="LKU235" s="47"/>
      <c r="LKV235" s="47"/>
      <c r="LKW235" s="47"/>
      <c r="LKX235" s="47"/>
      <c r="LKY235" s="47"/>
      <c r="LKZ235" s="47"/>
      <c r="LLA235" s="47"/>
      <c r="LLB235" s="47"/>
      <c r="LLC235" s="47"/>
      <c r="LLD235" s="47"/>
      <c r="LLE235" s="47"/>
      <c r="LLF235" s="47"/>
      <c r="LLG235" s="47"/>
      <c r="LLH235" s="47"/>
      <c r="LLI235" s="47"/>
      <c r="LLJ235" s="47"/>
      <c r="LLK235" s="47"/>
      <c r="LLL235" s="47"/>
      <c r="LLM235" s="47"/>
      <c r="LLN235" s="47"/>
      <c r="LLO235" s="47"/>
      <c r="LLP235" s="47"/>
      <c r="LLQ235" s="47"/>
      <c r="LLR235" s="47"/>
      <c r="LLS235" s="47"/>
      <c r="LLT235" s="47"/>
      <c r="LLU235" s="47"/>
      <c r="LLV235" s="47"/>
      <c r="LLW235" s="47"/>
      <c r="LLX235" s="47"/>
      <c r="LLY235" s="47"/>
      <c r="LLZ235" s="47"/>
      <c r="LMA235" s="47"/>
      <c r="LMB235" s="47"/>
      <c r="LMC235" s="47"/>
      <c r="LMD235" s="47"/>
      <c r="LME235" s="47"/>
      <c r="LMF235" s="47"/>
      <c r="LMG235" s="47"/>
      <c r="LMH235" s="47"/>
      <c r="LMI235" s="47"/>
      <c r="LMJ235" s="47"/>
      <c r="LMK235" s="47"/>
      <c r="LML235" s="47"/>
      <c r="LMM235" s="47"/>
      <c r="LMN235" s="47"/>
      <c r="LMO235" s="47"/>
      <c r="LMP235" s="47"/>
      <c r="LMQ235" s="47"/>
      <c r="LMR235" s="47"/>
      <c r="LMS235" s="47"/>
      <c r="LMT235" s="47"/>
      <c r="LMU235" s="47"/>
      <c r="LMV235" s="47"/>
      <c r="LMW235" s="47"/>
      <c r="LMX235" s="47"/>
      <c r="LMY235" s="47"/>
      <c r="LMZ235" s="47"/>
      <c r="LNA235" s="47"/>
      <c r="LNB235" s="47"/>
      <c r="LNC235" s="47"/>
      <c r="LND235" s="47"/>
      <c r="LNE235" s="47"/>
      <c r="LNF235" s="47"/>
      <c r="LNG235" s="47"/>
      <c r="LNH235" s="47"/>
      <c r="LNI235" s="47"/>
      <c r="LNJ235" s="47"/>
      <c r="LNK235" s="47"/>
      <c r="LNL235" s="47"/>
      <c r="LNM235" s="47"/>
      <c r="LNN235" s="47"/>
      <c r="LNO235" s="47"/>
      <c r="LNP235" s="47"/>
      <c r="LNQ235" s="47"/>
      <c r="LNR235" s="47"/>
      <c r="LNS235" s="47"/>
      <c r="LNT235" s="47"/>
      <c r="LNU235" s="47"/>
      <c r="LNV235" s="47"/>
      <c r="LNW235" s="47"/>
      <c r="LNX235" s="47"/>
      <c r="LNY235" s="47"/>
      <c r="LNZ235" s="47"/>
      <c r="LOA235" s="47"/>
      <c r="LOB235" s="47"/>
      <c r="LOC235" s="47"/>
      <c r="LOD235" s="47"/>
      <c r="LOE235" s="47"/>
      <c r="LOF235" s="47"/>
      <c r="LOG235" s="47"/>
      <c r="LOH235" s="47"/>
      <c r="LOI235" s="47"/>
      <c r="LOJ235" s="47"/>
      <c r="LOK235" s="47"/>
      <c r="LOL235" s="47"/>
      <c r="LOM235" s="47"/>
      <c r="LON235" s="47"/>
      <c r="LOO235" s="47"/>
      <c r="LOP235" s="47"/>
      <c r="LOQ235" s="47"/>
      <c r="LOR235" s="47"/>
      <c r="LOS235" s="47"/>
      <c r="LOT235" s="47"/>
      <c r="LOU235" s="47"/>
      <c r="LOV235" s="47"/>
      <c r="LOW235" s="47"/>
      <c r="LOX235" s="47"/>
      <c r="LOY235" s="47"/>
      <c r="LOZ235" s="47"/>
      <c r="LPA235" s="47"/>
      <c r="LPB235" s="47"/>
      <c r="LPC235" s="47"/>
      <c r="LPD235" s="47"/>
      <c r="LPE235" s="47"/>
      <c r="LPF235" s="47"/>
      <c r="LPG235" s="47"/>
      <c r="LPH235" s="47"/>
      <c r="LPI235" s="47"/>
      <c r="LPJ235" s="47"/>
      <c r="LPK235" s="47"/>
      <c r="LPL235" s="47"/>
      <c r="LPM235" s="47"/>
      <c r="LPN235" s="47"/>
      <c r="LPO235" s="47"/>
      <c r="LPP235" s="47"/>
      <c r="LPQ235" s="47"/>
      <c r="LPR235" s="47"/>
      <c r="LPS235" s="47"/>
      <c r="LPT235" s="47"/>
      <c r="LPU235" s="47"/>
      <c r="LPV235" s="47"/>
      <c r="LPW235" s="47"/>
      <c r="LPX235" s="47"/>
      <c r="LPY235" s="47"/>
      <c r="LPZ235" s="47"/>
      <c r="LQA235" s="47"/>
      <c r="LQB235" s="47"/>
      <c r="LQC235" s="47"/>
      <c r="LQD235" s="47"/>
      <c r="LQE235" s="47"/>
      <c r="LQF235" s="47"/>
      <c r="LQG235" s="47"/>
      <c r="LQH235" s="47"/>
      <c r="LQI235" s="47"/>
      <c r="LQJ235" s="47"/>
      <c r="LQK235" s="47"/>
      <c r="LQL235" s="47"/>
      <c r="LQM235" s="47"/>
      <c r="LQN235" s="47"/>
      <c r="LQO235" s="47"/>
      <c r="LQP235" s="47"/>
      <c r="LQQ235" s="47"/>
      <c r="LQR235" s="47"/>
      <c r="LQS235" s="47"/>
      <c r="LQT235" s="47"/>
      <c r="LQU235" s="47"/>
      <c r="LQV235" s="47"/>
      <c r="LQW235" s="47"/>
      <c r="LQX235" s="47"/>
      <c r="LQY235" s="47"/>
      <c r="LQZ235" s="47"/>
      <c r="LRA235" s="47"/>
      <c r="LRB235" s="47"/>
      <c r="LRC235" s="47"/>
      <c r="LRD235" s="47"/>
      <c r="LRE235" s="47"/>
      <c r="LRF235" s="47"/>
      <c r="LRG235" s="47"/>
      <c r="LRH235" s="47"/>
      <c r="LRI235" s="47"/>
      <c r="LRJ235" s="47"/>
      <c r="LRK235" s="47"/>
      <c r="LRL235" s="47"/>
      <c r="LRM235" s="47"/>
      <c r="LRN235" s="47"/>
      <c r="LRO235" s="47"/>
      <c r="LRP235" s="47"/>
      <c r="LRQ235" s="47"/>
      <c r="LRR235" s="47"/>
      <c r="LRS235" s="47"/>
      <c r="LRT235" s="47"/>
      <c r="LRU235" s="47"/>
      <c r="LRV235" s="47"/>
      <c r="LRW235" s="47"/>
      <c r="LRX235" s="47"/>
      <c r="LRY235" s="47"/>
      <c r="LRZ235" s="47"/>
      <c r="LSA235" s="47"/>
      <c r="LSB235" s="47"/>
      <c r="LSC235" s="47"/>
      <c r="LSD235" s="47"/>
      <c r="LSE235" s="47"/>
      <c r="LSF235" s="47"/>
      <c r="LSG235" s="47"/>
      <c r="LSH235" s="47"/>
      <c r="LSI235" s="47"/>
      <c r="LSJ235" s="47"/>
      <c r="LSK235" s="47"/>
      <c r="LSL235" s="47"/>
      <c r="LSM235" s="47"/>
      <c r="LSN235" s="47"/>
      <c r="LSO235" s="47"/>
      <c r="LSP235" s="47"/>
      <c r="LSQ235" s="47"/>
      <c r="LSR235" s="47"/>
      <c r="LSS235" s="47"/>
      <c r="LST235" s="47"/>
      <c r="LSU235" s="47"/>
      <c r="LSV235" s="47"/>
      <c r="LSW235" s="47"/>
      <c r="LSX235" s="47"/>
      <c r="LSY235" s="47"/>
      <c r="LSZ235" s="47"/>
      <c r="LTA235" s="47"/>
      <c r="LTB235" s="47"/>
      <c r="LTC235" s="47"/>
      <c r="LTD235" s="47"/>
      <c r="LTE235" s="47"/>
      <c r="LTF235" s="47"/>
      <c r="LTG235" s="47"/>
      <c r="LTH235" s="47"/>
      <c r="LTI235" s="47"/>
      <c r="LTJ235" s="47"/>
      <c r="LTK235" s="47"/>
      <c r="LTL235" s="47"/>
      <c r="LTM235" s="47"/>
      <c r="LTN235" s="47"/>
      <c r="LTO235" s="47"/>
      <c r="LTP235" s="47"/>
      <c r="LTQ235" s="47"/>
      <c r="LTR235" s="47"/>
      <c r="LTS235" s="47"/>
      <c r="LTT235" s="47"/>
      <c r="LTU235" s="47"/>
      <c r="LTV235" s="47"/>
      <c r="LTW235" s="47"/>
      <c r="LTX235" s="47"/>
      <c r="LTY235" s="47"/>
      <c r="LTZ235" s="47"/>
      <c r="LUA235" s="47"/>
      <c r="LUB235" s="47"/>
      <c r="LUC235" s="47"/>
      <c r="LUD235" s="47"/>
      <c r="LUE235" s="47"/>
      <c r="LUF235" s="47"/>
      <c r="LUG235" s="47"/>
      <c r="LUH235" s="47"/>
      <c r="LUI235" s="47"/>
      <c r="LUJ235" s="47"/>
      <c r="LUK235" s="47"/>
      <c r="LUL235" s="47"/>
      <c r="LUM235" s="47"/>
      <c r="LUN235" s="47"/>
      <c r="LUO235" s="47"/>
      <c r="LUP235" s="47"/>
      <c r="LUQ235" s="47"/>
      <c r="LUR235" s="47"/>
      <c r="LUS235" s="47"/>
      <c r="LUT235" s="47"/>
      <c r="LUU235" s="47"/>
      <c r="LUV235" s="47"/>
      <c r="LUW235" s="47"/>
      <c r="LUX235" s="47"/>
      <c r="LUY235" s="47"/>
      <c r="LUZ235" s="47"/>
      <c r="LVA235" s="47"/>
      <c r="LVB235" s="47"/>
      <c r="LVC235" s="47"/>
      <c r="LVD235" s="47"/>
      <c r="LVE235" s="47"/>
      <c r="LVF235" s="47"/>
      <c r="LVG235" s="47"/>
      <c r="LVH235" s="47"/>
      <c r="LVI235" s="47"/>
      <c r="LVJ235" s="47"/>
      <c r="LVK235" s="47"/>
      <c r="LVL235" s="47"/>
      <c r="LVM235" s="47"/>
      <c r="LVN235" s="47"/>
      <c r="LVO235" s="47"/>
      <c r="LVP235" s="47"/>
      <c r="LVQ235" s="47"/>
      <c r="LVR235" s="47"/>
      <c r="LVS235" s="47"/>
      <c r="LVT235" s="47"/>
      <c r="LVU235" s="47"/>
      <c r="LVV235" s="47"/>
      <c r="LVW235" s="47"/>
      <c r="LVX235" s="47"/>
      <c r="LVY235" s="47"/>
      <c r="LVZ235" s="47"/>
      <c r="LWA235" s="47"/>
      <c r="LWB235" s="47"/>
      <c r="LWC235" s="47"/>
      <c r="LWD235" s="47"/>
      <c r="LWE235" s="47"/>
      <c r="LWF235" s="47"/>
      <c r="LWG235" s="47"/>
      <c r="LWH235" s="47"/>
      <c r="LWI235" s="47"/>
      <c r="LWJ235" s="47"/>
      <c r="LWK235" s="47"/>
      <c r="LWL235" s="47"/>
      <c r="LWM235" s="47"/>
      <c r="LWN235" s="47"/>
      <c r="LWO235" s="47"/>
      <c r="LWP235" s="47"/>
      <c r="LWQ235" s="47"/>
      <c r="LWR235" s="47"/>
      <c r="LWS235" s="47"/>
      <c r="LWT235" s="47"/>
      <c r="LWU235" s="47"/>
      <c r="LWV235" s="47"/>
      <c r="LWW235" s="47"/>
      <c r="LWX235" s="47"/>
      <c r="LWY235" s="47"/>
      <c r="LWZ235" s="47"/>
      <c r="LXA235" s="47"/>
      <c r="LXB235" s="47"/>
      <c r="LXC235" s="47"/>
      <c r="LXD235" s="47"/>
      <c r="LXE235" s="47"/>
      <c r="LXF235" s="47"/>
      <c r="LXG235" s="47"/>
      <c r="LXH235" s="47"/>
      <c r="LXI235" s="47"/>
      <c r="LXJ235" s="47"/>
      <c r="LXK235" s="47"/>
      <c r="LXL235" s="47"/>
      <c r="LXM235" s="47"/>
      <c r="LXN235" s="47"/>
      <c r="LXO235" s="47"/>
      <c r="LXP235" s="47"/>
      <c r="LXQ235" s="47"/>
      <c r="LXR235" s="47"/>
      <c r="LXS235" s="47"/>
      <c r="LXT235" s="47"/>
      <c r="LXU235" s="47"/>
      <c r="LXV235" s="47"/>
      <c r="LXW235" s="47"/>
      <c r="LXX235" s="47"/>
      <c r="LXY235" s="47"/>
      <c r="LXZ235" s="47"/>
      <c r="LYA235" s="47"/>
      <c r="LYB235" s="47"/>
      <c r="LYC235" s="47"/>
      <c r="LYD235" s="47"/>
      <c r="LYE235" s="47"/>
      <c r="LYF235" s="47"/>
      <c r="LYG235" s="47"/>
      <c r="LYH235" s="47"/>
      <c r="LYI235" s="47"/>
      <c r="LYJ235" s="47"/>
      <c r="LYK235" s="47"/>
      <c r="LYL235" s="47"/>
      <c r="LYM235" s="47"/>
      <c r="LYN235" s="47"/>
      <c r="LYO235" s="47"/>
      <c r="LYP235" s="47"/>
      <c r="LYQ235" s="47"/>
      <c r="LYR235" s="47"/>
      <c r="LYS235" s="47"/>
      <c r="LYT235" s="47"/>
      <c r="LYU235" s="47"/>
      <c r="LYV235" s="47"/>
      <c r="LYW235" s="47"/>
      <c r="LYX235" s="47"/>
      <c r="LYY235" s="47"/>
      <c r="LYZ235" s="47"/>
      <c r="LZA235" s="47"/>
      <c r="LZB235" s="47"/>
      <c r="LZC235" s="47"/>
      <c r="LZD235" s="47"/>
      <c r="LZE235" s="47"/>
      <c r="LZF235" s="47"/>
      <c r="LZG235" s="47"/>
      <c r="LZH235" s="47"/>
      <c r="LZI235" s="47"/>
      <c r="LZJ235" s="47"/>
      <c r="LZK235" s="47"/>
      <c r="LZL235" s="47"/>
      <c r="LZM235" s="47"/>
      <c r="LZN235" s="47"/>
      <c r="LZO235" s="47"/>
      <c r="LZP235" s="47"/>
      <c r="LZQ235" s="47"/>
      <c r="LZR235" s="47"/>
      <c r="LZS235" s="47"/>
      <c r="LZT235" s="47"/>
      <c r="LZU235" s="47"/>
      <c r="LZV235" s="47"/>
      <c r="LZW235" s="47"/>
      <c r="LZX235" s="47"/>
      <c r="LZY235" s="47"/>
      <c r="LZZ235" s="47"/>
      <c r="MAA235" s="47"/>
      <c r="MAB235" s="47"/>
      <c r="MAC235" s="47"/>
      <c r="MAD235" s="47"/>
      <c r="MAE235" s="47"/>
      <c r="MAF235" s="47"/>
      <c r="MAG235" s="47"/>
      <c r="MAH235" s="47"/>
      <c r="MAI235" s="47"/>
      <c r="MAJ235" s="47"/>
      <c r="MAK235" s="47"/>
      <c r="MAL235" s="47"/>
      <c r="MAM235" s="47"/>
      <c r="MAN235" s="47"/>
      <c r="MAO235" s="47"/>
      <c r="MAP235" s="47"/>
      <c r="MAQ235" s="47"/>
      <c r="MAR235" s="47"/>
      <c r="MAS235" s="47"/>
      <c r="MAT235" s="47"/>
      <c r="MAU235" s="47"/>
      <c r="MAV235" s="47"/>
      <c r="MAW235" s="47"/>
      <c r="MAX235" s="47"/>
      <c r="MAY235" s="47"/>
      <c r="MAZ235" s="47"/>
      <c r="MBA235" s="47"/>
      <c r="MBB235" s="47"/>
      <c r="MBC235" s="47"/>
      <c r="MBD235" s="47"/>
      <c r="MBE235" s="47"/>
      <c r="MBF235" s="47"/>
      <c r="MBG235" s="47"/>
      <c r="MBH235" s="47"/>
      <c r="MBI235" s="47"/>
      <c r="MBJ235" s="47"/>
      <c r="MBK235" s="47"/>
      <c r="MBL235" s="47"/>
      <c r="MBM235" s="47"/>
      <c r="MBN235" s="47"/>
      <c r="MBO235" s="47"/>
      <c r="MBP235" s="47"/>
      <c r="MBQ235" s="47"/>
      <c r="MBR235" s="47"/>
      <c r="MBS235" s="47"/>
      <c r="MBT235" s="47"/>
      <c r="MBU235" s="47"/>
      <c r="MBV235" s="47"/>
      <c r="MBW235" s="47"/>
      <c r="MBX235" s="47"/>
      <c r="MBY235" s="47"/>
      <c r="MBZ235" s="47"/>
      <c r="MCA235" s="47"/>
      <c r="MCB235" s="47"/>
      <c r="MCC235" s="47"/>
      <c r="MCD235" s="47"/>
      <c r="MCE235" s="47"/>
      <c r="MCF235" s="47"/>
      <c r="MCG235" s="47"/>
      <c r="MCH235" s="47"/>
      <c r="MCI235" s="47"/>
      <c r="MCJ235" s="47"/>
      <c r="MCK235" s="47"/>
      <c r="MCL235" s="47"/>
      <c r="MCM235" s="47"/>
      <c r="MCN235" s="47"/>
      <c r="MCO235" s="47"/>
      <c r="MCP235" s="47"/>
      <c r="MCQ235" s="47"/>
      <c r="MCR235" s="47"/>
      <c r="MCS235" s="47"/>
      <c r="MCT235" s="47"/>
      <c r="MCU235" s="47"/>
      <c r="MCV235" s="47"/>
      <c r="MCW235" s="47"/>
      <c r="MCX235" s="47"/>
      <c r="MCY235" s="47"/>
      <c r="MCZ235" s="47"/>
      <c r="MDA235" s="47"/>
      <c r="MDB235" s="47"/>
      <c r="MDC235" s="47"/>
      <c r="MDD235" s="47"/>
      <c r="MDE235" s="47"/>
      <c r="MDF235" s="47"/>
      <c r="MDG235" s="47"/>
      <c r="MDH235" s="47"/>
      <c r="MDI235" s="47"/>
      <c r="MDJ235" s="47"/>
      <c r="MDK235" s="47"/>
      <c r="MDL235" s="47"/>
      <c r="MDM235" s="47"/>
      <c r="MDN235" s="47"/>
      <c r="MDO235" s="47"/>
      <c r="MDP235" s="47"/>
      <c r="MDQ235" s="47"/>
      <c r="MDR235" s="47"/>
      <c r="MDS235" s="47"/>
      <c r="MDT235" s="47"/>
      <c r="MDU235" s="47"/>
      <c r="MDV235" s="47"/>
      <c r="MDW235" s="47"/>
      <c r="MDX235" s="47"/>
      <c r="MDY235" s="47"/>
      <c r="MDZ235" s="47"/>
      <c r="MEA235" s="47"/>
      <c r="MEB235" s="47"/>
      <c r="MEC235" s="47"/>
      <c r="MED235" s="47"/>
      <c r="MEE235" s="47"/>
      <c r="MEF235" s="47"/>
      <c r="MEG235" s="47"/>
      <c r="MEH235" s="47"/>
      <c r="MEI235" s="47"/>
      <c r="MEJ235" s="47"/>
      <c r="MEK235" s="47"/>
      <c r="MEL235" s="47"/>
      <c r="MEM235" s="47"/>
      <c r="MEN235" s="47"/>
      <c r="MEO235" s="47"/>
      <c r="MEP235" s="47"/>
      <c r="MEQ235" s="47"/>
      <c r="MER235" s="47"/>
      <c r="MES235" s="47"/>
      <c r="MET235" s="47"/>
      <c r="MEU235" s="47"/>
      <c r="MEV235" s="47"/>
      <c r="MEW235" s="47"/>
      <c r="MEX235" s="47"/>
      <c r="MEY235" s="47"/>
      <c r="MEZ235" s="47"/>
      <c r="MFA235" s="47"/>
      <c r="MFB235" s="47"/>
      <c r="MFC235" s="47"/>
      <c r="MFD235" s="47"/>
      <c r="MFE235" s="47"/>
      <c r="MFF235" s="47"/>
      <c r="MFG235" s="47"/>
      <c r="MFH235" s="47"/>
      <c r="MFI235" s="47"/>
      <c r="MFJ235" s="47"/>
      <c r="MFK235" s="47"/>
      <c r="MFL235" s="47"/>
      <c r="MFM235" s="47"/>
      <c r="MFN235" s="47"/>
      <c r="MFO235" s="47"/>
      <c r="MFP235" s="47"/>
      <c r="MFQ235" s="47"/>
      <c r="MFR235" s="47"/>
      <c r="MFS235" s="47"/>
      <c r="MFT235" s="47"/>
      <c r="MFU235" s="47"/>
      <c r="MFV235" s="47"/>
      <c r="MFW235" s="47"/>
      <c r="MFX235" s="47"/>
      <c r="MFY235" s="47"/>
      <c r="MFZ235" s="47"/>
      <c r="MGA235" s="47"/>
      <c r="MGB235" s="47"/>
      <c r="MGC235" s="47"/>
      <c r="MGD235" s="47"/>
      <c r="MGE235" s="47"/>
      <c r="MGF235" s="47"/>
      <c r="MGG235" s="47"/>
      <c r="MGH235" s="47"/>
      <c r="MGI235" s="47"/>
      <c r="MGJ235" s="47"/>
      <c r="MGK235" s="47"/>
      <c r="MGL235" s="47"/>
      <c r="MGM235" s="47"/>
      <c r="MGN235" s="47"/>
      <c r="MGO235" s="47"/>
      <c r="MGP235" s="47"/>
      <c r="MGQ235" s="47"/>
      <c r="MGR235" s="47"/>
      <c r="MGS235" s="47"/>
      <c r="MGT235" s="47"/>
      <c r="MGU235" s="47"/>
      <c r="MGV235" s="47"/>
      <c r="MGW235" s="47"/>
      <c r="MGX235" s="47"/>
      <c r="MGY235" s="47"/>
      <c r="MGZ235" s="47"/>
      <c r="MHA235" s="47"/>
      <c r="MHB235" s="47"/>
      <c r="MHC235" s="47"/>
      <c r="MHD235" s="47"/>
      <c r="MHE235" s="47"/>
      <c r="MHF235" s="47"/>
      <c r="MHG235" s="47"/>
      <c r="MHH235" s="47"/>
      <c r="MHI235" s="47"/>
      <c r="MHJ235" s="47"/>
      <c r="MHK235" s="47"/>
      <c r="MHL235" s="47"/>
      <c r="MHM235" s="47"/>
      <c r="MHN235" s="47"/>
      <c r="MHO235" s="47"/>
      <c r="MHP235" s="47"/>
      <c r="MHQ235" s="47"/>
      <c r="MHR235" s="47"/>
      <c r="MHS235" s="47"/>
      <c r="MHT235" s="47"/>
      <c r="MHU235" s="47"/>
      <c r="MHV235" s="47"/>
      <c r="MHW235" s="47"/>
      <c r="MHX235" s="47"/>
      <c r="MHY235" s="47"/>
      <c r="MHZ235" s="47"/>
      <c r="MIA235" s="47"/>
      <c r="MIB235" s="47"/>
      <c r="MIC235" s="47"/>
      <c r="MID235" s="47"/>
      <c r="MIE235" s="47"/>
      <c r="MIF235" s="47"/>
      <c r="MIG235" s="47"/>
      <c r="MIH235" s="47"/>
      <c r="MII235" s="47"/>
      <c r="MIJ235" s="47"/>
      <c r="MIK235" s="47"/>
      <c r="MIL235" s="47"/>
      <c r="MIM235" s="47"/>
      <c r="MIN235" s="47"/>
      <c r="MIO235" s="47"/>
      <c r="MIP235" s="47"/>
      <c r="MIQ235" s="47"/>
      <c r="MIR235" s="47"/>
      <c r="MIS235" s="47"/>
      <c r="MIT235" s="47"/>
      <c r="MIU235" s="47"/>
      <c r="MIV235" s="47"/>
      <c r="MIW235" s="47"/>
      <c r="MIX235" s="47"/>
      <c r="MIY235" s="47"/>
      <c r="MIZ235" s="47"/>
      <c r="MJA235" s="47"/>
      <c r="MJB235" s="47"/>
      <c r="MJC235" s="47"/>
      <c r="MJD235" s="47"/>
      <c r="MJE235" s="47"/>
      <c r="MJF235" s="47"/>
      <c r="MJG235" s="47"/>
      <c r="MJH235" s="47"/>
      <c r="MJI235" s="47"/>
      <c r="MJJ235" s="47"/>
      <c r="MJK235" s="47"/>
      <c r="MJL235" s="47"/>
      <c r="MJM235" s="47"/>
      <c r="MJN235" s="47"/>
      <c r="MJO235" s="47"/>
      <c r="MJP235" s="47"/>
      <c r="MJQ235" s="47"/>
      <c r="MJR235" s="47"/>
      <c r="MJS235" s="47"/>
      <c r="MJT235" s="47"/>
      <c r="MJU235" s="47"/>
      <c r="MJV235" s="47"/>
      <c r="MJW235" s="47"/>
      <c r="MJX235" s="47"/>
      <c r="MJY235" s="47"/>
      <c r="MJZ235" s="47"/>
      <c r="MKA235" s="47"/>
      <c r="MKB235" s="47"/>
      <c r="MKC235" s="47"/>
      <c r="MKD235" s="47"/>
      <c r="MKE235" s="47"/>
      <c r="MKF235" s="47"/>
      <c r="MKG235" s="47"/>
      <c r="MKH235" s="47"/>
      <c r="MKI235" s="47"/>
      <c r="MKJ235" s="47"/>
      <c r="MKK235" s="47"/>
      <c r="MKL235" s="47"/>
      <c r="MKM235" s="47"/>
      <c r="MKN235" s="47"/>
      <c r="MKO235" s="47"/>
      <c r="MKP235" s="47"/>
      <c r="MKQ235" s="47"/>
      <c r="MKR235" s="47"/>
      <c r="MKS235" s="47"/>
      <c r="MKT235" s="47"/>
      <c r="MKU235" s="47"/>
      <c r="MKV235" s="47"/>
      <c r="MKW235" s="47"/>
      <c r="MKX235" s="47"/>
      <c r="MKY235" s="47"/>
      <c r="MKZ235" s="47"/>
      <c r="MLA235" s="47"/>
      <c r="MLB235" s="47"/>
      <c r="MLC235" s="47"/>
      <c r="MLD235" s="47"/>
      <c r="MLE235" s="47"/>
      <c r="MLF235" s="47"/>
      <c r="MLG235" s="47"/>
      <c r="MLH235" s="47"/>
      <c r="MLI235" s="47"/>
      <c r="MLJ235" s="47"/>
      <c r="MLK235" s="47"/>
      <c r="MLL235" s="47"/>
      <c r="MLM235" s="47"/>
      <c r="MLN235" s="47"/>
      <c r="MLO235" s="47"/>
      <c r="MLP235" s="47"/>
      <c r="MLQ235" s="47"/>
      <c r="MLR235" s="47"/>
      <c r="MLS235" s="47"/>
      <c r="MLT235" s="47"/>
      <c r="MLU235" s="47"/>
      <c r="MLV235" s="47"/>
      <c r="MLW235" s="47"/>
      <c r="MLX235" s="47"/>
      <c r="MLY235" s="47"/>
      <c r="MLZ235" s="47"/>
      <c r="MMA235" s="47"/>
      <c r="MMB235" s="47"/>
      <c r="MMC235" s="47"/>
      <c r="MMD235" s="47"/>
      <c r="MME235" s="47"/>
      <c r="MMF235" s="47"/>
      <c r="MMG235" s="47"/>
      <c r="MMH235" s="47"/>
      <c r="MMI235" s="47"/>
      <c r="MMJ235" s="47"/>
      <c r="MMK235" s="47"/>
      <c r="MML235" s="47"/>
      <c r="MMM235" s="47"/>
      <c r="MMN235" s="47"/>
      <c r="MMO235" s="47"/>
      <c r="MMP235" s="47"/>
      <c r="MMQ235" s="47"/>
      <c r="MMR235" s="47"/>
      <c r="MMS235" s="47"/>
      <c r="MMT235" s="47"/>
      <c r="MMU235" s="47"/>
      <c r="MMV235" s="47"/>
      <c r="MMW235" s="47"/>
      <c r="MMX235" s="47"/>
      <c r="MMY235" s="47"/>
      <c r="MMZ235" s="47"/>
      <c r="MNA235" s="47"/>
      <c r="MNB235" s="47"/>
      <c r="MNC235" s="47"/>
      <c r="MND235" s="47"/>
      <c r="MNE235" s="47"/>
      <c r="MNF235" s="47"/>
      <c r="MNG235" s="47"/>
      <c r="MNH235" s="47"/>
      <c r="MNI235" s="47"/>
      <c r="MNJ235" s="47"/>
      <c r="MNK235" s="47"/>
      <c r="MNL235" s="47"/>
      <c r="MNM235" s="47"/>
      <c r="MNN235" s="47"/>
      <c r="MNO235" s="47"/>
      <c r="MNP235" s="47"/>
      <c r="MNQ235" s="47"/>
      <c r="MNR235" s="47"/>
      <c r="MNS235" s="47"/>
      <c r="MNT235" s="47"/>
      <c r="MNU235" s="47"/>
      <c r="MNV235" s="47"/>
      <c r="MNW235" s="47"/>
      <c r="MNX235" s="47"/>
      <c r="MNY235" s="47"/>
      <c r="MNZ235" s="47"/>
      <c r="MOA235" s="47"/>
      <c r="MOB235" s="47"/>
      <c r="MOC235" s="47"/>
      <c r="MOD235" s="47"/>
      <c r="MOE235" s="47"/>
      <c r="MOF235" s="47"/>
      <c r="MOG235" s="47"/>
      <c r="MOH235" s="47"/>
      <c r="MOI235" s="47"/>
      <c r="MOJ235" s="47"/>
      <c r="MOK235" s="47"/>
      <c r="MOL235" s="47"/>
      <c r="MOM235" s="47"/>
      <c r="MON235" s="47"/>
      <c r="MOO235" s="47"/>
      <c r="MOP235" s="47"/>
      <c r="MOQ235" s="47"/>
      <c r="MOR235" s="47"/>
      <c r="MOS235" s="47"/>
      <c r="MOT235" s="47"/>
      <c r="MOU235" s="47"/>
      <c r="MOV235" s="47"/>
      <c r="MOW235" s="47"/>
      <c r="MOX235" s="47"/>
      <c r="MOY235" s="47"/>
      <c r="MOZ235" s="47"/>
      <c r="MPA235" s="47"/>
      <c r="MPB235" s="47"/>
      <c r="MPC235" s="47"/>
      <c r="MPD235" s="47"/>
      <c r="MPE235" s="47"/>
      <c r="MPF235" s="47"/>
      <c r="MPG235" s="47"/>
      <c r="MPH235" s="47"/>
      <c r="MPI235" s="47"/>
      <c r="MPJ235" s="47"/>
      <c r="MPK235" s="47"/>
      <c r="MPL235" s="47"/>
      <c r="MPM235" s="47"/>
      <c r="MPN235" s="47"/>
      <c r="MPO235" s="47"/>
      <c r="MPP235" s="47"/>
      <c r="MPQ235" s="47"/>
      <c r="MPR235" s="47"/>
      <c r="MPS235" s="47"/>
      <c r="MPT235" s="47"/>
      <c r="MPU235" s="47"/>
      <c r="MPV235" s="47"/>
      <c r="MPW235" s="47"/>
      <c r="MPX235" s="47"/>
      <c r="MPY235" s="47"/>
      <c r="MPZ235" s="47"/>
      <c r="MQA235" s="47"/>
      <c r="MQB235" s="47"/>
      <c r="MQC235" s="47"/>
      <c r="MQD235" s="47"/>
      <c r="MQE235" s="47"/>
      <c r="MQF235" s="47"/>
      <c r="MQG235" s="47"/>
      <c r="MQH235" s="47"/>
      <c r="MQI235" s="47"/>
      <c r="MQJ235" s="47"/>
      <c r="MQK235" s="47"/>
      <c r="MQL235" s="47"/>
      <c r="MQM235" s="47"/>
      <c r="MQN235" s="47"/>
      <c r="MQO235" s="47"/>
      <c r="MQP235" s="47"/>
      <c r="MQQ235" s="47"/>
      <c r="MQR235" s="47"/>
      <c r="MQS235" s="47"/>
      <c r="MQT235" s="47"/>
      <c r="MQU235" s="47"/>
      <c r="MQV235" s="47"/>
      <c r="MQW235" s="47"/>
      <c r="MQX235" s="47"/>
      <c r="MQY235" s="47"/>
      <c r="MQZ235" s="47"/>
      <c r="MRA235" s="47"/>
      <c r="MRB235" s="47"/>
      <c r="MRC235" s="47"/>
      <c r="MRD235" s="47"/>
      <c r="MRE235" s="47"/>
      <c r="MRF235" s="47"/>
      <c r="MRG235" s="47"/>
      <c r="MRH235" s="47"/>
      <c r="MRI235" s="47"/>
      <c r="MRJ235" s="47"/>
      <c r="MRK235" s="47"/>
      <c r="MRL235" s="47"/>
      <c r="MRM235" s="47"/>
      <c r="MRN235" s="47"/>
      <c r="MRO235" s="47"/>
      <c r="MRP235" s="47"/>
      <c r="MRQ235" s="47"/>
      <c r="MRR235" s="47"/>
      <c r="MRS235" s="47"/>
      <c r="MRT235" s="47"/>
      <c r="MRU235" s="47"/>
      <c r="MRV235" s="47"/>
      <c r="MRW235" s="47"/>
      <c r="MRX235" s="47"/>
      <c r="MRY235" s="47"/>
      <c r="MRZ235" s="47"/>
      <c r="MSA235" s="47"/>
      <c r="MSB235" s="47"/>
      <c r="MSC235" s="47"/>
      <c r="MSD235" s="47"/>
      <c r="MSE235" s="47"/>
      <c r="MSF235" s="47"/>
      <c r="MSG235" s="47"/>
      <c r="MSH235" s="47"/>
      <c r="MSI235" s="47"/>
      <c r="MSJ235" s="47"/>
      <c r="MSK235" s="47"/>
      <c r="MSL235" s="47"/>
      <c r="MSM235" s="47"/>
      <c r="MSN235" s="47"/>
      <c r="MSO235" s="47"/>
      <c r="MSP235" s="47"/>
      <c r="MSQ235" s="47"/>
      <c r="MSR235" s="47"/>
      <c r="MSS235" s="47"/>
      <c r="MST235" s="47"/>
      <c r="MSU235" s="47"/>
      <c r="MSV235" s="47"/>
      <c r="MSW235" s="47"/>
      <c r="MSX235" s="47"/>
      <c r="MSY235" s="47"/>
      <c r="MSZ235" s="47"/>
      <c r="MTA235" s="47"/>
      <c r="MTB235" s="47"/>
      <c r="MTC235" s="47"/>
      <c r="MTD235" s="47"/>
      <c r="MTE235" s="47"/>
      <c r="MTF235" s="47"/>
      <c r="MTG235" s="47"/>
      <c r="MTH235" s="47"/>
      <c r="MTI235" s="47"/>
      <c r="MTJ235" s="47"/>
      <c r="MTK235" s="47"/>
      <c r="MTL235" s="47"/>
      <c r="MTM235" s="47"/>
      <c r="MTN235" s="47"/>
      <c r="MTO235" s="47"/>
      <c r="MTP235" s="47"/>
      <c r="MTQ235" s="47"/>
      <c r="MTR235" s="47"/>
      <c r="MTS235" s="47"/>
      <c r="MTT235" s="47"/>
      <c r="MTU235" s="47"/>
      <c r="MTV235" s="47"/>
      <c r="MTW235" s="47"/>
      <c r="MTX235" s="47"/>
      <c r="MTY235" s="47"/>
      <c r="MTZ235" s="47"/>
      <c r="MUA235" s="47"/>
      <c r="MUB235" s="47"/>
      <c r="MUC235" s="47"/>
      <c r="MUD235" s="47"/>
      <c r="MUE235" s="47"/>
      <c r="MUF235" s="47"/>
      <c r="MUG235" s="47"/>
      <c r="MUH235" s="47"/>
      <c r="MUI235" s="47"/>
      <c r="MUJ235" s="47"/>
      <c r="MUK235" s="47"/>
      <c r="MUL235" s="47"/>
      <c r="MUM235" s="47"/>
      <c r="MUN235" s="47"/>
      <c r="MUO235" s="47"/>
      <c r="MUP235" s="47"/>
      <c r="MUQ235" s="47"/>
      <c r="MUR235" s="47"/>
      <c r="MUS235" s="47"/>
      <c r="MUT235" s="47"/>
      <c r="MUU235" s="47"/>
      <c r="MUV235" s="47"/>
      <c r="MUW235" s="47"/>
      <c r="MUX235" s="47"/>
      <c r="MUY235" s="47"/>
      <c r="MUZ235" s="47"/>
      <c r="MVA235" s="47"/>
      <c r="MVB235" s="47"/>
      <c r="MVC235" s="47"/>
      <c r="MVD235" s="47"/>
      <c r="MVE235" s="47"/>
      <c r="MVF235" s="47"/>
      <c r="MVG235" s="47"/>
      <c r="MVH235" s="47"/>
      <c r="MVI235" s="47"/>
      <c r="MVJ235" s="47"/>
      <c r="MVK235" s="47"/>
      <c r="MVL235" s="47"/>
      <c r="MVM235" s="47"/>
      <c r="MVN235" s="47"/>
      <c r="MVO235" s="47"/>
      <c r="MVP235" s="47"/>
      <c r="MVQ235" s="47"/>
      <c r="MVR235" s="47"/>
      <c r="MVS235" s="47"/>
      <c r="MVT235" s="47"/>
      <c r="MVU235" s="47"/>
      <c r="MVV235" s="47"/>
      <c r="MVW235" s="47"/>
      <c r="MVX235" s="47"/>
      <c r="MVY235" s="47"/>
      <c r="MVZ235" s="47"/>
      <c r="MWA235" s="47"/>
      <c r="MWB235" s="47"/>
      <c r="MWC235" s="47"/>
      <c r="MWD235" s="47"/>
      <c r="MWE235" s="47"/>
      <c r="MWF235" s="47"/>
      <c r="MWG235" s="47"/>
      <c r="MWH235" s="47"/>
      <c r="MWI235" s="47"/>
      <c r="MWJ235" s="47"/>
      <c r="MWK235" s="47"/>
      <c r="MWL235" s="47"/>
      <c r="MWM235" s="47"/>
      <c r="MWN235" s="47"/>
      <c r="MWO235" s="47"/>
      <c r="MWP235" s="47"/>
      <c r="MWQ235" s="47"/>
      <c r="MWR235" s="47"/>
      <c r="MWS235" s="47"/>
      <c r="MWT235" s="47"/>
      <c r="MWU235" s="47"/>
      <c r="MWV235" s="47"/>
      <c r="MWW235" s="47"/>
      <c r="MWX235" s="47"/>
      <c r="MWY235" s="47"/>
      <c r="MWZ235" s="47"/>
      <c r="MXA235" s="47"/>
      <c r="MXB235" s="47"/>
      <c r="MXC235" s="47"/>
      <c r="MXD235" s="47"/>
      <c r="MXE235" s="47"/>
      <c r="MXF235" s="47"/>
      <c r="MXG235" s="47"/>
      <c r="MXH235" s="47"/>
      <c r="MXI235" s="47"/>
      <c r="MXJ235" s="47"/>
      <c r="MXK235" s="47"/>
      <c r="MXL235" s="47"/>
      <c r="MXM235" s="47"/>
      <c r="MXN235" s="47"/>
      <c r="MXO235" s="47"/>
      <c r="MXP235" s="47"/>
      <c r="MXQ235" s="47"/>
      <c r="MXR235" s="47"/>
      <c r="MXS235" s="47"/>
      <c r="MXT235" s="47"/>
      <c r="MXU235" s="47"/>
      <c r="MXV235" s="47"/>
      <c r="MXW235" s="47"/>
      <c r="MXX235" s="47"/>
      <c r="MXY235" s="47"/>
      <c r="MXZ235" s="47"/>
      <c r="MYA235" s="47"/>
      <c r="MYB235" s="47"/>
      <c r="MYC235" s="47"/>
      <c r="MYD235" s="47"/>
      <c r="MYE235" s="47"/>
      <c r="MYF235" s="47"/>
      <c r="MYG235" s="47"/>
      <c r="MYH235" s="47"/>
      <c r="MYI235" s="47"/>
      <c r="MYJ235" s="47"/>
      <c r="MYK235" s="47"/>
      <c r="MYL235" s="47"/>
      <c r="MYM235" s="47"/>
      <c r="MYN235" s="47"/>
      <c r="MYO235" s="47"/>
      <c r="MYP235" s="47"/>
      <c r="MYQ235" s="47"/>
      <c r="MYR235" s="47"/>
      <c r="MYS235" s="47"/>
      <c r="MYT235" s="47"/>
      <c r="MYU235" s="47"/>
      <c r="MYV235" s="47"/>
      <c r="MYW235" s="47"/>
      <c r="MYX235" s="47"/>
      <c r="MYY235" s="47"/>
      <c r="MYZ235" s="47"/>
      <c r="MZA235" s="47"/>
      <c r="MZB235" s="47"/>
      <c r="MZC235" s="47"/>
      <c r="MZD235" s="47"/>
      <c r="MZE235" s="47"/>
      <c r="MZF235" s="47"/>
      <c r="MZG235" s="47"/>
      <c r="MZH235" s="47"/>
      <c r="MZI235" s="47"/>
      <c r="MZJ235" s="47"/>
      <c r="MZK235" s="47"/>
      <c r="MZL235" s="47"/>
      <c r="MZM235" s="47"/>
      <c r="MZN235" s="47"/>
      <c r="MZO235" s="47"/>
      <c r="MZP235" s="47"/>
      <c r="MZQ235" s="47"/>
      <c r="MZR235" s="47"/>
      <c r="MZS235" s="47"/>
      <c r="MZT235" s="47"/>
      <c r="MZU235" s="47"/>
      <c r="MZV235" s="47"/>
      <c r="MZW235" s="47"/>
      <c r="MZX235" s="47"/>
      <c r="MZY235" s="47"/>
      <c r="MZZ235" s="47"/>
      <c r="NAA235" s="47"/>
      <c r="NAB235" s="47"/>
      <c r="NAC235" s="47"/>
      <c r="NAD235" s="47"/>
      <c r="NAE235" s="47"/>
      <c r="NAF235" s="47"/>
      <c r="NAG235" s="47"/>
      <c r="NAH235" s="47"/>
      <c r="NAI235" s="47"/>
      <c r="NAJ235" s="47"/>
      <c r="NAK235" s="47"/>
      <c r="NAL235" s="47"/>
      <c r="NAM235" s="47"/>
      <c r="NAN235" s="47"/>
      <c r="NAO235" s="47"/>
      <c r="NAP235" s="47"/>
      <c r="NAQ235" s="47"/>
      <c r="NAR235" s="47"/>
      <c r="NAS235" s="47"/>
      <c r="NAT235" s="47"/>
      <c r="NAU235" s="47"/>
      <c r="NAV235" s="47"/>
      <c r="NAW235" s="47"/>
      <c r="NAX235" s="47"/>
      <c r="NAY235" s="47"/>
      <c r="NAZ235" s="47"/>
      <c r="NBA235" s="47"/>
      <c r="NBB235" s="47"/>
      <c r="NBC235" s="47"/>
      <c r="NBD235" s="47"/>
      <c r="NBE235" s="47"/>
      <c r="NBF235" s="47"/>
      <c r="NBG235" s="47"/>
      <c r="NBH235" s="47"/>
      <c r="NBI235" s="47"/>
      <c r="NBJ235" s="47"/>
      <c r="NBK235" s="47"/>
      <c r="NBL235" s="47"/>
      <c r="NBM235" s="47"/>
      <c r="NBN235" s="47"/>
      <c r="NBO235" s="47"/>
      <c r="NBP235" s="47"/>
      <c r="NBQ235" s="47"/>
      <c r="NBR235" s="47"/>
      <c r="NBS235" s="47"/>
      <c r="NBT235" s="47"/>
      <c r="NBU235" s="47"/>
      <c r="NBV235" s="47"/>
      <c r="NBW235" s="47"/>
      <c r="NBX235" s="47"/>
      <c r="NBY235" s="47"/>
      <c r="NBZ235" s="47"/>
      <c r="NCA235" s="47"/>
      <c r="NCB235" s="47"/>
      <c r="NCC235" s="47"/>
      <c r="NCD235" s="47"/>
      <c r="NCE235" s="47"/>
      <c r="NCF235" s="47"/>
      <c r="NCG235" s="47"/>
      <c r="NCH235" s="47"/>
      <c r="NCI235" s="47"/>
      <c r="NCJ235" s="47"/>
      <c r="NCK235" s="47"/>
      <c r="NCL235" s="47"/>
      <c r="NCM235" s="47"/>
      <c r="NCN235" s="47"/>
      <c r="NCO235" s="47"/>
      <c r="NCP235" s="47"/>
      <c r="NCQ235" s="47"/>
      <c r="NCR235" s="47"/>
      <c r="NCS235" s="47"/>
      <c r="NCT235" s="47"/>
      <c r="NCU235" s="47"/>
      <c r="NCV235" s="47"/>
      <c r="NCW235" s="47"/>
      <c r="NCX235" s="47"/>
      <c r="NCY235" s="47"/>
      <c r="NCZ235" s="47"/>
      <c r="NDA235" s="47"/>
      <c r="NDB235" s="47"/>
      <c r="NDC235" s="47"/>
      <c r="NDD235" s="47"/>
      <c r="NDE235" s="47"/>
      <c r="NDF235" s="47"/>
      <c r="NDG235" s="47"/>
      <c r="NDH235" s="47"/>
      <c r="NDI235" s="47"/>
      <c r="NDJ235" s="47"/>
      <c r="NDK235" s="47"/>
      <c r="NDL235" s="47"/>
      <c r="NDM235" s="47"/>
      <c r="NDN235" s="47"/>
      <c r="NDO235" s="47"/>
      <c r="NDP235" s="47"/>
      <c r="NDQ235" s="47"/>
      <c r="NDR235" s="47"/>
      <c r="NDS235" s="47"/>
      <c r="NDT235" s="47"/>
      <c r="NDU235" s="47"/>
      <c r="NDV235" s="47"/>
      <c r="NDW235" s="47"/>
      <c r="NDX235" s="47"/>
      <c r="NDY235" s="47"/>
      <c r="NDZ235" s="47"/>
      <c r="NEA235" s="47"/>
      <c r="NEB235" s="47"/>
      <c r="NEC235" s="47"/>
      <c r="NED235" s="47"/>
      <c r="NEE235" s="47"/>
      <c r="NEF235" s="47"/>
      <c r="NEG235" s="47"/>
      <c r="NEH235" s="47"/>
      <c r="NEI235" s="47"/>
      <c r="NEJ235" s="47"/>
      <c r="NEK235" s="47"/>
      <c r="NEL235" s="47"/>
      <c r="NEM235" s="47"/>
      <c r="NEN235" s="47"/>
      <c r="NEO235" s="47"/>
      <c r="NEP235" s="47"/>
      <c r="NEQ235" s="47"/>
      <c r="NER235" s="47"/>
      <c r="NES235" s="47"/>
      <c r="NET235" s="47"/>
      <c r="NEU235" s="47"/>
      <c r="NEV235" s="47"/>
      <c r="NEW235" s="47"/>
      <c r="NEX235" s="47"/>
      <c r="NEY235" s="47"/>
      <c r="NEZ235" s="47"/>
      <c r="NFA235" s="47"/>
      <c r="NFB235" s="47"/>
      <c r="NFC235" s="47"/>
      <c r="NFD235" s="47"/>
      <c r="NFE235" s="47"/>
      <c r="NFF235" s="47"/>
      <c r="NFG235" s="47"/>
      <c r="NFH235" s="47"/>
      <c r="NFI235" s="47"/>
      <c r="NFJ235" s="47"/>
      <c r="NFK235" s="47"/>
      <c r="NFL235" s="47"/>
      <c r="NFM235" s="47"/>
      <c r="NFN235" s="47"/>
      <c r="NFO235" s="47"/>
      <c r="NFP235" s="47"/>
      <c r="NFQ235" s="47"/>
      <c r="NFR235" s="47"/>
      <c r="NFS235" s="47"/>
      <c r="NFT235" s="47"/>
      <c r="NFU235" s="47"/>
      <c r="NFV235" s="47"/>
      <c r="NFW235" s="47"/>
      <c r="NFX235" s="47"/>
      <c r="NFY235" s="47"/>
      <c r="NFZ235" s="47"/>
      <c r="NGA235" s="47"/>
      <c r="NGB235" s="47"/>
      <c r="NGC235" s="47"/>
      <c r="NGD235" s="47"/>
      <c r="NGE235" s="47"/>
      <c r="NGF235" s="47"/>
      <c r="NGG235" s="47"/>
      <c r="NGH235" s="47"/>
      <c r="NGI235" s="47"/>
      <c r="NGJ235" s="47"/>
      <c r="NGK235" s="47"/>
      <c r="NGL235" s="47"/>
      <c r="NGM235" s="47"/>
      <c r="NGN235" s="47"/>
      <c r="NGO235" s="47"/>
      <c r="NGP235" s="47"/>
      <c r="NGQ235" s="47"/>
      <c r="NGR235" s="47"/>
      <c r="NGS235" s="47"/>
      <c r="NGT235" s="47"/>
      <c r="NGU235" s="47"/>
      <c r="NGV235" s="47"/>
      <c r="NGW235" s="47"/>
      <c r="NGX235" s="47"/>
      <c r="NGY235" s="47"/>
      <c r="NGZ235" s="47"/>
      <c r="NHA235" s="47"/>
      <c r="NHB235" s="47"/>
      <c r="NHC235" s="47"/>
      <c r="NHD235" s="47"/>
      <c r="NHE235" s="47"/>
      <c r="NHF235" s="47"/>
      <c r="NHG235" s="47"/>
      <c r="NHH235" s="47"/>
      <c r="NHI235" s="47"/>
      <c r="NHJ235" s="47"/>
      <c r="NHK235" s="47"/>
      <c r="NHL235" s="47"/>
      <c r="NHM235" s="47"/>
      <c r="NHN235" s="47"/>
      <c r="NHO235" s="47"/>
      <c r="NHP235" s="47"/>
      <c r="NHQ235" s="47"/>
      <c r="NHR235" s="47"/>
      <c r="NHS235" s="47"/>
      <c r="NHT235" s="47"/>
      <c r="NHU235" s="47"/>
      <c r="NHV235" s="47"/>
      <c r="NHW235" s="47"/>
      <c r="NHX235" s="47"/>
      <c r="NHY235" s="47"/>
      <c r="NHZ235" s="47"/>
      <c r="NIA235" s="47"/>
      <c r="NIB235" s="47"/>
      <c r="NIC235" s="47"/>
      <c r="NID235" s="47"/>
      <c r="NIE235" s="47"/>
      <c r="NIF235" s="47"/>
      <c r="NIG235" s="47"/>
      <c r="NIH235" s="47"/>
      <c r="NII235" s="47"/>
      <c r="NIJ235" s="47"/>
      <c r="NIK235" s="47"/>
      <c r="NIL235" s="47"/>
      <c r="NIM235" s="47"/>
      <c r="NIN235" s="47"/>
      <c r="NIO235" s="47"/>
      <c r="NIP235" s="47"/>
      <c r="NIQ235" s="47"/>
      <c r="NIR235" s="47"/>
      <c r="NIS235" s="47"/>
      <c r="NIT235" s="47"/>
      <c r="NIU235" s="47"/>
      <c r="NIV235" s="47"/>
      <c r="NIW235" s="47"/>
      <c r="NIX235" s="47"/>
      <c r="NIY235" s="47"/>
      <c r="NIZ235" s="47"/>
      <c r="NJA235" s="47"/>
      <c r="NJB235" s="47"/>
      <c r="NJC235" s="47"/>
      <c r="NJD235" s="47"/>
      <c r="NJE235" s="47"/>
      <c r="NJF235" s="47"/>
      <c r="NJG235" s="47"/>
      <c r="NJH235" s="47"/>
      <c r="NJI235" s="47"/>
      <c r="NJJ235" s="47"/>
      <c r="NJK235" s="47"/>
      <c r="NJL235" s="47"/>
      <c r="NJM235" s="47"/>
      <c r="NJN235" s="47"/>
      <c r="NJO235" s="47"/>
      <c r="NJP235" s="47"/>
      <c r="NJQ235" s="47"/>
      <c r="NJR235" s="47"/>
      <c r="NJS235" s="47"/>
      <c r="NJT235" s="47"/>
      <c r="NJU235" s="47"/>
      <c r="NJV235" s="47"/>
      <c r="NJW235" s="47"/>
      <c r="NJX235" s="47"/>
      <c r="NJY235" s="47"/>
      <c r="NJZ235" s="47"/>
      <c r="NKA235" s="47"/>
      <c r="NKB235" s="47"/>
      <c r="NKC235" s="47"/>
      <c r="NKD235" s="47"/>
      <c r="NKE235" s="47"/>
      <c r="NKF235" s="47"/>
      <c r="NKG235" s="47"/>
      <c r="NKH235" s="47"/>
      <c r="NKI235" s="47"/>
      <c r="NKJ235" s="47"/>
      <c r="NKK235" s="47"/>
      <c r="NKL235" s="47"/>
      <c r="NKM235" s="47"/>
      <c r="NKN235" s="47"/>
      <c r="NKO235" s="47"/>
      <c r="NKP235" s="47"/>
      <c r="NKQ235" s="47"/>
      <c r="NKR235" s="47"/>
      <c r="NKS235" s="47"/>
      <c r="NKT235" s="47"/>
      <c r="NKU235" s="47"/>
      <c r="NKV235" s="47"/>
      <c r="NKW235" s="47"/>
      <c r="NKX235" s="47"/>
      <c r="NKY235" s="47"/>
      <c r="NKZ235" s="47"/>
      <c r="NLA235" s="47"/>
      <c r="NLB235" s="47"/>
      <c r="NLC235" s="47"/>
      <c r="NLD235" s="47"/>
      <c r="NLE235" s="47"/>
      <c r="NLF235" s="47"/>
      <c r="NLG235" s="47"/>
      <c r="NLH235" s="47"/>
      <c r="NLI235" s="47"/>
      <c r="NLJ235" s="47"/>
      <c r="NLK235" s="47"/>
      <c r="NLL235" s="47"/>
      <c r="NLM235" s="47"/>
      <c r="NLN235" s="47"/>
      <c r="NLO235" s="47"/>
      <c r="NLP235" s="47"/>
      <c r="NLQ235" s="47"/>
      <c r="NLR235" s="47"/>
      <c r="NLS235" s="47"/>
      <c r="NLT235" s="47"/>
      <c r="NLU235" s="47"/>
      <c r="NLV235" s="47"/>
      <c r="NLW235" s="47"/>
      <c r="NLX235" s="47"/>
      <c r="NLY235" s="47"/>
      <c r="NLZ235" s="47"/>
      <c r="NMA235" s="47"/>
      <c r="NMB235" s="47"/>
      <c r="NMC235" s="47"/>
      <c r="NMD235" s="47"/>
      <c r="NME235" s="47"/>
      <c r="NMF235" s="47"/>
      <c r="NMG235" s="47"/>
      <c r="NMH235" s="47"/>
      <c r="NMI235" s="47"/>
      <c r="NMJ235" s="47"/>
      <c r="NMK235" s="47"/>
      <c r="NML235" s="47"/>
      <c r="NMM235" s="47"/>
      <c r="NMN235" s="47"/>
      <c r="NMO235" s="47"/>
      <c r="NMP235" s="47"/>
      <c r="NMQ235" s="47"/>
      <c r="NMR235" s="47"/>
      <c r="NMS235" s="47"/>
      <c r="NMT235" s="47"/>
      <c r="NMU235" s="47"/>
      <c r="NMV235" s="47"/>
      <c r="NMW235" s="47"/>
      <c r="NMX235" s="47"/>
      <c r="NMY235" s="47"/>
      <c r="NMZ235" s="47"/>
      <c r="NNA235" s="47"/>
      <c r="NNB235" s="47"/>
      <c r="NNC235" s="47"/>
      <c r="NND235" s="47"/>
      <c r="NNE235" s="47"/>
      <c r="NNF235" s="47"/>
      <c r="NNG235" s="47"/>
      <c r="NNH235" s="47"/>
      <c r="NNI235" s="47"/>
      <c r="NNJ235" s="47"/>
      <c r="NNK235" s="47"/>
      <c r="NNL235" s="47"/>
      <c r="NNM235" s="47"/>
      <c r="NNN235" s="47"/>
      <c r="NNO235" s="47"/>
      <c r="NNP235" s="47"/>
      <c r="NNQ235" s="47"/>
      <c r="NNR235" s="47"/>
      <c r="NNS235" s="47"/>
      <c r="NNT235" s="47"/>
      <c r="NNU235" s="47"/>
      <c r="NNV235" s="47"/>
      <c r="NNW235" s="47"/>
      <c r="NNX235" s="47"/>
      <c r="NNY235" s="47"/>
      <c r="NNZ235" s="47"/>
      <c r="NOA235" s="47"/>
      <c r="NOB235" s="47"/>
      <c r="NOC235" s="47"/>
      <c r="NOD235" s="47"/>
      <c r="NOE235" s="47"/>
      <c r="NOF235" s="47"/>
      <c r="NOG235" s="47"/>
      <c r="NOH235" s="47"/>
      <c r="NOI235" s="47"/>
      <c r="NOJ235" s="47"/>
      <c r="NOK235" s="47"/>
      <c r="NOL235" s="47"/>
      <c r="NOM235" s="47"/>
      <c r="NON235" s="47"/>
      <c r="NOO235" s="47"/>
      <c r="NOP235" s="47"/>
      <c r="NOQ235" s="47"/>
      <c r="NOR235" s="47"/>
      <c r="NOS235" s="47"/>
      <c r="NOT235" s="47"/>
      <c r="NOU235" s="47"/>
      <c r="NOV235" s="47"/>
      <c r="NOW235" s="47"/>
      <c r="NOX235" s="47"/>
      <c r="NOY235" s="47"/>
      <c r="NOZ235" s="47"/>
      <c r="NPA235" s="47"/>
      <c r="NPB235" s="47"/>
      <c r="NPC235" s="47"/>
      <c r="NPD235" s="47"/>
      <c r="NPE235" s="47"/>
      <c r="NPF235" s="47"/>
      <c r="NPG235" s="47"/>
      <c r="NPH235" s="47"/>
      <c r="NPI235" s="47"/>
      <c r="NPJ235" s="47"/>
      <c r="NPK235" s="47"/>
      <c r="NPL235" s="47"/>
      <c r="NPM235" s="47"/>
      <c r="NPN235" s="47"/>
      <c r="NPO235" s="47"/>
      <c r="NPP235" s="47"/>
      <c r="NPQ235" s="47"/>
      <c r="NPR235" s="47"/>
      <c r="NPS235" s="47"/>
      <c r="NPT235" s="47"/>
      <c r="NPU235" s="47"/>
      <c r="NPV235" s="47"/>
      <c r="NPW235" s="47"/>
      <c r="NPX235" s="47"/>
      <c r="NPY235" s="47"/>
      <c r="NPZ235" s="47"/>
      <c r="NQA235" s="47"/>
      <c r="NQB235" s="47"/>
      <c r="NQC235" s="47"/>
      <c r="NQD235" s="47"/>
      <c r="NQE235" s="47"/>
      <c r="NQF235" s="47"/>
      <c r="NQG235" s="47"/>
      <c r="NQH235" s="47"/>
      <c r="NQI235" s="47"/>
      <c r="NQJ235" s="47"/>
      <c r="NQK235" s="47"/>
      <c r="NQL235" s="47"/>
      <c r="NQM235" s="47"/>
      <c r="NQN235" s="47"/>
      <c r="NQO235" s="47"/>
      <c r="NQP235" s="47"/>
      <c r="NQQ235" s="47"/>
      <c r="NQR235" s="47"/>
      <c r="NQS235" s="47"/>
      <c r="NQT235" s="47"/>
      <c r="NQU235" s="47"/>
      <c r="NQV235" s="47"/>
      <c r="NQW235" s="47"/>
      <c r="NQX235" s="47"/>
      <c r="NQY235" s="47"/>
      <c r="NQZ235" s="47"/>
      <c r="NRA235" s="47"/>
      <c r="NRB235" s="47"/>
      <c r="NRC235" s="47"/>
      <c r="NRD235" s="47"/>
      <c r="NRE235" s="47"/>
      <c r="NRF235" s="47"/>
      <c r="NRG235" s="47"/>
      <c r="NRH235" s="47"/>
      <c r="NRI235" s="47"/>
      <c r="NRJ235" s="47"/>
      <c r="NRK235" s="47"/>
      <c r="NRL235" s="47"/>
      <c r="NRM235" s="47"/>
      <c r="NRN235" s="47"/>
      <c r="NRO235" s="47"/>
      <c r="NRP235" s="47"/>
      <c r="NRQ235" s="47"/>
      <c r="NRR235" s="47"/>
      <c r="NRS235" s="47"/>
      <c r="NRT235" s="47"/>
      <c r="NRU235" s="47"/>
      <c r="NRV235" s="47"/>
      <c r="NRW235" s="47"/>
      <c r="NRX235" s="47"/>
      <c r="NRY235" s="47"/>
      <c r="NRZ235" s="47"/>
      <c r="NSA235" s="47"/>
      <c r="NSB235" s="47"/>
      <c r="NSC235" s="47"/>
      <c r="NSD235" s="47"/>
      <c r="NSE235" s="47"/>
      <c r="NSF235" s="47"/>
      <c r="NSG235" s="47"/>
      <c r="NSH235" s="47"/>
      <c r="NSI235" s="47"/>
      <c r="NSJ235" s="47"/>
      <c r="NSK235" s="47"/>
      <c r="NSL235" s="47"/>
      <c r="NSM235" s="47"/>
      <c r="NSN235" s="47"/>
      <c r="NSO235" s="47"/>
      <c r="NSP235" s="47"/>
      <c r="NSQ235" s="47"/>
      <c r="NSR235" s="47"/>
      <c r="NSS235" s="47"/>
      <c r="NST235" s="47"/>
      <c r="NSU235" s="47"/>
      <c r="NSV235" s="47"/>
      <c r="NSW235" s="47"/>
      <c r="NSX235" s="47"/>
      <c r="NSY235" s="47"/>
      <c r="NSZ235" s="47"/>
      <c r="NTA235" s="47"/>
      <c r="NTB235" s="47"/>
      <c r="NTC235" s="47"/>
      <c r="NTD235" s="47"/>
      <c r="NTE235" s="47"/>
      <c r="NTF235" s="47"/>
      <c r="NTG235" s="47"/>
      <c r="NTH235" s="47"/>
      <c r="NTI235" s="47"/>
      <c r="NTJ235" s="47"/>
      <c r="NTK235" s="47"/>
      <c r="NTL235" s="47"/>
      <c r="NTM235" s="47"/>
      <c r="NTN235" s="47"/>
      <c r="NTO235" s="47"/>
      <c r="NTP235" s="47"/>
      <c r="NTQ235" s="47"/>
      <c r="NTR235" s="47"/>
      <c r="NTS235" s="47"/>
      <c r="NTT235" s="47"/>
      <c r="NTU235" s="47"/>
      <c r="NTV235" s="47"/>
      <c r="NTW235" s="47"/>
      <c r="NTX235" s="47"/>
      <c r="NTY235" s="47"/>
      <c r="NTZ235" s="47"/>
      <c r="NUA235" s="47"/>
      <c r="NUB235" s="47"/>
      <c r="NUC235" s="47"/>
      <c r="NUD235" s="47"/>
      <c r="NUE235" s="47"/>
      <c r="NUF235" s="47"/>
      <c r="NUG235" s="47"/>
      <c r="NUH235" s="47"/>
      <c r="NUI235" s="47"/>
      <c r="NUJ235" s="47"/>
      <c r="NUK235" s="47"/>
      <c r="NUL235" s="47"/>
      <c r="NUM235" s="47"/>
      <c r="NUN235" s="47"/>
      <c r="NUO235" s="47"/>
      <c r="NUP235" s="47"/>
      <c r="NUQ235" s="47"/>
      <c r="NUR235" s="47"/>
      <c r="NUS235" s="47"/>
      <c r="NUT235" s="47"/>
      <c r="NUU235" s="47"/>
      <c r="NUV235" s="47"/>
      <c r="NUW235" s="47"/>
      <c r="NUX235" s="47"/>
      <c r="NUY235" s="47"/>
      <c r="NUZ235" s="47"/>
      <c r="NVA235" s="47"/>
      <c r="NVB235" s="47"/>
      <c r="NVC235" s="47"/>
      <c r="NVD235" s="47"/>
      <c r="NVE235" s="47"/>
      <c r="NVF235" s="47"/>
      <c r="NVG235" s="47"/>
      <c r="NVH235" s="47"/>
      <c r="NVI235" s="47"/>
      <c r="NVJ235" s="47"/>
      <c r="NVK235" s="47"/>
      <c r="NVL235" s="47"/>
      <c r="NVM235" s="47"/>
      <c r="NVN235" s="47"/>
      <c r="NVO235" s="47"/>
      <c r="NVP235" s="47"/>
      <c r="NVQ235" s="47"/>
      <c r="NVR235" s="47"/>
      <c r="NVS235" s="47"/>
      <c r="NVT235" s="47"/>
      <c r="NVU235" s="47"/>
      <c r="NVV235" s="47"/>
      <c r="NVW235" s="47"/>
      <c r="NVX235" s="47"/>
      <c r="NVY235" s="47"/>
      <c r="NVZ235" s="47"/>
      <c r="NWA235" s="47"/>
      <c r="NWB235" s="47"/>
      <c r="NWC235" s="47"/>
      <c r="NWD235" s="47"/>
      <c r="NWE235" s="47"/>
      <c r="NWF235" s="47"/>
      <c r="NWG235" s="47"/>
      <c r="NWH235" s="47"/>
      <c r="NWI235" s="47"/>
      <c r="NWJ235" s="47"/>
      <c r="NWK235" s="47"/>
      <c r="NWL235" s="47"/>
      <c r="NWM235" s="47"/>
      <c r="NWN235" s="47"/>
      <c r="NWO235" s="47"/>
      <c r="NWP235" s="47"/>
      <c r="NWQ235" s="47"/>
      <c r="NWR235" s="47"/>
      <c r="NWS235" s="47"/>
      <c r="NWT235" s="47"/>
      <c r="NWU235" s="47"/>
      <c r="NWV235" s="47"/>
      <c r="NWW235" s="47"/>
      <c r="NWX235" s="47"/>
      <c r="NWY235" s="47"/>
      <c r="NWZ235" s="47"/>
      <c r="NXA235" s="47"/>
      <c r="NXB235" s="47"/>
      <c r="NXC235" s="47"/>
      <c r="NXD235" s="47"/>
      <c r="NXE235" s="47"/>
      <c r="NXF235" s="47"/>
      <c r="NXG235" s="47"/>
      <c r="NXH235" s="47"/>
      <c r="NXI235" s="47"/>
      <c r="NXJ235" s="47"/>
      <c r="NXK235" s="47"/>
      <c r="NXL235" s="47"/>
      <c r="NXM235" s="47"/>
      <c r="NXN235" s="47"/>
      <c r="NXO235" s="47"/>
      <c r="NXP235" s="47"/>
      <c r="NXQ235" s="47"/>
      <c r="NXR235" s="47"/>
      <c r="NXS235" s="47"/>
      <c r="NXT235" s="47"/>
      <c r="NXU235" s="47"/>
      <c r="NXV235" s="47"/>
      <c r="NXW235" s="47"/>
      <c r="NXX235" s="47"/>
      <c r="NXY235" s="47"/>
      <c r="NXZ235" s="47"/>
      <c r="NYA235" s="47"/>
      <c r="NYB235" s="47"/>
      <c r="NYC235" s="47"/>
      <c r="NYD235" s="47"/>
      <c r="NYE235" s="47"/>
      <c r="NYF235" s="47"/>
      <c r="NYG235" s="47"/>
      <c r="NYH235" s="47"/>
      <c r="NYI235" s="47"/>
      <c r="NYJ235" s="47"/>
      <c r="NYK235" s="47"/>
      <c r="NYL235" s="47"/>
      <c r="NYM235" s="47"/>
      <c r="NYN235" s="47"/>
      <c r="NYO235" s="47"/>
      <c r="NYP235" s="47"/>
      <c r="NYQ235" s="47"/>
      <c r="NYR235" s="47"/>
      <c r="NYS235" s="47"/>
      <c r="NYT235" s="47"/>
      <c r="NYU235" s="47"/>
      <c r="NYV235" s="47"/>
      <c r="NYW235" s="47"/>
      <c r="NYX235" s="47"/>
      <c r="NYY235" s="47"/>
      <c r="NYZ235" s="47"/>
      <c r="NZA235" s="47"/>
      <c r="NZB235" s="47"/>
      <c r="NZC235" s="47"/>
      <c r="NZD235" s="47"/>
      <c r="NZE235" s="47"/>
      <c r="NZF235" s="47"/>
      <c r="NZG235" s="47"/>
      <c r="NZH235" s="47"/>
      <c r="NZI235" s="47"/>
      <c r="NZJ235" s="47"/>
      <c r="NZK235" s="47"/>
      <c r="NZL235" s="47"/>
      <c r="NZM235" s="47"/>
      <c r="NZN235" s="47"/>
      <c r="NZO235" s="47"/>
      <c r="NZP235" s="47"/>
      <c r="NZQ235" s="47"/>
      <c r="NZR235" s="47"/>
      <c r="NZS235" s="47"/>
      <c r="NZT235" s="47"/>
      <c r="NZU235" s="47"/>
      <c r="NZV235" s="47"/>
      <c r="NZW235" s="47"/>
      <c r="NZX235" s="47"/>
      <c r="NZY235" s="47"/>
      <c r="NZZ235" s="47"/>
      <c r="OAA235" s="47"/>
      <c r="OAB235" s="47"/>
      <c r="OAC235" s="47"/>
      <c r="OAD235" s="47"/>
      <c r="OAE235" s="47"/>
      <c r="OAF235" s="47"/>
      <c r="OAG235" s="47"/>
      <c r="OAH235" s="47"/>
      <c r="OAI235" s="47"/>
      <c r="OAJ235" s="47"/>
      <c r="OAK235" s="47"/>
      <c r="OAL235" s="47"/>
      <c r="OAM235" s="47"/>
      <c r="OAN235" s="47"/>
      <c r="OAO235" s="47"/>
      <c r="OAP235" s="47"/>
      <c r="OAQ235" s="47"/>
      <c r="OAR235" s="47"/>
      <c r="OAS235" s="47"/>
      <c r="OAT235" s="47"/>
      <c r="OAU235" s="47"/>
      <c r="OAV235" s="47"/>
      <c r="OAW235" s="47"/>
      <c r="OAX235" s="47"/>
      <c r="OAY235" s="47"/>
      <c r="OAZ235" s="47"/>
      <c r="OBA235" s="47"/>
      <c r="OBB235" s="47"/>
      <c r="OBC235" s="47"/>
      <c r="OBD235" s="47"/>
      <c r="OBE235" s="47"/>
      <c r="OBF235" s="47"/>
      <c r="OBG235" s="47"/>
      <c r="OBH235" s="47"/>
      <c r="OBI235" s="47"/>
      <c r="OBJ235" s="47"/>
      <c r="OBK235" s="47"/>
      <c r="OBL235" s="47"/>
      <c r="OBM235" s="47"/>
      <c r="OBN235" s="47"/>
      <c r="OBO235" s="47"/>
      <c r="OBP235" s="47"/>
      <c r="OBQ235" s="47"/>
      <c r="OBR235" s="47"/>
      <c r="OBS235" s="47"/>
      <c r="OBT235" s="47"/>
      <c r="OBU235" s="47"/>
      <c r="OBV235" s="47"/>
      <c r="OBW235" s="47"/>
      <c r="OBX235" s="47"/>
      <c r="OBY235" s="47"/>
      <c r="OBZ235" s="47"/>
      <c r="OCA235" s="47"/>
      <c r="OCB235" s="47"/>
      <c r="OCC235" s="47"/>
      <c r="OCD235" s="47"/>
      <c r="OCE235" s="47"/>
      <c r="OCF235" s="47"/>
      <c r="OCG235" s="47"/>
      <c r="OCH235" s="47"/>
      <c r="OCI235" s="47"/>
      <c r="OCJ235" s="47"/>
      <c r="OCK235" s="47"/>
      <c r="OCL235" s="47"/>
      <c r="OCM235" s="47"/>
      <c r="OCN235" s="47"/>
      <c r="OCO235" s="47"/>
      <c r="OCP235" s="47"/>
      <c r="OCQ235" s="47"/>
      <c r="OCR235" s="47"/>
      <c r="OCS235" s="47"/>
      <c r="OCT235" s="47"/>
      <c r="OCU235" s="47"/>
      <c r="OCV235" s="47"/>
      <c r="OCW235" s="47"/>
      <c r="OCX235" s="47"/>
      <c r="OCY235" s="47"/>
      <c r="OCZ235" s="47"/>
      <c r="ODA235" s="47"/>
      <c r="ODB235" s="47"/>
      <c r="ODC235" s="47"/>
      <c r="ODD235" s="47"/>
      <c r="ODE235" s="47"/>
      <c r="ODF235" s="47"/>
      <c r="ODG235" s="47"/>
      <c r="ODH235" s="47"/>
      <c r="ODI235" s="47"/>
      <c r="ODJ235" s="47"/>
      <c r="ODK235" s="47"/>
      <c r="ODL235" s="47"/>
      <c r="ODM235" s="47"/>
      <c r="ODN235" s="47"/>
      <c r="ODO235" s="47"/>
      <c r="ODP235" s="47"/>
      <c r="ODQ235" s="47"/>
      <c r="ODR235" s="47"/>
      <c r="ODS235" s="47"/>
      <c r="ODT235" s="47"/>
      <c r="ODU235" s="47"/>
      <c r="ODV235" s="47"/>
      <c r="ODW235" s="47"/>
      <c r="ODX235" s="47"/>
      <c r="ODY235" s="47"/>
      <c r="ODZ235" s="47"/>
      <c r="OEA235" s="47"/>
      <c r="OEB235" s="47"/>
      <c r="OEC235" s="47"/>
      <c r="OED235" s="47"/>
      <c r="OEE235" s="47"/>
      <c r="OEF235" s="47"/>
      <c r="OEG235" s="47"/>
      <c r="OEH235" s="47"/>
      <c r="OEI235" s="47"/>
      <c r="OEJ235" s="47"/>
      <c r="OEK235" s="47"/>
      <c r="OEL235" s="47"/>
      <c r="OEM235" s="47"/>
      <c r="OEN235" s="47"/>
      <c r="OEO235" s="47"/>
      <c r="OEP235" s="47"/>
      <c r="OEQ235" s="47"/>
      <c r="OER235" s="47"/>
      <c r="OES235" s="47"/>
      <c r="OET235" s="47"/>
      <c r="OEU235" s="47"/>
      <c r="OEV235" s="47"/>
      <c r="OEW235" s="47"/>
      <c r="OEX235" s="47"/>
      <c r="OEY235" s="47"/>
      <c r="OEZ235" s="47"/>
      <c r="OFA235" s="47"/>
      <c r="OFB235" s="47"/>
      <c r="OFC235" s="47"/>
      <c r="OFD235" s="47"/>
      <c r="OFE235" s="47"/>
      <c r="OFF235" s="47"/>
      <c r="OFG235" s="47"/>
      <c r="OFH235" s="47"/>
      <c r="OFI235" s="47"/>
      <c r="OFJ235" s="47"/>
      <c r="OFK235" s="47"/>
      <c r="OFL235" s="47"/>
      <c r="OFM235" s="47"/>
      <c r="OFN235" s="47"/>
      <c r="OFO235" s="47"/>
      <c r="OFP235" s="47"/>
      <c r="OFQ235" s="47"/>
      <c r="OFR235" s="47"/>
      <c r="OFS235" s="47"/>
      <c r="OFT235" s="47"/>
      <c r="OFU235" s="47"/>
      <c r="OFV235" s="47"/>
      <c r="OFW235" s="47"/>
      <c r="OFX235" s="47"/>
      <c r="OFY235" s="47"/>
      <c r="OFZ235" s="47"/>
      <c r="OGA235" s="47"/>
      <c r="OGB235" s="47"/>
      <c r="OGC235" s="47"/>
      <c r="OGD235" s="47"/>
      <c r="OGE235" s="47"/>
      <c r="OGF235" s="47"/>
      <c r="OGG235" s="47"/>
      <c r="OGH235" s="47"/>
      <c r="OGI235" s="47"/>
      <c r="OGJ235" s="47"/>
      <c r="OGK235" s="47"/>
      <c r="OGL235" s="47"/>
      <c r="OGM235" s="47"/>
      <c r="OGN235" s="47"/>
      <c r="OGO235" s="47"/>
      <c r="OGP235" s="47"/>
      <c r="OGQ235" s="47"/>
      <c r="OGR235" s="47"/>
      <c r="OGS235" s="47"/>
      <c r="OGT235" s="47"/>
      <c r="OGU235" s="47"/>
      <c r="OGV235" s="47"/>
      <c r="OGW235" s="47"/>
      <c r="OGX235" s="47"/>
      <c r="OGY235" s="47"/>
      <c r="OGZ235" s="47"/>
      <c r="OHA235" s="47"/>
      <c r="OHB235" s="47"/>
      <c r="OHC235" s="47"/>
      <c r="OHD235" s="47"/>
      <c r="OHE235" s="47"/>
      <c r="OHF235" s="47"/>
      <c r="OHG235" s="47"/>
      <c r="OHH235" s="47"/>
      <c r="OHI235" s="47"/>
      <c r="OHJ235" s="47"/>
      <c r="OHK235" s="47"/>
      <c r="OHL235" s="47"/>
      <c r="OHM235" s="47"/>
      <c r="OHN235" s="47"/>
      <c r="OHO235" s="47"/>
      <c r="OHP235" s="47"/>
      <c r="OHQ235" s="47"/>
      <c r="OHR235" s="47"/>
      <c r="OHS235" s="47"/>
      <c r="OHT235" s="47"/>
      <c r="OHU235" s="47"/>
      <c r="OHV235" s="47"/>
      <c r="OHW235" s="47"/>
      <c r="OHX235" s="47"/>
      <c r="OHY235" s="47"/>
      <c r="OHZ235" s="47"/>
      <c r="OIA235" s="47"/>
      <c r="OIB235" s="47"/>
      <c r="OIC235" s="47"/>
      <c r="OID235" s="47"/>
      <c r="OIE235" s="47"/>
      <c r="OIF235" s="47"/>
      <c r="OIG235" s="47"/>
      <c r="OIH235" s="47"/>
      <c r="OII235" s="47"/>
      <c r="OIJ235" s="47"/>
      <c r="OIK235" s="47"/>
      <c r="OIL235" s="47"/>
      <c r="OIM235" s="47"/>
      <c r="OIN235" s="47"/>
      <c r="OIO235" s="47"/>
      <c r="OIP235" s="47"/>
      <c r="OIQ235" s="47"/>
      <c r="OIR235" s="47"/>
      <c r="OIS235" s="47"/>
      <c r="OIT235" s="47"/>
      <c r="OIU235" s="47"/>
      <c r="OIV235" s="47"/>
      <c r="OIW235" s="47"/>
      <c r="OIX235" s="47"/>
      <c r="OIY235" s="47"/>
      <c r="OIZ235" s="47"/>
      <c r="OJA235" s="47"/>
      <c r="OJB235" s="47"/>
      <c r="OJC235" s="47"/>
      <c r="OJD235" s="47"/>
      <c r="OJE235" s="47"/>
      <c r="OJF235" s="47"/>
      <c r="OJG235" s="47"/>
      <c r="OJH235" s="47"/>
      <c r="OJI235" s="47"/>
      <c r="OJJ235" s="47"/>
      <c r="OJK235" s="47"/>
      <c r="OJL235" s="47"/>
      <c r="OJM235" s="47"/>
      <c r="OJN235" s="47"/>
      <c r="OJO235" s="47"/>
      <c r="OJP235" s="47"/>
      <c r="OJQ235" s="47"/>
      <c r="OJR235" s="47"/>
      <c r="OJS235" s="47"/>
      <c r="OJT235" s="47"/>
      <c r="OJU235" s="47"/>
      <c r="OJV235" s="47"/>
      <c r="OJW235" s="47"/>
      <c r="OJX235" s="47"/>
      <c r="OJY235" s="47"/>
      <c r="OJZ235" s="47"/>
      <c r="OKA235" s="47"/>
      <c r="OKB235" s="47"/>
      <c r="OKC235" s="47"/>
      <c r="OKD235" s="47"/>
      <c r="OKE235" s="47"/>
      <c r="OKF235" s="47"/>
      <c r="OKG235" s="47"/>
      <c r="OKH235" s="47"/>
      <c r="OKI235" s="47"/>
      <c r="OKJ235" s="47"/>
      <c r="OKK235" s="47"/>
      <c r="OKL235" s="47"/>
      <c r="OKM235" s="47"/>
      <c r="OKN235" s="47"/>
      <c r="OKO235" s="47"/>
      <c r="OKP235" s="47"/>
      <c r="OKQ235" s="47"/>
      <c r="OKR235" s="47"/>
      <c r="OKS235" s="47"/>
      <c r="OKT235" s="47"/>
      <c r="OKU235" s="47"/>
      <c r="OKV235" s="47"/>
      <c r="OKW235" s="47"/>
      <c r="OKX235" s="47"/>
      <c r="OKY235" s="47"/>
      <c r="OKZ235" s="47"/>
      <c r="OLA235" s="47"/>
      <c r="OLB235" s="47"/>
      <c r="OLC235" s="47"/>
      <c r="OLD235" s="47"/>
      <c r="OLE235" s="47"/>
      <c r="OLF235" s="47"/>
      <c r="OLG235" s="47"/>
      <c r="OLH235" s="47"/>
      <c r="OLI235" s="47"/>
      <c r="OLJ235" s="47"/>
      <c r="OLK235" s="47"/>
      <c r="OLL235" s="47"/>
      <c r="OLM235" s="47"/>
      <c r="OLN235" s="47"/>
      <c r="OLO235" s="47"/>
      <c r="OLP235" s="47"/>
      <c r="OLQ235" s="47"/>
      <c r="OLR235" s="47"/>
      <c r="OLS235" s="47"/>
      <c r="OLT235" s="47"/>
      <c r="OLU235" s="47"/>
      <c r="OLV235" s="47"/>
      <c r="OLW235" s="47"/>
      <c r="OLX235" s="47"/>
      <c r="OLY235" s="47"/>
      <c r="OLZ235" s="47"/>
      <c r="OMA235" s="47"/>
      <c r="OMB235" s="47"/>
      <c r="OMC235" s="47"/>
      <c r="OMD235" s="47"/>
      <c r="OME235" s="47"/>
      <c r="OMF235" s="47"/>
      <c r="OMG235" s="47"/>
      <c r="OMH235" s="47"/>
      <c r="OMI235" s="47"/>
      <c r="OMJ235" s="47"/>
      <c r="OMK235" s="47"/>
      <c r="OML235" s="47"/>
      <c r="OMM235" s="47"/>
      <c r="OMN235" s="47"/>
      <c r="OMO235" s="47"/>
      <c r="OMP235" s="47"/>
      <c r="OMQ235" s="47"/>
      <c r="OMR235" s="47"/>
      <c r="OMS235" s="47"/>
      <c r="OMT235" s="47"/>
      <c r="OMU235" s="47"/>
      <c r="OMV235" s="47"/>
      <c r="OMW235" s="47"/>
      <c r="OMX235" s="47"/>
      <c r="OMY235" s="47"/>
      <c r="OMZ235" s="47"/>
      <c r="ONA235" s="47"/>
      <c r="ONB235" s="47"/>
      <c r="ONC235" s="47"/>
      <c r="OND235" s="47"/>
      <c r="ONE235" s="47"/>
      <c r="ONF235" s="47"/>
      <c r="ONG235" s="47"/>
      <c r="ONH235" s="47"/>
      <c r="ONI235" s="47"/>
      <c r="ONJ235" s="47"/>
      <c r="ONK235" s="47"/>
      <c r="ONL235" s="47"/>
      <c r="ONM235" s="47"/>
      <c r="ONN235" s="47"/>
      <c r="ONO235" s="47"/>
      <c r="ONP235" s="47"/>
      <c r="ONQ235" s="47"/>
      <c r="ONR235" s="47"/>
      <c r="ONS235" s="47"/>
      <c r="ONT235" s="47"/>
      <c r="ONU235" s="47"/>
      <c r="ONV235" s="47"/>
      <c r="ONW235" s="47"/>
      <c r="ONX235" s="47"/>
      <c r="ONY235" s="47"/>
      <c r="ONZ235" s="47"/>
      <c r="OOA235" s="47"/>
      <c r="OOB235" s="47"/>
      <c r="OOC235" s="47"/>
      <c r="OOD235" s="47"/>
      <c r="OOE235" s="47"/>
      <c r="OOF235" s="47"/>
      <c r="OOG235" s="47"/>
      <c r="OOH235" s="47"/>
      <c r="OOI235" s="47"/>
      <c r="OOJ235" s="47"/>
      <c r="OOK235" s="47"/>
      <c r="OOL235" s="47"/>
      <c r="OOM235" s="47"/>
      <c r="OON235" s="47"/>
      <c r="OOO235" s="47"/>
      <c r="OOP235" s="47"/>
      <c r="OOQ235" s="47"/>
      <c r="OOR235" s="47"/>
      <c r="OOS235" s="47"/>
      <c r="OOT235" s="47"/>
      <c r="OOU235" s="47"/>
      <c r="OOV235" s="47"/>
      <c r="OOW235" s="47"/>
      <c r="OOX235" s="47"/>
      <c r="OOY235" s="47"/>
      <c r="OOZ235" s="47"/>
      <c r="OPA235" s="47"/>
      <c r="OPB235" s="47"/>
      <c r="OPC235" s="47"/>
      <c r="OPD235" s="47"/>
      <c r="OPE235" s="47"/>
      <c r="OPF235" s="47"/>
      <c r="OPG235" s="47"/>
      <c r="OPH235" s="47"/>
      <c r="OPI235" s="47"/>
      <c r="OPJ235" s="47"/>
      <c r="OPK235" s="47"/>
      <c r="OPL235" s="47"/>
      <c r="OPM235" s="47"/>
      <c r="OPN235" s="47"/>
      <c r="OPO235" s="47"/>
      <c r="OPP235" s="47"/>
      <c r="OPQ235" s="47"/>
      <c r="OPR235" s="47"/>
      <c r="OPS235" s="47"/>
      <c r="OPT235" s="47"/>
      <c r="OPU235" s="47"/>
      <c r="OPV235" s="47"/>
      <c r="OPW235" s="47"/>
      <c r="OPX235" s="47"/>
      <c r="OPY235" s="47"/>
      <c r="OPZ235" s="47"/>
      <c r="OQA235" s="47"/>
      <c r="OQB235" s="47"/>
      <c r="OQC235" s="47"/>
      <c r="OQD235" s="47"/>
      <c r="OQE235" s="47"/>
      <c r="OQF235" s="47"/>
      <c r="OQG235" s="47"/>
      <c r="OQH235" s="47"/>
      <c r="OQI235" s="47"/>
      <c r="OQJ235" s="47"/>
      <c r="OQK235" s="47"/>
      <c r="OQL235" s="47"/>
      <c r="OQM235" s="47"/>
      <c r="OQN235" s="47"/>
      <c r="OQO235" s="47"/>
      <c r="OQP235" s="47"/>
      <c r="OQQ235" s="47"/>
      <c r="OQR235" s="47"/>
      <c r="OQS235" s="47"/>
      <c r="OQT235" s="47"/>
      <c r="OQU235" s="47"/>
      <c r="OQV235" s="47"/>
      <c r="OQW235" s="47"/>
      <c r="OQX235" s="47"/>
      <c r="OQY235" s="47"/>
      <c r="OQZ235" s="47"/>
      <c r="ORA235" s="47"/>
      <c r="ORB235" s="47"/>
      <c r="ORC235" s="47"/>
      <c r="ORD235" s="47"/>
      <c r="ORE235" s="47"/>
      <c r="ORF235" s="47"/>
      <c r="ORG235" s="47"/>
      <c r="ORH235" s="47"/>
      <c r="ORI235" s="47"/>
      <c r="ORJ235" s="47"/>
      <c r="ORK235" s="47"/>
      <c r="ORL235" s="47"/>
      <c r="ORM235" s="47"/>
      <c r="ORN235" s="47"/>
      <c r="ORO235" s="47"/>
      <c r="ORP235" s="47"/>
      <c r="ORQ235" s="47"/>
      <c r="ORR235" s="47"/>
      <c r="ORS235" s="47"/>
      <c r="ORT235" s="47"/>
      <c r="ORU235" s="47"/>
      <c r="ORV235" s="47"/>
      <c r="ORW235" s="47"/>
      <c r="ORX235" s="47"/>
      <c r="ORY235" s="47"/>
      <c r="ORZ235" s="47"/>
      <c r="OSA235" s="47"/>
      <c r="OSB235" s="47"/>
      <c r="OSC235" s="47"/>
      <c r="OSD235" s="47"/>
      <c r="OSE235" s="47"/>
      <c r="OSF235" s="47"/>
      <c r="OSG235" s="47"/>
      <c r="OSH235" s="47"/>
      <c r="OSI235" s="47"/>
      <c r="OSJ235" s="47"/>
      <c r="OSK235" s="47"/>
      <c r="OSL235" s="47"/>
      <c r="OSM235" s="47"/>
      <c r="OSN235" s="47"/>
      <c r="OSO235" s="47"/>
      <c r="OSP235" s="47"/>
      <c r="OSQ235" s="47"/>
      <c r="OSR235" s="47"/>
      <c r="OSS235" s="47"/>
      <c r="OST235" s="47"/>
      <c r="OSU235" s="47"/>
      <c r="OSV235" s="47"/>
      <c r="OSW235" s="47"/>
      <c r="OSX235" s="47"/>
      <c r="OSY235" s="47"/>
      <c r="OSZ235" s="47"/>
      <c r="OTA235" s="47"/>
      <c r="OTB235" s="47"/>
      <c r="OTC235" s="47"/>
      <c r="OTD235" s="47"/>
      <c r="OTE235" s="47"/>
      <c r="OTF235" s="47"/>
      <c r="OTG235" s="47"/>
      <c r="OTH235" s="47"/>
      <c r="OTI235" s="47"/>
      <c r="OTJ235" s="47"/>
      <c r="OTK235" s="47"/>
      <c r="OTL235" s="47"/>
      <c r="OTM235" s="47"/>
      <c r="OTN235" s="47"/>
      <c r="OTO235" s="47"/>
      <c r="OTP235" s="47"/>
      <c r="OTQ235" s="47"/>
      <c r="OTR235" s="47"/>
      <c r="OTS235" s="47"/>
      <c r="OTT235" s="47"/>
      <c r="OTU235" s="47"/>
      <c r="OTV235" s="47"/>
      <c r="OTW235" s="47"/>
      <c r="OTX235" s="47"/>
      <c r="OTY235" s="47"/>
      <c r="OTZ235" s="47"/>
      <c r="OUA235" s="47"/>
      <c r="OUB235" s="47"/>
      <c r="OUC235" s="47"/>
      <c r="OUD235" s="47"/>
      <c r="OUE235" s="47"/>
      <c r="OUF235" s="47"/>
      <c r="OUG235" s="47"/>
      <c r="OUH235" s="47"/>
      <c r="OUI235" s="47"/>
      <c r="OUJ235" s="47"/>
      <c r="OUK235" s="47"/>
      <c r="OUL235" s="47"/>
      <c r="OUM235" s="47"/>
      <c r="OUN235" s="47"/>
      <c r="OUO235" s="47"/>
      <c r="OUP235" s="47"/>
      <c r="OUQ235" s="47"/>
      <c r="OUR235" s="47"/>
      <c r="OUS235" s="47"/>
      <c r="OUT235" s="47"/>
      <c r="OUU235" s="47"/>
      <c r="OUV235" s="47"/>
      <c r="OUW235" s="47"/>
      <c r="OUX235" s="47"/>
      <c r="OUY235" s="47"/>
      <c r="OUZ235" s="47"/>
      <c r="OVA235" s="47"/>
      <c r="OVB235" s="47"/>
      <c r="OVC235" s="47"/>
      <c r="OVD235" s="47"/>
      <c r="OVE235" s="47"/>
      <c r="OVF235" s="47"/>
      <c r="OVG235" s="47"/>
      <c r="OVH235" s="47"/>
      <c r="OVI235" s="47"/>
      <c r="OVJ235" s="47"/>
      <c r="OVK235" s="47"/>
      <c r="OVL235" s="47"/>
      <c r="OVM235" s="47"/>
      <c r="OVN235" s="47"/>
      <c r="OVO235" s="47"/>
      <c r="OVP235" s="47"/>
      <c r="OVQ235" s="47"/>
      <c r="OVR235" s="47"/>
      <c r="OVS235" s="47"/>
      <c r="OVT235" s="47"/>
      <c r="OVU235" s="47"/>
      <c r="OVV235" s="47"/>
      <c r="OVW235" s="47"/>
      <c r="OVX235" s="47"/>
      <c r="OVY235" s="47"/>
      <c r="OVZ235" s="47"/>
      <c r="OWA235" s="47"/>
      <c r="OWB235" s="47"/>
      <c r="OWC235" s="47"/>
      <c r="OWD235" s="47"/>
      <c r="OWE235" s="47"/>
      <c r="OWF235" s="47"/>
      <c r="OWG235" s="47"/>
      <c r="OWH235" s="47"/>
      <c r="OWI235" s="47"/>
      <c r="OWJ235" s="47"/>
      <c r="OWK235" s="47"/>
      <c r="OWL235" s="47"/>
      <c r="OWM235" s="47"/>
      <c r="OWN235" s="47"/>
      <c r="OWO235" s="47"/>
      <c r="OWP235" s="47"/>
      <c r="OWQ235" s="47"/>
      <c r="OWR235" s="47"/>
      <c r="OWS235" s="47"/>
      <c r="OWT235" s="47"/>
      <c r="OWU235" s="47"/>
      <c r="OWV235" s="47"/>
      <c r="OWW235" s="47"/>
      <c r="OWX235" s="47"/>
      <c r="OWY235" s="47"/>
      <c r="OWZ235" s="47"/>
      <c r="OXA235" s="47"/>
      <c r="OXB235" s="47"/>
      <c r="OXC235" s="47"/>
      <c r="OXD235" s="47"/>
      <c r="OXE235" s="47"/>
      <c r="OXF235" s="47"/>
      <c r="OXG235" s="47"/>
      <c r="OXH235" s="47"/>
      <c r="OXI235" s="47"/>
      <c r="OXJ235" s="47"/>
      <c r="OXK235" s="47"/>
      <c r="OXL235" s="47"/>
      <c r="OXM235" s="47"/>
      <c r="OXN235" s="47"/>
      <c r="OXO235" s="47"/>
      <c r="OXP235" s="47"/>
      <c r="OXQ235" s="47"/>
      <c r="OXR235" s="47"/>
      <c r="OXS235" s="47"/>
      <c r="OXT235" s="47"/>
      <c r="OXU235" s="47"/>
      <c r="OXV235" s="47"/>
      <c r="OXW235" s="47"/>
      <c r="OXX235" s="47"/>
      <c r="OXY235" s="47"/>
      <c r="OXZ235" s="47"/>
      <c r="OYA235" s="47"/>
      <c r="OYB235" s="47"/>
      <c r="OYC235" s="47"/>
      <c r="OYD235" s="47"/>
      <c r="OYE235" s="47"/>
      <c r="OYF235" s="47"/>
      <c r="OYG235" s="47"/>
      <c r="OYH235" s="47"/>
      <c r="OYI235" s="47"/>
      <c r="OYJ235" s="47"/>
      <c r="OYK235" s="47"/>
      <c r="OYL235" s="47"/>
      <c r="OYM235" s="47"/>
      <c r="OYN235" s="47"/>
      <c r="OYO235" s="47"/>
      <c r="OYP235" s="47"/>
      <c r="OYQ235" s="47"/>
      <c r="OYR235" s="47"/>
      <c r="OYS235" s="47"/>
      <c r="OYT235" s="47"/>
      <c r="OYU235" s="47"/>
      <c r="OYV235" s="47"/>
      <c r="OYW235" s="47"/>
      <c r="OYX235" s="47"/>
      <c r="OYY235" s="47"/>
      <c r="OYZ235" s="47"/>
      <c r="OZA235" s="47"/>
      <c r="OZB235" s="47"/>
      <c r="OZC235" s="47"/>
      <c r="OZD235" s="47"/>
      <c r="OZE235" s="47"/>
      <c r="OZF235" s="47"/>
      <c r="OZG235" s="47"/>
      <c r="OZH235" s="47"/>
      <c r="OZI235" s="47"/>
      <c r="OZJ235" s="47"/>
      <c r="OZK235" s="47"/>
      <c r="OZL235" s="47"/>
      <c r="OZM235" s="47"/>
      <c r="OZN235" s="47"/>
      <c r="OZO235" s="47"/>
      <c r="OZP235" s="47"/>
      <c r="OZQ235" s="47"/>
      <c r="OZR235" s="47"/>
      <c r="OZS235" s="47"/>
      <c r="OZT235" s="47"/>
      <c r="OZU235" s="47"/>
      <c r="OZV235" s="47"/>
      <c r="OZW235" s="47"/>
      <c r="OZX235" s="47"/>
      <c r="OZY235" s="47"/>
      <c r="OZZ235" s="47"/>
      <c r="PAA235" s="47"/>
      <c r="PAB235" s="47"/>
      <c r="PAC235" s="47"/>
      <c r="PAD235" s="47"/>
      <c r="PAE235" s="47"/>
      <c r="PAF235" s="47"/>
      <c r="PAG235" s="47"/>
      <c r="PAH235" s="47"/>
      <c r="PAI235" s="47"/>
      <c r="PAJ235" s="47"/>
      <c r="PAK235" s="47"/>
      <c r="PAL235" s="47"/>
      <c r="PAM235" s="47"/>
      <c r="PAN235" s="47"/>
      <c r="PAO235" s="47"/>
      <c r="PAP235" s="47"/>
      <c r="PAQ235" s="47"/>
      <c r="PAR235" s="47"/>
      <c r="PAS235" s="47"/>
      <c r="PAT235" s="47"/>
      <c r="PAU235" s="47"/>
      <c r="PAV235" s="47"/>
      <c r="PAW235" s="47"/>
      <c r="PAX235" s="47"/>
      <c r="PAY235" s="47"/>
      <c r="PAZ235" s="47"/>
      <c r="PBA235" s="47"/>
      <c r="PBB235" s="47"/>
      <c r="PBC235" s="47"/>
      <c r="PBD235" s="47"/>
      <c r="PBE235" s="47"/>
      <c r="PBF235" s="47"/>
      <c r="PBG235" s="47"/>
      <c r="PBH235" s="47"/>
      <c r="PBI235" s="47"/>
      <c r="PBJ235" s="47"/>
      <c r="PBK235" s="47"/>
      <c r="PBL235" s="47"/>
      <c r="PBM235" s="47"/>
      <c r="PBN235" s="47"/>
      <c r="PBO235" s="47"/>
      <c r="PBP235" s="47"/>
      <c r="PBQ235" s="47"/>
      <c r="PBR235" s="47"/>
      <c r="PBS235" s="47"/>
      <c r="PBT235" s="47"/>
      <c r="PBU235" s="47"/>
      <c r="PBV235" s="47"/>
      <c r="PBW235" s="47"/>
      <c r="PBX235" s="47"/>
      <c r="PBY235" s="47"/>
      <c r="PBZ235" s="47"/>
      <c r="PCA235" s="47"/>
      <c r="PCB235" s="47"/>
      <c r="PCC235" s="47"/>
      <c r="PCD235" s="47"/>
      <c r="PCE235" s="47"/>
      <c r="PCF235" s="47"/>
      <c r="PCG235" s="47"/>
      <c r="PCH235" s="47"/>
      <c r="PCI235" s="47"/>
      <c r="PCJ235" s="47"/>
      <c r="PCK235" s="47"/>
      <c r="PCL235" s="47"/>
      <c r="PCM235" s="47"/>
      <c r="PCN235" s="47"/>
      <c r="PCO235" s="47"/>
      <c r="PCP235" s="47"/>
      <c r="PCQ235" s="47"/>
      <c r="PCR235" s="47"/>
      <c r="PCS235" s="47"/>
      <c r="PCT235" s="47"/>
      <c r="PCU235" s="47"/>
      <c r="PCV235" s="47"/>
      <c r="PCW235" s="47"/>
      <c r="PCX235" s="47"/>
      <c r="PCY235" s="47"/>
      <c r="PCZ235" s="47"/>
      <c r="PDA235" s="47"/>
      <c r="PDB235" s="47"/>
      <c r="PDC235" s="47"/>
      <c r="PDD235" s="47"/>
      <c r="PDE235" s="47"/>
      <c r="PDF235" s="47"/>
      <c r="PDG235" s="47"/>
      <c r="PDH235" s="47"/>
      <c r="PDI235" s="47"/>
      <c r="PDJ235" s="47"/>
      <c r="PDK235" s="47"/>
      <c r="PDL235" s="47"/>
      <c r="PDM235" s="47"/>
      <c r="PDN235" s="47"/>
      <c r="PDO235" s="47"/>
      <c r="PDP235" s="47"/>
      <c r="PDQ235" s="47"/>
      <c r="PDR235" s="47"/>
      <c r="PDS235" s="47"/>
      <c r="PDT235" s="47"/>
      <c r="PDU235" s="47"/>
      <c r="PDV235" s="47"/>
      <c r="PDW235" s="47"/>
      <c r="PDX235" s="47"/>
      <c r="PDY235" s="47"/>
      <c r="PDZ235" s="47"/>
      <c r="PEA235" s="47"/>
      <c r="PEB235" s="47"/>
      <c r="PEC235" s="47"/>
      <c r="PED235" s="47"/>
      <c r="PEE235" s="47"/>
      <c r="PEF235" s="47"/>
      <c r="PEG235" s="47"/>
      <c r="PEH235" s="47"/>
      <c r="PEI235" s="47"/>
      <c r="PEJ235" s="47"/>
      <c r="PEK235" s="47"/>
      <c r="PEL235" s="47"/>
      <c r="PEM235" s="47"/>
      <c r="PEN235" s="47"/>
      <c r="PEO235" s="47"/>
      <c r="PEP235" s="47"/>
      <c r="PEQ235" s="47"/>
      <c r="PER235" s="47"/>
      <c r="PES235" s="47"/>
      <c r="PET235" s="47"/>
      <c r="PEU235" s="47"/>
      <c r="PEV235" s="47"/>
      <c r="PEW235" s="47"/>
      <c r="PEX235" s="47"/>
      <c r="PEY235" s="47"/>
      <c r="PEZ235" s="47"/>
      <c r="PFA235" s="47"/>
      <c r="PFB235" s="47"/>
      <c r="PFC235" s="47"/>
      <c r="PFD235" s="47"/>
      <c r="PFE235" s="47"/>
      <c r="PFF235" s="47"/>
      <c r="PFG235" s="47"/>
      <c r="PFH235" s="47"/>
      <c r="PFI235" s="47"/>
      <c r="PFJ235" s="47"/>
      <c r="PFK235" s="47"/>
      <c r="PFL235" s="47"/>
      <c r="PFM235" s="47"/>
      <c r="PFN235" s="47"/>
      <c r="PFO235" s="47"/>
      <c r="PFP235" s="47"/>
      <c r="PFQ235" s="47"/>
      <c r="PFR235" s="47"/>
      <c r="PFS235" s="47"/>
      <c r="PFT235" s="47"/>
      <c r="PFU235" s="47"/>
      <c r="PFV235" s="47"/>
      <c r="PFW235" s="47"/>
      <c r="PFX235" s="47"/>
      <c r="PFY235" s="47"/>
      <c r="PFZ235" s="47"/>
      <c r="PGA235" s="47"/>
      <c r="PGB235" s="47"/>
      <c r="PGC235" s="47"/>
      <c r="PGD235" s="47"/>
      <c r="PGE235" s="47"/>
      <c r="PGF235" s="47"/>
      <c r="PGG235" s="47"/>
      <c r="PGH235" s="47"/>
      <c r="PGI235" s="47"/>
      <c r="PGJ235" s="47"/>
      <c r="PGK235" s="47"/>
      <c r="PGL235" s="47"/>
      <c r="PGM235" s="47"/>
      <c r="PGN235" s="47"/>
      <c r="PGO235" s="47"/>
      <c r="PGP235" s="47"/>
      <c r="PGQ235" s="47"/>
      <c r="PGR235" s="47"/>
      <c r="PGS235" s="47"/>
      <c r="PGT235" s="47"/>
      <c r="PGU235" s="47"/>
      <c r="PGV235" s="47"/>
      <c r="PGW235" s="47"/>
      <c r="PGX235" s="47"/>
      <c r="PGY235" s="47"/>
      <c r="PGZ235" s="47"/>
      <c r="PHA235" s="47"/>
      <c r="PHB235" s="47"/>
      <c r="PHC235" s="47"/>
      <c r="PHD235" s="47"/>
      <c r="PHE235" s="47"/>
      <c r="PHF235" s="47"/>
      <c r="PHG235" s="47"/>
      <c r="PHH235" s="47"/>
      <c r="PHI235" s="47"/>
      <c r="PHJ235" s="47"/>
      <c r="PHK235" s="47"/>
      <c r="PHL235" s="47"/>
      <c r="PHM235" s="47"/>
      <c r="PHN235" s="47"/>
      <c r="PHO235" s="47"/>
      <c r="PHP235" s="47"/>
      <c r="PHQ235" s="47"/>
      <c r="PHR235" s="47"/>
      <c r="PHS235" s="47"/>
      <c r="PHT235" s="47"/>
      <c r="PHU235" s="47"/>
      <c r="PHV235" s="47"/>
      <c r="PHW235" s="47"/>
      <c r="PHX235" s="47"/>
      <c r="PHY235" s="47"/>
      <c r="PHZ235" s="47"/>
      <c r="PIA235" s="47"/>
      <c r="PIB235" s="47"/>
      <c r="PIC235" s="47"/>
      <c r="PID235" s="47"/>
      <c r="PIE235" s="47"/>
      <c r="PIF235" s="47"/>
      <c r="PIG235" s="47"/>
      <c r="PIH235" s="47"/>
      <c r="PII235" s="47"/>
      <c r="PIJ235" s="47"/>
      <c r="PIK235" s="47"/>
      <c r="PIL235" s="47"/>
      <c r="PIM235" s="47"/>
      <c r="PIN235" s="47"/>
      <c r="PIO235" s="47"/>
      <c r="PIP235" s="47"/>
      <c r="PIQ235" s="47"/>
      <c r="PIR235" s="47"/>
      <c r="PIS235" s="47"/>
      <c r="PIT235" s="47"/>
      <c r="PIU235" s="47"/>
      <c r="PIV235" s="47"/>
      <c r="PIW235" s="47"/>
      <c r="PIX235" s="47"/>
      <c r="PIY235" s="47"/>
      <c r="PIZ235" s="47"/>
      <c r="PJA235" s="47"/>
      <c r="PJB235" s="47"/>
      <c r="PJC235" s="47"/>
      <c r="PJD235" s="47"/>
      <c r="PJE235" s="47"/>
      <c r="PJF235" s="47"/>
      <c r="PJG235" s="47"/>
      <c r="PJH235" s="47"/>
      <c r="PJI235" s="47"/>
      <c r="PJJ235" s="47"/>
      <c r="PJK235" s="47"/>
      <c r="PJL235" s="47"/>
      <c r="PJM235" s="47"/>
      <c r="PJN235" s="47"/>
      <c r="PJO235" s="47"/>
      <c r="PJP235" s="47"/>
      <c r="PJQ235" s="47"/>
      <c r="PJR235" s="47"/>
      <c r="PJS235" s="47"/>
      <c r="PJT235" s="47"/>
      <c r="PJU235" s="47"/>
      <c r="PJV235" s="47"/>
      <c r="PJW235" s="47"/>
      <c r="PJX235" s="47"/>
      <c r="PJY235" s="47"/>
      <c r="PJZ235" s="47"/>
      <c r="PKA235" s="47"/>
      <c r="PKB235" s="47"/>
      <c r="PKC235" s="47"/>
      <c r="PKD235" s="47"/>
      <c r="PKE235" s="47"/>
      <c r="PKF235" s="47"/>
      <c r="PKG235" s="47"/>
      <c r="PKH235" s="47"/>
      <c r="PKI235" s="47"/>
      <c r="PKJ235" s="47"/>
      <c r="PKK235" s="47"/>
      <c r="PKL235" s="47"/>
      <c r="PKM235" s="47"/>
      <c r="PKN235" s="47"/>
      <c r="PKO235" s="47"/>
      <c r="PKP235" s="47"/>
      <c r="PKQ235" s="47"/>
      <c r="PKR235" s="47"/>
      <c r="PKS235" s="47"/>
      <c r="PKT235" s="47"/>
      <c r="PKU235" s="47"/>
      <c r="PKV235" s="47"/>
      <c r="PKW235" s="47"/>
      <c r="PKX235" s="47"/>
      <c r="PKY235" s="47"/>
      <c r="PKZ235" s="47"/>
      <c r="PLA235" s="47"/>
      <c r="PLB235" s="47"/>
      <c r="PLC235" s="47"/>
      <c r="PLD235" s="47"/>
      <c r="PLE235" s="47"/>
      <c r="PLF235" s="47"/>
      <c r="PLG235" s="47"/>
      <c r="PLH235" s="47"/>
      <c r="PLI235" s="47"/>
      <c r="PLJ235" s="47"/>
      <c r="PLK235" s="47"/>
      <c r="PLL235" s="47"/>
      <c r="PLM235" s="47"/>
      <c r="PLN235" s="47"/>
      <c r="PLO235" s="47"/>
      <c r="PLP235" s="47"/>
      <c r="PLQ235" s="47"/>
      <c r="PLR235" s="47"/>
      <c r="PLS235" s="47"/>
      <c r="PLT235" s="47"/>
      <c r="PLU235" s="47"/>
      <c r="PLV235" s="47"/>
      <c r="PLW235" s="47"/>
      <c r="PLX235" s="47"/>
      <c r="PLY235" s="47"/>
      <c r="PLZ235" s="47"/>
      <c r="PMA235" s="47"/>
      <c r="PMB235" s="47"/>
      <c r="PMC235" s="47"/>
      <c r="PMD235" s="47"/>
      <c r="PME235" s="47"/>
      <c r="PMF235" s="47"/>
      <c r="PMG235" s="47"/>
      <c r="PMH235" s="47"/>
      <c r="PMI235" s="47"/>
      <c r="PMJ235" s="47"/>
      <c r="PMK235" s="47"/>
      <c r="PML235" s="47"/>
      <c r="PMM235" s="47"/>
      <c r="PMN235" s="47"/>
      <c r="PMO235" s="47"/>
      <c r="PMP235" s="47"/>
      <c r="PMQ235" s="47"/>
      <c r="PMR235" s="47"/>
      <c r="PMS235" s="47"/>
      <c r="PMT235" s="47"/>
      <c r="PMU235" s="47"/>
      <c r="PMV235" s="47"/>
      <c r="PMW235" s="47"/>
      <c r="PMX235" s="47"/>
      <c r="PMY235" s="47"/>
      <c r="PMZ235" s="47"/>
      <c r="PNA235" s="47"/>
      <c r="PNB235" s="47"/>
      <c r="PNC235" s="47"/>
      <c r="PND235" s="47"/>
      <c r="PNE235" s="47"/>
      <c r="PNF235" s="47"/>
      <c r="PNG235" s="47"/>
      <c r="PNH235" s="47"/>
      <c r="PNI235" s="47"/>
      <c r="PNJ235" s="47"/>
      <c r="PNK235" s="47"/>
      <c r="PNL235" s="47"/>
      <c r="PNM235" s="47"/>
      <c r="PNN235" s="47"/>
      <c r="PNO235" s="47"/>
      <c r="PNP235" s="47"/>
      <c r="PNQ235" s="47"/>
      <c r="PNR235" s="47"/>
      <c r="PNS235" s="47"/>
      <c r="PNT235" s="47"/>
      <c r="PNU235" s="47"/>
      <c r="PNV235" s="47"/>
      <c r="PNW235" s="47"/>
      <c r="PNX235" s="47"/>
      <c r="PNY235" s="47"/>
      <c r="PNZ235" s="47"/>
      <c r="POA235" s="47"/>
      <c r="POB235" s="47"/>
      <c r="POC235" s="47"/>
      <c r="POD235" s="47"/>
      <c r="POE235" s="47"/>
      <c r="POF235" s="47"/>
      <c r="POG235" s="47"/>
      <c r="POH235" s="47"/>
      <c r="POI235" s="47"/>
      <c r="POJ235" s="47"/>
      <c r="POK235" s="47"/>
      <c r="POL235" s="47"/>
      <c r="POM235" s="47"/>
      <c r="PON235" s="47"/>
      <c r="POO235" s="47"/>
      <c r="POP235" s="47"/>
      <c r="POQ235" s="47"/>
      <c r="POR235" s="47"/>
      <c r="POS235" s="47"/>
      <c r="POT235" s="47"/>
      <c r="POU235" s="47"/>
      <c r="POV235" s="47"/>
      <c r="POW235" s="47"/>
      <c r="POX235" s="47"/>
      <c r="POY235" s="47"/>
      <c r="POZ235" s="47"/>
      <c r="PPA235" s="47"/>
      <c r="PPB235" s="47"/>
      <c r="PPC235" s="47"/>
      <c r="PPD235" s="47"/>
      <c r="PPE235" s="47"/>
      <c r="PPF235" s="47"/>
      <c r="PPG235" s="47"/>
      <c r="PPH235" s="47"/>
      <c r="PPI235" s="47"/>
      <c r="PPJ235" s="47"/>
      <c r="PPK235" s="47"/>
      <c r="PPL235" s="47"/>
      <c r="PPM235" s="47"/>
      <c r="PPN235" s="47"/>
      <c r="PPO235" s="47"/>
      <c r="PPP235" s="47"/>
      <c r="PPQ235" s="47"/>
      <c r="PPR235" s="47"/>
      <c r="PPS235" s="47"/>
      <c r="PPT235" s="47"/>
      <c r="PPU235" s="47"/>
      <c r="PPV235" s="47"/>
      <c r="PPW235" s="47"/>
      <c r="PPX235" s="47"/>
      <c r="PPY235" s="47"/>
      <c r="PPZ235" s="47"/>
      <c r="PQA235" s="47"/>
      <c r="PQB235" s="47"/>
      <c r="PQC235" s="47"/>
      <c r="PQD235" s="47"/>
      <c r="PQE235" s="47"/>
      <c r="PQF235" s="47"/>
      <c r="PQG235" s="47"/>
      <c r="PQH235" s="47"/>
      <c r="PQI235" s="47"/>
      <c r="PQJ235" s="47"/>
      <c r="PQK235" s="47"/>
      <c r="PQL235" s="47"/>
      <c r="PQM235" s="47"/>
      <c r="PQN235" s="47"/>
      <c r="PQO235" s="47"/>
      <c r="PQP235" s="47"/>
      <c r="PQQ235" s="47"/>
      <c r="PQR235" s="47"/>
      <c r="PQS235" s="47"/>
      <c r="PQT235" s="47"/>
      <c r="PQU235" s="47"/>
      <c r="PQV235" s="47"/>
      <c r="PQW235" s="47"/>
      <c r="PQX235" s="47"/>
      <c r="PQY235" s="47"/>
      <c r="PQZ235" s="47"/>
      <c r="PRA235" s="47"/>
      <c r="PRB235" s="47"/>
      <c r="PRC235" s="47"/>
      <c r="PRD235" s="47"/>
      <c r="PRE235" s="47"/>
      <c r="PRF235" s="47"/>
      <c r="PRG235" s="47"/>
      <c r="PRH235" s="47"/>
      <c r="PRI235" s="47"/>
      <c r="PRJ235" s="47"/>
      <c r="PRK235" s="47"/>
      <c r="PRL235" s="47"/>
      <c r="PRM235" s="47"/>
      <c r="PRN235" s="47"/>
      <c r="PRO235" s="47"/>
      <c r="PRP235" s="47"/>
      <c r="PRQ235" s="47"/>
      <c r="PRR235" s="47"/>
      <c r="PRS235" s="47"/>
      <c r="PRT235" s="47"/>
      <c r="PRU235" s="47"/>
      <c r="PRV235" s="47"/>
      <c r="PRW235" s="47"/>
      <c r="PRX235" s="47"/>
      <c r="PRY235" s="47"/>
      <c r="PRZ235" s="47"/>
      <c r="PSA235" s="47"/>
      <c r="PSB235" s="47"/>
      <c r="PSC235" s="47"/>
      <c r="PSD235" s="47"/>
      <c r="PSE235" s="47"/>
      <c r="PSF235" s="47"/>
      <c r="PSG235" s="47"/>
      <c r="PSH235" s="47"/>
      <c r="PSI235" s="47"/>
      <c r="PSJ235" s="47"/>
      <c r="PSK235" s="47"/>
      <c r="PSL235" s="47"/>
      <c r="PSM235" s="47"/>
      <c r="PSN235" s="47"/>
      <c r="PSO235" s="47"/>
      <c r="PSP235" s="47"/>
      <c r="PSQ235" s="47"/>
      <c r="PSR235" s="47"/>
      <c r="PSS235" s="47"/>
      <c r="PST235" s="47"/>
      <c r="PSU235" s="47"/>
      <c r="PSV235" s="47"/>
      <c r="PSW235" s="47"/>
      <c r="PSX235" s="47"/>
      <c r="PSY235" s="47"/>
      <c r="PSZ235" s="47"/>
      <c r="PTA235" s="47"/>
      <c r="PTB235" s="47"/>
      <c r="PTC235" s="47"/>
      <c r="PTD235" s="47"/>
      <c r="PTE235" s="47"/>
      <c r="PTF235" s="47"/>
      <c r="PTG235" s="47"/>
      <c r="PTH235" s="47"/>
      <c r="PTI235" s="47"/>
      <c r="PTJ235" s="47"/>
      <c r="PTK235" s="47"/>
      <c r="PTL235" s="47"/>
      <c r="PTM235" s="47"/>
      <c r="PTN235" s="47"/>
      <c r="PTO235" s="47"/>
      <c r="PTP235" s="47"/>
      <c r="PTQ235" s="47"/>
      <c r="PTR235" s="47"/>
      <c r="PTS235" s="47"/>
      <c r="PTT235" s="47"/>
      <c r="PTU235" s="47"/>
      <c r="PTV235" s="47"/>
      <c r="PTW235" s="47"/>
      <c r="PTX235" s="47"/>
      <c r="PTY235" s="47"/>
      <c r="PTZ235" s="47"/>
      <c r="PUA235" s="47"/>
      <c r="PUB235" s="47"/>
      <c r="PUC235" s="47"/>
      <c r="PUD235" s="47"/>
      <c r="PUE235" s="47"/>
      <c r="PUF235" s="47"/>
      <c r="PUG235" s="47"/>
      <c r="PUH235" s="47"/>
      <c r="PUI235" s="47"/>
      <c r="PUJ235" s="47"/>
      <c r="PUK235" s="47"/>
      <c r="PUL235" s="47"/>
      <c r="PUM235" s="47"/>
      <c r="PUN235" s="47"/>
      <c r="PUO235" s="47"/>
      <c r="PUP235" s="47"/>
      <c r="PUQ235" s="47"/>
      <c r="PUR235" s="47"/>
      <c r="PUS235" s="47"/>
      <c r="PUT235" s="47"/>
      <c r="PUU235" s="47"/>
      <c r="PUV235" s="47"/>
      <c r="PUW235" s="47"/>
      <c r="PUX235" s="47"/>
      <c r="PUY235" s="47"/>
      <c r="PUZ235" s="47"/>
      <c r="PVA235" s="47"/>
      <c r="PVB235" s="47"/>
      <c r="PVC235" s="47"/>
      <c r="PVD235" s="47"/>
      <c r="PVE235" s="47"/>
      <c r="PVF235" s="47"/>
      <c r="PVG235" s="47"/>
      <c r="PVH235" s="47"/>
      <c r="PVI235" s="47"/>
      <c r="PVJ235" s="47"/>
      <c r="PVK235" s="47"/>
      <c r="PVL235" s="47"/>
      <c r="PVM235" s="47"/>
      <c r="PVN235" s="47"/>
      <c r="PVO235" s="47"/>
      <c r="PVP235" s="47"/>
      <c r="PVQ235" s="47"/>
      <c r="PVR235" s="47"/>
      <c r="PVS235" s="47"/>
      <c r="PVT235" s="47"/>
      <c r="PVU235" s="47"/>
      <c r="PVV235" s="47"/>
      <c r="PVW235" s="47"/>
      <c r="PVX235" s="47"/>
      <c r="PVY235" s="47"/>
      <c r="PVZ235" s="47"/>
      <c r="PWA235" s="47"/>
      <c r="PWB235" s="47"/>
      <c r="PWC235" s="47"/>
      <c r="PWD235" s="47"/>
      <c r="PWE235" s="47"/>
      <c r="PWF235" s="47"/>
      <c r="PWG235" s="47"/>
      <c r="PWH235" s="47"/>
      <c r="PWI235" s="47"/>
      <c r="PWJ235" s="47"/>
      <c r="PWK235" s="47"/>
      <c r="PWL235" s="47"/>
      <c r="PWM235" s="47"/>
      <c r="PWN235" s="47"/>
      <c r="PWO235" s="47"/>
      <c r="PWP235" s="47"/>
      <c r="PWQ235" s="47"/>
      <c r="PWR235" s="47"/>
      <c r="PWS235" s="47"/>
      <c r="PWT235" s="47"/>
      <c r="PWU235" s="47"/>
      <c r="PWV235" s="47"/>
      <c r="PWW235" s="47"/>
      <c r="PWX235" s="47"/>
      <c r="PWY235" s="47"/>
      <c r="PWZ235" s="47"/>
      <c r="PXA235" s="47"/>
      <c r="PXB235" s="47"/>
      <c r="PXC235" s="47"/>
      <c r="PXD235" s="47"/>
      <c r="PXE235" s="47"/>
      <c r="PXF235" s="47"/>
      <c r="PXG235" s="47"/>
      <c r="PXH235" s="47"/>
      <c r="PXI235" s="47"/>
      <c r="PXJ235" s="47"/>
      <c r="PXK235" s="47"/>
      <c r="PXL235" s="47"/>
      <c r="PXM235" s="47"/>
      <c r="PXN235" s="47"/>
      <c r="PXO235" s="47"/>
      <c r="PXP235" s="47"/>
      <c r="PXQ235" s="47"/>
      <c r="PXR235" s="47"/>
      <c r="PXS235" s="47"/>
      <c r="PXT235" s="47"/>
      <c r="PXU235" s="47"/>
      <c r="PXV235" s="47"/>
      <c r="PXW235" s="47"/>
      <c r="PXX235" s="47"/>
      <c r="PXY235" s="47"/>
      <c r="PXZ235" s="47"/>
      <c r="PYA235" s="47"/>
      <c r="PYB235" s="47"/>
      <c r="PYC235" s="47"/>
      <c r="PYD235" s="47"/>
      <c r="PYE235" s="47"/>
      <c r="PYF235" s="47"/>
      <c r="PYG235" s="47"/>
      <c r="PYH235" s="47"/>
      <c r="PYI235" s="47"/>
      <c r="PYJ235" s="47"/>
      <c r="PYK235" s="47"/>
      <c r="PYL235" s="47"/>
      <c r="PYM235" s="47"/>
      <c r="PYN235" s="47"/>
      <c r="PYO235" s="47"/>
      <c r="PYP235" s="47"/>
      <c r="PYQ235" s="47"/>
      <c r="PYR235" s="47"/>
      <c r="PYS235" s="47"/>
      <c r="PYT235" s="47"/>
      <c r="PYU235" s="47"/>
      <c r="PYV235" s="47"/>
      <c r="PYW235" s="47"/>
      <c r="PYX235" s="47"/>
      <c r="PYY235" s="47"/>
      <c r="PYZ235" s="47"/>
      <c r="PZA235" s="47"/>
      <c r="PZB235" s="47"/>
      <c r="PZC235" s="47"/>
      <c r="PZD235" s="47"/>
      <c r="PZE235" s="47"/>
      <c r="PZF235" s="47"/>
      <c r="PZG235" s="47"/>
      <c r="PZH235" s="47"/>
      <c r="PZI235" s="47"/>
      <c r="PZJ235" s="47"/>
      <c r="PZK235" s="47"/>
      <c r="PZL235" s="47"/>
      <c r="PZM235" s="47"/>
      <c r="PZN235" s="47"/>
      <c r="PZO235" s="47"/>
      <c r="PZP235" s="47"/>
      <c r="PZQ235" s="47"/>
      <c r="PZR235" s="47"/>
      <c r="PZS235" s="47"/>
      <c r="PZT235" s="47"/>
      <c r="PZU235" s="47"/>
      <c r="PZV235" s="47"/>
      <c r="PZW235" s="47"/>
      <c r="PZX235" s="47"/>
      <c r="PZY235" s="47"/>
      <c r="PZZ235" s="47"/>
      <c r="QAA235" s="47"/>
      <c r="QAB235" s="47"/>
      <c r="QAC235" s="47"/>
      <c r="QAD235" s="47"/>
      <c r="QAE235" s="47"/>
      <c r="QAF235" s="47"/>
      <c r="QAG235" s="47"/>
      <c r="QAH235" s="47"/>
      <c r="QAI235" s="47"/>
      <c r="QAJ235" s="47"/>
      <c r="QAK235" s="47"/>
      <c r="QAL235" s="47"/>
      <c r="QAM235" s="47"/>
      <c r="QAN235" s="47"/>
      <c r="QAO235" s="47"/>
      <c r="QAP235" s="47"/>
      <c r="QAQ235" s="47"/>
      <c r="QAR235" s="47"/>
      <c r="QAS235" s="47"/>
      <c r="QAT235" s="47"/>
      <c r="QAU235" s="47"/>
      <c r="QAV235" s="47"/>
      <c r="QAW235" s="47"/>
      <c r="QAX235" s="47"/>
      <c r="QAY235" s="47"/>
      <c r="QAZ235" s="47"/>
      <c r="QBA235" s="47"/>
      <c r="QBB235" s="47"/>
      <c r="QBC235" s="47"/>
      <c r="QBD235" s="47"/>
      <c r="QBE235" s="47"/>
      <c r="QBF235" s="47"/>
      <c r="QBG235" s="47"/>
      <c r="QBH235" s="47"/>
      <c r="QBI235" s="47"/>
      <c r="QBJ235" s="47"/>
      <c r="QBK235" s="47"/>
      <c r="QBL235" s="47"/>
      <c r="QBM235" s="47"/>
      <c r="QBN235" s="47"/>
      <c r="QBO235" s="47"/>
      <c r="QBP235" s="47"/>
      <c r="QBQ235" s="47"/>
      <c r="QBR235" s="47"/>
      <c r="QBS235" s="47"/>
      <c r="QBT235" s="47"/>
      <c r="QBU235" s="47"/>
      <c r="QBV235" s="47"/>
      <c r="QBW235" s="47"/>
      <c r="QBX235" s="47"/>
      <c r="QBY235" s="47"/>
      <c r="QBZ235" s="47"/>
      <c r="QCA235" s="47"/>
      <c r="QCB235" s="47"/>
      <c r="QCC235" s="47"/>
      <c r="QCD235" s="47"/>
      <c r="QCE235" s="47"/>
      <c r="QCF235" s="47"/>
      <c r="QCG235" s="47"/>
      <c r="QCH235" s="47"/>
      <c r="QCI235" s="47"/>
      <c r="QCJ235" s="47"/>
      <c r="QCK235" s="47"/>
      <c r="QCL235" s="47"/>
      <c r="QCM235" s="47"/>
      <c r="QCN235" s="47"/>
      <c r="QCO235" s="47"/>
      <c r="QCP235" s="47"/>
      <c r="QCQ235" s="47"/>
      <c r="QCR235" s="47"/>
      <c r="QCS235" s="47"/>
      <c r="QCT235" s="47"/>
      <c r="QCU235" s="47"/>
      <c r="QCV235" s="47"/>
      <c r="QCW235" s="47"/>
      <c r="QCX235" s="47"/>
      <c r="QCY235" s="47"/>
      <c r="QCZ235" s="47"/>
      <c r="QDA235" s="47"/>
      <c r="QDB235" s="47"/>
      <c r="QDC235" s="47"/>
      <c r="QDD235" s="47"/>
      <c r="QDE235" s="47"/>
      <c r="QDF235" s="47"/>
      <c r="QDG235" s="47"/>
      <c r="QDH235" s="47"/>
      <c r="QDI235" s="47"/>
      <c r="QDJ235" s="47"/>
      <c r="QDK235" s="47"/>
      <c r="QDL235" s="47"/>
      <c r="QDM235" s="47"/>
      <c r="QDN235" s="47"/>
      <c r="QDO235" s="47"/>
      <c r="QDP235" s="47"/>
      <c r="QDQ235" s="47"/>
      <c r="QDR235" s="47"/>
      <c r="QDS235" s="47"/>
      <c r="QDT235" s="47"/>
      <c r="QDU235" s="47"/>
      <c r="QDV235" s="47"/>
      <c r="QDW235" s="47"/>
      <c r="QDX235" s="47"/>
      <c r="QDY235" s="47"/>
      <c r="QDZ235" s="47"/>
      <c r="QEA235" s="47"/>
      <c r="QEB235" s="47"/>
      <c r="QEC235" s="47"/>
      <c r="QED235" s="47"/>
      <c r="QEE235" s="47"/>
      <c r="QEF235" s="47"/>
      <c r="QEG235" s="47"/>
      <c r="QEH235" s="47"/>
      <c r="QEI235" s="47"/>
      <c r="QEJ235" s="47"/>
      <c r="QEK235" s="47"/>
      <c r="QEL235" s="47"/>
      <c r="QEM235" s="47"/>
      <c r="QEN235" s="47"/>
      <c r="QEO235" s="47"/>
      <c r="QEP235" s="47"/>
      <c r="QEQ235" s="47"/>
      <c r="QER235" s="47"/>
      <c r="QES235" s="47"/>
      <c r="QET235" s="47"/>
      <c r="QEU235" s="47"/>
      <c r="QEV235" s="47"/>
      <c r="QEW235" s="47"/>
      <c r="QEX235" s="47"/>
      <c r="QEY235" s="47"/>
      <c r="QEZ235" s="47"/>
      <c r="QFA235" s="47"/>
      <c r="QFB235" s="47"/>
      <c r="QFC235" s="47"/>
      <c r="QFD235" s="47"/>
      <c r="QFE235" s="47"/>
      <c r="QFF235" s="47"/>
      <c r="QFG235" s="47"/>
      <c r="QFH235" s="47"/>
      <c r="QFI235" s="47"/>
      <c r="QFJ235" s="47"/>
      <c r="QFK235" s="47"/>
      <c r="QFL235" s="47"/>
      <c r="QFM235" s="47"/>
      <c r="QFN235" s="47"/>
      <c r="QFO235" s="47"/>
      <c r="QFP235" s="47"/>
      <c r="QFQ235" s="47"/>
      <c r="QFR235" s="47"/>
      <c r="QFS235" s="47"/>
      <c r="QFT235" s="47"/>
      <c r="QFU235" s="47"/>
      <c r="QFV235" s="47"/>
      <c r="QFW235" s="47"/>
      <c r="QFX235" s="47"/>
      <c r="QFY235" s="47"/>
      <c r="QFZ235" s="47"/>
      <c r="QGA235" s="47"/>
      <c r="QGB235" s="47"/>
      <c r="QGC235" s="47"/>
      <c r="QGD235" s="47"/>
      <c r="QGE235" s="47"/>
      <c r="QGF235" s="47"/>
      <c r="QGG235" s="47"/>
      <c r="QGH235" s="47"/>
      <c r="QGI235" s="47"/>
      <c r="QGJ235" s="47"/>
      <c r="QGK235" s="47"/>
      <c r="QGL235" s="47"/>
      <c r="QGM235" s="47"/>
      <c r="QGN235" s="47"/>
      <c r="QGO235" s="47"/>
      <c r="QGP235" s="47"/>
      <c r="QGQ235" s="47"/>
      <c r="QGR235" s="47"/>
      <c r="QGS235" s="47"/>
      <c r="QGT235" s="47"/>
      <c r="QGU235" s="47"/>
      <c r="QGV235" s="47"/>
      <c r="QGW235" s="47"/>
      <c r="QGX235" s="47"/>
      <c r="QGY235" s="47"/>
      <c r="QGZ235" s="47"/>
      <c r="QHA235" s="47"/>
      <c r="QHB235" s="47"/>
      <c r="QHC235" s="47"/>
      <c r="QHD235" s="47"/>
      <c r="QHE235" s="47"/>
      <c r="QHF235" s="47"/>
      <c r="QHG235" s="47"/>
      <c r="QHH235" s="47"/>
      <c r="QHI235" s="47"/>
      <c r="QHJ235" s="47"/>
      <c r="QHK235" s="47"/>
      <c r="QHL235" s="47"/>
      <c r="QHM235" s="47"/>
      <c r="QHN235" s="47"/>
      <c r="QHO235" s="47"/>
      <c r="QHP235" s="47"/>
      <c r="QHQ235" s="47"/>
      <c r="QHR235" s="47"/>
      <c r="QHS235" s="47"/>
      <c r="QHT235" s="47"/>
      <c r="QHU235" s="47"/>
      <c r="QHV235" s="47"/>
      <c r="QHW235" s="47"/>
      <c r="QHX235" s="47"/>
      <c r="QHY235" s="47"/>
      <c r="QHZ235" s="47"/>
      <c r="QIA235" s="47"/>
      <c r="QIB235" s="47"/>
      <c r="QIC235" s="47"/>
      <c r="QID235" s="47"/>
      <c r="QIE235" s="47"/>
      <c r="QIF235" s="47"/>
      <c r="QIG235" s="47"/>
      <c r="QIH235" s="47"/>
      <c r="QII235" s="47"/>
      <c r="QIJ235" s="47"/>
      <c r="QIK235" s="47"/>
      <c r="QIL235" s="47"/>
      <c r="QIM235" s="47"/>
      <c r="QIN235" s="47"/>
      <c r="QIO235" s="47"/>
      <c r="QIP235" s="47"/>
      <c r="QIQ235" s="47"/>
      <c r="QIR235" s="47"/>
      <c r="QIS235" s="47"/>
      <c r="QIT235" s="47"/>
      <c r="QIU235" s="47"/>
      <c r="QIV235" s="47"/>
      <c r="QIW235" s="47"/>
      <c r="QIX235" s="47"/>
      <c r="QIY235" s="47"/>
      <c r="QIZ235" s="47"/>
      <c r="QJA235" s="47"/>
      <c r="QJB235" s="47"/>
      <c r="QJC235" s="47"/>
      <c r="QJD235" s="47"/>
      <c r="QJE235" s="47"/>
      <c r="QJF235" s="47"/>
      <c r="QJG235" s="47"/>
      <c r="QJH235" s="47"/>
      <c r="QJI235" s="47"/>
      <c r="QJJ235" s="47"/>
      <c r="QJK235" s="47"/>
      <c r="QJL235" s="47"/>
      <c r="QJM235" s="47"/>
      <c r="QJN235" s="47"/>
      <c r="QJO235" s="47"/>
      <c r="QJP235" s="47"/>
      <c r="QJQ235" s="47"/>
      <c r="QJR235" s="47"/>
      <c r="QJS235" s="47"/>
      <c r="QJT235" s="47"/>
      <c r="QJU235" s="47"/>
      <c r="QJV235" s="47"/>
      <c r="QJW235" s="47"/>
      <c r="QJX235" s="47"/>
      <c r="QJY235" s="47"/>
      <c r="QJZ235" s="47"/>
      <c r="QKA235" s="47"/>
      <c r="QKB235" s="47"/>
      <c r="QKC235" s="47"/>
      <c r="QKD235" s="47"/>
      <c r="QKE235" s="47"/>
      <c r="QKF235" s="47"/>
      <c r="QKG235" s="47"/>
      <c r="QKH235" s="47"/>
      <c r="QKI235" s="47"/>
      <c r="QKJ235" s="47"/>
      <c r="QKK235" s="47"/>
      <c r="QKL235" s="47"/>
      <c r="QKM235" s="47"/>
      <c r="QKN235" s="47"/>
      <c r="QKO235" s="47"/>
      <c r="QKP235" s="47"/>
      <c r="QKQ235" s="47"/>
      <c r="QKR235" s="47"/>
      <c r="QKS235" s="47"/>
      <c r="QKT235" s="47"/>
      <c r="QKU235" s="47"/>
      <c r="QKV235" s="47"/>
      <c r="QKW235" s="47"/>
      <c r="QKX235" s="47"/>
      <c r="QKY235" s="47"/>
      <c r="QKZ235" s="47"/>
      <c r="QLA235" s="47"/>
      <c r="QLB235" s="47"/>
      <c r="QLC235" s="47"/>
      <c r="QLD235" s="47"/>
      <c r="QLE235" s="47"/>
      <c r="QLF235" s="47"/>
      <c r="QLG235" s="47"/>
      <c r="QLH235" s="47"/>
      <c r="QLI235" s="47"/>
      <c r="QLJ235" s="47"/>
      <c r="QLK235" s="47"/>
      <c r="QLL235" s="47"/>
      <c r="QLM235" s="47"/>
      <c r="QLN235" s="47"/>
      <c r="QLO235" s="47"/>
      <c r="QLP235" s="47"/>
      <c r="QLQ235" s="47"/>
      <c r="QLR235" s="47"/>
      <c r="QLS235" s="47"/>
      <c r="QLT235" s="47"/>
      <c r="QLU235" s="47"/>
      <c r="QLV235" s="47"/>
      <c r="QLW235" s="47"/>
      <c r="QLX235" s="47"/>
      <c r="QLY235" s="47"/>
      <c r="QLZ235" s="47"/>
      <c r="QMA235" s="47"/>
      <c r="QMB235" s="47"/>
      <c r="QMC235" s="47"/>
      <c r="QMD235" s="47"/>
      <c r="QME235" s="47"/>
      <c r="QMF235" s="47"/>
      <c r="QMG235" s="47"/>
      <c r="QMH235" s="47"/>
      <c r="QMI235" s="47"/>
      <c r="QMJ235" s="47"/>
      <c r="QMK235" s="47"/>
      <c r="QML235" s="47"/>
      <c r="QMM235" s="47"/>
      <c r="QMN235" s="47"/>
      <c r="QMO235" s="47"/>
      <c r="QMP235" s="47"/>
      <c r="QMQ235" s="47"/>
      <c r="QMR235" s="47"/>
      <c r="QMS235" s="47"/>
      <c r="QMT235" s="47"/>
      <c r="QMU235" s="47"/>
      <c r="QMV235" s="47"/>
      <c r="QMW235" s="47"/>
      <c r="QMX235" s="47"/>
      <c r="QMY235" s="47"/>
      <c r="QMZ235" s="47"/>
      <c r="QNA235" s="47"/>
      <c r="QNB235" s="47"/>
      <c r="QNC235" s="47"/>
      <c r="QND235" s="47"/>
      <c r="QNE235" s="47"/>
      <c r="QNF235" s="47"/>
      <c r="QNG235" s="47"/>
      <c r="QNH235" s="47"/>
      <c r="QNI235" s="47"/>
      <c r="QNJ235" s="47"/>
      <c r="QNK235" s="47"/>
      <c r="QNL235" s="47"/>
      <c r="QNM235" s="47"/>
      <c r="QNN235" s="47"/>
      <c r="QNO235" s="47"/>
      <c r="QNP235" s="47"/>
      <c r="QNQ235" s="47"/>
      <c r="QNR235" s="47"/>
      <c r="QNS235" s="47"/>
      <c r="QNT235" s="47"/>
      <c r="QNU235" s="47"/>
      <c r="QNV235" s="47"/>
      <c r="QNW235" s="47"/>
      <c r="QNX235" s="47"/>
      <c r="QNY235" s="47"/>
      <c r="QNZ235" s="47"/>
      <c r="QOA235" s="47"/>
      <c r="QOB235" s="47"/>
      <c r="QOC235" s="47"/>
      <c r="QOD235" s="47"/>
      <c r="QOE235" s="47"/>
      <c r="QOF235" s="47"/>
      <c r="QOG235" s="47"/>
      <c r="QOH235" s="47"/>
      <c r="QOI235" s="47"/>
      <c r="QOJ235" s="47"/>
      <c r="QOK235" s="47"/>
      <c r="QOL235" s="47"/>
      <c r="QOM235" s="47"/>
      <c r="QON235" s="47"/>
      <c r="QOO235" s="47"/>
      <c r="QOP235" s="47"/>
      <c r="QOQ235" s="47"/>
      <c r="QOR235" s="47"/>
      <c r="QOS235" s="47"/>
      <c r="QOT235" s="47"/>
      <c r="QOU235" s="47"/>
      <c r="QOV235" s="47"/>
      <c r="QOW235" s="47"/>
      <c r="QOX235" s="47"/>
      <c r="QOY235" s="47"/>
      <c r="QOZ235" s="47"/>
      <c r="QPA235" s="47"/>
      <c r="QPB235" s="47"/>
      <c r="QPC235" s="47"/>
      <c r="QPD235" s="47"/>
      <c r="QPE235" s="47"/>
      <c r="QPF235" s="47"/>
      <c r="QPG235" s="47"/>
      <c r="QPH235" s="47"/>
      <c r="QPI235" s="47"/>
      <c r="QPJ235" s="47"/>
      <c r="QPK235" s="47"/>
      <c r="QPL235" s="47"/>
      <c r="QPM235" s="47"/>
      <c r="QPN235" s="47"/>
      <c r="QPO235" s="47"/>
      <c r="QPP235" s="47"/>
      <c r="QPQ235" s="47"/>
      <c r="QPR235" s="47"/>
      <c r="QPS235" s="47"/>
      <c r="QPT235" s="47"/>
      <c r="QPU235" s="47"/>
      <c r="QPV235" s="47"/>
      <c r="QPW235" s="47"/>
      <c r="QPX235" s="47"/>
      <c r="QPY235" s="47"/>
      <c r="QPZ235" s="47"/>
      <c r="QQA235" s="47"/>
      <c r="QQB235" s="47"/>
      <c r="QQC235" s="47"/>
      <c r="QQD235" s="47"/>
      <c r="QQE235" s="47"/>
      <c r="QQF235" s="47"/>
      <c r="QQG235" s="47"/>
      <c r="QQH235" s="47"/>
      <c r="QQI235" s="47"/>
      <c r="QQJ235" s="47"/>
      <c r="QQK235" s="47"/>
      <c r="QQL235" s="47"/>
      <c r="QQM235" s="47"/>
      <c r="QQN235" s="47"/>
      <c r="QQO235" s="47"/>
      <c r="QQP235" s="47"/>
      <c r="QQQ235" s="47"/>
      <c r="QQR235" s="47"/>
      <c r="QQS235" s="47"/>
      <c r="QQT235" s="47"/>
      <c r="QQU235" s="47"/>
      <c r="QQV235" s="47"/>
      <c r="QQW235" s="47"/>
      <c r="QQX235" s="47"/>
      <c r="QQY235" s="47"/>
      <c r="QQZ235" s="47"/>
      <c r="QRA235" s="47"/>
      <c r="QRB235" s="47"/>
      <c r="QRC235" s="47"/>
      <c r="QRD235" s="47"/>
      <c r="QRE235" s="47"/>
      <c r="QRF235" s="47"/>
      <c r="QRG235" s="47"/>
      <c r="QRH235" s="47"/>
      <c r="QRI235" s="47"/>
      <c r="QRJ235" s="47"/>
      <c r="QRK235" s="47"/>
      <c r="QRL235" s="47"/>
      <c r="QRM235" s="47"/>
      <c r="QRN235" s="47"/>
      <c r="QRO235" s="47"/>
      <c r="QRP235" s="47"/>
      <c r="QRQ235" s="47"/>
      <c r="QRR235" s="47"/>
      <c r="QRS235" s="47"/>
      <c r="QRT235" s="47"/>
      <c r="QRU235" s="47"/>
      <c r="QRV235" s="47"/>
      <c r="QRW235" s="47"/>
      <c r="QRX235" s="47"/>
      <c r="QRY235" s="47"/>
      <c r="QRZ235" s="47"/>
      <c r="QSA235" s="47"/>
      <c r="QSB235" s="47"/>
      <c r="QSC235" s="47"/>
      <c r="QSD235" s="47"/>
      <c r="QSE235" s="47"/>
      <c r="QSF235" s="47"/>
      <c r="QSG235" s="47"/>
      <c r="QSH235" s="47"/>
      <c r="QSI235" s="47"/>
      <c r="QSJ235" s="47"/>
      <c r="QSK235" s="47"/>
      <c r="QSL235" s="47"/>
      <c r="QSM235" s="47"/>
      <c r="QSN235" s="47"/>
      <c r="QSO235" s="47"/>
      <c r="QSP235" s="47"/>
      <c r="QSQ235" s="47"/>
      <c r="QSR235" s="47"/>
      <c r="QSS235" s="47"/>
      <c r="QST235" s="47"/>
      <c r="QSU235" s="47"/>
      <c r="QSV235" s="47"/>
      <c r="QSW235" s="47"/>
      <c r="QSX235" s="47"/>
      <c r="QSY235" s="47"/>
      <c r="QSZ235" s="47"/>
      <c r="QTA235" s="47"/>
      <c r="QTB235" s="47"/>
      <c r="QTC235" s="47"/>
      <c r="QTD235" s="47"/>
      <c r="QTE235" s="47"/>
      <c r="QTF235" s="47"/>
      <c r="QTG235" s="47"/>
      <c r="QTH235" s="47"/>
      <c r="QTI235" s="47"/>
      <c r="QTJ235" s="47"/>
      <c r="QTK235" s="47"/>
      <c r="QTL235" s="47"/>
      <c r="QTM235" s="47"/>
      <c r="QTN235" s="47"/>
      <c r="QTO235" s="47"/>
      <c r="QTP235" s="47"/>
      <c r="QTQ235" s="47"/>
      <c r="QTR235" s="47"/>
      <c r="QTS235" s="47"/>
      <c r="QTT235" s="47"/>
      <c r="QTU235" s="47"/>
      <c r="QTV235" s="47"/>
      <c r="QTW235" s="47"/>
      <c r="QTX235" s="47"/>
      <c r="QTY235" s="47"/>
      <c r="QTZ235" s="47"/>
      <c r="QUA235" s="47"/>
      <c r="QUB235" s="47"/>
      <c r="QUC235" s="47"/>
      <c r="QUD235" s="47"/>
      <c r="QUE235" s="47"/>
      <c r="QUF235" s="47"/>
      <c r="QUG235" s="47"/>
      <c r="QUH235" s="47"/>
      <c r="QUI235" s="47"/>
      <c r="QUJ235" s="47"/>
      <c r="QUK235" s="47"/>
      <c r="QUL235" s="47"/>
      <c r="QUM235" s="47"/>
      <c r="QUN235" s="47"/>
      <c r="QUO235" s="47"/>
      <c r="QUP235" s="47"/>
      <c r="QUQ235" s="47"/>
      <c r="QUR235" s="47"/>
      <c r="QUS235" s="47"/>
      <c r="QUT235" s="47"/>
      <c r="QUU235" s="47"/>
      <c r="QUV235" s="47"/>
      <c r="QUW235" s="47"/>
      <c r="QUX235" s="47"/>
      <c r="QUY235" s="47"/>
      <c r="QUZ235" s="47"/>
      <c r="QVA235" s="47"/>
      <c r="QVB235" s="47"/>
      <c r="QVC235" s="47"/>
      <c r="QVD235" s="47"/>
      <c r="QVE235" s="47"/>
      <c r="QVF235" s="47"/>
      <c r="QVG235" s="47"/>
      <c r="QVH235" s="47"/>
      <c r="QVI235" s="47"/>
      <c r="QVJ235" s="47"/>
      <c r="QVK235" s="47"/>
      <c r="QVL235" s="47"/>
      <c r="QVM235" s="47"/>
      <c r="QVN235" s="47"/>
      <c r="QVO235" s="47"/>
      <c r="QVP235" s="47"/>
      <c r="QVQ235" s="47"/>
      <c r="QVR235" s="47"/>
      <c r="QVS235" s="47"/>
      <c r="QVT235" s="47"/>
      <c r="QVU235" s="47"/>
      <c r="QVV235" s="47"/>
      <c r="QVW235" s="47"/>
      <c r="QVX235" s="47"/>
      <c r="QVY235" s="47"/>
      <c r="QVZ235" s="47"/>
      <c r="QWA235" s="47"/>
      <c r="QWB235" s="47"/>
      <c r="QWC235" s="47"/>
      <c r="QWD235" s="47"/>
      <c r="QWE235" s="47"/>
      <c r="QWF235" s="47"/>
      <c r="QWG235" s="47"/>
      <c r="QWH235" s="47"/>
      <c r="QWI235" s="47"/>
      <c r="QWJ235" s="47"/>
      <c r="QWK235" s="47"/>
      <c r="QWL235" s="47"/>
      <c r="QWM235" s="47"/>
      <c r="QWN235" s="47"/>
      <c r="QWO235" s="47"/>
      <c r="QWP235" s="47"/>
      <c r="QWQ235" s="47"/>
      <c r="QWR235" s="47"/>
      <c r="QWS235" s="47"/>
      <c r="QWT235" s="47"/>
      <c r="QWU235" s="47"/>
      <c r="QWV235" s="47"/>
      <c r="QWW235" s="47"/>
      <c r="QWX235" s="47"/>
      <c r="QWY235" s="47"/>
      <c r="QWZ235" s="47"/>
      <c r="QXA235" s="47"/>
      <c r="QXB235" s="47"/>
      <c r="QXC235" s="47"/>
      <c r="QXD235" s="47"/>
      <c r="QXE235" s="47"/>
      <c r="QXF235" s="47"/>
      <c r="QXG235" s="47"/>
      <c r="QXH235" s="47"/>
      <c r="QXI235" s="47"/>
      <c r="QXJ235" s="47"/>
      <c r="QXK235" s="47"/>
      <c r="QXL235" s="47"/>
      <c r="QXM235" s="47"/>
      <c r="QXN235" s="47"/>
      <c r="QXO235" s="47"/>
      <c r="QXP235" s="47"/>
      <c r="QXQ235" s="47"/>
      <c r="QXR235" s="47"/>
      <c r="QXS235" s="47"/>
      <c r="QXT235" s="47"/>
      <c r="QXU235" s="47"/>
      <c r="QXV235" s="47"/>
      <c r="QXW235" s="47"/>
      <c r="QXX235" s="47"/>
      <c r="QXY235" s="47"/>
      <c r="QXZ235" s="47"/>
      <c r="QYA235" s="47"/>
      <c r="QYB235" s="47"/>
      <c r="QYC235" s="47"/>
      <c r="QYD235" s="47"/>
      <c r="QYE235" s="47"/>
      <c r="QYF235" s="47"/>
      <c r="QYG235" s="47"/>
      <c r="QYH235" s="47"/>
      <c r="QYI235" s="47"/>
      <c r="QYJ235" s="47"/>
      <c r="QYK235" s="47"/>
      <c r="QYL235" s="47"/>
      <c r="QYM235" s="47"/>
      <c r="QYN235" s="47"/>
      <c r="QYO235" s="47"/>
      <c r="QYP235" s="47"/>
      <c r="QYQ235" s="47"/>
      <c r="QYR235" s="47"/>
      <c r="QYS235" s="47"/>
      <c r="QYT235" s="47"/>
      <c r="QYU235" s="47"/>
      <c r="QYV235" s="47"/>
      <c r="QYW235" s="47"/>
      <c r="QYX235" s="47"/>
      <c r="QYY235" s="47"/>
      <c r="QYZ235" s="47"/>
      <c r="QZA235" s="47"/>
      <c r="QZB235" s="47"/>
      <c r="QZC235" s="47"/>
      <c r="QZD235" s="47"/>
      <c r="QZE235" s="47"/>
      <c r="QZF235" s="47"/>
      <c r="QZG235" s="47"/>
      <c r="QZH235" s="47"/>
      <c r="QZI235" s="47"/>
      <c r="QZJ235" s="47"/>
      <c r="QZK235" s="47"/>
      <c r="QZL235" s="47"/>
      <c r="QZM235" s="47"/>
      <c r="QZN235" s="47"/>
      <c r="QZO235" s="47"/>
      <c r="QZP235" s="47"/>
      <c r="QZQ235" s="47"/>
      <c r="QZR235" s="47"/>
      <c r="QZS235" s="47"/>
      <c r="QZT235" s="47"/>
      <c r="QZU235" s="47"/>
      <c r="QZV235" s="47"/>
      <c r="QZW235" s="47"/>
      <c r="QZX235" s="47"/>
      <c r="QZY235" s="47"/>
      <c r="QZZ235" s="47"/>
      <c r="RAA235" s="47"/>
      <c r="RAB235" s="47"/>
      <c r="RAC235" s="47"/>
      <c r="RAD235" s="47"/>
      <c r="RAE235" s="47"/>
      <c r="RAF235" s="47"/>
      <c r="RAG235" s="47"/>
      <c r="RAH235" s="47"/>
      <c r="RAI235" s="47"/>
      <c r="RAJ235" s="47"/>
      <c r="RAK235" s="47"/>
      <c r="RAL235" s="47"/>
      <c r="RAM235" s="47"/>
      <c r="RAN235" s="47"/>
      <c r="RAO235" s="47"/>
      <c r="RAP235" s="47"/>
      <c r="RAQ235" s="47"/>
      <c r="RAR235" s="47"/>
      <c r="RAS235" s="47"/>
      <c r="RAT235" s="47"/>
      <c r="RAU235" s="47"/>
      <c r="RAV235" s="47"/>
      <c r="RAW235" s="47"/>
      <c r="RAX235" s="47"/>
      <c r="RAY235" s="47"/>
      <c r="RAZ235" s="47"/>
      <c r="RBA235" s="47"/>
      <c r="RBB235" s="47"/>
      <c r="RBC235" s="47"/>
      <c r="RBD235" s="47"/>
      <c r="RBE235" s="47"/>
      <c r="RBF235" s="47"/>
      <c r="RBG235" s="47"/>
      <c r="RBH235" s="47"/>
      <c r="RBI235" s="47"/>
      <c r="RBJ235" s="47"/>
      <c r="RBK235" s="47"/>
      <c r="RBL235" s="47"/>
      <c r="RBM235" s="47"/>
      <c r="RBN235" s="47"/>
      <c r="RBO235" s="47"/>
      <c r="RBP235" s="47"/>
      <c r="RBQ235" s="47"/>
      <c r="RBR235" s="47"/>
      <c r="RBS235" s="47"/>
      <c r="RBT235" s="47"/>
      <c r="RBU235" s="47"/>
      <c r="RBV235" s="47"/>
      <c r="RBW235" s="47"/>
      <c r="RBX235" s="47"/>
      <c r="RBY235" s="47"/>
      <c r="RBZ235" s="47"/>
      <c r="RCA235" s="47"/>
      <c r="RCB235" s="47"/>
      <c r="RCC235" s="47"/>
      <c r="RCD235" s="47"/>
      <c r="RCE235" s="47"/>
      <c r="RCF235" s="47"/>
      <c r="RCG235" s="47"/>
      <c r="RCH235" s="47"/>
      <c r="RCI235" s="47"/>
      <c r="RCJ235" s="47"/>
      <c r="RCK235" s="47"/>
      <c r="RCL235" s="47"/>
      <c r="RCM235" s="47"/>
      <c r="RCN235" s="47"/>
      <c r="RCO235" s="47"/>
      <c r="RCP235" s="47"/>
      <c r="RCQ235" s="47"/>
      <c r="RCR235" s="47"/>
      <c r="RCS235" s="47"/>
      <c r="RCT235" s="47"/>
      <c r="RCU235" s="47"/>
      <c r="RCV235" s="47"/>
      <c r="RCW235" s="47"/>
      <c r="RCX235" s="47"/>
      <c r="RCY235" s="47"/>
      <c r="RCZ235" s="47"/>
      <c r="RDA235" s="47"/>
      <c r="RDB235" s="47"/>
      <c r="RDC235" s="47"/>
      <c r="RDD235" s="47"/>
      <c r="RDE235" s="47"/>
      <c r="RDF235" s="47"/>
      <c r="RDG235" s="47"/>
      <c r="RDH235" s="47"/>
      <c r="RDI235" s="47"/>
      <c r="RDJ235" s="47"/>
      <c r="RDK235" s="47"/>
      <c r="RDL235" s="47"/>
      <c r="RDM235" s="47"/>
      <c r="RDN235" s="47"/>
      <c r="RDO235" s="47"/>
      <c r="RDP235" s="47"/>
      <c r="RDQ235" s="47"/>
      <c r="RDR235" s="47"/>
      <c r="RDS235" s="47"/>
      <c r="RDT235" s="47"/>
      <c r="RDU235" s="47"/>
      <c r="RDV235" s="47"/>
      <c r="RDW235" s="47"/>
      <c r="RDX235" s="47"/>
      <c r="RDY235" s="47"/>
      <c r="RDZ235" s="47"/>
      <c r="REA235" s="47"/>
      <c r="REB235" s="47"/>
      <c r="REC235" s="47"/>
      <c r="RED235" s="47"/>
      <c r="REE235" s="47"/>
      <c r="REF235" s="47"/>
      <c r="REG235" s="47"/>
      <c r="REH235" s="47"/>
      <c r="REI235" s="47"/>
      <c r="REJ235" s="47"/>
      <c r="REK235" s="47"/>
      <c r="REL235" s="47"/>
      <c r="REM235" s="47"/>
      <c r="REN235" s="47"/>
      <c r="REO235" s="47"/>
      <c r="REP235" s="47"/>
      <c r="REQ235" s="47"/>
      <c r="RER235" s="47"/>
      <c r="RES235" s="47"/>
      <c r="RET235" s="47"/>
      <c r="REU235" s="47"/>
      <c r="REV235" s="47"/>
      <c r="REW235" s="47"/>
      <c r="REX235" s="47"/>
      <c r="REY235" s="47"/>
      <c r="REZ235" s="47"/>
      <c r="RFA235" s="47"/>
      <c r="RFB235" s="47"/>
      <c r="RFC235" s="47"/>
      <c r="RFD235" s="47"/>
      <c r="RFE235" s="47"/>
      <c r="RFF235" s="47"/>
      <c r="RFG235" s="47"/>
      <c r="RFH235" s="47"/>
      <c r="RFI235" s="47"/>
      <c r="RFJ235" s="47"/>
      <c r="RFK235" s="47"/>
      <c r="RFL235" s="47"/>
      <c r="RFM235" s="47"/>
      <c r="RFN235" s="47"/>
      <c r="RFO235" s="47"/>
      <c r="RFP235" s="47"/>
      <c r="RFQ235" s="47"/>
      <c r="RFR235" s="47"/>
      <c r="RFS235" s="47"/>
      <c r="RFT235" s="47"/>
      <c r="RFU235" s="47"/>
      <c r="RFV235" s="47"/>
      <c r="RFW235" s="47"/>
      <c r="RFX235" s="47"/>
      <c r="RFY235" s="47"/>
      <c r="RFZ235" s="47"/>
      <c r="RGA235" s="47"/>
      <c r="RGB235" s="47"/>
      <c r="RGC235" s="47"/>
      <c r="RGD235" s="47"/>
      <c r="RGE235" s="47"/>
      <c r="RGF235" s="47"/>
      <c r="RGG235" s="47"/>
      <c r="RGH235" s="47"/>
      <c r="RGI235" s="47"/>
      <c r="RGJ235" s="47"/>
      <c r="RGK235" s="47"/>
      <c r="RGL235" s="47"/>
      <c r="RGM235" s="47"/>
      <c r="RGN235" s="47"/>
      <c r="RGO235" s="47"/>
      <c r="RGP235" s="47"/>
      <c r="RGQ235" s="47"/>
      <c r="RGR235" s="47"/>
      <c r="RGS235" s="47"/>
      <c r="RGT235" s="47"/>
      <c r="RGU235" s="47"/>
      <c r="RGV235" s="47"/>
      <c r="RGW235" s="47"/>
      <c r="RGX235" s="47"/>
      <c r="RGY235" s="47"/>
      <c r="RGZ235" s="47"/>
      <c r="RHA235" s="47"/>
      <c r="RHB235" s="47"/>
      <c r="RHC235" s="47"/>
      <c r="RHD235" s="47"/>
      <c r="RHE235" s="47"/>
      <c r="RHF235" s="47"/>
      <c r="RHG235" s="47"/>
      <c r="RHH235" s="47"/>
      <c r="RHI235" s="47"/>
      <c r="RHJ235" s="47"/>
      <c r="RHK235" s="47"/>
      <c r="RHL235" s="47"/>
      <c r="RHM235" s="47"/>
      <c r="RHN235" s="47"/>
      <c r="RHO235" s="47"/>
      <c r="RHP235" s="47"/>
      <c r="RHQ235" s="47"/>
      <c r="RHR235" s="47"/>
      <c r="RHS235" s="47"/>
      <c r="RHT235" s="47"/>
      <c r="RHU235" s="47"/>
      <c r="RHV235" s="47"/>
      <c r="RHW235" s="47"/>
      <c r="RHX235" s="47"/>
      <c r="RHY235" s="47"/>
      <c r="RHZ235" s="47"/>
      <c r="RIA235" s="47"/>
      <c r="RIB235" s="47"/>
      <c r="RIC235" s="47"/>
      <c r="RID235" s="47"/>
      <c r="RIE235" s="47"/>
      <c r="RIF235" s="47"/>
      <c r="RIG235" s="47"/>
      <c r="RIH235" s="47"/>
      <c r="RII235" s="47"/>
      <c r="RIJ235" s="47"/>
      <c r="RIK235" s="47"/>
      <c r="RIL235" s="47"/>
      <c r="RIM235" s="47"/>
      <c r="RIN235" s="47"/>
      <c r="RIO235" s="47"/>
      <c r="RIP235" s="47"/>
      <c r="RIQ235" s="47"/>
      <c r="RIR235" s="47"/>
      <c r="RIS235" s="47"/>
      <c r="RIT235" s="47"/>
      <c r="RIU235" s="47"/>
      <c r="RIV235" s="47"/>
      <c r="RIW235" s="47"/>
      <c r="RIX235" s="47"/>
      <c r="RIY235" s="47"/>
      <c r="RIZ235" s="47"/>
      <c r="RJA235" s="47"/>
      <c r="RJB235" s="47"/>
      <c r="RJC235" s="47"/>
      <c r="RJD235" s="47"/>
      <c r="RJE235" s="47"/>
      <c r="RJF235" s="47"/>
      <c r="RJG235" s="47"/>
      <c r="RJH235" s="47"/>
      <c r="RJI235" s="47"/>
      <c r="RJJ235" s="47"/>
      <c r="RJK235" s="47"/>
      <c r="RJL235" s="47"/>
      <c r="RJM235" s="47"/>
      <c r="RJN235" s="47"/>
      <c r="RJO235" s="47"/>
      <c r="RJP235" s="47"/>
      <c r="RJQ235" s="47"/>
      <c r="RJR235" s="47"/>
      <c r="RJS235" s="47"/>
      <c r="RJT235" s="47"/>
      <c r="RJU235" s="47"/>
      <c r="RJV235" s="47"/>
      <c r="RJW235" s="47"/>
      <c r="RJX235" s="47"/>
      <c r="RJY235" s="47"/>
      <c r="RJZ235" s="47"/>
      <c r="RKA235" s="47"/>
      <c r="RKB235" s="47"/>
      <c r="RKC235" s="47"/>
      <c r="RKD235" s="47"/>
      <c r="RKE235" s="47"/>
      <c r="RKF235" s="47"/>
      <c r="RKG235" s="47"/>
      <c r="RKH235" s="47"/>
      <c r="RKI235" s="47"/>
      <c r="RKJ235" s="47"/>
      <c r="RKK235" s="47"/>
      <c r="RKL235" s="47"/>
      <c r="RKM235" s="47"/>
      <c r="RKN235" s="47"/>
      <c r="RKO235" s="47"/>
      <c r="RKP235" s="47"/>
      <c r="RKQ235" s="47"/>
      <c r="RKR235" s="47"/>
      <c r="RKS235" s="47"/>
      <c r="RKT235" s="47"/>
      <c r="RKU235" s="47"/>
      <c r="RKV235" s="47"/>
      <c r="RKW235" s="47"/>
      <c r="RKX235" s="47"/>
      <c r="RKY235" s="47"/>
      <c r="RKZ235" s="47"/>
      <c r="RLA235" s="47"/>
      <c r="RLB235" s="47"/>
      <c r="RLC235" s="47"/>
      <c r="RLD235" s="47"/>
      <c r="RLE235" s="47"/>
      <c r="RLF235" s="47"/>
      <c r="RLG235" s="47"/>
      <c r="RLH235" s="47"/>
      <c r="RLI235" s="47"/>
      <c r="RLJ235" s="47"/>
      <c r="RLK235" s="47"/>
      <c r="RLL235" s="47"/>
      <c r="RLM235" s="47"/>
      <c r="RLN235" s="47"/>
      <c r="RLO235" s="47"/>
      <c r="RLP235" s="47"/>
      <c r="RLQ235" s="47"/>
      <c r="RLR235" s="47"/>
      <c r="RLS235" s="47"/>
      <c r="RLT235" s="47"/>
      <c r="RLU235" s="47"/>
      <c r="RLV235" s="47"/>
      <c r="RLW235" s="47"/>
      <c r="RLX235" s="47"/>
      <c r="RLY235" s="47"/>
      <c r="RLZ235" s="47"/>
      <c r="RMA235" s="47"/>
      <c r="RMB235" s="47"/>
      <c r="RMC235" s="47"/>
      <c r="RMD235" s="47"/>
      <c r="RME235" s="47"/>
      <c r="RMF235" s="47"/>
      <c r="RMG235" s="47"/>
      <c r="RMH235" s="47"/>
      <c r="RMI235" s="47"/>
      <c r="RMJ235" s="47"/>
      <c r="RMK235" s="47"/>
      <c r="RML235" s="47"/>
      <c r="RMM235" s="47"/>
      <c r="RMN235" s="47"/>
      <c r="RMO235" s="47"/>
      <c r="RMP235" s="47"/>
      <c r="RMQ235" s="47"/>
      <c r="RMR235" s="47"/>
      <c r="RMS235" s="47"/>
      <c r="RMT235" s="47"/>
      <c r="RMU235" s="47"/>
      <c r="RMV235" s="47"/>
      <c r="RMW235" s="47"/>
      <c r="RMX235" s="47"/>
      <c r="RMY235" s="47"/>
      <c r="RMZ235" s="47"/>
      <c r="RNA235" s="47"/>
      <c r="RNB235" s="47"/>
      <c r="RNC235" s="47"/>
      <c r="RND235" s="47"/>
      <c r="RNE235" s="47"/>
      <c r="RNF235" s="47"/>
      <c r="RNG235" s="47"/>
      <c r="RNH235" s="47"/>
      <c r="RNI235" s="47"/>
      <c r="RNJ235" s="47"/>
      <c r="RNK235" s="47"/>
      <c r="RNL235" s="47"/>
      <c r="RNM235" s="47"/>
      <c r="RNN235" s="47"/>
      <c r="RNO235" s="47"/>
      <c r="RNP235" s="47"/>
      <c r="RNQ235" s="47"/>
      <c r="RNR235" s="47"/>
      <c r="RNS235" s="47"/>
      <c r="RNT235" s="47"/>
      <c r="RNU235" s="47"/>
      <c r="RNV235" s="47"/>
      <c r="RNW235" s="47"/>
      <c r="RNX235" s="47"/>
      <c r="RNY235" s="47"/>
      <c r="RNZ235" s="47"/>
      <c r="ROA235" s="47"/>
      <c r="ROB235" s="47"/>
      <c r="ROC235" s="47"/>
      <c r="ROD235" s="47"/>
      <c r="ROE235" s="47"/>
      <c r="ROF235" s="47"/>
      <c r="ROG235" s="47"/>
      <c r="ROH235" s="47"/>
      <c r="ROI235" s="47"/>
      <c r="ROJ235" s="47"/>
      <c r="ROK235" s="47"/>
      <c r="ROL235" s="47"/>
      <c r="ROM235" s="47"/>
      <c r="RON235" s="47"/>
      <c r="ROO235" s="47"/>
      <c r="ROP235" s="47"/>
      <c r="ROQ235" s="47"/>
      <c r="ROR235" s="47"/>
      <c r="ROS235" s="47"/>
      <c r="ROT235" s="47"/>
      <c r="ROU235" s="47"/>
      <c r="ROV235" s="47"/>
      <c r="ROW235" s="47"/>
      <c r="ROX235" s="47"/>
      <c r="ROY235" s="47"/>
      <c r="ROZ235" s="47"/>
      <c r="RPA235" s="47"/>
      <c r="RPB235" s="47"/>
      <c r="RPC235" s="47"/>
      <c r="RPD235" s="47"/>
      <c r="RPE235" s="47"/>
      <c r="RPF235" s="47"/>
      <c r="RPG235" s="47"/>
      <c r="RPH235" s="47"/>
      <c r="RPI235" s="47"/>
      <c r="RPJ235" s="47"/>
      <c r="RPK235" s="47"/>
      <c r="RPL235" s="47"/>
      <c r="RPM235" s="47"/>
      <c r="RPN235" s="47"/>
      <c r="RPO235" s="47"/>
      <c r="RPP235" s="47"/>
      <c r="RPQ235" s="47"/>
      <c r="RPR235" s="47"/>
      <c r="RPS235" s="47"/>
      <c r="RPT235" s="47"/>
      <c r="RPU235" s="47"/>
      <c r="RPV235" s="47"/>
      <c r="RPW235" s="47"/>
      <c r="RPX235" s="47"/>
      <c r="RPY235" s="47"/>
      <c r="RPZ235" s="47"/>
      <c r="RQA235" s="47"/>
      <c r="RQB235" s="47"/>
      <c r="RQC235" s="47"/>
      <c r="RQD235" s="47"/>
      <c r="RQE235" s="47"/>
      <c r="RQF235" s="47"/>
      <c r="RQG235" s="47"/>
      <c r="RQH235" s="47"/>
      <c r="RQI235" s="47"/>
      <c r="RQJ235" s="47"/>
      <c r="RQK235" s="47"/>
      <c r="RQL235" s="47"/>
      <c r="RQM235" s="47"/>
      <c r="RQN235" s="47"/>
      <c r="RQO235" s="47"/>
      <c r="RQP235" s="47"/>
      <c r="RQQ235" s="47"/>
      <c r="RQR235" s="47"/>
      <c r="RQS235" s="47"/>
      <c r="RQT235" s="47"/>
      <c r="RQU235" s="47"/>
      <c r="RQV235" s="47"/>
      <c r="RQW235" s="47"/>
      <c r="RQX235" s="47"/>
      <c r="RQY235" s="47"/>
      <c r="RQZ235" s="47"/>
      <c r="RRA235" s="47"/>
      <c r="RRB235" s="47"/>
      <c r="RRC235" s="47"/>
      <c r="RRD235" s="47"/>
      <c r="RRE235" s="47"/>
      <c r="RRF235" s="47"/>
      <c r="RRG235" s="47"/>
      <c r="RRH235" s="47"/>
      <c r="RRI235" s="47"/>
      <c r="RRJ235" s="47"/>
      <c r="RRK235" s="47"/>
      <c r="RRL235" s="47"/>
      <c r="RRM235" s="47"/>
      <c r="RRN235" s="47"/>
      <c r="RRO235" s="47"/>
      <c r="RRP235" s="47"/>
      <c r="RRQ235" s="47"/>
      <c r="RRR235" s="47"/>
      <c r="RRS235" s="47"/>
      <c r="RRT235" s="47"/>
      <c r="RRU235" s="47"/>
      <c r="RRV235" s="47"/>
      <c r="RRW235" s="47"/>
      <c r="RRX235" s="47"/>
      <c r="RRY235" s="47"/>
      <c r="RRZ235" s="47"/>
      <c r="RSA235" s="47"/>
      <c r="RSB235" s="47"/>
      <c r="RSC235" s="47"/>
      <c r="RSD235" s="47"/>
      <c r="RSE235" s="47"/>
      <c r="RSF235" s="47"/>
      <c r="RSG235" s="47"/>
      <c r="RSH235" s="47"/>
      <c r="RSI235" s="47"/>
      <c r="RSJ235" s="47"/>
      <c r="RSK235" s="47"/>
      <c r="RSL235" s="47"/>
      <c r="RSM235" s="47"/>
      <c r="RSN235" s="47"/>
      <c r="RSO235" s="47"/>
      <c r="RSP235" s="47"/>
      <c r="RSQ235" s="47"/>
      <c r="RSR235" s="47"/>
      <c r="RSS235" s="47"/>
      <c r="RST235" s="47"/>
      <c r="RSU235" s="47"/>
      <c r="RSV235" s="47"/>
      <c r="RSW235" s="47"/>
      <c r="RSX235" s="47"/>
      <c r="RSY235" s="47"/>
      <c r="RSZ235" s="47"/>
      <c r="RTA235" s="47"/>
      <c r="RTB235" s="47"/>
      <c r="RTC235" s="47"/>
      <c r="RTD235" s="47"/>
      <c r="RTE235" s="47"/>
      <c r="RTF235" s="47"/>
      <c r="RTG235" s="47"/>
      <c r="RTH235" s="47"/>
      <c r="RTI235" s="47"/>
      <c r="RTJ235" s="47"/>
      <c r="RTK235" s="47"/>
      <c r="RTL235" s="47"/>
      <c r="RTM235" s="47"/>
      <c r="RTN235" s="47"/>
      <c r="RTO235" s="47"/>
      <c r="RTP235" s="47"/>
      <c r="RTQ235" s="47"/>
      <c r="RTR235" s="47"/>
      <c r="RTS235" s="47"/>
      <c r="RTT235" s="47"/>
      <c r="RTU235" s="47"/>
      <c r="RTV235" s="47"/>
      <c r="RTW235" s="47"/>
      <c r="RTX235" s="47"/>
      <c r="RTY235" s="47"/>
      <c r="RTZ235" s="47"/>
      <c r="RUA235" s="47"/>
      <c r="RUB235" s="47"/>
      <c r="RUC235" s="47"/>
      <c r="RUD235" s="47"/>
      <c r="RUE235" s="47"/>
      <c r="RUF235" s="47"/>
      <c r="RUG235" s="47"/>
      <c r="RUH235" s="47"/>
      <c r="RUI235" s="47"/>
      <c r="RUJ235" s="47"/>
      <c r="RUK235" s="47"/>
      <c r="RUL235" s="47"/>
      <c r="RUM235" s="47"/>
      <c r="RUN235" s="47"/>
      <c r="RUO235" s="47"/>
      <c r="RUP235" s="47"/>
      <c r="RUQ235" s="47"/>
      <c r="RUR235" s="47"/>
      <c r="RUS235" s="47"/>
      <c r="RUT235" s="47"/>
      <c r="RUU235" s="47"/>
      <c r="RUV235" s="47"/>
      <c r="RUW235" s="47"/>
      <c r="RUX235" s="47"/>
      <c r="RUY235" s="47"/>
      <c r="RUZ235" s="47"/>
      <c r="RVA235" s="47"/>
      <c r="RVB235" s="47"/>
      <c r="RVC235" s="47"/>
      <c r="RVD235" s="47"/>
      <c r="RVE235" s="47"/>
      <c r="RVF235" s="47"/>
      <c r="RVG235" s="47"/>
      <c r="RVH235" s="47"/>
      <c r="RVI235" s="47"/>
      <c r="RVJ235" s="47"/>
      <c r="RVK235" s="47"/>
      <c r="RVL235" s="47"/>
      <c r="RVM235" s="47"/>
      <c r="RVN235" s="47"/>
      <c r="RVO235" s="47"/>
      <c r="RVP235" s="47"/>
      <c r="RVQ235" s="47"/>
      <c r="RVR235" s="47"/>
      <c r="RVS235" s="47"/>
      <c r="RVT235" s="47"/>
      <c r="RVU235" s="47"/>
      <c r="RVV235" s="47"/>
      <c r="RVW235" s="47"/>
      <c r="RVX235" s="47"/>
      <c r="RVY235" s="47"/>
      <c r="RVZ235" s="47"/>
      <c r="RWA235" s="47"/>
      <c r="RWB235" s="47"/>
      <c r="RWC235" s="47"/>
      <c r="RWD235" s="47"/>
      <c r="RWE235" s="47"/>
      <c r="RWF235" s="47"/>
      <c r="RWG235" s="47"/>
      <c r="RWH235" s="47"/>
      <c r="RWI235" s="47"/>
      <c r="RWJ235" s="47"/>
      <c r="RWK235" s="47"/>
      <c r="RWL235" s="47"/>
      <c r="RWM235" s="47"/>
      <c r="RWN235" s="47"/>
      <c r="RWO235" s="47"/>
      <c r="RWP235" s="47"/>
      <c r="RWQ235" s="47"/>
      <c r="RWR235" s="47"/>
      <c r="RWS235" s="47"/>
      <c r="RWT235" s="47"/>
      <c r="RWU235" s="47"/>
      <c r="RWV235" s="47"/>
      <c r="RWW235" s="47"/>
      <c r="RWX235" s="47"/>
      <c r="RWY235" s="47"/>
      <c r="RWZ235" s="47"/>
      <c r="RXA235" s="47"/>
      <c r="RXB235" s="47"/>
      <c r="RXC235" s="47"/>
      <c r="RXD235" s="47"/>
      <c r="RXE235" s="47"/>
      <c r="RXF235" s="47"/>
      <c r="RXG235" s="47"/>
      <c r="RXH235" s="47"/>
      <c r="RXI235" s="47"/>
      <c r="RXJ235" s="47"/>
      <c r="RXK235" s="47"/>
      <c r="RXL235" s="47"/>
      <c r="RXM235" s="47"/>
      <c r="RXN235" s="47"/>
      <c r="RXO235" s="47"/>
      <c r="RXP235" s="47"/>
      <c r="RXQ235" s="47"/>
      <c r="RXR235" s="47"/>
      <c r="RXS235" s="47"/>
      <c r="RXT235" s="47"/>
      <c r="RXU235" s="47"/>
      <c r="RXV235" s="47"/>
      <c r="RXW235" s="47"/>
      <c r="RXX235" s="47"/>
      <c r="RXY235" s="47"/>
      <c r="RXZ235" s="47"/>
      <c r="RYA235" s="47"/>
      <c r="RYB235" s="47"/>
      <c r="RYC235" s="47"/>
      <c r="RYD235" s="47"/>
      <c r="RYE235" s="47"/>
      <c r="RYF235" s="47"/>
      <c r="RYG235" s="47"/>
      <c r="RYH235" s="47"/>
      <c r="RYI235" s="47"/>
      <c r="RYJ235" s="47"/>
      <c r="RYK235" s="47"/>
      <c r="RYL235" s="47"/>
      <c r="RYM235" s="47"/>
      <c r="RYN235" s="47"/>
      <c r="RYO235" s="47"/>
      <c r="RYP235" s="47"/>
      <c r="RYQ235" s="47"/>
      <c r="RYR235" s="47"/>
      <c r="RYS235" s="47"/>
      <c r="RYT235" s="47"/>
      <c r="RYU235" s="47"/>
      <c r="RYV235" s="47"/>
      <c r="RYW235" s="47"/>
      <c r="RYX235" s="47"/>
      <c r="RYY235" s="47"/>
      <c r="RYZ235" s="47"/>
      <c r="RZA235" s="47"/>
      <c r="RZB235" s="47"/>
      <c r="RZC235" s="47"/>
      <c r="RZD235" s="47"/>
      <c r="RZE235" s="47"/>
      <c r="RZF235" s="47"/>
      <c r="RZG235" s="47"/>
      <c r="RZH235" s="47"/>
      <c r="RZI235" s="47"/>
      <c r="RZJ235" s="47"/>
      <c r="RZK235" s="47"/>
      <c r="RZL235" s="47"/>
      <c r="RZM235" s="47"/>
      <c r="RZN235" s="47"/>
      <c r="RZO235" s="47"/>
      <c r="RZP235" s="47"/>
      <c r="RZQ235" s="47"/>
      <c r="RZR235" s="47"/>
      <c r="RZS235" s="47"/>
      <c r="RZT235" s="47"/>
      <c r="RZU235" s="47"/>
      <c r="RZV235" s="47"/>
      <c r="RZW235" s="47"/>
      <c r="RZX235" s="47"/>
      <c r="RZY235" s="47"/>
      <c r="RZZ235" s="47"/>
      <c r="SAA235" s="47"/>
      <c r="SAB235" s="47"/>
      <c r="SAC235" s="47"/>
      <c r="SAD235" s="47"/>
      <c r="SAE235" s="47"/>
      <c r="SAF235" s="47"/>
      <c r="SAG235" s="47"/>
      <c r="SAH235" s="47"/>
      <c r="SAI235" s="47"/>
      <c r="SAJ235" s="47"/>
      <c r="SAK235" s="47"/>
      <c r="SAL235" s="47"/>
      <c r="SAM235" s="47"/>
      <c r="SAN235" s="47"/>
      <c r="SAO235" s="47"/>
      <c r="SAP235" s="47"/>
      <c r="SAQ235" s="47"/>
      <c r="SAR235" s="47"/>
      <c r="SAS235" s="47"/>
      <c r="SAT235" s="47"/>
      <c r="SAU235" s="47"/>
      <c r="SAV235" s="47"/>
      <c r="SAW235" s="47"/>
      <c r="SAX235" s="47"/>
      <c r="SAY235" s="47"/>
      <c r="SAZ235" s="47"/>
      <c r="SBA235" s="47"/>
      <c r="SBB235" s="47"/>
      <c r="SBC235" s="47"/>
      <c r="SBD235" s="47"/>
      <c r="SBE235" s="47"/>
      <c r="SBF235" s="47"/>
      <c r="SBG235" s="47"/>
      <c r="SBH235" s="47"/>
      <c r="SBI235" s="47"/>
      <c r="SBJ235" s="47"/>
      <c r="SBK235" s="47"/>
      <c r="SBL235" s="47"/>
      <c r="SBM235" s="47"/>
      <c r="SBN235" s="47"/>
      <c r="SBO235" s="47"/>
      <c r="SBP235" s="47"/>
      <c r="SBQ235" s="47"/>
      <c r="SBR235" s="47"/>
      <c r="SBS235" s="47"/>
      <c r="SBT235" s="47"/>
      <c r="SBU235" s="47"/>
      <c r="SBV235" s="47"/>
      <c r="SBW235" s="47"/>
      <c r="SBX235" s="47"/>
      <c r="SBY235" s="47"/>
      <c r="SBZ235" s="47"/>
      <c r="SCA235" s="47"/>
      <c r="SCB235" s="47"/>
      <c r="SCC235" s="47"/>
      <c r="SCD235" s="47"/>
      <c r="SCE235" s="47"/>
      <c r="SCF235" s="47"/>
      <c r="SCG235" s="47"/>
      <c r="SCH235" s="47"/>
      <c r="SCI235" s="47"/>
      <c r="SCJ235" s="47"/>
      <c r="SCK235" s="47"/>
      <c r="SCL235" s="47"/>
      <c r="SCM235" s="47"/>
      <c r="SCN235" s="47"/>
      <c r="SCO235" s="47"/>
      <c r="SCP235" s="47"/>
      <c r="SCQ235" s="47"/>
      <c r="SCR235" s="47"/>
      <c r="SCS235" s="47"/>
      <c r="SCT235" s="47"/>
      <c r="SCU235" s="47"/>
      <c r="SCV235" s="47"/>
      <c r="SCW235" s="47"/>
      <c r="SCX235" s="47"/>
      <c r="SCY235" s="47"/>
      <c r="SCZ235" s="47"/>
      <c r="SDA235" s="47"/>
      <c r="SDB235" s="47"/>
      <c r="SDC235" s="47"/>
      <c r="SDD235" s="47"/>
      <c r="SDE235" s="47"/>
      <c r="SDF235" s="47"/>
      <c r="SDG235" s="47"/>
      <c r="SDH235" s="47"/>
      <c r="SDI235" s="47"/>
      <c r="SDJ235" s="47"/>
      <c r="SDK235" s="47"/>
      <c r="SDL235" s="47"/>
      <c r="SDM235" s="47"/>
      <c r="SDN235" s="47"/>
      <c r="SDO235" s="47"/>
      <c r="SDP235" s="47"/>
      <c r="SDQ235" s="47"/>
      <c r="SDR235" s="47"/>
      <c r="SDS235" s="47"/>
      <c r="SDT235" s="47"/>
      <c r="SDU235" s="47"/>
      <c r="SDV235" s="47"/>
      <c r="SDW235" s="47"/>
      <c r="SDX235" s="47"/>
      <c r="SDY235" s="47"/>
      <c r="SDZ235" s="47"/>
      <c r="SEA235" s="47"/>
      <c r="SEB235" s="47"/>
      <c r="SEC235" s="47"/>
      <c r="SED235" s="47"/>
      <c r="SEE235" s="47"/>
      <c r="SEF235" s="47"/>
      <c r="SEG235" s="47"/>
      <c r="SEH235" s="47"/>
      <c r="SEI235" s="47"/>
      <c r="SEJ235" s="47"/>
      <c r="SEK235" s="47"/>
      <c r="SEL235" s="47"/>
      <c r="SEM235" s="47"/>
      <c r="SEN235" s="47"/>
      <c r="SEO235" s="47"/>
      <c r="SEP235" s="47"/>
      <c r="SEQ235" s="47"/>
      <c r="SER235" s="47"/>
      <c r="SES235" s="47"/>
      <c r="SET235" s="47"/>
      <c r="SEU235" s="47"/>
      <c r="SEV235" s="47"/>
      <c r="SEW235" s="47"/>
      <c r="SEX235" s="47"/>
      <c r="SEY235" s="47"/>
      <c r="SEZ235" s="47"/>
      <c r="SFA235" s="47"/>
      <c r="SFB235" s="47"/>
      <c r="SFC235" s="47"/>
      <c r="SFD235" s="47"/>
      <c r="SFE235" s="47"/>
      <c r="SFF235" s="47"/>
      <c r="SFG235" s="47"/>
      <c r="SFH235" s="47"/>
      <c r="SFI235" s="47"/>
      <c r="SFJ235" s="47"/>
      <c r="SFK235" s="47"/>
      <c r="SFL235" s="47"/>
      <c r="SFM235" s="47"/>
      <c r="SFN235" s="47"/>
      <c r="SFO235" s="47"/>
      <c r="SFP235" s="47"/>
      <c r="SFQ235" s="47"/>
      <c r="SFR235" s="47"/>
      <c r="SFS235" s="47"/>
      <c r="SFT235" s="47"/>
      <c r="SFU235" s="47"/>
      <c r="SFV235" s="47"/>
      <c r="SFW235" s="47"/>
      <c r="SFX235" s="47"/>
      <c r="SFY235" s="47"/>
      <c r="SFZ235" s="47"/>
      <c r="SGA235" s="47"/>
      <c r="SGB235" s="47"/>
      <c r="SGC235" s="47"/>
      <c r="SGD235" s="47"/>
      <c r="SGE235" s="47"/>
      <c r="SGF235" s="47"/>
      <c r="SGG235" s="47"/>
      <c r="SGH235" s="47"/>
      <c r="SGI235" s="47"/>
      <c r="SGJ235" s="47"/>
      <c r="SGK235" s="47"/>
      <c r="SGL235" s="47"/>
      <c r="SGM235" s="47"/>
      <c r="SGN235" s="47"/>
      <c r="SGO235" s="47"/>
      <c r="SGP235" s="47"/>
      <c r="SGQ235" s="47"/>
      <c r="SGR235" s="47"/>
      <c r="SGS235" s="47"/>
      <c r="SGT235" s="47"/>
      <c r="SGU235" s="47"/>
      <c r="SGV235" s="47"/>
      <c r="SGW235" s="47"/>
      <c r="SGX235" s="47"/>
      <c r="SGY235" s="47"/>
      <c r="SGZ235" s="47"/>
      <c r="SHA235" s="47"/>
      <c r="SHB235" s="47"/>
      <c r="SHC235" s="47"/>
      <c r="SHD235" s="47"/>
      <c r="SHE235" s="47"/>
      <c r="SHF235" s="47"/>
      <c r="SHG235" s="47"/>
      <c r="SHH235" s="47"/>
      <c r="SHI235" s="47"/>
      <c r="SHJ235" s="47"/>
      <c r="SHK235" s="47"/>
      <c r="SHL235" s="47"/>
      <c r="SHM235" s="47"/>
      <c r="SHN235" s="47"/>
      <c r="SHO235" s="47"/>
      <c r="SHP235" s="47"/>
      <c r="SHQ235" s="47"/>
      <c r="SHR235" s="47"/>
      <c r="SHS235" s="47"/>
      <c r="SHT235" s="47"/>
      <c r="SHU235" s="47"/>
      <c r="SHV235" s="47"/>
      <c r="SHW235" s="47"/>
      <c r="SHX235" s="47"/>
      <c r="SHY235" s="47"/>
      <c r="SHZ235" s="47"/>
      <c r="SIA235" s="47"/>
      <c r="SIB235" s="47"/>
      <c r="SIC235" s="47"/>
      <c r="SID235" s="47"/>
      <c r="SIE235" s="47"/>
      <c r="SIF235" s="47"/>
      <c r="SIG235" s="47"/>
      <c r="SIH235" s="47"/>
      <c r="SII235" s="47"/>
      <c r="SIJ235" s="47"/>
      <c r="SIK235" s="47"/>
      <c r="SIL235" s="47"/>
      <c r="SIM235" s="47"/>
      <c r="SIN235" s="47"/>
      <c r="SIO235" s="47"/>
      <c r="SIP235" s="47"/>
      <c r="SIQ235" s="47"/>
      <c r="SIR235" s="47"/>
      <c r="SIS235" s="47"/>
      <c r="SIT235" s="47"/>
      <c r="SIU235" s="47"/>
      <c r="SIV235" s="47"/>
      <c r="SIW235" s="47"/>
      <c r="SIX235" s="47"/>
      <c r="SIY235" s="47"/>
      <c r="SIZ235" s="47"/>
      <c r="SJA235" s="47"/>
      <c r="SJB235" s="47"/>
      <c r="SJC235" s="47"/>
      <c r="SJD235" s="47"/>
      <c r="SJE235" s="47"/>
      <c r="SJF235" s="47"/>
      <c r="SJG235" s="47"/>
      <c r="SJH235" s="47"/>
      <c r="SJI235" s="47"/>
      <c r="SJJ235" s="47"/>
      <c r="SJK235" s="47"/>
      <c r="SJL235" s="47"/>
      <c r="SJM235" s="47"/>
      <c r="SJN235" s="47"/>
      <c r="SJO235" s="47"/>
      <c r="SJP235" s="47"/>
      <c r="SJQ235" s="47"/>
      <c r="SJR235" s="47"/>
      <c r="SJS235" s="47"/>
      <c r="SJT235" s="47"/>
      <c r="SJU235" s="47"/>
      <c r="SJV235" s="47"/>
      <c r="SJW235" s="47"/>
      <c r="SJX235" s="47"/>
      <c r="SJY235" s="47"/>
      <c r="SJZ235" s="47"/>
      <c r="SKA235" s="47"/>
      <c r="SKB235" s="47"/>
      <c r="SKC235" s="47"/>
      <c r="SKD235" s="47"/>
      <c r="SKE235" s="47"/>
      <c r="SKF235" s="47"/>
      <c r="SKG235" s="47"/>
      <c r="SKH235" s="47"/>
      <c r="SKI235" s="47"/>
      <c r="SKJ235" s="47"/>
      <c r="SKK235" s="47"/>
      <c r="SKL235" s="47"/>
      <c r="SKM235" s="47"/>
      <c r="SKN235" s="47"/>
      <c r="SKO235" s="47"/>
      <c r="SKP235" s="47"/>
      <c r="SKQ235" s="47"/>
      <c r="SKR235" s="47"/>
      <c r="SKS235" s="47"/>
      <c r="SKT235" s="47"/>
      <c r="SKU235" s="47"/>
      <c r="SKV235" s="47"/>
      <c r="SKW235" s="47"/>
      <c r="SKX235" s="47"/>
      <c r="SKY235" s="47"/>
      <c r="SKZ235" s="47"/>
      <c r="SLA235" s="47"/>
      <c r="SLB235" s="47"/>
      <c r="SLC235" s="47"/>
      <c r="SLD235" s="47"/>
      <c r="SLE235" s="47"/>
      <c r="SLF235" s="47"/>
      <c r="SLG235" s="47"/>
      <c r="SLH235" s="47"/>
      <c r="SLI235" s="47"/>
      <c r="SLJ235" s="47"/>
      <c r="SLK235" s="47"/>
      <c r="SLL235" s="47"/>
      <c r="SLM235" s="47"/>
      <c r="SLN235" s="47"/>
      <c r="SLO235" s="47"/>
      <c r="SLP235" s="47"/>
      <c r="SLQ235" s="47"/>
      <c r="SLR235" s="47"/>
      <c r="SLS235" s="47"/>
      <c r="SLT235" s="47"/>
      <c r="SLU235" s="47"/>
      <c r="SLV235" s="47"/>
      <c r="SLW235" s="47"/>
      <c r="SLX235" s="47"/>
      <c r="SLY235" s="47"/>
      <c r="SLZ235" s="47"/>
      <c r="SMA235" s="47"/>
      <c r="SMB235" s="47"/>
      <c r="SMC235" s="47"/>
      <c r="SMD235" s="47"/>
      <c r="SME235" s="47"/>
      <c r="SMF235" s="47"/>
      <c r="SMG235" s="47"/>
      <c r="SMH235" s="47"/>
      <c r="SMI235" s="47"/>
      <c r="SMJ235" s="47"/>
      <c r="SMK235" s="47"/>
      <c r="SML235" s="47"/>
      <c r="SMM235" s="47"/>
      <c r="SMN235" s="47"/>
      <c r="SMO235" s="47"/>
      <c r="SMP235" s="47"/>
      <c r="SMQ235" s="47"/>
      <c r="SMR235" s="47"/>
      <c r="SMS235" s="47"/>
      <c r="SMT235" s="47"/>
      <c r="SMU235" s="47"/>
      <c r="SMV235" s="47"/>
      <c r="SMW235" s="47"/>
      <c r="SMX235" s="47"/>
      <c r="SMY235" s="47"/>
      <c r="SMZ235" s="47"/>
      <c r="SNA235" s="47"/>
      <c r="SNB235" s="47"/>
      <c r="SNC235" s="47"/>
      <c r="SND235" s="47"/>
      <c r="SNE235" s="47"/>
      <c r="SNF235" s="47"/>
      <c r="SNG235" s="47"/>
      <c r="SNH235" s="47"/>
      <c r="SNI235" s="47"/>
      <c r="SNJ235" s="47"/>
      <c r="SNK235" s="47"/>
      <c r="SNL235" s="47"/>
      <c r="SNM235" s="47"/>
      <c r="SNN235" s="47"/>
      <c r="SNO235" s="47"/>
      <c r="SNP235" s="47"/>
      <c r="SNQ235" s="47"/>
      <c r="SNR235" s="47"/>
      <c r="SNS235" s="47"/>
      <c r="SNT235" s="47"/>
      <c r="SNU235" s="47"/>
      <c r="SNV235" s="47"/>
      <c r="SNW235" s="47"/>
      <c r="SNX235" s="47"/>
      <c r="SNY235" s="47"/>
      <c r="SNZ235" s="47"/>
      <c r="SOA235" s="47"/>
      <c r="SOB235" s="47"/>
      <c r="SOC235" s="47"/>
      <c r="SOD235" s="47"/>
      <c r="SOE235" s="47"/>
      <c r="SOF235" s="47"/>
      <c r="SOG235" s="47"/>
      <c r="SOH235" s="47"/>
      <c r="SOI235" s="47"/>
      <c r="SOJ235" s="47"/>
      <c r="SOK235" s="47"/>
      <c r="SOL235" s="47"/>
      <c r="SOM235" s="47"/>
      <c r="SON235" s="47"/>
      <c r="SOO235" s="47"/>
      <c r="SOP235" s="47"/>
      <c r="SOQ235" s="47"/>
      <c r="SOR235" s="47"/>
      <c r="SOS235" s="47"/>
      <c r="SOT235" s="47"/>
      <c r="SOU235" s="47"/>
      <c r="SOV235" s="47"/>
      <c r="SOW235" s="47"/>
      <c r="SOX235" s="47"/>
      <c r="SOY235" s="47"/>
      <c r="SOZ235" s="47"/>
      <c r="SPA235" s="47"/>
      <c r="SPB235" s="47"/>
      <c r="SPC235" s="47"/>
      <c r="SPD235" s="47"/>
      <c r="SPE235" s="47"/>
      <c r="SPF235" s="47"/>
      <c r="SPG235" s="47"/>
      <c r="SPH235" s="47"/>
      <c r="SPI235" s="47"/>
      <c r="SPJ235" s="47"/>
      <c r="SPK235" s="47"/>
      <c r="SPL235" s="47"/>
      <c r="SPM235" s="47"/>
      <c r="SPN235" s="47"/>
      <c r="SPO235" s="47"/>
      <c r="SPP235" s="47"/>
      <c r="SPQ235" s="47"/>
      <c r="SPR235" s="47"/>
      <c r="SPS235" s="47"/>
      <c r="SPT235" s="47"/>
      <c r="SPU235" s="47"/>
      <c r="SPV235" s="47"/>
      <c r="SPW235" s="47"/>
      <c r="SPX235" s="47"/>
      <c r="SPY235" s="47"/>
      <c r="SPZ235" s="47"/>
      <c r="SQA235" s="47"/>
      <c r="SQB235" s="47"/>
      <c r="SQC235" s="47"/>
      <c r="SQD235" s="47"/>
      <c r="SQE235" s="47"/>
      <c r="SQF235" s="47"/>
      <c r="SQG235" s="47"/>
      <c r="SQH235" s="47"/>
      <c r="SQI235" s="47"/>
      <c r="SQJ235" s="47"/>
      <c r="SQK235" s="47"/>
      <c r="SQL235" s="47"/>
      <c r="SQM235" s="47"/>
      <c r="SQN235" s="47"/>
      <c r="SQO235" s="47"/>
      <c r="SQP235" s="47"/>
      <c r="SQQ235" s="47"/>
      <c r="SQR235" s="47"/>
      <c r="SQS235" s="47"/>
      <c r="SQT235" s="47"/>
      <c r="SQU235" s="47"/>
      <c r="SQV235" s="47"/>
      <c r="SQW235" s="47"/>
      <c r="SQX235" s="47"/>
      <c r="SQY235" s="47"/>
      <c r="SQZ235" s="47"/>
      <c r="SRA235" s="47"/>
      <c r="SRB235" s="47"/>
      <c r="SRC235" s="47"/>
      <c r="SRD235" s="47"/>
      <c r="SRE235" s="47"/>
      <c r="SRF235" s="47"/>
      <c r="SRG235" s="47"/>
      <c r="SRH235" s="47"/>
      <c r="SRI235" s="47"/>
      <c r="SRJ235" s="47"/>
      <c r="SRK235" s="47"/>
      <c r="SRL235" s="47"/>
      <c r="SRM235" s="47"/>
      <c r="SRN235" s="47"/>
      <c r="SRO235" s="47"/>
      <c r="SRP235" s="47"/>
      <c r="SRQ235" s="47"/>
      <c r="SRR235" s="47"/>
      <c r="SRS235" s="47"/>
      <c r="SRT235" s="47"/>
      <c r="SRU235" s="47"/>
      <c r="SRV235" s="47"/>
      <c r="SRW235" s="47"/>
      <c r="SRX235" s="47"/>
      <c r="SRY235" s="47"/>
      <c r="SRZ235" s="47"/>
      <c r="SSA235" s="47"/>
      <c r="SSB235" s="47"/>
      <c r="SSC235" s="47"/>
      <c r="SSD235" s="47"/>
      <c r="SSE235" s="47"/>
      <c r="SSF235" s="47"/>
      <c r="SSG235" s="47"/>
      <c r="SSH235" s="47"/>
      <c r="SSI235" s="47"/>
      <c r="SSJ235" s="47"/>
      <c r="SSK235" s="47"/>
      <c r="SSL235" s="47"/>
      <c r="SSM235" s="47"/>
      <c r="SSN235" s="47"/>
      <c r="SSO235" s="47"/>
      <c r="SSP235" s="47"/>
      <c r="SSQ235" s="47"/>
      <c r="SSR235" s="47"/>
      <c r="SSS235" s="47"/>
      <c r="SST235" s="47"/>
      <c r="SSU235" s="47"/>
      <c r="SSV235" s="47"/>
      <c r="SSW235" s="47"/>
      <c r="SSX235" s="47"/>
      <c r="SSY235" s="47"/>
      <c r="SSZ235" s="47"/>
      <c r="STA235" s="47"/>
      <c r="STB235" s="47"/>
      <c r="STC235" s="47"/>
      <c r="STD235" s="47"/>
      <c r="STE235" s="47"/>
      <c r="STF235" s="47"/>
      <c r="STG235" s="47"/>
      <c r="STH235" s="47"/>
      <c r="STI235" s="47"/>
      <c r="STJ235" s="47"/>
      <c r="STK235" s="47"/>
      <c r="STL235" s="47"/>
      <c r="STM235" s="47"/>
      <c r="STN235" s="47"/>
      <c r="STO235" s="47"/>
      <c r="STP235" s="47"/>
      <c r="STQ235" s="47"/>
      <c r="STR235" s="47"/>
      <c r="STS235" s="47"/>
      <c r="STT235" s="47"/>
      <c r="STU235" s="47"/>
      <c r="STV235" s="47"/>
      <c r="STW235" s="47"/>
      <c r="STX235" s="47"/>
      <c r="STY235" s="47"/>
      <c r="STZ235" s="47"/>
      <c r="SUA235" s="47"/>
      <c r="SUB235" s="47"/>
      <c r="SUC235" s="47"/>
      <c r="SUD235" s="47"/>
      <c r="SUE235" s="47"/>
      <c r="SUF235" s="47"/>
      <c r="SUG235" s="47"/>
      <c r="SUH235" s="47"/>
      <c r="SUI235" s="47"/>
      <c r="SUJ235" s="47"/>
      <c r="SUK235" s="47"/>
      <c r="SUL235" s="47"/>
      <c r="SUM235" s="47"/>
      <c r="SUN235" s="47"/>
      <c r="SUO235" s="47"/>
      <c r="SUP235" s="47"/>
      <c r="SUQ235" s="47"/>
      <c r="SUR235" s="47"/>
      <c r="SUS235" s="47"/>
      <c r="SUT235" s="47"/>
      <c r="SUU235" s="47"/>
      <c r="SUV235" s="47"/>
      <c r="SUW235" s="47"/>
      <c r="SUX235" s="47"/>
      <c r="SUY235" s="47"/>
      <c r="SUZ235" s="47"/>
      <c r="SVA235" s="47"/>
      <c r="SVB235" s="47"/>
      <c r="SVC235" s="47"/>
      <c r="SVD235" s="47"/>
      <c r="SVE235" s="47"/>
      <c r="SVF235" s="47"/>
      <c r="SVG235" s="47"/>
      <c r="SVH235" s="47"/>
      <c r="SVI235" s="47"/>
      <c r="SVJ235" s="47"/>
      <c r="SVK235" s="47"/>
      <c r="SVL235" s="47"/>
      <c r="SVM235" s="47"/>
      <c r="SVN235" s="47"/>
      <c r="SVO235" s="47"/>
      <c r="SVP235" s="47"/>
      <c r="SVQ235" s="47"/>
      <c r="SVR235" s="47"/>
      <c r="SVS235" s="47"/>
      <c r="SVT235" s="47"/>
      <c r="SVU235" s="47"/>
      <c r="SVV235" s="47"/>
      <c r="SVW235" s="47"/>
      <c r="SVX235" s="47"/>
      <c r="SVY235" s="47"/>
      <c r="SVZ235" s="47"/>
      <c r="SWA235" s="47"/>
      <c r="SWB235" s="47"/>
      <c r="SWC235" s="47"/>
      <c r="SWD235" s="47"/>
      <c r="SWE235" s="47"/>
      <c r="SWF235" s="47"/>
      <c r="SWG235" s="47"/>
      <c r="SWH235" s="47"/>
      <c r="SWI235" s="47"/>
      <c r="SWJ235" s="47"/>
      <c r="SWK235" s="47"/>
      <c r="SWL235" s="47"/>
      <c r="SWM235" s="47"/>
      <c r="SWN235" s="47"/>
      <c r="SWO235" s="47"/>
      <c r="SWP235" s="47"/>
      <c r="SWQ235" s="47"/>
      <c r="SWR235" s="47"/>
      <c r="SWS235" s="47"/>
      <c r="SWT235" s="47"/>
      <c r="SWU235" s="47"/>
      <c r="SWV235" s="47"/>
      <c r="SWW235" s="47"/>
      <c r="SWX235" s="47"/>
      <c r="SWY235" s="47"/>
      <c r="SWZ235" s="47"/>
      <c r="SXA235" s="47"/>
      <c r="SXB235" s="47"/>
      <c r="SXC235" s="47"/>
      <c r="SXD235" s="47"/>
      <c r="SXE235" s="47"/>
      <c r="SXF235" s="47"/>
      <c r="SXG235" s="47"/>
      <c r="SXH235" s="47"/>
      <c r="SXI235" s="47"/>
      <c r="SXJ235" s="47"/>
      <c r="SXK235" s="47"/>
      <c r="SXL235" s="47"/>
      <c r="SXM235" s="47"/>
      <c r="SXN235" s="47"/>
      <c r="SXO235" s="47"/>
      <c r="SXP235" s="47"/>
      <c r="SXQ235" s="47"/>
      <c r="SXR235" s="47"/>
      <c r="SXS235" s="47"/>
      <c r="SXT235" s="47"/>
      <c r="SXU235" s="47"/>
      <c r="SXV235" s="47"/>
      <c r="SXW235" s="47"/>
      <c r="SXX235" s="47"/>
      <c r="SXY235" s="47"/>
      <c r="SXZ235" s="47"/>
      <c r="SYA235" s="47"/>
      <c r="SYB235" s="47"/>
      <c r="SYC235" s="47"/>
      <c r="SYD235" s="47"/>
      <c r="SYE235" s="47"/>
      <c r="SYF235" s="47"/>
      <c r="SYG235" s="47"/>
      <c r="SYH235" s="47"/>
      <c r="SYI235" s="47"/>
      <c r="SYJ235" s="47"/>
      <c r="SYK235" s="47"/>
      <c r="SYL235" s="47"/>
      <c r="SYM235" s="47"/>
      <c r="SYN235" s="47"/>
      <c r="SYO235" s="47"/>
      <c r="SYP235" s="47"/>
      <c r="SYQ235" s="47"/>
      <c r="SYR235" s="47"/>
      <c r="SYS235" s="47"/>
      <c r="SYT235" s="47"/>
      <c r="SYU235" s="47"/>
      <c r="SYV235" s="47"/>
      <c r="SYW235" s="47"/>
      <c r="SYX235" s="47"/>
      <c r="SYY235" s="47"/>
      <c r="SYZ235" s="47"/>
      <c r="SZA235" s="47"/>
      <c r="SZB235" s="47"/>
      <c r="SZC235" s="47"/>
      <c r="SZD235" s="47"/>
      <c r="SZE235" s="47"/>
      <c r="SZF235" s="47"/>
      <c r="SZG235" s="47"/>
      <c r="SZH235" s="47"/>
      <c r="SZI235" s="47"/>
      <c r="SZJ235" s="47"/>
      <c r="SZK235" s="47"/>
      <c r="SZL235" s="47"/>
      <c r="SZM235" s="47"/>
      <c r="SZN235" s="47"/>
      <c r="SZO235" s="47"/>
      <c r="SZP235" s="47"/>
      <c r="SZQ235" s="47"/>
      <c r="SZR235" s="47"/>
      <c r="SZS235" s="47"/>
      <c r="SZT235" s="47"/>
      <c r="SZU235" s="47"/>
      <c r="SZV235" s="47"/>
      <c r="SZW235" s="47"/>
      <c r="SZX235" s="47"/>
      <c r="SZY235" s="47"/>
      <c r="SZZ235" s="47"/>
      <c r="TAA235" s="47"/>
      <c r="TAB235" s="47"/>
      <c r="TAC235" s="47"/>
      <c r="TAD235" s="47"/>
      <c r="TAE235" s="47"/>
      <c r="TAF235" s="47"/>
      <c r="TAG235" s="47"/>
      <c r="TAH235" s="47"/>
      <c r="TAI235" s="47"/>
      <c r="TAJ235" s="47"/>
      <c r="TAK235" s="47"/>
      <c r="TAL235" s="47"/>
      <c r="TAM235" s="47"/>
      <c r="TAN235" s="47"/>
      <c r="TAO235" s="47"/>
      <c r="TAP235" s="47"/>
      <c r="TAQ235" s="47"/>
      <c r="TAR235" s="47"/>
      <c r="TAS235" s="47"/>
      <c r="TAT235" s="47"/>
      <c r="TAU235" s="47"/>
      <c r="TAV235" s="47"/>
      <c r="TAW235" s="47"/>
      <c r="TAX235" s="47"/>
      <c r="TAY235" s="47"/>
      <c r="TAZ235" s="47"/>
      <c r="TBA235" s="47"/>
      <c r="TBB235" s="47"/>
      <c r="TBC235" s="47"/>
      <c r="TBD235" s="47"/>
      <c r="TBE235" s="47"/>
      <c r="TBF235" s="47"/>
      <c r="TBG235" s="47"/>
      <c r="TBH235" s="47"/>
      <c r="TBI235" s="47"/>
      <c r="TBJ235" s="47"/>
      <c r="TBK235" s="47"/>
      <c r="TBL235" s="47"/>
      <c r="TBM235" s="47"/>
      <c r="TBN235" s="47"/>
      <c r="TBO235" s="47"/>
      <c r="TBP235" s="47"/>
      <c r="TBQ235" s="47"/>
      <c r="TBR235" s="47"/>
      <c r="TBS235" s="47"/>
      <c r="TBT235" s="47"/>
      <c r="TBU235" s="47"/>
      <c r="TBV235" s="47"/>
      <c r="TBW235" s="47"/>
      <c r="TBX235" s="47"/>
      <c r="TBY235" s="47"/>
      <c r="TBZ235" s="47"/>
      <c r="TCA235" s="47"/>
      <c r="TCB235" s="47"/>
      <c r="TCC235" s="47"/>
      <c r="TCD235" s="47"/>
      <c r="TCE235" s="47"/>
      <c r="TCF235" s="47"/>
      <c r="TCG235" s="47"/>
      <c r="TCH235" s="47"/>
      <c r="TCI235" s="47"/>
      <c r="TCJ235" s="47"/>
      <c r="TCK235" s="47"/>
      <c r="TCL235" s="47"/>
      <c r="TCM235" s="47"/>
      <c r="TCN235" s="47"/>
      <c r="TCO235" s="47"/>
      <c r="TCP235" s="47"/>
      <c r="TCQ235" s="47"/>
      <c r="TCR235" s="47"/>
      <c r="TCS235" s="47"/>
      <c r="TCT235" s="47"/>
      <c r="TCU235" s="47"/>
      <c r="TCV235" s="47"/>
      <c r="TCW235" s="47"/>
      <c r="TCX235" s="47"/>
      <c r="TCY235" s="47"/>
      <c r="TCZ235" s="47"/>
      <c r="TDA235" s="47"/>
      <c r="TDB235" s="47"/>
      <c r="TDC235" s="47"/>
      <c r="TDD235" s="47"/>
      <c r="TDE235" s="47"/>
      <c r="TDF235" s="47"/>
      <c r="TDG235" s="47"/>
      <c r="TDH235" s="47"/>
      <c r="TDI235" s="47"/>
      <c r="TDJ235" s="47"/>
      <c r="TDK235" s="47"/>
      <c r="TDL235" s="47"/>
      <c r="TDM235" s="47"/>
      <c r="TDN235" s="47"/>
      <c r="TDO235" s="47"/>
      <c r="TDP235" s="47"/>
      <c r="TDQ235" s="47"/>
      <c r="TDR235" s="47"/>
      <c r="TDS235" s="47"/>
      <c r="TDT235" s="47"/>
      <c r="TDU235" s="47"/>
      <c r="TDV235" s="47"/>
      <c r="TDW235" s="47"/>
      <c r="TDX235" s="47"/>
      <c r="TDY235" s="47"/>
      <c r="TDZ235" s="47"/>
      <c r="TEA235" s="47"/>
      <c r="TEB235" s="47"/>
      <c r="TEC235" s="47"/>
      <c r="TED235" s="47"/>
      <c r="TEE235" s="47"/>
      <c r="TEF235" s="47"/>
      <c r="TEG235" s="47"/>
      <c r="TEH235" s="47"/>
      <c r="TEI235" s="47"/>
      <c r="TEJ235" s="47"/>
      <c r="TEK235" s="47"/>
      <c r="TEL235" s="47"/>
      <c r="TEM235" s="47"/>
      <c r="TEN235" s="47"/>
      <c r="TEO235" s="47"/>
      <c r="TEP235" s="47"/>
      <c r="TEQ235" s="47"/>
      <c r="TER235" s="47"/>
      <c r="TES235" s="47"/>
      <c r="TET235" s="47"/>
      <c r="TEU235" s="47"/>
      <c r="TEV235" s="47"/>
      <c r="TEW235" s="47"/>
      <c r="TEX235" s="47"/>
      <c r="TEY235" s="47"/>
      <c r="TEZ235" s="47"/>
      <c r="TFA235" s="47"/>
      <c r="TFB235" s="47"/>
      <c r="TFC235" s="47"/>
      <c r="TFD235" s="47"/>
      <c r="TFE235" s="47"/>
      <c r="TFF235" s="47"/>
      <c r="TFG235" s="47"/>
      <c r="TFH235" s="47"/>
      <c r="TFI235" s="47"/>
      <c r="TFJ235" s="47"/>
      <c r="TFK235" s="47"/>
      <c r="TFL235" s="47"/>
      <c r="TFM235" s="47"/>
      <c r="TFN235" s="47"/>
      <c r="TFO235" s="47"/>
      <c r="TFP235" s="47"/>
      <c r="TFQ235" s="47"/>
      <c r="TFR235" s="47"/>
      <c r="TFS235" s="47"/>
      <c r="TFT235" s="47"/>
      <c r="TFU235" s="47"/>
      <c r="TFV235" s="47"/>
      <c r="TFW235" s="47"/>
      <c r="TFX235" s="47"/>
      <c r="TFY235" s="47"/>
      <c r="TFZ235" s="47"/>
      <c r="TGA235" s="47"/>
      <c r="TGB235" s="47"/>
      <c r="TGC235" s="47"/>
      <c r="TGD235" s="47"/>
      <c r="TGE235" s="47"/>
      <c r="TGF235" s="47"/>
      <c r="TGG235" s="47"/>
      <c r="TGH235" s="47"/>
      <c r="TGI235" s="47"/>
      <c r="TGJ235" s="47"/>
      <c r="TGK235" s="47"/>
      <c r="TGL235" s="47"/>
      <c r="TGM235" s="47"/>
      <c r="TGN235" s="47"/>
      <c r="TGO235" s="47"/>
      <c r="TGP235" s="47"/>
      <c r="TGQ235" s="47"/>
      <c r="TGR235" s="47"/>
      <c r="TGS235" s="47"/>
      <c r="TGT235" s="47"/>
      <c r="TGU235" s="47"/>
      <c r="TGV235" s="47"/>
      <c r="TGW235" s="47"/>
      <c r="TGX235" s="47"/>
      <c r="TGY235" s="47"/>
      <c r="TGZ235" s="47"/>
      <c r="THA235" s="47"/>
      <c r="THB235" s="47"/>
      <c r="THC235" s="47"/>
      <c r="THD235" s="47"/>
      <c r="THE235" s="47"/>
      <c r="THF235" s="47"/>
      <c r="THG235" s="47"/>
      <c r="THH235" s="47"/>
      <c r="THI235" s="47"/>
      <c r="THJ235" s="47"/>
      <c r="THK235" s="47"/>
      <c r="THL235" s="47"/>
      <c r="THM235" s="47"/>
      <c r="THN235" s="47"/>
      <c r="THO235" s="47"/>
      <c r="THP235" s="47"/>
      <c r="THQ235" s="47"/>
      <c r="THR235" s="47"/>
      <c r="THS235" s="47"/>
      <c r="THT235" s="47"/>
      <c r="THU235" s="47"/>
      <c r="THV235" s="47"/>
      <c r="THW235" s="47"/>
      <c r="THX235" s="47"/>
      <c r="THY235" s="47"/>
      <c r="THZ235" s="47"/>
      <c r="TIA235" s="47"/>
      <c r="TIB235" s="47"/>
      <c r="TIC235" s="47"/>
      <c r="TID235" s="47"/>
      <c r="TIE235" s="47"/>
      <c r="TIF235" s="47"/>
      <c r="TIG235" s="47"/>
      <c r="TIH235" s="47"/>
      <c r="TII235" s="47"/>
      <c r="TIJ235" s="47"/>
      <c r="TIK235" s="47"/>
      <c r="TIL235" s="47"/>
      <c r="TIM235" s="47"/>
      <c r="TIN235" s="47"/>
      <c r="TIO235" s="47"/>
      <c r="TIP235" s="47"/>
      <c r="TIQ235" s="47"/>
      <c r="TIR235" s="47"/>
      <c r="TIS235" s="47"/>
      <c r="TIT235" s="47"/>
      <c r="TIU235" s="47"/>
      <c r="TIV235" s="47"/>
      <c r="TIW235" s="47"/>
      <c r="TIX235" s="47"/>
      <c r="TIY235" s="47"/>
      <c r="TIZ235" s="47"/>
      <c r="TJA235" s="47"/>
      <c r="TJB235" s="47"/>
      <c r="TJC235" s="47"/>
      <c r="TJD235" s="47"/>
      <c r="TJE235" s="47"/>
      <c r="TJF235" s="47"/>
      <c r="TJG235" s="47"/>
      <c r="TJH235" s="47"/>
      <c r="TJI235" s="47"/>
      <c r="TJJ235" s="47"/>
      <c r="TJK235" s="47"/>
      <c r="TJL235" s="47"/>
      <c r="TJM235" s="47"/>
      <c r="TJN235" s="47"/>
      <c r="TJO235" s="47"/>
      <c r="TJP235" s="47"/>
      <c r="TJQ235" s="47"/>
      <c r="TJR235" s="47"/>
      <c r="TJS235" s="47"/>
      <c r="TJT235" s="47"/>
      <c r="TJU235" s="47"/>
      <c r="TJV235" s="47"/>
      <c r="TJW235" s="47"/>
      <c r="TJX235" s="47"/>
      <c r="TJY235" s="47"/>
      <c r="TJZ235" s="47"/>
      <c r="TKA235" s="47"/>
      <c r="TKB235" s="47"/>
      <c r="TKC235" s="47"/>
      <c r="TKD235" s="47"/>
      <c r="TKE235" s="47"/>
      <c r="TKF235" s="47"/>
      <c r="TKG235" s="47"/>
      <c r="TKH235" s="47"/>
      <c r="TKI235" s="47"/>
      <c r="TKJ235" s="47"/>
      <c r="TKK235" s="47"/>
      <c r="TKL235" s="47"/>
      <c r="TKM235" s="47"/>
      <c r="TKN235" s="47"/>
      <c r="TKO235" s="47"/>
      <c r="TKP235" s="47"/>
      <c r="TKQ235" s="47"/>
      <c r="TKR235" s="47"/>
      <c r="TKS235" s="47"/>
      <c r="TKT235" s="47"/>
      <c r="TKU235" s="47"/>
      <c r="TKV235" s="47"/>
      <c r="TKW235" s="47"/>
      <c r="TKX235" s="47"/>
      <c r="TKY235" s="47"/>
      <c r="TKZ235" s="47"/>
      <c r="TLA235" s="47"/>
      <c r="TLB235" s="47"/>
      <c r="TLC235" s="47"/>
      <c r="TLD235" s="47"/>
      <c r="TLE235" s="47"/>
      <c r="TLF235" s="47"/>
      <c r="TLG235" s="47"/>
      <c r="TLH235" s="47"/>
      <c r="TLI235" s="47"/>
      <c r="TLJ235" s="47"/>
      <c r="TLK235" s="47"/>
      <c r="TLL235" s="47"/>
      <c r="TLM235" s="47"/>
      <c r="TLN235" s="47"/>
      <c r="TLO235" s="47"/>
      <c r="TLP235" s="47"/>
      <c r="TLQ235" s="47"/>
      <c r="TLR235" s="47"/>
      <c r="TLS235" s="47"/>
      <c r="TLT235" s="47"/>
      <c r="TLU235" s="47"/>
      <c r="TLV235" s="47"/>
      <c r="TLW235" s="47"/>
      <c r="TLX235" s="47"/>
      <c r="TLY235" s="47"/>
      <c r="TLZ235" s="47"/>
      <c r="TMA235" s="47"/>
      <c r="TMB235" s="47"/>
      <c r="TMC235" s="47"/>
      <c r="TMD235" s="47"/>
      <c r="TME235" s="47"/>
      <c r="TMF235" s="47"/>
      <c r="TMG235" s="47"/>
      <c r="TMH235" s="47"/>
      <c r="TMI235" s="47"/>
      <c r="TMJ235" s="47"/>
      <c r="TMK235" s="47"/>
      <c r="TML235" s="47"/>
      <c r="TMM235" s="47"/>
      <c r="TMN235" s="47"/>
      <c r="TMO235" s="47"/>
      <c r="TMP235" s="47"/>
      <c r="TMQ235" s="47"/>
      <c r="TMR235" s="47"/>
      <c r="TMS235" s="47"/>
      <c r="TMT235" s="47"/>
      <c r="TMU235" s="47"/>
      <c r="TMV235" s="47"/>
      <c r="TMW235" s="47"/>
      <c r="TMX235" s="47"/>
      <c r="TMY235" s="47"/>
      <c r="TMZ235" s="47"/>
      <c r="TNA235" s="47"/>
      <c r="TNB235" s="47"/>
      <c r="TNC235" s="47"/>
      <c r="TND235" s="47"/>
      <c r="TNE235" s="47"/>
      <c r="TNF235" s="47"/>
      <c r="TNG235" s="47"/>
      <c r="TNH235" s="47"/>
      <c r="TNI235" s="47"/>
      <c r="TNJ235" s="47"/>
      <c r="TNK235" s="47"/>
      <c r="TNL235" s="47"/>
      <c r="TNM235" s="47"/>
      <c r="TNN235" s="47"/>
      <c r="TNO235" s="47"/>
      <c r="TNP235" s="47"/>
      <c r="TNQ235" s="47"/>
      <c r="TNR235" s="47"/>
      <c r="TNS235" s="47"/>
      <c r="TNT235" s="47"/>
      <c r="TNU235" s="47"/>
      <c r="TNV235" s="47"/>
      <c r="TNW235" s="47"/>
      <c r="TNX235" s="47"/>
      <c r="TNY235" s="47"/>
      <c r="TNZ235" s="47"/>
      <c r="TOA235" s="47"/>
      <c r="TOB235" s="47"/>
      <c r="TOC235" s="47"/>
      <c r="TOD235" s="47"/>
      <c r="TOE235" s="47"/>
      <c r="TOF235" s="47"/>
      <c r="TOG235" s="47"/>
      <c r="TOH235" s="47"/>
      <c r="TOI235" s="47"/>
      <c r="TOJ235" s="47"/>
      <c r="TOK235" s="47"/>
      <c r="TOL235" s="47"/>
      <c r="TOM235" s="47"/>
      <c r="TON235" s="47"/>
      <c r="TOO235" s="47"/>
      <c r="TOP235" s="47"/>
      <c r="TOQ235" s="47"/>
      <c r="TOR235" s="47"/>
      <c r="TOS235" s="47"/>
      <c r="TOT235" s="47"/>
      <c r="TOU235" s="47"/>
      <c r="TOV235" s="47"/>
      <c r="TOW235" s="47"/>
      <c r="TOX235" s="47"/>
      <c r="TOY235" s="47"/>
      <c r="TOZ235" s="47"/>
      <c r="TPA235" s="47"/>
      <c r="TPB235" s="47"/>
      <c r="TPC235" s="47"/>
      <c r="TPD235" s="47"/>
      <c r="TPE235" s="47"/>
      <c r="TPF235" s="47"/>
      <c r="TPG235" s="47"/>
      <c r="TPH235" s="47"/>
      <c r="TPI235" s="47"/>
      <c r="TPJ235" s="47"/>
      <c r="TPK235" s="47"/>
      <c r="TPL235" s="47"/>
      <c r="TPM235" s="47"/>
      <c r="TPN235" s="47"/>
      <c r="TPO235" s="47"/>
      <c r="TPP235" s="47"/>
      <c r="TPQ235" s="47"/>
      <c r="TPR235" s="47"/>
      <c r="TPS235" s="47"/>
      <c r="TPT235" s="47"/>
      <c r="TPU235" s="47"/>
      <c r="TPV235" s="47"/>
      <c r="TPW235" s="47"/>
      <c r="TPX235" s="47"/>
      <c r="TPY235" s="47"/>
      <c r="TPZ235" s="47"/>
      <c r="TQA235" s="47"/>
      <c r="TQB235" s="47"/>
      <c r="TQC235" s="47"/>
      <c r="TQD235" s="47"/>
      <c r="TQE235" s="47"/>
      <c r="TQF235" s="47"/>
      <c r="TQG235" s="47"/>
      <c r="TQH235" s="47"/>
      <c r="TQI235" s="47"/>
      <c r="TQJ235" s="47"/>
      <c r="TQK235" s="47"/>
      <c r="TQL235" s="47"/>
      <c r="TQM235" s="47"/>
      <c r="TQN235" s="47"/>
      <c r="TQO235" s="47"/>
      <c r="TQP235" s="47"/>
      <c r="TQQ235" s="47"/>
      <c r="TQR235" s="47"/>
      <c r="TQS235" s="47"/>
      <c r="TQT235" s="47"/>
      <c r="TQU235" s="47"/>
      <c r="TQV235" s="47"/>
      <c r="TQW235" s="47"/>
      <c r="TQX235" s="47"/>
      <c r="TQY235" s="47"/>
      <c r="TQZ235" s="47"/>
      <c r="TRA235" s="47"/>
      <c r="TRB235" s="47"/>
      <c r="TRC235" s="47"/>
      <c r="TRD235" s="47"/>
      <c r="TRE235" s="47"/>
      <c r="TRF235" s="47"/>
      <c r="TRG235" s="47"/>
      <c r="TRH235" s="47"/>
      <c r="TRI235" s="47"/>
      <c r="TRJ235" s="47"/>
      <c r="TRK235" s="47"/>
      <c r="TRL235" s="47"/>
      <c r="TRM235" s="47"/>
      <c r="TRN235" s="47"/>
      <c r="TRO235" s="47"/>
      <c r="TRP235" s="47"/>
      <c r="TRQ235" s="47"/>
      <c r="TRR235" s="47"/>
      <c r="TRS235" s="47"/>
      <c r="TRT235" s="47"/>
      <c r="TRU235" s="47"/>
      <c r="TRV235" s="47"/>
      <c r="TRW235" s="47"/>
      <c r="TRX235" s="47"/>
      <c r="TRY235" s="47"/>
      <c r="TRZ235" s="47"/>
      <c r="TSA235" s="47"/>
      <c r="TSB235" s="47"/>
      <c r="TSC235" s="47"/>
      <c r="TSD235" s="47"/>
      <c r="TSE235" s="47"/>
      <c r="TSF235" s="47"/>
      <c r="TSG235" s="47"/>
      <c r="TSH235" s="47"/>
      <c r="TSI235" s="47"/>
      <c r="TSJ235" s="47"/>
      <c r="TSK235" s="47"/>
      <c r="TSL235" s="47"/>
      <c r="TSM235" s="47"/>
      <c r="TSN235" s="47"/>
      <c r="TSO235" s="47"/>
      <c r="TSP235" s="47"/>
      <c r="TSQ235" s="47"/>
      <c r="TSR235" s="47"/>
      <c r="TSS235" s="47"/>
      <c r="TST235" s="47"/>
      <c r="TSU235" s="47"/>
      <c r="TSV235" s="47"/>
      <c r="TSW235" s="47"/>
      <c r="TSX235" s="47"/>
      <c r="TSY235" s="47"/>
      <c r="TSZ235" s="47"/>
      <c r="TTA235" s="47"/>
      <c r="TTB235" s="47"/>
      <c r="TTC235" s="47"/>
      <c r="TTD235" s="47"/>
      <c r="TTE235" s="47"/>
      <c r="TTF235" s="47"/>
      <c r="TTG235" s="47"/>
      <c r="TTH235" s="47"/>
      <c r="TTI235" s="47"/>
      <c r="TTJ235" s="47"/>
      <c r="TTK235" s="47"/>
      <c r="TTL235" s="47"/>
      <c r="TTM235" s="47"/>
      <c r="TTN235" s="47"/>
      <c r="TTO235" s="47"/>
      <c r="TTP235" s="47"/>
      <c r="TTQ235" s="47"/>
      <c r="TTR235" s="47"/>
      <c r="TTS235" s="47"/>
      <c r="TTT235" s="47"/>
      <c r="TTU235" s="47"/>
      <c r="TTV235" s="47"/>
      <c r="TTW235" s="47"/>
      <c r="TTX235" s="47"/>
      <c r="TTY235" s="47"/>
      <c r="TTZ235" s="47"/>
      <c r="TUA235" s="47"/>
      <c r="TUB235" s="47"/>
      <c r="TUC235" s="47"/>
      <c r="TUD235" s="47"/>
      <c r="TUE235" s="47"/>
      <c r="TUF235" s="47"/>
      <c r="TUG235" s="47"/>
      <c r="TUH235" s="47"/>
      <c r="TUI235" s="47"/>
      <c r="TUJ235" s="47"/>
      <c r="TUK235" s="47"/>
      <c r="TUL235" s="47"/>
      <c r="TUM235" s="47"/>
      <c r="TUN235" s="47"/>
      <c r="TUO235" s="47"/>
      <c r="TUP235" s="47"/>
      <c r="TUQ235" s="47"/>
      <c r="TUR235" s="47"/>
      <c r="TUS235" s="47"/>
      <c r="TUT235" s="47"/>
      <c r="TUU235" s="47"/>
      <c r="TUV235" s="47"/>
      <c r="TUW235" s="47"/>
      <c r="TUX235" s="47"/>
      <c r="TUY235" s="47"/>
      <c r="TUZ235" s="47"/>
      <c r="TVA235" s="47"/>
      <c r="TVB235" s="47"/>
      <c r="TVC235" s="47"/>
      <c r="TVD235" s="47"/>
      <c r="TVE235" s="47"/>
      <c r="TVF235" s="47"/>
      <c r="TVG235" s="47"/>
      <c r="TVH235" s="47"/>
      <c r="TVI235" s="47"/>
      <c r="TVJ235" s="47"/>
      <c r="TVK235" s="47"/>
      <c r="TVL235" s="47"/>
      <c r="TVM235" s="47"/>
      <c r="TVN235" s="47"/>
      <c r="TVO235" s="47"/>
      <c r="TVP235" s="47"/>
      <c r="TVQ235" s="47"/>
      <c r="TVR235" s="47"/>
      <c r="TVS235" s="47"/>
      <c r="TVT235" s="47"/>
      <c r="TVU235" s="47"/>
      <c r="TVV235" s="47"/>
      <c r="TVW235" s="47"/>
      <c r="TVX235" s="47"/>
      <c r="TVY235" s="47"/>
      <c r="TVZ235" s="47"/>
      <c r="TWA235" s="47"/>
      <c r="TWB235" s="47"/>
      <c r="TWC235" s="47"/>
      <c r="TWD235" s="47"/>
      <c r="TWE235" s="47"/>
      <c r="TWF235" s="47"/>
      <c r="TWG235" s="47"/>
      <c r="TWH235" s="47"/>
      <c r="TWI235" s="47"/>
      <c r="TWJ235" s="47"/>
      <c r="TWK235" s="47"/>
      <c r="TWL235" s="47"/>
      <c r="TWM235" s="47"/>
      <c r="TWN235" s="47"/>
      <c r="TWO235" s="47"/>
      <c r="TWP235" s="47"/>
      <c r="TWQ235" s="47"/>
      <c r="TWR235" s="47"/>
      <c r="TWS235" s="47"/>
      <c r="TWT235" s="47"/>
      <c r="TWU235" s="47"/>
      <c r="TWV235" s="47"/>
      <c r="TWW235" s="47"/>
      <c r="TWX235" s="47"/>
      <c r="TWY235" s="47"/>
      <c r="TWZ235" s="47"/>
      <c r="TXA235" s="47"/>
      <c r="TXB235" s="47"/>
      <c r="TXC235" s="47"/>
      <c r="TXD235" s="47"/>
      <c r="TXE235" s="47"/>
      <c r="TXF235" s="47"/>
      <c r="TXG235" s="47"/>
      <c r="TXH235" s="47"/>
      <c r="TXI235" s="47"/>
      <c r="TXJ235" s="47"/>
      <c r="TXK235" s="47"/>
      <c r="TXL235" s="47"/>
      <c r="TXM235" s="47"/>
      <c r="TXN235" s="47"/>
      <c r="TXO235" s="47"/>
      <c r="TXP235" s="47"/>
      <c r="TXQ235" s="47"/>
      <c r="TXR235" s="47"/>
      <c r="TXS235" s="47"/>
      <c r="TXT235" s="47"/>
      <c r="TXU235" s="47"/>
      <c r="TXV235" s="47"/>
      <c r="TXW235" s="47"/>
      <c r="TXX235" s="47"/>
      <c r="TXY235" s="47"/>
      <c r="TXZ235" s="47"/>
      <c r="TYA235" s="47"/>
      <c r="TYB235" s="47"/>
      <c r="TYC235" s="47"/>
      <c r="TYD235" s="47"/>
      <c r="TYE235" s="47"/>
      <c r="TYF235" s="47"/>
      <c r="TYG235" s="47"/>
      <c r="TYH235" s="47"/>
      <c r="TYI235" s="47"/>
      <c r="TYJ235" s="47"/>
      <c r="TYK235" s="47"/>
      <c r="TYL235" s="47"/>
      <c r="TYM235" s="47"/>
      <c r="TYN235" s="47"/>
      <c r="TYO235" s="47"/>
      <c r="TYP235" s="47"/>
      <c r="TYQ235" s="47"/>
      <c r="TYR235" s="47"/>
      <c r="TYS235" s="47"/>
      <c r="TYT235" s="47"/>
      <c r="TYU235" s="47"/>
      <c r="TYV235" s="47"/>
      <c r="TYW235" s="47"/>
      <c r="TYX235" s="47"/>
      <c r="TYY235" s="47"/>
      <c r="TYZ235" s="47"/>
      <c r="TZA235" s="47"/>
      <c r="TZB235" s="47"/>
      <c r="TZC235" s="47"/>
      <c r="TZD235" s="47"/>
      <c r="TZE235" s="47"/>
      <c r="TZF235" s="47"/>
      <c r="TZG235" s="47"/>
      <c r="TZH235" s="47"/>
      <c r="TZI235" s="47"/>
      <c r="TZJ235" s="47"/>
      <c r="TZK235" s="47"/>
      <c r="TZL235" s="47"/>
      <c r="TZM235" s="47"/>
      <c r="TZN235" s="47"/>
      <c r="TZO235" s="47"/>
      <c r="TZP235" s="47"/>
      <c r="TZQ235" s="47"/>
      <c r="TZR235" s="47"/>
      <c r="TZS235" s="47"/>
      <c r="TZT235" s="47"/>
      <c r="TZU235" s="47"/>
      <c r="TZV235" s="47"/>
      <c r="TZW235" s="47"/>
      <c r="TZX235" s="47"/>
      <c r="TZY235" s="47"/>
      <c r="TZZ235" s="47"/>
      <c r="UAA235" s="47"/>
      <c r="UAB235" s="47"/>
      <c r="UAC235" s="47"/>
      <c r="UAD235" s="47"/>
      <c r="UAE235" s="47"/>
      <c r="UAF235" s="47"/>
      <c r="UAG235" s="47"/>
      <c r="UAH235" s="47"/>
      <c r="UAI235" s="47"/>
      <c r="UAJ235" s="47"/>
      <c r="UAK235" s="47"/>
      <c r="UAL235" s="47"/>
      <c r="UAM235" s="47"/>
      <c r="UAN235" s="47"/>
      <c r="UAO235" s="47"/>
      <c r="UAP235" s="47"/>
      <c r="UAQ235" s="47"/>
      <c r="UAR235" s="47"/>
      <c r="UAS235" s="47"/>
      <c r="UAT235" s="47"/>
      <c r="UAU235" s="47"/>
      <c r="UAV235" s="47"/>
      <c r="UAW235" s="47"/>
      <c r="UAX235" s="47"/>
      <c r="UAY235" s="47"/>
      <c r="UAZ235" s="47"/>
      <c r="UBA235" s="47"/>
      <c r="UBB235" s="47"/>
      <c r="UBC235" s="47"/>
      <c r="UBD235" s="47"/>
      <c r="UBE235" s="47"/>
      <c r="UBF235" s="47"/>
      <c r="UBG235" s="47"/>
      <c r="UBH235" s="47"/>
      <c r="UBI235" s="47"/>
      <c r="UBJ235" s="47"/>
      <c r="UBK235" s="47"/>
      <c r="UBL235" s="47"/>
      <c r="UBM235" s="47"/>
      <c r="UBN235" s="47"/>
      <c r="UBO235" s="47"/>
      <c r="UBP235" s="47"/>
      <c r="UBQ235" s="47"/>
      <c r="UBR235" s="47"/>
      <c r="UBS235" s="47"/>
      <c r="UBT235" s="47"/>
      <c r="UBU235" s="47"/>
      <c r="UBV235" s="47"/>
      <c r="UBW235" s="47"/>
      <c r="UBX235" s="47"/>
      <c r="UBY235" s="47"/>
      <c r="UBZ235" s="47"/>
      <c r="UCA235" s="47"/>
      <c r="UCB235" s="47"/>
      <c r="UCC235" s="47"/>
      <c r="UCD235" s="47"/>
      <c r="UCE235" s="47"/>
      <c r="UCF235" s="47"/>
      <c r="UCG235" s="47"/>
      <c r="UCH235" s="47"/>
      <c r="UCI235" s="47"/>
      <c r="UCJ235" s="47"/>
      <c r="UCK235" s="47"/>
      <c r="UCL235" s="47"/>
      <c r="UCM235" s="47"/>
      <c r="UCN235" s="47"/>
      <c r="UCO235" s="47"/>
      <c r="UCP235" s="47"/>
      <c r="UCQ235" s="47"/>
      <c r="UCR235" s="47"/>
      <c r="UCS235" s="47"/>
      <c r="UCT235" s="47"/>
      <c r="UCU235" s="47"/>
      <c r="UCV235" s="47"/>
      <c r="UCW235" s="47"/>
      <c r="UCX235" s="47"/>
      <c r="UCY235" s="47"/>
      <c r="UCZ235" s="47"/>
      <c r="UDA235" s="47"/>
      <c r="UDB235" s="47"/>
      <c r="UDC235" s="47"/>
      <c r="UDD235" s="47"/>
      <c r="UDE235" s="47"/>
      <c r="UDF235" s="47"/>
      <c r="UDG235" s="47"/>
      <c r="UDH235" s="47"/>
      <c r="UDI235" s="47"/>
      <c r="UDJ235" s="47"/>
      <c r="UDK235" s="47"/>
      <c r="UDL235" s="47"/>
      <c r="UDM235" s="47"/>
      <c r="UDN235" s="47"/>
      <c r="UDO235" s="47"/>
      <c r="UDP235" s="47"/>
      <c r="UDQ235" s="47"/>
      <c r="UDR235" s="47"/>
      <c r="UDS235" s="47"/>
      <c r="UDT235" s="47"/>
      <c r="UDU235" s="47"/>
      <c r="UDV235" s="47"/>
      <c r="UDW235" s="47"/>
      <c r="UDX235" s="47"/>
      <c r="UDY235" s="47"/>
      <c r="UDZ235" s="47"/>
      <c r="UEA235" s="47"/>
      <c r="UEB235" s="47"/>
      <c r="UEC235" s="47"/>
      <c r="UED235" s="47"/>
      <c r="UEE235" s="47"/>
      <c r="UEF235" s="47"/>
      <c r="UEG235" s="47"/>
      <c r="UEH235" s="47"/>
      <c r="UEI235" s="47"/>
      <c r="UEJ235" s="47"/>
      <c r="UEK235" s="47"/>
      <c r="UEL235" s="47"/>
      <c r="UEM235" s="47"/>
      <c r="UEN235" s="47"/>
      <c r="UEO235" s="47"/>
      <c r="UEP235" s="47"/>
      <c r="UEQ235" s="47"/>
      <c r="UER235" s="47"/>
      <c r="UES235" s="47"/>
      <c r="UET235" s="47"/>
      <c r="UEU235" s="47"/>
      <c r="UEV235" s="47"/>
      <c r="UEW235" s="47"/>
      <c r="UEX235" s="47"/>
      <c r="UEY235" s="47"/>
      <c r="UEZ235" s="47"/>
      <c r="UFA235" s="47"/>
      <c r="UFB235" s="47"/>
      <c r="UFC235" s="47"/>
      <c r="UFD235" s="47"/>
      <c r="UFE235" s="47"/>
      <c r="UFF235" s="47"/>
      <c r="UFG235" s="47"/>
      <c r="UFH235" s="47"/>
      <c r="UFI235" s="47"/>
      <c r="UFJ235" s="47"/>
      <c r="UFK235" s="47"/>
      <c r="UFL235" s="47"/>
      <c r="UFM235" s="47"/>
      <c r="UFN235" s="47"/>
      <c r="UFO235" s="47"/>
      <c r="UFP235" s="47"/>
      <c r="UFQ235" s="47"/>
      <c r="UFR235" s="47"/>
      <c r="UFS235" s="47"/>
      <c r="UFT235" s="47"/>
      <c r="UFU235" s="47"/>
      <c r="UFV235" s="47"/>
      <c r="UFW235" s="47"/>
      <c r="UFX235" s="47"/>
      <c r="UFY235" s="47"/>
      <c r="UFZ235" s="47"/>
      <c r="UGA235" s="47"/>
      <c r="UGB235" s="47"/>
      <c r="UGC235" s="47"/>
      <c r="UGD235" s="47"/>
      <c r="UGE235" s="47"/>
      <c r="UGF235" s="47"/>
      <c r="UGG235" s="47"/>
      <c r="UGH235" s="47"/>
      <c r="UGI235" s="47"/>
      <c r="UGJ235" s="47"/>
      <c r="UGK235" s="47"/>
      <c r="UGL235" s="47"/>
      <c r="UGM235" s="47"/>
      <c r="UGN235" s="47"/>
      <c r="UGO235" s="47"/>
      <c r="UGP235" s="47"/>
      <c r="UGQ235" s="47"/>
      <c r="UGR235" s="47"/>
      <c r="UGS235" s="47"/>
      <c r="UGT235" s="47"/>
      <c r="UGU235" s="47"/>
      <c r="UGV235" s="47"/>
      <c r="UGW235" s="47"/>
      <c r="UGX235" s="47"/>
      <c r="UGY235" s="47"/>
      <c r="UGZ235" s="47"/>
      <c r="UHA235" s="47"/>
      <c r="UHB235" s="47"/>
      <c r="UHC235" s="47"/>
      <c r="UHD235" s="47"/>
      <c r="UHE235" s="47"/>
      <c r="UHF235" s="47"/>
      <c r="UHG235" s="47"/>
      <c r="UHH235" s="47"/>
      <c r="UHI235" s="47"/>
      <c r="UHJ235" s="47"/>
      <c r="UHK235" s="47"/>
      <c r="UHL235" s="47"/>
      <c r="UHM235" s="47"/>
      <c r="UHN235" s="47"/>
      <c r="UHO235" s="47"/>
      <c r="UHP235" s="47"/>
      <c r="UHQ235" s="47"/>
      <c r="UHR235" s="47"/>
      <c r="UHS235" s="47"/>
      <c r="UHT235" s="47"/>
      <c r="UHU235" s="47"/>
      <c r="UHV235" s="47"/>
      <c r="UHW235" s="47"/>
      <c r="UHX235" s="47"/>
      <c r="UHY235" s="47"/>
      <c r="UHZ235" s="47"/>
      <c r="UIA235" s="47"/>
      <c r="UIB235" s="47"/>
      <c r="UIC235" s="47"/>
      <c r="UID235" s="47"/>
      <c r="UIE235" s="47"/>
      <c r="UIF235" s="47"/>
      <c r="UIG235" s="47"/>
      <c r="UIH235" s="47"/>
      <c r="UII235" s="47"/>
      <c r="UIJ235" s="47"/>
      <c r="UIK235" s="47"/>
      <c r="UIL235" s="47"/>
      <c r="UIM235" s="47"/>
      <c r="UIN235" s="47"/>
      <c r="UIO235" s="47"/>
      <c r="UIP235" s="47"/>
      <c r="UIQ235" s="47"/>
      <c r="UIR235" s="47"/>
      <c r="UIS235" s="47"/>
      <c r="UIT235" s="47"/>
      <c r="UIU235" s="47"/>
      <c r="UIV235" s="47"/>
      <c r="UIW235" s="47"/>
      <c r="UIX235" s="47"/>
      <c r="UIY235" s="47"/>
      <c r="UIZ235" s="47"/>
      <c r="UJA235" s="47"/>
      <c r="UJB235" s="47"/>
      <c r="UJC235" s="47"/>
      <c r="UJD235" s="47"/>
      <c r="UJE235" s="47"/>
      <c r="UJF235" s="47"/>
      <c r="UJG235" s="47"/>
      <c r="UJH235" s="47"/>
      <c r="UJI235" s="47"/>
      <c r="UJJ235" s="47"/>
      <c r="UJK235" s="47"/>
      <c r="UJL235" s="47"/>
      <c r="UJM235" s="47"/>
      <c r="UJN235" s="47"/>
      <c r="UJO235" s="47"/>
      <c r="UJP235" s="47"/>
      <c r="UJQ235" s="47"/>
      <c r="UJR235" s="47"/>
      <c r="UJS235" s="47"/>
      <c r="UJT235" s="47"/>
      <c r="UJU235" s="47"/>
      <c r="UJV235" s="47"/>
      <c r="UJW235" s="47"/>
      <c r="UJX235" s="47"/>
      <c r="UJY235" s="47"/>
      <c r="UJZ235" s="47"/>
      <c r="UKA235" s="47"/>
      <c r="UKB235" s="47"/>
      <c r="UKC235" s="47"/>
      <c r="UKD235" s="47"/>
      <c r="UKE235" s="47"/>
      <c r="UKF235" s="47"/>
      <c r="UKG235" s="47"/>
      <c r="UKH235" s="47"/>
      <c r="UKI235" s="47"/>
      <c r="UKJ235" s="47"/>
      <c r="UKK235" s="47"/>
      <c r="UKL235" s="47"/>
      <c r="UKM235" s="47"/>
      <c r="UKN235" s="47"/>
      <c r="UKO235" s="47"/>
      <c r="UKP235" s="47"/>
      <c r="UKQ235" s="47"/>
      <c r="UKR235" s="47"/>
      <c r="UKS235" s="47"/>
      <c r="UKT235" s="47"/>
      <c r="UKU235" s="47"/>
      <c r="UKV235" s="47"/>
      <c r="UKW235" s="47"/>
      <c r="UKX235" s="47"/>
      <c r="UKY235" s="47"/>
      <c r="UKZ235" s="47"/>
      <c r="ULA235" s="47"/>
      <c r="ULB235" s="47"/>
      <c r="ULC235" s="47"/>
      <c r="ULD235" s="47"/>
      <c r="ULE235" s="47"/>
      <c r="ULF235" s="47"/>
      <c r="ULG235" s="47"/>
      <c r="ULH235" s="47"/>
      <c r="ULI235" s="47"/>
      <c r="ULJ235" s="47"/>
      <c r="ULK235" s="47"/>
      <c r="ULL235" s="47"/>
      <c r="ULM235" s="47"/>
      <c r="ULN235" s="47"/>
      <c r="ULO235" s="47"/>
      <c r="ULP235" s="47"/>
      <c r="ULQ235" s="47"/>
      <c r="ULR235" s="47"/>
      <c r="ULS235" s="47"/>
      <c r="ULT235" s="47"/>
      <c r="ULU235" s="47"/>
      <c r="ULV235" s="47"/>
      <c r="ULW235" s="47"/>
      <c r="ULX235" s="47"/>
      <c r="ULY235" s="47"/>
      <c r="ULZ235" s="47"/>
      <c r="UMA235" s="47"/>
      <c r="UMB235" s="47"/>
      <c r="UMC235" s="47"/>
      <c r="UMD235" s="47"/>
      <c r="UME235" s="47"/>
      <c r="UMF235" s="47"/>
      <c r="UMG235" s="47"/>
      <c r="UMH235" s="47"/>
      <c r="UMI235" s="47"/>
      <c r="UMJ235" s="47"/>
      <c r="UMK235" s="47"/>
      <c r="UML235" s="47"/>
      <c r="UMM235" s="47"/>
      <c r="UMN235" s="47"/>
      <c r="UMO235" s="47"/>
      <c r="UMP235" s="47"/>
      <c r="UMQ235" s="47"/>
      <c r="UMR235" s="47"/>
      <c r="UMS235" s="47"/>
      <c r="UMT235" s="47"/>
      <c r="UMU235" s="47"/>
      <c r="UMV235" s="47"/>
      <c r="UMW235" s="47"/>
      <c r="UMX235" s="47"/>
      <c r="UMY235" s="47"/>
      <c r="UMZ235" s="47"/>
      <c r="UNA235" s="47"/>
      <c r="UNB235" s="47"/>
      <c r="UNC235" s="47"/>
      <c r="UND235" s="47"/>
      <c r="UNE235" s="47"/>
      <c r="UNF235" s="47"/>
      <c r="UNG235" s="47"/>
      <c r="UNH235" s="47"/>
      <c r="UNI235" s="47"/>
      <c r="UNJ235" s="47"/>
      <c r="UNK235" s="47"/>
      <c r="UNL235" s="47"/>
      <c r="UNM235" s="47"/>
      <c r="UNN235" s="47"/>
      <c r="UNO235" s="47"/>
      <c r="UNP235" s="47"/>
      <c r="UNQ235" s="47"/>
      <c r="UNR235" s="47"/>
      <c r="UNS235" s="47"/>
      <c r="UNT235" s="47"/>
      <c r="UNU235" s="47"/>
      <c r="UNV235" s="47"/>
      <c r="UNW235" s="47"/>
      <c r="UNX235" s="47"/>
      <c r="UNY235" s="47"/>
      <c r="UNZ235" s="47"/>
      <c r="UOA235" s="47"/>
      <c r="UOB235" s="47"/>
      <c r="UOC235" s="47"/>
      <c r="UOD235" s="47"/>
      <c r="UOE235" s="47"/>
      <c r="UOF235" s="47"/>
      <c r="UOG235" s="47"/>
      <c r="UOH235" s="47"/>
      <c r="UOI235" s="47"/>
      <c r="UOJ235" s="47"/>
      <c r="UOK235" s="47"/>
      <c r="UOL235" s="47"/>
      <c r="UOM235" s="47"/>
      <c r="UON235" s="47"/>
      <c r="UOO235" s="47"/>
      <c r="UOP235" s="47"/>
      <c r="UOQ235" s="47"/>
      <c r="UOR235" s="47"/>
      <c r="UOS235" s="47"/>
      <c r="UOT235" s="47"/>
      <c r="UOU235" s="47"/>
      <c r="UOV235" s="47"/>
      <c r="UOW235" s="47"/>
      <c r="UOX235" s="47"/>
      <c r="UOY235" s="47"/>
      <c r="UOZ235" s="47"/>
      <c r="UPA235" s="47"/>
      <c r="UPB235" s="47"/>
      <c r="UPC235" s="47"/>
      <c r="UPD235" s="47"/>
      <c r="UPE235" s="47"/>
      <c r="UPF235" s="47"/>
      <c r="UPG235" s="47"/>
      <c r="UPH235" s="47"/>
      <c r="UPI235" s="47"/>
      <c r="UPJ235" s="47"/>
      <c r="UPK235" s="47"/>
      <c r="UPL235" s="47"/>
      <c r="UPM235" s="47"/>
      <c r="UPN235" s="47"/>
      <c r="UPO235" s="47"/>
      <c r="UPP235" s="47"/>
      <c r="UPQ235" s="47"/>
      <c r="UPR235" s="47"/>
      <c r="UPS235" s="47"/>
      <c r="UPT235" s="47"/>
      <c r="UPU235" s="47"/>
      <c r="UPV235" s="47"/>
      <c r="UPW235" s="47"/>
      <c r="UPX235" s="47"/>
      <c r="UPY235" s="47"/>
      <c r="UPZ235" s="47"/>
      <c r="UQA235" s="47"/>
      <c r="UQB235" s="47"/>
      <c r="UQC235" s="47"/>
      <c r="UQD235" s="47"/>
      <c r="UQE235" s="47"/>
      <c r="UQF235" s="47"/>
      <c r="UQG235" s="47"/>
      <c r="UQH235" s="47"/>
      <c r="UQI235" s="47"/>
      <c r="UQJ235" s="47"/>
      <c r="UQK235" s="47"/>
      <c r="UQL235" s="47"/>
      <c r="UQM235" s="47"/>
      <c r="UQN235" s="47"/>
      <c r="UQO235" s="47"/>
      <c r="UQP235" s="47"/>
      <c r="UQQ235" s="47"/>
      <c r="UQR235" s="47"/>
      <c r="UQS235" s="47"/>
      <c r="UQT235" s="47"/>
      <c r="UQU235" s="47"/>
      <c r="UQV235" s="47"/>
      <c r="UQW235" s="47"/>
      <c r="UQX235" s="47"/>
      <c r="UQY235" s="47"/>
      <c r="UQZ235" s="47"/>
      <c r="URA235" s="47"/>
      <c r="URB235" s="47"/>
      <c r="URC235" s="47"/>
      <c r="URD235" s="47"/>
      <c r="URE235" s="47"/>
      <c r="URF235" s="47"/>
      <c r="URG235" s="47"/>
      <c r="URH235" s="47"/>
      <c r="URI235" s="47"/>
      <c r="URJ235" s="47"/>
      <c r="URK235" s="47"/>
      <c r="URL235" s="47"/>
      <c r="URM235" s="47"/>
      <c r="URN235" s="47"/>
      <c r="URO235" s="47"/>
      <c r="URP235" s="47"/>
      <c r="URQ235" s="47"/>
      <c r="URR235" s="47"/>
      <c r="URS235" s="47"/>
      <c r="URT235" s="47"/>
      <c r="URU235" s="47"/>
      <c r="URV235" s="47"/>
      <c r="URW235" s="47"/>
      <c r="URX235" s="47"/>
      <c r="URY235" s="47"/>
      <c r="URZ235" s="47"/>
      <c r="USA235" s="47"/>
      <c r="USB235" s="47"/>
      <c r="USC235" s="47"/>
      <c r="USD235" s="47"/>
      <c r="USE235" s="47"/>
      <c r="USF235" s="47"/>
      <c r="USG235" s="47"/>
      <c r="USH235" s="47"/>
      <c r="USI235" s="47"/>
      <c r="USJ235" s="47"/>
      <c r="USK235" s="47"/>
      <c r="USL235" s="47"/>
      <c r="USM235" s="47"/>
      <c r="USN235" s="47"/>
      <c r="USO235" s="47"/>
      <c r="USP235" s="47"/>
      <c r="USQ235" s="47"/>
      <c r="USR235" s="47"/>
      <c r="USS235" s="47"/>
      <c r="UST235" s="47"/>
      <c r="USU235" s="47"/>
      <c r="USV235" s="47"/>
      <c r="USW235" s="47"/>
      <c r="USX235" s="47"/>
      <c r="USY235" s="47"/>
      <c r="USZ235" s="47"/>
      <c r="UTA235" s="47"/>
      <c r="UTB235" s="47"/>
      <c r="UTC235" s="47"/>
      <c r="UTD235" s="47"/>
      <c r="UTE235" s="47"/>
      <c r="UTF235" s="47"/>
      <c r="UTG235" s="47"/>
      <c r="UTH235" s="47"/>
      <c r="UTI235" s="47"/>
      <c r="UTJ235" s="47"/>
      <c r="UTK235" s="47"/>
      <c r="UTL235" s="47"/>
      <c r="UTM235" s="47"/>
      <c r="UTN235" s="47"/>
      <c r="UTO235" s="47"/>
      <c r="UTP235" s="47"/>
      <c r="UTQ235" s="47"/>
      <c r="UTR235" s="47"/>
      <c r="UTS235" s="47"/>
      <c r="UTT235" s="47"/>
      <c r="UTU235" s="47"/>
      <c r="UTV235" s="47"/>
      <c r="UTW235" s="47"/>
      <c r="UTX235" s="47"/>
      <c r="UTY235" s="47"/>
      <c r="UTZ235" s="47"/>
      <c r="UUA235" s="47"/>
      <c r="UUB235" s="47"/>
      <c r="UUC235" s="47"/>
      <c r="UUD235" s="47"/>
      <c r="UUE235" s="47"/>
      <c r="UUF235" s="47"/>
      <c r="UUG235" s="47"/>
      <c r="UUH235" s="47"/>
      <c r="UUI235" s="47"/>
      <c r="UUJ235" s="47"/>
      <c r="UUK235" s="47"/>
      <c r="UUL235" s="47"/>
      <c r="UUM235" s="47"/>
      <c r="UUN235" s="47"/>
      <c r="UUO235" s="47"/>
      <c r="UUP235" s="47"/>
      <c r="UUQ235" s="47"/>
      <c r="UUR235" s="47"/>
      <c r="UUS235" s="47"/>
      <c r="UUT235" s="47"/>
      <c r="UUU235" s="47"/>
      <c r="UUV235" s="47"/>
      <c r="UUW235" s="47"/>
      <c r="UUX235" s="47"/>
      <c r="UUY235" s="47"/>
      <c r="UUZ235" s="47"/>
      <c r="UVA235" s="47"/>
      <c r="UVB235" s="47"/>
      <c r="UVC235" s="47"/>
      <c r="UVD235" s="47"/>
      <c r="UVE235" s="47"/>
      <c r="UVF235" s="47"/>
      <c r="UVG235" s="47"/>
      <c r="UVH235" s="47"/>
      <c r="UVI235" s="47"/>
      <c r="UVJ235" s="47"/>
      <c r="UVK235" s="47"/>
      <c r="UVL235" s="47"/>
      <c r="UVM235" s="47"/>
      <c r="UVN235" s="47"/>
      <c r="UVO235" s="47"/>
      <c r="UVP235" s="47"/>
      <c r="UVQ235" s="47"/>
      <c r="UVR235" s="47"/>
      <c r="UVS235" s="47"/>
      <c r="UVT235" s="47"/>
      <c r="UVU235" s="47"/>
      <c r="UVV235" s="47"/>
      <c r="UVW235" s="47"/>
      <c r="UVX235" s="47"/>
      <c r="UVY235" s="47"/>
      <c r="UVZ235" s="47"/>
      <c r="UWA235" s="47"/>
      <c r="UWB235" s="47"/>
      <c r="UWC235" s="47"/>
      <c r="UWD235" s="47"/>
      <c r="UWE235" s="47"/>
      <c r="UWF235" s="47"/>
      <c r="UWG235" s="47"/>
      <c r="UWH235" s="47"/>
      <c r="UWI235" s="47"/>
      <c r="UWJ235" s="47"/>
      <c r="UWK235" s="47"/>
      <c r="UWL235" s="47"/>
      <c r="UWM235" s="47"/>
      <c r="UWN235" s="47"/>
      <c r="UWO235" s="47"/>
      <c r="UWP235" s="47"/>
      <c r="UWQ235" s="47"/>
      <c r="UWR235" s="47"/>
      <c r="UWS235" s="47"/>
      <c r="UWT235" s="47"/>
      <c r="UWU235" s="47"/>
      <c r="UWV235" s="47"/>
      <c r="UWW235" s="47"/>
      <c r="UWX235" s="47"/>
      <c r="UWY235" s="47"/>
      <c r="UWZ235" s="47"/>
      <c r="UXA235" s="47"/>
      <c r="UXB235" s="47"/>
      <c r="UXC235" s="47"/>
      <c r="UXD235" s="47"/>
      <c r="UXE235" s="47"/>
      <c r="UXF235" s="47"/>
      <c r="UXG235" s="47"/>
      <c r="UXH235" s="47"/>
      <c r="UXI235" s="47"/>
      <c r="UXJ235" s="47"/>
      <c r="UXK235" s="47"/>
      <c r="UXL235" s="47"/>
      <c r="UXM235" s="47"/>
      <c r="UXN235" s="47"/>
      <c r="UXO235" s="47"/>
      <c r="UXP235" s="47"/>
      <c r="UXQ235" s="47"/>
      <c r="UXR235" s="47"/>
      <c r="UXS235" s="47"/>
      <c r="UXT235" s="47"/>
      <c r="UXU235" s="47"/>
      <c r="UXV235" s="47"/>
      <c r="UXW235" s="47"/>
      <c r="UXX235" s="47"/>
      <c r="UXY235" s="47"/>
      <c r="UXZ235" s="47"/>
      <c r="UYA235" s="47"/>
      <c r="UYB235" s="47"/>
      <c r="UYC235" s="47"/>
      <c r="UYD235" s="47"/>
      <c r="UYE235" s="47"/>
      <c r="UYF235" s="47"/>
      <c r="UYG235" s="47"/>
      <c r="UYH235" s="47"/>
      <c r="UYI235" s="47"/>
      <c r="UYJ235" s="47"/>
      <c r="UYK235" s="47"/>
      <c r="UYL235" s="47"/>
      <c r="UYM235" s="47"/>
      <c r="UYN235" s="47"/>
      <c r="UYO235" s="47"/>
      <c r="UYP235" s="47"/>
      <c r="UYQ235" s="47"/>
      <c r="UYR235" s="47"/>
      <c r="UYS235" s="47"/>
      <c r="UYT235" s="47"/>
      <c r="UYU235" s="47"/>
      <c r="UYV235" s="47"/>
      <c r="UYW235" s="47"/>
      <c r="UYX235" s="47"/>
      <c r="UYY235" s="47"/>
      <c r="UYZ235" s="47"/>
      <c r="UZA235" s="47"/>
      <c r="UZB235" s="47"/>
      <c r="UZC235" s="47"/>
      <c r="UZD235" s="47"/>
      <c r="UZE235" s="47"/>
      <c r="UZF235" s="47"/>
      <c r="UZG235" s="47"/>
      <c r="UZH235" s="47"/>
      <c r="UZI235" s="47"/>
      <c r="UZJ235" s="47"/>
      <c r="UZK235" s="47"/>
      <c r="UZL235" s="47"/>
      <c r="UZM235" s="47"/>
      <c r="UZN235" s="47"/>
      <c r="UZO235" s="47"/>
      <c r="UZP235" s="47"/>
      <c r="UZQ235" s="47"/>
      <c r="UZR235" s="47"/>
      <c r="UZS235" s="47"/>
      <c r="UZT235" s="47"/>
      <c r="UZU235" s="47"/>
      <c r="UZV235" s="47"/>
      <c r="UZW235" s="47"/>
      <c r="UZX235" s="47"/>
      <c r="UZY235" s="47"/>
      <c r="UZZ235" s="47"/>
      <c r="VAA235" s="47"/>
      <c r="VAB235" s="47"/>
      <c r="VAC235" s="47"/>
      <c r="VAD235" s="47"/>
      <c r="VAE235" s="47"/>
      <c r="VAF235" s="47"/>
      <c r="VAG235" s="47"/>
      <c r="VAH235" s="47"/>
      <c r="VAI235" s="47"/>
      <c r="VAJ235" s="47"/>
      <c r="VAK235" s="47"/>
      <c r="VAL235" s="47"/>
      <c r="VAM235" s="47"/>
      <c r="VAN235" s="47"/>
      <c r="VAO235" s="47"/>
      <c r="VAP235" s="47"/>
      <c r="VAQ235" s="47"/>
      <c r="VAR235" s="47"/>
      <c r="VAS235" s="47"/>
      <c r="VAT235" s="47"/>
      <c r="VAU235" s="47"/>
      <c r="VAV235" s="47"/>
      <c r="VAW235" s="47"/>
      <c r="VAX235" s="47"/>
      <c r="VAY235" s="47"/>
      <c r="VAZ235" s="47"/>
      <c r="VBA235" s="47"/>
      <c r="VBB235" s="47"/>
      <c r="VBC235" s="47"/>
      <c r="VBD235" s="47"/>
      <c r="VBE235" s="47"/>
      <c r="VBF235" s="47"/>
      <c r="VBG235" s="47"/>
      <c r="VBH235" s="47"/>
      <c r="VBI235" s="47"/>
      <c r="VBJ235" s="47"/>
      <c r="VBK235" s="47"/>
      <c r="VBL235" s="47"/>
      <c r="VBM235" s="47"/>
      <c r="VBN235" s="47"/>
      <c r="VBO235" s="47"/>
      <c r="VBP235" s="47"/>
      <c r="VBQ235" s="47"/>
      <c r="VBR235" s="47"/>
      <c r="VBS235" s="47"/>
      <c r="VBT235" s="47"/>
      <c r="VBU235" s="47"/>
      <c r="VBV235" s="47"/>
      <c r="VBW235" s="47"/>
      <c r="VBX235" s="47"/>
      <c r="VBY235" s="47"/>
      <c r="VBZ235" s="47"/>
      <c r="VCA235" s="47"/>
      <c r="VCB235" s="47"/>
      <c r="VCC235" s="47"/>
      <c r="VCD235" s="47"/>
      <c r="VCE235" s="47"/>
      <c r="VCF235" s="47"/>
      <c r="VCG235" s="47"/>
      <c r="VCH235" s="47"/>
      <c r="VCI235" s="47"/>
      <c r="VCJ235" s="47"/>
      <c r="VCK235" s="47"/>
      <c r="VCL235" s="47"/>
      <c r="VCM235" s="47"/>
      <c r="VCN235" s="47"/>
      <c r="VCO235" s="47"/>
      <c r="VCP235" s="47"/>
      <c r="VCQ235" s="47"/>
      <c r="VCR235" s="47"/>
      <c r="VCS235" s="47"/>
      <c r="VCT235" s="47"/>
      <c r="VCU235" s="47"/>
      <c r="VCV235" s="47"/>
      <c r="VCW235" s="47"/>
      <c r="VCX235" s="47"/>
      <c r="VCY235" s="47"/>
      <c r="VCZ235" s="47"/>
      <c r="VDA235" s="47"/>
      <c r="VDB235" s="47"/>
      <c r="VDC235" s="47"/>
      <c r="VDD235" s="47"/>
      <c r="VDE235" s="47"/>
      <c r="VDF235" s="47"/>
      <c r="VDG235" s="47"/>
      <c r="VDH235" s="47"/>
      <c r="VDI235" s="47"/>
      <c r="VDJ235" s="47"/>
      <c r="VDK235" s="47"/>
      <c r="VDL235" s="47"/>
      <c r="VDM235" s="47"/>
      <c r="VDN235" s="47"/>
      <c r="VDO235" s="47"/>
      <c r="VDP235" s="47"/>
      <c r="VDQ235" s="47"/>
      <c r="VDR235" s="47"/>
      <c r="VDS235" s="47"/>
      <c r="VDT235" s="47"/>
      <c r="VDU235" s="47"/>
      <c r="VDV235" s="47"/>
      <c r="VDW235" s="47"/>
      <c r="VDX235" s="47"/>
      <c r="VDY235" s="47"/>
      <c r="VDZ235" s="47"/>
      <c r="VEA235" s="47"/>
      <c r="VEB235" s="47"/>
      <c r="VEC235" s="47"/>
      <c r="VED235" s="47"/>
      <c r="VEE235" s="47"/>
      <c r="VEF235" s="47"/>
      <c r="VEG235" s="47"/>
      <c r="VEH235" s="47"/>
      <c r="VEI235" s="47"/>
      <c r="VEJ235" s="47"/>
      <c r="VEK235" s="47"/>
      <c r="VEL235" s="47"/>
      <c r="VEM235" s="47"/>
      <c r="VEN235" s="47"/>
      <c r="VEO235" s="47"/>
      <c r="VEP235" s="47"/>
      <c r="VEQ235" s="47"/>
      <c r="VER235" s="47"/>
      <c r="VES235" s="47"/>
      <c r="VET235" s="47"/>
      <c r="VEU235" s="47"/>
      <c r="VEV235" s="47"/>
      <c r="VEW235" s="47"/>
      <c r="VEX235" s="47"/>
      <c r="VEY235" s="47"/>
      <c r="VEZ235" s="47"/>
      <c r="VFA235" s="47"/>
      <c r="VFB235" s="47"/>
      <c r="VFC235" s="47"/>
      <c r="VFD235" s="47"/>
      <c r="VFE235" s="47"/>
      <c r="VFF235" s="47"/>
      <c r="VFG235" s="47"/>
      <c r="VFH235" s="47"/>
      <c r="VFI235" s="47"/>
      <c r="VFJ235" s="47"/>
      <c r="VFK235" s="47"/>
      <c r="VFL235" s="47"/>
      <c r="VFM235" s="47"/>
      <c r="VFN235" s="47"/>
      <c r="VFO235" s="47"/>
      <c r="VFP235" s="47"/>
      <c r="VFQ235" s="47"/>
      <c r="VFR235" s="47"/>
      <c r="VFS235" s="47"/>
      <c r="VFT235" s="47"/>
      <c r="VFU235" s="47"/>
      <c r="VFV235" s="47"/>
      <c r="VFW235" s="47"/>
      <c r="VFX235" s="47"/>
      <c r="VFY235" s="47"/>
      <c r="VFZ235" s="47"/>
      <c r="VGA235" s="47"/>
      <c r="VGB235" s="47"/>
      <c r="VGC235" s="47"/>
      <c r="VGD235" s="47"/>
      <c r="VGE235" s="47"/>
      <c r="VGF235" s="47"/>
      <c r="VGG235" s="47"/>
      <c r="VGH235" s="47"/>
      <c r="VGI235" s="47"/>
      <c r="VGJ235" s="47"/>
      <c r="VGK235" s="47"/>
      <c r="VGL235" s="47"/>
      <c r="VGM235" s="47"/>
      <c r="VGN235" s="47"/>
      <c r="VGO235" s="47"/>
      <c r="VGP235" s="47"/>
      <c r="VGQ235" s="47"/>
      <c r="VGR235" s="47"/>
      <c r="VGS235" s="47"/>
      <c r="VGT235" s="47"/>
      <c r="VGU235" s="47"/>
      <c r="VGV235" s="47"/>
      <c r="VGW235" s="47"/>
      <c r="VGX235" s="47"/>
      <c r="VGY235" s="47"/>
      <c r="VGZ235" s="47"/>
      <c r="VHA235" s="47"/>
      <c r="VHB235" s="47"/>
      <c r="VHC235" s="47"/>
      <c r="VHD235" s="47"/>
      <c r="VHE235" s="47"/>
      <c r="VHF235" s="47"/>
      <c r="VHG235" s="47"/>
      <c r="VHH235" s="47"/>
      <c r="VHI235" s="47"/>
      <c r="VHJ235" s="47"/>
      <c r="VHK235" s="47"/>
      <c r="VHL235" s="47"/>
      <c r="VHM235" s="47"/>
      <c r="VHN235" s="47"/>
      <c r="VHO235" s="47"/>
      <c r="VHP235" s="47"/>
      <c r="VHQ235" s="47"/>
      <c r="VHR235" s="47"/>
      <c r="VHS235" s="47"/>
      <c r="VHT235" s="47"/>
      <c r="VHU235" s="47"/>
      <c r="VHV235" s="47"/>
      <c r="VHW235" s="47"/>
      <c r="VHX235" s="47"/>
      <c r="VHY235" s="47"/>
      <c r="VHZ235" s="47"/>
      <c r="VIA235" s="47"/>
      <c r="VIB235" s="47"/>
      <c r="VIC235" s="47"/>
      <c r="VID235" s="47"/>
      <c r="VIE235" s="47"/>
      <c r="VIF235" s="47"/>
      <c r="VIG235" s="47"/>
      <c r="VIH235" s="47"/>
      <c r="VII235" s="47"/>
      <c r="VIJ235" s="47"/>
      <c r="VIK235" s="47"/>
      <c r="VIL235" s="47"/>
      <c r="VIM235" s="47"/>
      <c r="VIN235" s="47"/>
      <c r="VIO235" s="47"/>
      <c r="VIP235" s="47"/>
      <c r="VIQ235" s="47"/>
      <c r="VIR235" s="47"/>
      <c r="VIS235" s="47"/>
      <c r="VIT235" s="47"/>
      <c r="VIU235" s="47"/>
      <c r="VIV235" s="47"/>
      <c r="VIW235" s="47"/>
      <c r="VIX235" s="47"/>
      <c r="VIY235" s="47"/>
      <c r="VIZ235" s="47"/>
      <c r="VJA235" s="47"/>
      <c r="VJB235" s="47"/>
      <c r="VJC235" s="47"/>
      <c r="VJD235" s="47"/>
      <c r="VJE235" s="47"/>
      <c r="VJF235" s="47"/>
      <c r="VJG235" s="47"/>
      <c r="VJH235" s="47"/>
      <c r="VJI235" s="47"/>
      <c r="VJJ235" s="47"/>
      <c r="VJK235" s="47"/>
      <c r="VJL235" s="47"/>
      <c r="VJM235" s="47"/>
      <c r="VJN235" s="47"/>
      <c r="VJO235" s="47"/>
      <c r="VJP235" s="47"/>
      <c r="VJQ235" s="47"/>
      <c r="VJR235" s="47"/>
      <c r="VJS235" s="47"/>
      <c r="VJT235" s="47"/>
      <c r="VJU235" s="47"/>
      <c r="VJV235" s="47"/>
      <c r="VJW235" s="47"/>
      <c r="VJX235" s="47"/>
      <c r="VJY235" s="47"/>
      <c r="VJZ235" s="47"/>
      <c r="VKA235" s="47"/>
      <c r="VKB235" s="47"/>
      <c r="VKC235" s="47"/>
      <c r="VKD235" s="47"/>
      <c r="VKE235" s="47"/>
      <c r="VKF235" s="47"/>
      <c r="VKG235" s="47"/>
      <c r="VKH235" s="47"/>
      <c r="VKI235" s="47"/>
      <c r="VKJ235" s="47"/>
      <c r="VKK235" s="47"/>
      <c r="VKL235" s="47"/>
      <c r="VKM235" s="47"/>
      <c r="VKN235" s="47"/>
      <c r="VKO235" s="47"/>
      <c r="VKP235" s="47"/>
      <c r="VKQ235" s="47"/>
      <c r="VKR235" s="47"/>
      <c r="VKS235" s="47"/>
      <c r="VKT235" s="47"/>
      <c r="VKU235" s="47"/>
      <c r="VKV235" s="47"/>
      <c r="VKW235" s="47"/>
      <c r="VKX235" s="47"/>
      <c r="VKY235" s="47"/>
      <c r="VKZ235" s="47"/>
      <c r="VLA235" s="47"/>
      <c r="VLB235" s="47"/>
      <c r="VLC235" s="47"/>
      <c r="VLD235" s="47"/>
      <c r="VLE235" s="47"/>
      <c r="VLF235" s="47"/>
      <c r="VLG235" s="47"/>
      <c r="VLH235" s="47"/>
      <c r="VLI235" s="47"/>
      <c r="VLJ235" s="47"/>
      <c r="VLK235" s="47"/>
      <c r="VLL235" s="47"/>
      <c r="VLM235" s="47"/>
      <c r="VLN235" s="47"/>
      <c r="VLO235" s="47"/>
      <c r="VLP235" s="47"/>
      <c r="VLQ235" s="47"/>
      <c r="VLR235" s="47"/>
      <c r="VLS235" s="47"/>
      <c r="VLT235" s="47"/>
      <c r="VLU235" s="47"/>
      <c r="VLV235" s="47"/>
      <c r="VLW235" s="47"/>
      <c r="VLX235" s="47"/>
      <c r="VLY235" s="47"/>
      <c r="VLZ235" s="47"/>
      <c r="VMA235" s="47"/>
      <c r="VMB235" s="47"/>
      <c r="VMC235" s="47"/>
      <c r="VMD235" s="47"/>
      <c r="VME235" s="47"/>
      <c r="VMF235" s="47"/>
      <c r="VMG235" s="47"/>
      <c r="VMH235" s="47"/>
      <c r="VMI235" s="47"/>
      <c r="VMJ235" s="47"/>
      <c r="VMK235" s="47"/>
      <c r="VML235" s="47"/>
      <c r="VMM235" s="47"/>
      <c r="VMN235" s="47"/>
      <c r="VMO235" s="47"/>
      <c r="VMP235" s="47"/>
      <c r="VMQ235" s="47"/>
      <c r="VMR235" s="47"/>
      <c r="VMS235" s="47"/>
      <c r="VMT235" s="47"/>
      <c r="VMU235" s="47"/>
      <c r="VMV235" s="47"/>
      <c r="VMW235" s="47"/>
      <c r="VMX235" s="47"/>
      <c r="VMY235" s="47"/>
      <c r="VMZ235" s="47"/>
      <c r="VNA235" s="47"/>
      <c r="VNB235" s="47"/>
      <c r="VNC235" s="47"/>
      <c r="VND235" s="47"/>
      <c r="VNE235" s="47"/>
      <c r="VNF235" s="47"/>
      <c r="VNG235" s="47"/>
      <c r="VNH235" s="47"/>
      <c r="VNI235" s="47"/>
      <c r="VNJ235" s="47"/>
      <c r="VNK235" s="47"/>
      <c r="VNL235" s="47"/>
      <c r="VNM235" s="47"/>
      <c r="VNN235" s="47"/>
      <c r="VNO235" s="47"/>
      <c r="VNP235" s="47"/>
      <c r="VNQ235" s="47"/>
      <c r="VNR235" s="47"/>
      <c r="VNS235" s="47"/>
      <c r="VNT235" s="47"/>
      <c r="VNU235" s="47"/>
      <c r="VNV235" s="47"/>
      <c r="VNW235" s="47"/>
      <c r="VNX235" s="47"/>
      <c r="VNY235" s="47"/>
      <c r="VNZ235" s="47"/>
      <c r="VOA235" s="47"/>
      <c r="VOB235" s="47"/>
      <c r="VOC235" s="47"/>
      <c r="VOD235" s="47"/>
      <c r="VOE235" s="47"/>
      <c r="VOF235" s="47"/>
      <c r="VOG235" s="47"/>
      <c r="VOH235" s="47"/>
      <c r="VOI235" s="47"/>
      <c r="VOJ235" s="47"/>
      <c r="VOK235" s="47"/>
      <c r="VOL235" s="47"/>
      <c r="VOM235" s="47"/>
      <c r="VON235" s="47"/>
      <c r="VOO235" s="47"/>
      <c r="VOP235" s="47"/>
      <c r="VOQ235" s="47"/>
      <c r="VOR235" s="47"/>
      <c r="VOS235" s="47"/>
      <c r="VOT235" s="47"/>
      <c r="VOU235" s="47"/>
      <c r="VOV235" s="47"/>
      <c r="VOW235" s="47"/>
      <c r="VOX235" s="47"/>
      <c r="VOY235" s="47"/>
      <c r="VOZ235" s="47"/>
      <c r="VPA235" s="47"/>
      <c r="VPB235" s="47"/>
      <c r="VPC235" s="47"/>
      <c r="VPD235" s="47"/>
      <c r="VPE235" s="47"/>
      <c r="VPF235" s="47"/>
      <c r="VPG235" s="47"/>
      <c r="VPH235" s="47"/>
      <c r="VPI235" s="47"/>
      <c r="VPJ235" s="47"/>
      <c r="VPK235" s="47"/>
      <c r="VPL235" s="47"/>
      <c r="VPM235" s="47"/>
      <c r="VPN235" s="47"/>
      <c r="VPO235" s="47"/>
      <c r="VPP235" s="47"/>
      <c r="VPQ235" s="47"/>
      <c r="VPR235" s="47"/>
      <c r="VPS235" s="47"/>
      <c r="VPT235" s="47"/>
      <c r="VPU235" s="47"/>
      <c r="VPV235" s="47"/>
      <c r="VPW235" s="47"/>
      <c r="VPX235" s="47"/>
      <c r="VPY235" s="47"/>
      <c r="VPZ235" s="47"/>
      <c r="VQA235" s="47"/>
      <c r="VQB235" s="47"/>
      <c r="VQC235" s="47"/>
      <c r="VQD235" s="47"/>
      <c r="VQE235" s="47"/>
      <c r="VQF235" s="47"/>
      <c r="VQG235" s="47"/>
      <c r="VQH235" s="47"/>
      <c r="VQI235" s="47"/>
      <c r="VQJ235" s="47"/>
      <c r="VQK235" s="47"/>
      <c r="VQL235" s="47"/>
      <c r="VQM235" s="47"/>
      <c r="VQN235" s="47"/>
      <c r="VQO235" s="47"/>
      <c r="VQP235" s="47"/>
      <c r="VQQ235" s="47"/>
      <c r="VQR235" s="47"/>
      <c r="VQS235" s="47"/>
      <c r="VQT235" s="47"/>
      <c r="VQU235" s="47"/>
      <c r="VQV235" s="47"/>
      <c r="VQW235" s="47"/>
      <c r="VQX235" s="47"/>
      <c r="VQY235" s="47"/>
      <c r="VQZ235" s="47"/>
      <c r="VRA235" s="47"/>
      <c r="VRB235" s="47"/>
      <c r="VRC235" s="47"/>
      <c r="VRD235" s="47"/>
      <c r="VRE235" s="47"/>
      <c r="VRF235" s="47"/>
      <c r="VRG235" s="47"/>
      <c r="VRH235" s="47"/>
      <c r="VRI235" s="47"/>
      <c r="VRJ235" s="47"/>
      <c r="VRK235" s="47"/>
      <c r="VRL235" s="47"/>
      <c r="VRM235" s="47"/>
      <c r="VRN235" s="47"/>
      <c r="VRO235" s="47"/>
      <c r="VRP235" s="47"/>
      <c r="VRQ235" s="47"/>
      <c r="VRR235" s="47"/>
      <c r="VRS235" s="47"/>
      <c r="VRT235" s="47"/>
      <c r="VRU235" s="47"/>
      <c r="VRV235" s="47"/>
      <c r="VRW235" s="47"/>
      <c r="VRX235" s="47"/>
      <c r="VRY235" s="47"/>
      <c r="VRZ235" s="47"/>
      <c r="VSA235" s="47"/>
      <c r="VSB235" s="47"/>
      <c r="VSC235" s="47"/>
      <c r="VSD235" s="47"/>
      <c r="VSE235" s="47"/>
      <c r="VSF235" s="47"/>
      <c r="VSG235" s="47"/>
      <c r="VSH235" s="47"/>
      <c r="VSI235" s="47"/>
      <c r="VSJ235" s="47"/>
      <c r="VSK235" s="47"/>
      <c r="VSL235" s="47"/>
      <c r="VSM235" s="47"/>
      <c r="VSN235" s="47"/>
      <c r="VSO235" s="47"/>
      <c r="VSP235" s="47"/>
      <c r="VSQ235" s="47"/>
      <c r="VSR235" s="47"/>
      <c r="VSS235" s="47"/>
      <c r="VST235" s="47"/>
      <c r="VSU235" s="47"/>
      <c r="VSV235" s="47"/>
      <c r="VSW235" s="47"/>
      <c r="VSX235" s="47"/>
      <c r="VSY235" s="47"/>
      <c r="VSZ235" s="47"/>
      <c r="VTA235" s="47"/>
      <c r="VTB235" s="47"/>
      <c r="VTC235" s="47"/>
      <c r="VTD235" s="47"/>
      <c r="VTE235" s="47"/>
      <c r="VTF235" s="47"/>
      <c r="VTG235" s="47"/>
      <c r="VTH235" s="47"/>
      <c r="VTI235" s="47"/>
      <c r="VTJ235" s="47"/>
      <c r="VTK235" s="47"/>
      <c r="VTL235" s="47"/>
      <c r="VTM235" s="47"/>
      <c r="VTN235" s="47"/>
      <c r="VTO235" s="47"/>
      <c r="VTP235" s="47"/>
      <c r="VTQ235" s="47"/>
      <c r="VTR235" s="47"/>
      <c r="VTS235" s="47"/>
      <c r="VTT235" s="47"/>
      <c r="VTU235" s="47"/>
      <c r="VTV235" s="47"/>
      <c r="VTW235" s="47"/>
      <c r="VTX235" s="47"/>
      <c r="VTY235" s="47"/>
      <c r="VTZ235" s="47"/>
      <c r="VUA235" s="47"/>
      <c r="VUB235" s="47"/>
      <c r="VUC235" s="47"/>
      <c r="VUD235" s="47"/>
      <c r="VUE235" s="47"/>
      <c r="VUF235" s="47"/>
      <c r="VUG235" s="47"/>
      <c r="VUH235" s="47"/>
      <c r="VUI235" s="47"/>
      <c r="VUJ235" s="47"/>
      <c r="VUK235" s="47"/>
      <c r="VUL235" s="47"/>
      <c r="VUM235" s="47"/>
      <c r="VUN235" s="47"/>
      <c r="VUO235" s="47"/>
      <c r="VUP235" s="47"/>
      <c r="VUQ235" s="47"/>
      <c r="VUR235" s="47"/>
      <c r="VUS235" s="47"/>
      <c r="VUT235" s="47"/>
      <c r="VUU235" s="47"/>
      <c r="VUV235" s="47"/>
      <c r="VUW235" s="47"/>
      <c r="VUX235" s="47"/>
      <c r="VUY235" s="47"/>
      <c r="VUZ235" s="47"/>
      <c r="VVA235" s="47"/>
      <c r="VVB235" s="47"/>
      <c r="VVC235" s="47"/>
      <c r="VVD235" s="47"/>
      <c r="VVE235" s="47"/>
      <c r="VVF235" s="47"/>
      <c r="VVG235" s="47"/>
      <c r="VVH235" s="47"/>
      <c r="VVI235" s="47"/>
      <c r="VVJ235" s="47"/>
      <c r="VVK235" s="47"/>
      <c r="VVL235" s="47"/>
      <c r="VVM235" s="47"/>
      <c r="VVN235" s="47"/>
      <c r="VVO235" s="47"/>
      <c r="VVP235" s="47"/>
      <c r="VVQ235" s="47"/>
      <c r="VVR235" s="47"/>
      <c r="VVS235" s="47"/>
      <c r="VVT235" s="47"/>
      <c r="VVU235" s="47"/>
      <c r="VVV235" s="47"/>
      <c r="VVW235" s="47"/>
      <c r="VVX235" s="47"/>
      <c r="VVY235" s="47"/>
      <c r="VVZ235" s="47"/>
      <c r="VWA235" s="47"/>
      <c r="VWB235" s="47"/>
      <c r="VWC235" s="47"/>
      <c r="VWD235" s="47"/>
      <c r="VWE235" s="47"/>
      <c r="VWF235" s="47"/>
      <c r="VWG235" s="47"/>
      <c r="VWH235" s="47"/>
      <c r="VWI235" s="47"/>
      <c r="VWJ235" s="47"/>
      <c r="VWK235" s="47"/>
      <c r="VWL235" s="47"/>
      <c r="VWM235" s="47"/>
      <c r="VWN235" s="47"/>
      <c r="VWO235" s="47"/>
      <c r="VWP235" s="47"/>
      <c r="VWQ235" s="47"/>
      <c r="VWR235" s="47"/>
      <c r="VWS235" s="47"/>
      <c r="VWT235" s="47"/>
      <c r="VWU235" s="47"/>
      <c r="VWV235" s="47"/>
      <c r="VWW235" s="47"/>
      <c r="VWX235" s="47"/>
      <c r="VWY235" s="47"/>
      <c r="VWZ235" s="47"/>
      <c r="VXA235" s="47"/>
      <c r="VXB235" s="47"/>
      <c r="VXC235" s="47"/>
      <c r="VXD235" s="47"/>
      <c r="VXE235" s="47"/>
      <c r="VXF235" s="47"/>
      <c r="VXG235" s="47"/>
      <c r="VXH235" s="47"/>
      <c r="VXI235" s="47"/>
      <c r="VXJ235" s="47"/>
      <c r="VXK235" s="47"/>
      <c r="VXL235" s="47"/>
      <c r="VXM235" s="47"/>
      <c r="VXN235" s="47"/>
      <c r="VXO235" s="47"/>
      <c r="VXP235" s="47"/>
      <c r="VXQ235" s="47"/>
      <c r="VXR235" s="47"/>
      <c r="VXS235" s="47"/>
      <c r="VXT235" s="47"/>
      <c r="VXU235" s="47"/>
      <c r="VXV235" s="47"/>
      <c r="VXW235" s="47"/>
      <c r="VXX235" s="47"/>
      <c r="VXY235" s="47"/>
      <c r="VXZ235" s="47"/>
      <c r="VYA235" s="47"/>
      <c r="VYB235" s="47"/>
      <c r="VYC235" s="47"/>
      <c r="VYD235" s="47"/>
      <c r="VYE235" s="47"/>
      <c r="VYF235" s="47"/>
      <c r="VYG235" s="47"/>
      <c r="VYH235" s="47"/>
      <c r="VYI235" s="47"/>
      <c r="VYJ235" s="47"/>
      <c r="VYK235" s="47"/>
      <c r="VYL235" s="47"/>
      <c r="VYM235" s="47"/>
      <c r="VYN235" s="47"/>
      <c r="VYO235" s="47"/>
      <c r="VYP235" s="47"/>
      <c r="VYQ235" s="47"/>
      <c r="VYR235" s="47"/>
      <c r="VYS235" s="47"/>
      <c r="VYT235" s="47"/>
      <c r="VYU235" s="47"/>
      <c r="VYV235" s="47"/>
      <c r="VYW235" s="47"/>
      <c r="VYX235" s="47"/>
      <c r="VYY235" s="47"/>
      <c r="VYZ235" s="47"/>
      <c r="VZA235" s="47"/>
      <c r="VZB235" s="47"/>
      <c r="VZC235" s="47"/>
      <c r="VZD235" s="47"/>
      <c r="VZE235" s="47"/>
      <c r="VZF235" s="47"/>
      <c r="VZG235" s="47"/>
      <c r="VZH235" s="47"/>
      <c r="VZI235" s="47"/>
      <c r="VZJ235" s="47"/>
      <c r="VZK235" s="47"/>
      <c r="VZL235" s="47"/>
      <c r="VZM235" s="47"/>
      <c r="VZN235" s="47"/>
      <c r="VZO235" s="47"/>
      <c r="VZP235" s="47"/>
      <c r="VZQ235" s="47"/>
      <c r="VZR235" s="47"/>
      <c r="VZS235" s="47"/>
      <c r="VZT235" s="47"/>
      <c r="VZU235" s="47"/>
      <c r="VZV235" s="47"/>
      <c r="VZW235" s="47"/>
      <c r="VZX235" s="47"/>
      <c r="VZY235" s="47"/>
      <c r="VZZ235" s="47"/>
      <c r="WAA235" s="47"/>
      <c r="WAB235" s="47"/>
      <c r="WAC235" s="47"/>
      <c r="WAD235" s="47"/>
      <c r="WAE235" s="47"/>
      <c r="WAF235" s="47"/>
      <c r="WAG235" s="47"/>
      <c r="WAH235" s="47"/>
      <c r="WAI235" s="47"/>
      <c r="WAJ235" s="47"/>
      <c r="WAK235" s="47"/>
      <c r="WAL235" s="47"/>
      <c r="WAM235" s="47"/>
      <c r="WAN235" s="47"/>
      <c r="WAO235" s="47"/>
      <c r="WAP235" s="47"/>
      <c r="WAQ235" s="47"/>
      <c r="WAR235" s="47"/>
      <c r="WAS235" s="47"/>
      <c r="WAT235" s="47"/>
      <c r="WAU235" s="47"/>
      <c r="WAV235" s="47"/>
      <c r="WAW235" s="47"/>
      <c r="WAX235" s="47"/>
      <c r="WAY235" s="47"/>
      <c r="WAZ235" s="47"/>
      <c r="WBA235" s="47"/>
      <c r="WBB235" s="47"/>
      <c r="WBC235" s="47"/>
      <c r="WBD235" s="47"/>
      <c r="WBE235" s="47"/>
      <c r="WBF235" s="47"/>
      <c r="WBG235" s="47"/>
      <c r="WBH235" s="47"/>
      <c r="WBI235" s="47"/>
      <c r="WBJ235" s="47"/>
      <c r="WBK235" s="47"/>
      <c r="WBL235" s="47"/>
      <c r="WBM235" s="47"/>
      <c r="WBN235" s="47"/>
      <c r="WBO235" s="47"/>
      <c r="WBP235" s="47"/>
      <c r="WBQ235" s="47"/>
      <c r="WBR235" s="47"/>
      <c r="WBS235" s="47"/>
      <c r="WBT235" s="47"/>
      <c r="WBU235" s="47"/>
      <c r="WBV235" s="47"/>
      <c r="WBW235" s="47"/>
      <c r="WBX235" s="47"/>
      <c r="WBY235" s="47"/>
      <c r="WBZ235" s="47"/>
      <c r="WCA235" s="47"/>
      <c r="WCB235" s="47"/>
      <c r="WCC235" s="47"/>
      <c r="WCD235" s="47"/>
      <c r="WCE235" s="47"/>
      <c r="WCF235" s="47"/>
      <c r="WCG235" s="47"/>
      <c r="WCH235" s="47"/>
      <c r="WCI235" s="47"/>
      <c r="WCJ235" s="47"/>
      <c r="WCK235" s="47"/>
      <c r="WCL235" s="47"/>
      <c r="WCM235" s="47"/>
      <c r="WCN235" s="47"/>
      <c r="WCO235" s="47"/>
      <c r="WCP235" s="47"/>
      <c r="WCQ235" s="47"/>
      <c r="WCR235" s="47"/>
      <c r="WCS235" s="47"/>
      <c r="WCT235" s="47"/>
      <c r="WCU235" s="47"/>
      <c r="WCV235" s="47"/>
      <c r="WCW235" s="47"/>
      <c r="WCX235" s="47"/>
      <c r="WCY235" s="47"/>
      <c r="WCZ235" s="47"/>
      <c r="WDA235" s="47"/>
      <c r="WDB235" s="47"/>
      <c r="WDC235" s="47"/>
      <c r="WDD235" s="47"/>
      <c r="WDE235" s="47"/>
      <c r="WDF235" s="47"/>
      <c r="WDG235" s="47"/>
      <c r="WDH235" s="47"/>
      <c r="WDI235" s="47"/>
      <c r="WDJ235" s="47"/>
      <c r="WDK235" s="47"/>
      <c r="WDL235" s="47"/>
      <c r="WDM235" s="47"/>
      <c r="WDN235" s="47"/>
      <c r="WDO235" s="47"/>
      <c r="WDP235" s="47"/>
      <c r="WDQ235" s="47"/>
      <c r="WDR235" s="47"/>
      <c r="WDS235" s="47"/>
      <c r="WDT235" s="47"/>
      <c r="WDU235" s="47"/>
      <c r="WDV235" s="47"/>
      <c r="WDW235" s="47"/>
      <c r="WDX235" s="47"/>
      <c r="WDY235" s="47"/>
      <c r="WDZ235" s="47"/>
      <c r="WEA235" s="47"/>
      <c r="WEB235" s="47"/>
      <c r="WEC235" s="47"/>
      <c r="WED235" s="47"/>
      <c r="WEE235" s="47"/>
      <c r="WEF235" s="47"/>
      <c r="WEG235" s="47"/>
      <c r="WEH235" s="47"/>
      <c r="WEI235" s="47"/>
      <c r="WEJ235" s="47"/>
      <c r="WEK235" s="47"/>
      <c r="WEL235" s="47"/>
      <c r="WEM235" s="47"/>
      <c r="WEN235" s="47"/>
      <c r="WEO235" s="47"/>
      <c r="WEP235" s="47"/>
      <c r="WEQ235" s="47"/>
      <c r="WER235" s="47"/>
      <c r="WES235" s="47"/>
      <c r="WET235" s="47"/>
      <c r="WEU235" s="47"/>
      <c r="WEV235" s="47"/>
      <c r="WEW235" s="47"/>
      <c r="WEX235" s="47"/>
      <c r="WEY235" s="47"/>
      <c r="WEZ235" s="47"/>
      <c r="WFA235" s="47"/>
      <c r="WFB235" s="47"/>
      <c r="WFC235" s="47"/>
      <c r="WFD235" s="47"/>
      <c r="WFE235" s="47"/>
      <c r="WFF235" s="47"/>
      <c r="WFG235" s="47"/>
      <c r="WFH235" s="47"/>
      <c r="WFI235" s="47"/>
      <c r="WFJ235" s="47"/>
      <c r="WFK235" s="47"/>
      <c r="WFL235" s="47"/>
      <c r="WFM235" s="47"/>
      <c r="WFN235" s="47"/>
      <c r="WFO235" s="47"/>
      <c r="WFP235" s="47"/>
      <c r="WFQ235" s="47"/>
      <c r="WFR235" s="47"/>
      <c r="WFS235" s="47"/>
      <c r="WFT235" s="47"/>
      <c r="WFU235" s="47"/>
      <c r="WFV235" s="47"/>
      <c r="WFW235" s="47"/>
      <c r="WFX235" s="47"/>
      <c r="WFY235" s="47"/>
      <c r="WFZ235" s="47"/>
      <c r="WGA235" s="47"/>
      <c r="WGB235" s="47"/>
      <c r="WGC235" s="47"/>
      <c r="WGD235" s="47"/>
      <c r="WGE235" s="47"/>
      <c r="WGF235" s="47"/>
      <c r="WGG235" s="47"/>
      <c r="WGH235" s="47"/>
      <c r="WGI235" s="47"/>
      <c r="WGJ235" s="47"/>
      <c r="WGK235" s="47"/>
      <c r="WGL235" s="47"/>
      <c r="WGM235" s="47"/>
      <c r="WGN235" s="47"/>
      <c r="WGO235" s="47"/>
      <c r="WGP235" s="47"/>
      <c r="WGQ235" s="47"/>
      <c r="WGR235" s="47"/>
      <c r="WGS235" s="47"/>
      <c r="WGT235" s="47"/>
      <c r="WGU235" s="47"/>
      <c r="WGV235" s="47"/>
      <c r="WGW235" s="47"/>
      <c r="WGX235" s="47"/>
      <c r="WGY235" s="47"/>
      <c r="WGZ235" s="47"/>
      <c r="WHA235" s="47"/>
      <c r="WHB235" s="47"/>
      <c r="WHC235" s="47"/>
      <c r="WHD235" s="47"/>
      <c r="WHE235" s="47"/>
      <c r="WHF235" s="47"/>
      <c r="WHG235" s="47"/>
      <c r="WHH235" s="47"/>
      <c r="WHI235" s="47"/>
      <c r="WHJ235" s="47"/>
      <c r="WHK235" s="47"/>
      <c r="WHL235" s="47"/>
      <c r="WHM235" s="47"/>
      <c r="WHN235" s="47"/>
      <c r="WHO235" s="47"/>
      <c r="WHP235" s="47"/>
      <c r="WHQ235" s="47"/>
      <c r="WHR235" s="47"/>
      <c r="WHS235" s="47"/>
      <c r="WHT235" s="47"/>
      <c r="WHU235" s="47"/>
      <c r="WHV235" s="47"/>
      <c r="WHW235" s="47"/>
      <c r="WHX235" s="47"/>
      <c r="WHY235" s="47"/>
      <c r="WHZ235" s="47"/>
      <c r="WIA235" s="47"/>
      <c r="WIB235" s="47"/>
      <c r="WIC235" s="47"/>
      <c r="WID235" s="47"/>
      <c r="WIE235" s="47"/>
      <c r="WIF235" s="47"/>
      <c r="WIG235" s="47"/>
      <c r="WIH235" s="47"/>
      <c r="WII235" s="47"/>
      <c r="WIJ235" s="47"/>
      <c r="WIK235" s="47"/>
      <c r="WIL235" s="47"/>
      <c r="WIM235" s="47"/>
      <c r="WIN235" s="47"/>
      <c r="WIO235" s="47"/>
      <c r="WIP235" s="47"/>
      <c r="WIQ235" s="47"/>
      <c r="WIR235" s="47"/>
      <c r="WIS235" s="47"/>
      <c r="WIT235" s="47"/>
      <c r="WIU235" s="47"/>
      <c r="WIV235" s="47"/>
      <c r="WIW235" s="47"/>
      <c r="WIX235" s="47"/>
      <c r="WIY235" s="47"/>
      <c r="WIZ235" s="47"/>
      <c r="WJA235" s="47"/>
      <c r="WJB235" s="47"/>
      <c r="WJC235" s="47"/>
      <c r="WJD235" s="47"/>
      <c r="WJE235" s="47"/>
      <c r="WJF235" s="47"/>
      <c r="WJG235" s="47"/>
      <c r="WJH235" s="47"/>
      <c r="WJI235" s="47"/>
      <c r="WJJ235" s="47"/>
      <c r="WJK235" s="47"/>
      <c r="WJL235" s="47"/>
      <c r="WJM235" s="47"/>
      <c r="WJN235" s="47"/>
      <c r="WJO235" s="47"/>
      <c r="WJP235" s="47"/>
      <c r="WJQ235" s="47"/>
      <c r="WJR235" s="47"/>
      <c r="WJS235" s="47"/>
      <c r="WJT235" s="47"/>
      <c r="WJU235" s="47"/>
      <c r="WJV235" s="47"/>
      <c r="WJW235" s="47"/>
      <c r="WJX235" s="47"/>
      <c r="WJY235" s="47"/>
      <c r="WJZ235" s="47"/>
      <c r="WKA235" s="47"/>
      <c r="WKB235" s="47"/>
      <c r="WKC235" s="47"/>
      <c r="WKD235" s="47"/>
      <c r="WKE235" s="47"/>
      <c r="WKF235" s="47"/>
      <c r="WKG235" s="47"/>
      <c r="WKH235" s="47"/>
      <c r="WKI235" s="47"/>
      <c r="WKJ235" s="47"/>
      <c r="WKK235" s="47"/>
      <c r="WKL235" s="47"/>
      <c r="WKM235" s="47"/>
      <c r="WKN235" s="47"/>
      <c r="WKO235" s="47"/>
      <c r="WKP235" s="47"/>
      <c r="WKQ235" s="47"/>
      <c r="WKR235" s="47"/>
      <c r="WKS235" s="47"/>
      <c r="WKT235" s="47"/>
      <c r="WKU235" s="47"/>
      <c r="WKV235" s="47"/>
      <c r="WKW235" s="47"/>
      <c r="WKX235" s="47"/>
      <c r="WKY235" s="47"/>
      <c r="WKZ235" s="47"/>
      <c r="WLA235" s="47"/>
      <c r="WLB235" s="47"/>
      <c r="WLC235" s="47"/>
      <c r="WLD235" s="47"/>
      <c r="WLE235" s="47"/>
      <c r="WLF235" s="47"/>
      <c r="WLG235" s="47"/>
      <c r="WLH235" s="47"/>
      <c r="WLI235" s="47"/>
      <c r="WLJ235" s="47"/>
      <c r="WLK235" s="47"/>
      <c r="WLL235" s="47"/>
      <c r="WLM235" s="47"/>
      <c r="WLN235" s="47"/>
      <c r="WLO235" s="47"/>
      <c r="WLP235" s="47"/>
      <c r="WLQ235" s="47"/>
      <c r="WLR235" s="47"/>
      <c r="WLS235" s="47"/>
      <c r="WLT235" s="47"/>
      <c r="WLU235" s="47"/>
      <c r="WLV235" s="47"/>
      <c r="WLW235" s="47"/>
      <c r="WLX235" s="47"/>
      <c r="WLY235" s="47"/>
      <c r="WLZ235" s="47"/>
      <c r="WMA235" s="47"/>
      <c r="WMB235" s="47"/>
      <c r="WMC235" s="47"/>
      <c r="WMD235" s="47"/>
      <c r="WME235" s="47"/>
      <c r="WMF235" s="47"/>
      <c r="WMG235" s="47"/>
      <c r="WMH235" s="47"/>
      <c r="WMI235" s="47"/>
      <c r="WMJ235" s="47"/>
      <c r="WMK235" s="47"/>
      <c r="WML235" s="47"/>
      <c r="WMM235" s="47"/>
      <c r="WMN235" s="47"/>
      <c r="WMO235" s="47"/>
      <c r="WMP235" s="47"/>
      <c r="WMQ235" s="47"/>
      <c r="WMR235" s="47"/>
      <c r="WMS235" s="47"/>
      <c r="WMT235" s="47"/>
      <c r="WMU235" s="47"/>
      <c r="WMV235" s="47"/>
      <c r="WMW235" s="47"/>
      <c r="WMX235" s="47"/>
      <c r="WMY235" s="47"/>
      <c r="WMZ235" s="47"/>
      <c r="WNA235" s="47"/>
      <c r="WNB235" s="47"/>
      <c r="WNC235" s="47"/>
      <c r="WND235" s="47"/>
      <c r="WNE235" s="47"/>
      <c r="WNF235" s="47"/>
      <c r="WNG235" s="47"/>
      <c r="WNH235" s="47"/>
      <c r="WNI235" s="47"/>
      <c r="WNJ235" s="47"/>
      <c r="WNK235" s="47"/>
      <c r="WNL235" s="47"/>
      <c r="WNM235" s="47"/>
      <c r="WNN235" s="47"/>
      <c r="WNO235" s="47"/>
      <c r="WNP235" s="47"/>
      <c r="WNQ235" s="47"/>
      <c r="WNR235" s="47"/>
      <c r="WNS235" s="47"/>
      <c r="WNT235" s="47"/>
      <c r="WNU235" s="47"/>
      <c r="WNV235" s="47"/>
      <c r="WNW235" s="47"/>
      <c r="WNX235" s="47"/>
      <c r="WNY235" s="47"/>
      <c r="WNZ235" s="47"/>
      <c r="WOA235" s="47"/>
      <c r="WOB235" s="47"/>
      <c r="WOC235" s="47"/>
      <c r="WOD235" s="47"/>
      <c r="WOE235" s="47"/>
      <c r="WOF235" s="47"/>
      <c r="WOG235" s="47"/>
      <c r="WOH235" s="47"/>
      <c r="WOI235" s="47"/>
      <c r="WOJ235" s="47"/>
      <c r="WOK235" s="47"/>
      <c r="WOL235" s="47"/>
      <c r="WOM235" s="47"/>
      <c r="WON235" s="47"/>
      <c r="WOO235" s="47"/>
      <c r="WOP235" s="47"/>
      <c r="WOQ235" s="47"/>
      <c r="WOR235" s="47"/>
      <c r="WOS235" s="47"/>
      <c r="WOT235" s="47"/>
      <c r="WOU235" s="47"/>
      <c r="WOV235" s="47"/>
      <c r="WOW235" s="47"/>
      <c r="WOX235" s="47"/>
      <c r="WOY235" s="47"/>
      <c r="WOZ235" s="47"/>
      <c r="WPA235" s="47"/>
      <c r="WPB235" s="47"/>
      <c r="WPC235" s="47"/>
      <c r="WPD235" s="47"/>
      <c r="WPE235" s="47"/>
      <c r="WPF235" s="47"/>
      <c r="WPG235" s="47"/>
      <c r="WPH235" s="47"/>
      <c r="WPI235" s="47"/>
      <c r="WPJ235" s="47"/>
      <c r="WPK235" s="47"/>
      <c r="WPL235" s="47"/>
      <c r="WPM235" s="47"/>
      <c r="WPN235" s="47"/>
      <c r="WPO235" s="47"/>
      <c r="WPP235" s="47"/>
      <c r="WPQ235" s="47"/>
      <c r="WPR235" s="47"/>
      <c r="WPS235" s="47"/>
      <c r="WPT235" s="47"/>
      <c r="WPU235" s="47"/>
      <c r="WPV235" s="47"/>
      <c r="WPW235" s="47"/>
      <c r="WPX235" s="47"/>
      <c r="WPY235" s="47"/>
      <c r="WPZ235" s="47"/>
      <c r="WQA235" s="47"/>
      <c r="WQB235" s="47"/>
      <c r="WQC235" s="47"/>
      <c r="WQD235" s="47"/>
      <c r="WQE235" s="47"/>
      <c r="WQF235" s="47"/>
      <c r="WQG235" s="47"/>
      <c r="WQH235" s="47"/>
      <c r="WQI235" s="47"/>
      <c r="WQJ235" s="47"/>
      <c r="WQK235" s="47"/>
      <c r="WQL235" s="47"/>
      <c r="WQM235" s="47"/>
      <c r="WQN235" s="47"/>
      <c r="WQO235" s="47"/>
      <c r="WQP235" s="47"/>
      <c r="WQQ235" s="47"/>
      <c r="WQR235" s="47"/>
      <c r="WQS235" s="47"/>
      <c r="WQT235" s="47"/>
      <c r="WQU235" s="47"/>
      <c r="WQV235" s="47"/>
      <c r="WQW235" s="47"/>
      <c r="WQX235" s="47"/>
      <c r="WQY235" s="47"/>
      <c r="WQZ235" s="47"/>
      <c r="WRA235" s="47"/>
      <c r="WRB235" s="47"/>
      <c r="WRC235" s="47"/>
      <c r="WRD235" s="47"/>
      <c r="WRE235" s="47"/>
      <c r="WRF235" s="47"/>
      <c r="WRG235" s="47"/>
      <c r="WRH235" s="47"/>
      <c r="WRI235" s="47"/>
      <c r="WRJ235" s="47"/>
      <c r="WRK235" s="47"/>
      <c r="WRL235" s="47"/>
      <c r="WRM235" s="47"/>
      <c r="WRN235" s="47"/>
      <c r="WRO235" s="47"/>
      <c r="WRP235" s="47"/>
      <c r="WRQ235" s="47"/>
      <c r="WRR235" s="47"/>
      <c r="WRS235" s="47"/>
      <c r="WRT235" s="47"/>
      <c r="WRU235" s="47"/>
      <c r="WRV235" s="47"/>
      <c r="WRW235" s="47"/>
      <c r="WRX235" s="47"/>
      <c r="WRY235" s="47"/>
      <c r="WRZ235" s="47"/>
      <c r="WSA235" s="47"/>
      <c r="WSB235" s="47"/>
      <c r="WSC235" s="47"/>
      <c r="WSD235" s="47"/>
      <c r="WSE235" s="47"/>
      <c r="WSF235" s="47"/>
      <c r="WSG235" s="47"/>
      <c r="WSH235" s="47"/>
      <c r="WSI235" s="47"/>
      <c r="WSJ235" s="47"/>
      <c r="WSK235" s="47"/>
      <c r="WSL235" s="47"/>
      <c r="WSM235" s="47"/>
      <c r="WSN235" s="47"/>
      <c r="WSO235" s="47"/>
      <c r="WSP235" s="47"/>
      <c r="WSQ235" s="47"/>
      <c r="WSR235" s="47"/>
      <c r="WSS235" s="47"/>
      <c r="WST235" s="47"/>
      <c r="WSU235" s="47"/>
      <c r="WSV235" s="47"/>
      <c r="WSW235" s="47"/>
      <c r="WSX235" s="47"/>
      <c r="WSY235" s="47"/>
      <c r="WSZ235" s="47"/>
      <c r="WTA235" s="47"/>
      <c r="WTB235" s="47"/>
      <c r="WTC235" s="47"/>
      <c r="WTD235" s="47"/>
      <c r="WTE235" s="47"/>
      <c r="WTF235" s="47"/>
      <c r="WTG235" s="47"/>
      <c r="WTH235" s="47"/>
      <c r="WTI235" s="47"/>
      <c r="WTJ235" s="47"/>
      <c r="WTK235" s="47"/>
      <c r="WTL235" s="47"/>
      <c r="WTM235" s="47"/>
      <c r="WTN235" s="47"/>
      <c r="WTO235" s="47"/>
      <c r="WTP235" s="47"/>
      <c r="WTQ235" s="47"/>
      <c r="WTR235" s="47"/>
      <c r="WTS235" s="47"/>
      <c r="WTT235" s="47"/>
      <c r="WTU235" s="47"/>
      <c r="WTV235" s="47"/>
      <c r="WTW235" s="47"/>
      <c r="WTX235" s="47"/>
      <c r="WTY235" s="47"/>
      <c r="WTZ235" s="47"/>
      <c r="WUA235" s="47"/>
      <c r="WUB235" s="47"/>
      <c r="WUC235" s="47"/>
      <c r="WUD235" s="47"/>
      <c r="WUE235" s="47"/>
      <c r="WUF235" s="47"/>
      <c r="WUG235" s="47"/>
      <c r="WUH235" s="47"/>
      <c r="WUI235" s="47"/>
      <c r="WUJ235" s="47"/>
      <c r="WUK235" s="47"/>
      <c r="WUL235" s="47"/>
      <c r="WUM235" s="47"/>
      <c r="WUN235" s="47"/>
      <c r="WUO235" s="47"/>
      <c r="WUP235" s="47"/>
      <c r="WUQ235" s="47"/>
      <c r="WUR235" s="47"/>
      <c r="WUS235" s="47"/>
      <c r="WUT235" s="47"/>
      <c r="WUU235" s="47"/>
      <c r="WUV235" s="47"/>
      <c r="WUW235" s="47"/>
      <c r="WUX235" s="47"/>
      <c r="WUY235" s="47"/>
      <c r="WUZ235" s="47"/>
      <c r="WVA235" s="47"/>
      <c r="WVB235" s="47"/>
      <c r="WVC235" s="47"/>
      <c r="WVD235" s="47"/>
      <c r="WVE235" s="47"/>
      <c r="WVF235" s="47"/>
      <c r="WVG235" s="47"/>
      <c r="WVH235" s="47"/>
      <c r="WVI235" s="47"/>
      <c r="WVJ235" s="47"/>
      <c r="WVK235" s="47"/>
      <c r="WVL235" s="47"/>
      <c r="WVM235" s="47"/>
      <c r="WVN235" s="47"/>
      <c r="WVO235" s="47"/>
      <c r="WVP235" s="47"/>
      <c r="WVQ235" s="47"/>
      <c r="WVR235" s="47"/>
      <c r="WVS235" s="47"/>
    </row>
    <row r="236" spans="1:16139" s="45" customFormat="1" ht="53.25" customHeight="1">
      <c r="A236" s="21">
        <v>7729314745</v>
      </c>
      <c r="B236" s="18" t="s">
        <v>278</v>
      </c>
      <c r="C236" s="18" t="s">
        <v>110</v>
      </c>
      <c r="D236" s="18" t="s">
        <v>287</v>
      </c>
      <c r="E236" s="18"/>
      <c r="F236" s="18"/>
      <c r="G236" s="19">
        <f>'2023'!G246</f>
        <v>31.082999999999998</v>
      </c>
      <c r="H236" s="19">
        <f>'2023'!H246</f>
        <v>12.933999999999999</v>
      </c>
      <c r="I236" s="19">
        <f>'2023'!I246</f>
        <v>6.4669999999999996</v>
      </c>
      <c r="J236" s="19">
        <f>'2023'!J246</f>
        <v>19.401</v>
      </c>
      <c r="K236" s="19">
        <f t="shared" si="103"/>
        <v>69.884999999999991</v>
      </c>
      <c r="L236" s="4">
        <v>10007.605470700002</v>
      </c>
      <c r="M236" s="3">
        <v>9749.2800000000007</v>
      </c>
      <c r="N236" s="4">
        <f>'2023'!O246</f>
        <v>1590.83</v>
      </c>
      <c r="O236" s="3">
        <f t="shared" ref="O236:O239" si="108">N236*1.04</f>
        <v>1654.4631999999999</v>
      </c>
      <c r="P236" s="20">
        <f t="shared" si="104"/>
        <v>261618.63195576816</v>
      </c>
      <c r="Q236" s="20">
        <f t="shared" si="105"/>
        <v>108862.57393803382</v>
      </c>
      <c r="R236" s="20">
        <f t="shared" si="105"/>
        <v>52349.1802456</v>
      </c>
      <c r="S236" s="20">
        <f t="shared" si="106"/>
        <v>157047.5407368</v>
      </c>
      <c r="T236" s="20">
        <f t="shared" si="107"/>
        <v>579877.92687620199</v>
      </c>
      <c r="U236" s="38"/>
      <c r="V236" s="39"/>
      <c r="W236" s="39"/>
      <c r="X236" s="22"/>
      <c r="Y236" s="22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/>
      <c r="CK236" s="40"/>
      <c r="CL236" s="40"/>
      <c r="CM236" s="40"/>
      <c r="CN236" s="40"/>
      <c r="CO236" s="40"/>
      <c r="CP236" s="40"/>
      <c r="CQ236" s="40"/>
      <c r="CR236" s="40"/>
      <c r="CS236" s="40"/>
      <c r="CT236" s="40"/>
      <c r="CU236" s="40"/>
      <c r="CV236" s="40"/>
      <c r="CW236" s="40"/>
      <c r="CX236" s="40"/>
      <c r="CY236" s="40"/>
      <c r="CZ236" s="40"/>
      <c r="DA236" s="40"/>
      <c r="DB236" s="40"/>
      <c r="DC236" s="40"/>
      <c r="DD236" s="40"/>
      <c r="DE236" s="40"/>
      <c r="DF236" s="40"/>
      <c r="DG236" s="40"/>
      <c r="DH236" s="40"/>
      <c r="DI236" s="40"/>
      <c r="DJ236" s="40"/>
      <c r="DK236" s="40"/>
      <c r="DL236" s="40"/>
      <c r="DM236" s="40"/>
      <c r="DN236" s="40"/>
      <c r="DO236" s="40"/>
      <c r="DP236" s="40"/>
      <c r="DQ236" s="40"/>
      <c r="DR236" s="40"/>
      <c r="DS236" s="40"/>
      <c r="DT236" s="40"/>
      <c r="DU236" s="40"/>
      <c r="DV236" s="40"/>
      <c r="DW236" s="40"/>
      <c r="DX236" s="40"/>
      <c r="DY236" s="40"/>
      <c r="DZ236" s="40"/>
      <c r="EA236" s="40"/>
      <c r="EB236" s="40"/>
      <c r="EC236" s="40"/>
      <c r="ED236" s="40"/>
      <c r="EE236" s="40"/>
      <c r="EF236" s="40"/>
      <c r="EG236" s="40"/>
      <c r="EH236" s="40"/>
      <c r="EI236" s="40"/>
      <c r="EJ236" s="40"/>
      <c r="EK236" s="40"/>
      <c r="EL236" s="40"/>
      <c r="EM236" s="40"/>
      <c r="EN236" s="40"/>
      <c r="EO236" s="40"/>
      <c r="EP236" s="40"/>
      <c r="EQ236" s="40"/>
      <c r="ER236" s="40"/>
      <c r="ES236" s="40"/>
      <c r="ET236" s="40"/>
      <c r="EU236" s="40"/>
      <c r="EV236" s="40"/>
      <c r="EW236" s="40"/>
      <c r="EX236" s="40"/>
      <c r="EY236" s="40"/>
      <c r="EZ236" s="40"/>
      <c r="FA236" s="40"/>
      <c r="FB236" s="40"/>
      <c r="FC236" s="40"/>
      <c r="FD236" s="40"/>
      <c r="FE236" s="40"/>
      <c r="FF236" s="40"/>
      <c r="FG236" s="40"/>
      <c r="FH236" s="40"/>
      <c r="FI236" s="40"/>
      <c r="FJ236" s="40"/>
      <c r="FK236" s="40"/>
      <c r="FL236" s="40"/>
      <c r="FM236" s="40"/>
      <c r="FN236" s="40"/>
      <c r="FO236" s="40"/>
      <c r="FP236" s="40"/>
      <c r="FQ236" s="40"/>
      <c r="FR236" s="40"/>
      <c r="FS236" s="40"/>
      <c r="FT236" s="40"/>
      <c r="FU236" s="40"/>
      <c r="FV236" s="40"/>
      <c r="FW236" s="40"/>
      <c r="FX236" s="40"/>
      <c r="FY236" s="40"/>
      <c r="FZ236" s="40"/>
      <c r="GA236" s="40"/>
      <c r="GB236" s="40"/>
      <c r="GC236" s="41"/>
      <c r="GD236" s="41"/>
      <c r="GE236" s="41"/>
      <c r="GF236" s="41"/>
      <c r="GG236" s="41"/>
      <c r="GH236" s="41"/>
      <c r="GI236" s="41"/>
      <c r="GJ236" s="41"/>
      <c r="GK236" s="41"/>
      <c r="GL236" s="41"/>
      <c r="GM236" s="41"/>
      <c r="GN236" s="41"/>
      <c r="GO236" s="41"/>
      <c r="GP236" s="41"/>
      <c r="GQ236" s="41"/>
      <c r="GR236" s="41"/>
      <c r="GS236" s="41"/>
      <c r="GT236" s="41"/>
      <c r="GU236" s="41"/>
      <c r="GV236" s="41"/>
      <c r="GW236" s="41"/>
      <c r="GX236" s="41"/>
      <c r="GY236" s="41"/>
      <c r="GZ236" s="41"/>
      <c r="HA236" s="41"/>
      <c r="HB236" s="41"/>
      <c r="HC236" s="41"/>
      <c r="HD236" s="41"/>
      <c r="HE236" s="41"/>
      <c r="HF236" s="41"/>
      <c r="HG236" s="41"/>
      <c r="HH236" s="41"/>
      <c r="HI236" s="41"/>
      <c r="HJ236" s="41"/>
      <c r="HK236" s="41"/>
      <c r="HL236" s="41"/>
      <c r="HM236" s="41"/>
      <c r="HN236" s="41"/>
      <c r="HO236" s="41"/>
      <c r="HP236" s="41"/>
      <c r="HQ236" s="41"/>
      <c r="HR236" s="41"/>
      <c r="HS236" s="41"/>
      <c r="HT236" s="41"/>
      <c r="HU236" s="41"/>
      <c r="HV236" s="41"/>
      <c r="HW236" s="41"/>
      <c r="HX236" s="41"/>
      <c r="HY236" s="41"/>
      <c r="HZ236" s="41"/>
      <c r="IA236" s="41"/>
      <c r="IB236" s="41"/>
      <c r="IC236" s="41"/>
      <c r="ID236" s="41"/>
      <c r="IE236" s="41"/>
      <c r="IF236" s="41"/>
      <c r="IG236" s="41"/>
      <c r="IH236" s="41"/>
      <c r="II236" s="41"/>
      <c r="IJ236" s="41"/>
      <c r="IK236" s="41"/>
      <c r="IL236" s="41"/>
      <c r="IM236" s="41"/>
      <c r="IN236" s="41"/>
      <c r="IO236" s="41"/>
      <c r="IP236" s="41"/>
      <c r="IQ236" s="41"/>
      <c r="IR236" s="41"/>
      <c r="IS236" s="41"/>
      <c r="IT236" s="41"/>
      <c r="IU236" s="41"/>
      <c r="IV236" s="41"/>
      <c r="IW236" s="41"/>
      <c r="IX236" s="41"/>
      <c r="IY236" s="41"/>
      <c r="IZ236" s="41"/>
      <c r="JA236" s="41"/>
      <c r="JB236" s="41"/>
      <c r="JC236" s="41"/>
      <c r="JD236" s="41"/>
      <c r="JE236" s="41"/>
      <c r="JF236" s="41"/>
      <c r="JG236" s="41"/>
      <c r="JH236" s="41"/>
      <c r="JI236" s="41"/>
      <c r="JJ236" s="41"/>
      <c r="JK236" s="41"/>
      <c r="JL236" s="41"/>
      <c r="JM236" s="41"/>
      <c r="JN236" s="41"/>
      <c r="JO236" s="41"/>
      <c r="JP236" s="41"/>
      <c r="JQ236" s="41"/>
      <c r="JR236" s="41"/>
      <c r="JS236" s="41"/>
      <c r="JT236" s="41"/>
      <c r="JU236" s="41"/>
      <c r="JV236" s="41"/>
      <c r="JW236" s="41"/>
      <c r="JX236" s="41"/>
      <c r="JY236" s="41"/>
      <c r="JZ236" s="41"/>
      <c r="KA236" s="41"/>
      <c r="KB236" s="41"/>
      <c r="KC236" s="41"/>
      <c r="KD236" s="41"/>
      <c r="KE236" s="41"/>
      <c r="KF236" s="41"/>
      <c r="KG236" s="41"/>
      <c r="KH236" s="41"/>
      <c r="KI236" s="41"/>
      <c r="KJ236" s="41"/>
      <c r="KK236" s="41"/>
      <c r="KL236" s="41"/>
      <c r="KM236" s="41"/>
      <c r="KN236" s="41"/>
      <c r="KO236" s="41"/>
      <c r="KP236" s="41"/>
      <c r="KQ236" s="41"/>
      <c r="KR236" s="41"/>
      <c r="KS236" s="41"/>
      <c r="KT236" s="41"/>
      <c r="KU236" s="41"/>
      <c r="KV236" s="41"/>
      <c r="KW236" s="41"/>
      <c r="KX236" s="41"/>
      <c r="KY236" s="41"/>
      <c r="KZ236" s="41"/>
      <c r="LA236" s="41"/>
      <c r="LB236" s="41"/>
      <c r="LC236" s="41"/>
      <c r="LD236" s="41"/>
      <c r="LE236" s="41"/>
      <c r="LF236" s="41"/>
      <c r="LG236" s="41"/>
      <c r="LH236" s="41"/>
      <c r="LI236" s="41"/>
      <c r="LJ236" s="41"/>
      <c r="LK236" s="41"/>
      <c r="LL236" s="41"/>
      <c r="LM236" s="41"/>
      <c r="LN236" s="41"/>
      <c r="LO236" s="41"/>
      <c r="LP236" s="41"/>
      <c r="LQ236" s="41"/>
      <c r="LR236" s="41"/>
      <c r="LS236" s="41"/>
      <c r="LT236" s="41"/>
      <c r="LU236" s="41"/>
      <c r="LV236" s="41"/>
      <c r="LW236" s="41"/>
      <c r="LX236" s="41"/>
      <c r="LY236" s="41"/>
      <c r="LZ236" s="41"/>
      <c r="MA236" s="41"/>
      <c r="MB236" s="41"/>
      <c r="MC236" s="41"/>
      <c r="MD236" s="41"/>
      <c r="ME236" s="41"/>
      <c r="MF236" s="41"/>
      <c r="MG236" s="41"/>
      <c r="MH236" s="41"/>
      <c r="MI236" s="41"/>
      <c r="MJ236" s="41"/>
      <c r="MK236" s="41"/>
      <c r="ML236" s="41"/>
      <c r="MM236" s="41"/>
      <c r="MN236" s="41"/>
      <c r="MO236" s="41"/>
      <c r="MP236" s="41"/>
      <c r="MQ236" s="41"/>
      <c r="MR236" s="41"/>
      <c r="MS236" s="41"/>
      <c r="MT236" s="41"/>
      <c r="MU236" s="41"/>
      <c r="MV236" s="41"/>
      <c r="MW236" s="41"/>
      <c r="MX236" s="41"/>
      <c r="MY236" s="41"/>
      <c r="MZ236" s="41"/>
      <c r="NA236" s="41"/>
      <c r="NB236" s="41"/>
      <c r="NC236" s="41"/>
      <c r="ND236" s="41"/>
      <c r="NE236" s="41"/>
      <c r="NF236" s="41"/>
      <c r="NG236" s="41"/>
      <c r="NH236" s="41"/>
      <c r="NI236" s="41"/>
      <c r="NJ236" s="41"/>
      <c r="NK236" s="41"/>
      <c r="NL236" s="41"/>
      <c r="NM236" s="41"/>
      <c r="NN236" s="41"/>
      <c r="NO236" s="41"/>
      <c r="NP236" s="41"/>
      <c r="NQ236" s="41"/>
      <c r="NR236" s="41"/>
      <c r="NS236" s="41"/>
      <c r="NT236" s="41"/>
      <c r="NU236" s="41"/>
      <c r="NV236" s="41"/>
      <c r="NW236" s="41"/>
      <c r="NX236" s="41"/>
      <c r="NY236" s="41"/>
      <c r="NZ236" s="41"/>
      <c r="OA236" s="41"/>
      <c r="OB236" s="41"/>
      <c r="OC236" s="41"/>
      <c r="OD236" s="41"/>
      <c r="OE236" s="41"/>
      <c r="OF236" s="41"/>
      <c r="OG236" s="41"/>
      <c r="OH236" s="41"/>
      <c r="OI236" s="41"/>
      <c r="OJ236" s="41"/>
      <c r="OK236" s="41"/>
      <c r="OL236" s="41"/>
      <c r="OM236" s="41"/>
      <c r="ON236" s="41"/>
      <c r="OO236" s="41"/>
      <c r="OP236" s="41"/>
      <c r="OQ236" s="41"/>
      <c r="OR236" s="41"/>
      <c r="OS236" s="41"/>
      <c r="OT236" s="41"/>
      <c r="OU236" s="41"/>
      <c r="OV236" s="41"/>
      <c r="OW236" s="41"/>
      <c r="OX236" s="41"/>
      <c r="OY236" s="41"/>
      <c r="OZ236" s="41"/>
      <c r="PA236" s="41"/>
      <c r="PB236" s="41"/>
      <c r="PC236" s="41"/>
      <c r="PD236" s="41"/>
      <c r="PE236" s="41"/>
      <c r="PF236" s="41"/>
      <c r="PG236" s="41"/>
      <c r="PH236" s="41"/>
      <c r="PI236" s="41"/>
      <c r="PJ236" s="41"/>
      <c r="PK236" s="41"/>
      <c r="PL236" s="41"/>
      <c r="PM236" s="41"/>
      <c r="PN236" s="41"/>
      <c r="PO236" s="41"/>
      <c r="PP236" s="41"/>
      <c r="PQ236" s="41"/>
      <c r="PR236" s="41"/>
      <c r="PS236" s="41"/>
      <c r="PT236" s="41"/>
      <c r="PU236" s="41"/>
      <c r="PV236" s="41"/>
      <c r="PW236" s="41"/>
      <c r="PX236" s="41"/>
      <c r="PY236" s="41"/>
      <c r="PZ236" s="41"/>
      <c r="QA236" s="41"/>
      <c r="QB236" s="41"/>
      <c r="QC236" s="41"/>
      <c r="QD236" s="41"/>
      <c r="QE236" s="41"/>
      <c r="QF236" s="41"/>
      <c r="QG236" s="41"/>
      <c r="QH236" s="41"/>
      <c r="QI236" s="41"/>
      <c r="QJ236" s="41"/>
      <c r="QK236" s="41"/>
      <c r="QL236" s="41"/>
      <c r="QM236" s="41"/>
      <c r="QN236" s="41"/>
      <c r="QO236" s="41"/>
      <c r="QP236" s="41"/>
      <c r="QQ236" s="41"/>
      <c r="QR236" s="41"/>
      <c r="QS236" s="41"/>
      <c r="QT236" s="41"/>
      <c r="QU236" s="41"/>
      <c r="QV236" s="41"/>
      <c r="QW236" s="41"/>
      <c r="QX236" s="41"/>
      <c r="QY236" s="41"/>
      <c r="QZ236" s="41"/>
      <c r="RA236" s="41"/>
      <c r="RB236" s="41"/>
      <c r="RC236" s="41"/>
      <c r="RD236" s="41"/>
      <c r="RE236" s="41"/>
      <c r="RF236" s="41"/>
      <c r="RG236" s="41"/>
      <c r="RH236" s="41"/>
      <c r="RI236" s="41"/>
      <c r="RJ236" s="41"/>
      <c r="RK236" s="41"/>
      <c r="RL236" s="41"/>
      <c r="RM236" s="41"/>
      <c r="RN236" s="41"/>
      <c r="RO236" s="41"/>
      <c r="RP236" s="41"/>
      <c r="RQ236" s="41"/>
      <c r="RR236" s="41"/>
      <c r="RS236" s="41"/>
      <c r="RT236" s="41"/>
      <c r="RU236" s="41"/>
      <c r="RV236" s="41"/>
      <c r="RW236" s="41"/>
      <c r="RX236" s="41"/>
      <c r="RY236" s="41"/>
      <c r="RZ236" s="41"/>
      <c r="SA236" s="41"/>
      <c r="SB236" s="41"/>
      <c r="SC236" s="41"/>
      <c r="SD236" s="41"/>
      <c r="SE236" s="41"/>
      <c r="SF236" s="41"/>
      <c r="SG236" s="41"/>
      <c r="SH236" s="41"/>
      <c r="SI236" s="41"/>
      <c r="SJ236" s="41"/>
      <c r="SK236" s="41"/>
      <c r="SL236" s="41"/>
      <c r="SM236" s="41"/>
      <c r="SN236" s="41"/>
      <c r="SO236" s="41"/>
      <c r="SP236" s="41"/>
      <c r="SQ236" s="41"/>
      <c r="SR236" s="41"/>
      <c r="SS236" s="41"/>
      <c r="ST236" s="41"/>
      <c r="SU236" s="41"/>
      <c r="SV236" s="41"/>
      <c r="SW236" s="41"/>
      <c r="SX236" s="41"/>
      <c r="SY236" s="41"/>
      <c r="SZ236" s="41"/>
      <c r="TA236" s="41"/>
      <c r="TB236" s="41"/>
      <c r="TC236" s="41"/>
      <c r="TD236" s="41"/>
      <c r="TE236" s="41"/>
      <c r="TF236" s="41"/>
      <c r="TG236" s="41"/>
      <c r="TH236" s="41"/>
      <c r="TI236" s="41"/>
      <c r="TJ236" s="41"/>
      <c r="TK236" s="41"/>
      <c r="TL236" s="41"/>
      <c r="TM236" s="41"/>
      <c r="TN236" s="41"/>
      <c r="TO236" s="41"/>
      <c r="TP236" s="41"/>
      <c r="TQ236" s="41"/>
      <c r="TR236" s="41"/>
      <c r="TS236" s="41"/>
      <c r="TT236" s="41"/>
      <c r="TU236" s="41"/>
      <c r="TV236" s="41"/>
      <c r="TW236" s="41"/>
      <c r="TX236" s="41"/>
      <c r="TY236" s="41"/>
      <c r="TZ236" s="41"/>
      <c r="UA236" s="41"/>
      <c r="UB236" s="41"/>
      <c r="UC236" s="41"/>
      <c r="UD236" s="41"/>
      <c r="UE236" s="41"/>
      <c r="UF236" s="41"/>
      <c r="UG236" s="41"/>
      <c r="UH236" s="41"/>
      <c r="UI236" s="41"/>
      <c r="UJ236" s="41"/>
      <c r="UK236" s="41"/>
      <c r="UL236" s="41"/>
      <c r="UM236" s="41"/>
      <c r="UN236" s="41"/>
      <c r="UO236" s="41"/>
      <c r="UP236" s="41"/>
      <c r="UQ236" s="41"/>
      <c r="UR236" s="41"/>
      <c r="US236" s="41"/>
      <c r="UT236" s="41"/>
      <c r="UU236" s="41"/>
      <c r="UV236" s="41"/>
      <c r="UW236" s="41"/>
      <c r="UX236" s="41"/>
      <c r="UY236" s="41"/>
      <c r="UZ236" s="41"/>
      <c r="VA236" s="41"/>
      <c r="VB236" s="41"/>
      <c r="VC236" s="41"/>
      <c r="VD236" s="41"/>
      <c r="VE236" s="41"/>
      <c r="VF236" s="41"/>
      <c r="VG236" s="41"/>
      <c r="VH236" s="41"/>
      <c r="VI236" s="41"/>
      <c r="VJ236" s="41"/>
      <c r="VK236" s="41"/>
      <c r="VL236" s="41"/>
      <c r="VM236" s="41"/>
      <c r="VN236" s="41"/>
      <c r="VO236" s="41"/>
      <c r="VP236" s="41"/>
      <c r="VQ236" s="41"/>
      <c r="VR236" s="41"/>
      <c r="VS236" s="41"/>
      <c r="VT236" s="41"/>
      <c r="VU236" s="41"/>
      <c r="VV236" s="41"/>
      <c r="VW236" s="41"/>
      <c r="VX236" s="41"/>
      <c r="VY236" s="41"/>
      <c r="VZ236" s="41"/>
      <c r="WA236" s="41"/>
      <c r="WB236" s="41"/>
      <c r="WC236" s="41"/>
      <c r="WD236" s="41"/>
      <c r="WE236" s="41"/>
      <c r="WF236" s="41"/>
      <c r="WG236" s="41"/>
      <c r="WH236" s="41"/>
      <c r="WI236" s="41"/>
      <c r="WJ236" s="41"/>
      <c r="WK236" s="41"/>
      <c r="WL236" s="41"/>
      <c r="WM236" s="41"/>
      <c r="WN236" s="41"/>
      <c r="WO236" s="41"/>
      <c r="WP236" s="41"/>
      <c r="WQ236" s="41"/>
      <c r="WR236" s="41"/>
      <c r="WS236" s="41"/>
      <c r="WT236" s="41"/>
      <c r="WU236" s="41"/>
      <c r="WV236" s="41"/>
      <c r="WW236" s="41"/>
      <c r="WX236" s="41"/>
      <c r="WY236" s="41"/>
      <c r="WZ236" s="41"/>
      <c r="XA236" s="41"/>
      <c r="XB236" s="41"/>
      <c r="XC236" s="41"/>
      <c r="XD236" s="41"/>
      <c r="XE236" s="41"/>
      <c r="XF236" s="41"/>
      <c r="XG236" s="41"/>
      <c r="XH236" s="41"/>
      <c r="XI236" s="41"/>
      <c r="XJ236" s="41"/>
      <c r="XK236" s="41"/>
      <c r="XL236" s="41"/>
      <c r="XM236" s="41"/>
      <c r="XN236" s="41"/>
      <c r="XO236" s="41"/>
      <c r="XP236" s="41"/>
      <c r="XQ236" s="41"/>
      <c r="XR236" s="41"/>
      <c r="XS236" s="41"/>
      <c r="XT236" s="41"/>
      <c r="XU236" s="41"/>
      <c r="XV236" s="41"/>
      <c r="XW236" s="41"/>
      <c r="XX236" s="41"/>
      <c r="XY236" s="41"/>
      <c r="XZ236" s="41"/>
      <c r="YA236" s="41"/>
      <c r="YB236" s="41"/>
      <c r="YC236" s="41"/>
      <c r="YD236" s="41"/>
      <c r="YE236" s="41"/>
      <c r="YF236" s="41"/>
      <c r="YG236" s="41"/>
      <c r="YH236" s="41"/>
      <c r="YI236" s="41"/>
      <c r="YJ236" s="41"/>
      <c r="YK236" s="41"/>
      <c r="YL236" s="41"/>
      <c r="YM236" s="41"/>
      <c r="YN236" s="41"/>
      <c r="YO236" s="41"/>
      <c r="YP236" s="41"/>
      <c r="YQ236" s="41"/>
      <c r="YR236" s="41"/>
      <c r="YS236" s="41"/>
      <c r="YT236" s="41"/>
      <c r="YU236" s="41"/>
      <c r="YV236" s="41"/>
      <c r="YW236" s="41"/>
      <c r="YX236" s="41"/>
      <c r="YY236" s="41"/>
      <c r="YZ236" s="41"/>
      <c r="ZA236" s="41"/>
      <c r="ZB236" s="41"/>
      <c r="ZC236" s="41"/>
      <c r="ZD236" s="41"/>
      <c r="ZE236" s="41"/>
      <c r="ZF236" s="41"/>
      <c r="ZG236" s="41"/>
      <c r="ZH236" s="41"/>
      <c r="ZI236" s="41"/>
      <c r="ZJ236" s="41"/>
      <c r="ZK236" s="41"/>
      <c r="ZL236" s="41"/>
      <c r="ZM236" s="41"/>
      <c r="ZN236" s="41"/>
      <c r="ZO236" s="41"/>
      <c r="ZP236" s="41"/>
      <c r="ZQ236" s="41"/>
      <c r="ZR236" s="41"/>
      <c r="ZS236" s="41"/>
      <c r="ZT236" s="41"/>
      <c r="ZU236" s="41"/>
      <c r="ZV236" s="41"/>
      <c r="ZW236" s="41"/>
      <c r="ZX236" s="41"/>
      <c r="ZY236" s="41"/>
      <c r="ZZ236" s="41"/>
      <c r="AAA236" s="41"/>
      <c r="AAB236" s="41"/>
      <c r="AAC236" s="41"/>
      <c r="AAD236" s="41"/>
      <c r="AAE236" s="41"/>
      <c r="AAF236" s="41"/>
      <c r="AAG236" s="41"/>
      <c r="AAH236" s="41"/>
      <c r="AAI236" s="41"/>
      <c r="AAJ236" s="41"/>
      <c r="AAK236" s="41"/>
      <c r="AAL236" s="41"/>
      <c r="AAM236" s="41"/>
      <c r="AAN236" s="41"/>
      <c r="AAO236" s="41"/>
      <c r="AAP236" s="41"/>
      <c r="AAQ236" s="41"/>
      <c r="AAR236" s="41"/>
      <c r="AAS236" s="41"/>
      <c r="AAT236" s="41"/>
      <c r="AAU236" s="41"/>
      <c r="AAV236" s="41"/>
      <c r="AAW236" s="41"/>
      <c r="AAX236" s="41"/>
      <c r="AAY236" s="41"/>
      <c r="AAZ236" s="41"/>
      <c r="ABA236" s="41"/>
      <c r="ABB236" s="41"/>
      <c r="ABC236" s="41"/>
      <c r="ABD236" s="41"/>
      <c r="ABE236" s="41"/>
      <c r="ABF236" s="41"/>
      <c r="ABG236" s="41"/>
      <c r="ABH236" s="41"/>
      <c r="ABI236" s="41"/>
      <c r="ABJ236" s="41"/>
      <c r="ABK236" s="41"/>
      <c r="ABL236" s="41"/>
      <c r="ABM236" s="41"/>
      <c r="ABN236" s="41"/>
      <c r="ABO236" s="41"/>
      <c r="ABP236" s="41"/>
      <c r="ABQ236" s="41"/>
      <c r="ABR236" s="41"/>
      <c r="ABS236" s="41"/>
      <c r="ABT236" s="41"/>
      <c r="ABU236" s="41"/>
      <c r="ABV236" s="41"/>
      <c r="ABW236" s="41"/>
      <c r="ABX236" s="41"/>
      <c r="ABY236" s="41"/>
      <c r="ABZ236" s="41"/>
      <c r="ACA236" s="41"/>
      <c r="ACB236" s="41"/>
      <c r="ACC236" s="41"/>
      <c r="ACD236" s="41"/>
      <c r="ACE236" s="41"/>
      <c r="ACF236" s="41"/>
      <c r="ACG236" s="41"/>
      <c r="ACH236" s="41"/>
      <c r="ACI236" s="41"/>
      <c r="ACJ236" s="41"/>
      <c r="ACK236" s="41"/>
      <c r="ACL236" s="41"/>
      <c r="ACM236" s="41"/>
      <c r="ACN236" s="41"/>
      <c r="ACO236" s="41"/>
      <c r="ACP236" s="41"/>
      <c r="ACQ236" s="41"/>
      <c r="ACR236" s="41"/>
      <c r="ACS236" s="41"/>
      <c r="ACT236" s="41"/>
      <c r="ACU236" s="41"/>
      <c r="ACV236" s="41"/>
      <c r="ACW236" s="41"/>
      <c r="ACX236" s="41"/>
      <c r="ACY236" s="41"/>
      <c r="ACZ236" s="41"/>
      <c r="ADA236" s="41"/>
      <c r="ADB236" s="41"/>
      <c r="ADC236" s="41"/>
      <c r="ADD236" s="41"/>
      <c r="ADE236" s="41"/>
      <c r="ADF236" s="41"/>
      <c r="ADG236" s="41"/>
      <c r="ADH236" s="41"/>
      <c r="ADI236" s="41"/>
      <c r="ADJ236" s="41"/>
      <c r="ADK236" s="41"/>
      <c r="ADL236" s="41"/>
      <c r="ADM236" s="41"/>
      <c r="ADN236" s="41"/>
      <c r="ADO236" s="41"/>
      <c r="ADP236" s="41"/>
      <c r="ADQ236" s="41"/>
      <c r="ADR236" s="41"/>
      <c r="ADS236" s="41"/>
      <c r="ADT236" s="41"/>
      <c r="ADU236" s="41"/>
      <c r="ADV236" s="41"/>
      <c r="ADW236" s="41"/>
      <c r="ADX236" s="41"/>
      <c r="ADY236" s="41"/>
      <c r="ADZ236" s="41"/>
      <c r="AEA236" s="41"/>
      <c r="AEB236" s="41"/>
      <c r="AEC236" s="41"/>
      <c r="AED236" s="41"/>
      <c r="AEE236" s="41"/>
      <c r="AEF236" s="41"/>
      <c r="AEG236" s="41"/>
      <c r="AEH236" s="41"/>
      <c r="AEI236" s="41"/>
      <c r="AEJ236" s="41"/>
      <c r="AEK236" s="41"/>
      <c r="AEL236" s="41"/>
      <c r="AEM236" s="41"/>
      <c r="AEN236" s="41"/>
      <c r="AEO236" s="41"/>
      <c r="AEP236" s="41"/>
      <c r="AEQ236" s="41"/>
      <c r="AER236" s="41"/>
      <c r="AES236" s="41"/>
      <c r="AET236" s="41"/>
      <c r="AEU236" s="41"/>
      <c r="AEV236" s="41"/>
      <c r="AEW236" s="41"/>
      <c r="AEX236" s="41"/>
      <c r="AEY236" s="41"/>
      <c r="AEZ236" s="41"/>
      <c r="AFA236" s="41"/>
      <c r="AFB236" s="41"/>
      <c r="AFC236" s="41"/>
      <c r="AFD236" s="41"/>
      <c r="AFE236" s="41"/>
      <c r="AFF236" s="41"/>
      <c r="AFG236" s="41"/>
      <c r="AFH236" s="41"/>
      <c r="AFI236" s="41"/>
      <c r="AFJ236" s="41"/>
      <c r="AFK236" s="41"/>
      <c r="AFL236" s="41"/>
      <c r="AFM236" s="41"/>
      <c r="AFN236" s="41"/>
      <c r="AFO236" s="41"/>
      <c r="AFP236" s="41"/>
      <c r="AFQ236" s="41"/>
      <c r="AFR236" s="41"/>
      <c r="AFS236" s="41"/>
      <c r="AFT236" s="41"/>
      <c r="AFU236" s="41"/>
      <c r="AFV236" s="41"/>
      <c r="AFW236" s="41"/>
      <c r="AFX236" s="41"/>
      <c r="AFY236" s="41"/>
      <c r="AFZ236" s="41"/>
      <c r="AGA236" s="41"/>
      <c r="AGB236" s="41"/>
      <c r="AGC236" s="41"/>
      <c r="AGD236" s="41"/>
      <c r="AGE236" s="41"/>
      <c r="AGF236" s="41"/>
      <c r="AGG236" s="41"/>
      <c r="AGH236" s="41"/>
      <c r="AGI236" s="41"/>
      <c r="AGJ236" s="41"/>
      <c r="AGK236" s="41"/>
      <c r="AGL236" s="41"/>
      <c r="AGM236" s="41"/>
      <c r="AGN236" s="41"/>
      <c r="AGO236" s="41"/>
      <c r="AGP236" s="41"/>
      <c r="AGQ236" s="41"/>
      <c r="AGR236" s="41"/>
      <c r="AGS236" s="41"/>
      <c r="AGT236" s="41"/>
      <c r="AGU236" s="41"/>
      <c r="AGV236" s="41"/>
      <c r="AGW236" s="41"/>
      <c r="AGX236" s="41"/>
      <c r="AGY236" s="41"/>
      <c r="AGZ236" s="41"/>
      <c r="AHA236" s="41"/>
      <c r="AHB236" s="41"/>
      <c r="AHC236" s="41"/>
      <c r="AHD236" s="41"/>
      <c r="AHE236" s="41"/>
      <c r="AHF236" s="41"/>
      <c r="AHG236" s="41"/>
      <c r="AHH236" s="41"/>
      <c r="AHI236" s="41"/>
      <c r="AHJ236" s="41"/>
      <c r="AHK236" s="41"/>
      <c r="AHL236" s="41"/>
      <c r="AHM236" s="41"/>
      <c r="AHN236" s="41"/>
      <c r="AHO236" s="41"/>
      <c r="AHP236" s="41"/>
      <c r="AHQ236" s="41"/>
      <c r="AHR236" s="41"/>
      <c r="AHS236" s="41"/>
      <c r="AHT236" s="41"/>
      <c r="AHU236" s="41"/>
      <c r="AHV236" s="41"/>
      <c r="AHW236" s="41"/>
      <c r="AHX236" s="41"/>
      <c r="AHY236" s="41"/>
      <c r="AHZ236" s="41"/>
      <c r="AIA236" s="41"/>
      <c r="AIB236" s="41"/>
      <c r="AIC236" s="41"/>
      <c r="AID236" s="41"/>
      <c r="AIE236" s="41"/>
      <c r="AIF236" s="41"/>
      <c r="AIG236" s="41"/>
      <c r="AIH236" s="41"/>
      <c r="AII236" s="41"/>
      <c r="AIJ236" s="41"/>
      <c r="AIK236" s="41"/>
      <c r="AIL236" s="41"/>
      <c r="AIM236" s="41"/>
      <c r="AIN236" s="41"/>
      <c r="AIO236" s="41"/>
      <c r="AIP236" s="41"/>
      <c r="AIQ236" s="41"/>
      <c r="AIR236" s="41"/>
      <c r="AIS236" s="41"/>
      <c r="AIT236" s="41"/>
      <c r="AIU236" s="41"/>
      <c r="AIV236" s="41"/>
      <c r="AIW236" s="41"/>
      <c r="AIX236" s="41"/>
      <c r="AIY236" s="41"/>
      <c r="AIZ236" s="41"/>
      <c r="AJA236" s="41"/>
      <c r="AJB236" s="41"/>
      <c r="AJC236" s="41"/>
      <c r="AJD236" s="41"/>
      <c r="AJE236" s="41"/>
      <c r="AJF236" s="41"/>
      <c r="AJG236" s="41"/>
      <c r="AJH236" s="41"/>
      <c r="AJI236" s="41"/>
      <c r="AJJ236" s="41"/>
      <c r="AJK236" s="41"/>
      <c r="AJL236" s="41"/>
      <c r="AJM236" s="41"/>
      <c r="AJN236" s="41"/>
      <c r="AJO236" s="41"/>
      <c r="AJP236" s="41"/>
      <c r="AJQ236" s="41"/>
      <c r="AJR236" s="41"/>
      <c r="AJS236" s="41"/>
      <c r="AJT236" s="41"/>
      <c r="AJU236" s="41"/>
      <c r="AJV236" s="41"/>
      <c r="AJW236" s="41"/>
      <c r="AJX236" s="41"/>
      <c r="AJY236" s="41"/>
      <c r="AJZ236" s="41"/>
      <c r="AKA236" s="41"/>
      <c r="AKB236" s="41"/>
      <c r="AKC236" s="41"/>
      <c r="AKD236" s="41"/>
      <c r="AKE236" s="41"/>
      <c r="AKF236" s="41"/>
      <c r="AKG236" s="41"/>
      <c r="AKH236" s="41"/>
      <c r="AKI236" s="41"/>
      <c r="AKJ236" s="41"/>
      <c r="AKK236" s="41"/>
      <c r="AKL236" s="41"/>
      <c r="AKM236" s="41"/>
      <c r="AKN236" s="41"/>
      <c r="AKO236" s="41"/>
      <c r="AKP236" s="41"/>
      <c r="AKQ236" s="41"/>
      <c r="AKR236" s="41"/>
      <c r="AKS236" s="41"/>
      <c r="AKT236" s="41"/>
      <c r="AKU236" s="41"/>
      <c r="AKV236" s="41"/>
      <c r="AKW236" s="41"/>
      <c r="AKX236" s="41"/>
      <c r="AKY236" s="41"/>
      <c r="AKZ236" s="41"/>
      <c r="ALA236" s="41"/>
      <c r="ALB236" s="41"/>
      <c r="ALC236" s="41"/>
      <c r="ALD236" s="41"/>
      <c r="ALE236" s="41"/>
      <c r="ALF236" s="41"/>
      <c r="ALG236" s="41"/>
      <c r="ALH236" s="41"/>
      <c r="ALI236" s="41"/>
      <c r="ALJ236" s="41"/>
      <c r="ALK236" s="41"/>
      <c r="ALL236" s="41"/>
      <c r="ALM236" s="41"/>
      <c r="ALN236" s="41"/>
      <c r="ALO236" s="41"/>
      <c r="ALP236" s="41"/>
      <c r="ALQ236" s="41"/>
      <c r="ALR236" s="41"/>
      <c r="ALS236" s="41"/>
      <c r="ALT236" s="41"/>
      <c r="ALU236" s="41"/>
      <c r="ALV236" s="41"/>
      <c r="ALW236" s="41"/>
      <c r="ALX236" s="41"/>
      <c r="ALY236" s="41"/>
      <c r="ALZ236" s="41"/>
      <c r="AMA236" s="41"/>
      <c r="AMB236" s="41"/>
      <c r="AMC236" s="41"/>
      <c r="AMD236" s="41"/>
      <c r="AME236" s="41"/>
      <c r="AMF236" s="41"/>
      <c r="AMG236" s="41"/>
      <c r="AMH236" s="41"/>
      <c r="AMI236" s="41"/>
      <c r="AMJ236" s="41"/>
      <c r="AMK236" s="41"/>
      <c r="AML236" s="41"/>
      <c r="AMM236" s="41"/>
      <c r="AMN236" s="41"/>
      <c r="AMO236" s="41"/>
      <c r="AMP236" s="41"/>
      <c r="AMQ236" s="41"/>
      <c r="AMR236" s="41"/>
      <c r="AMS236" s="41"/>
      <c r="AMT236" s="41"/>
      <c r="AMU236" s="41"/>
      <c r="AMV236" s="41"/>
      <c r="AMW236" s="41"/>
      <c r="AMX236" s="41"/>
      <c r="AMY236" s="41"/>
      <c r="AMZ236" s="41"/>
      <c r="ANA236" s="41"/>
      <c r="ANB236" s="41"/>
      <c r="ANC236" s="41"/>
      <c r="AND236" s="41"/>
      <c r="ANE236" s="41"/>
      <c r="ANF236" s="41"/>
      <c r="ANG236" s="41"/>
      <c r="ANH236" s="41"/>
      <c r="ANI236" s="41"/>
      <c r="ANJ236" s="41"/>
      <c r="ANK236" s="41"/>
      <c r="ANL236" s="41"/>
      <c r="ANM236" s="41"/>
      <c r="ANN236" s="41"/>
      <c r="ANO236" s="41"/>
      <c r="ANP236" s="41"/>
      <c r="ANQ236" s="41"/>
      <c r="ANR236" s="41"/>
      <c r="ANS236" s="41"/>
      <c r="ANT236" s="41"/>
      <c r="ANU236" s="41"/>
      <c r="ANV236" s="41"/>
      <c r="ANW236" s="41"/>
      <c r="ANX236" s="41"/>
      <c r="ANY236" s="41"/>
      <c r="ANZ236" s="41"/>
      <c r="AOA236" s="41"/>
      <c r="AOB236" s="41"/>
      <c r="AOC236" s="41"/>
      <c r="AOD236" s="41"/>
      <c r="AOE236" s="41"/>
      <c r="AOF236" s="41"/>
      <c r="AOG236" s="41"/>
      <c r="AOH236" s="41"/>
      <c r="AOI236" s="41"/>
      <c r="AOJ236" s="41"/>
      <c r="AOK236" s="41"/>
      <c r="AOL236" s="41"/>
      <c r="AOM236" s="41"/>
      <c r="AON236" s="41"/>
      <c r="AOO236" s="41"/>
      <c r="AOP236" s="41"/>
      <c r="AOQ236" s="41"/>
      <c r="AOR236" s="41"/>
      <c r="AOS236" s="41"/>
      <c r="AOT236" s="41"/>
      <c r="AOU236" s="41"/>
      <c r="AOV236" s="41"/>
      <c r="AOW236" s="41"/>
      <c r="AOX236" s="41"/>
      <c r="AOY236" s="41"/>
      <c r="AOZ236" s="41"/>
      <c r="APA236" s="41"/>
      <c r="APB236" s="41"/>
      <c r="APC236" s="41"/>
      <c r="APD236" s="41"/>
      <c r="APE236" s="41"/>
      <c r="APF236" s="41"/>
      <c r="APG236" s="41"/>
      <c r="APH236" s="41"/>
      <c r="API236" s="41"/>
      <c r="APJ236" s="41"/>
      <c r="APK236" s="41"/>
      <c r="APL236" s="41"/>
      <c r="APM236" s="41"/>
      <c r="APN236" s="41"/>
      <c r="APO236" s="41"/>
      <c r="APP236" s="41"/>
      <c r="APQ236" s="41"/>
      <c r="APR236" s="41"/>
      <c r="APS236" s="41"/>
      <c r="APT236" s="41"/>
      <c r="APU236" s="41"/>
      <c r="APV236" s="41"/>
      <c r="APW236" s="41"/>
      <c r="APX236" s="41"/>
      <c r="APY236" s="41"/>
      <c r="APZ236" s="41"/>
      <c r="AQA236" s="41"/>
      <c r="AQB236" s="41"/>
      <c r="AQC236" s="41"/>
      <c r="AQD236" s="41"/>
      <c r="AQE236" s="41"/>
      <c r="AQF236" s="41"/>
      <c r="AQG236" s="41"/>
      <c r="AQH236" s="41"/>
      <c r="AQI236" s="41"/>
      <c r="AQJ236" s="41"/>
      <c r="AQK236" s="41"/>
      <c r="AQL236" s="41"/>
      <c r="AQM236" s="41"/>
      <c r="AQN236" s="41"/>
      <c r="AQO236" s="41"/>
      <c r="AQP236" s="41"/>
      <c r="AQQ236" s="41"/>
      <c r="AQR236" s="41"/>
      <c r="AQS236" s="41"/>
      <c r="AQT236" s="41"/>
      <c r="AQU236" s="41"/>
      <c r="AQV236" s="41"/>
      <c r="AQW236" s="41"/>
      <c r="AQX236" s="41"/>
      <c r="AQY236" s="41"/>
      <c r="AQZ236" s="41"/>
      <c r="ARA236" s="41"/>
      <c r="ARB236" s="41"/>
      <c r="ARC236" s="41"/>
      <c r="ARD236" s="41"/>
      <c r="ARE236" s="41"/>
      <c r="ARF236" s="41"/>
      <c r="ARG236" s="41"/>
      <c r="ARH236" s="41"/>
      <c r="ARI236" s="41"/>
      <c r="ARJ236" s="41"/>
      <c r="ARK236" s="41"/>
      <c r="ARL236" s="41"/>
      <c r="ARM236" s="41"/>
      <c r="ARN236" s="41"/>
      <c r="ARO236" s="41"/>
      <c r="ARP236" s="41"/>
      <c r="ARQ236" s="41"/>
      <c r="ARR236" s="41"/>
      <c r="ARS236" s="41"/>
      <c r="ART236" s="41"/>
      <c r="ARU236" s="41"/>
      <c r="ARV236" s="41"/>
      <c r="ARW236" s="41"/>
      <c r="ARX236" s="41"/>
      <c r="ARY236" s="41"/>
      <c r="ARZ236" s="41"/>
      <c r="ASA236" s="41"/>
      <c r="ASB236" s="41"/>
      <c r="ASC236" s="41"/>
      <c r="ASD236" s="41"/>
      <c r="ASE236" s="41"/>
      <c r="ASF236" s="41"/>
      <c r="ASG236" s="41"/>
      <c r="ASH236" s="41"/>
      <c r="ASI236" s="41"/>
      <c r="ASJ236" s="41"/>
      <c r="ASK236" s="41"/>
      <c r="ASL236" s="41"/>
      <c r="ASM236" s="41"/>
      <c r="ASN236" s="41"/>
      <c r="ASO236" s="41"/>
      <c r="ASP236" s="41"/>
      <c r="ASQ236" s="41"/>
      <c r="ASR236" s="41"/>
      <c r="ASS236" s="41"/>
      <c r="AST236" s="41"/>
      <c r="ASU236" s="41"/>
      <c r="ASV236" s="41"/>
      <c r="ASW236" s="41"/>
      <c r="ASX236" s="41"/>
      <c r="ASY236" s="41"/>
      <c r="ASZ236" s="41"/>
      <c r="ATA236" s="41"/>
      <c r="ATB236" s="41"/>
      <c r="ATC236" s="41"/>
      <c r="ATD236" s="41"/>
      <c r="ATE236" s="41"/>
      <c r="ATF236" s="41"/>
      <c r="ATG236" s="41"/>
      <c r="ATH236" s="41"/>
      <c r="ATI236" s="41"/>
      <c r="ATJ236" s="41"/>
      <c r="ATK236" s="41"/>
      <c r="ATL236" s="41"/>
      <c r="ATM236" s="41"/>
      <c r="ATN236" s="41"/>
      <c r="ATO236" s="41"/>
      <c r="ATP236" s="41"/>
      <c r="ATQ236" s="41"/>
      <c r="ATR236" s="41"/>
      <c r="ATS236" s="41"/>
      <c r="ATT236" s="41"/>
      <c r="ATU236" s="41"/>
      <c r="ATV236" s="41"/>
      <c r="ATW236" s="41"/>
      <c r="ATX236" s="41"/>
      <c r="ATY236" s="41"/>
      <c r="ATZ236" s="41"/>
      <c r="AUA236" s="41"/>
      <c r="AUB236" s="41"/>
      <c r="AUC236" s="41"/>
      <c r="AUD236" s="41"/>
      <c r="AUE236" s="41"/>
      <c r="AUF236" s="41"/>
      <c r="AUG236" s="41"/>
      <c r="AUH236" s="41"/>
      <c r="AUI236" s="41"/>
      <c r="AUJ236" s="41"/>
      <c r="AUK236" s="41"/>
      <c r="AUL236" s="41"/>
      <c r="AUM236" s="41"/>
      <c r="AUN236" s="41"/>
      <c r="AUO236" s="41"/>
      <c r="AUP236" s="41"/>
      <c r="AUQ236" s="41"/>
      <c r="AUR236" s="41"/>
      <c r="AUS236" s="41"/>
      <c r="AUT236" s="41"/>
      <c r="AUU236" s="41"/>
      <c r="AUV236" s="41"/>
      <c r="AUW236" s="41"/>
      <c r="AUX236" s="41"/>
      <c r="AUY236" s="41"/>
      <c r="AUZ236" s="41"/>
      <c r="AVA236" s="41"/>
      <c r="AVB236" s="41"/>
      <c r="AVC236" s="41"/>
      <c r="AVD236" s="41"/>
      <c r="AVE236" s="41"/>
      <c r="AVF236" s="41"/>
      <c r="AVG236" s="41"/>
      <c r="AVH236" s="41"/>
      <c r="AVI236" s="41"/>
      <c r="AVJ236" s="41"/>
      <c r="AVK236" s="41"/>
      <c r="AVL236" s="41"/>
      <c r="AVM236" s="41"/>
      <c r="AVN236" s="41"/>
      <c r="AVO236" s="41"/>
      <c r="AVP236" s="41"/>
      <c r="AVQ236" s="41"/>
      <c r="AVR236" s="41"/>
      <c r="AVS236" s="41"/>
      <c r="AVT236" s="41"/>
      <c r="AVU236" s="41"/>
      <c r="AVV236" s="41"/>
      <c r="AVW236" s="41"/>
      <c r="AVX236" s="41"/>
      <c r="AVY236" s="41"/>
      <c r="AVZ236" s="41"/>
      <c r="AWA236" s="41"/>
      <c r="AWB236" s="41"/>
      <c r="AWC236" s="41"/>
      <c r="AWD236" s="41"/>
      <c r="AWE236" s="41"/>
      <c r="AWF236" s="41"/>
      <c r="AWG236" s="41"/>
      <c r="AWH236" s="41"/>
      <c r="AWI236" s="41"/>
      <c r="AWJ236" s="41"/>
      <c r="AWK236" s="41"/>
      <c r="AWL236" s="41"/>
      <c r="AWM236" s="41"/>
      <c r="AWN236" s="41"/>
      <c r="AWO236" s="41"/>
      <c r="AWP236" s="41"/>
      <c r="AWQ236" s="41"/>
      <c r="AWR236" s="41"/>
      <c r="AWS236" s="41"/>
      <c r="AWT236" s="41"/>
      <c r="AWU236" s="41"/>
      <c r="AWV236" s="41"/>
      <c r="AWW236" s="41"/>
      <c r="AWX236" s="41"/>
      <c r="AWY236" s="41"/>
      <c r="AWZ236" s="41"/>
      <c r="AXA236" s="41"/>
      <c r="AXB236" s="41"/>
      <c r="AXC236" s="41"/>
      <c r="AXD236" s="41"/>
      <c r="AXE236" s="41"/>
      <c r="AXF236" s="41"/>
      <c r="AXG236" s="41"/>
      <c r="AXH236" s="41"/>
      <c r="AXI236" s="41"/>
      <c r="AXJ236" s="41"/>
      <c r="AXK236" s="41"/>
      <c r="AXL236" s="41"/>
      <c r="AXM236" s="41"/>
      <c r="AXN236" s="41"/>
      <c r="AXO236" s="41"/>
      <c r="AXP236" s="41"/>
      <c r="AXQ236" s="41"/>
      <c r="AXR236" s="41"/>
      <c r="AXS236" s="41"/>
      <c r="AXT236" s="41"/>
      <c r="AXU236" s="41"/>
      <c r="AXV236" s="41"/>
      <c r="AXW236" s="41"/>
      <c r="AXX236" s="41"/>
      <c r="AXY236" s="41"/>
      <c r="AXZ236" s="41"/>
      <c r="AYA236" s="41"/>
      <c r="AYB236" s="41"/>
      <c r="AYC236" s="41"/>
      <c r="AYD236" s="41"/>
      <c r="AYE236" s="41"/>
      <c r="AYF236" s="41"/>
      <c r="AYG236" s="41"/>
      <c r="AYH236" s="41"/>
      <c r="AYI236" s="41"/>
      <c r="AYJ236" s="41"/>
      <c r="AYK236" s="41"/>
      <c r="AYL236" s="41"/>
      <c r="AYM236" s="41"/>
      <c r="AYN236" s="41"/>
      <c r="AYO236" s="41"/>
      <c r="AYP236" s="41"/>
      <c r="AYQ236" s="41"/>
      <c r="AYR236" s="41"/>
      <c r="AYS236" s="41"/>
      <c r="AYT236" s="41"/>
      <c r="AYU236" s="41"/>
      <c r="AYV236" s="41"/>
      <c r="AYW236" s="41"/>
      <c r="AYX236" s="41"/>
      <c r="AYY236" s="41"/>
      <c r="AYZ236" s="41"/>
      <c r="AZA236" s="41"/>
      <c r="AZB236" s="41"/>
      <c r="AZC236" s="41"/>
      <c r="AZD236" s="41"/>
      <c r="AZE236" s="41"/>
      <c r="AZF236" s="41"/>
      <c r="AZG236" s="41"/>
      <c r="AZH236" s="41"/>
      <c r="AZI236" s="41"/>
      <c r="AZJ236" s="41"/>
      <c r="AZK236" s="41"/>
      <c r="AZL236" s="41"/>
      <c r="AZM236" s="41"/>
      <c r="AZN236" s="41"/>
      <c r="AZO236" s="41"/>
      <c r="AZP236" s="41"/>
      <c r="AZQ236" s="41"/>
      <c r="AZR236" s="41"/>
      <c r="AZS236" s="41"/>
      <c r="AZT236" s="41"/>
      <c r="AZU236" s="41"/>
      <c r="AZV236" s="41"/>
      <c r="AZW236" s="41"/>
      <c r="AZX236" s="41"/>
      <c r="AZY236" s="41"/>
      <c r="AZZ236" s="41"/>
      <c r="BAA236" s="41"/>
      <c r="BAB236" s="41"/>
      <c r="BAC236" s="41"/>
      <c r="BAD236" s="41"/>
      <c r="BAE236" s="41"/>
      <c r="BAF236" s="41"/>
      <c r="BAG236" s="41"/>
      <c r="BAH236" s="41"/>
      <c r="BAI236" s="41"/>
      <c r="BAJ236" s="41"/>
      <c r="BAK236" s="41"/>
      <c r="BAL236" s="41"/>
      <c r="BAM236" s="41"/>
      <c r="BAN236" s="41"/>
      <c r="BAO236" s="41"/>
      <c r="BAP236" s="41"/>
      <c r="BAQ236" s="41"/>
      <c r="BAR236" s="41"/>
      <c r="BAS236" s="41"/>
      <c r="BAT236" s="41"/>
      <c r="BAU236" s="41"/>
      <c r="BAV236" s="41"/>
      <c r="BAW236" s="41"/>
      <c r="BAX236" s="41"/>
      <c r="BAY236" s="41"/>
      <c r="BAZ236" s="41"/>
      <c r="BBA236" s="41"/>
      <c r="BBB236" s="41"/>
      <c r="BBC236" s="41"/>
      <c r="BBD236" s="41"/>
      <c r="BBE236" s="41"/>
      <c r="BBF236" s="41"/>
      <c r="BBG236" s="41"/>
      <c r="BBH236" s="41"/>
      <c r="BBI236" s="41"/>
      <c r="BBJ236" s="41"/>
      <c r="BBK236" s="41"/>
      <c r="BBL236" s="41"/>
      <c r="BBM236" s="41"/>
      <c r="BBN236" s="41"/>
      <c r="BBO236" s="41"/>
      <c r="BBP236" s="41"/>
      <c r="BBQ236" s="41"/>
      <c r="BBR236" s="41"/>
      <c r="BBS236" s="41"/>
      <c r="BBT236" s="41"/>
      <c r="BBU236" s="41"/>
      <c r="BBV236" s="41"/>
      <c r="BBW236" s="41"/>
      <c r="BBX236" s="41"/>
      <c r="BBY236" s="41"/>
      <c r="BBZ236" s="41"/>
      <c r="BCA236" s="41"/>
      <c r="BCB236" s="41"/>
      <c r="BCC236" s="41"/>
      <c r="BCD236" s="41"/>
      <c r="BCE236" s="41"/>
      <c r="BCF236" s="41"/>
      <c r="BCG236" s="41"/>
      <c r="BCH236" s="41"/>
      <c r="BCI236" s="41"/>
      <c r="BCJ236" s="41"/>
      <c r="BCK236" s="41"/>
      <c r="BCL236" s="41"/>
      <c r="BCM236" s="41"/>
      <c r="BCN236" s="41"/>
      <c r="BCO236" s="41"/>
      <c r="BCP236" s="41"/>
      <c r="BCQ236" s="41"/>
      <c r="BCR236" s="41"/>
      <c r="BCS236" s="41"/>
      <c r="BCT236" s="41"/>
      <c r="BCU236" s="41"/>
      <c r="BCV236" s="41"/>
      <c r="BCW236" s="41"/>
      <c r="BCX236" s="41"/>
      <c r="BCY236" s="41"/>
      <c r="BCZ236" s="41"/>
      <c r="BDA236" s="41"/>
      <c r="BDB236" s="41"/>
      <c r="BDC236" s="41"/>
      <c r="BDD236" s="41"/>
      <c r="BDE236" s="41"/>
      <c r="BDF236" s="41"/>
      <c r="BDG236" s="41"/>
      <c r="BDH236" s="41"/>
      <c r="BDI236" s="41"/>
      <c r="BDJ236" s="41"/>
      <c r="BDK236" s="41"/>
      <c r="BDL236" s="41"/>
      <c r="BDM236" s="41"/>
      <c r="BDN236" s="41"/>
      <c r="BDO236" s="41"/>
      <c r="BDP236" s="41"/>
      <c r="BDQ236" s="41"/>
      <c r="BDR236" s="41"/>
      <c r="BDS236" s="41"/>
      <c r="BDT236" s="41"/>
      <c r="BDU236" s="41"/>
      <c r="BDV236" s="41"/>
      <c r="BDW236" s="41"/>
      <c r="BDX236" s="41"/>
      <c r="BDY236" s="41"/>
      <c r="BDZ236" s="41"/>
      <c r="BEA236" s="41"/>
      <c r="BEB236" s="41"/>
      <c r="BEC236" s="41"/>
      <c r="BED236" s="41"/>
      <c r="BEE236" s="41"/>
      <c r="BEF236" s="41"/>
      <c r="BEG236" s="41"/>
      <c r="BEH236" s="41"/>
      <c r="BEI236" s="41"/>
      <c r="BEJ236" s="41"/>
      <c r="BEK236" s="41"/>
      <c r="BEL236" s="41"/>
      <c r="BEM236" s="41"/>
      <c r="BEN236" s="41"/>
      <c r="BEO236" s="41"/>
      <c r="BEP236" s="41"/>
      <c r="BEQ236" s="41"/>
      <c r="BER236" s="41"/>
      <c r="BES236" s="41"/>
      <c r="BET236" s="41"/>
      <c r="BEU236" s="41"/>
      <c r="BEV236" s="41"/>
      <c r="BEW236" s="41"/>
      <c r="BEX236" s="41"/>
      <c r="BEY236" s="41"/>
      <c r="BEZ236" s="41"/>
      <c r="BFA236" s="41"/>
      <c r="BFB236" s="41"/>
      <c r="BFC236" s="41"/>
      <c r="BFD236" s="41"/>
      <c r="BFE236" s="41"/>
      <c r="BFF236" s="41"/>
      <c r="BFG236" s="41"/>
      <c r="BFH236" s="41"/>
      <c r="BFI236" s="41"/>
      <c r="BFJ236" s="41"/>
      <c r="BFK236" s="41"/>
      <c r="BFL236" s="41"/>
      <c r="BFM236" s="41"/>
      <c r="BFN236" s="41"/>
      <c r="BFO236" s="41"/>
      <c r="BFP236" s="41"/>
      <c r="BFQ236" s="41"/>
      <c r="BFR236" s="41"/>
      <c r="BFS236" s="41"/>
      <c r="BFT236" s="41"/>
      <c r="BFU236" s="41"/>
      <c r="BFV236" s="41"/>
      <c r="BFW236" s="41"/>
      <c r="BFX236" s="41"/>
      <c r="BFY236" s="41"/>
      <c r="BFZ236" s="41"/>
      <c r="BGA236" s="41"/>
      <c r="BGB236" s="41"/>
      <c r="BGC236" s="41"/>
      <c r="BGD236" s="41"/>
      <c r="BGE236" s="41"/>
      <c r="BGF236" s="41"/>
      <c r="BGG236" s="41"/>
      <c r="BGH236" s="41"/>
      <c r="BGI236" s="41"/>
      <c r="BGJ236" s="41"/>
      <c r="BGK236" s="41"/>
      <c r="BGL236" s="41"/>
      <c r="BGM236" s="41"/>
      <c r="BGN236" s="41"/>
      <c r="BGO236" s="41"/>
      <c r="BGP236" s="41"/>
      <c r="BGQ236" s="41"/>
      <c r="BGR236" s="41"/>
      <c r="BGS236" s="41"/>
      <c r="BGT236" s="41"/>
      <c r="BGU236" s="41"/>
      <c r="BGV236" s="41"/>
      <c r="BGW236" s="41"/>
      <c r="BGX236" s="41"/>
      <c r="BGY236" s="41"/>
      <c r="BGZ236" s="41"/>
      <c r="BHA236" s="41"/>
      <c r="BHB236" s="41"/>
      <c r="BHC236" s="41"/>
      <c r="BHD236" s="41"/>
      <c r="BHE236" s="41"/>
      <c r="BHF236" s="41"/>
      <c r="BHG236" s="41"/>
      <c r="BHH236" s="41"/>
      <c r="BHI236" s="41"/>
      <c r="BHJ236" s="41"/>
      <c r="BHK236" s="41"/>
      <c r="BHL236" s="41"/>
      <c r="BHM236" s="41"/>
      <c r="BHN236" s="41"/>
      <c r="BHO236" s="41"/>
      <c r="BHP236" s="41"/>
      <c r="BHQ236" s="41"/>
      <c r="BHR236" s="41"/>
      <c r="BHS236" s="41"/>
      <c r="BHT236" s="41"/>
      <c r="BHU236" s="41"/>
      <c r="BHV236" s="41"/>
      <c r="BHW236" s="41"/>
      <c r="BHX236" s="41"/>
      <c r="BHY236" s="41"/>
      <c r="BHZ236" s="41"/>
      <c r="BIA236" s="41"/>
      <c r="BIB236" s="41"/>
      <c r="BIC236" s="41"/>
      <c r="BID236" s="41"/>
      <c r="BIE236" s="41"/>
      <c r="BIF236" s="41"/>
      <c r="BIG236" s="41"/>
      <c r="BIH236" s="41"/>
      <c r="BII236" s="41"/>
      <c r="BIJ236" s="41"/>
      <c r="BIK236" s="41"/>
      <c r="BIL236" s="41"/>
      <c r="BIM236" s="41"/>
      <c r="BIN236" s="41"/>
      <c r="BIO236" s="41"/>
      <c r="BIP236" s="41"/>
      <c r="BIQ236" s="41"/>
      <c r="BIR236" s="41"/>
      <c r="BIS236" s="41"/>
      <c r="BIT236" s="41"/>
      <c r="BIU236" s="41"/>
      <c r="BIV236" s="41"/>
      <c r="BIW236" s="41"/>
      <c r="BIX236" s="41"/>
      <c r="BIY236" s="41"/>
      <c r="BIZ236" s="41"/>
      <c r="BJA236" s="41"/>
      <c r="BJB236" s="41"/>
      <c r="BJC236" s="41"/>
      <c r="BJD236" s="41"/>
      <c r="BJE236" s="41"/>
      <c r="BJF236" s="41"/>
      <c r="BJG236" s="41"/>
      <c r="BJH236" s="41"/>
      <c r="BJI236" s="41"/>
      <c r="BJJ236" s="41"/>
      <c r="BJK236" s="41"/>
      <c r="BJL236" s="41"/>
      <c r="BJM236" s="41"/>
      <c r="BJN236" s="41"/>
      <c r="BJO236" s="41"/>
      <c r="BJP236" s="41"/>
      <c r="BJQ236" s="41"/>
      <c r="BJR236" s="41"/>
      <c r="BJS236" s="41"/>
      <c r="BJT236" s="41"/>
      <c r="BJU236" s="41"/>
      <c r="BJV236" s="41"/>
      <c r="BJW236" s="41"/>
      <c r="BJX236" s="41"/>
      <c r="BJY236" s="41"/>
      <c r="BJZ236" s="41"/>
      <c r="BKA236" s="41"/>
      <c r="BKB236" s="41"/>
      <c r="BKC236" s="41"/>
      <c r="BKD236" s="41"/>
      <c r="BKE236" s="41"/>
      <c r="BKF236" s="41"/>
      <c r="BKG236" s="41"/>
      <c r="BKH236" s="41"/>
      <c r="BKI236" s="41"/>
      <c r="BKJ236" s="41"/>
      <c r="BKK236" s="41"/>
      <c r="BKL236" s="41"/>
      <c r="BKM236" s="41"/>
      <c r="BKN236" s="41"/>
      <c r="BKO236" s="41"/>
      <c r="BKP236" s="41"/>
      <c r="BKQ236" s="41"/>
      <c r="BKR236" s="41"/>
      <c r="BKS236" s="41"/>
      <c r="BKT236" s="41"/>
      <c r="BKU236" s="41"/>
      <c r="BKV236" s="41"/>
      <c r="BKW236" s="41"/>
      <c r="BKX236" s="41"/>
      <c r="BKY236" s="41"/>
      <c r="BKZ236" s="41"/>
      <c r="BLA236" s="41"/>
      <c r="BLB236" s="41"/>
      <c r="BLC236" s="41"/>
      <c r="BLD236" s="41"/>
      <c r="BLE236" s="41"/>
      <c r="BLF236" s="41"/>
      <c r="BLG236" s="41"/>
      <c r="BLH236" s="41"/>
      <c r="BLI236" s="41"/>
      <c r="BLJ236" s="41"/>
      <c r="BLK236" s="41"/>
      <c r="BLL236" s="41"/>
      <c r="BLM236" s="41"/>
      <c r="BLN236" s="41"/>
      <c r="BLO236" s="41"/>
      <c r="BLP236" s="41"/>
      <c r="BLQ236" s="41"/>
      <c r="BLR236" s="41"/>
      <c r="BLS236" s="41"/>
      <c r="BLT236" s="41"/>
      <c r="BLU236" s="41"/>
      <c r="BLV236" s="41"/>
      <c r="BLW236" s="41"/>
      <c r="BLX236" s="41"/>
      <c r="BLY236" s="41"/>
      <c r="BLZ236" s="41"/>
      <c r="BMA236" s="41"/>
      <c r="BMB236" s="41"/>
      <c r="BMC236" s="41"/>
      <c r="BMD236" s="41"/>
      <c r="BME236" s="41"/>
      <c r="BMF236" s="41"/>
      <c r="BMG236" s="41"/>
      <c r="BMH236" s="41"/>
      <c r="BMI236" s="41"/>
      <c r="BMJ236" s="41"/>
      <c r="BMK236" s="41"/>
      <c r="BML236" s="41"/>
      <c r="BMM236" s="41"/>
      <c r="BMN236" s="41"/>
      <c r="BMO236" s="41"/>
      <c r="BMP236" s="41"/>
      <c r="BMQ236" s="41"/>
      <c r="BMR236" s="41"/>
      <c r="BMS236" s="41"/>
      <c r="BMT236" s="41"/>
      <c r="BMU236" s="41"/>
      <c r="BMV236" s="41"/>
      <c r="BMW236" s="41"/>
      <c r="BMX236" s="41"/>
      <c r="BMY236" s="41"/>
      <c r="BMZ236" s="41"/>
      <c r="BNA236" s="41"/>
      <c r="BNB236" s="41"/>
      <c r="BNC236" s="41"/>
      <c r="BND236" s="41"/>
      <c r="BNE236" s="41"/>
      <c r="BNF236" s="41"/>
      <c r="BNG236" s="41"/>
      <c r="BNH236" s="41"/>
      <c r="BNI236" s="41"/>
      <c r="BNJ236" s="41"/>
      <c r="BNK236" s="41"/>
      <c r="BNL236" s="41"/>
      <c r="BNM236" s="41"/>
      <c r="BNN236" s="41"/>
      <c r="BNO236" s="41"/>
      <c r="BNP236" s="41"/>
      <c r="BNQ236" s="41"/>
      <c r="BNR236" s="41"/>
      <c r="BNS236" s="41"/>
      <c r="BNT236" s="41"/>
      <c r="BNU236" s="41"/>
      <c r="BNV236" s="41"/>
      <c r="BNW236" s="41"/>
      <c r="BNX236" s="41"/>
      <c r="BNY236" s="41"/>
      <c r="BNZ236" s="41"/>
      <c r="BOA236" s="41"/>
      <c r="BOB236" s="41"/>
      <c r="BOC236" s="41"/>
      <c r="BOD236" s="41"/>
      <c r="BOE236" s="41"/>
      <c r="BOF236" s="41"/>
      <c r="BOG236" s="41"/>
      <c r="BOH236" s="41"/>
      <c r="BOI236" s="41"/>
      <c r="BOJ236" s="41"/>
      <c r="BOK236" s="41"/>
      <c r="BOL236" s="41"/>
      <c r="BOM236" s="41"/>
      <c r="BON236" s="41"/>
      <c r="BOO236" s="41"/>
      <c r="BOP236" s="41"/>
      <c r="BOQ236" s="41"/>
      <c r="BOR236" s="41"/>
      <c r="BOS236" s="41"/>
      <c r="BOT236" s="41"/>
      <c r="BOU236" s="41"/>
      <c r="BOV236" s="41"/>
      <c r="BOW236" s="41"/>
      <c r="BOX236" s="41"/>
      <c r="BOY236" s="41"/>
      <c r="BOZ236" s="41"/>
      <c r="BPA236" s="41"/>
      <c r="BPB236" s="41"/>
      <c r="BPC236" s="41"/>
      <c r="BPD236" s="41"/>
      <c r="BPE236" s="41"/>
      <c r="BPF236" s="41"/>
      <c r="BPG236" s="41"/>
      <c r="BPH236" s="41"/>
      <c r="BPI236" s="41"/>
      <c r="BPJ236" s="41"/>
      <c r="BPK236" s="41"/>
      <c r="BPL236" s="41"/>
      <c r="BPM236" s="41"/>
      <c r="BPN236" s="41"/>
      <c r="BPO236" s="41"/>
      <c r="BPP236" s="41"/>
      <c r="BPQ236" s="41"/>
      <c r="BPR236" s="41"/>
      <c r="BPS236" s="41"/>
      <c r="BPT236" s="41"/>
      <c r="BPU236" s="41"/>
      <c r="BPV236" s="41"/>
      <c r="BPW236" s="41"/>
      <c r="BPX236" s="41"/>
      <c r="BPY236" s="41"/>
      <c r="BPZ236" s="41"/>
      <c r="BQA236" s="41"/>
      <c r="BQB236" s="41"/>
      <c r="BQC236" s="41"/>
      <c r="BQD236" s="41"/>
      <c r="BQE236" s="41"/>
      <c r="BQF236" s="41"/>
      <c r="BQG236" s="41"/>
      <c r="BQH236" s="41"/>
      <c r="BQI236" s="41"/>
      <c r="BQJ236" s="41"/>
      <c r="BQK236" s="41"/>
      <c r="BQL236" s="41"/>
      <c r="BQM236" s="41"/>
      <c r="BQN236" s="41"/>
      <c r="BQO236" s="41"/>
      <c r="BQP236" s="41"/>
      <c r="BQQ236" s="41"/>
      <c r="BQR236" s="41"/>
      <c r="BQS236" s="41"/>
      <c r="BQT236" s="41"/>
      <c r="BQU236" s="41"/>
      <c r="BQV236" s="41"/>
      <c r="BQW236" s="41"/>
      <c r="BQX236" s="41"/>
      <c r="BQY236" s="41"/>
      <c r="BQZ236" s="41"/>
      <c r="BRA236" s="41"/>
      <c r="BRB236" s="41"/>
      <c r="BRC236" s="41"/>
      <c r="BRD236" s="41"/>
      <c r="BRE236" s="41"/>
      <c r="BRF236" s="41"/>
      <c r="BRG236" s="41"/>
      <c r="BRH236" s="41"/>
      <c r="BRI236" s="41"/>
      <c r="BRJ236" s="41"/>
      <c r="BRK236" s="41"/>
      <c r="BRL236" s="41"/>
      <c r="BRM236" s="41"/>
      <c r="BRN236" s="41"/>
      <c r="BRO236" s="41"/>
      <c r="BRP236" s="41"/>
      <c r="BRQ236" s="41"/>
      <c r="BRR236" s="41"/>
      <c r="BRS236" s="41"/>
      <c r="BRT236" s="41"/>
      <c r="BRU236" s="41"/>
      <c r="BRV236" s="41"/>
      <c r="BRW236" s="41"/>
      <c r="BRX236" s="41"/>
      <c r="BRY236" s="41"/>
      <c r="BRZ236" s="41"/>
      <c r="BSA236" s="41"/>
      <c r="BSB236" s="41"/>
      <c r="BSC236" s="41"/>
      <c r="BSD236" s="41"/>
      <c r="BSE236" s="41"/>
      <c r="BSF236" s="41"/>
      <c r="BSG236" s="41"/>
      <c r="BSH236" s="41"/>
      <c r="BSI236" s="41"/>
      <c r="BSJ236" s="41"/>
      <c r="BSK236" s="41"/>
      <c r="BSL236" s="41"/>
      <c r="BSM236" s="41"/>
      <c r="BSN236" s="41"/>
      <c r="BSO236" s="41"/>
      <c r="BSP236" s="41"/>
      <c r="BSQ236" s="41"/>
      <c r="BSR236" s="41"/>
      <c r="BSS236" s="41"/>
      <c r="BST236" s="41"/>
      <c r="BSU236" s="41"/>
      <c r="BSV236" s="41"/>
      <c r="BSW236" s="41"/>
      <c r="BSX236" s="41"/>
      <c r="BSY236" s="41"/>
      <c r="BSZ236" s="41"/>
      <c r="BTA236" s="41"/>
      <c r="BTB236" s="41"/>
      <c r="BTC236" s="41"/>
      <c r="BTD236" s="41"/>
      <c r="BTE236" s="41"/>
      <c r="BTF236" s="41"/>
      <c r="BTG236" s="41"/>
      <c r="BTH236" s="41"/>
      <c r="BTI236" s="41"/>
      <c r="BTJ236" s="41"/>
      <c r="BTK236" s="41"/>
      <c r="BTL236" s="41"/>
      <c r="BTM236" s="41"/>
      <c r="BTN236" s="41"/>
      <c r="BTO236" s="41"/>
      <c r="BTP236" s="41"/>
      <c r="BTQ236" s="41"/>
      <c r="BTR236" s="41"/>
      <c r="BTS236" s="41"/>
      <c r="BTT236" s="41"/>
      <c r="BTU236" s="41"/>
      <c r="BTV236" s="41"/>
      <c r="BTW236" s="41"/>
      <c r="BTX236" s="41"/>
      <c r="BTY236" s="41"/>
      <c r="BTZ236" s="41"/>
      <c r="BUA236" s="41"/>
      <c r="BUB236" s="41"/>
      <c r="BUC236" s="41"/>
      <c r="BUD236" s="41"/>
      <c r="BUE236" s="41"/>
      <c r="BUF236" s="41"/>
      <c r="BUG236" s="41"/>
      <c r="BUH236" s="41"/>
      <c r="BUI236" s="41"/>
      <c r="BUJ236" s="41"/>
      <c r="BUK236" s="41"/>
      <c r="BUL236" s="41"/>
      <c r="BUM236" s="41"/>
      <c r="BUN236" s="41"/>
      <c r="BUO236" s="41"/>
      <c r="BUP236" s="41"/>
      <c r="BUQ236" s="41"/>
      <c r="BUR236" s="41"/>
      <c r="BUS236" s="41"/>
      <c r="BUT236" s="41"/>
      <c r="BUU236" s="41"/>
      <c r="BUV236" s="41"/>
      <c r="BUW236" s="41"/>
      <c r="BUX236" s="41"/>
      <c r="BUY236" s="41"/>
      <c r="BUZ236" s="41"/>
      <c r="BVA236" s="41"/>
      <c r="BVB236" s="41"/>
      <c r="BVC236" s="41"/>
      <c r="BVD236" s="41"/>
      <c r="BVE236" s="41"/>
      <c r="BVF236" s="41"/>
      <c r="BVG236" s="41"/>
      <c r="BVH236" s="41"/>
      <c r="BVI236" s="41"/>
      <c r="BVJ236" s="41"/>
      <c r="BVK236" s="41"/>
      <c r="BVL236" s="41"/>
      <c r="BVM236" s="41"/>
      <c r="BVN236" s="41"/>
      <c r="BVO236" s="41"/>
      <c r="BVP236" s="41"/>
      <c r="BVQ236" s="41"/>
      <c r="BVR236" s="41"/>
      <c r="BVS236" s="41"/>
      <c r="BVT236" s="41"/>
      <c r="BVU236" s="41"/>
      <c r="BVV236" s="41"/>
      <c r="BVW236" s="41"/>
      <c r="BVX236" s="41"/>
      <c r="BVY236" s="41"/>
      <c r="BVZ236" s="41"/>
      <c r="BWA236" s="41"/>
      <c r="BWB236" s="41"/>
      <c r="BWC236" s="41"/>
      <c r="BWD236" s="41"/>
      <c r="BWE236" s="41"/>
      <c r="BWF236" s="41"/>
      <c r="BWG236" s="41"/>
      <c r="BWH236" s="41"/>
      <c r="BWI236" s="41"/>
      <c r="BWJ236" s="41"/>
      <c r="BWK236" s="41"/>
      <c r="BWL236" s="41"/>
      <c r="BWM236" s="41"/>
      <c r="BWN236" s="41"/>
      <c r="BWO236" s="41"/>
      <c r="BWP236" s="41"/>
      <c r="BWQ236" s="41"/>
      <c r="BWR236" s="41"/>
      <c r="BWS236" s="41"/>
      <c r="BWT236" s="41"/>
      <c r="BWU236" s="41"/>
      <c r="BWV236" s="41"/>
      <c r="BWW236" s="41"/>
      <c r="BWX236" s="41"/>
      <c r="BWY236" s="41"/>
      <c r="BWZ236" s="41"/>
      <c r="BXA236" s="41"/>
      <c r="BXB236" s="41"/>
      <c r="BXC236" s="41"/>
      <c r="BXD236" s="41"/>
      <c r="BXE236" s="41"/>
      <c r="BXF236" s="41"/>
      <c r="BXG236" s="41"/>
      <c r="BXH236" s="41"/>
      <c r="BXI236" s="41"/>
      <c r="BXJ236" s="41"/>
      <c r="BXK236" s="41"/>
      <c r="BXL236" s="41"/>
      <c r="BXM236" s="41"/>
      <c r="BXN236" s="41"/>
      <c r="BXO236" s="41"/>
      <c r="BXP236" s="41"/>
      <c r="BXQ236" s="41"/>
      <c r="BXR236" s="41"/>
      <c r="BXS236" s="41"/>
      <c r="BXT236" s="41"/>
      <c r="BXU236" s="41"/>
      <c r="BXV236" s="41"/>
      <c r="BXW236" s="41"/>
      <c r="BXX236" s="41"/>
      <c r="BXY236" s="41"/>
      <c r="BXZ236" s="41"/>
      <c r="BYA236" s="41"/>
      <c r="BYB236" s="41"/>
      <c r="BYC236" s="41"/>
      <c r="BYD236" s="41"/>
      <c r="BYE236" s="41"/>
      <c r="BYF236" s="41"/>
      <c r="BYG236" s="41"/>
      <c r="BYH236" s="41"/>
      <c r="BYI236" s="41"/>
      <c r="BYJ236" s="41"/>
      <c r="BYK236" s="41"/>
      <c r="BYL236" s="41"/>
      <c r="BYM236" s="41"/>
      <c r="BYN236" s="41"/>
      <c r="BYO236" s="41"/>
      <c r="BYP236" s="41"/>
      <c r="BYQ236" s="41"/>
      <c r="BYR236" s="41"/>
      <c r="BYS236" s="41"/>
      <c r="BYT236" s="41"/>
      <c r="BYU236" s="41"/>
      <c r="BYV236" s="41"/>
      <c r="BYW236" s="41"/>
      <c r="BYX236" s="41"/>
      <c r="BYY236" s="41"/>
      <c r="BYZ236" s="41"/>
      <c r="BZA236" s="41"/>
      <c r="BZB236" s="41"/>
      <c r="BZC236" s="41"/>
      <c r="BZD236" s="41"/>
      <c r="BZE236" s="41"/>
      <c r="BZF236" s="41"/>
      <c r="BZG236" s="41"/>
      <c r="BZH236" s="41"/>
      <c r="BZI236" s="41"/>
      <c r="BZJ236" s="41"/>
      <c r="BZK236" s="41"/>
      <c r="BZL236" s="41"/>
      <c r="BZM236" s="41"/>
      <c r="BZN236" s="41"/>
      <c r="BZO236" s="41"/>
      <c r="BZP236" s="41"/>
      <c r="BZQ236" s="41"/>
      <c r="BZR236" s="41"/>
      <c r="BZS236" s="41"/>
      <c r="BZT236" s="41"/>
      <c r="BZU236" s="41"/>
      <c r="BZV236" s="41"/>
      <c r="BZW236" s="41"/>
      <c r="BZX236" s="41"/>
      <c r="BZY236" s="41"/>
      <c r="BZZ236" s="41"/>
      <c r="CAA236" s="41"/>
      <c r="CAB236" s="41"/>
      <c r="CAC236" s="41"/>
      <c r="CAD236" s="41"/>
      <c r="CAE236" s="41"/>
      <c r="CAF236" s="41"/>
      <c r="CAG236" s="41"/>
      <c r="CAH236" s="41"/>
      <c r="CAI236" s="41"/>
      <c r="CAJ236" s="41"/>
      <c r="CAK236" s="41"/>
      <c r="CAL236" s="41"/>
      <c r="CAM236" s="41"/>
      <c r="CAN236" s="41"/>
      <c r="CAO236" s="41"/>
      <c r="CAP236" s="41"/>
      <c r="CAQ236" s="41"/>
      <c r="CAR236" s="41"/>
      <c r="CAS236" s="41"/>
      <c r="CAT236" s="41"/>
      <c r="CAU236" s="41"/>
      <c r="CAV236" s="41"/>
      <c r="CAW236" s="41"/>
      <c r="CAX236" s="41"/>
      <c r="CAY236" s="41"/>
      <c r="CAZ236" s="41"/>
      <c r="CBA236" s="41"/>
      <c r="CBB236" s="41"/>
      <c r="CBC236" s="41"/>
      <c r="CBD236" s="41"/>
      <c r="CBE236" s="41"/>
      <c r="CBF236" s="41"/>
      <c r="CBG236" s="41"/>
      <c r="CBH236" s="41"/>
      <c r="CBI236" s="41"/>
      <c r="CBJ236" s="41"/>
      <c r="CBK236" s="41"/>
      <c r="CBL236" s="41"/>
      <c r="CBM236" s="41"/>
      <c r="CBN236" s="41"/>
      <c r="CBO236" s="41"/>
      <c r="CBP236" s="41"/>
      <c r="CBQ236" s="41"/>
      <c r="CBR236" s="41"/>
      <c r="CBS236" s="41"/>
      <c r="CBT236" s="41"/>
      <c r="CBU236" s="41"/>
      <c r="CBV236" s="41"/>
      <c r="CBW236" s="41"/>
      <c r="CBX236" s="41"/>
      <c r="CBY236" s="41"/>
      <c r="CBZ236" s="41"/>
      <c r="CCA236" s="41"/>
      <c r="CCB236" s="41"/>
      <c r="CCC236" s="41"/>
      <c r="CCD236" s="41"/>
      <c r="CCE236" s="41"/>
      <c r="CCF236" s="41"/>
      <c r="CCG236" s="41"/>
      <c r="CCH236" s="41"/>
      <c r="CCI236" s="41"/>
      <c r="CCJ236" s="41"/>
      <c r="CCK236" s="41"/>
      <c r="CCL236" s="41"/>
      <c r="CCM236" s="41"/>
      <c r="CCN236" s="41"/>
      <c r="CCO236" s="41"/>
      <c r="CCP236" s="41"/>
      <c r="CCQ236" s="41"/>
      <c r="CCR236" s="41"/>
      <c r="CCS236" s="41"/>
      <c r="CCT236" s="41"/>
      <c r="CCU236" s="41"/>
      <c r="CCV236" s="41"/>
      <c r="CCW236" s="41"/>
      <c r="CCX236" s="41"/>
      <c r="CCY236" s="41"/>
      <c r="CCZ236" s="41"/>
      <c r="CDA236" s="41"/>
      <c r="CDB236" s="41"/>
      <c r="CDC236" s="41"/>
      <c r="CDD236" s="41"/>
      <c r="CDE236" s="41"/>
      <c r="CDF236" s="41"/>
      <c r="CDG236" s="41"/>
      <c r="CDH236" s="41"/>
      <c r="CDI236" s="41"/>
      <c r="CDJ236" s="41"/>
      <c r="CDK236" s="41"/>
      <c r="CDL236" s="41"/>
      <c r="CDM236" s="41"/>
      <c r="CDN236" s="41"/>
      <c r="CDO236" s="41"/>
      <c r="CDP236" s="41"/>
      <c r="CDQ236" s="41"/>
      <c r="CDR236" s="41"/>
      <c r="CDS236" s="41"/>
      <c r="CDT236" s="41"/>
      <c r="CDU236" s="41"/>
      <c r="CDV236" s="41"/>
      <c r="CDW236" s="41"/>
      <c r="CDX236" s="41"/>
      <c r="CDY236" s="41"/>
      <c r="CDZ236" s="41"/>
      <c r="CEA236" s="41"/>
      <c r="CEB236" s="41"/>
      <c r="CEC236" s="41"/>
      <c r="CED236" s="41"/>
      <c r="CEE236" s="41"/>
      <c r="CEF236" s="41"/>
      <c r="CEG236" s="41"/>
      <c r="CEH236" s="41"/>
      <c r="CEI236" s="41"/>
      <c r="CEJ236" s="41"/>
      <c r="CEK236" s="41"/>
      <c r="CEL236" s="41"/>
      <c r="CEM236" s="41"/>
      <c r="CEN236" s="41"/>
      <c r="CEO236" s="41"/>
      <c r="CEP236" s="41"/>
      <c r="CEQ236" s="41"/>
      <c r="CER236" s="41"/>
      <c r="CES236" s="41"/>
      <c r="CET236" s="41"/>
      <c r="CEU236" s="41"/>
      <c r="CEV236" s="41"/>
      <c r="CEW236" s="41"/>
      <c r="CEX236" s="41"/>
      <c r="CEY236" s="41"/>
      <c r="CEZ236" s="41"/>
      <c r="CFA236" s="41"/>
      <c r="CFB236" s="41"/>
      <c r="CFC236" s="41"/>
      <c r="CFD236" s="41"/>
      <c r="CFE236" s="41"/>
      <c r="CFF236" s="41"/>
      <c r="CFG236" s="41"/>
      <c r="CFH236" s="41"/>
      <c r="CFI236" s="41"/>
      <c r="CFJ236" s="41"/>
      <c r="CFK236" s="41"/>
      <c r="CFL236" s="41"/>
      <c r="CFM236" s="41"/>
      <c r="CFN236" s="41"/>
      <c r="CFO236" s="41"/>
      <c r="CFP236" s="41"/>
      <c r="CFQ236" s="41"/>
      <c r="CFR236" s="41"/>
      <c r="CFS236" s="41"/>
      <c r="CFT236" s="41"/>
      <c r="CFU236" s="41"/>
      <c r="CFV236" s="41"/>
      <c r="CFW236" s="41"/>
      <c r="CFX236" s="41"/>
      <c r="CFY236" s="41"/>
      <c r="CFZ236" s="41"/>
      <c r="CGA236" s="41"/>
      <c r="CGB236" s="41"/>
      <c r="CGC236" s="41"/>
      <c r="CGD236" s="41"/>
      <c r="CGE236" s="41"/>
      <c r="CGF236" s="41"/>
      <c r="CGG236" s="41"/>
      <c r="CGH236" s="41"/>
      <c r="CGI236" s="41"/>
      <c r="CGJ236" s="41"/>
      <c r="CGK236" s="41"/>
      <c r="CGL236" s="41"/>
      <c r="CGM236" s="41"/>
      <c r="CGN236" s="41"/>
      <c r="CGO236" s="41"/>
      <c r="CGP236" s="41"/>
      <c r="CGQ236" s="41"/>
      <c r="CGR236" s="41"/>
      <c r="CGS236" s="41"/>
      <c r="CGT236" s="41"/>
      <c r="CGU236" s="41"/>
      <c r="CGV236" s="41"/>
      <c r="CGW236" s="41"/>
      <c r="CGX236" s="41"/>
      <c r="CGY236" s="41"/>
      <c r="CGZ236" s="41"/>
      <c r="CHA236" s="41"/>
      <c r="CHB236" s="41"/>
      <c r="CHC236" s="41"/>
      <c r="CHD236" s="41"/>
      <c r="CHE236" s="41"/>
      <c r="CHF236" s="41"/>
      <c r="CHG236" s="41"/>
      <c r="CHH236" s="41"/>
      <c r="CHI236" s="41"/>
      <c r="CHJ236" s="41"/>
      <c r="CHK236" s="41"/>
      <c r="CHL236" s="41"/>
      <c r="CHM236" s="41"/>
      <c r="CHN236" s="41"/>
      <c r="CHO236" s="41"/>
      <c r="CHP236" s="41"/>
      <c r="CHQ236" s="41"/>
      <c r="CHR236" s="41"/>
      <c r="CHS236" s="41"/>
      <c r="CHT236" s="41"/>
      <c r="CHU236" s="41"/>
      <c r="CHV236" s="41"/>
      <c r="CHW236" s="41"/>
      <c r="CHX236" s="41"/>
      <c r="CHY236" s="41"/>
      <c r="CHZ236" s="41"/>
      <c r="CIA236" s="41"/>
      <c r="CIB236" s="41"/>
      <c r="CIC236" s="41"/>
      <c r="CID236" s="41"/>
      <c r="CIE236" s="41"/>
      <c r="CIF236" s="41"/>
      <c r="CIG236" s="41"/>
      <c r="CIH236" s="41"/>
      <c r="CII236" s="41"/>
      <c r="CIJ236" s="41"/>
      <c r="CIK236" s="41"/>
      <c r="CIL236" s="41"/>
      <c r="CIM236" s="41"/>
      <c r="CIN236" s="41"/>
      <c r="CIO236" s="41"/>
      <c r="CIP236" s="41"/>
      <c r="CIQ236" s="41"/>
      <c r="CIR236" s="41"/>
      <c r="CIS236" s="41"/>
      <c r="CIT236" s="41"/>
      <c r="CIU236" s="41"/>
      <c r="CIV236" s="41"/>
      <c r="CIW236" s="41"/>
      <c r="CIX236" s="41"/>
      <c r="CIY236" s="41"/>
      <c r="CIZ236" s="41"/>
      <c r="CJA236" s="41"/>
      <c r="CJB236" s="41"/>
      <c r="CJC236" s="41"/>
      <c r="CJD236" s="41"/>
      <c r="CJE236" s="41"/>
      <c r="CJF236" s="41"/>
      <c r="CJG236" s="41"/>
      <c r="CJH236" s="41"/>
      <c r="CJI236" s="41"/>
      <c r="CJJ236" s="41"/>
      <c r="CJK236" s="41"/>
      <c r="CJL236" s="41"/>
      <c r="CJM236" s="41"/>
      <c r="CJN236" s="41"/>
      <c r="CJO236" s="41"/>
      <c r="CJP236" s="41"/>
      <c r="CJQ236" s="41"/>
      <c r="CJR236" s="41"/>
      <c r="CJS236" s="41"/>
      <c r="CJT236" s="41"/>
      <c r="CJU236" s="41"/>
      <c r="CJV236" s="41"/>
      <c r="CJW236" s="41"/>
      <c r="CJX236" s="41"/>
      <c r="CJY236" s="41"/>
      <c r="CJZ236" s="41"/>
      <c r="CKA236" s="41"/>
      <c r="CKB236" s="41"/>
      <c r="CKC236" s="41"/>
      <c r="CKD236" s="41"/>
      <c r="CKE236" s="41"/>
      <c r="CKF236" s="41"/>
      <c r="CKG236" s="41"/>
      <c r="CKH236" s="41"/>
      <c r="CKI236" s="41"/>
      <c r="CKJ236" s="41"/>
      <c r="CKK236" s="41"/>
      <c r="CKL236" s="41"/>
      <c r="CKM236" s="41"/>
      <c r="CKN236" s="41"/>
      <c r="CKO236" s="41"/>
      <c r="CKP236" s="41"/>
      <c r="CKQ236" s="41"/>
      <c r="CKR236" s="41"/>
      <c r="CKS236" s="41"/>
      <c r="CKT236" s="41"/>
      <c r="CKU236" s="41"/>
      <c r="CKV236" s="41"/>
      <c r="CKW236" s="41"/>
      <c r="CKX236" s="41"/>
      <c r="CKY236" s="41"/>
      <c r="CKZ236" s="41"/>
      <c r="CLA236" s="41"/>
      <c r="CLB236" s="41"/>
      <c r="CLC236" s="41"/>
      <c r="CLD236" s="41"/>
      <c r="CLE236" s="41"/>
      <c r="CLF236" s="41"/>
      <c r="CLG236" s="41"/>
      <c r="CLH236" s="41"/>
      <c r="CLI236" s="41"/>
      <c r="CLJ236" s="41"/>
      <c r="CLK236" s="41"/>
      <c r="CLL236" s="41"/>
      <c r="CLM236" s="41"/>
      <c r="CLN236" s="41"/>
      <c r="CLO236" s="41"/>
      <c r="CLP236" s="41"/>
      <c r="CLQ236" s="41"/>
      <c r="CLR236" s="41"/>
      <c r="CLS236" s="41"/>
      <c r="CLT236" s="41"/>
      <c r="CLU236" s="41"/>
      <c r="CLV236" s="41"/>
      <c r="CLW236" s="41"/>
      <c r="CLX236" s="41"/>
      <c r="CLY236" s="41"/>
      <c r="CLZ236" s="41"/>
      <c r="CMA236" s="41"/>
      <c r="CMB236" s="41"/>
      <c r="CMC236" s="41"/>
      <c r="CMD236" s="41"/>
      <c r="CME236" s="41"/>
      <c r="CMF236" s="41"/>
      <c r="CMG236" s="41"/>
      <c r="CMH236" s="41"/>
      <c r="CMI236" s="41"/>
      <c r="CMJ236" s="41"/>
      <c r="CMK236" s="41"/>
      <c r="CML236" s="41"/>
      <c r="CMM236" s="41"/>
      <c r="CMN236" s="41"/>
      <c r="CMO236" s="41"/>
      <c r="CMP236" s="41"/>
      <c r="CMQ236" s="41"/>
      <c r="CMR236" s="41"/>
      <c r="CMS236" s="41"/>
      <c r="CMT236" s="41"/>
      <c r="CMU236" s="41"/>
      <c r="CMV236" s="41"/>
      <c r="CMW236" s="41"/>
      <c r="CMX236" s="41"/>
      <c r="CMY236" s="41"/>
      <c r="CMZ236" s="41"/>
      <c r="CNA236" s="41"/>
      <c r="CNB236" s="41"/>
      <c r="CNC236" s="41"/>
      <c r="CND236" s="41"/>
      <c r="CNE236" s="41"/>
      <c r="CNF236" s="41"/>
      <c r="CNG236" s="41"/>
      <c r="CNH236" s="41"/>
      <c r="CNI236" s="41"/>
      <c r="CNJ236" s="41"/>
      <c r="CNK236" s="41"/>
      <c r="CNL236" s="41"/>
      <c r="CNM236" s="41"/>
      <c r="CNN236" s="41"/>
      <c r="CNO236" s="41"/>
      <c r="CNP236" s="41"/>
      <c r="CNQ236" s="41"/>
      <c r="CNR236" s="41"/>
      <c r="CNS236" s="41"/>
      <c r="CNT236" s="41"/>
      <c r="CNU236" s="41"/>
      <c r="CNV236" s="41"/>
      <c r="CNW236" s="41"/>
      <c r="CNX236" s="41"/>
      <c r="CNY236" s="41"/>
      <c r="CNZ236" s="41"/>
      <c r="COA236" s="41"/>
      <c r="COB236" s="41"/>
      <c r="COC236" s="41"/>
      <c r="COD236" s="41"/>
      <c r="COE236" s="41"/>
      <c r="COF236" s="41"/>
      <c r="COG236" s="41"/>
      <c r="COH236" s="41"/>
      <c r="COI236" s="41"/>
      <c r="COJ236" s="41"/>
      <c r="COK236" s="41"/>
      <c r="COL236" s="41"/>
      <c r="COM236" s="41"/>
      <c r="CON236" s="41"/>
      <c r="COO236" s="41"/>
      <c r="COP236" s="41"/>
      <c r="COQ236" s="41"/>
      <c r="COR236" s="41"/>
      <c r="COS236" s="41"/>
      <c r="COT236" s="41"/>
      <c r="COU236" s="41"/>
      <c r="COV236" s="41"/>
      <c r="COW236" s="41"/>
      <c r="COX236" s="41"/>
      <c r="COY236" s="41"/>
      <c r="COZ236" s="41"/>
      <c r="CPA236" s="41"/>
      <c r="CPB236" s="41"/>
      <c r="CPC236" s="41"/>
      <c r="CPD236" s="41"/>
      <c r="CPE236" s="41"/>
      <c r="CPF236" s="41"/>
      <c r="CPG236" s="41"/>
      <c r="CPH236" s="41"/>
      <c r="CPI236" s="41"/>
      <c r="CPJ236" s="41"/>
      <c r="CPK236" s="41"/>
      <c r="CPL236" s="41"/>
      <c r="CPM236" s="41"/>
      <c r="CPN236" s="41"/>
      <c r="CPO236" s="41"/>
      <c r="CPP236" s="41"/>
      <c r="CPQ236" s="41"/>
      <c r="CPR236" s="41"/>
      <c r="CPS236" s="41"/>
      <c r="CPT236" s="41"/>
      <c r="CPU236" s="41"/>
      <c r="CPV236" s="41"/>
      <c r="CPW236" s="41"/>
      <c r="CPX236" s="41"/>
      <c r="CPY236" s="41"/>
      <c r="CPZ236" s="41"/>
      <c r="CQA236" s="41"/>
      <c r="CQB236" s="41"/>
      <c r="CQC236" s="41"/>
      <c r="CQD236" s="41"/>
      <c r="CQE236" s="41"/>
      <c r="CQF236" s="41"/>
      <c r="CQG236" s="41"/>
      <c r="CQH236" s="41"/>
      <c r="CQI236" s="41"/>
      <c r="CQJ236" s="41"/>
      <c r="CQK236" s="41"/>
      <c r="CQL236" s="41"/>
      <c r="CQM236" s="41"/>
      <c r="CQN236" s="41"/>
      <c r="CQO236" s="41"/>
      <c r="CQP236" s="41"/>
      <c r="CQQ236" s="41"/>
      <c r="CQR236" s="41"/>
      <c r="CQS236" s="41"/>
      <c r="CQT236" s="41"/>
      <c r="CQU236" s="41"/>
      <c r="CQV236" s="41"/>
      <c r="CQW236" s="41"/>
      <c r="CQX236" s="41"/>
      <c r="CQY236" s="41"/>
      <c r="CQZ236" s="41"/>
      <c r="CRA236" s="41"/>
      <c r="CRB236" s="41"/>
      <c r="CRC236" s="41"/>
      <c r="CRD236" s="41"/>
      <c r="CRE236" s="41"/>
      <c r="CRF236" s="41"/>
      <c r="CRG236" s="41"/>
      <c r="CRH236" s="41"/>
      <c r="CRI236" s="41"/>
      <c r="CRJ236" s="41"/>
      <c r="CRK236" s="41"/>
      <c r="CRL236" s="41"/>
      <c r="CRM236" s="41"/>
      <c r="CRN236" s="41"/>
      <c r="CRO236" s="41"/>
      <c r="CRP236" s="41"/>
      <c r="CRQ236" s="41"/>
      <c r="CRR236" s="41"/>
      <c r="CRS236" s="41"/>
      <c r="CRT236" s="41"/>
      <c r="CRU236" s="41"/>
      <c r="CRV236" s="41"/>
      <c r="CRW236" s="41"/>
      <c r="CRX236" s="41"/>
      <c r="CRY236" s="41"/>
      <c r="CRZ236" s="41"/>
      <c r="CSA236" s="41"/>
      <c r="CSB236" s="41"/>
      <c r="CSC236" s="41"/>
      <c r="CSD236" s="41"/>
      <c r="CSE236" s="41"/>
      <c r="CSF236" s="41"/>
      <c r="CSG236" s="41"/>
      <c r="CSH236" s="41"/>
      <c r="CSI236" s="41"/>
      <c r="CSJ236" s="41"/>
      <c r="CSK236" s="41"/>
      <c r="CSL236" s="41"/>
      <c r="CSM236" s="41"/>
      <c r="CSN236" s="41"/>
      <c r="CSO236" s="41"/>
      <c r="CSP236" s="41"/>
      <c r="CSQ236" s="41"/>
      <c r="CSR236" s="41"/>
      <c r="CSS236" s="41"/>
      <c r="CST236" s="41"/>
      <c r="CSU236" s="41"/>
      <c r="CSV236" s="41"/>
      <c r="CSW236" s="41"/>
      <c r="CSX236" s="41"/>
      <c r="CSY236" s="41"/>
      <c r="CSZ236" s="41"/>
      <c r="CTA236" s="41"/>
      <c r="CTB236" s="41"/>
      <c r="CTC236" s="41"/>
      <c r="CTD236" s="41"/>
      <c r="CTE236" s="41"/>
      <c r="CTF236" s="41"/>
      <c r="CTG236" s="41"/>
      <c r="CTH236" s="41"/>
      <c r="CTI236" s="41"/>
      <c r="CTJ236" s="41"/>
      <c r="CTK236" s="41"/>
      <c r="CTL236" s="41"/>
      <c r="CTM236" s="41"/>
      <c r="CTN236" s="41"/>
      <c r="CTO236" s="41"/>
      <c r="CTP236" s="41"/>
      <c r="CTQ236" s="41"/>
      <c r="CTR236" s="41"/>
      <c r="CTS236" s="41"/>
      <c r="CTT236" s="41"/>
      <c r="CTU236" s="41"/>
      <c r="CTV236" s="41"/>
      <c r="CTW236" s="41"/>
      <c r="CTX236" s="41"/>
      <c r="CTY236" s="41"/>
      <c r="CTZ236" s="41"/>
      <c r="CUA236" s="41"/>
      <c r="CUB236" s="41"/>
      <c r="CUC236" s="41"/>
      <c r="CUD236" s="41"/>
      <c r="CUE236" s="41"/>
      <c r="CUF236" s="41"/>
      <c r="CUG236" s="41"/>
      <c r="CUH236" s="41"/>
      <c r="CUI236" s="41"/>
      <c r="CUJ236" s="41"/>
      <c r="CUK236" s="41"/>
      <c r="CUL236" s="41"/>
      <c r="CUM236" s="41"/>
      <c r="CUN236" s="41"/>
      <c r="CUO236" s="41"/>
      <c r="CUP236" s="41"/>
      <c r="CUQ236" s="41"/>
      <c r="CUR236" s="41"/>
      <c r="CUS236" s="41"/>
      <c r="CUT236" s="41"/>
      <c r="CUU236" s="41"/>
      <c r="CUV236" s="41"/>
      <c r="CUW236" s="41"/>
      <c r="CUX236" s="41"/>
      <c r="CUY236" s="41"/>
      <c r="CUZ236" s="41"/>
      <c r="CVA236" s="41"/>
      <c r="CVB236" s="41"/>
      <c r="CVC236" s="41"/>
      <c r="CVD236" s="41"/>
      <c r="CVE236" s="41"/>
      <c r="CVF236" s="41"/>
      <c r="CVG236" s="41"/>
      <c r="CVH236" s="41"/>
      <c r="CVI236" s="41"/>
      <c r="CVJ236" s="41"/>
      <c r="CVK236" s="41"/>
      <c r="CVL236" s="41"/>
      <c r="CVM236" s="41"/>
      <c r="CVN236" s="41"/>
      <c r="CVO236" s="41"/>
      <c r="CVP236" s="41"/>
      <c r="CVQ236" s="41"/>
      <c r="CVR236" s="41"/>
      <c r="CVS236" s="41"/>
      <c r="CVT236" s="41"/>
      <c r="CVU236" s="41"/>
      <c r="CVV236" s="41"/>
      <c r="CVW236" s="41"/>
      <c r="CVX236" s="41"/>
      <c r="CVY236" s="41"/>
      <c r="CVZ236" s="41"/>
      <c r="CWA236" s="41"/>
      <c r="CWB236" s="41"/>
      <c r="CWC236" s="41"/>
      <c r="CWD236" s="41"/>
      <c r="CWE236" s="41"/>
      <c r="CWF236" s="41"/>
      <c r="CWG236" s="41"/>
      <c r="CWH236" s="41"/>
      <c r="CWI236" s="41"/>
      <c r="CWJ236" s="41"/>
      <c r="CWK236" s="41"/>
      <c r="CWL236" s="41"/>
      <c r="CWM236" s="41"/>
      <c r="CWN236" s="41"/>
      <c r="CWO236" s="41"/>
      <c r="CWP236" s="41"/>
      <c r="CWQ236" s="41"/>
      <c r="CWR236" s="41"/>
      <c r="CWS236" s="41"/>
      <c r="CWT236" s="41"/>
      <c r="CWU236" s="41"/>
      <c r="CWV236" s="41"/>
      <c r="CWW236" s="41"/>
      <c r="CWX236" s="41"/>
      <c r="CWY236" s="41"/>
      <c r="CWZ236" s="41"/>
      <c r="CXA236" s="41"/>
      <c r="CXB236" s="41"/>
      <c r="CXC236" s="41"/>
      <c r="CXD236" s="41"/>
      <c r="CXE236" s="41"/>
      <c r="CXF236" s="41"/>
      <c r="CXG236" s="41"/>
      <c r="CXH236" s="41"/>
      <c r="CXI236" s="41"/>
      <c r="CXJ236" s="41"/>
      <c r="CXK236" s="41"/>
      <c r="CXL236" s="41"/>
      <c r="CXM236" s="41"/>
      <c r="CXN236" s="41"/>
      <c r="CXO236" s="41"/>
      <c r="CXP236" s="41"/>
      <c r="CXQ236" s="41"/>
      <c r="CXR236" s="41"/>
      <c r="CXS236" s="41"/>
      <c r="CXT236" s="41"/>
      <c r="CXU236" s="41"/>
      <c r="CXV236" s="41"/>
      <c r="CXW236" s="41"/>
      <c r="CXX236" s="41"/>
      <c r="CXY236" s="41"/>
      <c r="CXZ236" s="41"/>
      <c r="CYA236" s="41"/>
      <c r="CYB236" s="41"/>
      <c r="CYC236" s="41"/>
      <c r="CYD236" s="41"/>
      <c r="CYE236" s="41"/>
      <c r="CYF236" s="41"/>
      <c r="CYG236" s="41"/>
      <c r="CYH236" s="41"/>
      <c r="CYI236" s="41"/>
      <c r="CYJ236" s="41"/>
      <c r="CYK236" s="41"/>
      <c r="CYL236" s="41"/>
      <c r="CYM236" s="41"/>
      <c r="CYN236" s="41"/>
      <c r="CYO236" s="41"/>
      <c r="CYP236" s="41"/>
      <c r="CYQ236" s="41"/>
      <c r="CYR236" s="41"/>
      <c r="CYS236" s="41"/>
      <c r="CYT236" s="41"/>
      <c r="CYU236" s="41"/>
      <c r="CYV236" s="41"/>
      <c r="CYW236" s="41"/>
      <c r="CYX236" s="41"/>
      <c r="CYY236" s="41"/>
      <c r="CYZ236" s="41"/>
      <c r="CZA236" s="41"/>
      <c r="CZB236" s="41"/>
      <c r="CZC236" s="41"/>
      <c r="CZD236" s="41"/>
      <c r="CZE236" s="41"/>
      <c r="CZF236" s="41"/>
      <c r="CZG236" s="41"/>
      <c r="CZH236" s="41"/>
      <c r="CZI236" s="41"/>
      <c r="CZJ236" s="41"/>
      <c r="CZK236" s="41"/>
      <c r="CZL236" s="41"/>
      <c r="CZM236" s="41"/>
      <c r="CZN236" s="41"/>
      <c r="CZO236" s="41"/>
      <c r="CZP236" s="41"/>
      <c r="CZQ236" s="41"/>
      <c r="CZR236" s="41"/>
      <c r="CZS236" s="41"/>
      <c r="CZT236" s="41"/>
      <c r="CZU236" s="41"/>
      <c r="CZV236" s="41"/>
      <c r="CZW236" s="41"/>
      <c r="CZX236" s="41"/>
      <c r="CZY236" s="41"/>
      <c r="CZZ236" s="41"/>
      <c r="DAA236" s="41"/>
      <c r="DAB236" s="41"/>
      <c r="DAC236" s="41"/>
      <c r="DAD236" s="41"/>
      <c r="DAE236" s="41"/>
      <c r="DAF236" s="41"/>
      <c r="DAG236" s="41"/>
      <c r="DAH236" s="41"/>
      <c r="DAI236" s="41"/>
      <c r="DAJ236" s="41"/>
      <c r="DAK236" s="41"/>
      <c r="DAL236" s="41"/>
      <c r="DAM236" s="41"/>
      <c r="DAN236" s="41"/>
      <c r="DAO236" s="41"/>
      <c r="DAP236" s="41"/>
      <c r="DAQ236" s="41"/>
      <c r="DAR236" s="41"/>
      <c r="DAS236" s="41"/>
      <c r="DAT236" s="41"/>
      <c r="DAU236" s="41"/>
      <c r="DAV236" s="41"/>
      <c r="DAW236" s="41"/>
      <c r="DAX236" s="41"/>
      <c r="DAY236" s="41"/>
      <c r="DAZ236" s="41"/>
      <c r="DBA236" s="41"/>
      <c r="DBB236" s="41"/>
      <c r="DBC236" s="41"/>
      <c r="DBD236" s="41"/>
      <c r="DBE236" s="41"/>
      <c r="DBF236" s="41"/>
      <c r="DBG236" s="41"/>
      <c r="DBH236" s="41"/>
      <c r="DBI236" s="41"/>
      <c r="DBJ236" s="41"/>
      <c r="DBK236" s="41"/>
      <c r="DBL236" s="41"/>
      <c r="DBM236" s="41"/>
      <c r="DBN236" s="41"/>
      <c r="DBO236" s="41"/>
      <c r="DBP236" s="41"/>
      <c r="DBQ236" s="41"/>
      <c r="DBR236" s="41"/>
      <c r="DBS236" s="41"/>
      <c r="DBT236" s="41"/>
      <c r="DBU236" s="41"/>
      <c r="DBV236" s="41"/>
      <c r="DBW236" s="41"/>
      <c r="DBX236" s="41"/>
      <c r="DBY236" s="41"/>
      <c r="DBZ236" s="41"/>
      <c r="DCA236" s="41"/>
      <c r="DCB236" s="41"/>
      <c r="DCC236" s="41"/>
      <c r="DCD236" s="41"/>
      <c r="DCE236" s="41"/>
      <c r="DCF236" s="41"/>
      <c r="DCG236" s="41"/>
      <c r="DCH236" s="41"/>
      <c r="DCI236" s="41"/>
      <c r="DCJ236" s="41"/>
      <c r="DCK236" s="41"/>
      <c r="DCL236" s="41"/>
      <c r="DCM236" s="41"/>
      <c r="DCN236" s="41"/>
      <c r="DCO236" s="41"/>
      <c r="DCP236" s="41"/>
      <c r="DCQ236" s="41"/>
      <c r="DCR236" s="41"/>
      <c r="DCS236" s="41"/>
      <c r="DCT236" s="41"/>
      <c r="DCU236" s="41"/>
      <c r="DCV236" s="41"/>
      <c r="DCW236" s="41"/>
      <c r="DCX236" s="41"/>
      <c r="DCY236" s="41"/>
      <c r="DCZ236" s="41"/>
      <c r="DDA236" s="41"/>
      <c r="DDB236" s="41"/>
      <c r="DDC236" s="41"/>
      <c r="DDD236" s="41"/>
      <c r="DDE236" s="41"/>
      <c r="DDF236" s="41"/>
      <c r="DDG236" s="41"/>
      <c r="DDH236" s="41"/>
      <c r="DDI236" s="41"/>
      <c r="DDJ236" s="41"/>
      <c r="DDK236" s="41"/>
      <c r="DDL236" s="41"/>
      <c r="DDM236" s="41"/>
      <c r="DDN236" s="41"/>
      <c r="DDO236" s="41"/>
      <c r="DDP236" s="41"/>
      <c r="DDQ236" s="41"/>
      <c r="DDR236" s="41"/>
      <c r="DDS236" s="41"/>
      <c r="DDT236" s="41"/>
      <c r="DDU236" s="41"/>
      <c r="DDV236" s="41"/>
      <c r="DDW236" s="41"/>
      <c r="DDX236" s="41"/>
      <c r="DDY236" s="41"/>
      <c r="DDZ236" s="41"/>
      <c r="DEA236" s="41"/>
      <c r="DEB236" s="41"/>
      <c r="DEC236" s="41"/>
      <c r="DED236" s="41"/>
      <c r="DEE236" s="41"/>
      <c r="DEF236" s="41"/>
      <c r="DEG236" s="41"/>
      <c r="DEH236" s="41"/>
      <c r="DEI236" s="41"/>
      <c r="DEJ236" s="41"/>
      <c r="DEK236" s="41"/>
      <c r="DEL236" s="41"/>
      <c r="DEM236" s="41"/>
      <c r="DEN236" s="41"/>
      <c r="DEO236" s="41"/>
      <c r="DEP236" s="41"/>
      <c r="DEQ236" s="41"/>
      <c r="DER236" s="41"/>
      <c r="DES236" s="41"/>
      <c r="DET236" s="41"/>
      <c r="DEU236" s="41"/>
      <c r="DEV236" s="41"/>
      <c r="DEW236" s="41"/>
      <c r="DEX236" s="41"/>
      <c r="DEY236" s="41"/>
      <c r="DEZ236" s="41"/>
      <c r="DFA236" s="41"/>
      <c r="DFB236" s="41"/>
      <c r="DFC236" s="41"/>
      <c r="DFD236" s="41"/>
      <c r="DFE236" s="41"/>
      <c r="DFF236" s="41"/>
      <c r="DFG236" s="41"/>
      <c r="DFH236" s="41"/>
      <c r="DFI236" s="41"/>
      <c r="DFJ236" s="41"/>
      <c r="DFK236" s="41"/>
      <c r="DFL236" s="41"/>
      <c r="DFM236" s="41"/>
      <c r="DFN236" s="41"/>
      <c r="DFO236" s="41"/>
      <c r="DFP236" s="41"/>
      <c r="DFQ236" s="41"/>
      <c r="DFR236" s="41"/>
      <c r="DFS236" s="41"/>
      <c r="DFT236" s="41"/>
      <c r="DFU236" s="41"/>
      <c r="DFV236" s="41"/>
      <c r="DFW236" s="41"/>
      <c r="DFX236" s="41"/>
      <c r="DFY236" s="41"/>
      <c r="DFZ236" s="41"/>
      <c r="DGA236" s="41"/>
      <c r="DGB236" s="41"/>
      <c r="DGC236" s="41"/>
      <c r="DGD236" s="41"/>
      <c r="DGE236" s="41"/>
      <c r="DGF236" s="41"/>
      <c r="DGG236" s="41"/>
      <c r="DGH236" s="41"/>
      <c r="DGI236" s="41"/>
      <c r="DGJ236" s="41"/>
      <c r="DGK236" s="41"/>
      <c r="DGL236" s="41"/>
      <c r="DGM236" s="41"/>
      <c r="DGN236" s="41"/>
      <c r="DGO236" s="41"/>
      <c r="DGP236" s="41"/>
      <c r="DGQ236" s="41"/>
      <c r="DGR236" s="41"/>
      <c r="DGS236" s="41"/>
      <c r="DGT236" s="41"/>
      <c r="DGU236" s="41"/>
      <c r="DGV236" s="41"/>
      <c r="DGW236" s="41"/>
      <c r="DGX236" s="41"/>
      <c r="DGY236" s="41"/>
      <c r="DGZ236" s="41"/>
      <c r="DHA236" s="41"/>
      <c r="DHB236" s="41"/>
      <c r="DHC236" s="41"/>
      <c r="DHD236" s="41"/>
      <c r="DHE236" s="41"/>
      <c r="DHF236" s="41"/>
      <c r="DHG236" s="41"/>
      <c r="DHH236" s="41"/>
      <c r="DHI236" s="41"/>
      <c r="DHJ236" s="41"/>
      <c r="DHK236" s="41"/>
      <c r="DHL236" s="41"/>
      <c r="DHM236" s="41"/>
      <c r="DHN236" s="41"/>
      <c r="DHO236" s="41"/>
      <c r="DHP236" s="41"/>
      <c r="DHQ236" s="41"/>
      <c r="DHR236" s="41"/>
      <c r="DHS236" s="41"/>
      <c r="DHT236" s="41"/>
      <c r="DHU236" s="41"/>
      <c r="DHV236" s="41"/>
      <c r="DHW236" s="41"/>
      <c r="DHX236" s="41"/>
      <c r="DHY236" s="41"/>
      <c r="DHZ236" s="41"/>
      <c r="DIA236" s="41"/>
      <c r="DIB236" s="41"/>
      <c r="DIC236" s="41"/>
      <c r="DID236" s="41"/>
      <c r="DIE236" s="41"/>
      <c r="DIF236" s="41"/>
      <c r="DIG236" s="41"/>
      <c r="DIH236" s="41"/>
      <c r="DII236" s="41"/>
      <c r="DIJ236" s="41"/>
      <c r="DIK236" s="41"/>
      <c r="DIL236" s="41"/>
      <c r="DIM236" s="41"/>
      <c r="DIN236" s="41"/>
      <c r="DIO236" s="41"/>
      <c r="DIP236" s="41"/>
      <c r="DIQ236" s="41"/>
      <c r="DIR236" s="41"/>
      <c r="DIS236" s="41"/>
      <c r="DIT236" s="41"/>
      <c r="DIU236" s="41"/>
      <c r="DIV236" s="41"/>
      <c r="DIW236" s="41"/>
      <c r="DIX236" s="41"/>
      <c r="DIY236" s="41"/>
      <c r="DIZ236" s="41"/>
      <c r="DJA236" s="41"/>
      <c r="DJB236" s="41"/>
      <c r="DJC236" s="41"/>
      <c r="DJD236" s="41"/>
      <c r="DJE236" s="41"/>
      <c r="DJF236" s="41"/>
      <c r="DJG236" s="41"/>
      <c r="DJH236" s="41"/>
      <c r="DJI236" s="41"/>
      <c r="DJJ236" s="41"/>
      <c r="DJK236" s="41"/>
      <c r="DJL236" s="41"/>
      <c r="DJM236" s="41"/>
      <c r="DJN236" s="41"/>
      <c r="DJO236" s="41"/>
      <c r="DJP236" s="41"/>
      <c r="DJQ236" s="41"/>
      <c r="DJR236" s="41"/>
      <c r="DJS236" s="41"/>
      <c r="DJT236" s="41"/>
      <c r="DJU236" s="41"/>
      <c r="DJV236" s="41"/>
      <c r="DJW236" s="41"/>
      <c r="DJX236" s="41"/>
      <c r="DJY236" s="41"/>
      <c r="DJZ236" s="41"/>
      <c r="DKA236" s="41"/>
      <c r="DKB236" s="41"/>
      <c r="DKC236" s="41"/>
      <c r="DKD236" s="41"/>
      <c r="DKE236" s="41"/>
      <c r="DKF236" s="41"/>
      <c r="DKG236" s="41"/>
      <c r="DKH236" s="41"/>
      <c r="DKI236" s="41"/>
      <c r="DKJ236" s="41"/>
      <c r="DKK236" s="41"/>
      <c r="DKL236" s="41"/>
      <c r="DKM236" s="41"/>
      <c r="DKN236" s="41"/>
      <c r="DKO236" s="41"/>
      <c r="DKP236" s="41"/>
      <c r="DKQ236" s="41"/>
      <c r="DKR236" s="41"/>
      <c r="DKS236" s="41"/>
      <c r="DKT236" s="41"/>
      <c r="DKU236" s="41"/>
      <c r="DKV236" s="41"/>
      <c r="DKW236" s="41"/>
      <c r="DKX236" s="41"/>
      <c r="DKY236" s="41"/>
      <c r="DKZ236" s="41"/>
      <c r="DLA236" s="41"/>
      <c r="DLB236" s="41"/>
      <c r="DLC236" s="41"/>
      <c r="DLD236" s="41"/>
      <c r="DLE236" s="41"/>
      <c r="DLF236" s="41"/>
      <c r="DLG236" s="41"/>
      <c r="DLH236" s="41"/>
      <c r="DLI236" s="41"/>
      <c r="DLJ236" s="41"/>
      <c r="DLK236" s="41"/>
      <c r="DLL236" s="41"/>
      <c r="DLM236" s="41"/>
      <c r="DLN236" s="41"/>
      <c r="DLO236" s="41"/>
      <c r="DLP236" s="41"/>
      <c r="DLQ236" s="41"/>
      <c r="DLR236" s="41"/>
      <c r="DLS236" s="41"/>
      <c r="DLT236" s="41"/>
      <c r="DLU236" s="41"/>
      <c r="DLV236" s="41"/>
      <c r="DLW236" s="41"/>
      <c r="DLX236" s="41"/>
      <c r="DLY236" s="41"/>
      <c r="DLZ236" s="41"/>
      <c r="DMA236" s="41"/>
      <c r="DMB236" s="41"/>
      <c r="DMC236" s="41"/>
      <c r="DMD236" s="41"/>
      <c r="DME236" s="41"/>
      <c r="DMF236" s="41"/>
      <c r="DMG236" s="41"/>
      <c r="DMH236" s="41"/>
      <c r="DMI236" s="41"/>
      <c r="DMJ236" s="41"/>
      <c r="DMK236" s="41"/>
      <c r="DML236" s="41"/>
      <c r="DMM236" s="41"/>
      <c r="DMN236" s="41"/>
      <c r="DMO236" s="41"/>
      <c r="DMP236" s="41"/>
      <c r="DMQ236" s="41"/>
      <c r="DMR236" s="41"/>
      <c r="DMS236" s="41"/>
      <c r="DMT236" s="41"/>
      <c r="DMU236" s="41"/>
      <c r="DMV236" s="41"/>
      <c r="DMW236" s="41"/>
      <c r="DMX236" s="41"/>
      <c r="DMY236" s="41"/>
      <c r="DMZ236" s="41"/>
      <c r="DNA236" s="41"/>
      <c r="DNB236" s="41"/>
      <c r="DNC236" s="41"/>
      <c r="DND236" s="41"/>
      <c r="DNE236" s="41"/>
      <c r="DNF236" s="41"/>
      <c r="DNG236" s="41"/>
      <c r="DNH236" s="41"/>
      <c r="DNI236" s="41"/>
      <c r="DNJ236" s="41"/>
      <c r="DNK236" s="41"/>
      <c r="DNL236" s="41"/>
      <c r="DNM236" s="41"/>
      <c r="DNN236" s="41"/>
      <c r="DNO236" s="41"/>
      <c r="DNP236" s="41"/>
      <c r="DNQ236" s="41"/>
      <c r="DNR236" s="41"/>
      <c r="DNS236" s="41"/>
      <c r="DNT236" s="41"/>
      <c r="DNU236" s="41"/>
      <c r="DNV236" s="41"/>
      <c r="DNW236" s="41"/>
      <c r="DNX236" s="41"/>
      <c r="DNY236" s="41"/>
      <c r="DNZ236" s="41"/>
      <c r="DOA236" s="41"/>
      <c r="DOB236" s="41"/>
      <c r="DOC236" s="41"/>
      <c r="DOD236" s="41"/>
      <c r="DOE236" s="41"/>
      <c r="DOF236" s="41"/>
      <c r="DOG236" s="41"/>
      <c r="DOH236" s="41"/>
      <c r="DOI236" s="41"/>
      <c r="DOJ236" s="41"/>
      <c r="DOK236" s="41"/>
      <c r="DOL236" s="41"/>
      <c r="DOM236" s="41"/>
      <c r="DON236" s="41"/>
      <c r="DOO236" s="41"/>
      <c r="DOP236" s="41"/>
      <c r="DOQ236" s="41"/>
      <c r="DOR236" s="41"/>
      <c r="DOS236" s="41"/>
      <c r="DOT236" s="41"/>
      <c r="DOU236" s="41"/>
      <c r="DOV236" s="41"/>
      <c r="DOW236" s="41"/>
      <c r="DOX236" s="41"/>
      <c r="DOY236" s="41"/>
      <c r="DOZ236" s="41"/>
      <c r="DPA236" s="41"/>
      <c r="DPB236" s="41"/>
      <c r="DPC236" s="41"/>
      <c r="DPD236" s="41"/>
      <c r="DPE236" s="41"/>
      <c r="DPF236" s="41"/>
      <c r="DPG236" s="41"/>
      <c r="DPH236" s="41"/>
      <c r="DPI236" s="41"/>
      <c r="DPJ236" s="41"/>
      <c r="DPK236" s="41"/>
      <c r="DPL236" s="41"/>
      <c r="DPM236" s="41"/>
      <c r="DPN236" s="41"/>
      <c r="DPO236" s="41"/>
      <c r="DPP236" s="41"/>
      <c r="DPQ236" s="41"/>
      <c r="DPR236" s="41"/>
      <c r="DPS236" s="41"/>
      <c r="DPT236" s="41"/>
      <c r="DPU236" s="41"/>
      <c r="DPV236" s="41"/>
      <c r="DPW236" s="41"/>
      <c r="DPX236" s="41"/>
      <c r="DPY236" s="41"/>
      <c r="DPZ236" s="41"/>
      <c r="DQA236" s="41"/>
      <c r="DQB236" s="41"/>
      <c r="DQC236" s="41"/>
      <c r="DQD236" s="41"/>
      <c r="DQE236" s="41"/>
      <c r="DQF236" s="41"/>
      <c r="DQG236" s="41"/>
      <c r="DQH236" s="41"/>
      <c r="DQI236" s="41"/>
      <c r="DQJ236" s="41"/>
      <c r="DQK236" s="41"/>
      <c r="DQL236" s="41"/>
      <c r="DQM236" s="41"/>
      <c r="DQN236" s="41"/>
      <c r="DQO236" s="41"/>
      <c r="DQP236" s="41"/>
      <c r="DQQ236" s="41"/>
      <c r="DQR236" s="41"/>
      <c r="DQS236" s="41"/>
      <c r="DQT236" s="41"/>
      <c r="DQU236" s="41"/>
      <c r="DQV236" s="41"/>
      <c r="DQW236" s="41"/>
      <c r="DQX236" s="41"/>
      <c r="DQY236" s="41"/>
      <c r="DQZ236" s="41"/>
      <c r="DRA236" s="41"/>
      <c r="DRB236" s="41"/>
      <c r="DRC236" s="41"/>
      <c r="DRD236" s="41"/>
      <c r="DRE236" s="41"/>
      <c r="DRF236" s="41"/>
      <c r="DRG236" s="41"/>
      <c r="DRH236" s="41"/>
      <c r="DRI236" s="41"/>
      <c r="DRJ236" s="41"/>
      <c r="DRK236" s="41"/>
      <c r="DRL236" s="41"/>
      <c r="DRM236" s="41"/>
      <c r="DRN236" s="41"/>
      <c r="DRO236" s="41"/>
      <c r="DRP236" s="41"/>
      <c r="DRQ236" s="41"/>
      <c r="DRR236" s="41"/>
      <c r="DRS236" s="41"/>
      <c r="DRT236" s="41"/>
      <c r="DRU236" s="41"/>
      <c r="DRV236" s="41"/>
      <c r="DRW236" s="41"/>
      <c r="DRX236" s="41"/>
      <c r="DRY236" s="41"/>
      <c r="DRZ236" s="41"/>
      <c r="DSA236" s="41"/>
      <c r="DSB236" s="41"/>
      <c r="DSC236" s="41"/>
      <c r="DSD236" s="41"/>
      <c r="DSE236" s="41"/>
      <c r="DSF236" s="41"/>
      <c r="DSG236" s="41"/>
      <c r="DSH236" s="41"/>
      <c r="DSI236" s="41"/>
      <c r="DSJ236" s="41"/>
      <c r="DSK236" s="41"/>
      <c r="DSL236" s="41"/>
      <c r="DSM236" s="41"/>
      <c r="DSN236" s="41"/>
      <c r="DSO236" s="41"/>
      <c r="DSP236" s="41"/>
      <c r="DSQ236" s="41"/>
      <c r="DSR236" s="41"/>
      <c r="DSS236" s="41"/>
      <c r="DST236" s="41"/>
      <c r="DSU236" s="41"/>
      <c r="DSV236" s="41"/>
      <c r="DSW236" s="41"/>
      <c r="DSX236" s="41"/>
      <c r="DSY236" s="41"/>
      <c r="DSZ236" s="41"/>
      <c r="DTA236" s="41"/>
      <c r="DTB236" s="41"/>
      <c r="DTC236" s="41"/>
      <c r="DTD236" s="41"/>
      <c r="DTE236" s="41"/>
      <c r="DTF236" s="41"/>
      <c r="DTG236" s="41"/>
      <c r="DTH236" s="41"/>
      <c r="DTI236" s="41"/>
      <c r="DTJ236" s="41"/>
      <c r="DTK236" s="41"/>
      <c r="DTL236" s="41"/>
      <c r="DTM236" s="41"/>
      <c r="DTN236" s="41"/>
      <c r="DTO236" s="41"/>
      <c r="DTP236" s="41"/>
      <c r="DTQ236" s="41"/>
      <c r="DTR236" s="41"/>
      <c r="DTS236" s="41"/>
      <c r="DTT236" s="41"/>
      <c r="DTU236" s="41"/>
      <c r="DTV236" s="41"/>
      <c r="DTW236" s="41"/>
      <c r="DTX236" s="41"/>
      <c r="DTY236" s="41"/>
      <c r="DTZ236" s="41"/>
      <c r="DUA236" s="41"/>
      <c r="DUB236" s="41"/>
      <c r="DUC236" s="41"/>
      <c r="DUD236" s="41"/>
      <c r="DUE236" s="41"/>
      <c r="DUF236" s="41"/>
      <c r="DUG236" s="41"/>
      <c r="DUH236" s="41"/>
      <c r="DUI236" s="41"/>
      <c r="DUJ236" s="41"/>
      <c r="DUK236" s="41"/>
      <c r="DUL236" s="41"/>
      <c r="DUM236" s="41"/>
      <c r="DUN236" s="41"/>
      <c r="DUO236" s="41"/>
      <c r="DUP236" s="41"/>
      <c r="DUQ236" s="41"/>
      <c r="DUR236" s="41"/>
      <c r="DUS236" s="41"/>
      <c r="DUT236" s="41"/>
      <c r="DUU236" s="41"/>
      <c r="DUV236" s="41"/>
      <c r="DUW236" s="41"/>
      <c r="DUX236" s="41"/>
      <c r="DUY236" s="41"/>
      <c r="DUZ236" s="41"/>
      <c r="DVA236" s="41"/>
      <c r="DVB236" s="41"/>
      <c r="DVC236" s="41"/>
      <c r="DVD236" s="41"/>
      <c r="DVE236" s="41"/>
      <c r="DVF236" s="41"/>
      <c r="DVG236" s="41"/>
      <c r="DVH236" s="41"/>
      <c r="DVI236" s="41"/>
      <c r="DVJ236" s="41"/>
      <c r="DVK236" s="41"/>
      <c r="DVL236" s="41"/>
      <c r="DVM236" s="41"/>
      <c r="DVN236" s="41"/>
      <c r="DVO236" s="41"/>
      <c r="DVP236" s="41"/>
      <c r="DVQ236" s="41"/>
      <c r="DVR236" s="41"/>
      <c r="DVS236" s="41"/>
      <c r="DVT236" s="41"/>
      <c r="DVU236" s="41"/>
      <c r="DVV236" s="41"/>
      <c r="DVW236" s="41"/>
      <c r="DVX236" s="41"/>
      <c r="DVY236" s="41"/>
      <c r="DVZ236" s="41"/>
      <c r="DWA236" s="41"/>
      <c r="DWB236" s="41"/>
      <c r="DWC236" s="41"/>
      <c r="DWD236" s="41"/>
      <c r="DWE236" s="41"/>
      <c r="DWF236" s="41"/>
      <c r="DWG236" s="41"/>
      <c r="DWH236" s="41"/>
      <c r="DWI236" s="41"/>
      <c r="DWJ236" s="41"/>
      <c r="DWK236" s="41"/>
      <c r="DWL236" s="41"/>
      <c r="DWM236" s="41"/>
      <c r="DWN236" s="41"/>
      <c r="DWO236" s="41"/>
      <c r="DWP236" s="41"/>
      <c r="DWQ236" s="41"/>
      <c r="DWR236" s="41"/>
      <c r="DWS236" s="41"/>
      <c r="DWT236" s="41"/>
      <c r="DWU236" s="41"/>
      <c r="DWV236" s="41"/>
      <c r="DWW236" s="41"/>
      <c r="DWX236" s="41"/>
      <c r="DWY236" s="41"/>
      <c r="DWZ236" s="41"/>
      <c r="DXA236" s="41"/>
      <c r="DXB236" s="41"/>
      <c r="DXC236" s="41"/>
      <c r="DXD236" s="41"/>
      <c r="DXE236" s="41"/>
      <c r="DXF236" s="41"/>
      <c r="DXG236" s="41"/>
      <c r="DXH236" s="41"/>
      <c r="DXI236" s="41"/>
      <c r="DXJ236" s="41"/>
      <c r="DXK236" s="41"/>
      <c r="DXL236" s="41"/>
      <c r="DXM236" s="41"/>
      <c r="DXN236" s="41"/>
      <c r="DXO236" s="41"/>
      <c r="DXP236" s="41"/>
      <c r="DXQ236" s="41"/>
      <c r="DXR236" s="41"/>
      <c r="DXS236" s="41"/>
      <c r="DXT236" s="41"/>
      <c r="DXU236" s="41"/>
      <c r="DXV236" s="41"/>
      <c r="DXW236" s="41"/>
      <c r="DXX236" s="41"/>
      <c r="DXY236" s="41"/>
      <c r="DXZ236" s="41"/>
      <c r="DYA236" s="41"/>
      <c r="DYB236" s="41"/>
      <c r="DYC236" s="41"/>
      <c r="DYD236" s="41"/>
      <c r="DYE236" s="41"/>
      <c r="DYF236" s="41"/>
      <c r="DYG236" s="41"/>
      <c r="DYH236" s="41"/>
      <c r="DYI236" s="41"/>
      <c r="DYJ236" s="41"/>
      <c r="DYK236" s="41"/>
      <c r="DYL236" s="41"/>
      <c r="DYM236" s="41"/>
      <c r="DYN236" s="41"/>
      <c r="DYO236" s="41"/>
      <c r="DYP236" s="41"/>
      <c r="DYQ236" s="41"/>
      <c r="DYR236" s="41"/>
      <c r="DYS236" s="41"/>
      <c r="DYT236" s="41"/>
      <c r="DYU236" s="41"/>
      <c r="DYV236" s="41"/>
      <c r="DYW236" s="41"/>
      <c r="DYX236" s="41"/>
      <c r="DYY236" s="41"/>
      <c r="DYZ236" s="41"/>
      <c r="DZA236" s="41"/>
      <c r="DZB236" s="41"/>
      <c r="DZC236" s="41"/>
      <c r="DZD236" s="41"/>
      <c r="DZE236" s="41"/>
      <c r="DZF236" s="41"/>
      <c r="DZG236" s="41"/>
      <c r="DZH236" s="41"/>
      <c r="DZI236" s="41"/>
      <c r="DZJ236" s="41"/>
      <c r="DZK236" s="41"/>
      <c r="DZL236" s="41"/>
      <c r="DZM236" s="41"/>
      <c r="DZN236" s="41"/>
      <c r="DZO236" s="41"/>
      <c r="DZP236" s="41"/>
      <c r="DZQ236" s="41"/>
      <c r="DZR236" s="41"/>
      <c r="DZS236" s="41"/>
      <c r="DZT236" s="41"/>
      <c r="DZU236" s="41"/>
      <c r="DZV236" s="41"/>
      <c r="DZW236" s="41"/>
      <c r="DZX236" s="41"/>
      <c r="DZY236" s="41"/>
      <c r="DZZ236" s="41"/>
      <c r="EAA236" s="41"/>
      <c r="EAB236" s="41"/>
      <c r="EAC236" s="41"/>
      <c r="EAD236" s="41"/>
      <c r="EAE236" s="41"/>
      <c r="EAF236" s="41"/>
      <c r="EAG236" s="41"/>
      <c r="EAH236" s="41"/>
      <c r="EAI236" s="41"/>
      <c r="EAJ236" s="41"/>
      <c r="EAK236" s="41"/>
      <c r="EAL236" s="41"/>
      <c r="EAM236" s="41"/>
      <c r="EAN236" s="41"/>
      <c r="EAO236" s="41"/>
      <c r="EAP236" s="41"/>
      <c r="EAQ236" s="41"/>
      <c r="EAR236" s="41"/>
      <c r="EAS236" s="41"/>
      <c r="EAT236" s="41"/>
      <c r="EAU236" s="41"/>
      <c r="EAV236" s="41"/>
      <c r="EAW236" s="41"/>
      <c r="EAX236" s="41"/>
      <c r="EAY236" s="41"/>
      <c r="EAZ236" s="41"/>
      <c r="EBA236" s="41"/>
      <c r="EBB236" s="41"/>
      <c r="EBC236" s="41"/>
      <c r="EBD236" s="41"/>
      <c r="EBE236" s="41"/>
      <c r="EBF236" s="41"/>
      <c r="EBG236" s="41"/>
      <c r="EBH236" s="41"/>
      <c r="EBI236" s="41"/>
      <c r="EBJ236" s="41"/>
      <c r="EBK236" s="41"/>
      <c r="EBL236" s="41"/>
      <c r="EBM236" s="41"/>
      <c r="EBN236" s="41"/>
      <c r="EBO236" s="41"/>
      <c r="EBP236" s="41"/>
      <c r="EBQ236" s="41"/>
      <c r="EBR236" s="41"/>
      <c r="EBS236" s="41"/>
      <c r="EBT236" s="41"/>
      <c r="EBU236" s="41"/>
      <c r="EBV236" s="41"/>
      <c r="EBW236" s="41"/>
      <c r="EBX236" s="41"/>
      <c r="EBY236" s="41"/>
      <c r="EBZ236" s="41"/>
      <c r="ECA236" s="41"/>
      <c r="ECB236" s="41"/>
      <c r="ECC236" s="41"/>
      <c r="ECD236" s="41"/>
      <c r="ECE236" s="41"/>
      <c r="ECF236" s="41"/>
      <c r="ECG236" s="41"/>
      <c r="ECH236" s="41"/>
      <c r="ECI236" s="41"/>
      <c r="ECJ236" s="41"/>
      <c r="ECK236" s="41"/>
      <c r="ECL236" s="41"/>
      <c r="ECM236" s="41"/>
      <c r="ECN236" s="41"/>
      <c r="ECO236" s="41"/>
      <c r="ECP236" s="41"/>
      <c r="ECQ236" s="41"/>
      <c r="ECR236" s="41"/>
      <c r="ECS236" s="41"/>
      <c r="ECT236" s="41"/>
      <c r="ECU236" s="41"/>
      <c r="ECV236" s="41"/>
      <c r="ECW236" s="41"/>
      <c r="ECX236" s="41"/>
      <c r="ECY236" s="41"/>
      <c r="ECZ236" s="41"/>
      <c r="EDA236" s="41"/>
      <c r="EDB236" s="41"/>
      <c r="EDC236" s="41"/>
      <c r="EDD236" s="41"/>
      <c r="EDE236" s="41"/>
      <c r="EDF236" s="41"/>
      <c r="EDG236" s="41"/>
      <c r="EDH236" s="41"/>
      <c r="EDI236" s="41"/>
      <c r="EDJ236" s="41"/>
      <c r="EDK236" s="41"/>
      <c r="EDL236" s="41"/>
      <c r="EDM236" s="41"/>
      <c r="EDN236" s="41"/>
      <c r="EDO236" s="41"/>
      <c r="EDP236" s="41"/>
      <c r="EDQ236" s="41"/>
      <c r="EDR236" s="41"/>
      <c r="EDS236" s="41"/>
      <c r="EDT236" s="41"/>
      <c r="EDU236" s="41"/>
      <c r="EDV236" s="41"/>
      <c r="EDW236" s="41"/>
      <c r="EDX236" s="41"/>
      <c r="EDY236" s="41"/>
      <c r="EDZ236" s="41"/>
      <c r="EEA236" s="41"/>
      <c r="EEB236" s="41"/>
      <c r="EEC236" s="41"/>
      <c r="EED236" s="41"/>
      <c r="EEE236" s="41"/>
      <c r="EEF236" s="41"/>
      <c r="EEG236" s="41"/>
      <c r="EEH236" s="41"/>
      <c r="EEI236" s="41"/>
      <c r="EEJ236" s="41"/>
      <c r="EEK236" s="41"/>
      <c r="EEL236" s="41"/>
      <c r="EEM236" s="41"/>
      <c r="EEN236" s="41"/>
      <c r="EEO236" s="41"/>
      <c r="EEP236" s="41"/>
      <c r="EEQ236" s="41"/>
      <c r="EER236" s="41"/>
      <c r="EES236" s="41"/>
      <c r="EET236" s="41"/>
      <c r="EEU236" s="41"/>
      <c r="EEV236" s="41"/>
      <c r="EEW236" s="41"/>
      <c r="EEX236" s="41"/>
      <c r="EEY236" s="41"/>
      <c r="EEZ236" s="41"/>
      <c r="EFA236" s="41"/>
      <c r="EFB236" s="41"/>
      <c r="EFC236" s="41"/>
      <c r="EFD236" s="41"/>
      <c r="EFE236" s="41"/>
      <c r="EFF236" s="41"/>
      <c r="EFG236" s="41"/>
      <c r="EFH236" s="41"/>
      <c r="EFI236" s="41"/>
      <c r="EFJ236" s="41"/>
      <c r="EFK236" s="41"/>
      <c r="EFL236" s="41"/>
      <c r="EFM236" s="41"/>
      <c r="EFN236" s="41"/>
      <c r="EFO236" s="41"/>
      <c r="EFP236" s="41"/>
      <c r="EFQ236" s="41"/>
      <c r="EFR236" s="41"/>
      <c r="EFS236" s="41"/>
      <c r="EFT236" s="41"/>
      <c r="EFU236" s="41"/>
      <c r="EFV236" s="41"/>
      <c r="EFW236" s="41"/>
      <c r="EFX236" s="41"/>
      <c r="EFY236" s="41"/>
      <c r="EFZ236" s="41"/>
      <c r="EGA236" s="41"/>
      <c r="EGB236" s="41"/>
      <c r="EGC236" s="41"/>
      <c r="EGD236" s="41"/>
      <c r="EGE236" s="41"/>
      <c r="EGF236" s="41"/>
      <c r="EGG236" s="41"/>
      <c r="EGH236" s="41"/>
      <c r="EGI236" s="41"/>
      <c r="EGJ236" s="41"/>
      <c r="EGK236" s="41"/>
      <c r="EGL236" s="41"/>
      <c r="EGM236" s="41"/>
      <c r="EGN236" s="41"/>
      <c r="EGO236" s="41"/>
      <c r="EGP236" s="41"/>
      <c r="EGQ236" s="41"/>
      <c r="EGR236" s="41"/>
      <c r="EGS236" s="41"/>
      <c r="EGT236" s="41"/>
      <c r="EGU236" s="41"/>
      <c r="EGV236" s="41"/>
      <c r="EGW236" s="41"/>
      <c r="EGX236" s="41"/>
      <c r="EGY236" s="41"/>
      <c r="EGZ236" s="41"/>
      <c r="EHA236" s="41"/>
      <c r="EHB236" s="41"/>
      <c r="EHC236" s="41"/>
      <c r="EHD236" s="41"/>
      <c r="EHE236" s="41"/>
      <c r="EHF236" s="41"/>
      <c r="EHG236" s="41"/>
      <c r="EHH236" s="41"/>
      <c r="EHI236" s="41"/>
      <c r="EHJ236" s="41"/>
      <c r="EHK236" s="41"/>
      <c r="EHL236" s="41"/>
      <c r="EHM236" s="41"/>
      <c r="EHN236" s="41"/>
      <c r="EHO236" s="41"/>
      <c r="EHP236" s="41"/>
      <c r="EHQ236" s="41"/>
      <c r="EHR236" s="41"/>
      <c r="EHS236" s="41"/>
      <c r="EHT236" s="41"/>
      <c r="EHU236" s="41"/>
      <c r="EHV236" s="41"/>
      <c r="EHW236" s="41"/>
      <c r="EHX236" s="41"/>
      <c r="EHY236" s="41"/>
      <c r="EHZ236" s="41"/>
      <c r="EIA236" s="41"/>
      <c r="EIB236" s="41"/>
      <c r="EIC236" s="41"/>
      <c r="EID236" s="41"/>
      <c r="EIE236" s="41"/>
      <c r="EIF236" s="41"/>
      <c r="EIG236" s="41"/>
      <c r="EIH236" s="41"/>
      <c r="EII236" s="41"/>
      <c r="EIJ236" s="41"/>
      <c r="EIK236" s="41"/>
      <c r="EIL236" s="41"/>
      <c r="EIM236" s="41"/>
      <c r="EIN236" s="41"/>
      <c r="EIO236" s="41"/>
      <c r="EIP236" s="41"/>
      <c r="EIQ236" s="41"/>
      <c r="EIR236" s="41"/>
      <c r="EIS236" s="41"/>
      <c r="EIT236" s="41"/>
      <c r="EIU236" s="41"/>
      <c r="EIV236" s="41"/>
      <c r="EIW236" s="41"/>
      <c r="EIX236" s="41"/>
      <c r="EIY236" s="41"/>
      <c r="EIZ236" s="41"/>
      <c r="EJA236" s="41"/>
      <c r="EJB236" s="41"/>
      <c r="EJC236" s="41"/>
      <c r="EJD236" s="41"/>
      <c r="EJE236" s="41"/>
      <c r="EJF236" s="41"/>
      <c r="EJG236" s="41"/>
      <c r="EJH236" s="41"/>
      <c r="EJI236" s="41"/>
      <c r="EJJ236" s="41"/>
      <c r="EJK236" s="41"/>
      <c r="EJL236" s="41"/>
      <c r="EJM236" s="41"/>
      <c r="EJN236" s="41"/>
      <c r="EJO236" s="41"/>
      <c r="EJP236" s="41"/>
      <c r="EJQ236" s="41"/>
      <c r="EJR236" s="41"/>
      <c r="EJS236" s="41"/>
      <c r="EJT236" s="41"/>
      <c r="EJU236" s="41"/>
      <c r="EJV236" s="41"/>
      <c r="EJW236" s="41"/>
      <c r="EJX236" s="41"/>
      <c r="EJY236" s="41"/>
      <c r="EJZ236" s="41"/>
      <c r="EKA236" s="41"/>
      <c r="EKB236" s="41"/>
      <c r="EKC236" s="41"/>
      <c r="EKD236" s="41"/>
      <c r="EKE236" s="41"/>
      <c r="EKF236" s="41"/>
      <c r="EKG236" s="41"/>
      <c r="EKH236" s="41"/>
      <c r="EKI236" s="41"/>
      <c r="EKJ236" s="41"/>
      <c r="EKK236" s="41"/>
      <c r="EKL236" s="41"/>
      <c r="EKM236" s="41"/>
      <c r="EKN236" s="41"/>
      <c r="EKO236" s="41"/>
      <c r="EKP236" s="41"/>
      <c r="EKQ236" s="41"/>
      <c r="EKR236" s="41"/>
      <c r="EKS236" s="41"/>
      <c r="EKT236" s="41"/>
      <c r="EKU236" s="41"/>
      <c r="EKV236" s="41"/>
      <c r="EKW236" s="41"/>
      <c r="EKX236" s="41"/>
      <c r="EKY236" s="41"/>
      <c r="EKZ236" s="41"/>
      <c r="ELA236" s="41"/>
      <c r="ELB236" s="41"/>
      <c r="ELC236" s="41"/>
      <c r="ELD236" s="41"/>
      <c r="ELE236" s="41"/>
      <c r="ELF236" s="41"/>
      <c r="ELG236" s="41"/>
      <c r="ELH236" s="41"/>
      <c r="ELI236" s="41"/>
      <c r="ELJ236" s="41"/>
      <c r="ELK236" s="41"/>
      <c r="ELL236" s="41"/>
      <c r="ELM236" s="41"/>
      <c r="ELN236" s="41"/>
      <c r="ELO236" s="41"/>
      <c r="ELP236" s="41"/>
      <c r="ELQ236" s="41"/>
      <c r="ELR236" s="41"/>
      <c r="ELS236" s="41"/>
      <c r="ELT236" s="41"/>
      <c r="ELU236" s="41"/>
      <c r="ELV236" s="41"/>
      <c r="ELW236" s="41"/>
      <c r="ELX236" s="41"/>
      <c r="ELY236" s="41"/>
      <c r="ELZ236" s="41"/>
      <c r="EMA236" s="41"/>
      <c r="EMB236" s="41"/>
      <c r="EMC236" s="41"/>
      <c r="EMD236" s="41"/>
      <c r="EME236" s="41"/>
      <c r="EMF236" s="41"/>
      <c r="EMG236" s="41"/>
      <c r="EMH236" s="41"/>
      <c r="EMI236" s="41"/>
      <c r="EMJ236" s="41"/>
      <c r="EMK236" s="41"/>
      <c r="EML236" s="41"/>
      <c r="EMM236" s="41"/>
      <c r="EMN236" s="41"/>
      <c r="EMO236" s="41"/>
      <c r="EMP236" s="41"/>
      <c r="EMQ236" s="41"/>
      <c r="EMR236" s="41"/>
      <c r="EMS236" s="41"/>
      <c r="EMT236" s="41"/>
      <c r="EMU236" s="41"/>
      <c r="EMV236" s="41"/>
      <c r="EMW236" s="41"/>
      <c r="EMX236" s="41"/>
      <c r="EMY236" s="41"/>
      <c r="EMZ236" s="41"/>
      <c r="ENA236" s="41"/>
      <c r="ENB236" s="41"/>
      <c r="ENC236" s="41"/>
      <c r="END236" s="41"/>
      <c r="ENE236" s="41"/>
      <c r="ENF236" s="41"/>
      <c r="ENG236" s="41"/>
      <c r="ENH236" s="41"/>
      <c r="ENI236" s="41"/>
      <c r="ENJ236" s="41"/>
      <c r="ENK236" s="41"/>
      <c r="ENL236" s="41"/>
      <c r="ENM236" s="41"/>
      <c r="ENN236" s="41"/>
      <c r="ENO236" s="41"/>
      <c r="ENP236" s="41"/>
      <c r="ENQ236" s="41"/>
      <c r="ENR236" s="41"/>
      <c r="ENS236" s="41"/>
      <c r="ENT236" s="41"/>
      <c r="ENU236" s="41"/>
      <c r="ENV236" s="41"/>
      <c r="ENW236" s="41"/>
      <c r="ENX236" s="41"/>
      <c r="ENY236" s="41"/>
      <c r="ENZ236" s="41"/>
      <c r="EOA236" s="41"/>
      <c r="EOB236" s="41"/>
      <c r="EOC236" s="41"/>
      <c r="EOD236" s="41"/>
      <c r="EOE236" s="41"/>
      <c r="EOF236" s="41"/>
      <c r="EOG236" s="41"/>
      <c r="EOH236" s="41"/>
      <c r="EOI236" s="41"/>
      <c r="EOJ236" s="41"/>
      <c r="EOK236" s="41"/>
      <c r="EOL236" s="41"/>
      <c r="EOM236" s="41"/>
      <c r="EON236" s="41"/>
      <c r="EOO236" s="41"/>
      <c r="EOP236" s="41"/>
      <c r="EOQ236" s="41"/>
      <c r="EOR236" s="41"/>
      <c r="EOS236" s="41"/>
      <c r="EOT236" s="41"/>
      <c r="EOU236" s="41"/>
      <c r="EOV236" s="41"/>
      <c r="EOW236" s="41"/>
      <c r="EOX236" s="41"/>
      <c r="EOY236" s="41"/>
      <c r="EOZ236" s="41"/>
      <c r="EPA236" s="41"/>
      <c r="EPB236" s="41"/>
      <c r="EPC236" s="41"/>
      <c r="EPD236" s="41"/>
      <c r="EPE236" s="41"/>
      <c r="EPF236" s="41"/>
      <c r="EPG236" s="41"/>
      <c r="EPH236" s="41"/>
      <c r="EPI236" s="41"/>
      <c r="EPJ236" s="41"/>
      <c r="EPK236" s="41"/>
      <c r="EPL236" s="41"/>
      <c r="EPM236" s="41"/>
      <c r="EPN236" s="41"/>
      <c r="EPO236" s="41"/>
      <c r="EPP236" s="41"/>
      <c r="EPQ236" s="41"/>
      <c r="EPR236" s="41"/>
      <c r="EPS236" s="41"/>
      <c r="EPT236" s="41"/>
      <c r="EPU236" s="41"/>
      <c r="EPV236" s="41"/>
      <c r="EPW236" s="41"/>
      <c r="EPX236" s="41"/>
      <c r="EPY236" s="41"/>
      <c r="EPZ236" s="41"/>
      <c r="EQA236" s="41"/>
      <c r="EQB236" s="41"/>
      <c r="EQC236" s="41"/>
      <c r="EQD236" s="41"/>
      <c r="EQE236" s="41"/>
      <c r="EQF236" s="41"/>
      <c r="EQG236" s="41"/>
      <c r="EQH236" s="41"/>
      <c r="EQI236" s="41"/>
      <c r="EQJ236" s="41"/>
      <c r="EQK236" s="41"/>
      <c r="EQL236" s="41"/>
      <c r="EQM236" s="41"/>
      <c r="EQN236" s="41"/>
      <c r="EQO236" s="41"/>
      <c r="EQP236" s="41"/>
      <c r="EQQ236" s="41"/>
      <c r="EQR236" s="41"/>
      <c r="EQS236" s="41"/>
      <c r="EQT236" s="41"/>
      <c r="EQU236" s="41"/>
      <c r="EQV236" s="41"/>
      <c r="EQW236" s="41"/>
      <c r="EQX236" s="41"/>
      <c r="EQY236" s="41"/>
      <c r="EQZ236" s="41"/>
      <c r="ERA236" s="41"/>
      <c r="ERB236" s="41"/>
      <c r="ERC236" s="41"/>
      <c r="ERD236" s="41"/>
      <c r="ERE236" s="41"/>
      <c r="ERF236" s="41"/>
      <c r="ERG236" s="41"/>
      <c r="ERH236" s="41"/>
      <c r="ERI236" s="41"/>
      <c r="ERJ236" s="41"/>
      <c r="ERK236" s="41"/>
      <c r="ERL236" s="41"/>
      <c r="ERM236" s="41"/>
      <c r="ERN236" s="41"/>
      <c r="ERO236" s="41"/>
      <c r="ERP236" s="41"/>
      <c r="ERQ236" s="41"/>
      <c r="ERR236" s="41"/>
      <c r="ERS236" s="41"/>
      <c r="ERT236" s="41"/>
      <c r="ERU236" s="41"/>
      <c r="ERV236" s="41"/>
      <c r="ERW236" s="41"/>
      <c r="ERX236" s="41"/>
      <c r="ERY236" s="41"/>
      <c r="ERZ236" s="41"/>
      <c r="ESA236" s="41"/>
      <c r="ESB236" s="41"/>
      <c r="ESC236" s="41"/>
      <c r="ESD236" s="41"/>
      <c r="ESE236" s="41"/>
      <c r="ESF236" s="41"/>
      <c r="ESG236" s="41"/>
      <c r="ESH236" s="41"/>
      <c r="ESI236" s="41"/>
      <c r="ESJ236" s="41"/>
      <c r="ESK236" s="41"/>
      <c r="ESL236" s="41"/>
      <c r="ESM236" s="41"/>
      <c r="ESN236" s="41"/>
      <c r="ESO236" s="41"/>
      <c r="ESP236" s="41"/>
      <c r="ESQ236" s="41"/>
      <c r="ESR236" s="41"/>
      <c r="ESS236" s="41"/>
      <c r="EST236" s="41"/>
      <c r="ESU236" s="41"/>
      <c r="ESV236" s="41"/>
      <c r="ESW236" s="41"/>
      <c r="ESX236" s="41"/>
      <c r="ESY236" s="41"/>
      <c r="ESZ236" s="41"/>
      <c r="ETA236" s="41"/>
      <c r="ETB236" s="41"/>
      <c r="ETC236" s="41"/>
      <c r="ETD236" s="41"/>
      <c r="ETE236" s="41"/>
      <c r="ETF236" s="41"/>
      <c r="ETG236" s="41"/>
      <c r="ETH236" s="41"/>
      <c r="ETI236" s="41"/>
      <c r="ETJ236" s="41"/>
      <c r="ETK236" s="41"/>
      <c r="ETL236" s="41"/>
      <c r="ETM236" s="41"/>
      <c r="ETN236" s="41"/>
      <c r="ETO236" s="41"/>
      <c r="ETP236" s="41"/>
      <c r="ETQ236" s="41"/>
      <c r="ETR236" s="41"/>
      <c r="ETS236" s="41"/>
      <c r="ETT236" s="41"/>
      <c r="ETU236" s="41"/>
      <c r="ETV236" s="41"/>
      <c r="ETW236" s="41"/>
      <c r="ETX236" s="41"/>
      <c r="ETY236" s="41"/>
      <c r="ETZ236" s="41"/>
      <c r="EUA236" s="41"/>
      <c r="EUB236" s="41"/>
      <c r="EUC236" s="41"/>
      <c r="EUD236" s="41"/>
      <c r="EUE236" s="41"/>
      <c r="EUF236" s="41"/>
      <c r="EUG236" s="41"/>
      <c r="EUH236" s="41"/>
      <c r="EUI236" s="41"/>
      <c r="EUJ236" s="41"/>
      <c r="EUK236" s="41"/>
      <c r="EUL236" s="41"/>
      <c r="EUM236" s="41"/>
      <c r="EUN236" s="41"/>
      <c r="EUO236" s="41"/>
      <c r="EUP236" s="41"/>
      <c r="EUQ236" s="41"/>
      <c r="EUR236" s="41"/>
      <c r="EUS236" s="41"/>
      <c r="EUT236" s="41"/>
      <c r="EUU236" s="41"/>
      <c r="EUV236" s="41"/>
      <c r="EUW236" s="41"/>
      <c r="EUX236" s="41"/>
      <c r="EUY236" s="41"/>
      <c r="EUZ236" s="41"/>
      <c r="EVA236" s="41"/>
      <c r="EVB236" s="41"/>
      <c r="EVC236" s="41"/>
      <c r="EVD236" s="41"/>
      <c r="EVE236" s="41"/>
      <c r="EVF236" s="41"/>
      <c r="EVG236" s="41"/>
      <c r="EVH236" s="41"/>
      <c r="EVI236" s="41"/>
      <c r="EVJ236" s="41"/>
      <c r="EVK236" s="41"/>
      <c r="EVL236" s="41"/>
      <c r="EVM236" s="41"/>
      <c r="EVN236" s="41"/>
      <c r="EVO236" s="41"/>
      <c r="EVP236" s="41"/>
      <c r="EVQ236" s="41"/>
      <c r="EVR236" s="41"/>
      <c r="EVS236" s="41"/>
      <c r="EVT236" s="41"/>
      <c r="EVU236" s="41"/>
      <c r="EVV236" s="41"/>
      <c r="EVW236" s="41"/>
      <c r="EVX236" s="41"/>
      <c r="EVY236" s="41"/>
      <c r="EVZ236" s="41"/>
      <c r="EWA236" s="41"/>
      <c r="EWB236" s="41"/>
      <c r="EWC236" s="41"/>
      <c r="EWD236" s="41"/>
      <c r="EWE236" s="41"/>
      <c r="EWF236" s="41"/>
      <c r="EWG236" s="41"/>
      <c r="EWH236" s="41"/>
      <c r="EWI236" s="41"/>
      <c r="EWJ236" s="41"/>
      <c r="EWK236" s="41"/>
      <c r="EWL236" s="41"/>
      <c r="EWM236" s="41"/>
      <c r="EWN236" s="41"/>
      <c r="EWO236" s="41"/>
      <c r="EWP236" s="41"/>
      <c r="EWQ236" s="41"/>
      <c r="EWR236" s="41"/>
      <c r="EWS236" s="41"/>
      <c r="EWT236" s="41"/>
      <c r="EWU236" s="41"/>
      <c r="EWV236" s="41"/>
      <c r="EWW236" s="41"/>
      <c r="EWX236" s="41"/>
      <c r="EWY236" s="41"/>
      <c r="EWZ236" s="41"/>
      <c r="EXA236" s="41"/>
      <c r="EXB236" s="41"/>
      <c r="EXC236" s="41"/>
      <c r="EXD236" s="41"/>
      <c r="EXE236" s="41"/>
      <c r="EXF236" s="41"/>
      <c r="EXG236" s="41"/>
      <c r="EXH236" s="41"/>
      <c r="EXI236" s="41"/>
      <c r="EXJ236" s="41"/>
      <c r="EXK236" s="41"/>
      <c r="EXL236" s="41"/>
      <c r="EXM236" s="41"/>
      <c r="EXN236" s="41"/>
      <c r="EXO236" s="41"/>
      <c r="EXP236" s="41"/>
      <c r="EXQ236" s="41"/>
      <c r="EXR236" s="41"/>
      <c r="EXS236" s="41"/>
      <c r="EXT236" s="41"/>
      <c r="EXU236" s="41"/>
      <c r="EXV236" s="41"/>
      <c r="EXW236" s="41"/>
      <c r="EXX236" s="41"/>
      <c r="EXY236" s="41"/>
      <c r="EXZ236" s="41"/>
      <c r="EYA236" s="41"/>
      <c r="EYB236" s="41"/>
      <c r="EYC236" s="41"/>
      <c r="EYD236" s="41"/>
      <c r="EYE236" s="41"/>
      <c r="EYF236" s="41"/>
      <c r="EYG236" s="41"/>
      <c r="EYH236" s="41"/>
      <c r="EYI236" s="41"/>
      <c r="EYJ236" s="41"/>
      <c r="EYK236" s="41"/>
      <c r="EYL236" s="41"/>
      <c r="EYM236" s="41"/>
      <c r="EYN236" s="41"/>
      <c r="EYO236" s="41"/>
      <c r="EYP236" s="41"/>
      <c r="EYQ236" s="41"/>
      <c r="EYR236" s="41"/>
      <c r="EYS236" s="41"/>
      <c r="EYT236" s="41"/>
      <c r="EYU236" s="41"/>
      <c r="EYV236" s="41"/>
      <c r="EYW236" s="41"/>
      <c r="EYX236" s="41"/>
      <c r="EYY236" s="41"/>
      <c r="EYZ236" s="41"/>
      <c r="EZA236" s="41"/>
      <c r="EZB236" s="41"/>
      <c r="EZC236" s="41"/>
      <c r="EZD236" s="41"/>
      <c r="EZE236" s="41"/>
      <c r="EZF236" s="41"/>
      <c r="EZG236" s="41"/>
      <c r="EZH236" s="41"/>
      <c r="EZI236" s="41"/>
      <c r="EZJ236" s="41"/>
      <c r="EZK236" s="41"/>
      <c r="EZL236" s="41"/>
      <c r="EZM236" s="41"/>
      <c r="EZN236" s="41"/>
      <c r="EZO236" s="41"/>
      <c r="EZP236" s="41"/>
      <c r="EZQ236" s="41"/>
      <c r="EZR236" s="41"/>
      <c r="EZS236" s="41"/>
      <c r="EZT236" s="41"/>
      <c r="EZU236" s="41"/>
      <c r="EZV236" s="41"/>
      <c r="EZW236" s="41"/>
      <c r="EZX236" s="41"/>
      <c r="EZY236" s="41"/>
      <c r="EZZ236" s="41"/>
      <c r="FAA236" s="41"/>
      <c r="FAB236" s="41"/>
      <c r="FAC236" s="41"/>
      <c r="FAD236" s="41"/>
      <c r="FAE236" s="41"/>
      <c r="FAF236" s="41"/>
      <c r="FAG236" s="41"/>
      <c r="FAH236" s="41"/>
      <c r="FAI236" s="41"/>
      <c r="FAJ236" s="41"/>
      <c r="FAK236" s="41"/>
      <c r="FAL236" s="41"/>
      <c r="FAM236" s="41"/>
      <c r="FAN236" s="41"/>
      <c r="FAO236" s="41"/>
      <c r="FAP236" s="41"/>
      <c r="FAQ236" s="41"/>
      <c r="FAR236" s="41"/>
      <c r="FAS236" s="41"/>
      <c r="FAT236" s="41"/>
      <c r="FAU236" s="41"/>
      <c r="FAV236" s="41"/>
      <c r="FAW236" s="41"/>
      <c r="FAX236" s="41"/>
      <c r="FAY236" s="41"/>
      <c r="FAZ236" s="41"/>
      <c r="FBA236" s="41"/>
      <c r="FBB236" s="41"/>
      <c r="FBC236" s="41"/>
      <c r="FBD236" s="41"/>
      <c r="FBE236" s="41"/>
      <c r="FBF236" s="41"/>
      <c r="FBG236" s="41"/>
      <c r="FBH236" s="41"/>
      <c r="FBI236" s="41"/>
      <c r="FBJ236" s="41"/>
      <c r="FBK236" s="41"/>
      <c r="FBL236" s="41"/>
      <c r="FBM236" s="41"/>
      <c r="FBN236" s="41"/>
      <c r="FBO236" s="41"/>
      <c r="FBP236" s="41"/>
      <c r="FBQ236" s="41"/>
      <c r="FBR236" s="41"/>
      <c r="FBS236" s="41"/>
      <c r="FBT236" s="41"/>
      <c r="FBU236" s="41"/>
      <c r="FBV236" s="41"/>
      <c r="FBW236" s="41"/>
      <c r="FBX236" s="41"/>
      <c r="FBY236" s="41"/>
      <c r="FBZ236" s="41"/>
      <c r="FCA236" s="41"/>
      <c r="FCB236" s="41"/>
      <c r="FCC236" s="41"/>
      <c r="FCD236" s="41"/>
      <c r="FCE236" s="41"/>
      <c r="FCF236" s="41"/>
      <c r="FCG236" s="41"/>
      <c r="FCH236" s="41"/>
      <c r="FCI236" s="41"/>
      <c r="FCJ236" s="41"/>
      <c r="FCK236" s="41"/>
      <c r="FCL236" s="41"/>
      <c r="FCM236" s="41"/>
      <c r="FCN236" s="41"/>
      <c r="FCO236" s="41"/>
      <c r="FCP236" s="41"/>
      <c r="FCQ236" s="41"/>
      <c r="FCR236" s="41"/>
      <c r="FCS236" s="41"/>
      <c r="FCT236" s="41"/>
      <c r="FCU236" s="41"/>
      <c r="FCV236" s="41"/>
      <c r="FCW236" s="41"/>
      <c r="FCX236" s="41"/>
      <c r="FCY236" s="41"/>
      <c r="FCZ236" s="41"/>
      <c r="FDA236" s="41"/>
      <c r="FDB236" s="41"/>
      <c r="FDC236" s="41"/>
      <c r="FDD236" s="41"/>
      <c r="FDE236" s="41"/>
      <c r="FDF236" s="41"/>
      <c r="FDG236" s="41"/>
      <c r="FDH236" s="41"/>
      <c r="FDI236" s="41"/>
      <c r="FDJ236" s="41"/>
      <c r="FDK236" s="41"/>
      <c r="FDL236" s="41"/>
      <c r="FDM236" s="41"/>
      <c r="FDN236" s="41"/>
      <c r="FDO236" s="41"/>
      <c r="FDP236" s="41"/>
      <c r="FDQ236" s="41"/>
      <c r="FDR236" s="41"/>
      <c r="FDS236" s="41"/>
      <c r="FDT236" s="41"/>
      <c r="FDU236" s="41"/>
      <c r="FDV236" s="41"/>
      <c r="FDW236" s="41"/>
      <c r="FDX236" s="41"/>
      <c r="FDY236" s="41"/>
      <c r="FDZ236" s="41"/>
      <c r="FEA236" s="41"/>
      <c r="FEB236" s="41"/>
      <c r="FEC236" s="41"/>
      <c r="FED236" s="41"/>
      <c r="FEE236" s="41"/>
      <c r="FEF236" s="41"/>
      <c r="FEG236" s="41"/>
      <c r="FEH236" s="41"/>
      <c r="FEI236" s="41"/>
      <c r="FEJ236" s="41"/>
      <c r="FEK236" s="41"/>
      <c r="FEL236" s="41"/>
      <c r="FEM236" s="41"/>
      <c r="FEN236" s="41"/>
      <c r="FEO236" s="41"/>
      <c r="FEP236" s="41"/>
      <c r="FEQ236" s="41"/>
      <c r="FER236" s="41"/>
      <c r="FES236" s="41"/>
      <c r="FET236" s="41"/>
      <c r="FEU236" s="41"/>
      <c r="FEV236" s="41"/>
      <c r="FEW236" s="41"/>
      <c r="FEX236" s="41"/>
      <c r="FEY236" s="41"/>
      <c r="FEZ236" s="41"/>
      <c r="FFA236" s="41"/>
      <c r="FFB236" s="41"/>
      <c r="FFC236" s="41"/>
      <c r="FFD236" s="41"/>
      <c r="FFE236" s="41"/>
      <c r="FFF236" s="41"/>
      <c r="FFG236" s="41"/>
      <c r="FFH236" s="41"/>
      <c r="FFI236" s="41"/>
      <c r="FFJ236" s="41"/>
      <c r="FFK236" s="41"/>
      <c r="FFL236" s="41"/>
      <c r="FFM236" s="41"/>
      <c r="FFN236" s="41"/>
      <c r="FFO236" s="41"/>
      <c r="FFP236" s="41"/>
      <c r="FFQ236" s="41"/>
      <c r="FFR236" s="41"/>
      <c r="FFS236" s="41"/>
      <c r="FFT236" s="41"/>
      <c r="FFU236" s="41"/>
      <c r="FFV236" s="41"/>
      <c r="FFW236" s="41"/>
      <c r="FFX236" s="41"/>
      <c r="FFY236" s="41"/>
      <c r="FFZ236" s="41"/>
      <c r="FGA236" s="41"/>
      <c r="FGB236" s="41"/>
      <c r="FGC236" s="41"/>
      <c r="FGD236" s="41"/>
      <c r="FGE236" s="41"/>
      <c r="FGF236" s="41"/>
      <c r="FGG236" s="41"/>
      <c r="FGH236" s="41"/>
      <c r="FGI236" s="41"/>
      <c r="FGJ236" s="41"/>
      <c r="FGK236" s="41"/>
      <c r="FGL236" s="41"/>
      <c r="FGM236" s="41"/>
      <c r="FGN236" s="41"/>
      <c r="FGO236" s="41"/>
      <c r="FGP236" s="41"/>
      <c r="FGQ236" s="41"/>
      <c r="FGR236" s="41"/>
      <c r="FGS236" s="41"/>
      <c r="FGT236" s="41"/>
      <c r="FGU236" s="41"/>
      <c r="FGV236" s="41"/>
      <c r="FGW236" s="41"/>
      <c r="FGX236" s="41"/>
      <c r="FGY236" s="41"/>
      <c r="FGZ236" s="41"/>
      <c r="FHA236" s="41"/>
      <c r="FHB236" s="41"/>
      <c r="FHC236" s="41"/>
      <c r="FHD236" s="41"/>
      <c r="FHE236" s="41"/>
      <c r="FHF236" s="41"/>
      <c r="FHG236" s="41"/>
      <c r="FHH236" s="41"/>
      <c r="FHI236" s="41"/>
      <c r="FHJ236" s="41"/>
      <c r="FHK236" s="41"/>
      <c r="FHL236" s="41"/>
      <c r="FHM236" s="41"/>
      <c r="FHN236" s="41"/>
      <c r="FHO236" s="41"/>
      <c r="FHP236" s="41"/>
      <c r="FHQ236" s="41"/>
      <c r="FHR236" s="41"/>
      <c r="FHS236" s="41"/>
      <c r="FHT236" s="41"/>
      <c r="FHU236" s="41"/>
      <c r="FHV236" s="41"/>
      <c r="FHW236" s="41"/>
      <c r="FHX236" s="41"/>
      <c r="FHY236" s="41"/>
      <c r="FHZ236" s="41"/>
      <c r="FIA236" s="41"/>
      <c r="FIB236" s="41"/>
      <c r="FIC236" s="41"/>
      <c r="FID236" s="41"/>
      <c r="FIE236" s="41"/>
      <c r="FIF236" s="41"/>
      <c r="FIG236" s="41"/>
      <c r="FIH236" s="41"/>
      <c r="FII236" s="41"/>
      <c r="FIJ236" s="41"/>
      <c r="FIK236" s="41"/>
      <c r="FIL236" s="41"/>
      <c r="FIM236" s="41"/>
      <c r="FIN236" s="41"/>
      <c r="FIO236" s="41"/>
      <c r="FIP236" s="41"/>
      <c r="FIQ236" s="41"/>
      <c r="FIR236" s="41"/>
      <c r="FIS236" s="41"/>
      <c r="FIT236" s="41"/>
      <c r="FIU236" s="41"/>
      <c r="FIV236" s="41"/>
      <c r="FIW236" s="41"/>
      <c r="FIX236" s="41"/>
      <c r="FIY236" s="41"/>
      <c r="FIZ236" s="41"/>
      <c r="FJA236" s="41"/>
      <c r="FJB236" s="41"/>
      <c r="FJC236" s="41"/>
      <c r="FJD236" s="41"/>
      <c r="FJE236" s="41"/>
      <c r="FJF236" s="41"/>
      <c r="FJG236" s="41"/>
      <c r="FJH236" s="41"/>
      <c r="FJI236" s="41"/>
      <c r="FJJ236" s="41"/>
      <c r="FJK236" s="41"/>
      <c r="FJL236" s="41"/>
      <c r="FJM236" s="41"/>
      <c r="FJN236" s="41"/>
      <c r="FJO236" s="41"/>
      <c r="FJP236" s="41"/>
      <c r="FJQ236" s="41"/>
      <c r="FJR236" s="41"/>
      <c r="FJS236" s="41"/>
      <c r="FJT236" s="41"/>
      <c r="FJU236" s="41"/>
      <c r="FJV236" s="41"/>
      <c r="FJW236" s="41"/>
      <c r="FJX236" s="41"/>
      <c r="FJY236" s="41"/>
      <c r="FJZ236" s="41"/>
      <c r="FKA236" s="41"/>
      <c r="FKB236" s="41"/>
      <c r="FKC236" s="41"/>
      <c r="FKD236" s="41"/>
      <c r="FKE236" s="41"/>
      <c r="FKF236" s="41"/>
      <c r="FKG236" s="41"/>
      <c r="FKH236" s="41"/>
      <c r="FKI236" s="41"/>
      <c r="FKJ236" s="41"/>
      <c r="FKK236" s="41"/>
      <c r="FKL236" s="41"/>
      <c r="FKM236" s="41"/>
      <c r="FKN236" s="41"/>
      <c r="FKO236" s="41"/>
      <c r="FKP236" s="41"/>
      <c r="FKQ236" s="41"/>
      <c r="FKR236" s="41"/>
      <c r="FKS236" s="41"/>
      <c r="FKT236" s="41"/>
      <c r="FKU236" s="41"/>
      <c r="FKV236" s="41"/>
      <c r="FKW236" s="41"/>
      <c r="FKX236" s="41"/>
      <c r="FKY236" s="41"/>
      <c r="FKZ236" s="41"/>
      <c r="FLA236" s="41"/>
      <c r="FLB236" s="41"/>
      <c r="FLC236" s="41"/>
      <c r="FLD236" s="41"/>
      <c r="FLE236" s="41"/>
      <c r="FLF236" s="41"/>
      <c r="FLG236" s="41"/>
      <c r="FLH236" s="41"/>
      <c r="FLI236" s="41"/>
      <c r="FLJ236" s="41"/>
      <c r="FLK236" s="41"/>
      <c r="FLL236" s="41"/>
      <c r="FLM236" s="41"/>
      <c r="FLN236" s="41"/>
      <c r="FLO236" s="41"/>
      <c r="FLP236" s="41"/>
      <c r="FLQ236" s="41"/>
      <c r="FLR236" s="41"/>
      <c r="FLS236" s="41"/>
      <c r="FLT236" s="41"/>
      <c r="FLU236" s="41"/>
      <c r="FLV236" s="41"/>
      <c r="FLW236" s="41"/>
      <c r="FLX236" s="41"/>
      <c r="FLY236" s="41"/>
      <c r="FLZ236" s="41"/>
      <c r="FMA236" s="41"/>
      <c r="FMB236" s="41"/>
      <c r="FMC236" s="41"/>
      <c r="FMD236" s="41"/>
      <c r="FME236" s="41"/>
      <c r="FMF236" s="41"/>
      <c r="FMG236" s="41"/>
      <c r="FMH236" s="41"/>
      <c r="FMI236" s="41"/>
      <c r="FMJ236" s="41"/>
      <c r="FMK236" s="41"/>
      <c r="FML236" s="41"/>
      <c r="FMM236" s="41"/>
      <c r="FMN236" s="41"/>
      <c r="FMO236" s="41"/>
      <c r="FMP236" s="41"/>
      <c r="FMQ236" s="41"/>
      <c r="FMR236" s="41"/>
      <c r="FMS236" s="41"/>
      <c r="FMT236" s="41"/>
      <c r="FMU236" s="41"/>
      <c r="FMV236" s="41"/>
      <c r="FMW236" s="41"/>
      <c r="FMX236" s="41"/>
      <c r="FMY236" s="41"/>
      <c r="FMZ236" s="41"/>
      <c r="FNA236" s="41"/>
      <c r="FNB236" s="41"/>
      <c r="FNC236" s="41"/>
      <c r="FND236" s="41"/>
      <c r="FNE236" s="41"/>
      <c r="FNF236" s="41"/>
      <c r="FNG236" s="41"/>
      <c r="FNH236" s="41"/>
      <c r="FNI236" s="41"/>
      <c r="FNJ236" s="41"/>
      <c r="FNK236" s="41"/>
      <c r="FNL236" s="41"/>
      <c r="FNM236" s="41"/>
      <c r="FNN236" s="41"/>
      <c r="FNO236" s="41"/>
      <c r="FNP236" s="41"/>
      <c r="FNQ236" s="41"/>
      <c r="FNR236" s="41"/>
      <c r="FNS236" s="41"/>
      <c r="FNT236" s="41"/>
      <c r="FNU236" s="41"/>
      <c r="FNV236" s="41"/>
      <c r="FNW236" s="41"/>
      <c r="FNX236" s="41"/>
      <c r="FNY236" s="41"/>
      <c r="FNZ236" s="41"/>
      <c r="FOA236" s="41"/>
      <c r="FOB236" s="41"/>
      <c r="FOC236" s="41"/>
      <c r="FOD236" s="41"/>
      <c r="FOE236" s="41"/>
      <c r="FOF236" s="41"/>
      <c r="FOG236" s="41"/>
      <c r="FOH236" s="41"/>
      <c r="FOI236" s="41"/>
      <c r="FOJ236" s="41"/>
      <c r="FOK236" s="41"/>
      <c r="FOL236" s="41"/>
      <c r="FOM236" s="41"/>
      <c r="FON236" s="41"/>
      <c r="FOO236" s="41"/>
      <c r="FOP236" s="41"/>
      <c r="FOQ236" s="41"/>
      <c r="FOR236" s="41"/>
      <c r="FOS236" s="41"/>
      <c r="FOT236" s="41"/>
      <c r="FOU236" s="41"/>
      <c r="FOV236" s="41"/>
      <c r="FOW236" s="41"/>
      <c r="FOX236" s="41"/>
      <c r="FOY236" s="41"/>
      <c r="FOZ236" s="41"/>
      <c r="FPA236" s="41"/>
      <c r="FPB236" s="41"/>
      <c r="FPC236" s="41"/>
      <c r="FPD236" s="41"/>
      <c r="FPE236" s="41"/>
      <c r="FPF236" s="41"/>
      <c r="FPG236" s="41"/>
      <c r="FPH236" s="41"/>
      <c r="FPI236" s="41"/>
      <c r="FPJ236" s="41"/>
      <c r="FPK236" s="41"/>
      <c r="FPL236" s="41"/>
      <c r="FPM236" s="41"/>
      <c r="FPN236" s="41"/>
      <c r="FPO236" s="41"/>
      <c r="FPP236" s="41"/>
      <c r="FPQ236" s="41"/>
      <c r="FPR236" s="41"/>
      <c r="FPS236" s="41"/>
      <c r="FPT236" s="41"/>
      <c r="FPU236" s="41"/>
      <c r="FPV236" s="41"/>
      <c r="FPW236" s="41"/>
      <c r="FPX236" s="41"/>
      <c r="FPY236" s="41"/>
      <c r="FPZ236" s="41"/>
      <c r="FQA236" s="41"/>
      <c r="FQB236" s="41"/>
      <c r="FQC236" s="41"/>
      <c r="FQD236" s="41"/>
      <c r="FQE236" s="41"/>
      <c r="FQF236" s="41"/>
      <c r="FQG236" s="41"/>
      <c r="FQH236" s="41"/>
      <c r="FQI236" s="41"/>
      <c r="FQJ236" s="41"/>
      <c r="FQK236" s="41"/>
      <c r="FQL236" s="41"/>
      <c r="FQM236" s="41"/>
      <c r="FQN236" s="41"/>
      <c r="FQO236" s="41"/>
      <c r="FQP236" s="41"/>
      <c r="FQQ236" s="41"/>
      <c r="FQR236" s="41"/>
      <c r="FQS236" s="41"/>
      <c r="FQT236" s="41"/>
      <c r="FQU236" s="41"/>
      <c r="FQV236" s="41"/>
      <c r="FQW236" s="41"/>
      <c r="FQX236" s="41"/>
      <c r="FQY236" s="41"/>
      <c r="FQZ236" s="41"/>
      <c r="FRA236" s="41"/>
      <c r="FRB236" s="41"/>
      <c r="FRC236" s="41"/>
      <c r="FRD236" s="41"/>
      <c r="FRE236" s="41"/>
      <c r="FRF236" s="41"/>
      <c r="FRG236" s="41"/>
      <c r="FRH236" s="41"/>
      <c r="FRI236" s="41"/>
      <c r="FRJ236" s="41"/>
      <c r="FRK236" s="41"/>
      <c r="FRL236" s="41"/>
      <c r="FRM236" s="41"/>
      <c r="FRN236" s="41"/>
      <c r="FRO236" s="41"/>
      <c r="FRP236" s="41"/>
      <c r="FRQ236" s="41"/>
      <c r="FRR236" s="41"/>
      <c r="FRS236" s="41"/>
      <c r="FRT236" s="41"/>
      <c r="FRU236" s="41"/>
      <c r="FRV236" s="41"/>
      <c r="FRW236" s="41"/>
      <c r="FRX236" s="41"/>
      <c r="FRY236" s="41"/>
      <c r="FRZ236" s="41"/>
      <c r="FSA236" s="41"/>
      <c r="FSB236" s="41"/>
      <c r="FSC236" s="41"/>
      <c r="FSD236" s="41"/>
      <c r="FSE236" s="41"/>
      <c r="FSF236" s="41"/>
      <c r="FSG236" s="41"/>
      <c r="FSH236" s="41"/>
      <c r="FSI236" s="41"/>
      <c r="FSJ236" s="41"/>
      <c r="FSK236" s="41"/>
      <c r="FSL236" s="41"/>
      <c r="FSM236" s="41"/>
      <c r="FSN236" s="41"/>
      <c r="FSO236" s="41"/>
      <c r="FSP236" s="41"/>
      <c r="FSQ236" s="41"/>
      <c r="FSR236" s="41"/>
      <c r="FSS236" s="41"/>
      <c r="FST236" s="41"/>
      <c r="FSU236" s="41"/>
      <c r="FSV236" s="41"/>
      <c r="FSW236" s="41"/>
      <c r="FSX236" s="41"/>
      <c r="FSY236" s="41"/>
      <c r="FSZ236" s="41"/>
      <c r="FTA236" s="41"/>
      <c r="FTB236" s="41"/>
      <c r="FTC236" s="41"/>
      <c r="FTD236" s="41"/>
      <c r="FTE236" s="41"/>
      <c r="FTF236" s="41"/>
      <c r="FTG236" s="41"/>
      <c r="FTH236" s="41"/>
      <c r="FTI236" s="41"/>
      <c r="FTJ236" s="41"/>
      <c r="FTK236" s="41"/>
      <c r="FTL236" s="41"/>
      <c r="FTM236" s="41"/>
      <c r="FTN236" s="41"/>
      <c r="FTO236" s="41"/>
      <c r="FTP236" s="41"/>
      <c r="FTQ236" s="41"/>
      <c r="FTR236" s="41"/>
      <c r="FTS236" s="41"/>
      <c r="FTT236" s="41"/>
      <c r="FTU236" s="41"/>
      <c r="FTV236" s="41"/>
      <c r="FTW236" s="41"/>
      <c r="FTX236" s="41"/>
      <c r="FTY236" s="41"/>
      <c r="FTZ236" s="41"/>
      <c r="FUA236" s="41"/>
      <c r="FUB236" s="41"/>
      <c r="FUC236" s="41"/>
      <c r="FUD236" s="41"/>
      <c r="FUE236" s="41"/>
      <c r="FUF236" s="41"/>
      <c r="FUG236" s="41"/>
      <c r="FUH236" s="41"/>
      <c r="FUI236" s="41"/>
      <c r="FUJ236" s="41"/>
      <c r="FUK236" s="41"/>
      <c r="FUL236" s="41"/>
      <c r="FUM236" s="41"/>
      <c r="FUN236" s="41"/>
      <c r="FUO236" s="41"/>
      <c r="FUP236" s="41"/>
      <c r="FUQ236" s="41"/>
      <c r="FUR236" s="41"/>
      <c r="FUS236" s="41"/>
      <c r="FUT236" s="41"/>
      <c r="FUU236" s="41"/>
      <c r="FUV236" s="41"/>
      <c r="FUW236" s="41"/>
      <c r="FUX236" s="41"/>
      <c r="FUY236" s="41"/>
      <c r="FUZ236" s="41"/>
      <c r="FVA236" s="41"/>
      <c r="FVB236" s="41"/>
      <c r="FVC236" s="41"/>
      <c r="FVD236" s="41"/>
      <c r="FVE236" s="41"/>
      <c r="FVF236" s="41"/>
      <c r="FVG236" s="41"/>
      <c r="FVH236" s="41"/>
      <c r="FVI236" s="41"/>
      <c r="FVJ236" s="41"/>
      <c r="FVK236" s="41"/>
      <c r="FVL236" s="41"/>
      <c r="FVM236" s="41"/>
      <c r="FVN236" s="41"/>
      <c r="FVO236" s="41"/>
      <c r="FVP236" s="41"/>
      <c r="FVQ236" s="41"/>
      <c r="FVR236" s="41"/>
      <c r="FVS236" s="41"/>
      <c r="FVT236" s="41"/>
      <c r="FVU236" s="41"/>
      <c r="FVV236" s="41"/>
      <c r="FVW236" s="41"/>
      <c r="FVX236" s="41"/>
      <c r="FVY236" s="41"/>
      <c r="FVZ236" s="41"/>
      <c r="FWA236" s="41"/>
      <c r="FWB236" s="41"/>
      <c r="FWC236" s="41"/>
      <c r="FWD236" s="41"/>
      <c r="FWE236" s="41"/>
      <c r="FWF236" s="41"/>
      <c r="FWG236" s="41"/>
      <c r="FWH236" s="41"/>
      <c r="FWI236" s="41"/>
      <c r="FWJ236" s="41"/>
      <c r="FWK236" s="41"/>
      <c r="FWL236" s="41"/>
      <c r="FWM236" s="41"/>
      <c r="FWN236" s="41"/>
      <c r="FWO236" s="41"/>
      <c r="FWP236" s="41"/>
      <c r="FWQ236" s="41"/>
      <c r="FWR236" s="41"/>
      <c r="FWS236" s="41"/>
      <c r="FWT236" s="41"/>
      <c r="FWU236" s="41"/>
      <c r="FWV236" s="41"/>
      <c r="FWW236" s="41"/>
      <c r="FWX236" s="41"/>
      <c r="FWY236" s="41"/>
      <c r="FWZ236" s="41"/>
      <c r="FXA236" s="41"/>
      <c r="FXB236" s="41"/>
      <c r="FXC236" s="41"/>
      <c r="FXD236" s="41"/>
      <c r="FXE236" s="41"/>
      <c r="FXF236" s="41"/>
      <c r="FXG236" s="41"/>
      <c r="FXH236" s="41"/>
      <c r="FXI236" s="41"/>
      <c r="FXJ236" s="41"/>
      <c r="FXK236" s="41"/>
      <c r="FXL236" s="41"/>
      <c r="FXM236" s="41"/>
      <c r="FXN236" s="41"/>
      <c r="FXO236" s="41"/>
      <c r="FXP236" s="41"/>
      <c r="FXQ236" s="41"/>
      <c r="FXR236" s="41"/>
      <c r="FXS236" s="41"/>
      <c r="FXT236" s="41"/>
      <c r="FXU236" s="41"/>
      <c r="FXV236" s="41"/>
      <c r="FXW236" s="41"/>
      <c r="FXX236" s="41"/>
      <c r="FXY236" s="41"/>
      <c r="FXZ236" s="41"/>
      <c r="FYA236" s="41"/>
      <c r="FYB236" s="41"/>
      <c r="FYC236" s="41"/>
      <c r="FYD236" s="41"/>
      <c r="FYE236" s="41"/>
      <c r="FYF236" s="41"/>
      <c r="FYG236" s="41"/>
      <c r="FYH236" s="41"/>
      <c r="FYI236" s="41"/>
      <c r="FYJ236" s="41"/>
      <c r="FYK236" s="41"/>
      <c r="FYL236" s="41"/>
      <c r="FYM236" s="41"/>
      <c r="FYN236" s="41"/>
      <c r="FYO236" s="41"/>
      <c r="FYP236" s="41"/>
      <c r="FYQ236" s="41"/>
      <c r="FYR236" s="41"/>
      <c r="FYS236" s="41"/>
      <c r="FYT236" s="41"/>
      <c r="FYU236" s="41"/>
      <c r="FYV236" s="41"/>
      <c r="FYW236" s="41"/>
      <c r="FYX236" s="41"/>
      <c r="FYY236" s="41"/>
      <c r="FYZ236" s="41"/>
      <c r="FZA236" s="41"/>
      <c r="FZB236" s="41"/>
      <c r="FZC236" s="41"/>
      <c r="FZD236" s="41"/>
      <c r="FZE236" s="41"/>
      <c r="FZF236" s="41"/>
      <c r="FZG236" s="41"/>
      <c r="FZH236" s="41"/>
      <c r="FZI236" s="41"/>
      <c r="FZJ236" s="41"/>
      <c r="FZK236" s="41"/>
      <c r="FZL236" s="41"/>
      <c r="FZM236" s="41"/>
      <c r="FZN236" s="41"/>
      <c r="FZO236" s="41"/>
      <c r="FZP236" s="41"/>
      <c r="FZQ236" s="41"/>
      <c r="FZR236" s="41"/>
      <c r="FZS236" s="41"/>
      <c r="FZT236" s="41"/>
      <c r="FZU236" s="41"/>
      <c r="FZV236" s="41"/>
      <c r="FZW236" s="41"/>
      <c r="FZX236" s="41"/>
      <c r="FZY236" s="41"/>
      <c r="FZZ236" s="41"/>
      <c r="GAA236" s="41"/>
      <c r="GAB236" s="41"/>
      <c r="GAC236" s="41"/>
      <c r="GAD236" s="41"/>
      <c r="GAE236" s="41"/>
      <c r="GAF236" s="41"/>
      <c r="GAG236" s="41"/>
      <c r="GAH236" s="41"/>
      <c r="GAI236" s="41"/>
      <c r="GAJ236" s="41"/>
      <c r="GAK236" s="41"/>
      <c r="GAL236" s="41"/>
      <c r="GAM236" s="41"/>
      <c r="GAN236" s="41"/>
      <c r="GAO236" s="41"/>
      <c r="GAP236" s="41"/>
      <c r="GAQ236" s="41"/>
      <c r="GAR236" s="41"/>
      <c r="GAS236" s="41"/>
      <c r="GAT236" s="41"/>
      <c r="GAU236" s="41"/>
      <c r="GAV236" s="41"/>
      <c r="GAW236" s="41"/>
      <c r="GAX236" s="41"/>
      <c r="GAY236" s="41"/>
      <c r="GAZ236" s="41"/>
      <c r="GBA236" s="41"/>
      <c r="GBB236" s="41"/>
      <c r="GBC236" s="41"/>
      <c r="GBD236" s="41"/>
      <c r="GBE236" s="41"/>
      <c r="GBF236" s="41"/>
      <c r="GBG236" s="41"/>
      <c r="GBH236" s="41"/>
      <c r="GBI236" s="41"/>
      <c r="GBJ236" s="41"/>
      <c r="GBK236" s="41"/>
      <c r="GBL236" s="41"/>
      <c r="GBM236" s="41"/>
      <c r="GBN236" s="41"/>
      <c r="GBO236" s="41"/>
      <c r="GBP236" s="41"/>
      <c r="GBQ236" s="41"/>
      <c r="GBR236" s="41"/>
      <c r="GBS236" s="41"/>
      <c r="GBT236" s="41"/>
      <c r="GBU236" s="41"/>
      <c r="GBV236" s="41"/>
      <c r="GBW236" s="41"/>
      <c r="GBX236" s="41"/>
      <c r="GBY236" s="41"/>
      <c r="GBZ236" s="41"/>
      <c r="GCA236" s="41"/>
      <c r="GCB236" s="41"/>
      <c r="GCC236" s="41"/>
      <c r="GCD236" s="41"/>
      <c r="GCE236" s="41"/>
      <c r="GCF236" s="41"/>
      <c r="GCG236" s="41"/>
      <c r="GCH236" s="41"/>
      <c r="GCI236" s="41"/>
      <c r="GCJ236" s="41"/>
      <c r="GCK236" s="41"/>
      <c r="GCL236" s="41"/>
      <c r="GCM236" s="41"/>
      <c r="GCN236" s="41"/>
      <c r="GCO236" s="41"/>
      <c r="GCP236" s="41"/>
      <c r="GCQ236" s="41"/>
      <c r="GCR236" s="41"/>
      <c r="GCS236" s="41"/>
      <c r="GCT236" s="41"/>
      <c r="GCU236" s="41"/>
      <c r="GCV236" s="41"/>
      <c r="GCW236" s="41"/>
      <c r="GCX236" s="41"/>
      <c r="GCY236" s="41"/>
      <c r="GCZ236" s="41"/>
      <c r="GDA236" s="41"/>
      <c r="GDB236" s="41"/>
      <c r="GDC236" s="41"/>
      <c r="GDD236" s="41"/>
      <c r="GDE236" s="41"/>
      <c r="GDF236" s="41"/>
      <c r="GDG236" s="41"/>
      <c r="GDH236" s="41"/>
      <c r="GDI236" s="41"/>
      <c r="GDJ236" s="41"/>
      <c r="GDK236" s="41"/>
      <c r="GDL236" s="41"/>
      <c r="GDM236" s="41"/>
      <c r="GDN236" s="41"/>
      <c r="GDO236" s="41"/>
      <c r="GDP236" s="41"/>
      <c r="GDQ236" s="41"/>
      <c r="GDR236" s="41"/>
      <c r="GDS236" s="41"/>
      <c r="GDT236" s="41"/>
      <c r="GDU236" s="41"/>
      <c r="GDV236" s="41"/>
      <c r="GDW236" s="41"/>
      <c r="GDX236" s="41"/>
      <c r="GDY236" s="41"/>
      <c r="GDZ236" s="41"/>
      <c r="GEA236" s="41"/>
      <c r="GEB236" s="41"/>
      <c r="GEC236" s="41"/>
      <c r="GED236" s="41"/>
      <c r="GEE236" s="41"/>
      <c r="GEF236" s="41"/>
      <c r="GEG236" s="41"/>
      <c r="GEH236" s="41"/>
      <c r="GEI236" s="41"/>
      <c r="GEJ236" s="41"/>
      <c r="GEK236" s="41"/>
      <c r="GEL236" s="41"/>
      <c r="GEM236" s="41"/>
      <c r="GEN236" s="41"/>
      <c r="GEO236" s="41"/>
      <c r="GEP236" s="41"/>
      <c r="GEQ236" s="41"/>
      <c r="GER236" s="41"/>
      <c r="GES236" s="41"/>
      <c r="GET236" s="41"/>
      <c r="GEU236" s="41"/>
      <c r="GEV236" s="41"/>
      <c r="GEW236" s="41"/>
      <c r="GEX236" s="41"/>
      <c r="GEY236" s="41"/>
      <c r="GEZ236" s="41"/>
      <c r="GFA236" s="41"/>
      <c r="GFB236" s="41"/>
      <c r="GFC236" s="41"/>
      <c r="GFD236" s="41"/>
      <c r="GFE236" s="41"/>
      <c r="GFF236" s="41"/>
      <c r="GFG236" s="41"/>
      <c r="GFH236" s="41"/>
      <c r="GFI236" s="41"/>
      <c r="GFJ236" s="41"/>
      <c r="GFK236" s="41"/>
      <c r="GFL236" s="41"/>
      <c r="GFM236" s="41"/>
      <c r="GFN236" s="41"/>
      <c r="GFO236" s="41"/>
      <c r="GFP236" s="41"/>
      <c r="GFQ236" s="41"/>
      <c r="GFR236" s="41"/>
      <c r="GFS236" s="41"/>
      <c r="GFT236" s="41"/>
      <c r="GFU236" s="41"/>
      <c r="GFV236" s="41"/>
      <c r="GFW236" s="41"/>
      <c r="GFX236" s="41"/>
      <c r="GFY236" s="41"/>
      <c r="GFZ236" s="41"/>
      <c r="GGA236" s="41"/>
      <c r="GGB236" s="41"/>
      <c r="GGC236" s="41"/>
      <c r="GGD236" s="41"/>
      <c r="GGE236" s="41"/>
      <c r="GGF236" s="41"/>
      <c r="GGG236" s="41"/>
      <c r="GGH236" s="41"/>
      <c r="GGI236" s="41"/>
      <c r="GGJ236" s="41"/>
      <c r="GGK236" s="41"/>
      <c r="GGL236" s="41"/>
      <c r="GGM236" s="41"/>
      <c r="GGN236" s="41"/>
      <c r="GGO236" s="41"/>
      <c r="GGP236" s="41"/>
      <c r="GGQ236" s="41"/>
      <c r="GGR236" s="41"/>
      <c r="GGS236" s="41"/>
      <c r="GGT236" s="41"/>
      <c r="GGU236" s="41"/>
      <c r="GGV236" s="41"/>
      <c r="GGW236" s="41"/>
      <c r="GGX236" s="41"/>
      <c r="GGY236" s="41"/>
      <c r="GGZ236" s="41"/>
      <c r="GHA236" s="41"/>
      <c r="GHB236" s="41"/>
      <c r="GHC236" s="41"/>
      <c r="GHD236" s="41"/>
      <c r="GHE236" s="41"/>
      <c r="GHF236" s="41"/>
      <c r="GHG236" s="41"/>
      <c r="GHH236" s="41"/>
      <c r="GHI236" s="41"/>
      <c r="GHJ236" s="41"/>
      <c r="GHK236" s="41"/>
      <c r="GHL236" s="41"/>
      <c r="GHM236" s="41"/>
      <c r="GHN236" s="41"/>
      <c r="GHO236" s="41"/>
      <c r="GHP236" s="41"/>
      <c r="GHQ236" s="41"/>
      <c r="GHR236" s="41"/>
      <c r="GHS236" s="41"/>
      <c r="GHT236" s="41"/>
      <c r="GHU236" s="41"/>
      <c r="GHV236" s="41"/>
      <c r="GHW236" s="41"/>
      <c r="GHX236" s="41"/>
      <c r="GHY236" s="41"/>
      <c r="GHZ236" s="41"/>
      <c r="GIA236" s="41"/>
      <c r="GIB236" s="41"/>
      <c r="GIC236" s="41"/>
      <c r="GID236" s="41"/>
      <c r="GIE236" s="41"/>
      <c r="GIF236" s="41"/>
      <c r="GIG236" s="41"/>
      <c r="GIH236" s="41"/>
      <c r="GII236" s="41"/>
      <c r="GIJ236" s="41"/>
      <c r="GIK236" s="41"/>
      <c r="GIL236" s="41"/>
      <c r="GIM236" s="41"/>
      <c r="GIN236" s="41"/>
      <c r="GIO236" s="41"/>
      <c r="GIP236" s="41"/>
      <c r="GIQ236" s="41"/>
      <c r="GIR236" s="41"/>
      <c r="GIS236" s="41"/>
      <c r="GIT236" s="41"/>
      <c r="GIU236" s="41"/>
      <c r="GIV236" s="41"/>
      <c r="GIW236" s="41"/>
      <c r="GIX236" s="41"/>
      <c r="GIY236" s="41"/>
      <c r="GIZ236" s="41"/>
      <c r="GJA236" s="41"/>
      <c r="GJB236" s="41"/>
      <c r="GJC236" s="41"/>
      <c r="GJD236" s="41"/>
      <c r="GJE236" s="41"/>
      <c r="GJF236" s="41"/>
      <c r="GJG236" s="41"/>
      <c r="GJH236" s="41"/>
      <c r="GJI236" s="41"/>
      <c r="GJJ236" s="41"/>
      <c r="GJK236" s="41"/>
      <c r="GJL236" s="41"/>
      <c r="GJM236" s="41"/>
      <c r="GJN236" s="41"/>
      <c r="GJO236" s="41"/>
      <c r="GJP236" s="41"/>
      <c r="GJQ236" s="41"/>
      <c r="GJR236" s="41"/>
      <c r="GJS236" s="41"/>
      <c r="GJT236" s="41"/>
      <c r="GJU236" s="41"/>
      <c r="GJV236" s="41"/>
      <c r="GJW236" s="41"/>
      <c r="GJX236" s="41"/>
      <c r="GJY236" s="41"/>
      <c r="GJZ236" s="41"/>
      <c r="GKA236" s="41"/>
      <c r="GKB236" s="41"/>
      <c r="GKC236" s="41"/>
      <c r="GKD236" s="41"/>
      <c r="GKE236" s="41"/>
      <c r="GKF236" s="41"/>
      <c r="GKG236" s="41"/>
      <c r="GKH236" s="41"/>
      <c r="GKI236" s="41"/>
      <c r="GKJ236" s="41"/>
      <c r="GKK236" s="41"/>
      <c r="GKL236" s="41"/>
      <c r="GKM236" s="41"/>
      <c r="GKN236" s="41"/>
      <c r="GKO236" s="41"/>
      <c r="GKP236" s="41"/>
      <c r="GKQ236" s="41"/>
      <c r="GKR236" s="41"/>
      <c r="GKS236" s="41"/>
      <c r="GKT236" s="41"/>
      <c r="GKU236" s="41"/>
      <c r="GKV236" s="41"/>
      <c r="GKW236" s="41"/>
      <c r="GKX236" s="41"/>
      <c r="GKY236" s="41"/>
      <c r="GKZ236" s="41"/>
      <c r="GLA236" s="41"/>
      <c r="GLB236" s="41"/>
      <c r="GLC236" s="41"/>
      <c r="GLD236" s="41"/>
      <c r="GLE236" s="41"/>
      <c r="GLF236" s="41"/>
      <c r="GLG236" s="41"/>
      <c r="GLH236" s="41"/>
      <c r="GLI236" s="41"/>
      <c r="GLJ236" s="41"/>
      <c r="GLK236" s="41"/>
      <c r="GLL236" s="41"/>
      <c r="GLM236" s="41"/>
      <c r="GLN236" s="41"/>
      <c r="GLO236" s="41"/>
      <c r="GLP236" s="41"/>
      <c r="GLQ236" s="41"/>
      <c r="GLR236" s="41"/>
      <c r="GLS236" s="41"/>
      <c r="GLT236" s="41"/>
      <c r="GLU236" s="41"/>
      <c r="GLV236" s="41"/>
      <c r="GLW236" s="41"/>
      <c r="GLX236" s="41"/>
      <c r="GLY236" s="41"/>
      <c r="GLZ236" s="41"/>
      <c r="GMA236" s="41"/>
      <c r="GMB236" s="41"/>
      <c r="GMC236" s="41"/>
      <c r="GMD236" s="41"/>
      <c r="GME236" s="41"/>
      <c r="GMF236" s="41"/>
      <c r="GMG236" s="41"/>
      <c r="GMH236" s="41"/>
      <c r="GMI236" s="41"/>
      <c r="GMJ236" s="41"/>
      <c r="GMK236" s="41"/>
      <c r="GML236" s="41"/>
      <c r="GMM236" s="41"/>
      <c r="GMN236" s="41"/>
      <c r="GMO236" s="41"/>
      <c r="GMP236" s="41"/>
      <c r="GMQ236" s="41"/>
      <c r="GMR236" s="41"/>
      <c r="GMS236" s="41"/>
      <c r="GMT236" s="41"/>
      <c r="GMU236" s="41"/>
      <c r="GMV236" s="41"/>
      <c r="GMW236" s="41"/>
      <c r="GMX236" s="41"/>
      <c r="GMY236" s="41"/>
      <c r="GMZ236" s="41"/>
      <c r="GNA236" s="41"/>
      <c r="GNB236" s="41"/>
      <c r="GNC236" s="41"/>
      <c r="GND236" s="41"/>
      <c r="GNE236" s="41"/>
      <c r="GNF236" s="41"/>
      <c r="GNG236" s="41"/>
      <c r="GNH236" s="41"/>
      <c r="GNI236" s="41"/>
      <c r="GNJ236" s="41"/>
      <c r="GNK236" s="41"/>
      <c r="GNL236" s="41"/>
      <c r="GNM236" s="41"/>
      <c r="GNN236" s="41"/>
      <c r="GNO236" s="41"/>
      <c r="GNP236" s="41"/>
      <c r="GNQ236" s="41"/>
      <c r="GNR236" s="41"/>
      <c r="GNS236" s="41"/>
      <c r="GNT236" s="41"/>
      <c r="GNU236" s="41"/>
      <c r="GNV236" s="41"/>
      <c r="GNW236" s="41"/>
      <c r="GNX236" s="41"/>
      <c r="GNY236" s="41"/>
      <c r="GNZ236" s="41"/>
      <c r="GOA236" s="41"/>
      <c r="GOB236" s="41"/>
      <c r="GOC236" s="41"/>
      <c r="GOD236" s="41"/>
      <c r="GOE236" s="41"/>
      <c r="GOF236" s="41"/>
      <c r="GOG236" s="41"/>
      <c r="GOH236" s="41"/>
      <c r="GOI236" s="41"/>
      <c r="GOJ236" s="41"/>
      <c r="GOK236" s="41"/>
      <c r="GOL236" s="41"/>
      <c r="GOM236" s="41"/>
      <c r="GON236" s="41"/>
      <c r="GOO236" s="41"/>
      <c r="GOP236" s="41"/>
      <c r="GOQ236" s="41"/>
      <c r="GOR236" s="41"/>
      <c r="GOS236" s="41"/>
      <c r="GOT236" s="41"/>
      <c r="GOU236" s="41"/>
      <c r="GOV236" s="41"/>
      <c r="GOW236" s="41"/>
      <c r="GOX236" s="41"/>
      <c r="GOY236" s="41"/>
      <c r="GOZ236" s="41"/>
      <c r="GPA236" s="41"/>
      <c r="GPB236" s="41"/>
      <c r="GPC236" s="41"/>
      <c r="GPD236" s="41"/>
      <c r="GPE236" s="41"/>
      <c r="GPF236" s="41"/>
      <c r="GPG236" s="41"/>
      <c r="GPH236" s="41"/>
      <c r="GPI236" s="41"/>
      <c r="GPJ236" s="41"/>
      <c r="GPK236" s="41"/>
      <c r="GPL236" s="41"/>
      <c r="GPM236" s="41"/>
      <c r="GPN236" s="41"/>
      <c r="GPO236" s="41"/>
      <c r="GPP236" s="41"/>
      <c r="GPQ236" s="41"/>
      <c r="GPR236" s="41"/>
      <c r="GPS236" s="41"/>
      <c r="GPT236" s="41"/>
      <c r="GPU236" s="41"/>
      <c r="GPV236" s="41"/>
      <c r="GPW236" s="41"/>
      <c r="GPX236" s="41"/>
      <c r="GPY236" s="41"/>
      <c r="GPZ236" s="41"/>
      <c r="GQA236" s="41"/>
      <c r="GQB236" s="41"/>
      <c r="GQC236" s="41"/>
      <c r="GQD236" s="41"/>
      <c r="GQE236" s="41"/>
      <c r="GQF236" s="41"/>
      <c r="GQG236" s="41"/>
      <c r="GQH236" s="41"/>
      <c r="GQI236" s="41"/>
      <c r="GQJ236" s="41"/>
      <c r="GQK236" s="41"/>
      <c r="GQL236" s="41"/>
      <c r="GQM236" s="41"/>
      <c r="GQN236" s="41"/>
      <c r="GQO236" s="41"/>
      <c r="GQP236" s="41"/>
      <c r="GQQ236" s="41"/>
      <c r="GQR236" s="41"/>
      <c r="GQS236" s="41"/>
      <c r="GQT236" s="41"/>
      <c r="GQU236" s="41"/>
      <c r="GQV236" s="41"/>
      <c r="GQW236" s="41"/>
      <c r="GQX236" s="41"/>
      <c r="GQY236" s="41"/>
      <c r="GQZ236" s="41"/>
      <c r="GRA236" s="41"/>
      <c r="GRB236" s="41"/>
      <c r="GRC236" s="41"/>
      <c r="GRD236" s="41"/>
      <c r="GRE236" s="41"/>
      <c r="GRF236" s="41"/>
      <c r="GRG236" s="41"/>
      <c r="GRH236" s="41"/>
      <c r="GRI236" s="41"/>
      <c r="GRJ236" s="41"/>
      <c r="GRK236" s="41"/>
      <c r="GRL236" s="41"/>
      <c r="GRM236" s="41"/>
      <c r="GRN236" s="41"/>
      <c r="GRO236" s="41"/>
      <c r="GRP236" s="41"/>
      <c r="GRQ236" s="41"/>
      <c r="GRR236" s="41"/>
      <c r="GRS236" s="41"/>
      <c r="GRT236" s="41"/>
      <c r="GRU236" s="41"/>
      <c r="GRV236" s="41"/>
      <c r="GRW236" s="41"/>
      <c r="GRX236" s="41"/>
      <c r="GRY236" s="41"/>
      <c r="GRZ236" s="41"/>
      <c r="GSA236" s="41"/>
      <c r="GSB236" s="41"/>
      <c r="GSC236" s="41"/>
      <c r="GSD236" s="41"/>
      <c r="GSE236" s="41"/>
      <c r="GSF236" s="41"/>
      <c r="GSG236" s="41"/>
      <c r="GSH236" s="41"/>
      <c r="GSI236" s="41"/>
      <c r="GSJ236" s="41"/>
      <c r="GSK236" s="41"/>
      <c r="GSL236" s="41"/>
      <c r="GSM236" s="41"/>
      <c r="GSN236" s="41"/>
      <c r="GSO236" s="41"/>
      <c r="GSP236" s="41"/>
      <c r="GSQ236" s="41"/>
      <c r="GSR236" s="41"/>
      <c r="GSS236" s="41"/>
      <c r="GST236" s="41"/>
      <c r="GSU236" s="41"/>
      <c r="GSV236" s="41"/>
      <c r="GSW236" s="41"/>
      <c r="GSX236" s="41"/>
      <c r="GSY236" s="41"/>
      <c r="GSZ236" s="41"/>
      <c r="GTA236" s="41"/>
      <c r="GTB236" s="41"/>
      <c r="GTC236" s="41"/>
      <c r="GTD236" s="41"/>
      <c r="GTE236" s="41"/>
      <c r="GTF236" s="41"/>
      <c r="GTG236" s="41"/>
      <c r="GTH236" s="41"/>
      <c r="GTI236" s="41"/>
      <c r="GTJ236" s="41"/>
      <c r="GTK236" s="41"/>
      <c r="GTL236" s="41"/>
      <c r="GTM236" s="41"/>
      <c r="GTN236" s="41"/>
      <c r="GTO236" s="41"/>
      <c r="GTP236" s="41"/>
      <c r="GTQ236" s="41"/>
      <c r="GTR236" s="41"/>
      <c r="GTS236" s="41"/>
      <c r="GTT236" s="41"/>
      <c r="GTU236" s="41"/>
      <c r="GTV236" s="41"/>
      <c r="GTW236" s="41"/>
      <c r="GTX236" s="41"/>
      <c r="GTY236" s="41"/>
      <c r="GTZ236" s="41"/>
      <c r="GUA236" s="41"/>
      <c r="GUB236" s="41"/>
      <c r="GUC236" s="41"/>
      <c r="GUD236" s="41"/>
      <c r="GUE236" s="41"/>
      <c r="GUF236" s="41"/>
      <c r="GUG236" s="41"/>
      <c r="GUH236" s="41"/>
      <c r="GUI236" s="41"/>
      <c r="GUJ236" s="41"/>
      <c r="GUK236" s="41"/>
      <c r="GUL236" s="41"/>
      <c r="GUM236" s="41"/>
      <c r="GUN236" s="41"/>
      <c r="GUO236" s="41"/>
      <c r="GUP236" s="41"/>
      <c r="GUQ236" s="41"/>
      <c r="GUR236" s="41"/>
      <c r="GUS236" s="41"/>
      <c r="GUT236" s="41"/>
      <c r="GUU236" s="41"/>
      <c r="GUV236" s="41"/>
      <c r="GUW236" s="41"/>
      <c r="GUX236" s="41"/>
      <c r="GUY236" s="41"/>
      <c r="GUZ236" s="41"/>
      <c r="GVA236" s="41"/>
      <c r="GVB236" s="41"/>
      <c r="GVC236" s="41"/>
      <c r="GVD236" s="41"/>
      <c r="GVE236" s="41"/>
      <c r="GVF236" s="41"/>
      <c r="GVG236" s="41"/>
      <c r="GVH236" s="41"/>
      <c r="GVI236" s="41"/>
      <c r="GVJ236" s="41"/>
      <c r="GVK236" s="41"/>
      <c r="GVL236" s="41"/>
      <c r="GVM236" s="41"/>
      <c r="GVN236" s="41"/>
      <c r="GVO236" s="41"/>
      <c r="GVP236" s="41"/>
      <c r="GVQ236" s="41"/>
      <c r="GVR236" s="41"/>
      <c r="GVS236" s="41"/>
      <c r="GVT236" s="41"/>
      <c r="GVU236" s="41"/>
      <c r="GVV236" s="41"/>
      <c r="GVW236" s="41"/>
      <c r="GVX236" s="41"/>
      <c r="GVY236" s="41"/>
      <c r="GVZ236" s="41"/>
      <c r="GWA236" s="41"/>
      <c r="GWB236" s="41"/>
      <c r="GWC236" s="41"/>
      <c r="GWD236" s="41"/>
      <c r="GWE236" s="41"/>
      <c r="GWF236" s="41"/>
      <c r="GWG236" s="41"/>
      <c r="GWH236" s="41"/>
      <c r="GWI236" s="41"/>
      <c r="GWJ236" s="41"/>
      <c r="GWK236" s="41"/>
      <c r="GWL236" s="41"/>
      <c r="GWM236" s="41"/>
      <c r="GWN236" s="41"/>
      <c r="GWO236" s="41"/>
      <c r="GWP236" s="41"/>
      <c r="GWQ236" s="41"/>
      <c r="GWR236" s="41"/>
      <c r="GWS236" s="41"/>
      <c r="GWT236" s="41"/>
      <c r="GWU236" s="41"/>
      <c r="GWV236" s="41"/>
      <c r="GWW236" s="41"/>
      <c r="GWX236" s="41"/>
      <c r="GWY236" s="41"/>
      <c r="GWZ236" s="41"/>
      <c r="GXA236" s="41"/>
      <c r="GXB236" s="41"/>
      <c r="GXC236" s="41"/>
      <c r="GXD236" s="41"/>
      <c r="GXE236" s="41"/>
      <c r="GXF236" s="41"/>
      <c r="GXG236" s="41"/>
      <c r="GXH236" s="41"/>
      <c r="GXI236" s="41"/>
      <c r="GXJ236" s="41"/>
      <c r="GXK236" s="41"/>
      <c r="GXL236" s="41"/>
      <c r="GXM236" s="41"/>
      <c r="GXN236" s="41"/>
      <c r="GXO236" s="41"/>
      <c r="GXP236" s="41"/>
      <c r="GXQ236" s="41"/>
      <c r="GXR236" s="41"/>
      <c r="GXS236" s="41"/>
      <c r="GXT236" s="41"/>
      <c r="GXU236" s="41"/>
      <c r="GXV236" s="41"/>
      <c r="GXW236" s="41"/>
      <c r="GXX236" s="41"/>
      <c r="GXY236" s="41"/>
      <c r="GXZ236" s="41"/>
      <c r="GYA236" s="41"/>
      <c r="GYB236" s="41"/>
      <c r="GYC236" s="41"/>
      <c r="GYD236" s="41"/>
      <c r="GYE236" s="41"/>
      <c r="GYF236" s="41"/>
      <c r="GYG236" s="41"/>
      <c r="GYH236" s="41"/>
      <c r="GYI236" s="41"/>
      <c r="GYJ236" s="41"/>
      <c r="GYK236" s="41"/>
      <c r="GYL236" s="41"/>
      <c r="GYM236" s="41"/>
      <c r="GYN236" s="41"/>
      <c r="GYO236" s="41"/>
      <c r="GYP236" s="41"/>
      <c r="GYQ236" s="41"/>
      <c r="GYR236" s="41"/>
      <c r="GYS236" s="41"/>
      <c r="GYT236" s="41"/>
      <c r="GYU236" s="41"/>
      <c r="GYV236" s="41"/>
      <c r="GYW236" s="41"/>
      <c r="GYX236" s="41"/>
      <c r="GYY236" s="41"/>
      <c r="GYZ236" s="41"/>
      <c r="GZA236" s="41"/>
      <c r="GZB236" s="41"/>
      <c r="GZC236" s="41"/>
      <c r="GZD236" s="41"/>
      <c r="GZE236" s="41"/>
      <c r="GZF236" s="41"/>
      <c r="GZG236" s="41"/>
      <c r="GZH236" s="41"/>
      <c r="GZI236" s="41"/>
      <c r="GZJ236" s="41"/>
      <c r="GZK236" s="41"/>
      <c r="GZL236" s="41"/>
      <c r="GZM236" s="41"/>
      <c r="GZN236" s="41"/>
      <c r="GZO236" s="41"/>
      <c r="GZP236" s="41"/>
      <c r="GZQ236" s="41"/>
      <c r="GZR236" s="41"/>
      <c r="GZS236" s="41"/>
      <c r="GZT236" s="41"/>
      <c r="GZU236" s="41"/>
      <c r="GZV236" s="41"/>
      <c r="GZW236" s="41"/>
      <c r="GZX236" s="41"/>
      <c r="GZY236" s="41"/>
      <c r="GZZ236" s="41"/>
      <c r="HAA236" s="41"/>
      <c r="HAB236" s="41"/>
      <c r="HAC236" s="41"/>
      <c r="HAD236" s="41"/>
      <c r="HAE236" s="41"/>
      <c r="HAF236" s="41"/>
      <c r="HAG236" s="41"/>
      <c r="HAH236" s="41"/>
      <c r="HAI236" s="41"/>
      <c r="HAJ236" s="41"/>
      <c r="HAK236" s="41"/>
      <c r="HAL236" s="41"/>
      <c r="HAM236" s="41"/>
      <c r="HAN236" s="41"/>
      <c r="HAO236" s="41"/>
      <c r="HAP236" s="41"/>
      <c r="HAQ236" s="41"/>
      <c r="HAR236" s="41"/>
      <c r="HAS236" s="41"/>
      <c r="HAT236" s="41"/>
      <c r="HAU236" s="41"/>
      <c r="HAV236" s="41"/>
      <c r="HAW236" s="41"/>
      <c r="HAX236" s="41"/>
      <c r="HAY236" s="41"/>
      <c r="HAZ236" s="41"/>
      <c r="HBA236" s="41"/>
      <c r="HBB236" s="41"/>
      <c r="HBC236" s="41"/>
      <c r="HBD236" s="41"/>
      <c r="HBE236" s="41"/>
      <c r="HBF236" s="41"/>
      <c r="HBG236" s="41"/>
      <c r="HBH236" s="41"/>
      <c r="HBI236" s="41"/>
      <c r="HBJ236" s="41"/>
      <c r="HBK236" s="41"/>
      <c r="HBL236" s="41"/>
      <c r="HBM236" s="41"/>
      <c r="HBN236" s="41"/>
      <c r="HBO236" s="41"/>
      <c r="HBP236" s="41"/>
      <c r="HBQ236" s="41"/>
      <c r="HBR236" s="41"/>
      <c r="HBS236" s="41"/>
      <c r="HBT236" s="41"/>
      <c r="HBU236" s="41"/>
      <c r="HBV236" s="41"/>
      <c r="HBW236" s="41"/>
      <c r="HBX236" s="41"/>
      <c r="HBY236" s="41"/>
      <c r="HBZ236" s="41"/>
      <c r="HCA236" s="41"/>
      <c r="HCB236" s="41"/>
      <c r="HCC236" s="41"/>
      <c r="HCD236" s="41"/>
      <c r="HCE236" s="41"/>
      <c r="HCF236" s="41"/>
      <c r="HCG236" s="41"/>
      <c r="HCH236" s="41"/>
      <c r="HCI236" s="41"/>
      <c r="HCJ236" s="41"/>
      <c r="HCK236" s="41"/>
      <c r="HCL236" s="41"/>
      <c r="HCM236" s="41"/>
      <c r="HCN236" s="41"/>
      <c r="HCO236" s="41"/>
      <c r="HCP236" s="41"/>
      <c r="HCQ236" s="41"/>
      <c r="HCR236" s="41"/>
      <c r="HCS236" s="41"/>
      <c r="HCT236" s="41"/>
      <c r="HCU236" s="41"/>
      <c r="HCV236" s="41"/>
      <c r="HCW236" s="41"/>
      <c r="HCX236" s="41"/>
      <c r="HCY236" s="41"/>
      <c r="HCZ236" s="41"/>
      <c r="HDA236" s="41"/>
      <c r="HDB236" s="41"/>
      <c r="HDC236" s="41"/>
      <c r="HDD236" s="41"/>
      <c r="HDE236" s="41"/>
      <c r="HDF236" s="41"/>
      <c r="HDG236" s="41"/>
      <c r="HDH236" s="41"/>
      <c r="HDI236" s="41"/>
      <c r="HDJ236" s="41"/>
      <c r="HDK236" s="41"/>
      <c r="HDL236" s="41"/>
      <c r="HDM236" s="41"/>
      <c r="HDN236" s="41"/>
      <c r="HDO236" s="41"/>
      <c r="HDP236" s="41"/>
      <c r="HDQ236" s="41"/>
      <c r="HDR236" s="41"/>
      <c r="HDS236" s="41"/>
      <c r="HDT236" s="41"/>
      <c r="HDU236" s="41"/>
      <c r="HDV236" s="41"/>
      <c r="HDW236" s="41"/>
      <c r="HDX236" s="41"/>
      <c r="HDY236" s="41"/>
      <c r="HDZ236" s="41"/>
      <c r="HEA236" s="41"/>
      <c r="HEB236" s="41"/>
      <c r="HEC236" s="41"/>
      <c r="HED236" s="41"/>
      <c r="HEE236" s="41"/>
      <c r="HEF236" s="41"/>
      <c r="HEG236" s="41"/>
      <c r="HEH236" s="41"/>
      <c r="HEI236" s="41"/>
      <c r="HEJ236" s="41"/>
      <c r="HEK236" s="41"/>
      <c r="HEL236" s="41"/>
      <c r="HEM236" s="41"/>
      <c r="HEN236" s="41"/>
      <c r="HEO236" s="41"/>
      <c r="HEP236" s="41"/>
      <c r="HEQ236" s="41"/>
      <c r="HER236" s="41"/>
      <c r="HES236" s="41"/>
      <c r="HET236" s="41"/>
      <c r="HEU236" s="41"/>
      <c r="HEV236" s="41"/>
      <c r="HEW236" s="41"/>
      <c r="HEX236" s="41"/>
      <c r="HEY236" s="41"/>
      <c r="HEZ236" s="41"/>
      <c r="HFA236" s="41"/>
      <c r="HFB236" s="41"/>
      <c r="HFC236" s="41"/>
      <c r="HFD236" s="41"/>
      <c r="HFE236" s="41"/>
      <c r="HFF236" s="41"/>
      <c r="HFG236" s="41"/>
      <c r="HFH236" s="41"/>
      <c r="HFI236" s="41"/>
      <c r="HFJ236" s="41"/>
      <c r="HFK236" s="41"/>
      <c r="HFL236" s="41"/>
      <c r="HFM236" s="41"/>
      <c r="HFN236" s="41"/>
      <c r="HFO236" s="41"/>
      <c r="HFP236" s="41"/>
      <c r="HFQ236" s="41"/>
      <c r="HFR236" s="41"/>
      <c r="HFS236" s="41"/>
      <c r="HFT236" s="41"/>
      <c r="HFU236" s="41"/>
      <c r="HFV236" s="41"/>
      <c r="HFW236" s="41"/>
      <c r="HFX236" s="41"/>
      <c r="HFY236" s="41"/>
      <c r="HFZ236" s="41"/>
      <c r="HGA236" s="41"/>
      <c r="HGB236" s="41"/>
      <c r="HGC236" s="41"/>
      <c r="HGD236" s="41"/>
      <c r="HGE236" s="41"/>
      <c r="HGF236" s="41"/>
      <c r="HGG236" s="41"/>
      <c r="HGH236" s="41"/>
      <c r="HGI236" s="41"/>
      <c r="HGJ236" s="41"/>
      <c r="HGK236" s="41"/>
      <c r="HGL236" s="41"/>
      <c r="HGM236" s="41"/>
      <c r="HGN236" s="41"/>
      <c r="HGO236" s="41"/>
      <c r="HGP236" s="41"/>
      <c r="HGQ236" s="41"/>
      <c r="HGR236" s="41"/>
      <c r="HGS236" s="41"/>
      <c r="HGT236" s="41"/>
      <c r="HGU236" s="41"/>
      <c r="HGV236" s="41"/>
      <c r="HGW236" s="41"/>
      <c r="HGX236" s="41"/>
      <c r="HGY236" s="41"/>
      <c r="HGZ236" s="41"/>
      <c r="HHA236" s="41"/>
      <c r="HHB236" s="41"/>
      <c r="HHC236" s="41"/>
      <c r="HHD236" s="41"/>
      <c r="HHE236" s="41"/>
      <c r="HHF236" s="41"/>
      <c r="HHG236" s="41"/>
      <c r="HHH236" s="41"/>
      <c r="HHI236" s="41"/>
      <c r="HHJ236" s="41"/>
      <c r="HHK236" s="41"/>
      <c r="HHL236" s="41"/>
      <c r="HHM236" s="41"/>
      <c r="HHN236" s="41"/>
      <c r="HHO236" s="41"/>
      <c r="HHP236" s="41"/>
      <c r="HHQ236" s="41"/>
      <c r="HHR236" s="41"/>
      <c r="HHS236" s="41"/>
      <c r="HHT236" s="41"/>
      <c r="HHU236" s="41"/>
      <c r="HHV236" s="41"/>
      <c r="HHW236" s="41"/>
      <c r="HHX236" s="41"/>
      <c r="HHY236" s="41"/>
      <c r="HHZ236" s="41"/>
      <c r="HIA236" s="41"/>
      <c r="HIB236" s="41"/>
      <c r="HIC236" s="41"/>
      <c r="HID236" s="41"/>
      <c r="HIE236" s="41"/>
      <c r="HIF236" s="41"/>
      <c r="HIG236" s="41"/>
      <c r="HIH236" s="41"/>
      <c r="HII236" s="41"/>
      <c r="HIJ236" s="41"/>
      <c r="HIK236" s="41"/>
      <c r="HIL236" s="41"/>
      <c r="HIM236" s="41"/>
      <c r="HIN236" s="41"/>
      <c r="HIO236" s="41"/>
      <c r="HIP236" s="41"/>
      <c r="HIQ236" s="41"/>
      <c r="HIR236" s="41"/>
      <c r="HIS236" s="41"/>
      <c r="HIT236" s="41"/>
      <c r="HIU236" s="41"/>
      <c r="HIV236" s="41"/>
      <c r="HIW236" s="41"/>
      <c r="HIX236" s="41"/>
      <c r="HIY236" s="41"/>
      <c r="HIZ236" s="41"/>
      <c r="HJA236" s="41"/>
      <c r="HJB236" s="41"/>
      <c r="HJC236" s="41"/>
      <c r="HJD236" s="41"/>
      <c r="HJE236" s="41"/>
      <c r="HJF236" s="41"/>
      <c r="HJG236" s="41"/>
      <c r="HJH236" s="41"/>
      <c r="HJI236" s="41"/>
      <c r="HJJ236" s="41"/>
      <c r="HJK236" s="41"/>
      <c r="HJL236" s="41"/>
      <c r="HJM236" s="41"/>
      <c r="HJN236" s="41"/>
      <c r="HJO236" s="41"/>
      <c r="HJP236" s="41"/>
      <c r="HJQ236" s="41"/>
      <c r="HJR236" s="41"/>
      <c r="HJS236" s="41"/>
      <c r="HJT236" s="41"/>
      <c r="HJU236" s="41"/>
      <c r="HJV236" s="41"/>
      <c r="HJW236" s="41"/>
      <c r="HJX236" s="41"/>
      <c r="HJY236" s="41"/>
      <c r="HJZ236" s="41"/>
      <c r="HKA236" s="41"/>
      <c r="HKB236" s="41"/>
      <c r="HKC236" s="41"/>
      <c r="HKD236" s="41"/>
      <c r="HKE236" s="41"/>
      <c r="HKF236" s="41"/>
      <c r="HKG236" s="41"/>
      <c r="HKH236" s="41"/>
      <c r="HKI236" s="41"/>
      <c r="HKJ236" s="41"/>
      <c r="HKK236" s="41"/>
      <c r="HKL236" s="41"/>
      <c r="HKM236" s="41"/>
      <c r="HKN236" s="41"/>
      <c r="HKO236" s="41"/>
      <c r="HKP236" s="41"/>
      <c r="HKQ236" s="41"/>
      <c r="HKR236" s="41"/>
      <c r="HKS236" s="41"/>
      <c r="HKT236" s="41"/>
      <c r="HKU236" s="41"/>
      <c r="HKV236" s="41"/>
      <c r="HKW236" s="41"/>
      <c r="HKX236" s="41"/>
      <c r="HKY236" s="41"/>
      <c r="HKZ236" s="41"/>
      <c r="HLA236" s="41"/>
      <c r="HLB236" s="41"/>
      <c r="HLC236" s="41"/>
      <c r="HLD236" s="41"/>
      <c r="HLE236" s="41"/>
      <c r="HLF236" s="41"/>
      <c r="HLG236" s="41"/>
      <c r="HLH236" s="41"/>
      <c r="HLI236" s="41"/>
      <c r="HLJ236" s="41"/>
      <c r="HLK236" s="41"/>
      <c r="HLL236" s="41"/>
      <c r="HLM236" s="41"/>
      <c r="HLN236" s="41"/>
      <c r="HLO236" s="41"/>
      <c r="HLP236" s="41"/>
      <c r="HLQ236" s="41"/>
      <c r="HLR236" s="41"/>
      <c r="HLS236" s="41"/>
      <c r="HLT236" s="41"/>
      <c r="HLU236" s="41"/>
      <c r="HLV236" s="41"/>
      <c r="HLW236" s="41"/>
      <c r="HLX236" s="41"/>
      <c r="HLY236" s="41"/>
      <c r="HLZ236" s="41"/>
      <c r="HMA236" s="41"/>
      <c r="HMB236" s="41"/>
      <c r="HMC236" s="41"/>
      <c r="HMD236" s="41"/>
      <c r="HME236" s="41"/>
      <c r="HMF236" s="41"/>
      <c r="HMG236" s="41"/>
      <c r="HMH236" s="41"/>
      <c r="HMI236" s="41"/>
      <c r="HMJ236" s="41"/>
      <c r="HMK236" s="41"/>
      <c r="HML236" s="41"/>
      <c r="HMM236" s="41"/>
      <c r="HMN236" s="41"/>
      <c r="HMO236" s="41"/>
      <c r="HMP236" s="41"/>
      <c r="HMQ236" s="41"/>
      <c r="HMR236" s="41"/>
      <c r="HMS236" s="41"/>
      <c r="HMT236" s="41"/>
      <c r="HMU236" s="41"/>
      <c r="HMV236" s="41"/>
      <c r="HMW236" s="41"/>
      <c r="HMX236" s="41"/>
      <c r="HMY236" s="41"/>
      <c r="HMZ236" s="41"/>
      <c r="HNA236" s="41"/>
      <c r="HNB236" s="41"/>
      <c r="HNC236" s="41"/>
      <c r="HND236" s="41"/>
      <c r="HNE236" s="41"/>
      <c r="HNF236" s="41"/>
      <c r="HNG236" s="41"/>
      <c r="HNH236" s="41"/>
      <c r="HNI236" s="41"/>
      <c r="HNJ236" s="41"/>
      <c r="HNK236" s="41"/>
      <c r="HNL236" s="41"/>
      <c r="HNM236" s="41"/>
      <c r="HNN236" s="41"/>
      <c r="HNO236" s="41"/>
      <c r="HNP236" s="41"/>
      <c r="HNQ236" s="41"/>
      <c r="HNR236" s="41"/>
      <c r="HNS236" s="41"/>
      <c r="HNT236" s="41"/>
      <c r="HNU236" s="41"/>
      <c r="HNV236" s="41"/>
      <c r="HNW236" s="41"/>
      <c r="HNX236" s="41"/>
      <c r="HNY236" s="41"/>
      <c r="HNZ236" s="41"/>
      <c r="HOA236" s="41"/>
      <c r="HOB236" s="41"/>
      <c r="HOC236" s="41"/>
      <c r="HOD236" s="41"/>
      <c r="HOE236" s="41"/>
      <c r="HOF236" s="41"/>
      <c r="HOG236" s="41"/>
      <c r="HOH236" s="41"/>
      <c r="HOI236" s="41"/>
      <c r="HOJ236" s="41"/>
      <c r="HOK236" s="41"/>
      <c r="HOL236" s="41"/>
      <c r="HOM236" s="41"/>
      <c r="HON236" s="41"/>
      <c r="HOO236" s="41"/>
      <c r="HOP236" s="41"/>
      <c r="HOQ236" s="41"/>
      <c r="HOR236" s="41"/>
      <c r="HOS236" s="41"/>
      <c r="HOT236" s="41"/>
      <c r="HOU236" s="41"/>
      <c r="HOV236" s="41"/>
      <c r="HOW236" s="41"/>
      <c r="HOX236" s="41"/>
      <c r="HOY236" s="41"/>
      <c r="HOZ236" s="41"/>
      <c r="HPA236" s="41"/>
      <c r="HPB236" s="41"/>
      <c r="HPC236" s="41"/>
      <c r="HPD236" s="41"/>
      <c r="HPE236" s="41"/>
      <c r="HPF236" s="41"/>
      <c r="HPG236" s="41"/>
      <c r="HPH236" s="41"/>
      <c r="HPI236" s="41"/>
      <c r="HPJ236" s="41"/>
      <c r="HPK236" s="41"/>
      <c r="HPL236" s="41"/>
      <c r="HPM236" s="41"/>
      <c r="HPN236" s="41"/>
      <c r="HPO236" s="41"/>
      <c r="HPP236" s="41"/>
      <c r="HPQ236" s="41"/>
      <c r="HPR236" s="41"/>
      <c r="HPS236" s="41"/>
      <c r="HPT236" s="41"/>
      <c r="HPU236" s="41"/>
      <c r="HPV236" s="41"/>
      <c r="HPW236" s="41"/>
      <c r="HPX236" s="41"/>
      <c r="HPY236" s="41"/>
      <c r="HPZ236" s="41"/>
      <c r="HQA236" s="41"/>
      <c r="HQB236" s="41"/>
      <c r="HQC236" s="41"/>
      <c r="HQD236" s="41"/>
      <c r="HQE236" s="41"/>
      <c r="HQF236" s="41"/>
      <c r="HQG236" s="41"/>
      <c r="HQH236" s="41"/>
      <c r="HQI236" s="41"/>
      <c r="HQJ236" s="41"/>
      <c r="HQK236" s="41"/>
      <c r="HQL236" s="41"/>
      <c r="HQM236" s="41"/>
      <c r="HQN236" s="41"/>
      <c r="HQO236" s="41"/>
      <c r="HQP236" s="41"/>
      <c r="HQQ236" s="41"/>
      <c r="HQR236" s="41"/>
      <c r="HQS236" s="41"/>
      <c r="HQT236" s="41"/>
      <c r="HQU236" s="41"/>
      <c r="HQV236" s="41"/>
      <c r="HQW236" s="41"/>
      <c r="HQX236" s="41"/>
      <c r="HQY236" s="41"/>
      <c r="HQZ236" s="41"/>
      <c r="HRA236" s="41"/>
      <c r="HRB236" s="41"/>
      <c r="HRC236" s="41"/>
      <c r="HRD236" s="41"/>
      <c r="HRE236" s="41"/>
      <c r="HRF236" s="41"/>
      <c r="HRG236" s="41"/>
      <c r="HRH236" s="41"/>
      <c r="HRI236" s="41"/>
      <c r="HRJ236" s="41"/>
      <c r="HRK236" s="41"/>
      <c r="HRL236" s="41"/>
      <c r="HRM236" s="41"/>
      <c r="HRN236" s="41"/>
      <c r="HRO236" s="41"/>
      <c r="HRP236" s="41"/>
      <c r="HRQ236" s="41"/>
      <c r="HRR236" s="41"/>
      <c r="HRS236" s="41"/>
      <c r="HRT236" s="41"/>
      <c r="HRU236" s="41"/>
      <c r="HRV236" s="41"/>
      <c r="HRW236" s="41"/>
      <c r="HRX236" s="41"/>
      <c r="HRY236" s="41"/>
      <c r="HRZ236" s="41"/>
      <c r="HSA236" s="41"/>
      <c r="HSB236" s="41"/>
      <c r="HSC236" s="41"/>
      <c r="HSD236" s="41"/>
      <c r="HSE236" s="41"/>
      <c r="HSF236" s="41"/>
      <c r="HSG236" s="41"/>
      <c r="HSH236" s="41"/>
      <c r="HSI236" s="41"/>
      <c r="HSJ236" s="41"/>
      <c r="HSK236" s="41"/>
      <c r="HSL236" s="41"/>
      <c r="HSM236" s="41"/>
      <c r="HSN236" s="41"/>
      <c r="HSO236" s="41"/>
      <c r="HSP236" s="41"/>
      <c r="HSQ236" s="41"/>
      <c r="HSR236" s="41"/>
      <c r="HSS236" s="41"/>
      <c r="HST236" s="41"/>
      <c r="HSU236" s="41"/>
      <c r="HSV236" s="41"/>
      <c r="HSW236" s="41"/>
      <c r="HSX236" s="41"/>
      <c r="HSY236" s="41"/>
      <c r="HSZ236" s="41"/>
      <c r="HTA236" s="41"/>
      <c r="HTB236" s="41"/>
      <c r="HTC236" s="41"/>
      <c r="HTD236" s="41"/>
      <c r="HTE236" s="41"/>
      <c r="HTF236" s="41"/>
      <c r="HTG236" s="41"/>
      <c r="HTH236" s="41"/>
      <c r="HTI236" s="41"/>
      <c r="HTJ236" s="41"/>
      <c r="HTK236" s="41"/>
      <c r="HTL236" s="41"/>
      <c r="HTM236" s="41"/>
      <c r="HTN236" s="41"/>
      <c r="HTO236" s="41"/>
      <c r="HTP236" s="41"/>
      <c r="HTQ236" s="41"/>
      <c r="HTR236" s="41"/>
      <c r="HTS236" s="41"/>
      <c r="HTT236" s="41"/>
      <c r="HTU236" s="41"/>
      <c r="HTV236" s="41"/>
      <c r="HTW236" s="41"/>
      <c r="HTX236" s="41"/>
      <c r="HTY236" s="41"/>
      <c r="HTZ236" s="41"/>
      <c r="HUA236" s="41"/>
      <c r="HUB236" s="41"/>
      <c r="HUC236" s="41"/>
      <c r="HUD236" s="41"/>
      <c r="HUE236" s="41"/>
      <c r="HUF236" s="41"/>
      <c r="HUG236" s="41"/>
      <c r="HUH236" s="41"/>
      <c r="HUI236" s="41"/>
      <c r="HUJ236" s="41"/>
      <c r="HUK236" s="41"/>
      <c r="HUL236" s="41"/>
      <c r="HUM236" s="41"/>
      <c r="HUN236" s="41"/>
      <c r="HUO236" s="41"/>
      <c r="HUP236" s="41"/>
      <c r="HUQ236" s="41"/>
      <c r="HUR236" s="41"/>
      <c r="HUS236" s="41"/>
      <c r="HUT236" s="41"/>
      <c r="HUU236" s="41"/>
      <c r="HUV236" s="41"/>
      <c r="HUW236" s="41"/>
      <c r="HUX236" s="41"/>
      <c r="HUY236" s="41"/>
      <c r="HUZ236" s="41"/>
      <c r="HVA236" s="41"/>
      <c r="HVB236" s="41"/>
      <c r="HVC236" s="41"/>
      <c r="HVD236" s="41"/>
      <c r="HVE236" s="41"/>
      <c r="HVF236" s="41"/>
      <c r="HVG236" s="41"/>
      <c r="HVH236" s="41"/>
      <c r="HVI236" s="41"/>
      <c r="HVJ236" s="41"/>
      <c r="HVK236" s="41"/>
      <c r="HVL236" s="41"/>
      <c r="HVM236" s="41"/>
      <c r="HVN236" s="41"/>
      <c r="HVO236" s="41"/>
      <c r="HVP236" s="41"/>
      <c r="HVQ236" s="41"/>
      <c r="HVR236" s="41"/>
      <c r="HVS236" s="41"/>
      <c r="HVT236" s="41"/>
      <c r="HVU236" s="41"/>
      <c r="HVV236" s="41"/>
      <c r="HVW236" s="41"/>
      <c r="HVX236" s="41"/>
      <c r="HVY236" s="41"/>
      <c r="HVZ236" s="41"/>
      <c r="HWA236" s="41"/>
      <c r="HWB236" s="41"/>
      <c r="HWC236" s="41"/>
      <c r="HWD236" s="41"/>
      <c r="HWE236" s="41"/>
      <c r="HWF236" s="41"/>
      <c r="HWG236" s="41"/>
      <c r="HWH236" s="41"/>
      <c r="HWI236" s="41"/>
      <c r="HWJ236" s="41"/>
      <c r="HWK236" s="41"/>
      <c r="HWL236" s="41"/>
      <c r="HWM236" s="41"/>
      <c r="HWN236" s="41"/>
      <c r="HWO236" s="41"/>
      <c r="HWP236" s="41"/>
      <c r="HWQ236" s="41"/>
      <c r="HWR236" s="41"/>
      <c r="HWS236" s="41"/>
      <c r="HWT236" s="41"/>
      <c r="HWU236" s="41"/>
      <c r="HWV236" s="41"/>
      <c r="HWW236" s="41"/>
      <c r="HWX236" s="41"/>
      <c r="HWY236" s="41"/>
      <c r="HWZ236" s="41"/>
      <c r="HXA236" s="41"/>
      <c r="HXB236" s="41"/>
      <c r="HXC236" s="41"/>
      <c r="HXD236" s="41"/>
      <c r="HXE236" s="41"/>
      <c r="HXF236" s="41"/>
      <c r="HXG236" s="41"/>
      <c r="HXH236" s="41"/>
      <c r="HXI236" s="41"/>
      <c r="HXJ236" s="41"/>
      <c r="HXK236" s="41"/>
      <c r="HXL236" s="41"/>
      <c r="HXM236" s="41"/>
      <c r="HXN236" s="41"/>
      <c r="HXO236" s="41"/>
      <c r="HXP236" s="41"/>
      <c r="HXQ236" s="41"/>
      <c r="HXR236" s="41"/>
      <c r="HXS236" s="41"/>
      <c r="HXT236" s="41"/>
      <c r="HXU236" s="41"/>
      <c r="HXV236" s="41"/>
      <c r="HXW236" s="41"/>
      <c r="HXX236" s="41"/>
      <c r="HXY236" s="41"/>
      <c r="HXZ236" s="41"/>
      <c r="HYA236" s="41"/>
      <c r="HYB236" s="41"/>
      <c r="HYC236" s="41"/>
      <c r="HYD236" s="41"/>
      <c r="HYE236" s="41"/>
      <c r="HYF236" s="41"/>
      <c r="HYG236" s="41"/>
      <c r="HYH236" s="41"/>
      <c r="HYI236" s="41"/>
      <c r="HYJ236" s="41"/>
      <c r="HYK236" s="41"/>
      <c r="HYL236" s="41"/>
      <c r="HYM236" s="41"/>
      <c r="HYN236" s="41"/>
      <c r="HYO236" s="41"/>
      <c r="HYP236" s="41"/>
      <c r="HYQ236" s="41"/>
      <c r="HYR236" s="41"/>
      <c r="HYS236" s="41"/>
      <c r="HYT236" s="41"/>
      <c r="HYU236" s="41"/>
      <c r="HYV236" s="41"/>
      <c r="HYW236" s="41"/>
      <c r="HYX236" s="41"/>
      <c r="HYY236" s="41"/>
      <c r="HYZ236" s="41"/>
      <c r="HZA236" s="41"/>
      <c r="HZB236" s="41"/>
      <c r="HZC236" s="41"/>
      <c r="HZD236" s="41"/>
      <c r="HZE236" s="41"/>
      <c r="HZF236" s="41"/>
      <c r="HZG236" s="41"/>
      <c r="HZH236" s="41"/>
      <c r="HZI236" s="41"/>
      <c r="HZJ236" s="41"/>
      <c r="HZK236" s="41"/>
      <c r="HZL236" s="41"/>
      <c r="HZM236" s="41"/>
      <c r="HZN236" s="41"/>
      <c r="HZO236" s="41"/>
      <c r="HZP236" s="41"/>
      <c r="HZQ236" s="41"/>
      <c r="HZR236" s="41"/>
      <c r="HZS236" s="41"/>
      <c r="HZT236" s="41"/>
      <c r="HZU236" s="41"/>
      <c r="HZV236" s="41"/>
      <c r="HZW236" s="41"/>
      <c r="HZX236" s="41"/>
      <c r="HZY236" s="41"/>
      <c r="HZZ236" s="41"/>
      <c r="IAA236" s="41"/>
      <c r="IAB236" s="41"/>
      <c r="IAC236" s="41"/>
      <c r="IAD236" s="41"/>
      <c r="IAE236" s="41"/>
      <c r="IAF236" s="41"/>
      <c r="IAG236" s="41"/>
      <c r="IAH236" s="41"/>
      <c r="IAI236" s="41"/>
      <c r="IAJ236" s="41"/>
      <c r="IAK236" s="41"/>
      <c r="IAL236" s="41"/>
      <c r="IAM236" s="41"/>
      <c r="IAN236" s="41"/>
      <c r="IAO236" s="41"/>
      <c r="IAP236" s="41"/>
      <c r="IAQ236" s="41"/>
      <c r="IAR236" s="41"/>
      <c r="IAS236" s="41"/>
      <c r="IAT236" s="41"/>
      <c r="IAU236" s="41"/>
      <c r="IAV236" s="41"/>
      <c r="IAW236" s="41"/>
      <c r="IAX236" s="41"/>
      <c r="IAY236" s="41"/>
      <c r="IAZ236" s="41"/>
      <c r="IBA236" s="41"/>
      <c r="IBB236" s="41"/>
      <c r="IBC236" s="41"/>
      <c r="IBD236" s="41"/>
      <c r="IBE236" s="41"/>
      <c r="IBF236" s="41"/>
      <c r="IBG236" s="41"/>
      <c r="IBH236" s="41"/>
      <c r="IBI236" s="41"/>
      <c r="IBJ236" s="41"/>
      <c r="IBK236" s="41"/>
      <c r="IBL236" s="41"/>
      <c r="IBM236" s="41"/>
      <c r="IBN236" s="41"/>
      <c r="IBO236" s="41"/>
      <c r="IBP236" s="41"/>
      <c r="IBQ236" s="41"/>
      <c r="IBR236" s="41"/>
      <c r="IBS236" s="41"/>
      <c r="IBT236" s="41"/>
      <c r="IBU236" s="41"/>
      <c r="IBV236" s="41"/>
      <c r="IBW236" s="41"/>
      <c r="IBX236" s="41"/>
      <c r="IBY236" s="41"/>
      <c r="IBZ236" s="41"/>
      <c r="ICA236" s="41"/>
      <c r="ICB236" s="41"/>
      <c r="ICC236" s="41"/>
      <c r="ICD236" s="41"/>
      <c r="ICE236" s="41"/>
      <c r="ICF236" s="41"/>
      <c r="ICG236" s="41"/>
      <c r="ICH236" s="41"/>
      <c r="ICI236" s="41"/>
      <c r="ICJ236" s="41"/>
      <c r="ICK236" s="41"/>
      <c r="ICL236" s="41"/>
      <c r="ICM236" s="41"/>
      <c r="ICN236" s="41"/>
      <c r="ICO236" s="41"/>
      <c r="ICP236" s="41"/>
      <c r="ICQ236" s="41"/>
      <c r="ICR236" s="41"/>
      <c r="ICS236" s="41"/>
      <c r="ICT236" s="41"/>
      <c r="ICU236" s="41"/>
      <c r="ICV236" s="41"/>
      <c r="ICW236" s="41"/>
      <c r="ICX236" s="41"/>
      <c r="ICY236" s="41"/>
      <c r="ICZ236" s="41"/>
      <c r="IDA236" s="41"/>
      <c r="IDB236" s="41"/>
      <c r="IDC236" s="41"/>
      <c r="IDD236" s="41"/>
      <c r="IDE236" s="41"/>
      <c r="IDF236" s="41"/>
      <c r="IDG236" s="41"/>
      <c r="IDH236" s="41"/>
      <c r="IDI236" s="41"/>
      <c r="IDJ236" s="41"/>
      <c r="IDK236" s="41"/>
      <c r="IDL236" s="41"/>
      <c r="IDM236" s="41"/>
      <c r="IDN236" s="41"/>
      <c r="IDO236" s="41"/>
      <c r="IDP236" s="41"/>
      <c r="IDQ236" s="41"/>
      <c r="IDR236" s="41"/>
      <c r="IDS236" s="41"/>
      <c r="IDT236" s="41"/>
      <c r="IDU236" s="41"/>
      <c r="IDV236" s="41"/>
      <c r="IDW236" s="41"/>
      <c r="IDX236" s="41"/>
      <c r="IDY236" s="41"/>
      <c r="IDZ236" s="41"/>
      <c r="IEA236" s="41"/>
      <c r="IEB236" s="41"/>
      <c r="IEC236" s="41"/>
      <c r="IED236" s="41"/>
      <c r="IEE236" s="41"/>
      <c r="IEF236" s="41"/>
      <c r="IEG236" s="41"/>
      <c r="IEH236" s="41"/>
      <c r="IEI236" s="41"/>
      <c r="IEJ236" s="41"/>
      <c r="IEK236" s="41"/>
      <c r="IEL236" s="41"/>
      <c r="IEM236" s="41"/>
      <c r="IEN236" s="41"/>
      <c r="IEO236" s="41"/>
      <c r="IEP236" s="41"/>
      <c r="IEQ236" s="41"/>
      <c r="IER236" s="41"/>
      <c r="IES236" s="41"/>
      <c r="IET236" s="41"/>
      <c r="IEU236" s="41"/>
      <c r="IEV236" s="41"/>
      <c r="IEW236" s="41"/>
      <c r="IEX236" s="41"/>
      <c r="IEY236" s="41"/>
      <c r="IEZ236" s="41"/>
      <c r="IFA236" s="41"/>
      <c r="IFB236" s="41"/>
      <c r="IFC236" s="41"/>
      <c r="IFD236" s="41"/>
      <c r="IFE236" s="41"/>
      <c r="IFF236" s="41"/>
      <c r="IFG236" s="41"/>
      <c r="IFH236" s="41"/>
      <c r="IFI236" s="41"/>
      <c r="IFJ236" s="41"/>
      <c r="IFK236" s="41"/>
      <c r="IFL236" s="41"/>
      <c r="IFM236" s="41"/>
      <c r="IFN236" s="41"/>
      <c r="IFO236" s="41"/>
      <c r="IFP236" s="41"/>
      <c r="IFQ236" s="41"/>
      <c r="IFR236" s="41"/>
      <c r="IFS236" s="41"/>
      <c r="IFT236" s="41"/>
      <c r="IFU236" s="41"/>
      <c r="IFV236" s="41"/>
      <c r="IFW236" s="41"/>
      <c r="IFX236" s="41"/>
      <c r="IFY236" s="41"/>
      <c r="IFZ236" s="41"/>
      <c r="IGA236" s="41"/>
      <c r="IGB236" s="41"/>
      <c r="IGC236" s="41"/>
      <c r="IGD236" s="41"/>
      <c r="IGE236" s="41"/>
      <c r="IGF236" s="41"/>
      <c r="IGG236" s="41"/>
      <c r="IGH236" s="41"/>
      <c r="IGI236" s="41"/>
      <c r="IGJ236" s="41"/>
      <c r="IGK236" s="41"/>
      <c r="IGL236" s="41"/>
      <c r="IGM236" s="41"/>
      <c r="IGN236" s="41"/>
      <c r="IGO236" s="41"/>
      <c r="IGP236" s="41"/>
      <c r="IGQ236" s="41"/>
      <c r="IGR236" s="41"/>
      <c r="IGS236" s="41"/>
      <c r="IGT236" s="41"/>
      <c r="IGU236" s="41"/>
      <c r="IGV236" s="41"/>
      <c r="IGW236" s="41"/>
      <c r="IGX236" s="41"/>
      <c r="IGY236" s="41"/>
      <c r="IGZ236" s="41"/>
      <c r="IHA236" s="41"/>
      <c r="IHB236" s="41"/>
      <c r="IHC236" s="41"/>
      <c r="IHD236" s="41"/>
      <c r="IHE236" s="41"/>
      <c r="IHF236" s="41"/>
      <c r="IHG236" s="41"/>
      <c r="IHH236" s="41"/>
      <c r="IHI236" s="41"/>
      <c r="IHJ236" s="41"/>
      <c r="IHK236" s="41"/>
      <c r="IHL236" s="41"/>
      <c r="IHM236" s="41"/>
      <c r="IHN236" s="41"/>
      <c r="IHO236" s="41"/>
      <c r="IHP236" s="41"/>
      <c r="IHQ236" s="41"/>
      <c r="IHR236" s="41"/>
      <c r="IHS236" s="41"/>
      <c r="IHT236" s="41"/>
      <c r="IHU236" s="41"/>
      <c r="IHV236" s="41"/>
      <c r="IHW236" s="41"/>
      <c r="IHX236" s="41"/>
      <c r="IHY236" s="41"/>
      <c r="IHZ236" s="41"/>
      <c r="IIA236" s="41"/>
      <c r="IIB236" s="41"/>
      <c r="IIC236" s="41"/>
      <c r="IID236" s="41"/>
      <c r="IIE236" s="41"/>
      <c r="IIF236" s="41"/>
      <c r="IIG236" s="41"/>
      <c r="IIH236" s="41"/>
      <c r="III236" s="41"/>
      <c r="IIJ236" s="41"/>
      <c r="IIK236" s="41"/>
      <c r="IIL236" s="41"/>
      <c r="IIM236" s="41"/>
      <c r="IIN236" s="41"/>
      <c r="IIO236" s="41"/>
      <c r="IIP236" s="41"/>
      <c r="IIQ236" s="41"/>
      <c r="IIR236" s="41"/>
      <c r="IIS236" s="41"/>
      <c r="IIT236" s="41"/>
      <c r="IIU236" s="41"/>
      <c r="IIV236" s="41"/>
      <c r="IIW236" s="41"/>
      <c r="IIX236" s="41"/>
      <c r="IIY236" s="41"/>
      <c r="IIZ236" s="41"/>
      <c r="IJA236" s="41"/>
      <c r="IJB236" s="41"/>
      <c r="IJC236" s="41"/>
      <c r="IJD236" s="41"/>
      <c r="IJE236" s="41"/>
      <c r="IJF236" s="41"/>
      <c r="IJG236" s="41"/>
      <c r="IJH236" s="41"/>
      <c r="IJI236" s="41"/>
      <c r="IJJ236" s="41"/>
      <c r="IJK236" s="41"/>
      <c r="IJL236" s="41"/>
      <c r="IJM236" s="41"/>
      <c r="IJN236" s="41"/>
      <c r="IJO236" s="41"/>
      <c r="IJP236" s="41"/>
      <c r="IJQ236" s="41"/>
      <c r="IJR236" s="41"/>
      <c r="IJS236" s="41"/>
      <c r="IJT236" s="41"/>
      <c r="IJU236" s="41"/>
      <c r="IJV236" s="41"/>
      <c r="IJW236" s="41"/>
      <c r="IJX236" s="41"/>
      <c r="IJY236" s="41"/>
      <c r="IJZ236" s="41"/>
      <c r="IKA236" s="41"/>
      <c r="IKB236" s="41"/>
      <c r="IKC236" s="41"/>
      <c r="IKD236" s="41"/>
      <c r="IKE236" s="41"/>
      <c r="IKF236" s="41"/>
      <c r="IKG236" s="41"/>
      <c r="IKH236" s="41"/>
      <c r="IKI236" s="41"/>
      <c r="IKJ236" s="41"/>
      <c r="IKK236" s="41"/>
      <c r="IKL236" s="41"/>
      <c r="IKM236" s="41"/>
      <c r="IKN236" s="41"/>
      <c r="IKO236" s="41"/>
      <c r="IKP236" s="41"/>
      <c r="IKQ236" s="41"/>
      <c r="IKR236" s="41"/>
      <c r="IKS236" s="41"/>
      <c r="IKT236" s="41"/>
      <c r="IKU236" s="41"/>
      <c r="IKV236" s="41"/>
      <c r="IKW236" s="41"/>
      <c r="IKX236" s="41"/>
      <c r="IKY236" s="41"/>
      <c r="IKZ236" s="41"/>
      <c r="ILA236" s="41"/>
      <c r="ILB236" s="41"/>
      <c r="ILC236" s="41"/>
      <c r="ILD236" s="41"/>
      <c r="ILE236" s="41"/>
      <c r="ILF236" s="41"/>
      <c r="ILG236" s="41"/>
      <c r="ILH236" s="41"/>
      <c r="ILI236" s="41"/>
      <c r="ILJ236" s="41"/>
      <c r="ILK236" s="41"/>
      <c r="ILL236" s="41"/>
      <c r="ILM236" s="41"/>
      <c r="ILN236" s="41"/>
      <c r="ILO236" s="41"/>
      <c r="ILP236" s="41"/>
      <c r="ILQ236" s="41"/>
      <c r="ILR236" s="41"/>
      <c r="ILS236" s="41"/>
      <c r="ILT236" s="41"/>
      <c r="ILU236" s="41"/>
      <c r="ILV236" s="41"/>
      <c r="ILW236" s="41"/>
      <c r="ILX236" s="41"/>
      <c r="ILY236" s="41"/>
      <c r="ILZ236" s="41"/>
      <c r="IMA236" s="41"/>
      <c r="IMB236" s="41"/>
      <c r="IMC236" s="41"/>
      <c r="IMD236" s="41"/>
      <c r="IME236" s="41"/>
      <c r="IMF236" s="41"/>
      <c r="IMG236" s="41"/>
      <c r="IMH236" s="41"/>
      <c r="IMI236" s="41"/>
      <c r="IMJ236" s="41"/>
      <c r="IMK236" s="41"/>
      <c r="IML236" s="41"/>
      <c r="IMM236" s="41"/>
      <c r="IMN236" s="41"/>
      <c r="IMO236" s="41"/>
      <c r="IMP236" s="41"/>
      <c r="IMQ236" s="41"/>
      <c r="IMR236" s="41"/>
      <c r="IMS236" s="41"/>
      <c r="IMT236" s="41"/>
      <c r="IMU236" s="41"/>
      <c r="IMV236" s="41"/>
      <c r="IMW236" s="41"/>
      <c r="IMX236" s="41"/>
      <c r="IMY236" s="41"/>
      <c r="IMZ236" s="41"/>
      <c r="INA236" s="41"/>
      <c r="INB236" s="41"/>
      <c r="INC236" s="41"/>
      <c r="IND236" s="41"/>
      <c r="INE236" s="41"/>
      <c r="INF236" s="41"/>
      <c r="ING236" s="41"/>
      <c r="INH236" s="41"/>
      <c r="INI236" s="41"/>
      <c r="INJ236" s="41"/>
      <c r="INK236" s="41"/>
      <c r="INL236" s="41"/>
      <c r="INM236" s="41"/>
      <c r="INN236" s="41"/>
      <c r="INO236" s="41"/>
      <c r="INP236" s="41"/>
      <c r="INQ236" s="41"/>
      <c r="INR236" s="41"/>
      <c r="INS236" s="41"/>
      <c r="INT236" s="41"/>
      <c r="INU236" s="41"/>
      <c r="INV236" s="41"/>
      <c r="INW236" s="41"/>
      <c r="INX236" s="41"/>
      <c r="INY236" s="41"/>
      <c r="INZ236" s="41"/>
      <c r="IOA236" s="41"/>
      <c r="IOB236" s="41"/>
      <c r="IOC236" s="41"/>
      <c r="IOD236" s="41"/>
      <c r="IOE236" s="41"/>
      <c r="IOF236" s="41"/>
      <c r="IOG236" s="41"/>
      <c r="IOH236" s="41"/>
      <c r="IOI236" s="41"/>
      <c r="IOJ236" s="41"/>
      <c r="IOK236" s="41"/>
      <c r="IOL236" s="41"/>
      <c r="IOM236" s="41"/>
      <c r="ION236" s="41"/>
      <c r="IOO236" s="41"/>
      <c r="IOP236" s="41"/>
      <c r="IOQ236" s="41"/>
      <c r="IOR236" s="41"/>
      <c r="IOS236" s="41"/>
      <c r="IOT236" s="41"/>
      <c r="IOU236" s="41"/>
      <c r="IOV236" s="41"/>
      <c r="IOW236" s="41"/>
      <c r="IOX236" s="41"/>
      <c r="IOY236" s="41"/>
      <c r="IOZ236" s="41"/>
      <c r="IPA236" s="41"/>
      <c r="IPB236" s="41"/>
      <c r="IPC236" s="41"/>
      <c r="IPD236" s="41"/>
      <c r="IPE236" s="41"/>
      <c r="IPF236" s="41"/>
      <c r="IPG236" s="41"/>
      <c r="IPH236" s="41"/>
      <c r="IPI236" s="41"/>
      <c r="IPJ236" s="41"/>
      <c r="IPK236" s="41"/>
      <c r="IPL236" s="41"/>
      <c r="IPM236" s="41"/>
      <c r="IPN236" s="41"/>
      <c r="IPO236" s="41"/>
      <c r="IPP236" s="41"/>
      <c r="IPQ236" s="41"/>
      <c r="IPR236" s="41"/>
      <c r="IPS236" s="41"/>
      <c r="IPT236" s="41"/>
      <c r="IPU236" s="41"/>
      <c r="IPV236" s="41"/>
      <c r="IPW236" s="41"/>
      <c r="IPX236" s="41"/>
      <c r="IPY236" s="41"/>
      <c r="IPZ236" s="41"/>
      <c r="IQA236" s="41"/>
      <c r="IQB236" s="41"/>
      <c r="IQC236" s="41"/>
      <c r="IQD236" s="41"/>
      <c r="IQE236" s="41"/>
      <c r="IQF236" s="41"/>
      <c r="IQG236" s="41"/>
      <c r="IQH236" s="41"/>
      <c r="IQI236" s="41"/>
      <c r="IQJ236" s="41"/>
      <c r="IQK236" s="41"/>
      <c r="IQL236" s="41"/>
      <c r="IQM236" s="41"/>
      <c r="IQN236" s="41"/>
      <c r="IQO236" s="41"/>
      <c r="IQP236" s="41"/>
      <c r="IQQ236" s="41"/>
      <c r="IQR236" s="41"/>
      <c r="IQS236" s="41"/>
      <c r="IQT236" s="41"/>
      <c r="IQU236" s="41"/>
      <c r="IQV236" s="41"/>
      <c r="IQW236" s="41"/>
      <c r="IQX236" s="41"/>
      <c r="IQY236" s="41"/>
      <c r="IQZ236" s="41"/>
      <c r="IRA236" s="41"/>
      <c r="IRB236" s="41"/>
      <c r="IRC236" s="41"/>
      <c r="IRD236" s="41"/>
      <c r="IRE236" s="41"/>
      <c r="IRF236" s="41"/>
      <c r="IRG236" s="41"/>
      <c r="IRH236" s="41"/>
      <c r="IRI236" s="41"/>
      <c r="IRJ236" s="41"/>
      <c r="IRK236" s="41"/>
      <c r="IRL236" s="41"/>
      <c r="IRM236" s="41"/>
      <c r="IRN236" s="41"/>
      <c r="IRO236" s="41"/>
      <c r="IRP236" s="41"/>
      <c r="IRQ236" s="41"/>
      <c r="IRR236" s="41"/>
      <c r="IRS236" s="41"/>
      <c r="IRT236" s="41"/>
      <c r="IRU236" s="41"/>
      <c r="IRV236" s="41"/>
      <c r="IRW236" s="41"/>
      <c r="IRX236" s="41"/>
      <c r="IRY236" s="41"/>
      <c r="IRZ236" s="41"/>
      <c r="ISA236" s="41"/>
      <c r="ISB236" s="41"/>
      <c r="ISC236" s="41"/>
      <c r="ISD236" s="41"/>
      <c r="ISE236" s="41"/>
      <c r="ISF236" s="41"/>
      <c r="ISG236" s="41"/>
      <c r="ISH236" s="41"/>
      <c r="ISI236" s="41"/>
      <c r="ISJ236" s="41"/>
      <c r="ISK236" s="41"/>
      <c r="ISL236" s="41"/>
      <c r="ISM236" s="41"/>
      <c r="ISN236" s="41"/>
      <c r="ISO236" s="41"/>
      <c r="ISP236" s="41"/>
      <c r="ISQ236" s="41"/>
      <c r="ISR236" s="41"/>
      <c r="ISS236" s="41"/>
      <c r="IST236" s="41"/>
      <c r="ISU236" s="41"/>
      <c r="ISV236" s="41"/>
      <c r="ISW236" s="41"/>
      <c r="ISX236" s="41"/>
      <c r="ISY236" s="41"/>
      <c r="ISZ236" s="41"/>
      <c r="ITA236" s="41"/>
      <c r="ITB236" s="41"/>
      <c r="ITC236" s="41"/>
      <c r="ITD236" s="41"/>
      <c r="ITE236" s="41"/>
      <c r="ITF236" s="41"/>
      <c r="ITG236" s="41"/>
      <c r="ITH236" s="41"/>
      <c r="ITI236" s="41"/>
      <c r="ITJ236" s="41"/>
      <c r="ITK236" s="41"/>
      <c r="ITL236" s="41"/>
      <c r="ITM236" s="41"/>
      <c r="ITN236" s="41"/>
      <c r="ITO236" s="41"/>
      <c r="ITP236" s="41"/>
      <c r="ITQ236" s="41"/>
      <c r="ITR236" s="41"/>
      <c r="ITS236" s="41"/>
      <c r="ITT236" s="41"/>
      <c r="ITU236" s="41"/>
      <c r="ITV236" s="41"/>
      <c r="ITW236" s="41"/>
      <c r="ITX236" s="41"/>
      <c r="ITY236" s="41"/>
      <c r="ITZ236" s="41"/>
      <c r="IUA236" s="41"/>
      <c r="IUB236" s="41"/>
      <c r="IUC236" s="41"/>
      <c r="IUD236" s="41"/>
      <c r="IUE236" s="41"/>
      <c r="IUF236" s="41"/>
      <c r="IUG236" s="41"/>
      <c r="IUH236" s="41"/>
      <c r="IUI236" s="41"/>
      <c r="IUJ236" s="41"/>
      <c r="IUK236" s="41"/>
      <c r="IUL236" s="41"/>
      <c r="IUM236" s="41"/>
      <c r="IUN236" s="41"/>
      <c r="IUO236" s="41"/>
      <c r="IUP236" s="41"/>
      <c r="IUQ236" s="41"/>
      <c r="IUR236" s="41"/>
      <c r="IUS236" s="41"/>
      <c r="IUT236" s="41"/>
      <c r="IUU236" s="41"/>
      <c r="IUV236" s="41"/>
      <c r="IUW236" s="41"/>
      <c r="IUX236" s="41"/>
      <c r="IUY236" s="41"/>
      <c r="IUZ236" s="41"/>
      <c r="IVA236" s="41"/>
      <c r="IVB236" s="41"/>
      <c r="IVC236" s="41"/>
      <c r="IVD236" s="41"/>
      <c r="IVE236" s="41"/>
      <c r="IVF236" s="41"/>
      <c r="IVG236" s="41"/>
      <c r="IVH236" s="41"/>
      <c r="IVI236" s="41"/>
      <c r="IVJ236" s="41"/>
      <c r="IVK236" s="41"/>
      <c r="IVL236" s="41"/>
      <c r="IVM236" s="41"/>
      <c r="IVN236" s="41"/>
      <c r="IVO236" s="41"/>
      <c r="IVP236" s="41"/>
      <c r="IVQ236" s="41"/>
      <c r="IVR236" s="41"/>
      <c r="IVS236" s="41"/>
      <c r="IVT236" s="41"/>
      <c r="IVU236" s="41"/>
      <c r="IVV236" s="41"/>
      <c r="IVW236" s="41"/>
      <c r="IVX236" s="41"/>
      <c r="IVY236" s="41"/>
      <c r="IVZ236" s="41"/>
      <c r="IWA236" s="41"/>
      <c r="IWB236" s="41"/>
      <c r="IWC236" s="41"/>
      <c r="IWD236" s="41"/>
      <c r="IWE236" s="41"/>
      <c r="IWF236" s="41"/>
      <c r="IWG236" s="41"/>
      <c r="IWH236" s="41"/>
      <c r="IWI236" s="41"/>
      <c r="IWJ236" s="41"/>
      <c r="IWK236" s="41"/>
      <c r="IWL236" s="41"/>
      <c r="IWM236" s="41"/>
      <c r="IWN236" s="41"/>
      <c r="IWO236" s="41"/>
      <c r="IWP236" s="41"/>
      <c r="IWQ236" s="41"/>
      <c r="IWR236" s="41"/>
      <c r="IWS236" s="41"/>
      <c r="IWT236" s="41"/>
      <c r="IWU236" s="41"/>
      <c r="IWV236" s="41"/>
      <c r="IWW236" s="41"/>
      <c r="IWX236" s="41"/>
      <c r="IWY236" s="41"/>
      <c r="IWZ236" s="41"/>
      <c r="IXA236" s="41"/>
      <c r="IXB236" s="41"/>
      <c r="IXC236" s="41"/>
      <c r="IXD236" s="41"/>
      <c r="IXE236" s="41"/>
      <c r="IXF236" s="41"/>
      <c r="IXG236" s="41"/>
      <c r="IXH236" s="41"/>
      <c r="IXI236" s="41"/>
      <c r="IXJ236" s="41"/>
      <c r="IXK236" s="41"/>
      <c r="IXL236" s="41"/>
      <c r="IXM236" s="41"/>
      <c r="IXN236" s="41"/>
      <c r="IXO236" s="41"/>
      <c r="IXP236" s="41"/>
      <c r="IXQ236" s="41"/>
      <c r="IXR236" s="41"/>
      <c r="IXS236" s="41"/>
      <c r="IXT236" s="41"/>
      <c r="IXU236" s="41"/>
      <c r="IXV236" s="41"/>
      <c r="IXW236" s="41"/>
      <c r="IXX236" s="41"/>
      <c r="IXY236" s="41"/>
      <c r="IXZ236" s="41"/>
      <c r="IYA236" s="41"/>
      <c r="IYB236" s="41"/>
      <c r="IYC236" s="41"/>
      <c r="IYD236" s="41"/>
      <c r="IYE236" s="41"/>
      <c r="IYF236" s="41"/>
      <c r="IYG236" s="41"/>
      <c r="IYH236" s="41"/>
      <c r="IYI236" s="41"/>
      <c r="IYJ236" s="41"/>
      <c r="IYK236" s="41"/>
      <c r="IYL236" s="41"/>
      <c r="IYM236" s="41"/>
      <c r="IYN236" s="41"/>
      <c r="IYO236" s="41"/>
      <c r="IYP236" s="41"/>
      <c r="IYQ236" s="41"/>
      <c r="IYR236" s="41"/>
      <c r="IYS236" s="41"/>
      <c r="IYT236" s="41"/>
      <c r="IYU236" s="41"/>
      <c r="IYV236" s="41"/>
      <c r="IYW236" s="41"/>
      <c r="IYX236" s="41"/>
      <c r="IYY236" s="41"/>
      <c r="IYZ236" s="41"/>
      <c r="IZA236" s="41"/>
      <c r="IZB236" s="41"/>
      <c r="IZC236" s="41"/>
      <c r="IZD236" s="41"/>
      <c r="IZE236" s="41"/>
      <c r="IZF236" s="41"/>
      <c r="IZG236" s="41"/>
      <c r="IZH236" s="41"/>
      <c r="IZI236" s="41"/>
      <c r="IZJ236" s="41"/>
      <c r="IZK236" s="41"/>
      <c r="IZL236" s="41"/>
      <c r="IZM236" s="41"/>
      <c r="IZN236" s="41"/>
      <c r="IZO236" s="41"/>
      <c r="IZP236" s="41"/>
      <c r="IZQ236" s="41"/>
      <c r="IZR236" s="41"/>
      <c r="IZS236" s="41"/>
      <c r="IZT236" s="41"/>
      <c r="IZU236" s="41"/>
      <c r="IZV236" s="41"/>
      <c r="IZW236" s="41"/>
      <c r="IZX236" s="41"/>
      <c r="IZY236" s="41"/>
      <c r="IZZ236" s="41"/>
      <c r="JAA236" s="41"/>
      <c r="JAB236" s="41"/>
      <c r="JAC236" s="41"/>
      <c r="JAD236" s="41"/>
      <c r="JAE236" s="41"/>
      <c r="JAF236" s="41"/>
      <c r="JAG236" s="41"/>
      <c r="JAH236" s="41"/>
      <c r="JAI236" s="41"/>
      <c r="JAJ236" s="41"/>
      <c r="JAK236" s="41"/>
      <c r="JAL236" s="41"/>
      <c r="JAM236" s="41"/>
      <c r="JAN236" s="41"/>
      <c r="JAO236" s="41"/>
      <c r="JAP236" s="41"/>
      <c r="JAQ236" s="41"/>
      <c r="JAR236" s="41"/>
      <c r="JAS236" s="41"/>
      <c r="JAT236" s="41"/>
      <c r="JAU236" s="41"/>
      <c r="JAV236" s="41"/>
      <c r="JAW236" s="41"/>
      <c r="JAX236" s="41"/>
      <c r="JAY236" s="41"/>
      <c r="JAZ236" s="41"/>
      <c r="JBA236" s="41"/>
      <c r="JBB236" s="41"/>
      <c r="JBC236" s="41"/>
      <c r="JBD236" s="41"/>
      <c r="JBE236" s="41"/>
      <c r="JBF236" s="41"/>
      <c r="JBG236" s="41"/>
      <c r="JBH236" s="41"/>
      <c r="JBI236" s="41"/>
      <c r="JBJ236" s="41"/>
      <c r="JBK236" s="41"/>
      <c r="JBL236" s="41"/>
      <c r="JBM236" s="41"/>
      <c r="JBN236" s="41"/>
      <c r="JBO236" s="41"/>
      <c r="JBP236" s="41"/>
      <c r="JBQ236" s="41"/>
      <c r="JBR236" s="41"/>
      <c r="JBS236" s="41"/>
      <c r="JBT236" s="41"/>
      <c r="JBU236" s="41"/>
      <c r="JBV236" s="41"/>
      <c r="JBW236" s="41"/>
      <c r="JBX236" s="41"/>
      <c r="JBY236" s="41"/>
      <c r="JBZ236" s="41"/>
      <c r="JCA236" s="41"/>
      <c r="JCB236" s="41"/>
      <c r="JCC236" s="41"/>
      <c r="JCD236" s="41"/>
      <c r="JCE236" s="41"/>
      <c r="JCF236" s="41"/>
      <c r="JCG236" s="41"/>
      <c r="JCH236" s="41"/>
      <c r="JCI236" s="41"/>
      <c r="JCJ236" s="41"/>
      <c r="JCK236" s="41"/>
      <c r="JCL236" s="41"/>
      <c r="JCM236" s="41"/>
      <c r="JCN236" s="41"/>
      <c r="JCO236" s="41"/>
      <c r="JCP236" s="41"/>
      <c r="JCQ236" s="41"/>
      <c r="JCR236" s="41"/>
      <c r="JCS236" s="41"/>
      <c r="JCT236" s="41"/>
      <c r="JCU236" s="41"/>
      <c r="JCV236" s="41"/>
      <c r="JCW236" s="41"/>
      <c r="JCX236" s="41"/>
      <c r="JCY236" s="41"/>
      <c r="JCZ236" s="41"/>
      <c r="JDA236" s="41"/>
      <c r="JDB236" s="41"/>
      <c r="JDC236" s="41"/>
      <c r="JDD236" s="41"/>
      <c r="JDE236" s="41"/>
      <c r="JDF236" s="41"/>
      <c r="JDG236" s="41"/>
      <c r="JDH236" s="41"/>
      <c r="JDI236" s="41"/>
      <c r="JDJ236" s="41"/>
      <c r="JDK236" s="41"/>
      <c r="JDL236" s="41"/>
      <c r="JDM236" s="41"/>
      <c r="JDN236" s="41"/>
      <c r="JDO236" s="41"/>
      <c r="JDP236" s="41"/>
      <c r="JDQ236" s="41"/>
      <c r="JDR236" s="41"/>
      <c r="JDS236" s="41"/>
      <c r="JDT236" s="41"/>
      <c r="JDU236" s="41"/>
      <c r="JDV236" s="41"/>
      <c r="JDW236" s="41"/>
      <c r="JDX236" s="41"/>
      <c r="JDY236" s="41"/>
      <c r="JDZ236" s="41"/>
      <c r="JEA236" s="41"/>
      <c r="JEB236" s="41"/>
      <c r="JEC236" s="41"/>
      <c r="JED236" s="41"/>
      <c r="JEE236" s="41"/>
      <c r="JEF236" s="41"/>
      <c r="JEG236" s="41"/>
      <c r="JEH236" s="41"/>
      <c r="JEI236" s="41"/>
      <c r="JEJ236" s="41"/>
      <c r="JEK236" s="41"/>
      <c r="JEL236" s="41"/>
      <c r="JEM236" s="41"/>
      <c r="JEN236" s="41"/>
      <c r="JEO236" s="41"/>
      <c r="JEP236" s="41"/>
      <c r="JEQ236" s="41"/>
      <c r="JER236" s="41"/>
      <c r="JES236" s="41"/>
      <c r="JET236" s="41"/>
      <c r="JEU236" s="41"/>
      <c r="JEV236" s="41"/>
      <c r="JEW236" s="41"/>
      <c r="JEX236" s="41"/>
      <c r="JEY236" s="41"/>
      <c r="JEZ236" s="41"/>
      <c r="JFA236" s="41"/>
      <c r="JFB236" s="41"/>
      <c r="JFC236" s="41"/>
      <c r="JFD236" s="41"/>
      <c r="JFE236" s="41"/>
      <c r="JFF236" s="41"/>
      <c r="JFG236" s="41"/>
      <c r="JFH236" s="41"/>
      <c r="JFI236" s="41"/>
      <c r="JFJ236" s="41"/>
      <c r="JFK236" s="41"/>
      <c r="JFL236" s="41"/>
      <c r="JFM236" s="41"/>
      <c r="JFN236" s="41"/>
      <c r="JFO236" s="41"/>
      <c r="JFP236" s="41"/>
      <c r="JFQ236" s="41"/>
      <c r="JFR236" s="41"/>
      <c r="JFS236" s="41"/>
      <c r="JFT236" s="41"/>
      <c r="JFU236" s="41"/>
      <c r="JFV236" s="41"/>
      <c r="JFW236" s="41"/>
      <c r="JFX236" s="41"/>
      <c r="JFY236" s="41"/>
      <c r="JFZ236" s="41"/>
      <c r="JGA236" s="41"/>
      <c r="JGB236" s="41"/>
      <c r="JGC236" s="41"/>
      <c r="JGD236" s="41"/>
      <c r="JGE236" s="41"/>
      <c r="JGF236" s="41"/>
      <c r="JGG236" s="41"/>
      <c r="JGH236" s="41"/>
      <c r="JGI236" s="41"/>
      <c r="JGJ236" s="41"/>
      <c r="JGK236" s="41"/>
      <c r="JGL236" s="41"/>
      <c r="JGM236" s="41"/>
      <c r="JGN236" s="41"/>
      <c r="JGO236" s="41"/>
      <c r="JGP236" s="41"/>
      <c r="JGQ236" s="41"/>
      <c r="JGR236" s="41"/>
      <c r="JGS236" s="41"/>
      <c r="JGT236" s="41"/>
      <c r="JGU236" s="41"/>
      <c r="JGV236" s="41"/>
      <c r="JGW236" s="41"/>
      <c r="JGX236" s="41"/>
      <c r="JGY236" s="41"/>
      <c r="JGZ236" s="41"/>
      <c r="JHA236" s="41"/>
      <c r="JHB236" s="41"/>
      <c r="JHC236" s="41"/>
      <c r="JHD236" s="41"/>
      <c r="JHE236" s="41"/>
      <c r="JHF236" s="41"/>
      <c r="JHG236" s="41"/>
      <c r="JHH236" s="41"/>
      <c r="JHI236" s="41"/>
      <c r="JHJ236" s="41"/>
      <c r="JHK236" s="41"/>
      <c r="JHL236" s="41"/>
      <c r="JHM236" s="41"/>
      <c r="JHN236" s="41"/>
      <c r="JHO236" s="41"/>
      <c r="JHP236" s="41"/>
      <c r="JHQ236" s="41"/>
      <c r="JHR236" s="41"/>
      <c r="JHS236" s="41"/>
      <c r="JHT236" s="41"/>
      <c r="JHU236" s="41"/>
      <c r="JHV236" s="41"/>
      <c r="JHW236" s="41"/>
      <c r="JHX236" s="41"/>
      <c r="JHY236" s="41"/>
      <c r="JHZ236" s="41"/>
      <c r="JIA236" s="41"/>
      <c r="JIB236" s="41"/>
      <c r="JIC236" s="41"/>
      <c r="JID236" s="41"/>
      <c r="JIE236" s="41"/>
      <c r="JIF236" s="41"/>
      <c r="JIG236" s="41"/>
      <c r="JIH236" s="41"/>
      <c r="JII236" s="41"/>
      <c r="JIJ236" s="41"/>
      <c r="JIK236" s="41"/>
      <c r="JIL236" s="41"/>
      <c r="JIM236" s="41"/>
      <c r="JIN236" s="41"/>
      <c r="JIO236" s="41"/>
      <c r="JIP236" s="41"/>
      <c r="JIQ236" s="41"/>
      <c r="JIR236" s="41"/>
      <c r="JIS236" s="41"/>
      <c r="JIT236" s="41"/>
      <c r="JIU236" s="41"/>
      <c r="JIV236" s="41"/>
      <c r="JIW236" s="41"/>
      <c r="JIX236" s="41"/>
      <c r="JIY236" s="41"/>
      <c r="JIZ236" s="41"/>
      <c r="JJA236" s="41"/>
      <c r="JJB236" s="41"/>
      <c r="JJC236" s="41"/>
      <c r="JJD236" s="41"/>
      <c r="JJE236" s="41"/>
      <c r="JJF236" s="41"/>
      <c r="JJG236" s="41"/>
      <c r="JJH236" s="41"/>
      <c r="JJI236" s="41"/>
      <c r="JJJ236" s="41"/>
      <c r="JJK236" s="41"/>
      <c r="JJL236" s="41"/>
      <c r="JJM236" s="41"/>
      <c r="JJN236" s="41"/>
      <c r="JJO236" s="41"/>
      <c r="JJP236" s="41"/>
      <c r="JJQ236" s="41"/>
      <c r="JJR236" s="41"/>
      <c r="JJS236" s="41"/>
      <c r="JJT236" s="41"/>
      <c r="JJU236" s="41"/>
      <c r="JJV236" s="41"/>
      <c r="JJW236" s="41"/>
      <c r="JJX236" s="41"/>
      <c r="JJY236" s="41"/>
      <c r="JJZ236" s="41"/>
      <c r="JKA236" s="41"/>
      <c r="JKB236" s="41"/>
      <c r="JKC236" s="41"/>
      <c r="JKD236" s="41"/>
      <c r="JKE236" s="41"/>
      <c r="JKF236" s="41"/>
      <c r="JKG236" s="41"/>
      <c r="JKH236" s="41"/>
      <c r="JKI236" s="41"/>
      <c r="JKJ236" s="41"/>
      <c r="JKK236" s="41"/>
      <c r="JKL236" s="41"/>
      <c r="JKM236" s="41"/>
      <c r="JKN236" s="41"/>
      <c r="JKO236" s="41"/>
      <c r="JKP236" s="41"/>
      <c r="JKQ236" s="41"/>
      <c r="JKR236" s="41"/>
      <c r="JKS236" s="41"/>
      <c r="JKT236" s="41"/>
      <c r="JKU236" s="41"/>
      <c r="JKV236" s="41"/>
      <c r="JKW236" s="41"/>
      <c r="JKX236" s="41"/>
      <c r="JKY236" s="41"/>
      <c r="JKZ236" s="41"/>
      <c r="JLA236" s="41"/>
      <c r="JLB236" s="41"/>
      <c r="JLC236" s="41"/>
      <c r="JLD236" s="41"/>
      <c r="JLE236" s="41"/>
      <c r="JLF236" s="41"/>
      <c r="JLG236" s="41"/>
      <c r="JLH236" s="41"/>
      <c r="JLI236" s="41"/>
      <c r="JLJ236" s="41"/>
      <c r="JLK236" s="41"/>
      <c r="JLL236" s="41"/>
      <c r="JLM236" s="41"/>
      <c r="JLN236" s="41"/>
      <c r="JLO236" s="41"/>
      <c r="JLP236" s="41"/>
      <c r="JLQ236" s="41"/>
      <c r="JLR236" s="41"/>
      <c r="JLS236" s="41"/>
      <c r="JLT236" s="41"/>
      <c r="JLU236" s="41"/>
      <c r="JLV236" s="41"/>
      <c r="JLW236" s="41"/>
      <c r="JLX236" s="41"/>
      <c r="JLY236" s="41"/>
      <c r="JLZ236" s="41"/>
      <c r="JMA236" s="41"/>
      <c r="JMB236" s="41"/>
      <c r="JMC236" s="41"/>
      <c r="JMD236" s="41"/>
      <c r="JME236" s="41"/>
      <c r="JMF236" s="41"/>
      <c r="JMG236" s="41"/>
      <c r="JMH236" s="41"/>
      <c r="JMI236" s="41"/>
      <c r="JMJ236" s="41"/>
      <c r="JMK236" s="41"/>
      <c r="JML236" s="41"/>
      <c r="JMM236" s="41"/>
      <c r="JMN236" s="41"/>
      <c r="JMO236" s="41"/>
      <c r="JMP236" s="41"/>
      <c r="JMQ236" s="41"/>
      <c r="JMR236" s="41"/>
      <c r="JMS236" s="41"/>
      <c r="JMT236" s="41"/>
      <c r="JMU236" s="41"/>
      <c r="JMV236" s="41"/>
      <c r="JMW236" s="41"/>
      <c r="JMX236" s="41"/>
      <c r="JMY236" s="41"/>
      <c r="JMZ236" s="41"/>
      <c r="JNA236" s="41"/>
      <c r="JNB236" s="41"/>
      <c r="JNC236" s="41"/>
      <c r="JND236" s="41"/>
      <c r="JNE236" s="41"/>
      <c r="JNF236" s="41"/>
      <c r="JNG236" s="41"/>
      <c r="JNH236" s="41"/>
      <c r="JNI236" s="41"/>
      <c r="JNJ236" s="41"/>
      <c r="JNK236" s="41"/>
      <c r="JNL236" s="41"/>
      <c r="JNM236" s="41"/>
      <c r="JNN236" s="41"/>
      <c r="JNO236" s="41"/>
      <c r="JNP236" s="41"/>
      <c r="JNQ236" s="41"/>
      <c r="JNR236" s="41"/>
      <c r="JNS236" s="41"/>
      <c r="JNT236" s="41"/>
      <c r="JNU236" s="41"/>
      <c r="JNV236" s="41"/>
      <c r="JNW236" s="41"/>
      <c r="JNX236" s="41"/>
      <c r="JNY236" s="41"/>
      <c r="JNZ236" s="41"/>
      <c r="JOA236" s="41"/>
      <c r="JOB236" s="41"/>
      <c r="JOC236" s="41"/>
      <c r="JOD236" s="41"/>
      <c r="JOE236" s="41"/>
      <c r="JOF236" s="41"/>
      <c r="JOG236" s="41"/>
      <c r="JOH236" s="41"/>
      <c r="JOI236" s="41"/>
      <c r="JOJ236" s="41"/>
      <c r="JOK236" s="41"/>
      <c r="JOL236" s="41"/>
      <c r="JOM236" s="41"/>
      <c r="JON236" s="41"/>
      <c r="JOO236" s="41"/>
      <c r="JOP236" s="41"/>
      <c r="JOQ236" s="41"/>
      <c r="JOR236" s="41"/>
      <c r="JOS236" s="41"/>
      <c r="JOT236" s="41"/>
      <c r="JOU236" s="41"/>
      <c r="JOV236" s="41"/>
      <c r="JOW236" s="41"/>
      <c r="JOX236" s="41"/>
      <c r="JOY236" s="41"/>
      <c r="JOZ236" s="41"/>
      <c r="JPA236" s="41"/>
      <c r="JPB236" s="41"/>
      <c r="JPC236" s="41"/>
      <c r="JPD236" s="41"/>
      <c r="JPE236" s="41"/>
      <c r="JPF236" s="41"/>
      <c r="JPG236" s="41"/>
      <c r="JPH236" s="41"/>
      <c r="JPI236" s="41"/>
      <c r="JPJ236" s="41"/>
      <c r="JPK236" s="41"/>
      <c r="JPL236" s="41"/>
      <c r="JPM236" s="41"/>
      <c r="JPN236" s="41"/>
      <c r="JPO236" s="41"/>
      <c r="JPP236" s="41"/>
      <c r="JPQ236" s="41"/>
      <c r="JPR236" s="41"/>
      <c r="JPS236" s="41"/>
      <c r="JPT236" s="41"/>
      <c r="JPU236" s="41"/>
      <c r="JPV236" s="41"/>
      <c r="JPW236" s="41"/>
      <c r="JPX236" s="41"/>
      <c r="JPY236" s="41"/>
      <c r="JPZ236" s="41"/>
      <c r="JQA236" s="41"/>
      <c r="JQB236" s="41"/>
      <c r="JQC236" s="41"/>
      <c r="JQD236" s="41"/>
      <c r="JQE236" s="41"/>
      <c r="JQF236" s="41"/>
      <c r="JQG236" s="41"/>
      <c r="JQH236" s="41"/>
      <c r="JQI236" s="41"/>
      <c r="JQJ236" s="41"/>
      <c r="JQK236" s="41"/>
      <c r="JQL236" s="41"/>
      <c r="JQM236" s="41"/>
      <c r="JQN236" s="41"/>
      <c r="JQO236" s="41"/>
      <c r="JQP236" s="41"/>
      <c r="JQQ236" s="41"/>
      <c r="JQR236" s="41"/>
      <c r="JQS236" s="41"/>
      <c r="JQT236" s="41"/>
      <c r="JQU236" s="41"/>
      <c r="JQV236" s="41"/>
      <c r="JQW236" s="41"/>
      <c r="JQX236" s="41"/>
      <c r="JQY236" s="41"/>
      <c r="JQZ236" s="41"/>
      <c r="JRA236" s="41"/>
      <c r="JRB236" s="41"/>
      <c r="JRC236" s="41"/>
      <c r="JRD236" s="41"/>
      <c r="JRE236" s="41"/>
      <c r="JRF236" s="41"/>
      <c r="JRG236" s="41"/>
      <c r="JRH236" s="41"/>
      <c r="JRI236" s="41"/>
      <c r="JRJ236" s="41"/>
      <c r="JRK236" s="41"/>
      <c r="JRL236" s="41"/>
      <c r="JRM236" s="41"/>
      <c r="JRN236" s="41"/>
      <c r="JRO236" s="41"/>
      <c r="JRP236" s="41"/>
      <c r="JRQ236" s="41"/>
      <c r="JRR236" s="41"/>
      <c r="JRS236" s="41"/>
      <c r="JRT236" s="41"/>
      <c r="JRU236" s="41"/>
      <c r="JRV236" s="41"/>
      <c r="JRW236" s="41"/>
      <c r="JRX236" s="41"/>
      <c r="JRY236" s="41"/>
      <c r="JRZ236" s="41"/>
      <c r="JSA236" s="41"/>
      <c r="JSB236" s="41"/>
      <c r="JSC236" s="41"/>
      <c r="JSD236" s="41"/>
      <c r="JSE236" s="41"/>
      <c r="JSF236" s="41"/>
      <c r="JSG236" s="41"/>
      <c r="JSH236" s="41"/>
      <c r="JSI236" s="41"/>
      <c r="JSJ236" s="41"/>
      <c r="JSK236" s="41"/>
      <c r="JSL236" s="41"/>
      <c r="JSM236" s="41"/>
      <c r="JSN236" s="41"/>
      <c r="JSO236" s="41"/>
      <c r="JSP236" s="41"/>
      <c r="JSQ236" s="41"/>
      <c r="JSR236" s="41"/>
      <c r="JSS236" s="41"/>
      <c r="JST236" s="41"/>
      <c r="JSU236" s="41"/>
      <c r="JSV236" s="41"/>
      <c r="JSW236" s="41"/>
      <c r="JSX236" s="41"/>
      <c r="JSY236" s="41"/>
      <c r="JSZ236" s="41"/>
      <c r="JTA236" s="41"/>
      <c r="JTB236" s="41"/>
      <c r="JTC236" s="41"/>
      <c r="JTD236" s="41"/>
      <c r="JTE236" s="41"/>
      <c r="JTF236" s="41"/>
      <c r="JTG236" s="41"/>
      <c r="JTH236" s="41"/>
      <c r="JTI236" s="41"/>
      <c r="JTJ236" s="41"/>
      <c r="JTK236" s="41"/>
      <c r="JTL236" s="41"/>
      <c r="JTM236" s="41"/>
      <c r="JTN236" s="41"/>
      <c r="JTO236" s="41"/>
      <c r="JTP236" s="41"/>
      <c r="JTQ236" s="41"/>
      <c r="JTR236" s="41"/>
      <c r="JTS236" s="41"/>
      <c r="JTT236" s="41"/>
      <c r="JTU236" s="41"/>
      <c r="JTV236" s="41"/>
      <c r="JTW236" s="41"/>
      <c r="JTX236" s="41"/>
      <c r="JTY236" s="41"/>
      <c r="JTZ236" s="41"/>
      <c r="JUA236" s="41"/>
      <c r="JUB236" s="41"/>
      <c r="JUC236" s="41"/>
      <c r="JUD236" s="41"/>
      <c r="JUE236" s="41"/>
      <c r="JUF236" s="41"/>
      <c r="JUG236" s="41"/>
      <c r="JUH236" s="41"/>
      <c r="JUI236" s="41"/>
      <c r="JUJ236" s="41"/>
      <c r="JUK236" s="41"/>
      <c r="JUL236" s="41"/>
      <c r="JUM236" s="41"/>
      <c r="JUN236" s="41"/>
      <c r="JUO236" s="41"/>
      <c r="JUP236" s="41"/>
      <c r="JUQ236" s="41"/>
      <c r="JUR236" s="41"/>
      <c r="JUS236" s="41"/>
      <c r="JUT236" s="41"/>
      <c r="JUU236" s="41"/>
      <c r="JUV236" s="41"/>
      <c r="JUW236" s="41"/>
      <c r="JUX236" s="41"/>
      <c r="JUY236" s="41"/>
      <c r="JUZ236" s="41"/>
      <c r="JVA236" s="41"/>
      <c r="JVB236" s="41"/>
      <c r="JVC236" s="41"/>
      <c r="JVD236" s="41"/>
      <c r="JVE236" s="41"/>
      <c r="JVF236" s="41"/>
      <c r="JVG236" s="41"/>
      <c r="JVH236" s="41"/>
      <c r="JVI236" s="41"/>
      <c r="JVJ236" s="41"/>
      <c r="JVK236" s="41"/>
      <c r="JVL236" s="41"/>
      <c r="JVM236" s="41"/>
      <c r="JVN236" s="41"/>
      <c r="JVO236" s="41"/>
      <c r="JVP236" s="41"/>
      <c r="JVQ236" s="41"/>
      <c r="JVR236" s="41"/>
      <c r="JVS236" s="41"/>
      <c r="JVT236" s="41"/>
      <c r="JVU236" s="41"/>
      <c r="JVV236" s="41"/>
      <c r="JVW236" s="41"/>
      <c r="JVX236" s="41"/>
      <c r="JVY236" s="41"/>
      <c r="JVZ236" s="41"/>
      <c r="JWA236" s="41"/>
      <c r="JWB236" s="41"/>
      <c r="JWC236" s="41"/>
      <c r="JWD236" s="41"/>
      <c r="JWE236" s="41"/>
      <c r="JWF236" s="41"/>
      <c r="JWG236" s="41"/>
      <c r="JWH236" s="41"/>
      <c r="JWI236" s="41"/>
      <c r="JWJ236" s="41"/>
      <c r="JWK236" s="41"/>
      <c r="JWL236" s="41"/>
      <c r="JWM236" s="41"/>
      <c r="JWN236" s="41"/>
      <c r="JWO236" s="41"/>
      <c r="JWP236" s="41"/>
      <c r="JWQ236" s="41"/>
      <c r="JWR236" s="41"/>
      <c r="JWS236" s="41"/>
      <c r="JWT236" s="41"/>
      <c r="JWU236" s="41"/>
      <c r="JWV236" s="41"/>
      <c r="JWW236" s="41"/>
      <c r="JWX236" s="41"/>
      <c r="JWY236" s="41"/>
      <c r="JWZ236" s="41"/>
      <c r="JXA236" s="41"/>
      <c r="JXB236" s="41"/>
      <c r="JXC236" s="41"/>
      <c r="JXD236" s="41"/>
      <c r="JXE236" s="41"/>
      <c r="JXF236" s="41"/>
      <c r="JXG236" s="41"/>
      <c r="JXH236" s="41"/>
      <c r="JXI236" s="41"/>
      <c r="JXJ236" s="41"/>
      <c r="JXK236" s="41"/>
      <c r="JXL236" s="41"/>
      <c r="JXM236" s="41"/>
      <c r="JXN236" s="41"/>
      <c r="JXO236" s="41"/>
      <c r="JXP236" s="41"/>
      <c r="JXQ236" s="41"/>
      <c r="JXR236" s="41"/>
      <c r="JXS236" s="41"/>
      <c r="JXT236" s="41"/>
      <c r="JXU236" s="41"/>
      <c r="JXV236" s="41"/>
      <c r="JXW236" s="41"/>
      <c r="JXX236" s="41"/>
      <c r="JXY236" s="41"/>
      <c r="JXZ236" s="41"/>
      <c r="JYA236" s="41"/>
      <c r="JYB236" s="41"/>
      <c r="JYC236" s="41"/>
      <c r="JYD236" s="41"/>
      <c r="JYE236" s="41"/>
      <c r="JYF236" s="41"/>
      <c r="JYG236" s="41"/>
      <c r="JYH236" s="41"/>
      <c r="JYI236" s="41"/>
      <c r="JYJ236" s="41"/>
      <c r="JYK236" s="41"/>
      <c r="JYL236" s="41"/>
      <c r="JYM236" s="41"/>
      <c r="JYN236" s="41"/>
      <c r="JYO236" s="41"/>
      <c r="JYP236" s="41"/>
      <c r="JYQ236" s="41"/>
      <c r="JYR236" s="41"/>
      <c r="JYS236" s="41"/>
      <c r="JYT236" s="41"/>
      <c r="JYU236" s="41"/>
      <c r="JYV236" s="41"/>
      <c r="JYW236" s="41"/>
      <c r="JYX236" s="41"/>
      <c r="JYY236" s="41"/>
      <c r="JYZ236" s="41"/>
      <c r="JZA236" s="41"/>
      <c r="JZB236" s="41"/>
      <c r="JZC236" s="41"/>
      <c r="JZD236" s="41"/>
      <c r="JZE236" s="41"/>
      <c r="JZF236" s="41"/>
      <c r="JZG236" s="41"/>
      <c r="JZH236" s="41"/>
      <c r="JZI236" s="41"/>
      <c r="JZJ236" s="41"/>
      <c r="JZK236" s="41"/>
      <c r="JZL236" s="41"/>
      <c r="JZM236" s="41"/>
      <c r="JZN236" s="41"/>
      <c r="JZO236" s="41"/>
      <c r="JZP236" s="41"/>
      <c r="JZQ236" s="41"/>
      <c r="JZR236" s="41"/>
      <c r="JZS236" s="41"/>
      <c r="JZT236" s="41"/>
      <c r="JZU236" s="41"/>
      <c r="JZV236" s="41"/>
      <c r="JZW236" s="41"/>
      <c r="JZX236" s="41"/>
      <c r="JZY236" s="41"/>
      <c r="JZZ236" s="41"/>
      <c r="KAA236" s="41"/>
      <c r="KAB236" s="41"/>
      <c r="KAC236" s="41"/>
      <c r="KAD236" s="41"/>
      <c r="KAE236" s="41"/>
      <c r="KAF236" s="41"/>
      <c r="KAG236" s="41"/>
      <c r="KAH236" s="41"/>
      <c r="KAI236" s="41"/>
      <c r="KAJ236" s="41"/>
      <c r="KAK236" s="41"/>
      <c r="KAL236" s="41"/>
      <c r="KAM236" s="41"/>
      <c r="KAN236" s="41"/>
      <c r="KAO236" s="41"/>
      <c r="KAP236" s="41"/>
      <c r="KAQ236" s="41"/>
      <c r="KAR236" s="41"/>
      <c r="KAS236" s="41"/>
      <c r="KAT236" s="41"/>
      <c r="KAU236" s="41"/>
      <c r="KAV236" s="41"/>
      <c r="KAW236" s="41"/>
      <c r="KAX236" s="41"/>
      <c r="KAY236" s="41"/>
      <c r="KAZ236" s="41"/>
      <c r="KBA236" s="41"/>
      <c r="KBB236" s="41"/>
      <c r="KBC236" s="41"/>
      <c r="KBD236" s="41"/>
      <c r="KBE236" s="41"/>
      <c r="KBF236" s="41"/>
      <c r="KBG236" s="41"/>
      <c r="KBH236" s="41"/>
      <c r="KBI236" s="41"/>
      <c r="KBJ236" s="41"/>
      <c r="KBK236" s="41"/>
      <c r="KBL236" s="41"/>
      <c r="KBM236" s="41"/>
      <c r="KBN236" s="41"/>
      <c r="KBO236" s="41"/>
      <c r="KBP236" s="41"/>
      <c r="KBQ236" s="41"/>
      <c r="KBR236" s="41"/>
      <c r="KBS236" s="41"/>
      <c r="KBT236" s="41"/>
      <c r="KBU236" s="41"/>
      <c r="KBV236" s="41"/>
      <c r="KBW236" s="41"/>
      <c r="KBX236" s="41"/>
      <c r="KBY236" s="41"/>
      <c r="KBZ236" s="41"/>
      <c r="KCA236" s="41"/>
      <c r="KCB236" s="41"/>
      <c r="KCC236" s="41"/>
      <c r="KCD236" s="41"/>
      <c r="KCE236" s="41"/>
      <c r="KCF236" s="41"/>
      <c r="KCG236" s="41"/>
      <c r="KCH236" s="41"/>
      <c r="KCI236" s="41"/>
      <c r="KCJ236" s="41"/>
      <c r="KCK236" s="41"/>
      <c r="KCL236" s="41"/>
      <c r="KCM236" s="41"/>
      <c r="KCN236" s="41"/>
      <c r="KCO236" s="41"/>
      <c r="KCP236" s="41"/>
      <c r="KCQ236" s="41"/>
      <c r="KCR236" s="41"/>
      <c r="KCS236" s="41"/>
      <c r="KCT236" s="41"/>
      <c r="KCU236" s="41"/>
      <c r="KCV236" s="41"/>
      <c r="KCW236" s="41"/>
      <c r="KCX236" s="41"/>
      <c r="KCY236" s="41"/>
      <c r="KCZ236" s="41"/>
      <c r="KDA236" s="41"/>
      <c r="KDB236" s="41"/>
      <c r="KDC236" s="41"/>
      <c r="KDD236" s="41"/>
      <c r="KDE236" s="41"/>
      <c r="KDF236" s="41"/>
      <c r="KDG236" s="41"/>
      <c r="KDH236" s="41"/>
      <c r="KDI236" s="41"/>
      <c r="KDJ236" s="41"/>
      <c r="KDK236" s="41"/>
      <c r="KDL236" s="41"/>
      <c r="KDM236" s="41"/>
      <c r="KDN236" s="41"/>
      <c r="KDO236" s="41"/>
      <c r="KDP236" s="41"/>
      <c r="KDQ236" s="41"/>
      <c r="KDR236" s="41"/>
      <c r="KDS236" s="41"/>
      <c r="KDT236" s="41"/>
      <c r="KDU236" s="41"/>
      <c r="KDV236" s="41"/>
      <c r="KDW236" s="41"/>
      <c r="KDX236" s="41"/>
      <c r="KDY236" s="41"/>
      <c r="KDZ236" s="41"/>
      <c r="KEA236" s="41"/>
      <c r="KEB236" s="41"/>
      <c r="KEC236" s="41"/>
      <c r="KED236" s="41"/>
      <c r="KEE236" s="41"/>
      <c r="KEF236" s="41"/>
      <c r="KEG236" s="41"/>
      <c r="KEH236" s="41"/>
      <c r="KEI236" s="41"/>
      <c r="KEJ236" s="41"/>
      <c r="KEK236" s="41"/>
      <c r="KEL236" s="41"/>
      <c r="KEM236" s="41"/>
      <c r="KEN236" s="41"/>
      <c r="KEO236" s="41"/>
      <c r="KEP236" s="41"/>
      <c r="KEQ236" s="41"/>
      <c r="KER236" s="41"/>
      <c r="KES236" s="41"/>
      <c r="KET236" s="41"/>
      <c r="KEU236" s="41"/>
      <c r="KEV236" s="41"/>
      <c r="KEW236" s="41"/>
      <c r="KEX236" s="41"/>
      <c r="KEY236" s="41"/>
      <c r="KEZ236" s="41"/>
      <c r="KFA236" s="41"/>
      <c r="KFB236" s="41"/>
      <c r="KFC236" s="41"/>
      <c r="KFD236" s="41"/>
      <c r="KFE236" s="41"/>
      <c r="KFF236" s="41"/>
      <c r="KFG236" s="41"/>
      <c r="KFH236" s="41"/>
      <c r="KFI236" s="41"/>
      <c r="KFJ236" s="41"/>
      <c r="KFK236" s="41"/>
      <c r="KFL236" s="41"/>
      <c r="KFM236" s="41"/>
      <c r="KFN236" s="41"/>
      <c r="KFO236" s="41"/>
      <c r="KFP236" s="41"/>
      <c r="KFQ236" s="41"/>
      <c r="KFR236" s="41"/>
      <c r="KFS236" s="41"/>
      <c r="KFT236" s="41"/>
      <c r="KFU236" s="41"/>
      <c r="KFV236" s="41"/>
      <c r="KFW236" s="41"/>
      <c r="KFX236" s="41"/>
      <c r="KFY236" s="41"/>
      <c r="KFZ236" s="41"/>
      <c r="KGA236" s="41"/>
      <c r="KGB236" s="41"/>
      <c r="KGC236" s="41"/>
      <c r="KGD236" s="41"/>
      <c r="KGE236" s="41"/>
      <c r="KGF236" s="41"/>
      <c r="KGG236" s="41"/>
      <c r="KGH236" s="41"/>
      <c r="KGI236" s="41"/>
      <c r="KGJ236" s="41"/>
      <c r="KGK236" s="41"/>
      <c r="KGL236" s="41"/>
      <c r="KGM236" s="41"/>
      <c r="KGN236" s="41"/>
      <c r="KGO236" s="41"/>
      <c r="KGP236" s="41"/>
      <c r="KGQ236" s="41"/>
      <c r="KGR236" s="41"/>
      <c r="KGS236" s="41"/>
      <c r="KGT236" s="41"/>
      <c r="KGU236" s="41"/>
      <c r="KGV236" s="41"/>
      <c r="KGW236" s="41"/>
      <c r="KGX236" s="41"/>
      <c r="KGY236" s="41"/>
      <c r="KGZ236" s="41"/>
      <c r="KHA236" s="41"/>
      <c r="KHB236" s="41"/>
      <c r="KHC236" s="41"/>
      <c r="KHD236" s="41"/>
      <c r="KHE236" s="41"/>
      <c r="KHF236" s="41"/>
      <c r="KHG236" s="41"/>
      <c r="KHH236" s="41"/>
      <c r="KHI236" s="41"/>
      <c r="KHJ236" s="41"/>
      <c r="KHK236" s="41"/>
      <c r="KHL236" s="41"/>
      <c r="KHM236" s="41"/>
      <c r="KHN236" s="41"/>
      <c r="KHO236" s="41"/>
      <c r="KHP236" s="41"/>
      <c r="KHQ236" s="41"/>
      <c r="KHR236" s="41"/>
      <c r="KHS236" s="41"/>
      <c r="KHT236" s="41"/>
      <c r="KHU236" s="41"/>
      <c r="KHV236" s="41"/>
      <c r="KHW236" s="41"/>
      <c r="KHX236" s="41"/>
      <c r="KHY236" s="41"/>
      <c r="KHZ236" s="41"/>
      <c r="KIA236" s="41"/>
      <c r="KIB236" s="41"/>
      <c r="KIC236" s="41"/>
      <c r="KID236" s="41"/>
      <c r="KIE236" s="41"/>
      <c r="KIF236" s="41"/>
      <c r="KIG236" s="41"/>
      <c r="KIH236" s="41"/>
      <c r="KII236" s="41"/>
      <c r="KIJ236" s="41"/>
      <c r="KIK236" s="41"/>
      <c r="KIL236" s="41"/>
      <c r="KIM236" s="41"/>
      <c r="KIN236" s="41"/>
      <c r="KIO236" s="41"/>
      <c r="KIP236" s="41"/>
      <c r="KIQ236" s="41"/>
      <c r="KIR236" s="41"/>
      <c r="KIS236" s="41"/>
      <c r="KIT236" s="41"/>
      <c r="KIU236" s="41"/>
      <c r="KIV236" s="41"/>
      <c r="KIW236" s="41"/>
      <c r="KIX236" s="41"/>
      <c r="KIY236" s="41"/>
      <c r="KIZ236" s="41"/>
      <c r="KJA236" s="41"/>
      <c r="KJB236" s="41"/>
      <c r="KJC236" s="41"/>
      <c r="KJD236" s="41"/>
      <c r="KJE236" s="41"/>
      <c r="KJF236" s="41"/>
      <c r="KJG236" s="41"/>
      <c r="KJH236" s="41"/>
      <c r="KJI236" s="41"/>
      <c r="KJJ236" s="41"/>
      <c r="KJK236" s="41"/>
      <c r="KJL236" s="41"/>
      <c r="KJM236" s="41"/>
      <c r="KJN236" s="41"/>
      <c r="KJO236" s="41"/>
      <c r="KJP236" s="41"/>
      <c r="KJQ236" s="41"/>
      <c r="KJR236" s="41"/>
      <c r="KJS236" s="41"/>
      <c r="KJT236" s="41"/>
      <c r="KJU236" s="41"/>
      <c r="KJV236" s="41"/>
      <c r="KJW236" s="41"/>
      <c r="KJX236" s="41"/>
      <c r="KJY236" s="41"/>
      <c r="KJZ236" s="41"/>
      <c r="KKA236" s="41"/>
      <c r="KKB236" s="41"/>
      <c r="KKC236" s="41"/>
      <c r="KKD236" s="41"/>
      <c r="KKE236" s="41"/>
      <c r="KKF236" s="41"/>
      <c r="KKG236" s="41"/>
      <c r="KKH236" s="41"/>
      <c r="KKI236" s="41"/>
      <c r="KKJ236" s="41"/>
      <c r="KKK236" s="41"/>
      <c r="KKL236" s="41"/>
      <c r="KKM236" s="41"/>
      <c r="KKN236" s="41"/>
      <c r="KKO236" s="41"/>
      <c r="KKP236" s="41"/>
      <c r="KKQ236" s="41"/>
      <c r="KKR236" s="41"/>
      <c r="KKS236" s="41"/>
      <c r="KKT236" s="41"/>
      <c r="KKU236" s="41"/>
      <c r="KKV236" s="41"/>
      <c r="KKW236" s="41"/>
      <c r="KKX236" s="41"/>
      <c r="KKY236" s="41"/>
      <c r="KKZ236" s="41"/>
      <c r="KLA236" s="41"/>
      <c r="KLB236" s="41"/>
      <c r="KLC236" s="41"/>
      <c r="KLD236" s="41"/>
      <c r="KLE236" s="41"/>
      <c r="KLF236" s="41"/>
      <c r="KLG236" s="41"/>
      <c r="KLH236" s="41"/>
      <c r="KLI236" s="41"/>
      <c r="KLJ236" s="41"/>
      <c r="KLK236" s="41"/>
      <c r="KLL236" s="41"/>
      <c r="KLM236" s="41"/>
      <c r="KLN236" s="41"/>
      <c r="KLO236" s="41"/>
      <c r="KLP236" s="41"/>
      <c r="KLQ236" s="41"/>
      <c r="KLR236" s="41"/>
      <c r="KLS236" s="41"/>
      <c r="KLT236" s="41"/>
      <c r="KLU236" s="41"/>
      <c r="KLV236" s="41"/>
      <c r="KLW236" s="41"/>
      <c r="KLX236" s="41"/>
      <c r="KLY236" s="41"/>
      <c r="KLZ236" s="41"/>
      <c r="KMA236" s="41"/>
      <c r="KMB236" s="41"/>
      <c r="KMC236" s="41"/>
      <c r="KMD236" s="41"/>
      <c r="KME236" s="41"/>
      <c r="KMF236" s="41"/>
      <c r="KMG236" s="41"/>
      <c r="KMH236" s="41"/>
      <c r="KMI236" s="41"/>
      <c r="KMJ236" s="41"/>
      <c r="KMK236" s="41"/>
      <c r="KML236" s="41"/>
      <c r="KMM236" s="41"/>
      <c r="KMN236" s="41"/>
      <c r="KMO236" s="41"/>
      <c r="KMP236" s="41"/>
      <c r="KMQ236" s="41"/>
      <c r="KMR236" s="41"/>
      <c r="KMS236" s="41"/>
      <c r="KMT236" s="41"/>
      <c r="KMU236" s="41"/>
      <c r="KMV236" s="41"/>
      <c r="KMW236" s="41"/>
      <c r="KMX236" s="41"/>
      <c r="KMY236" s="41"/>
      <c r="KMZ236" s="41"/>
      <c r="KNA236" s="41"/>
      <c r="KNB236" s="41"/>
      <c r="KNC236" s="41"/>
      <c r="KND236" s="41"/>
      <c r="KNE236" s="41"/>
      <c r="KNF236" s="41"/>
      <c r="KNG236" s="41"/>
      <c r="KNH236" s="41"/>
      <c r="KNI236" s="41"/>
      <c r="KNJ236" s="41"/>
      <c r="KNK236" s="41"/>
      <c r="KNL236" s="41"/>
      <c r="KNM236" s="41"/>
      <c r="KNN236" s="41"/>
      <c r="KNO236" s="41"/>
      <c r="KNP236" s="41"/>
      <c r="KNQ236" s="41"/>
      <c r="KNR236" s="41"/>
      <c r="KNS236" s="41"/>
      <c r="KNT236" s="41"/>
      <c r="KNU236" s="41"/>
      <c r="KNV236" s="41"/>
      <c r="KNW236" s="41"/>
      <c r="KNX236" s="41"/>
      <c r="KNY236" s="41"/>
      <c r="KNZ236" s="41"/>
      <c r="KOA236" s="41"/>
      <c r="KOB236" s="41"/>
      <c r="KOC236" s="41"/>
      <c r="KOD236" s="41"/>
      <c r="KOE236" s="41"/>
      <c r="KOF236" s="41"/>
      <c r="KOG236" s="41"/>
      <c r="KOH236" s="41"/>
      <c r="KOI236" s="41"/>
      <c r="KOJ236" s="41"/>
      <c r="KOK236" s="41"/>
      <c r="KOL236" s="41"/>
      <c r="KOM236" s="41"/>
      <c r="KON236" s="41"/>
      <c r="KOO236" s="41"/>
      <c r="KOP236" s="41"/>
      <c r="KOQ236" s="41"/>
      <c r="KOR236" s="41"/>
      <c r="KOS236" s="41"/>
      <c r="KOT236" s="41"/>
      <c r="KOU236" s="41"/>
      <c r="KOV236" s="41"/>
      <c r="KOW236" s="41"/>
      <c r="KOX236" s="41"/>
      <c r="KOY236" s="41"/>
      <c r="KOZ236" s="41"/>
      <c r="KPA236" s="41"/>
      <c r="KPB236" s="41"/>
      <c r="KPC236" s="41"/>
      <c r="KPD236" s="41"/>
      <c r="KPE236" s="41"/>
      <c r="KPF236" s="41"/>
      <c r="KPG236" s="41"/>
      <c r="KPH236" s="41"/>
      <c r="KPI236" s="41"/>
      <c r="KPJ236" s="41"/>
      <c r="KPK236" s="41"/>
      <c r="KPL236" s="41"/>
      <c r="KPM236" s="41"/>
      <c r="KPN236" s="41"/>
      <c r="KPO236" s="41"/>
      <c r="KPP236" s="41"/>
      <c r="KPQ236" s="41"/>
      <c r="KPR236" s="41"/>
      <c r="KPS236" s="41"/>
      <c r="KPT236" s="41"/>
      <c r="KPU236" s="41"/>
      <c r="KPV236" s="41"/>
      <c r="KPW236" s="41"/>
      <c r="KPX236" s="41"/>
      <c r="KPY236" s="41"/>
      <c r="KPZ236" s="41"/>
      <c r="KQA236" s="41"/>
      <c r="KQB236" s="41"/>
      <c r="KQC236" s="41"/>
      <c r="KQD236" s="41"/>
      <c r="KQE236" s="41"/>
      <c r="KQF236" s="41"/>
      <c r="KQG236" s="41"/>
      <c r="KQH236" s="41"/>
      <c r="KQI236" s="41"/>
      <c r="KQJ236" s="41"/>
      <c r="KQK236" s="41"/>
      <c r="KQL236" s="41"/>
      <c r="KQM236" s="41"/>
      <c r="KQN236" s="41"/>
      <c r="KQO236" s="41"/>
      <c r="KQP236" s="41"/>
      <c r="KQQ236" s="41"/>
      <c r="KQR236" s="41"/>
      <c r="KQS236" s="41"/>
      <c r="KQT236" s="41"/>
      <c r="KQU236" s="41"/>
      <c r="KQV236" s="41"/>
      <c r="KQW236" s="41"/>
      <c r="KQX236" s="41"/>
      <c r="KQY236" s="41"/>
      <c r="KQZ236" s="41"/>
      <c r="KRA236" s="41"/>
      <c r="KRB236" s="41"/>
      <c r="KRC236" s="41"/>
      <c r="KRD236" s="41"/>
      <c r="KRE236" s="41"/>
      <c r="KRF236" s="41"/>
      <c r="KRG236" s="41"/>
      <c r="KRH236" s="41"/>
      <c r="KRI236" s="41"/>
      <c r="KRJ236" s="41"/>
      <c r="KRK236" s="41"/>
      <c r="KRL236" s="41"/>
      <c r="KRM236" s="41"/>
      <c r="KRN236" s="41"/>
      <c r="KRO236" s="41"/>
      <c r="KRP236" s="41"/>
      <c r="KRQ236" s="41"/>
      <c r="KRR236" s="41"/>
      <c r="KRS236" s="41"/>
      <c r="KRT236" s="41"/>
      <c r="KRU236" s="41"/>
      <c r="KRV236" s="41"/>
      <c r="KRW236" s="41"/>
      <c r="KRX236" s="41"/>
      <c r="KRY236" s="41"/>
      <c r="KRZ236" s="41"/>
      <c r="KSA236" s="41"/>
      <c r="KSB236" s="41"/>
      <c r="KSC236" s="41"/>
      <c r="KSD236" s="41"/>
      <c r="KSE236" s="41"/>
      <c r="KSF236" s="41"/>
      <c r="KSG236" s="41"/>
      <c r="KSH236" s="41"/>
      <c r="KSI236" s="41"/>
      <c r="KSJ236" s="41"/>
      <c r="KSK236" s="41"/>
      <c r="KSL236" s="41"/>
      <c r="KSM236" s="41"/>
      <c r="KSN236" s="41"/>
      <c r="KSO236" s="41"/>
      <c r="KSP236" s="41"/>
      <c r="KSQ236" s="41"/>
      <c r="KSR236" s="41"/>
      <c r="KSS236" s="41"/>
      <c r="KST236" s="41"/>
      <c r="KSU236" s="41"/>
      <c r="KSV236" s="41"/>
      <c r="KSW236" s="41"/>
      <c r="KSX236" s="41"/>
      <c r="KSY236" s="41"/>
      <c r="KSZ236" s="41"/>
      <c r="KTA236" s="41"/>
      <c r="KTB236" s="41"/>
      <c r="KTC236" s="41"/>
      <c r="KTD236" s="41"/>
      <c r="KTE236" s="41"/>
      <c r="KTF236" s="41"/>
      <c r="KTG236" s="41"/>
      <c r="KTH236" s="41"/>
      <c r="KTI236" s="41"/>
      <c r="KTJ236" s="41"/>
      <c r="KTK236" s="41"/>
      <c r="KTL236" s="41"/>
      <c r="KTM236" s="41"/>
      <c r="KTN236" s="41"/>
      <c r="KTO236" s="41"/>
      <c r="KTP236" s="41"/>
      <c r="KTQ236" s="41"/>
      <c r="KTR236" s="41"/>
      <c r="KTS236" s="41"/>
      <c r="KTT236" s="41"/>
      <c r="KTU236" s="41"/>
      <c r="KTV236" s="41"/>
      <c r="KTW236" s="41"/>
      <c r="KTX236" s="41"/>
      <c r="KTY236" s="41"/>
      <c r="KTZ236" s="41"/>
      <c r="KUA236" s="41"/>
      <c r="KUB236" s="41"/>
      <c r="KUC236" s="41"/>
      <c r="KUD236" s="41"/>
      <c r="KUE236" s="41"/>
      <c r="KUF236" s="41"/>
      <c r="KUG236" s="41"/>
      <c r="KUH236" s="41"/>
      <c r="KUI236" s="41"/>
      <c r="KUJ236" s="41"/>
      <c r="KUK236" s="41"/>
      <c r="KUL236" s="41"/>
      <c r="KUM236" s="41"/>
      <c r="KUN236" s="41"/>
      <c r="KUO236" s="41"/>
      <c r="KUP236" s="41"/>
      <c r="KUQ236" s="41"/>
      <c r="KUR236" s="41"/>
      <c r="KUS236" s="41"/>
      <c r="KUT236" s="41"/>
      <c r="KUU236" s="41"/>
      <c r="KUV236" s="41"/>
      <c r="KUW236" s="41"/>
      <c r="KUX236" s="41"/>
      <c r="KUY236" s="41"/>
      <c r="KUZ236" s="41"/>
      <c r="KVA236" s="41"/>
      <c r="KVB236" s="41"/>
      <c r="KVC236" s="41"/>
      <c r="KVD236" s="41"/>
      <c r="KVE236" s="41"/>
      <c r="KVF236" s="41"/>
      <c r="KVG236" s="41"/>
      <c r="KVH236" s="41"/>
      <c r="KVI236" s="41"/>
      <c r="KVJ236" s="41"/>
      <c r="KVK236" s="41"/>
      <c r="KVL236" s="41"/>
      <c r="KVM236" s="41"/>
      <c r="KVN236" s="41"/>
      <c r="KVO236" s="41"/>
      <c r="KVP236" s="41"/>
      <c r="KVQ236" s="41"/>
      <c r="KVR236" s="41"/>
      <c r="KVS236" s="41"/>
      <c r="KVT236" s="41"/>
      <c r="KVU236" s="41"/>
      <c r="KVV236" s="41"/>
      <c r="KVW236" s="41"/>
      <c r="KVX236" s="41"/>
      <c r="KVY236" s="41"/>
      <c r="KVZ236" s="41"/>
      <c r="KWA236" s="41"/>
      <c r="KWB236" s="41"/>
      <c r="KWC236" s="41"/>
      <c r="KWD236" s="41"/>
      <c r="KWE236" s="41"/>
      <c r="KWF236" s="41"/>
      <c r="KWG236" s="41"/>
      <c r="KWH236" s="41"/>
      <c r="KWI236" s="41"/>
      <c r="KWJ236" s="41"/>
      <c r="KWK236" s="41"/>
      <c r="KWL236" s="41"/>
      <c r="KWM236" s="41"/>
      <c r="KWN236" s="41"/>
      <c r="KWO236" s="41"/>
      <c r="KWP236" s="41"/>
      <c r="KWQ236" s="41"/>
      <c r="KWR236" s="41"/>
      <c r="KWS236" s="41"/>
      <c r="KWT236" s="41"/>
      <c r="KWU236" s="41"/>
      <c r="KWV236" s="41"/>
      <c r="KWW236" s="41"/>
      <c r="KWX236" s="41"/>
      <c r="KWY236" s="41"/>
      <c r="KWZ236" s="41"/>
      <c r="KXA236" s="41"/>
      <c r="KXB236" s="41"/>
      <c r="KXC236" s="41"/>
      <c r="KXD236" s="41"/>
      <c r="KXE236" s="41"/>
      <c r="KXF236" s="41"/>
      <c r="KXG236" s="41"/>
      <c r="KXH236" s="41"/>
      <c r="KXI236" s="41"/>
      <c r="KXJ236" s="41"/>
      <c r="KXK236" s="41"/>
      <c r="KXL236" s="41"/>
      <c r="KXM236" s="41"/>
      <c r="KXN236" s="41"/>
      <c r="KXO236" s="41"/>
      <c r="KXP236" s="41"/>
      <c r="KXQ236" s="41"/>
      <c r="KXR236" s="41"/>
      <c r="KXS236" s="41"/>
      <c r="KXT236" s="41"/>
      <c r="KXU236" s="41"/>
      <c r="KXV236" s="41"/>
      <c r="KXW236" s="41"/>
      <c r="KXX236" s="41"/>
      <c r="KXY236" s="41"/>
      <c r="KXZ236" s="41"/>
      <c r="KYA236" s="41"/>
      <c r="KYB236" s="41"/>
      <c r="KYC236" s="41"/>
      <c r="KYD236" s="41"/>
      <c r="KYE236" s="41"/>
      <c r="KYF236" s="41"/>
      <c r="KYG236" s="41"/>
      <c r="KYH236" s="41"/>
      <c r="KYI236" s="41"/>
      <c r="KYJ236" s="41"/>
      <c r="KYK236" s="41"/>
      <c r="KYL236" s="41"/>
      <c r="KYM236" s="41"/>
      <c r="KYN236" s="41"/>
      <c r="KYO236" s="41"/>
      <c r="KYP236" s="41"/>
      <c r="KYQ236" s="41"/>
      <c r="KYR236" s="41"/>
      <c r="KYS236" s="41"/>
      <c r="KYT236" s="41"/>
      <c r="KYU236" s="41"/>
      <c r="KYV236" s="41"/>
      <c r="KYW236" s="41"/>
      <c r="KYX236" s="41"/>
      <c r="KYY236" s="41"/>
      <c r="KYZ236" s="41"/>
      <c r="KZA236" s="41"/>
      <c r="KZB236" s="41"/>
      <c r="KZC236" s="41"/>
      <c r="KZD236" s="41"/>
      <c r="KZE236" s="41"/>
      <c r="KZF236" s="41"/>
      <c r="KZG236" s="41"/>
      <c r="KZH236" s="41"/>
      <c r="KZI236" s="41"/>
      <c r="KZJ236" s="41"/>
      <c r="KZK236" s="41"/>
      <c r="KZL236" s="41"/>
      <c r="KZM236" s="41"/>
      <c r="KZN236" s="41"/>
      <c r="KZO236" s="41"/>
      <c r="KZP236" s="41"/>
      <c r="KZQ236" s="41"/>
      <c r="KZR236" s="41"/>
      <c r="KZS236" s="41"/>
      <c r="KZT236" s="41"/>
      <c r="KZU236" s="41"/>
      <c r="KZV236" s="41"/>
      <c r="KZW236" s="41"/>
      <c r="KZX236" s="41"/>
      <c r="KZY236" s="41"/>
      <c r="KZZ236" s="41"/>
      <c r="LAA236" s="41"/>
      <c r="LAB236" s="41"/>
      <c r="LAC236" s="41"/>
      <c r="LAD236" s="41"/>
      <c r="LAE236" s="41"/>
      <c r="LAF236" s="41"/>
      <c r="LAG236" s="41"/>
      <c r="LAH236" s="41"/>
      <c r="LAI236" s="41"/>
      <c r="LAJ236" s="41"/>
      <c r="LAK236" s="41"/>
      <c r="LAL236" s="41"/>
      <c r="LAM236" s="41"/>
      <c r="LAN236" s="41"/>
      <c r="LAO236" s="41"/>
      <c r="LAP236" s="41"/>
      <c r="LAQ236" s="41"/>
      <c r="LAR236" s="41"/>
      <c r="LAS236" s="41"/>
      <c r="LAT236" s="41"/>
      <c r="LAU236" s="41"/>
      <c r="LAV236" s="41"/>
      <c r="LAW236" s="41"/>
      <c r="LAX236" s="41"/>
      <c r="LAY236" s="41"/>
      <c r="LAZ236" s="41"/>
      <c r="LBA236" s="41"/>
      <c r="LBB236" s="41"/>
      <c r="LBC236" s="41"/>
      <c r="LBD236" s="41"/>
      <c r="LBE236" s="41"/>
      <c r="LBF236" s="41"/>
      <c r="LBG236" s="41"/>
      <c r="LBH236" s="41"/>
      <c r="LBI236" s="41"/>
      <c r="LBJ236" s="41"/>
      <c r="LBK236" s="41"/>
      <c r="LBL236" s="41"/>
      <c r="LBM236" s="41"/>
      <c r="LBN236" s="41"/>
      <c r="LBO236" s="41"/>
      <c r="LBP236" s="41"/>
      <c r="LBQ236" s="41"/>
      <c r="LBR236" s="41"/>
      <c r="LBS236" s="41"/>
      <c r="LBT236" s="41"/>
      <c r="LBU236" s="41"/>
      <c r="LBV236" s="41"/>
      <c r="LBW236" s="41"/>
      <c r="LBX236" s="41"/>
      <c r="LBY236" s="41"/>
      <c r="LBZ236" s="41"/>
      <c r="LCA236" s="41"/>
      <c r="LCB236" s="41"/>
      <c r="LCC236" s="41"/>
      <c r="LCD236" s="41"/>
      <c r="LCE236" s="41"/>
      <c r="LCF236" s="41"/>
      <c r="LCG236" s="41"/>
      <c r="LCH236" s="41"/>
      <c r="LCI236" s="41"/>
      <c r="LCJ236" s="41"/>
      <c r="LCK236" s="41"/>
      <c r="LCL236" s="41"/>
      <c r="LCM236" s="41"/>
      <c r="LCN236" s="41"/>
      <c r="LCO236" s="41"/>
      <c r="LCP236" s="41"/>
      <c r="LCQ236" s="41"/>
      <c r="LCR236" s="41"/>
      <c r="LCS236" s="41"/>
      <c r="LCT236" s="41"/>
      <c r="LCU236" s="41"/>
      <c r="LCV236" s="41"/>
      <c r="LCW236" s="41"/>
      <c r="LCX236" s="41"/>
      <c r="LCY236" s="41"/>
      <c r="LCZ236" s="41"/>
      <c r="LDA236" s="41"/>
      <c r="LDB236" s="41"/>
      <c r="LDC236" s="41"/>
      <c r="LDD236" s="41"/>
      <c r="LDE236" s="41"/>
      <c r="LDF236" s="41"/>
      <c r="LDG236" s="41"/>
      <c r="LDH236" s="41"/>
      <c r="LDI236" s="41"/>
      <c r="LDJ236" s="41"/>
      <c r="LDK236" s="41"/>
      <c r="LDL236" s="41"/>
      <c r="LDM236" s="41"/>
      <c r="LDN236" s="41"/>
      <c r="LDO236" s="41"/>
      <c r="LDP236" s="41"/>
      <c r="LDQ236" s="41"/>
      <c r="LDR236" s="41"/>
      <c r="LDS236" s="41"/>
      <c r="LDT236" s="41"/>
      <c r="LDU236" s="41"/>
      <c r="LDV236" s="41"/>
      <c r="LDW236" s="41"/>
      <c r="LDX236" s="41"/>
      <c r="LDY236" s="41"/>
      <c r="LDZ236" s="41"/>
      <c r="LEA236" s="41"/>
      <c r="LEB236" s="41"/>
      <c r="LEC236" s="41"/>
      <c r="LED236" s="41"/>
      <c r="LEE236" s="41"/>
      <c r="LEF236" s="41"/>
      <c r="LEG236" s="41"/>
      <c r="LEH236" s="41"/>
      <c r="LEI236" s="41"/>
      <c r="LEJ236" s="41"/>
      <c r="LEK236" s="41"/>
      <c r="LEL236" s="41"/>
      <c r="LEM236" s="41"/>
      <c r="LEN236" s="41"/>
      <c r="LEO236" s="41"/>
      <c r="LEP236" s="41"/>
      <c r="LEQ236" s="41"/>
      <c r="LER236" s="41"/>
      <c r="LES236" s="41"/>
      <c r="LET236" s="41"/>
      <c r="LEU236" s="41"/>
      <c r="LEV236" s="41"/>
      <c r="LEW236" s="41"/>
      <c r="LEX236" s="41"/>
      <c r="LEY236" s="41"/>
      <c r="LEZ236" s="41"/>
      <c r="LFA236" s="41"/>
      <c r="LFB236" s="41"/>
      <c r="LFC236" s="41"/>
      <c r="LFD236" s="41"/>
      <c r="LFE236" s="41"/>
      <c r="LFF236" s="41"/>
      <c r="LFG236" s="41"/>
      <c r="LFH236" s="41"/>
      <c r="LFI236" s="41"/>
      <c r="LFJ236" s="41"/>
      <c r="LFK236" s="41"/>
      <c r="LFL236" s="41"/>
      <c r="LFM236" s="41"/>
      <c r="LFN236" s="41"/>
      <c r="LFO236" s="41"/>
      <c r="LFP236" s="41"/>
      <c r="LFQ236" s="41"/>
      <c r="LFR236" s="41"/>
      <c r="LFS236" s="41"/>
      <c r="LFT236" s="41"/>
      <c r="LFU236" s="41"/>
      <c r="LFV236" s="41"/>
      <c r="LFW236" s="41"/>
      <c r="LFX236" s="41"/>
      <c r="LFY236" s="41"/>
      <c r="LFZ236" s="41"/>
      <c r="LGA236" s="41"/>
      <c r="LGB236" s="41"/>
      <c r="LGC236" s="41"/>
      <c r="LGD236" s="41"/>
      <c r="LGE236" s="41"/>
      <c r="LGF236" s="41"/>
      <c r="LGG236" s="41"/>
      <c r="LGH236" s="41"/>
      <c r="LGI236" s="41"/>
      <c r="LGJ236" s="41"/>
      <c r="LGK236" s="41"/>
      <c r="LGL236" s="41"/>
      <c r="LGM236" s="41"/>
      <c r="LGN236" s="41"/>
      <c r="LGO236" s="41"/>
      <c r="LGP236" s="41"/>
      <c r="LGQ236" s="41"/>
      <c r="LGR236" s="41"/>
      <c r="LGS236" s="41"/>
      <c r="LGT236" s="41"/>
      <c r="LGU236" s="41"/>
      <c r="LGV236" s="41"/>
      <c r="LGW236" s="41"/>
      <c r="LGX236" s="41"/>
      <c r="LGY236" s="41"/>
      <c r="LGZ236" s="41"/>
      <c r="LHA236" s="41"/>
      <c r="LHB236" s="41"/>
      <c r="LHC236" s="41"/>
      <c r="LHD236" s="41"/>
      <c r="LHE236" s="41"/>
      <c r="LHF236" s="41"/>
      <c r="LHG236" s="41"/>
      <c r="LHH236" s="41"/>
      <c r="LHI236" s="41"/>
      <c r="LHJ236" s="41"/>
      <c r="LHK236" s="41"/>
      <c r="LHL236" s="41"/>
      <c r="LHM236" s="41"/>
      <c r="LHN236" s="41"/>
      <c r="LHO236" s="41"/>
      <c r="LHP236" s="41"/>
      <c r="LHQ236" s="41"/>
      <c r="LHR236" s="41"/>
      <c r="LHS236" s="41"/>
      <c r="LHT236" s="41"/>
      <c r="LHU236" s="41"/>
      <c r="LHV236" s="41"/>
      <c r="LHW236" s="41"/>
      <c r="LHX236" s="41"/>
      <c r="LHY236" s="41"/>
      <c r="LHZ236" s="41"/>
      <c r="LIA236" s="41"/>
      <c r="LIB236" s="41"/>
      <c r="LIC236" s="41"/>
      <c r="LID236" s="41"/>
      <c r="LIE236" s="41"/>
      <c r="LIF236" s="41"/>
      <c r="LIG236" s="41"/>
      <c r="LIH236" s="41"/>
      <c r="LII236" s="41"/>
      <c r="LIJ236" s="41"/>
      <c r="LIK236" s="41"/>
      <c r="LIL236" s="41"/>
      <c r="LIM236" s="41"/>
      <c r="LIN236" s="41"/>
      <c r="LIO236" s="41"/>
      <c r="LIP236" s="41"/>
      <c r="LIQ236" s="41"/>
      <c r="LIR236" s="41"/>
      <c r="LIS236" s="41"/>
      <c r="LIT236" s="41"/>
      <c r="LIU236" s="41"/>
      <c r="LIV236" s="41"/>
      <c r="LIW236" s="41"/>
      <c r="LIX236" s="41"/>
      <c r="LIY236" s="41"/>
      <c r="LIZ236" s="41"/>
      <c r="LJA236" s="41"/>
      <c r="LJB236" s="41"/>
      <c r="LJC236" s="41"/>
      <c r="LJD236" s="41"/>
      <c r="LJE236" s="41"/>
      <c r="LJF236" s="41"/>
      <c r="LJG236" s="41"/>
      <c r="LJH236" s="41"/>
      <c r="LJI236" s="41"/>
      <c r="LJJ236" s="41"/>
      <c r="LJK236" s="41"/>
      <c r="LJL236" s="41"/>
      <c r="LJM236" s="41"/>
      <c r="LJN236" s="41"/>
      <c r="LJO236" s="41"/>
      <c r="LJP236" s="41"/>
      <c r="LJQ236" s="41"/>
      <c r="LJR236" s="41"/>
      <c r="LJS236" s="41"/>
      <c r="LJT236" s="41"/>
      <c r="LJU236" s="41"/>
      <c r="LJV236" s="41"/>
      <c r="LJW236" s="41"/>
      <c r="LJX236" s="41"/>
      <c r="LJY236" s="41"/>
      <c r="LJZ236" s="41"/>
      <c r="LKA236" s="41"/>
      <c r="LKB236" s="41"/>
      <c r="LKC236" s="41"/>
      <c r="LKD236" s="41"/>
      <c r="LKE236" s="41"/>
      <c r="LKF236" s="41"/>
      <c r="LKG236" s="41"/>
      <c r="LKH236" s="41"/>
      <c r="LKI236" s="41"/>
      <c r="LKJ236" s="41"/>
      <c r="LKK236" s="41"/>
      <c r="LKL236" s="41"/>
      <c r="LKM236" s="41"/>
      <c r="LKN236" s="41"/>
      <c r="LKO236" s="41"/>
      <c r="LKP236" s="41"/>
      <c r="LKQ236" s="41"/>
      <c r="LKR236" s="41"/>
      <c r="LKS236" s="41"/>
      <c r="LKT236" s="41"/>
      <c r="LKU236" s="41"/>
      <c r="LKV236" s="41"/>
      <c r="LKW236" s="41"/>
      <c r="LKX236" s="41"/>
      <c r="LKY236" s="41"/>
      <c r="LKZ236" s="41"/>
      <c r="LLA236" s="41"/>
      <c r="LLB236" s="41"/>
      <c r="LLC236" s="41"/>
      <c r="LLD236" s="41"/>
      <c r="LLE236" s="41"/>
      <c r="LLF236" s="41"/>
      <c r="LLG236" s="41"/>
      <c r="LLH236" s="41"/>
      <c r="LLI236" s="41"/>
      <c r="LLJ236" s="41"/>
      <c r="LLK236" s="41"/>
      <c r="LLL236" s="41"/>
      <c r="LLM236" s="41"/>
      <c r="LLN236" s="41"/>
      <c r="LLO236" s="41"/>
      <c r="LLP236" s="41"/>
      <c r="LLQ236" s="41"/>
      <c r="LLR236" s="41"/>
      <c r="LLS236" s="41"/>
      <c r="LLT236" s="41"/>
      <c r="LLU236" s="41"/>
      <c r="LLV236" s="41"/>
      <c r="LLW236" s="41"/>
      <c r="LLX236" s="41"/>
      <c r="LLY236" s="41"/>
      <c r="LLZ236" s="41"/>
      <c r="LMA236" s="41"/>
      <c r="LMB236" s="41"/>
      <c r="LMC236" s="41"/>
      <c r="LMD236" s="41"/>
      <c r="LME236" s="41"/>
      <c r="LMF236" s="41"/>
      <c r="LMG236" s="41"/>
      <c r="LMH236" s="41"/>
      <c r="LMI236" s="41"/>
      <c r="LMJ236" s="41"/>
      <c r="LMK236" s="41"/>
      <c r="LML236" s="41"/>
      <c r="LMM236" s="41"/>
      <c r="LMN236" s="41"/>
      <c r="LMO236" s="41"/>
      <c r="LMP236" s="41"/>
      <c r="LMQ236" s="41"/>
      <c r="LMR236" s="41"/>
      <c r="LMS236" s="41"/>
      <c r="LMT236" s="41"/>
      <c r="LMU236" s="41"/>
      <c r="LMV236" s="41"/>
      <c r="LMW236" s="41"/>
      <c r="LMX236" s="41"/>
      <c r="LMY236" s="41"/>
      <c r="LMZ236" s="41"/>
      <c r="LNA236" s="41"/>
      <c r="LNB236" s="41"/>
      <c r="LNC236" s="41"/>
      <c r="LND236" s="41"/>
      <c r="LNE236" s="41"/>
      <c r="LNF236" s="41"/>
      <c r="LNG236" s="41"/>
      <c r="LNH236" s="41"/>
      <c r="LNI236" s="41"/>
      <c r="LNJ236" s="41"/>
      <c r="LNK236" s="41"/>
      <c r="LNL236" s="41"/>
      <c r="LNM236" s="41"/>
      <c r="LNN236" s="41"/>
      <c r="LNO236" s="41"/>
      <c r="LNP236" s="41"/>
      <c r="LNQ236" s="41"/>
      <c r="LNR236" s="41"/>
      <c r="LNS236" s="41"/>
      <c r="LNT236" s="41"/>
      <c r="LNU236" s="41"/>
      <c r="LNV236" s="41"/>
      <c r="LNW236" s="41"/>
      <c r="LNX236" s="41"/>
      <c r="LNY236" s="41"/>
      <c r="LNZ236" s="41"/>
      <c r="LOA236" s="41"/>
      <c r="LOB236" s="41"/>
      <c r="LOC236" s="41"/>
      <c r="LOD236" s="41"/>
      <c r="LOE236" s="41"/>
      <c r="LOF236" s="41"/>
      <c r="LOG236" s="41"/>
      <c r="LOH236" s="41"/>
      <c r="LOI236" s="41"/>
      <c r="LOJ236" s="41"/>
      <c r="LOK236" s="41"/>
      <c r="LOL236" s="41"/>
      <c r="LOM236" s="41"/>
      <c r="LON236" s="41"/>
      <c r="LOO236" s="41"/>
      <c r="LOP236" s="41"/>
      <c r="LOQ236" s="41"/>
      <c r="LOR236" s="41"/>
      <c r="LOS236" s="41"/>
      <c r="LOT236" s="41"/>
      <c r="LOU236" s="41"/>
      <c r="LOV236" s="41"/>
      <c r="LOW236" s="41"/>
      <c r="LOX236" s="41"/>
      <c r="LOY236" s="41"/>
      <c r="LOZ236" s="41"/>
      <c r="LPA236" s="41"/>
      <c r="LPB236" s="41"/>
      <c r="LPC236" s="41"/>
      <c r="LPD236" s="41"/>
      <c r="LPE236" s="41"/>
      <c r="LPF236" s="41"/>
      <c r="LPG236" s="41"/>
      <c r="LPH236" s="41"/>
      <c r="LPI236" s="41"/>
      <c r="LPJ236" s="41"/>
      <c r="LPK236" s="41"/>
      <c r="LPL236" s="41"/>
      <c r="LPM236" s="41"/>
      <c r="LPN236" s="41"/>
      <c r="LPO236" s="41"/>
      <c r="LPP236" s="41"/>
      <c r="LPQ236" s="41"/>
      <c r="LPR236" s="41"/>
      <c r="LPS236" s="41"/>
      <c r="LPT236" s="41"/>
      <c r="LPU236" s="41"/>
      <c r="LPV236" s="41"/>
      <c r="LPW236" s="41"/>
      <c r="LPX236" s="41"/>
      <c r="LPY236" s="41"/>
      <c r="LPZ236" s="41"/>
      <c r="LQA236" s="41"/>
      <c r="LQB236" s="41"/>
      <c r="LQC236" s="41"/>
      <c r="LQD236" s="41"/>
      <c r="LQE236" s="41"/>
      <c r="LQF236" s="41"/>
      <c r="LQG236" s="41"/>
      <c r="LQH236" s="41"/>
      <c r="LQI236" s="41"/>
      <c r="LQJ236" s="41"/>
      <c r="LQK236" s="41"/>
      <c r="LQL236" s="41"/>
      <c r="LQM236" s="41"/>
      <c r="LQN236" s="41"/>
      <c r="LQO236" s="41"/>
      <c r="LQP236" s="41"/>
      <c r="LQQ236" s="41"/>
      <c r="LQR236" s="41"/>
      <c r="LQS236" s="41"/>
      <c r="LQT236" s="41"/>
      <c r="LQU236" s="41"/>
      <c r="LQV236" s="41"/>
      <c r="LQW236" s="41"/>
      <c r="LQX236" s="41"/>
      <c r="LQY236" s="41"/>
      <c r="LQZ236" s="41"/>
      <c r="LRA236" s="41"/>
      <c r="LRB236" s="41"/>
      <c r="LRC236" s="41"/>
      <c r="LRD236" s="41"/>
      <c r="LRE236" s="41"/>
      <c r="LRF236" s="41"/>
      <c r="LRG236" s="41"/>
      <c r="LRH236" s="41"/>
      <c r="LRI236" s="41"/>
      <c r="LRJ236" s="41"/>
      <c r="LRK236" s="41"/>
      <c r="LRL236" s="41"/>
      <c r="LRM236" s="41"/>
      <c r="LRN236" s="41"/>
      <c r="LRO236" s="41"/>
      <c r="LRP236" s="41"/>
      <c r="LRQ236" s="41"/>
      <c r="LRR236" s="41"/>
      <c r="LRS236" s="41"/>
      <c r="LRT236" s="41"/>
      <c r="LRU236" s="41"/>
      <c r="LRV236" s="41"/>
      <c r="LRW236" s="41"/>
      <c r="LRX236" s="41"/>
      <c r="LRY236" s="41"/>
      <c r="LRZ236" s="41"/>
      <c r="LSA236" s="41"/>
      <c r="LSB236" s="41"/>
      <c r="LSC236" s="41"/>
      <c r="LSD236" s="41"/>
      <c r="LSE236" s="41"/>
      <c r="LSF236" s="41"/>
      <c r="LSG236" s="41"/>
      <c r="LSH236" s="41"/>
      <c r="LSI236" s="41"/>
      <c r="LSJ236" s="41"/>
      <c r="LSK236" s="41"/>
      <c r="LSL236" s="41"/>
      <c r="LSM236" s="41"/>
      <c r="LSN236" s="41"/>
      <c r="LSO236" s="41"/>
      <c r="LSP236" s="41"/>
      <c r="LSQ236" s="41"/>
      <c r="LSR236" s="41"/>
      <c r="LSS236" s="41"/>
      <c r="LST236" s="41"/>
      <c r="LSU236" s="41"/>
      <c r="LSV236" s="41"/>
      <c r="LSW236" s="41"/>
      <c r="LSX236" s="41"/>
      <c r="LSY236" s="41"/>
      <c r="LSZ236" s="41"/>
      <c r="LTA236" s="41"/>
      <c r="LTB236" s="41"/>
      <c r="LTC236" s="41"/>
      <c r="LTD236" s="41"/>
      <c r="LTE236" s="41"/>
      <c r="LTF236" s="41"/>
      <c r="LTG236" s="41"/>
      <c r="LTH236" s="41"/>
      <c r="LTI236" s="41"/>
      <c r="LTJ236" s="41"/>
      <c r="LTK236" s="41"/>
      <c r="LTL236" s="41"/>
      <c r="LTM236" s="41"/>
      <c r="LTN236" s="41"/>
      <c r="LTO236" s="41"/>
      <c r="LTP236" s="41"/>
      <c r="LTQ236" s="41"/>
      <c r="LTR236" s="41"/>
      <c r="LTS236" s="41"/>
      <c r="LTT236" s="41"/>
      <c r="LTU236" s="41"/>
      <c r="LTV236" s="41"/>
      <c r="LTW236" s="41"/>
      <c r="LTX236" s="41"/>
      <c r="LTY236" s="41"/>
      <c r="LTZ236" s="41"/>
      <c r="LUA236" s="41"/>
      <c r="LUB236" s="41"/>
      <c r="LUC236" s="41"/>
      <c r="LUD236" s="41"/>
      <c r="LUE236" s="41"/>
      <c r="LUF236" s="41"/>
      <c r="LUG236" s="41"/>
      <c r="LUH236" s="41"/>
      <c r="LUI236" s="41"/>
      <c r="LUJ236" s="41"/>
      <c r="LUK236" s="41"/>
      <c r="LUL236" s="41"/>
      <c r="LUM236" s="41"/>
      <c r="LUN236" s="41"/>
      <c r="LUO236" s="41"/>
      <c r="LUP236" s="41"/>
      <c r="LUQ236" s="41"/>
      <c r="LUR236" s="41"/>
      <c r="LUS236" s="41"/>
      <c r="LUT236" s="41"/>
      <c r="LUU236" s="41"/>
      <c r="LUV236" s="41"/>
      <c r="LUW236" s="41"/>
      <c r="LUX236" s="41"/>
      <c r="LUY236" s="41"/>
      <c r="LUZ236" s="41"/>
      <c r="LVA236" s="41"/>
      <c r="LVB236" s="41"/>
      <c r="LVC236" s="41"/>
      <c r="LVD236" s="41"/>
      <c r="LVE236" s="41"/>
      <c r="LVF236" s="41"/>
      <c r="LVG236" s="41"/>
      <c r="LVH236" s="41"/>
      <c r="LVI236" s="41"/>
      <c r="LVJ236" s="41"/>
      <c r="LVK236" s="41"/>
      <c r="LVL236" s="41"/>
      <c r="LVM236" s="41"/>
      <c r="LVN236" s="41"/>
      <c r="LVO236" s="41"/>
      <c r="LVP236" s="41"/>
      <c r="LVQ236" s="41"/>
      <c r="LVR236" s="41"/>
      <c r="LVS236" s="41"/>
      <c r="LVT236" s="41"/>
      <c r="LVU236" s="41"/>
      <c r="LVV236" s="41"/>
      <c r="LVW236" s="41"/>
      <c r="LVX236" s="41"/>
      <c r="LVY236" s="41"/>
      <c r="LVZ236" s="41"/>
      <c r="LWA236" s="41"/>
      <c r="LWB236" s="41"/>
      <c r="LWC236" s="41"/>
      <c r="LWD236" s="41"/>
      <c r="LWE236" s="41"/>
      <c r="LWF236" s="41"/>
      <c r="LWG236" s="41"/>
      <c r="LWH236" s="41"/>
      <c r="LWI236" s="41"/>
      <c r="LWJ236" s="41"/>
      <c r="LWK236" s="41"/>
      <c r="LWL236" s="41"/>
      <c r="LWM236" s="41"/>
      <c r="LWN236" s="41"/>
      <c r="LWO236" s="41"/>
      <c r="LWP236" s="41"/>
      <c r="LWQ236" s="41"/>
      <c r="LWR236" s="41"/>
      <c r="LWS236" s="41"/>
      <c r="LWT236" s="41"/>
      <c r="LWU236" s="41"/>
      <c r="LWV236" s="41"/>
      <c r="LWW236" s="41"/>
      <c r="LWX236" s="41"/>
      <c r="LWY236" s="41"/>
      <c r="LWZ236" s="41"/>
      <c r="LXA236" s="41"/>
      <c r="LXB236" s="41"/>
      <c r="LXC236" s="41"/>
      <c r="LXD236" s="41"/>
      <c r="LXE236" s="41"/>
      <c r="LXF236" s="41"/>
      <c r="LXG236" s="41"/>
      <c r="LXH236" s="41"/>
      <c r="LXI236" s="41"/>
      <c r="LXJ236" s="41"/>
      <c r="LXK236" s="41"/>
      <c r="LXL236" s="41"/>
      <c r="LXM236" s="41"/>
      <c r="LXN236" s="41"/>
      <c r="LXO236" s="41"/>
      <c r="LXP236" s="41"/>
      <c r="LXQ236" s="41"/>
      <c r="LXR236" s="41"/>
      <c r="LXS236" s="41"/>
      <c r="LXT236" s="41"/>
      <c r="LXU236" s="41"/>
      <c r="LXV236" s="41"/>
      <c r="LXW236" s="41"/>
      <c r="LXX236" s="41"/>
      <c r="LXY236" s="41"/>
      <c r="LXZ236" s="41"/>
      <c r="LYA236" s="41"/>
      <c r="LYB236" s="41"/>
      <c r="LYC236" s="41"/>
      <c r="LYD236" s="41"/>
      <c r="LYE236" s="41"/>
      <c r="LYF236" s="41"/>
      <c r="LYG236" s="41"/>
      <c r="LYH236" s="41"/>
      <c r="LYI236" s="41"/>
      <c r="LYJ236" s="41"/>
      <c r="LYK236" s="41"/>
      <c r="LYL236" s="41"/>
      <c r="LYM236" s="41"/>
      <c r="LYN236" s="41"/>
      <c r="LYO236" s="41"/>
      <c r="LYP236" s="41"/>
      <c r="LYQ236" s="41"/>
      <c r="LYR236" s="41"/>
      <c r="LYS236" s="41"/>
      <c r="LYT236" s="41"/>
      <c r="LYU236" s="41"/>
      <c r="LYV236" s="41"/>
      <c r="LYW236" s="41"/>
      <c r="LYX236" s="41"/>
      <c r="LYY236" s="41"/>
      <c r="LYZ236" s="41"/>
      <c r="LZA236" s="41"/>
      <c r="LZB236" s="41"/>
      <c r="LZC236" s="41"/>
      <c r="LZD236" s="41"/>
      <c r="LZE236" s="41"/>
      <c r="LZF236" s="41"/>
      <c r="LZG236" s="41"/>
      <c r="LZH236" s="41"/>
      <c r="LZI236" s="41"/>
      <c r="LZJ236" s="41"/>
      <c r="LZK236" s="41"/>
      <c r="LZL236" s="41"/>
      <c r="LZM236" s="41"/>
      <c r="LZN236" s="41"/>
      <c r="LZO236" s="41"/>
      <c r="LZP236" s="41"/>
      <c r="LZQ236" s="41"/>
      <c r="LZR236" s="41"/>
      <c r="LZS236" s="41"/>
      <c r="LZT236" s="41"/>
      <c r="LZU236" s="41"/>
      <c r="LZV236" s="41"/>
      <c r="LZW236" s="41"/>
      <c r="LZX236" s="41"/>
      <c r="LZY236" s="41"/>
      <c r="LZZ236" s="41"/>
      <c r="MAA236" s="41"/>
      <c r="MAB236" s="41"/>
      <c r="MAC236" s="41"/>
      <c r="MAD236" s="41"/>
      <c r="MAE236" s="41"/>
      <c r="MAF236" s="41"/>
      <c r="MAG236" s="41"/>
      <c r="MAH236" s="41"/>
      <c r="MAI236" s="41"/>
      <c r="MAJ236" s="41"/>
      <c r="MAK236" s="41"/>
      <c r="MAL236" s="41"/>
      <c r="MAM236" s="41"/>
      <c r="MAN236" s="41"/>
      <c r="MAO236" s="41"/>
      <c r="MAP236" s="41"/>
      <c r="MAQ236" s="41"/>
      <c r="MAR236" s="41"/>
      <c r="MAS236" s="41"/>
      <c r="MAT236" s="41"/>
      <c r="MAU236" s="41"/>
      <c r="MAV236" s="41"/>
      <c r="MAW236" s="41"/>
      <c r="MAX236" s="41"/>
      <c r="MAY236" s="41"/>
      <c r="MAZ236" s="41"/>
      <c r="MBA236" s="41"/>
      <c r="MBB236" s="41"/>
      <c r="MBC236" s="41"/>
      <c r="MBD236" s="41"/>
      <c r="MBE236" s="41"/>
      <c r="MBF236" s="41"/>
      <c r="MBG236" s="41"/>
      <c r="MBH236" s="41"/>
      <c r="MBI236" s="41"/>
      <c r="MBJ236" s="41"/>
      <c r="MBK236" s="41"/>
      <c r="MBL236" s="41"/>
      <c r="MBM236" s="41"/>
      <c r="MBN236" s="41"/>
      <c r="MBO236" s="41"/>
      <c r="MBP236" s="41"/>
      <c r="MBQ236" s="41"/>
      <c r="MBR236" s="41"/>
      <c r="MBS236" s="41"/>
      <c r="MBT236" s="41"/>
      <c r="MBU236" s="41"/>
      <c r="MBV236" s="41"/>
      <c r="MBW236" s="41"/>
      <c r="MBX236" s="41"/>
      <c r="MBY236" s="41"/>
      <c r="MBZ236" s="41"/>
      <c r="MCA236" s="41"/>
      <c r="MCB236" s="41"/>
      <c r="MCC236" s="41"/>
      <c r="MCD236" s="41"/>
      <c r="MCE236" s="41"/>
      <c r="MCF236" s="41"/>
      <c r="MCG236" s="41"/>
      <c r="MCH236" s="41"/>
      <c r="MCI236" s="41"/>
      <c r="MCJ236" s="41"/>
      <c r="MCK236" s="41"/>
      <c r="MCL236" s="41"/>
      <c r="MCM236" s="41"/>
      <c r="MCN236" s="41"/>
      <c r="MCO236" s="41"/>
      <c r="MCP236" s="41"/>
      <c r="MCQ236" s="41"/>
      <c r="MCR236" s="41"/>
      <c r="MCS236" s="41"/>
      <c r="MCT236" s="41"/>
      <c r="MCU236" s="41"/>
      <c r="MCV236" s="41"/>
      <c r="MCW236" s="41"/>
      <c r="MCX236" s="41"/>
      <c r="MCY236" s="41"/>
      <c r="MCZ236" s="41"/>
      <c r="MDA236" s="41"/>
      <c r="MDB236" s="41"/>
      <c r="MDC236" s="41"/>
      <c r="MDD236" s="41"/>
      <c r="MDE236" s="41"/>
      <c r="MDF236" s="41"/>
      <c r="MDG236" s="41"/>
      <c r="MDH236" s="41"/>
      <c r="MDI236" s="41"/>
      <c r="MDJ236" s="41"/>
      <c r="MDK236" s="41"/>
      <c r="MDL236" s="41"/>
      <c r="MDM236" s="41"/>
      <c r="MDN236" s="41"/>
      <c r="MDO236" s="41"/>
      <c r="MDP236" s="41"/>
      <c r="MDQ236" s="41"/>
      <c r="MDR236" s="41"/>
      <c r="MDS236" s="41"/>
      <c r="MDT236" s="41"/>
      <c r="MDU236" s="41"/>
      <c r="MDV236" s="41"/>
      <c r="MDW236" s="41"/>
      <c r="MDX236" s="41"/>
      <c r="MDY236" s="41"/>
      <c r="MDZ236" s="41"/>
      <c r="MEA236" s="41"/>
      <c r="MEB236" s="41"/>
      <c r="MEC236" s="41"/>
      <c r="MED236" s="41"/>
      <c r="MEE236" s="41"/>
      <c r="MEF236" s="41"/>
      <c r="MEG236" s="41"/>
      <c r="MEH236" s="41"/>
      <c r="MEI236" s="41"/>
      <c r="MEJ236" s="41"/>
      <c r="MEK236" s="41"/>
      <c r="MEL236" s="41"/>
      <c r="MEM236" s="41"/>
      <c r="MEN236" s="41"/>
      <c r="MEO236" s="41"/>
      <c r="MEP236" s="41"/>
      <c r="MEQ236" s="41"/>
      <c r="MER236" s="41"/>
      <c r="MES236" s="41"/>
      <c r="MET236" s="41"/>
      <c r="MEU236" s="41"/>
      <c r="MEV236" s="41"/>
      <c r="MEW236" s="41"/>
      <c r="MEX236" s="41"/>
      <c r="MEY236" s="41"/>
      <c r="MEZ236" s="41"/>
      <c r="MFA236" s="41"/>
      <c r="MFB236" s="41"/>
      <c r="MFC236" s="41"/>
      <c r="MFD236" s="41"/>
      <c r="MFE236" s="41"/>
      <c r="MFF236" s="41"/>
      <c r="MFG236" s="41"/>
      <c r="MFH236" s="41"/>
      <c r="MFI236" s="41"/>
      <c r="MFJ236" s="41"/>
      <c r="MFK236" s="41"/>
      <c r="MFL236" s="41"/>
      <c r="MFM236" s="41"/>
      <c r="MFN236" s="41"/>
      <c r="MFO236" s="41"/>
      <c r="MFP236" s="41"/>
      <c r="MFQ236" s="41"/>
      <c r="MFR236" s="41"/>
      <c r="MFS236" s="41"/>
      <c r="MFT236" s="41"/>
      <c r="MFU236" s="41"/>
      <c r="MFV236" s="41"/>
      <c r="MFW236" s="41"/>
      <c r="MFX236" s="41"/>
      <c r="MFY236" s="41"/>
      <c r="MFZ236" s="41"/>
      <c r="MGA236" s="41"/>
      <c r="MGB236" s="41"/>
      <c r="MGC236" s="41"/>
      <c r="MGD236" s="41"/>
      <c r="MGE236" s="41"/>
      <c r="MGF236" s="41"/>
      <c r="MGG236" s="41"/>
      <c r="MGH236" s="41"/>
      <c r="MGI236" s="41"/>
      <c r="MGJ236" s="41"/>
      <c r="MGK236" s="41"/>
      <c r="MGL236" s="41"/>
      <c r="MGM236" s="41"/>
      <c r="MGN236" s="41"/>
      <c r="MGO236" s="41"/>
      <c r="MGP236" s="41"/>
      <c r="MGQ236" s="41"/>
      <c r="MGR236" s="41"/>
      <c r="MGS236" s="41"/>
      <c r="MGT236" s="41"/>
      <c r="MGU236" s="41"/>
      <c r="MGV236" s="41"/>
      <c r="MGW236" s="41"/>
      <c r="MGX236" s="41"/>
      <c r="MGY236" s="41"/>
      <c r="MGZ236" s="41"/>
      <c r="MHA236" s="41"/>
      <c r="MHB236" s="41"/>
      <c r="MHC236" s="41"/>
      <c r="MHD236" s="41"/>
      <c r="MHE236" s="41"/>
      <c r="MHF236" s="41"/>
      <c r="MHG236" s="41"/>
      <c r="MHH236" s="41"/>
      <c r="MHI236" s="41"/>
      <c r="MHJ236" s="41"/>
      <c r="MHK236" s="41"/>
      <c r="MHL236" s="41"/>
      <c r="MHM236" s="41"/>
      <c r="MHN236" s="41"/>
      <c r="MHO236" s="41"/>
      <c r="MHP236" s="41"/>
      <c r="MHQ236" s="41"/>
      <c r="MHR236" s="41"/>
      <c r="MHS236" s="41"/>
      <c r="MHT236" s="41"/>
      <c r="MHU236" s="41"/>
      <c r="MHV236" s="41"/>
      <c r="MHW236" s="41"/>
      <c r="MHX236" s="41"/>
      <c r="MHY236" s="41"/>
      <c r="MHZ236" s="41"/>
      <c r="MIA236" s="41"/>
      <c r="MIB236" s="41"/>
      <c r="MIC236" s="41"/>
      <c r="MID236" s="41"/>
      <c r="MIE236" s="41"/>
      <c r="MIF236" s="41"/>
      <c r="MIG236" s="41"/>
      <c r="MIH236" s="41"/>
      <c r="MII236" s="41"/>
      <c r="MIJ236" s="41"/>
      <c r="MIK236" s="41"/>
      <c r="MIL236" s="41"/>
      <c r="MIM236" s="41"/>
      <c r="MIN236" s="41"/>
      <c r="MIO236" s="41"/>
      <c r="MIP236" s="41"/>
      <c r="MIQ236" s="41"/>
      <c r="MIR236" s="41"/>
      <c r="MIS236" s="41"/>
      <c r="MIT236" s="41"/>
      <c r="MIU236" s="41"/>
      <c r="MIV236" s="41"/>
      <c r="MIW236" s="41"/>
      <c r="MIX236" s="41"/>
      <c r="MIY236" s="41"/>
      <c r="MIZ236" s="41"/>
      <c r="MJA236" s="41"/>
      <c r="MJB236" s="41"/>
      <c r="MJC236" s="41"/>
      <c r="MJD236" s="41"/>
      <c r="MJE236" s="41"/>
      <c r="MJF236" s="41"/>
      <c r="MJG236" s="41"/>
      <c r="MJH236" s="41"/>
      <c r="MJI236" s="41"/>
      <c r="MJJ236" s="41"/>
      <c r="MJK236" s="41"/>
      <c r="MJL236" s="41"/>
      <c r="MJM236" s="41"/>
      <c r="MJN236" s="41"/>
      <c r="MJO236" s="41"/>
      <c r="MJP236" s="41"/>
      <c r="MJQ236" s="41"/>
      <c r="MJR236" s="41"/>
      <c r="MJS236" s="41"/>
      <c r="MJT236" s="41"/>
      <c r="MJU236" s="41"/>
      <c r="MJV236" s="41"/>
      <c r="MJW236" s="41"/>
      <c r="MJX236" s="41"/>
      <c r="MJY236" s="41"/>
      <c r="MJZ236" s="41"/>
      <c r="MKA236" s="41"/>
      <c r="MKB236" s="41"/>
      <c r="MKC236" s="41"/>
      <c r="MKD236" s="41"/>
      <c r="MKE236" s="41"/>
      <c r="MKF236" s="41"/>
      <c r="MKG236" s="41"/>
      <c r="MKH236" s="41"/>
      <c r="MKI236" s="41"/>
      <c r="MKJ236" s="41"/>
      <c r="MKK236" s="41"/>
      <c r="MKL236" s="41"/>
      <c r="MKM236" s="41"/>
      <c r="MKN236" s="41"/>
      <c r="MKO236" s="41"/>
      <c r="MKP236" s="41"/>
      <c r="MKQ236" s="41"/>
      <c r="MKR236" s="41"/>
      <c r="MKS236" s="41"/>
      <c r="MKT236" s="41"/>
      <c r="MKU236" s="41"/>
      <c r="MKV236" s="41"/>
      <c r="MKW236" s="41"/>
      <c r="MKX236" s="41"/>
      <c r="MKY236" s="41"/>
      <c r="MKZ236" s="41"/>
      <c r="MLA236" s="41"/>
      <c r="MLB236" s="41"/>
      <c r="MLC236" s="41"/>
      <c r="MLD236" s="41"/>
      <c r="MLE236" s="41"/>
      <c r="MLF236" s="41"/>
      <c r="MLG236" s="41"/>
      <c r="MLH236" s="41"/>
      <c r="MLI236" s="41"/>
      <c r="MLJ236" s="41"/>
      <c r="MLK236" s="41"/>
      <c r="MLL236" s="41"/>
      <c r="MLM236" s="41"/>
      <c r="MLN236" s="41"/>
      <c r="MLO236" s="41"/>
      <c r="MLP236" s="41"/>
      <c r="MLQ236" s="41"/>
      <c r="MLR236" s="41"/>
      <c r="MLS236" s="41"/>
      <c r="MLT236" s="41"/>
      <c r="MLU236" s="41"/>
      <c r="MLV236" s="41"/>
      <c r="MLW236" s="41"/>
      <c r="MLX236" s="41"/>
      <c r="MLY236" s="41"/>
      <c r="MLZ236" s="41"/>
      <c r="MMA236" s="41"/>
      <c r="MMB236" s="41"/>
      <c r="MMC236" s="41"/>
      <c r="MMD236" s="41"/>
      <c r="MME236" s="41"/>
      <c r="MMF236" s="41"/>
      <c r="MMG236" s="41"/>
      <c r="MMH236" s="41"/>
      <c r="MMI236" s="41"/>
      <c r="MMJ236" s="41"/>
      <c r="MMK236" s="41"/>
      <c r="MML236" s="41"/>
      <c r="MMM236" s="41"/>
      <c r="MMN236" s="41"/>
      <c r="MMO236" s="41"/>
      <c r="MMP236" s="41"/>
      <c r="MMQ236" s="41"/>
      <c r="MMR236" s="41"/>
      <c r="MMS236" s="41"/>
      <c r="MMT236" s="41"/>
      <c r="MMU236" s="41"/>
      <c r="MMV236" s="41"/>
      <c r="MMW236" s="41"/>
      <c r="MMX236" s="41"/>
      <c r="MMY236" s="41"/>
      <c r="MMZ236" s="41"/>
      <c r="MNA236" s="41"/>
      <c r="MNB236" s="41"/>
      <c r="MNC236" s="41"/>
      <c r="MND236" s="41"/>
      <c r="MNE236" s="41"/>
      <c r="MNF236" s="41"/>
      <c r="MNG236" s="41"/>
      <c r="MNH236" s="41"/>
      <c r="MNI236" s="41"/>
      <c r="MNJ236" s="41"/>
      <c r="MNK236" s="41"/>
      <c r="MNL236" s="41"/>
      <c r="MNM236" s="41"/>
      <c r="MNN236" s="41"/>
      <c r="MNO236" s="41"/>
      <c r="MNP236" s="41"/>
      <c r="MNQ236" s="41"/>
      <c r="MNR236" s="41"/>
      <c r="MNS236" s="41"/>
      <c r="MNT236" s="41"/>
      <c r="MNU236" s="41"/>
      <c r="MNV236" s="41"/>
      <c r="MNW236" s="41"/>
      <c r="MNX236" s="41"/>
      <c r="MNY236" s="41"/>
      <c r="MNZ236" s="41"/>
      <c r="MOA236" s="41"/>
      <c r="MOB236" s="41"/>
      <c r="MOC236" s="41"/>
      <c r="MOD236" s="41"/>
      <c r="MOE236" s="41"/>
      <c r="MOF236" s="41"/>
      <c r="MOG236" s="41"/>
      <c r="MOH236" s="41"/>
      <c r="MOI236" s="41"/>
      <c r="MOJ236" s="41"/>
      <c r="MOK236" s="41"/>
      <c r="MOL236" s="41"/>
      <c r="MOM236" s="41"/>
      <c r="MON236" s="41"/>
      <c r="MOO236" s="41"/>
      <c r="MOP236" s="41"/>
      <c r="MOQ236" s="41"/>
      <c r="MOR236" s="41"/>
      <c r="MOS236" s="41"/>
      <c r="MOT236" s="41"/>
      <c r="MOU236" s="41"/>
      <c r="MOV236" s="41"/>
      <c r="MOW236" s="41"/>
      <c r="MOX236" s="41"/>
      <c r="MOY236" s="41"/>
      <c r="MOZ236" s="41"/>
      <c r="MPA236" s="41"/>
      <c r="MPB236" s="41"/>
      <c r="MPC236" s="41"/>
      <c r="MPD236" s="41"/>
      <c r="MPE236" s="41"/>
      <c r="MPF236" s="41"/>
      <c r="MPG236" s="41"/>
      <c r="MPH236" s="41"/>
      <c r="MPI236" s="41"/>
      <c r="MPJ236" s="41"/>
      <c r="MPK236" s="41"/>
      <c r="MPL236" s="41"/>
      <c r="MPM236" s="41"/>
      <c r="MPN236" s="41"/>
      <c r="MPO236" s="41"/>
      <c r="MPP236" s="41"/>
      <c r="MPQ236" s="41"/>
      <c r="MPR236" s="41"/>
      <c r="MPS236" s="41"/>
      <c r="MPT236" s="41"/>
      <c r="MPU236" s="41"/>
      <c r="MPV236" s="41"/>
      <c r="MPW236" s="41"/>
      <c r="MPX236" s="41"/>
      <c r="MPY236" s="41"/>
      <c r="MPZ236" s="41"/>
      <c r="MQA236" s="41"/>
      <c r="MQB236" s="41"/>
      <c r="MQC236" s="41"/>
      <c r="MQD236" s="41"/>
      <c r="MQE236" s="41"/>
      <c r="MQF236" s="41"/>
      <c r="MQG236" s="41"/>
      <c r="MQH236" s="41"/>
      <c r="MQI236" s="41"/>
      <c r="MQJ236" s="41"/>
      <c r="MQK236" s="41"/>
      <c r="MQL236" s="41"/>
      <c r="MQM236" s="41"/>
      <c r="MQN236" s="41"/>
      <c r="MQO236" s="41"/>
      <c r="MQP236" s="41"/>
      <c r="MQQ236" s="41"/>
      <c r="MQR236" s="41"/>
      <c r="MQS236" s="41"/>
      <c r="MQT236" s="41"/>
      <c r="MQU236" s="41"/>
      <c r="MQV236" s="41"/>
      <c r="MQW236" s="41"/>
      <c r="MQX236" s="41"/>
      <c r="MQY236" s="41"/>
      <c r="MQZ236" s="41"/>
      <c r="MRA236" s="41"/>
      <c r="MRB236" s="41"/>
      <c r="MRC236" s="41"/>
      <c r="MRD236" s="41"/>
      <c r="MRE236" s="41"/>
      <c r="MRF236" s="41"/>
      <c r="MRG236" s="41"/>
      <c r="MRH236" s="41"/>
      <c r="MRI236" s="41"/>
      <c r="MRJ236" s="41"/>
      <c r="MRK236" s="41"/>
      <c r="MRL236" s="41"/>
      <c r="MRM236" s="41"/>
      <c r="MRN236" s="41"/>
      <c r="MRO236" s="41"/>
      <c r="MRP236" s="41"/>
      <c r="MRQ236" s="41"/>
      <c r="MRR236" s="41"/>
      <c r="MRS236" s="41"/>
      <c r="MRT236" s="41"/>
      <c r="MRU236" s="41"/>
      <c r="MRV236" s="41"/>
      <c r="MRW236" s="41"/>
      <c r="MRX236" s="41"/>
      <c r="MRY236" s="41"/>
      <c r="MRZ236" s="41"/>
      <c r="MSA236" s="41"/>
      <c r="MSB236" s="41"/>
      <c r="MSC236" s="41"/>
      <c r="MSD236" s="41"/>
      <c r="MSE236" s="41"/>
      <c r="MSF236" s="41"/>
      <c r="MSG236" s="41"/>
      <c r="MSH236" s="41"/>
      <c r="MSI236" s="41"/>
      <c r="MSJ236" s="41"/>
      <c r="MSK236" s="41"/>
      <c r="MSL236" s="41"/>
      <c r="MSM236" s="41"/>
      <c r="MSN236" s="41"/>
      <c r="MSO236" s="41"/>
      <c r="MSP236" s="41"/>
      <c r="MSQ236" s="41"/>
      <c r="MSR236" s="41"/>
      <c r="MSS236" s="41"/>
      <c r="MST236" s="41"/>
      <c r="MSU236" s="41"/>
      <c r="MSV236" s="41"/>
      <c r="MSW236" s="41"/>
      <c r="MSX236" s="41"/>
      <c r="MSY236" s="41"/>
      <c r="MSZ236" s="41"/>
      <c r="MTA236" s="41"/>
      <c r="MTB236" s="41"/>
      <c r="MTC236" s="41"/>
      <c r="MTD236" s="41"/>
      <c r="MTE236" s="41"/>
      <c r="MTF236" s="41"/>
      <c r="MTG236" s="41"/>
      <c r="MTH236" s="41"/>
      <c r="MTI236" s="41"/>
      <c r="MTJ236" s="41"/>
      <c r="MTK236" s="41"/>
      <c r="MTL236" s="41"/>
      <c r="MTM236" s="41"/>
      <c r="MTN236" s="41"/>
      <c r="MTO236" s="41"/>
      <c r="MTP236" s="41"/>
      <c r="MTQ236" s="41"/>
      <c r="MTR236" s="41"/>
      <c r="MTS236" s="41"/>
      <c r="MTT236" s="41"/>
      <c r="MTU236" s="41"/>
      <c r="MTV236" s="41"/>
      <c r="MTW236" s="41"/>
      <c r="MTX236" s="41"/>
      <c r="MTY236" s="41"/>
      <c r="MTZ236" s="41"/>
      <c r="MUA236" s="41"/>
      <c r="MUB236" s="41"/>
      <c r="MUC236" s="41"/>
      <c r="MUD236" s="41"/>
      <c r="MUE236" s="41"/>
      <c r="MUF236" s="41"/>
      <c r="MUG236" s="41"/>
      <c r="MUH236" s="41"/>
      <c r="MUI236" s="41"/>
      <c r="MUJ236" s="41"/>
      <c r="MUK236" s="41"/>
      <c r="MUL236" s="41"/>
      <c r="MUM236" s="41"/>
      <c r="MUN236" s="41"/>
      <c r="MUO236" s="41"/>
      <c r="MUP236" s="41"/>
      <c r="MUQ236" s="41"/>
      <c r="MUR236" s="41"/>
      <c r="MUS236" s="41"/>
      <c r="MUT236" s="41"/>
      <c r="MUU236" s="41"/>
      <c r="MUV236" s="41"/>
      <c r="MUW236" s="41"/>
      <c r="MUX236" s="41"/>
      <c r="MUY236" s="41"/>
      <c r="MUZ236" s="41"/>
      <c r="MVA236" s="41"/>
      <c r="MVB236" s="41"/>
      <c r="MVC236" s="41"/>
      <c r="MVD236" s="41"/>
      <c r="MVE236" s="41"/>
      <c r="MVF236" s="41"/>
      <c r="MVG236" s="41"/>
      <c r="MVH236" s="41"/>
      <c r="MVI236" s="41"/>
      <c r="MVJ236" s="41"/>
      <c r="MVK236" s="41"/>
      <c r="MVL236" s="41"/>
      <c r="MVM236" s="41"/>
      <c r="MVN236" s="41"/>
      <c r="MVO236" s="41"/>
      <c r="MVP236" s="41"/>
      <c r="MVQ236" s="41"/>
      <c r="MVR236" s="41"/>
      <c r="MVS236" s="41"/>
      <c r="MVT236" s="41"/>
      <c r="MVU236" s="41"/>
      <c r="MVV236" s="41"/>
      <c r="MVW236" s="41"/>
      <c r="MVX236" s="41"/>
      <c r="MVY236" s="41"/>
      <c r="MVZ236" s="41"/>
      <c r="MWA236" s="41"/>
      <c r="MWB236" s="41"/>
      <c r="MWC236" s="41"/>
      <c r="MWD236" s="41"/>
      <c r="MWE236" s="41"/>
      <c r="MWF236" s="41"/>
      <c r="MWG236" s="41"/>
      <c r="MWH236" s="41"/>
      <c r="MWI236" s="41"/>
      <c r="MWJ236" s="41"/>
      <c r="MWK236" s="41"/>
      <c r="MWL236" s="41"/>
      <c r="MWM236" s="41"/>
      <c r="MWN236" s="41"/>
      <c r="MWO236" s="41"/>
      <c r="MWP236" s="41"/>
      <c r="MWQ236" s="41"/>
      <c r="MWR236" s="41"/>
      <c r="MWS236" s="41"/>
      <c r="MWT236" s="41"/>
      <c r="MWU236" s="41"/>
      <c r="MWV236" s="41"/>
      <c r="MWW236" s="41"/>
      <c r="MWX236" s="41"/>
      <c r="MWY236" s="41"/>
      <c r="MWZ236" s="41"/>
      <c r="MXA236" s="41"/>
      <c r="MXB236" s="41"/>
      <c r="MXC236" s="41"/>
      <c r="MXD236" s="41"/>
      <c r="MXE236" s="41"/>
      <c r="MXF236" s="41"/>
      <c r="MXG236" s="41"/>
      <c r="MXH236" s="41"/>
      <c r="MXI236" s="41"/>
      <c r="MXJ236" s="41"/>
      <c r="MXK236" s="41"/>
      <c r="MXL236" s="41"/>
      <c r="MXM236" s="41"/>
      <c r="MXN236" s="41"/>
      <c r="MXO236" s="41"/>
      <c r="MXP236" s="41"/>
      <c r="MXQ236" s="41"/>
      <c r="MXR236" s="41"/>
      <c r="MXS236" s="41"/>
      <c r="MXT236" s="41"/>
      <c r="MXU236" s="41"/>
      <c r="MXV236" s="41"/>
      <c r="MXW236" s="41"/>
      <c r="MXX236" s="41"/>
      <c r="MXY236" s="41"/>
      <c r="MXZ236" s="41"/>
      <c r="MYA236" s="41"/>
      <c r="MYB236" s="41"/>
      <c r="MYC236" s="41"/>
      <c r="MYD236" s="41"/>
      <c r="MYE236" s="41"/>
      <c r="MYF236" s="41"/>
      <c r="MYG236" s="41"/>
      <c r="MYH236" s="41"/>
      <c r="MYI236" s="41"/>
      <c r="MYJ236" s="41"/>
      <c r="MYK236" s="41"/>
      <c r="MYL236" s="41"/>
      <c r="MYM236" s="41"/>
      <c r="MYN236" s="41"/>
      <c r="MYO236" s="41"/>
      <c r="MYP236" s="41"/>
      <c r="MYQ236" s="41"/>
      <c r="MYR236" s="41"/>
      <c r="MYS236" s="41"/>
      <c r="MYT236" s="41"/>
      <c r="MYU236" s="41"/>
      <c r="MYV236" s="41"/>
      <c r="MYW236" s="41"/>
      <c r="MYX236" s="41"/>
      <c r="MYY236" s="41"/>
      <c r="MYZ236" s="41"/>
      <c r="MZA236" s="41"/>
      <c r="MZB236" s="41"/>
      <c r="MZC236" s="41"/>
      <c r="MZD236" s="41"/>
      <c r="MZE236" s="41"/>
      <c r="MZF236" s="41"/>
      <c r="MZG236" s="41"/>
      <c r="MZH236" s="41"/>
      <c r="MZI236" s="41"/>
      <c r="MZJ236" s="41"/>
      <c r="MZK236" s="41"/>
      <c r="MZL236" s="41"/>
      <c r="MZM236" s="41"/>
      <c r="MZN236" s="41"/>
      <c r="MZO236" s="41"/>
      <c r="MZP236" s="41"/>
      <c r="MZQ236" s="41"/>
      <c r="MZR236" s="41"/>
      <c r="MZS236" s="41"/>
      <c r="MZT236" s="41"/>
      <c r="MZU236" s="41"/>
      <c r="MZV236" s="41"/>
      <c r="MZW236" s="41"/>
      <c r="MZX236" s="41"/>
      <c r="MZY236" s="41"/>
      <c r="MZZ236" s="41"/>
      <c r="NAA236" s="41"/>
      <c r="NAB236" s="41"/>
      <c r="NAC236" s="41"/>
      <c r="NAD236" s="41"/>
      <c r="NAE236" s="41"/>
      <c r="NAF236" s="41"/>
      <c r="NAG236" s="41"/>
      <c r="NAH236" s="41"/>
      <c r="NAI236" s="41"/>
      <c r="NAJ236" s="41"/>
      <c r="NAK236" s="41"/>
      <c r="NAL236" s="41"/>
      <c r="NAM236" s="41"/>
      <c r="NAN236" s="41"/>
      <c r="NAO236" s="41"/>
      <c r="NAP236" s="41"/>
      <c r="NAQ236" s="41"/>
      <c r="NAR236" s="41"/>
      <c r="NAS236" s="41"/>
      <c r="NAT236" s="41"/>
      <c r="NAU236" s="41"/>
      <c r="NAV236" s="41"/>
      <c r="NAW236" s="41"/>
      <c r="NAX236" s="41"/>
      <c r="NAY236" s="41"/>
      <c r="NAZ236" s="41"/>
      <c r="NBA236" s="41"/>
      <c r="NBB236" s="41"/>
      <c r="NBC236" s="41"/>
      <c r="NBD236" s="41"/>
      <c r="NBE236" s="41"/>
      <c r="NBF236" s="41"/>
      <c r="NBG236" s="41"/>
      <c r="NBH236" s="41"/>
      <c r="NBI236" s="41"/>
      <c r="NBJ236" s="41"/>
      <c r="NBK236" s="41"/>
      <c r="NBL236" s="41"/>
      <c r="NBM236" s="41"/>
      <c r="NBN236" s="41"/>
      <c r="NBO236" s="41"/>
      <c r="NBP236" s="41"/>
      <c r="NBQ236" s="41"/>
      <c r="NBR236" s="41"/>
      <c r="NBS236" s="41"/>
      <c r="NBT236" s="41"/>
      <c r="NBU236" s="41"/>
      <c r="NBV236" s="41"/>
      <c r="NBW236" s="41"/>
      <c r="NBX236" s="41"/>
      <c r="NBY236" s="41"/>
      <c r="NBZ236" s="41"/>
      <c r="NCA236" s="41"/>
      <c r="NCB236" s="41"/>
      <c r="NCC236" s="41"/>
      <c r="NCD236" s="41"/>
      <c r="NCE236" s="41"/>
      <c r="NCF236" s="41"/>
      <c r="NCG236" s="41"/>
      <c r="NCH236" s="41"/>
      <c r="NCI236" s="41"/>
      <c r="NCJ236" s="41"/>
      <c r="NCK236" s="41"/>
      <c r="NCL236" s="41"/>
      <c r="NCM236" s="41"/>
      <c r="NCN236" s="41"/>
      <c r="NCO236" s="41"/>
      <c r="NCP236" s="41"/>
      <c r="NCQ236" s="41"/>
      <c r="NCR236" s="41"/>
      <c r="NCS236" s="41"/>
      <c r="NCT236" s="41"/>
      <c r="NCU236" s="41"/>
      <c r="NCV236" s="41"/>
      <c r="NCW236" s="41"/>
      <c r="NCX236" s="41"/>
      <c r="NCY236" s="41"/>
      <c r="NCZ236" s="41"/>
      <c r="NDA236" s="41"/>
      <c r="NDB236" s="41"/>
      <c r="NDC236" s="41"/>
      <c r="NDD236" s="41"/>
      <c r="NDE236" s="41"/>
      <c r="NDF236" s="41"/>
      <c r="NDG236" s="41"/>
      <c r="NDH236" s="41"/>
      <c r="NDI236" s="41"/>
      <c r="NDJ236" s="41"/>
      <c r="NDK236" s="41"/>
      <c r="NDL236" s="41"/>
      <c r="NDM236" s="41"/>
      <c r="NDN236" s="41"/>
      <c r="NDO236" s="41"/>
      <c r="NDP236" s="41"/>
      <c r="NDQ236" s="41"/>
      <c r="NDR236" s="41"/>
      <c r="NDS236" s="41"/>
      <c r="NDT236" s="41"/>
      <c r="NDU236" s="41"/>
      <c r="NDV236" s="41"/>
      <c r="NDW236" s="41"/>
      <c r="NDX236" s="41"/>
      <c r="NDY236" s="41"/>
      <c r="NDZ236" s="41"/>
      <c r="NEA236" s="41"/>
      <c r="NEB236" s="41"/>
      <c r="NEC236" s="41"/>
      <c r="NED236" s="41"/>
      <c r="NEE236" s="41"/>
      <c r="NEF236" s="41"/>
      <c r="NEG236" s="41"/>
      <c r="NEH236" s="41"/>
      <c r="NEI236" s="41"/>
      <c r="NEJ236" s="41"/>
      <c r="NEK236" s="41"/>
      <c r="NEL236" s="41"/>
      <c r="NEM236" s="41"/>
      <c r="NEN236" s="41"/>
      <c r="NEO236" s="41"/>
      <c r="NEP236" s="41"/>
      <c r="NEQ236" s="41"/>
      <c r="NER236" s="41"/>
      <c r="NES236" s="41"/>
      <c r="NET236" s="41"/>
      <c r="NEU236" s="41"/>
      <c r="NEV236" s="41"/>
      <c r="NEW236" s="41"/>
      <c r="NEX236" s="41"/>
      <c r="NEY236" s="41"/>
      <c r="NEZ236" s="41"/>
      <c r="NFA236" s="41"/>
      <c r="NFB236" s="41"/>
      <c r="NFC236" s="41"/>
      <c r="NFD236" s="41"/>
      <c r="NFE236" s="41"/>
      <c r="NFF236" s="41"/>
      <c r="NFG236" s="41"/>
      <c r="NFH236" s="41"/>
      <c r="NFI236" s="41"/>
      <c r="NFJ236" s="41"/>
      <c r="NFK236" s="41"/>
      <c r="NFL236" s="41"/>
      <c r="NFM236" s="41"/>
      <c r="NFN236" s="41"/>
      <c r="NFO236" s="41"/>
      <c r="NFP236" s="41"/>
      <c r="NFQ236" s="41"/>
      <c r="NFR236" s="41"/>
      <c r="NFS236" s="41"/>
      <c r="NFT236" s="41"/>
      <c r="NFU236" s="41"/>
      <c r="NFV236" s="41"/>
      <c r="NFW236" s="41"/>
      <c r="NFX236" s="41"/>
      <c r="NFY236" s="41"/>
      <c r="NFZ236" s="41"/>
      <c r="NGA236" s="41"/>
      <c r="NGB236" s="41"/>
      <c r="NGC236" s="41"/>
      <c r="NGD236" s="41"/>
      <c r="NGE236" s="41"/>
      <c r="NGF236" s="41"/>
      <c r="NGG236" s="41"/>
      <c r="NGH236" s="41"/>
      <c r="NGI236" s="41"/>
      <c r="NGJ236" s="41"/>
      <c r="NGK236" s="41"/>
      <c r="NGL236" s="41"/>
      <c r="NGM236" s="41"/>
      <c r="NGN236" s="41"/>
      <c r="NGO236" s="41"/>
      <c r="NGP236" s="41"/>
      <c r="NGQ236" s="41"/>
      <c r="NGR236" s="41"/>
      <c r="NGS236" s="41"/>
      <c r="NGT236" s="41"/>
      <c r="NGU236" s="41"/>
      <c r="NGV236" s="41"/>
      <c r="NGW236" s="41"/>
      <c r="NGX236" s="41"/>
      <c r="NGY236" s="41"/>
      <c r="NGZ236" s="41"/>
      <c r="NHA236" s="41"/>
      <c r="NHB236" s="41"/>
      <c r="NHC236" s="41"/>
      <c r="NHD236" s="41"/>
      <c r="NHE236" s="41"/>
      <c r="NHF236" s="41"/>
      <c r="NHG236" s="41"/>
      <c r="NHH236" s="41"/>
      <c r="NHI236" s="41"/>
      <c r="NHJ236" s="41"/>
      <c r="NHK236" s="41"/>
      <c r="NHL236" s="41"/>
      <c r="NHM236" s="41"/>
      <c r="NHN236" s="41"/>
      <c r="NHO236" s="41"/>
      <c r="NHP236" s="41"/>
      <c r="NHQ236" s="41"/>
      <c r="NHR236" s="41"/>
      <c r="NHS236" s="41"/>
      <c r="NHT236" s="41"/>
      <c r="NHU236" s="41"/>
      <c r="NHV236" s="41"/>
      <c r="NHW236" s="41"/>
      <c r="NHX236" s="41"/>
      <c r="NHY236" s="41"/>
      <c r="NHZ236" s="41"/>
      <c r="NIA236" s="41"/>
      <c r="NIB236" s="41"/>
      <c r="NIC236" s="41"/>
      <c r="NID236" s="41"/>
      <c r="NIE236" s="41"/>
      <c r="NIF236" s="41"/>
      <c r="NIG236" s="41"/>
      <c r="NIH236" s="41"/>
      <c r="NII236" s="41"/>
      <c r="NIJ236" s="41"/>
      <c r="NIK236" s="41"/>
      <c r="NIL236" s="41"/>
      <c r="NIM236" s="41"/>
      <c r="NIN236" s="41"/>
      <c r="NIO236" s="41"/>
      <c r="NIP236" s="41"/>
      <c r="NIQ236" s="41"/>
      <c r="NIR236" s="41"/>
      <c r="NIS236" s="41"/>
      <c r="NIT236" s="41"/>
      <c r="NIU236" s="41"/>
      <c r="NIV236" s="41"/>
      <c r="NIW236" s="41"/>
      <c r="NIX236" s="41"/>
      <c r="NIY236" s="41"/>
      <c r="NIZ236" s="41"/>
      <c r="NJA236" s="41"/>
      <c r="NJB236" s="41"/>
      <c r="NJC236" s="41"/>
      <c r="NJD236" s="41"/>
      <c r="NJE236" s="41"/>
      <c r="NJF236" s="41"/>
      <c r="NJG236" s="41"/>
      <c r="NJH236" s="41"/>
      <c r="NJI236" s="41"/>
      <c r="NJJ236" s="41"/>
      <c r="NJK236" s="41"/>
      <c r="NJL236" s="41"/>
      <c r="NJM236" s="41"/>
      <c r="NJN236" s="41"/>
      <c r="NJO236" s="41"/>
      <c r="NJP236" s="41"/>
      <c r="NJQ236" s="41"/>
      <c r="NJR236" s="41"/>
      <c r="NJS236" s="41"/>
      <c r="NJT236" s="41"/>
      <c r="NJU236" s="41"/>
      <c r="NJV236" s="41"/>
      <c r="NJW236" s="41"/>
      <c r="NJX236" s="41"/>
      <c r="NJY236" s="41"/>
      <c r="NJZ236" s="41"/>
      <c r="NKA236" s="41"/>
      <c r="NKB236" s="41"/>
      <c r="NKC236" s="41"/>
      <c r="NKD236" s="41"/>
      <c r="NKE236" s="41"/>
      <c r="NKF236" s="41"/>
      <c r="NKG236" s="41"/>
      <c r="NKH236" s="41"/>
      <c r="NKI236" s="41"/>
      <c r="NKJ236" s="41"/>
      <c r="NKK236" s="41"/>
      <c r="NKL236" s="41"/>
      <c r="NKM236" s="41"/>
      <c r="NKN236" s="41"/>
      <c r="NKO236" s="41"/>
      <c r="NKP236" s="41"/>
      <c r="NKQ236" s="41"/>
      <c r="NKR236" s="41"/>
      <c r="NKS236" s="41"/>
      <c r="NKT236" s="41"/>
      <c r="NKU236" s="41"/>
      <c r="NKV236" s="41"/>
      <c r="NKW236" s="41"/>
      <c r="NKX236" s="41"/>
      <c r="NKY236" s="41"/>
      <c r="NKZ236" s="41"/>
      <c r="NLA236" s="41"/>
      <c r="NLB236" s="41"/>
      <c r="NLC236" s="41"/>
      <c r="NLD236" s="41"/>
      <c r="NLE236" s="41"/>
      <c r="NLF236" s="41"/>
      <c r="NLG236" s="41"/>
      <c r="NLH236" s="41"/>
      <c r="NLI236" s="41"/>
      <c r="NLJ236" s="41"/>
      <c r="NLK236" s="41"/>
      <c r="NLL236" s="41"/>
      <c r="NLM236" s="41"/>
      <c r="NLN236" s="41"/>
      <c r="NLO236" s="41"/>
      <c r="NLP236" s="41"/>
      <c r="NLQ236" s="41"/>
      <c r="NLR236" s="41"/>
      <c r="NLS236" s="41"/>
      <c r="NLT236" s="41"/>
      <c r="NLU236" s="41"/>
      <c r="NLV236" s="41"/>
      <c r="NLW236" s="41"/>
      <c r="NLX236" s="41"/>
      <c r="NLY236" s="41"/>
      <c r="NLZ236" s="41"/>
      <c r="NMA236" s="41"/>
      <c r="NMB236" s="41"/>
      <c r="NMC236" s="41"/>
      <c r="NMD236" s="41"/>
      <c r="NME236" s="41"/>
      <c r="NMF236" s="41"/>
      <c r="NMG236" s="41"/>
      <c r="NMH236" s="41"/>
      <c r="NMI236" s="41"/>
      <c r="NMJ236" s="41"/>
      <c r="NMK236" s="41"/>
      <c r="NML236" s="41"/>
      <c r="NMM236" s="41"/>
      <c r="NMN236" s="41"/>
      <c r="NMO236" s="41"/>
      <c r="NMP236" s="41"/>
      <c r="NMQ236" s="41"/>
      <c r="NMR236" s="41"/>
      <c r="NMS236" s="41"/>
      <c r="NMT236" s="41"/>
      <c r="NMU236" s="41"/>
      <c r="NMV236" s="41"/>
      <c r="NMW236" s="41"/>
      <c r="NMX236" s="41"/>
      <c r="NMY236" s="41"/>
      <c r="NMZ236" s="41"/>
      <c r="NNA236" s="41"/>
      <c r="NNB236" s="41"/>
      <c r="NNC236" s="41"/>
      <c r="NND236" s="41"/>
      <c r="NNE236" s="41"/>
      <c r="NNF236" s="41"/>
      <c r="NNG236" s="41"/>
      <c r="NNH236" s="41"/>
      <c r="NNI236" s="41"/>
      <c r="NNJ236" s="41"/>
      <c r="NNK236" s="41"/>
      <c r="NNL236" s="41"/>
      <c r="NNM236" s="41"/>
      <c r="NNN236" s="41"/>
      <c r="NNO236" s="41"/>
      <c r="NNP236" s="41"/>
      <c r="NNQ236" s="41"/>
      <c r="NNR236" s="41"/>
      <c r="NNS236" s="41"/>
      <c r="NNT236" s="41"/>
      <c r="NNU236" s="41"/>
      <c r="NNV236" s="41"/>
      <c r="NNW236" s="41"/>
      <c r="NNX236" s="41"/>
      <c r="NNY236" s="41"/>
      <c r="NNZ236" s="41"/>
      <c r="NOA236" s="41"/>
      <c r="NOB236" s="41"/>
      <c r="NOC236" s="41"/>
      <c r="NOD236" s="41"/>
      <c r="NOE236" s="41"/>
      <c r="NOF236" s="41"/>
      <c r="NOG236" s="41"/>
      <c r="NOH236" s="41"/>
      <c r="NOI236" s="41"/>
      <c r="NOJ236" s="41"/>
      <c r="NOK236" s="41"/>
      <c r="NOL236" s="41"/>
      <c r="NOM236" s="41"/>
      <c r="NON236" s="41"/>
      <c r="NOO236" s="41"/>
      <c r="NOP236" s="41"/>
      <c r="NOQ236" s="41"/>
      <c r="NOR236" s="41"/>
      <c r="NOS236" s="41"/>
      <c r="NOT236" s="41"/>
      <c r="NOU236" s="41"/>
      <c r="NOV236" s="41"/>
      <c r="NOW236" s="41"/>
      <c r="NOX236" s="41"/>
      <c r="NOY236" s="41"/>
      <c r="NOZ236" s="41"/>
      <c r="NPA236" s="41"/>
      <c r="NPB236" s="41"/>
      <c r="NPC236" s="41"/>
      <c r="NPD236" s="41"/>
      <c r="NPE236" s="41"/>
      <c r="NPF236" s="41"/>
      <c r="NPG236" s="41"/>
      <c r="NPH236" s="41"/>
      <c r="NPI236" s="41"/>
      <c r="NPJ236" s="41"/>
      <c r="NPK236" s="41"/>
      <c r="NPL236" s="41"/>
      <c r="NPM236" s="41"/>
      <c r="NPN236" s="41"/>
      <c r="NPO236" s="41"/>
      <c r="NPP236" s="41"/>
      <c r="NPQ236" s="41"/>
      <c r="NPR236" s="41"/>
      <c r="NPS236" s="41"/>
      <c r="NPT236" s="41"/>
      <c r="NPU236" s="41"/>
      <c r="NPV236" s="41"/>
      <c r="NPW236" s="41"/>
      <c r="NPX236" s="41"/>
      <c r="NPY236" s="41"/>
      <c r="NPZ236" s="41"/>
      <c r="NQA236" s="41"/>
      <c r="NQB236" s="41"/>
      <c r="NQC236" s="41"/>
      <c r="NQD236" s="41"/>
      <c r="NQE236" s="41"/>
      <c r="NQF236" s="41"/>
      <c r="NQG236" s="41"/>
      <c r="NQH236" s="41"/>
      <c r="NQI236" s="41"/>
      <c r="NQJ236" s="41"/>
      <c r="NQK236" s="41"/>
      <c r="NQL236" s="41"/>
      <c r="NQM236" s="41"/>
      <c r="NQN236" s="41"/>
      <c r="NQO236" s="41"/>
      <c r="NQP236" s="41"/>
      <c r="NQQ236" s="41"/>
      <c r="NQR236" s="41"/>
      <c r="NQS236" s="41"/>
      <c r="NQT236" s="41"/>
      <c r="NQU236" s="41"/>
      <c r="NQV236" s="41"/>
      <c r="NQW236" s="41"/>
      <c r="NQX236" s="41"/>
      <c r="NQY236" s="41"/>
      <c r="NQZ236" s="41"/>
      <c r="NRA236" s="41"/>
      <c r="NRB236" s="41"/>
      <c r="NRC236" s="41"/>
      <c r="NRD236" s="41"/>
      <c r="NRE236" s="41"/>
      <c r="NRF236" s="41"/>
      <c r="NRG236" s="41"/>
      <c r="NRH236" s="41"/>
      <c r="NRI236" s="41"/>
      <c r="NRJ236" s="41"/>
      <c r="NRK236" s="41"/>
      <c r="NRL236" s="41"/>
      <c r="NRM236" s="41"/>
      <c r="NRN236" s="41"/>
      <c r="NRO236" s="41"/>
      <c r="NRP236" s="41"/>
      <c r="NRQ236" s="41"/>
      <c r="NRR236" s="41"/>
      <c r="NRS236" s="41"/>
      <c r="NRT236" s="41"/>
      <c r="NRU236" s="41"/>
      <c r="NRV236" s="41"/>
      <c r="NRW236" s="41"/>
      <c r="NRX236" s="41"/>
      <c r="NRY236" s="41"/>
      <c r="NRZ236" s="41"/>
      <c r="NSA236" s="41"/>
      <c r="NSB236" s="41"/>
      <c r="NSC236" s="41"/>
      <c r="NSD236" s="41"/>
      <c r="NSE236" s="41"/>
      <c r="NSF236" s="41"/>
      <c r="NSG236" s="41"/>
      <c r="NSH236" s="41"/>
      <c r="NSI236" s="41"/>
      <c r="NSJ236" s="41"/>
      <c r="NSK236" s="41"/>
      <c r="NSL236" s="41"/>
      <c r="NSM236" s="41"/>
      <c r="NSN236" s="41"/>
      <c r="NSO236" s="41"/>
      <c r="NSP236" s="41"/>
      <c r="NSQ236" s="41"/>
      <c r="NSR236" s="41"/>
      <c r="NSS236" s="41"/>
      <c r="NST236" s="41"/>
      <c r="NSU236" s="41"/>
      <c r="NSV236" s="41"/>
      <c r="NSW236" s="41"/>
      <c r="NSX236" s="41"/>
      <c r="NSY236" s="41"/>
      <c r="NSZ236" s="41"/>
      <c r="NTA236" s="41"/>
      <c r="NTB236" s="41"/>
      <c r="NTC236" s="41"/>
      <c r="NTD236" s="41"/>
      <c r="NTE236" s="41"/>
      <c r="NTF236" s="41"/>
      <c r="NTG236" s="41"/>
      <c r="NTH236" s="41"/>
      <c r="NTI236" s="41"/>
      <c r="NTJ236" s="41"/>
      <c r="NTK236" s="41"/>
      <c r="NTL236" s="41"/>
      <c r="NTM236" s="41"/>
      <c r="NTN236" s="41"/>
      <c r="NTO236" s="41"/>
      <c r="NTP236" s="41"/>
      <c r="NTQ236" s="41"/>
      <c r="NTR236" s="41"/>
      <c r="NTS236" s="41"/>
      <c r="NTT236" s="41"/>
      <c r="NTU236" s="41"/>
      <c r="NTV236" s="41"/>
      <c r="NTW236" s="41"/>
      <c r="NTX236" s="41"/>
      <c r="NTY236" s="41"/>
      <c r="NTZ236" s="41"/>
      <c r="NUA236" s="41"/>
      <c r="NUB236" s="41"/>
      <c r="NUC236" s="41"/>
      <c r="NUD236" s="41"/>
      <c r="NUE236" s="41"/>
      <c r="NUF236" s="41"/>
      <c r="NUG236" s="41"/>
      <c r="NUH236" s="41"/>
      <c r="NUI236" s="41"/>
      <c r="NUJ236" s="41"/>
      <c r="NUK236" s="41"/>
      <c r="NUL236" s="41"/>
      <c r="NUM236" s="41"/>
      <c r="NUN236" s="41"/>
      <c r="NUO236" s="41"/>
      <c r="NUP236" s="41"/>
      <c r="NUQ236" s="41"/>
      <c r="NUR236" s="41"/>
      <c r="NUS236" s="41"/>
      <c r="NUT236" s="41"/>
      <c r="NUU236" s="41"/>
      <c r="NUV236" s="41"/>
      <c r="NUW236" s="41"/>
      <c r="NUX236" s="41"/>
      <c r="NUY236" s="41"/>
      <c r="NUZ236" s="41"/>
      <c r="NVA236" s="41"/>
      <c r="NVB236" s="41"/>
      <c r="NVC236" s="41"/>
      <c r="NVD236" s="41"/>
      <c r="NVE236" s="41"/>
      <c r="NVF236" s="41"/>
      <c r="NVG236" s="41"/>
      <c r="NVH236" s="41"/>
      <c r="NVI236" s="41"/>
      <c r="NVJ236" s="41"/>
      <c r="NVK236" s="41"/>
      <c r="NVL236" s="41"/>
      <c r="NVM236" s="41"/>
      <c r="NVN236" s="41"/>
      <c r="NVO236" s="41"/>
      <c r="NVP236" s="41"/>
      <c r="NVQ236" s="41"/>
      <c r="NVR236" s="41"/>
      <c r="NVS236" s="41"/>
      <c r="NVT236" s="41"/>
      <c r="NVU236" s="41"/>
      <c r="NVV236" s="41"/>
      <c r="NVW236" s="41"/>
      <c r="NVX236" s="41"/>
      <c r="NVY236" s="41"/>
      <c r="NVZ236" s="41"/>
      <c r="NWA236" s="41"/>
      <c r="NWB236" s="41"/>
      <c r="NWC236" s="41"/>
      <c r="NWD236" s="41"/>
      <c r="NWE236" s="41"/>
      <c r="NWF236" s="41"/>
      <c r="NWG236" s="41"/>
      <c r="NWH236" s="41"/>
      <c r="NWI236" s="41"/>
      <c r="NWJ236" s="41"/>
      <c r="NWK236" s="41"/>
      <c r="NWL236" s="41"/>
      <c r="NWM236" s="41"/>
      <c r="NWN236" s="41"/>
      <c r="NWO236" s="41"/>
      <c r="NWP236" s="41"/>
      <c r="NWQ236" s="41"/>
      <c r="NWR236" s="41"/>
      <c r="NWS236" s="41"/>
      <c r="NWT236" s="41"/>
      <c r="NWU236" s="41"/>
      <c r="NWV236" s="41"/>
      <c r="NWW236" s="41"/>
      <c r="NWX236" s="41"/>
      <c r="NWY236" s="41"/>
      <c r="NWZ236" s="41"/>
      <c r="NXA236" s="41"/>
      <c r="NXB236" s="41"/>
      <c r="NXC236" s="41"/>
      <c r="NXD236" s="41"/>
      <c r="NXE236" s="41"/>
      <c r="NXF236" s="41"/>
      <c r="NXG236" s="41"/>
      <c r="NXH236" s="41"/>
      <c r="NXI236" s="41"/>
      <c r="NXJ236" s="41"/>
      <c r="NXK236" s="41"/>
      <c r="NXL236" s="41"/>
      <c r="NXM236" s="41"/>
      <c r="NXN236" s="41"/>
      <c r="NXO236" s="41"/>
      <c r="NXP236" s="41"/>
      <c r="NXQ236" s="41"/>
      <c r="NXR236" s="41"/>
      <c r="NXS236" s="41"/>
      <c r="NXT236" s="41"/>
      <c r="NXU236" s="41"/>
      <c r="NXV236" s="41"/>
      <c r="NXW236" s="41"/>
      <c r="NXX236" s="41"/>
      <c r="NXY236" s="41"/>
      <c r="NXZ236" s="41"/>
      <c r="NYA236" s="41"/>
      <c r="NYB236" s="41"/>
      <c r="NYC236" s="41"/>
      <c r="NYD236" s="41"/>
      <c r="NYE236" s="41"/>
      <c r="NYF236" s="41"/>
      <c r="NYG236" s="41"/>
      <c r="NYH236" s="41"/>
      <c r="NYI236" s="41"/>
      <c r="NYJ236" s="41"/>
      <c r="NYK236" s="41"/>
      <c r="NYL236" s="41"/>
      <c r="NYM236" s="41"/>
      <c r="NYN236" s="41"/>
      <c r="NYO236" s="41"/>
      <c r="NYP236" s="41"/>
      <c r="NYQ236" s="41"/>
      <c r="NYR236" s="41"/>
      <c r="NYS236" s="41"/>
      <c r="NYT236" s="41"/>
      <c r="NYU236" s="41"/>
      <c r="NYV236" s="41"/>
      <c r="NYW236" s="41"/>
      <c r="NYX236" s="41"/>
      <c r="NYY236" s="41"/>
      <c r="NYZ236" s="41"/>
      <c r="NZA236" s="41"/>
      <c r="NZB236" s="41"/>
      <c r="NZC236" s="41"/>
      <c r="NZD236" s="41"/>
      <c r="NZE236" s="41"/>
      <c r="NZF236" s="41"/>
      <c r="NZG236" s="41"/>
      <c r="NZH236" s="41"/>
      <c r="NZI236" s="41"/>
      <c r="NZJ236" s="41"/>
      <c r="NZK236" s="41"/>
      <c r="NZL236" s="41"/>
      <c r="NZM236" s="41"/>
      <c r="NZN236" s="41"/>
      <c r="NZO236" s="41"/>
      <c r="NZP236" s="41"/>
      <c r="NZQ236" s="41"/>
      <c r="NZR236" s="41"/>
      <c r="NZS236" s="41"/>
      <c r="NZT236" s="41"/>
      <c r="NZU236" s="41"/>
      <c r="NZV236" s="41"/>
      <c r="NZW236" s="41"/>
      <c r="NZX236" s="41"/>
      <c r="NZY236" s="41"/>
      <c r="NZZ236" s="41"/>
      <c r="OAA236" s="41"/>
      <c r="OAB236" s="41"/>
      <c r="OAC236" s="41"/>
      <c r="OAD236" s="41"/>
      <c r="OAE236" s="41"/>
      <c r="OAF236" s="41"/>
      <c r="OAG236" s="41"/>
      <c r="OAH236" s="41"/>
      <c r="OAI236" s="41"/>
      <c r="OAJ236" s="41"/>
      <c r="OAK236" s="41"/>
      <c r="OAL236" s="41"/>
      <c r="OAM236" s="41"/>
      <c r="OAN236" s="41"/>
      <c r="OAO236" s="41"/>
      <c r="OAP236" s="41"/>
      <c r="OAQ236" s="41"/>
      <c r="OAR236" s="41"/>
      <c r="OAS236" s="41"/>
      <c r="OAT236" s="41"/>
      <c r="OAU236" s="41"/>
      <c r="OAV236" s="41"/>
      <c r="OAW236" s="41"/>
      <c r="OAX236" s="41"/>
      <c r="OAY236" s="41"/>
      <c r="OAZ236" s="41"/>
      <c r="OBA236" s="41"/>
      <c r="OBB236" s="41"/>
      <c r="OBC236" s="41"/>
      <c r="OBD236" s="41"/>
      <c r="OBE236" s="41"/>
      <c r="OBF236" s="41"/>
      <c r="OBG236" s="41"/>
      <c r="OBH236" s="41"/>
      <c r="OBI236" s="41"/>
      <c r="OBJ236" s="41"/>
      <c r="OBK236" s="41"/>
      <c r="OBL236" s="41"/>
      <c r="OBM236" s="41"/>
      <c r="OBN236" s="41"/>
      <c r="OBO236" s="41"/>
      <c r="OBP236" s="41"/>
      <c r="OBQ236" s="41"/>
      <c r="OBR236" s="41"/>
      <c r="OBS236" s="41"/>
      <c r="OBT236" s="41"/>
      <c r="OBU236" s="41"/>
      <c r="OBV236" s="41"/>
      <c r="OBW236" s="41"/>
      <c r="OBX236" s="41"/>
      <c r="OBY236" s="41"/>
      <c r="OBZ236" s="41"/>
      <c r="OCA236" s="41"/>
      <c r="OCB236" s="41"/>
      <c r="OCC236" s="41"/>
      <c r="OCD236" s="41"/>
      <c r="OCE236" s="41"/>
      <c r="OCF236" s="41"/>
      <c r="OCG236" s="41"/>
      <c r="OCH236" s="41"/>
      <c r="OCI236" s="41"/>
      <c r="OCJ236" s="41"/>
      <c r="OCK236" s="41"/>
      <c r="OCL236" s="41"/>
      <c r="OCM236" s="41"/>
      <c r="OCN236" s="41"/>
      <c r="OCO236" s="41"/>
      <c r="OCP236" s="41"/>
      <c r="OCQ236" s="41"/>
      <c r="OCR236" s="41"/>
      <c r="OCS236" s="41"/>
      <c r="OCT236" s="41"/>
      <c r="OCU236" s="41"/>
      <c r="OCV236" s="41"/>
      <c r="OCW236" s="41"/>
      <c r="OCX236" s="41"/>
      <c r="OCY236" s="41"/>
      <c r="OCZ236" s="41"/>
      <c r="ODA236" s="41"/>
      <c r="ODB236" s="41"/>
      <c r="ODC236" s="41"/>
      <c r="ODD236" s="41"/>
      <c r="ODE236" s="41"/>
      <c r="ODF236" s="41"/>
      <c r="ODG236" s="41"/>
      <c r="ODH236" s="41"/>
      <c r="ODI236" s="41"/>
      <c r="ODJ236" s="41"/>
      <c r="ODK236" s="41"/>
      <c r="ODL236" s="41"/>
      <c r="ODM236" s="41"/>
      <c r="ODN236" s="41"/>
      <c r="ODO236" s="41"/>
      <c r="ODP236" s="41"/>
      <c r="ODQ236" s="41"/>
      <c r="ODR236" s="41"/>
      <c r="ODS236" s="41"/>
      <c r="ODT236" s="41"/>
      <c r="ODU236" s="41"/>
      <c r="ODV236" s="41"/>
      <c r="ODW236" s="41"/>
      <c r="ODX236" s="41"/>
      <c r="ODY236" s="41"/>
      <c r="ODZ236" s="41"/>
      <c r="OEA236" s="41"/>
      <c r="OEB236" s="41"/>
      <c r="OEC236" s="41"/>
      <c r="OED236" s="41"/>
      <c r="OEE236" s="41"/>
      <c r="OEF236" s="41"/>
      <c r="OEG236" s="41"/>
      <c r="OEH236" s="41"/>
      <c r="OEI236" s="41"/>
      <c r="OEJ236" s="41"/>
      <c r="OEK236" s="41"/>
      <c r="OEL236" s="41"/>
      <c r="OEM236" s="41"/>
      <c r="OEN236" s="41"/>
      <c r="OEO236" s="41"/>
      <c r="OEP236" s="41"/>
      <c r="OEQ236" s="41"/>
      <c r="OER236" s="41"/>
      <c r="OES236" s="41"/>
      <c r="OET236" s="41"/>
      <c r="OEU236" s="41"/>
      <c r="OEV236" s="41"/>
      <c r="OEW236" s="41"/>
      <c r="OEX236" s="41"/>
      <c r="OEY236" s="41"/>
      <c r="OEZ236" s="41"/>
      <c r="OFA236" s="41"/>
      <c r="OFB236" s="41"/>
      <c r="OFC236" s="41"/>
      <c r="OFD236" s="41"/>
      <c r="OFE236" s="41"/>
      <c r="OFF236" s="41"/>
      <c r="OFG236" s="41"/>
      <c r="OFH236" s="41"/>
      <c r="OFI236" s="41"/>
      <c r="OFJ236" s="41"/>
      <c r="OFK236" s="41"/>
      <c r="OFL236" s="41"/>
      <c r="OFM236" s="41"/>
      <c r="OFN236" s="41"/>
      <c r="OFO236" s="41"/>
      <c r="OFP236" s="41"/>
      <c r="OFQ236" s="41"/>
      <c r="OFR236" s="41"/>
      <c r="OFS236" s="41"/>
      <c r="OFT236" s="41"/>
      <c r="OFU236" s="41"/>
      <c r="OFV236" s="41"/>
      <c r="OFW236" s="41"/>
      <c r="OFX236" s="41"/>
      <c r="OFY236" s="41"/>
      <c r="OFZ236" s="41"/>
      <c r="OGA236" s="41"/>
      <c r="OGB236" s="41"/>
      <c r="OGC236" s="41"/>
      <c r="OGD236" s="41"/>
      <c r="OGE236" s="41"/>
      <c r="OGF236" s="41"/>
      <c r="OGG236" s="41"/>
      <c r="OGH236" s="41"/>
      <c r="OGI236" s="41"/>
      <c r="OGJ236" s="41"/>
      <c r="OGK236" s="41"/>
      <c r="OGL236" s="41"/>
      <c r="OGM236" s="41"/>
      <c r="OGN236" s="41"/>
      <c r="OGO236" s="41"/>
      <c r="OGP236" s="41"/>
      <c r="OGQ236" s="41"/>
      <c r="OGR236" s="41"/>
      <c r="OGS236" s="41"/>
      <c r="OGT236" s="41"/>
      <c r="OGU236" s="41"/>
      <c r="OGV236" s="41"/>
      <c r="OGW236" s="41"/>
      <c r="OGX236" s="41"/>
      <c r="OGY236" s="41"/>
      <c r="OGZ236" s="41"/>
      <c r="OHA236" s="41"/>
      <c r="OHB236" s="41"/>
      <c r="OHC236" s="41"/>
      <c r="OHD236" s="41"/>
      <c r="OHE236" s="41"/>
      <c r="OHF236" s="41"/>
      <c r="OHG236" s="41"/>
      <c r="OHH236" s="41"/>
      <c r="OHI236" s="41"/>
      <c r="OHJ236" s="41"/>
      <c r="OHK236" s="41"/>
      <c r="OHL236" s="41"/>
      <c r="OHM236" s="41"/>
      <c r="OHN236" s="41"/>
      <c r="OHO236" s="41"/>
      <c r="OHP236" s="41"/>
      <c r="OHQ236" s="41"/>
      <c r="OHR236" s="41"/>
      <c r="OHS236" s="41"/>
      <c r="OHT236" s="41"/>
      <c r="OHU236" s="41"/>
      <c r="OHV236" s="41"/>
      <c r="OHW236" s="41"/>
      <c r="OHX236" s="41"/>
      <c r="OHY236" s="41"/>
      <c r="OHZ236" s="41"/>
      <c r="OIA236" s="41"/>
      <c r="OIB236" s="41"/>
      <c r="OIC236" s="41"/>
      <c r="OID236" s="41"/>
      <c r="OIE236" s="41"/>
      <c r="OIF236" s="41"/>
      <c r="OIG236" s="41"/>
      <c r="OIH236" s="41"/>
      <c r="OII236" s="41"/>
      <c r="OIJ236" s="41"/>
      <c r="OIK236" s="41"/>
      <c r="OIL236" s="41"/>
      <c r="OIM236" s="41"/>
      <c r="OIN236" s="41"/>
      <c r="OIO236" s="41"/>
      <c r="OIP236" s="41"/>
      <c r="OIQ236" s="41"/>
      <c r="OIR236" s="41"/>
      <c r="OIS236" s="41"/>
      <c r="OIT236" s="41"/>
      <c r="OIU236" s="41"/>
      <c r="OIV236" s="41"/>
      <c r="OIW236" s="41"/>
      <c r="OIX236" s="41"/>
      <c r="OIY236" s="41"/>
      <c r="OIZ236" s="41"/>
      <c r="OJA236" s="41"/>
      <c r="OJB236" s="41"/>
      <c r="OJC236" s="41"/>
      <c r="OJD236" s="41"/>
      <c r="OJE236" s="41"/>
      <c r="OJF236" s="41"/>
      <c r="OJG236" s="41"/>
      <c r="OJH236" s="41"/>
      <c r="OJI236" s="41"/>
      <c r="OJJ236" s="41"/>
      <c r="OJK236" s="41"/>
      <c r="OJL236" s="41"/>
      <c r="OJM236" s="41"/>
      <c r="OJN236" s="41"/>
      <c r="OJO236" s="41"/>
      <c r="OJP236" s="41"/>
      <c r="OJQ236" s="41"/>
      <c r="OJR236" s="41"/>
      <c r="OJS236" s="41"/>
      <c r="OJT236" s="41"/>
      <c r="OJU236" s="41"/>
      <c r="OJV236" s="41"/>
      <c r="OJW236" s="41"/>
      <c r="OJX236" s="41"/>
      <c r="OJY236" s="41"/>
      <c r="OJZ236" s="41"/>
      <c r="OKA236" s="41"/>
      <c r="OKB236" s="41"/>
      <c r="OKC236" s="41"/>
      <c r="OKD236" s="41"/>
      <c r="OKE236" s="41"/>
      <c r="OKF236" s="41"/>
      <c r="OKG236" s="41"/>
      <c r="OKH236" s="41"/>
      <c r="OKI236" s="41"/>
      <c r="OKJ236" s="41"/>
      <c r="OKK236" s="41"/>
      <c r="OKL236" s="41"/>
      <c r="OKM236" s="41"/>
      <c r="OKN236" s="41"/>
      <c r="OKO236" s="41"/>
      <c r="OKP236" s="41"/>
      <c r="OKQ236" s="41"/>
      <c r="OKR236" s="41"/>
      <c r="OKS236" s="41"/>
      <c r="OKT236" s="41"/>
      <c r="OKU236" s="41"/>
      <c r="OKV236" s="41"/>
      <c r="OKW236" s="41"/>
      <c r="OKX236" s="41"/>
      <c r="OKY236" s="41"/>
      <c r="OKZ236" s="41"/>
      <c r="OLA236" s="41"/>
      <c r="OLB236" s="41"/>
      <c r="OLC236" s="41"/>
      <c r="OLD236" s="41"/>
      <c r="OLE236" s="41"/>
      <c r="OLF236" s="41"/>
      <c r="OLG236" s="41"/>
      <c r="OLH236" s="41"/>
      <c r="OLI236" s="41"/>
      <c r="OLJ236" s="41"/>
      <c r="OLK236" s="41"/>
      <c r="OLL236" s="41"/>
      <c r="OLM236" s="41"/>
      <c r="OLN236" s="41"/>
      <c r="OLO236" s="41"/>
      <c r="OLP236" s="41"/>
      <c r="OLQ236" s="41"/>
      <c r="OLR236" s="41"/>
      <c r="OLS236" s="41"/>
      <c r="OLT236" s="41"/>
      <c r="OLU236" s="41"/>
      <c r="OLV236" s="41"/>
      <c r="OLW236" s="41"/>
      <c r="OLX236" s="41"/>
      <c r="OLY236" s="41"/>
      <c r="OLZ236" s="41"/>
      <c r="OMA236" s="41"/>
      <c r="OMB236" s="41"/>
      <c r="OMC236" s="41"/>
      <c r="OMD236" s="41"/>
      <c r="OME236" s="41"/>
      <c r="OMF236" s="41"/>
      <c r="OMG236" s="41"/>
      <c r="OMH236" s="41"/>
      <c r="OMI236" s="41"/>
      <c r="OMJ236" s="41"/>
      <c r="OMK236" s="41"/>
      <c r="OML236" s="41"/>
      <c r="OMM236" s="41"/>
      <c r="OMN236" s="41"/>
      <c r="OMO236" s="41"/>
      <c r="OMP236" s="41"/>
      <c r="OMQ236" s="41"/>
      <c r="OMR236" s="41"/>
      <c r="OMS236" s="41"/>
      <c r="OMT236" s="41"/>
      <c r="OMU236" s="41"/>
      <c r="OMV236" s="41"/>
      <c r="OMW236" s="41"/>
      <c r="OMX236" s="41"/>
      <c r="OMY236" s="41"/>
      <c r="OMZ236" s="41"/>
      <c r="ONA236" s="41"/>
      <c r="ONB236" s="41"/>
      <c r="ONC236" s="41"/>
      <c r="OND236" s="41"/>
      <c r="ONE236" s="41"/>
      <c r="ONF236" s="41"/>
      <c r="ONG236" s="41"/>
      <c r="ONH236" s="41"/>
      <c r="ONI236" s="41"/>
      <c r="ONJ236" s="41"/>
      <c r="ONK236" s="41"/>
      <c r="ONL236" s="41"/>
      <c r="ONM236" s="41"/>
      <c r="ONN236" s="41"/>
      <c r="ONO236" s="41"/>
      <c r="ONP236" s="41"/>
      <c r="ONQ236" s="41"/>
      <c r="ONR236" s="41"/>
      <c r="ONS236" s="41"/>
      <c r="ONT236" s="41"/>
      <c r="ONU236" s="41"/>
      <c r="ONV236" s="41"/>
      <c r="ONW236" s="41"/>
      <c r="ONX236" s="41"/>
      <c r="ONY236" s="41"/>
      <c r="ONZ236" s="41"/>
      <c r="OOA236" s="41"/>
      <c r="OOB236" s="41"/>
      <c r="OOC236" s="41"/>
      <c r="OOD236" s="41"/>
      <c r="OOE236" s="41"/>
      <c r="OOF236" s="41"/>
      <c r="OOG236" s="41"/>
      <c r="OOH236" s="41"/>
      <c r="OOI236" s="41"/>
      <c r="OOJ236" s="41"/>
      <c r="OOK236" s="41"/>
      <c r="OOL236" s="41"/>
      <c r="OOM236" s="41"/>
      <c r="OON236" s="41"/>
      <c r="OOO236" s="41"/>
      <c r="OOP236" s="41"/>
      <c r="OOQ236" s="41"/>
      <c r="OOR236" s="41"/>
      <c r="OOS236" s="41"/>
      <c r="OOT236" s="41"/>
      <c r="OOU236" s="41"/>
      <c r="OOV236" s="41"/>
      <c r="OOW236" s="41"/>
      <c r="OOX236" s="41"/>
      <c r="OOY236" s="41"/>
      <c r="OOZ236" s="41"/>
      <c r="OPA236" s="41"/>
      <c r="OPB236" s="41"/>
      <c r="OPC236" s="41"/>
      <c r="OPD236" s="41"/>
      <c r="OPE236" s="41"/>
      <c r="OPF236" s="41"/>
      <c r="OPG236" s="41"/>
      <c r="OPH236" s="41"/>
      <c r="OPI236" s="41"/>
      <c r="OPJ236" s="41"/>
      <c r="OPK236" s="41"/>
      <c r="OPL236" s="41"/>
      <c r="OPM236" s="41"/>
      <c r="OPN236" s="41"/>
      <c r="OPO236" s="41"/>
      <c r="OPP236" s="41"/>
      <c r="OPQ236" s="41"/>
      <c r="OPR236" s="41"/>
      <c r="OPS236" s="41"/>
      <c r="OPT236" s="41"/>
      <c r="OPU236" s="41"/>
      <c r="OPV236" s="41"/>
      <c r="OPW236" s="41"/>
      <c r="OPX236" s="41"/>
      <c r="OPY236" s="41"/>
      <c r="OPZ236" s="41"/>
      <c r="OQA236" s="41"/>
      <c r="OQB236" s="41"/>
      <c r="OQC236" s="41"/>
      <c r="OQD236" s="41"/>
      <c r="OQE236" s="41"/>
      <c r="OQF236" s="41"/>
      <c r="OQG236" s="41"/>
      <c r="OQH236" s="41"/>
      <c r="OQI236" s="41"/>
      <c r="OQJ236" s="41"/>
      <c r="OQK236" s="41"/>
      <c r="OQL236" s="41"/>
      <c r="OQM236" s="41"/>
      <c r="OQN236" s="41"/>
      <c r="OQO236" s="41"/>
      <c r="OQP236" s="41"/>
      <c r="OQQ236" s="41"/>
      <c r="OQR236" s="41"/>
      <c r="OQS236" s="41"/>
      <c r="OQT236" s="41"/>
      <c r="OQU236" s="41"/>
      <c r="OQV236" s="41"/>
      <c r="OQW236" s="41"/>
      <c r="OQX236" s="41"/>
      <c r="OQY236" s="41"/>
      <c r="OQZ236" s="41"/>
      <c r="ORA236" s="41"/>
      <c r="ORB236" s="41"/>
      <c r="ORC236" s="41"/>
      <c r="ORD236" s="41"/>
      <c r="ORE236" s="41"/>
      <c r="ORF236" s="41"/>
      <c r="ORG236" s="41"/>
      <c r="ORH236" s="41"/>
      <c r="ORI236" s="41"/>
      <c r="ORJ236" s="41"/>
      <c r="ORK236" s="41"/>
      <c r="ORL236" s="41"/>
      <c r="ORM236" s="41"/>
      <c r="ORN236" s="41"/>
      <c r="ORO236" s="41"/>
      <c r="ORP236" s="41"/>
      <c r="ORQ236" s="41"/>
      <c r="ORR236" s="41"/>
      <c r="ORS236" s="41"/>
      <c r="ORT236" s="41"/>
      <c r="ORU236" s="41"/>
      <c r="ORV236" s="41"/>
      <c r="ORW236" s="41"/>
      <c r="ORX236" s="41"/>
      <c r="ORY236" s="41"/>
      <c r="ORZ236" s="41"/>
      <c r="OSA236" s="41"/>
      <c r="OSB236" s="41"/>
      <c r="OSC236" s="41"/>
      <c r="OSD236" s="41"/>
      <c r="OSE236" s="41"/>
      <c r="OSF236" s="41"/>
      <c r="OSG236" s="41"/>
      <c r="OSH236" s="41"/>
      <c r="OSI236" s="41"/>
      <c r="OSJ236" s="41"/>
      <c r="OSK236" s="41"/>
      <c r="OSL236" s="41"/>
      <c r="OSM236" s="41"/>
      <c r="OSN236" s="41"/>
      <c r="OSO236" s="41"/>
      <c r="OSP236" s="41"/>
      <c r="OSQ236" s="41"/>
      <c r="OSR236" s="41"/>
      <c r="OSS236" s="41"/>
      <c r="OST236" s="41"/>
      <c r="OSU236" s="41"/>
      <c r="OSV236" s="41"/>
      <c r="OSW236" s="41"/>
      <c r="OSX236" s="41"/>
      <c r="OSY236" s="41"/>
      <c r="OSZ236" s="41"/>
      <c r="OTA236" s="41"/>
      <c r="OTB236" s="41"/>
      <c r="OTC236" s="41"/>
      <c r="OTD236" s="41"/>
      <c r="OTE236" s="41"/>
      <c r="OTF236" s="41"/>
      <c r="OTG236" s="41"/>
      <c r="OTH236" s="41"/>
      <c r="OTI236" s="41"/>
      <c r="OTJ236" s="41"/>
      <c r="OTK236" s="41"/>
      <c r="OTL236" s="41"/>
      <c r="OTM236" s="41"/>
      <c r="OTN236" s="41"/>
      <c r="OTO236" s="41"/>
      <c r="OTP236" s="41"/>
      <c r="OTQ236" s="41"/>
      <c r="OTR236" s="41"/>
      <c r="OTS236" s="41"/>
      <c r="OTT236" s="41"/>
      <c r="OTU236" s="41"/>
      <c r="OTV236" s="41"/>
      <c r="OTW236" s="41"/>
      <c r="OTX236" s="41"/>
      <c r="OTY236" s="41"/>
      <c r="OTZ236" s="41"/>
      <c r="OUA236" s="41"/>
      <c r="OUB236" s="41"/>
      <c r="OUC236" s="41"/>
      <c r="OUD236" s="41"/>
      <c r="OUE236" s="41"/>
      <c r="OUF236" s="41"/>
      <c r="OUG236" s="41"/>
      <c r="OUH236" s="41"/>
      <c r="OUI236" s="41"/>
      <c r="OUJ236" s="41"/>
      <c r="OUK236" s="41"/>
      <c r="OUL236" s="41"/>
      <c r="OUM236" s="41"/>
      <c r="OUN236" s="41"/>
      <c r="OUO236" s="41"/>
      <c r="OUP236" s="41"/>
      <c r="OUQ236" s="41"/>
      <c r="OUR236" s="41"/>
      <c r="OUS236" s="41"/>
      <c r="OUT236" s="41"/>
      <c r="OUU236" s="41"/>
      <c r="OUV236" s="41"/>
      <c r="OUW236" s="41"/>
      <c r="OUX236" s="41"/>
      <c r="OUY236" s="41"/>
      <c r="OUZ236" s="41"/>
      <c r="OVA236" s="41"/>
      <c r="OVB236" s="41"/>
      <c r="OVC236" s="41"/>
      <c r="OVD236" s="41"/>
      <c r="OVE236" s="41"/>
      <c r="OVF236" s="41"/>
      <c r="OVG236" s="41"/>
      <c r="OVH236" s="41"/>
      <c r="OVI236" s="41"/>
      <c r="OVJ236" s="41"/>
      <c r="OVK236" s="41"/>
      <c r="OVL236" s="41"/>
      <c r="OVM236" s="41"/>
      <c r="OVN236" s="41"/>
      <c r="OVO236" s="41"/>
      <c r="OVP236" s="41"/>
      <c r="OVQ236" s="41"/>
      <c r="OVR236" s="41"/>
      <c r="OVS236" s="41"/>
      <c r="OVT236" s="41"/>
      <c r="OVU236" s="41"/>
      <c r="OVV236" s="41"/>
      <c r="OVW236" s="41"/>
      <c r="OVX236" s="41"/>
      <c r="OVY236" s="41"/>
      <c r="OVZ236" s="41"/>
      <c r="OWA236" s="41"/>
      <c r="OWB236" s="41"/>
      <c r="OWC236" s="41"/>
      <c r="OWD236" s="41"/>
      <c r="OWE236" s="41"/>
      <c r="OWF236" s="41"/>
      <c r="OWG236" s="41"/>
      <c r="OWH236" s="41"/>
      <c r="OWI236" s="41"/>
      <c r="OWJ236" s="41"/>
      <c r="OWK236" s="41"/>
      <c r="OWL236" s="41"/>
      <c r="OWM236" s="41"/>
      <c r="OWN236" s="41"/>
      <c r="OWO236" s="41"/>
      <c r="OWP236" s="41"/>
      <c r="OWQ236" s="41"/>
      <c r="OWR236" s="41"/>
      <c r="OWS236" s="41"/>
      <c r="OWT236" s="41"/>
      <c r="OWU236" s="41"/>
      <c r="OWV236" s="41"/>
      <c r="OWW236" s="41"/>
      <c r="OWX236" s="41"/>
      <c r="OWY236" s="41"/>
      <c r="OWZ236" s="41"/>
      <c r="OXA236" s="41"/>
      <c r="OXB236" s="41"/>
      <c r="OXC236" s="41"/>
      <c r="OXD236" s="41"/>
      <c r="OXE236" s="41"/>
      <c r="OXF236" s="41"/>
      <c r="OXG236" s="41"/>
      <c r="OXH236" s="41"/>
      <c r="OXI236" s="41"/>
      <c r="OXJ236" s="41"/>
      <c r="OXK236" s="41"/>
      <c r="OXL236" s="41"/>
      <c r="OXM236" s="41"/>
      <c r="OXN236" s="41"/>
      <c r="OXO236" s="41"/>
      <c r="OXP236" s="41"/>
      <c r="OXQ236" s="41"/>
      <c r="OXR236" s="41"/>
      <c r="OXS236" s="41"/>
      <c r="OXT236" s="41"/>
      <c r="OXU236" s="41"/>
      <c r="OXV236" s="41"/>
      <c r="OXW236" s="41"/>
      <c r="OXX236" s="41"/>
      <c r="OXY236" s="41"/>
      <c r="OXZ236" s="41"/>
      <c r="OYA236" s="41"/>
      <c r="OYB236" s="41"/>
      <c r="OYC236" s="41"/>
      <c r="OYD236" s="41"/>
      <c r="OYE236" s="41"/>
      <c r="OYF236" s="41"/>
      <c r="OYG236" s="41"/>
      <c r="OYH236" s="41"/>
      <c r="OYI236" s="41"/>
      <c r="OYJ236" s="41"/>
      <c r="OYK236" s="41"/>
      <c r="OYL236" s="41"/>
      <c r="OYM236" s="41"/>
      <c r="OYN236" s="41"/>
      <c r="OYO236" s="41"/>
      <c r="OYP236" s="41"/>
      <c r="OYQ236" s="41"/>
      <c r="OYR236" s="41"/>
      <c r="OYS236" s="41"/>
      <c r="OYT236" s="41"/>
      <c r="OYU236" s="41"/>
      <c r="OYV236" s="41"/>
      <c r="OYW236" s="41"/>
      <c r="OYX236" s="41"/>
      <c r="OYY236" s="41"/>
      <c r="OYZ236" s="41"/>
      <c r="OZA236" s="41"/>
      <c r="OZB236" s="41"/>
      <c r="OZC236" s="41"/>
      <c r="OZD236" s="41"/>
      <c r="OZE236" s="41"/>
      <c r="OZF236" s="41"/>
      <c r="OZG236" s="41"/>
      <c r="OZH236" s="41"/>
      <c r="OZI236" s="41"/>
      <c r="OZJ236" s="41"/>
      <c r="OZK236" s="41"/>
      <c r="OZL236" s="41"/>
      <c r="OZM236" s="41"/>
      <c r="OZN236" s="41"/>
      <c r="OZO236" s="41"/>
      <c r="OZP236" s="41"/>
      <c r="OZQ236" s="41"/>
      <c r="OZR236" s="41"/>
      <c r="OZS236" s="41"/>
      <c r="OZT236" s="41"/>
      <c r="OZU236" s="41"/>
      <c r="OZV236" s="41"/>
      <c r="OZW236" s="41"/>
      <c r="OZX236" s="41"/>
      <c r="OZY236" s="41"/>
      <c r="OZZ236" s="41"/>
      <c r="PAA236" s="41"/>
      <c r="PAB236" s="41"/>
      <c r="PAC236" s="41"/>
      <c r="PAD236" s="41"/>
      <c r="PAE236" s="41"/>
      <c r="PAF236" s="41"/>
      <c r="PAG236" s="41"/>
      <c r="PAH236" s="41"/>
      <c r="PAI236" s="41"/>
      <c r="PAJ236" s="41"/>
      <c r="PAK236" s="41"/>
      <c r="PAL236" s="41"/>
      <c r="PAM236" s="41"/>
      <c r="PAN236" s="41"/>
      <c r="PAO236" s="41"/>
      <c r="PAP236" s="41"/>
      <c r="PAQ236" s="41"/>
      <c r="PAR236" s="41"/>
      <c r="PAS236" s="41"/>
      <c r="PAT236" s="41"/>
      <c r="PAU236" s="41"/>
      <c r="PAV236" s="41"/>
      <c r="PAW236" s="41"/>
      <c r="PAX236" s="41"/>
      <c r="PAY236" s="41"/>
      <c r="PAZ236" s="41"/>
      <c r="PBA236" s="41"/>
      <c r="PBB236" s="41"/>
      <c r="PBC236" s="41"/>
      <c r="PBD236" s="41"/>
      <c r="PBE236" s="41"/>
      <c r="PBF236" s="41"/>
      <c r="PBG236" s="41"/>
      <c r="PBH236" s="41"/>
      <c r="PBI236" s="41"/>
      <c r="PBJ236" s="41"/>
      <c r="PBK236" s="41"/>
      <c r="PBL236" s="41"/>
      <c r="PBM236" s="41"/>
      <c r="PBN236" s="41"/>
      <c r="PBO236" s="41"/>
      <c r="PBP236" s="41"/>
      <c r="PBQ236" s="41"/>
      <c r="PBR236" s="41"/>
      <c r="PBS236" s="41"/>
      <c r="PBT236" s="41"/>
      <c r="PBU236" s="41"/>
      <c r="PBV236" s="41"/>
      <c r="PBW236" s="41"/>
      <c r="PBX236" s="41"/>
      <c r="PBY236" s="41"/>
      <c r="PBZ236" s="41"/>
      <c r="PCA236" s="41"/>
      <c r="PCB236" s="41"/>
      <c r="PCC236" s="41"/>
      <c r="PCD236" s="41"/>
      <c r="PCE236" s="41"/>
      <c r="PCF236" s="41"/>
      <c r="PCG236" s="41"/>
      <c r="PCH236" s="41"/>
      <c r="PCI236" s="41"/>
      <c r="PCJ236" s="41"/>
      <c r="PCK236" s="41"/>
      <c r="PCL236" s="41"/>
      <c r="PCM236" s="41"/>
      <c r="PCN236" s="41"/>
      <c r="PCO236" s="41"/>
      <c r="PCP236" s="41"/>
      <c r="PCQ236" s="41"/>
      <c r="PCR236" s="41"/>
      <c r="PCS236" s="41"/>
      <c r="PCT236" s="41"/>
      <c r="PCU236" s="41"/>
      <c r="PCV236" s="41"/>
      <c r="PCW236" s="41"/>
      <c r="PCX236" s="41"/>
      <c r="PCY236" s="41"/>
      <c r="PCZ236" s="41"/>
      <c r="PDA236" s="41"/>
      <c r="PDB236" s="41"/>
      <c r="PDC236" s="41"/>
      <c r="PDD236" s="41"/>
      <c r="PDE236" s="41"/>
      <c r="PDF236" s="41"/>
      <c r="PDG236" s="41"/>
      <c r="PDH236" s="41"/>
      <c r="PDI236" s="41"/>
      <c r="PDJ236" s="41"/>
      <c r="PDK236" s="41"/>
      <c r="PDL236" s="41"/>
      <c r="PDM236" s="41"/>
      <c r="PDN236" s="41"/>
      <c r="PDO236" s="41"/>
      <c r="PDP236" s="41"/>
      <c r="PDQ236" s="41"/>
      <c r="PDR236" s="41"/>
      <c r="PDS236" s="41"/>
      <c r="PDT236" s="41"/>
      <c r="PDU236" s="41"/>
      <c r="PDV236" s="41"/>
      <c r="PDW236" s="41"/>
      <c r="PDX236" s="41"/>
      <c r="PDY236" s="41"/>
      <c r="PDZ236" s="41"/>
      <c r="PEA236" s="41"/>
      <c r="PEB236" s="41"/>
      <c r="PEC236" s="41"/>
      <c r="PED236" s="41"/>
      <c r="PEE236" s="41"/>
      <c r="PEF236" s="41"/>
      <c r="PEG236" s="41"/>
      <c r="PEH236" s="41"/>
      <c r="PEI236" s="41"/>
      <c r="PEJ236" s="41"/>
      <c r="PEK236" s="41"/>
      <c r="PEL236" s="41"/>
      <c r="PEM236" s="41"/>
      <c r="PEN236" s="41"/>
      <c r="PEO236" s="41"/>
      <c r="PEP236" s="41"/>
      <c r="PEQ236" s="41"/>
      <c r="PER236" s="41"/>
      <c r="PES236" s="41"/>
      <c r="PET236" s="41"/>
      <c r="PEU236" s="41"/>
      <c r="PEV236" s="41"/>
      <c r="PEW236" s="41"/>
      <c r="PEX236" s="41"/>
      <c r="PEY236" s="41"/>
      <c r="PEZ236" s="41"/>
      <c r="PFA236" s="41"/>
      <c r="PFB236" s="41"/>
      <c r="PFC236" s="41"/>
      <c r="PFD236" s="41"/>
      <c r="PFE236" s="41"/>
      <c r="PFF236" s="41"/>
      <c r="PFG236" s="41"/>
      <c r="PFH236" s="41"/>
      <c r="PFI236" s="41"/>
      <c r="PFJ236" s="41"/>
      <c r="PFK236" s="41"/>
      <c r="PFL236" s="41"/>
      <c r="PFM236" s="41"/>
      <c r="PFN236" s="41"/>
      <c r="PFO236" s="41"/>
      <c r="PFP236" s="41"/>
      <c r="PFQ236" s="41"/>
      <c r="PFR236" s="41"/>
      <c r="PFS236" s="41"/>
      <c r="PFT236" s="41"/>
      <c r="PFU236" s="41"/>
      <c r="PFV236" s="41"/>
      <c r="PFW236" s="41"/>
      <c r="PFX236" s="41"/>
      <c r="PFY236" s="41"/>
      <c r="PFZ236" s="41"/>
      <c r="PGA236" s="41"/>
      <c r="PGB236" s="41"/>
      <c r="PGC236" s="41"/>
      <c r="PGD236" s="41"/>
      <c r="PGE236" s="41"/>
      <c r="PGF236" s="41"/>
      <c r="PGG236" s="41"/>
      <c r="PGH236" s="41"/>
      <c r="PGI236" s="41"/>
      <c r="PGJ236" s="41"/>
      <c r="PGK236" s="41"/>
      <c r="PGL236" s="41"/>
      <c r="PGM236" s="41"/>
      <c r="PGN236" s="41"/>
      <c r="PGO236" s="41"/>
      <c r="PGP236" s="41"/>
      <c r="PGQ236" s="41"/>
      <c r="PGR236" s="41"/>
      <c r="PGS236" s="41"/>
      <c r="PGT236" s="41"/>
      <c r="PGU236" s="41"/>
      <c r="PGV236" s="41"/>
      <c r="PGW236" s="41"/>
      <c r="PGX236" s="41"/>
      <c r="PGY236" s="41"/>
      <c r="PGZ236" s="41"/>
      <c r="PHA236" s="41"/>
      <c r="PHB236" s="41"/>
      <c r="PHC236" s="41"/>
      <c r="PHD236" s="41"/>
      <c r="PHE236" s="41"/>
      <c r="PHF236" s="41"/>
      <c r="PHG236" s="41"/>
      <c r="PHH236" s="41"/>
      <c r="PHI236" s="41"/>
      <c r="PHJ236" s="41"/>
      <c r="PHK236" s="41"/>
      <c r="PHL236" s="41"/>
      <c r="PHM236" s="41"/>
      <c r="PHN236" s="41"/>
      <c r="PHO236" s="41"/>
      <c r="PHP236" s="41"/>
      <c r="PHQ236" s="41"/>
      <c r="PHR236" s="41"/>
      <c r="PHS236" s="41"/>
      <c r="PHT236" s="41"/>
      <c r="PHU236" s="41"/>
      <c r="PHV236" s="41"/>
      <c r="PHW236" s="41"/>
      <c r="PHX236" s="41"/>
      <c r="PHY236" s="41"/>
      <c r="PHZ236" s="41"/>
      <c r="PIA236" s="41"/>
      <c r="PIB236" s="41"/>
      <c r="PIC236" s="41"/>
      <c r="PID236" s="41"/>
      <c r="PIE236" s="41"/>
      <c r="PIF236" s="41"/>
      <c r="PIG236" s="41"/>
      <c r="PIH236" s="41"/>
      <c r="PII236" s="41"/>
      <c r="PIJ236" s="41"/>
      <c r="PIK236" s="41"/>
      <c r="PIL236" s="41"/>
      <c r="PIM236" s="41"/>
      <c r="PIN236" s="41"/>
      <c r="PIO236" s="41"/>
      <c r="PIP236" s="41"/>
      <c r="PIQ236" s="41"/>
      <c r="PIR236" s="41"/>
      <c r="PIS236" s="41"/>
      <c r="PIT236" s="41"/>
      <c r="PIU236" s="41"/>
      <c r="PIV236" s="41"/>
      <c r="PIW236" s="41"/>
      <c r="PIX236" s="41"/>
      <c r="PIY236" s="41"/>
      <c r="PIZ236" s="41"/>
      <c r="PJA236" s="41"/>
      <c r="PJB236" s="41"/>
      <c r="PJC236" s="41"/>
      <c r="PJD236" s="41"/>
      <c r="PJE236" s="41"/>
      <c r="PJF236" s="41"/>
      <c r="PJG236" s="41"/>
      <c r="PJH236" s="41"/>
      <c r="PJI236" s="41"/>
      <c r="PJJ236" s="41"/>
      <c r="PJK236" s="41"/>
      <c r="PJL236" s="41"/>
      <c r="PJM236" s="41"/>
      <c r="PJN236" s="41"/>
      <c r="PJO236" s="41"/>
      <c r="PJP236" s="41"/>
      <c r="PJQ236" s="41"/>
      <c r="PJR236" s="41"/>
      <c r="PJS236" s="41"/>
      <c r="PJT236" s="41"/>
      <c r="PJU236" s="41"/>
      <c r="PJV236" s="41"/>
      <c r="PJW236" s="41"/>
      <c r="PJX236" s="41"/>
      <c r="PJY236" s="41"/>
      <c r="PJZ236" s="41"/>
      <c r="PKA236" s="41"/>
      <c r="PKB236" s="41"/>
      <c r="PKC236" s="41"/>
      <c r="PKD236" s="41"/>
      <c r="PKE236" s="41"/>
      <c r="PKF236" s="41"/>
      <c r="PKG236" s="41"/>
      <c r="PKH236" s="41"/>
      <c r="PKI236" s="41"/>
      <c r="PKJ236" s="41"/>
      <c r="PKK236" s="41"/>
      <c r="PKL236" s="41"/>
      <c r="PKM236" s="41"/>
      <c r="PKN236" s="41"/>
      <c r="PKO236" s="41"/>
      <c r="PKP236" s="41"/>
      <c r="PKQ236" s="41"/>
      <c r="PKR236" s="41"/>
      <c r="PKS236" s="41"/>
      <c r="PKT236" s="41"/>
      <c r="PKU236" s="41"/>
      <c r="PKV236" s="41"/>
      <c r="PKW236" s="41"/>
      <c r="PKX236" s="41"/>
      <c r="PKY236" s="41"/>
      <c r="PKZ236" s="41"/>
      <c r="PLA236" s="41"/>
      <c r="PLB236" s="41"/>
      <c r="PLC236" s="41"/>
      <c r="PLD236" s="41"/>
      <c r="PLE236" s="41"/>
      <c r="PLF236" s="41"/>
      <c r="PLG236" s="41"/>
      <c r="PLH236" s="41"/>
      <c r="PLI236" s="41"/>
      <c r="PLJ236" s="41"/>
      <c r="PLK236" s="41"/>
      <c r="PLL236" s="41"/>
      <c r="PLM236" s="41"/>
      <c r="PLN236" s="41"/>
      <c r="PLO236" s="41"/>
      <c r="PLP236" s="41"/>
      <c r="PLQ236" s="41"/>
      <c r="PLR236" s="41"/>
      <c r="PLS236" s="41"/>
      <c r="PLT236" s="41"/>
      <c r="PLU236" s="41"/>
      <c r="PLV236" s="41"/>
      <c r="PLW236" s="41"/>
      <c r="PLX236" s="41"/>
      <c r="PLY236" s="41"/>
      <c r="PLZ236" s="41"/>
      <c r="PMA236" s="41"/>
      <c r="PMB236" s="41"/>
      <c r="PMC236" s="41"/>
      <c r="PMD236" s="41"/>
      <c r="PME236" s="41"/>
      <c r="PMF236" s="41"/>
      <c r="PMG236" s="41"/>
      <c r="PMH236" s="41"/>
      <c r="PMI236" s="41"/>
      <c r="PMJ236" s="41"/>
      <c r="PMK236" s="41"/>
      <c r="PML236" s="41"/>
      <c r="PMM236" s="41"/>
      <c r="PMN236" s="41"/>
      <c r="PMO236" s="41"/>
      <c r="PMP236" s="41"/>
      <c r="PMQ236" s="41"/>
      <c r="PMR236" s="41"/>
      <c r="PMS236" s="41"/>
      <c r="PMT236" s="41"/>
      <c r="PMU236" s="41"/>
      <c r="PMV236" s="41"/>
      <c r="PMW236" s="41"/>
      <c r="PMX236" s="41"/>
      <c r="PMY236" s="41"/>
      <c r="PMZ236" s="41"/>
      <c r="PNA236" s="41"/>
      <c r="PNB236" s="41"/>
      <c r="PNC236" s="41"/>
      <c r="PND236" s="41"/>
      <c r="PNE236" s="41"/>
      <c r="PNF236" s="41"/>
      <c r="PNG236" s="41"/>
      <c r="PNH236" s="41"/>
      <c r="PNI236" s="41"/>
      <c r="PNJ236" s="41"/>
      <c r="PNK236" s="41"/>
      <c r="PNL236" s="41"/>
      <c r="PNM236" s="41"/>
      <c r="PNN236" s="41"/>
      <c r="PNO236" s="41"/>
      <c r="PNP236" s="41"/>
      <c r="PNQ236" s="41"/>
      <c r="PNR236" s="41"/>
      <c r="PNS236" s="41"/>
      <c r="PNT236" s="41"/>
      <c r="PNU236" s="41"/>
      <c r="PNV236" s="41"/>
      <c r="PNW236" s="41"/>
      <c r="PNX236" s="41"/>
      <c r="PNY236" s="41"/>
      <c r="PNZ236" s="41"/>
      <c r="POA236" s="41"/>
      <c r="POB236" s="41"/>
      <c r="POC236" s="41"/>
      <c r="POD236" s="41"/>
      <c r="POE236" s="41"/>
      <c r="POF236" s="41"/>
      <c r="POG236" s="41"/>
      <c r="POH236" s="41"/>
      <c r="POI236" s="41"/>
      <c r="POJ236" s="41"/>
      <c r="POK236" s="41"/>
      <c r="POL236" s="41"/>
      <c r="POM236" s="41"/>
      <c r="PON236" s="41"/>
      <c r="POO236" s="41"/>
      <c r="POP236" s="41"/>
      <c r="POQ236" s="41"/>
      <c r="POR236" s="41"/>
      <c r="POS236" s="41"/>
      <c r="POT236" s="41"/>
      <c r="POU236" s="41"/>
      <c r="POV236" s="41"/>
      <c r="POW236" s="41"/>
      <c r="POX236" s="41"/>
      <c r="POY236" s="41"/>
      <c r="POZ236" s="41"/>
      <c r="PPA236" s="41"/>
      <c r="PPB236" s="41"/>
      <c r="PPC236" s="41"/>
      <c r="PPD236" s="41"/>
      <c r="PPE236" s="41"/>
      <c r="PPF236" s="41"/>
      <c r="PPG236" s="41"/>
      <c r="PPH236" s="41"/>
      <c r="PPI236" s="41"/>
      <c r="PPJ236" s="41"/>
      <c r="PPK236" s="41"/>
      <c r="PPL236" s="41"/>
      <c r="PPM236" s="41"/>
      <c r="PPN236" s="41"/>
      <c r="PPO236" s="41"/>
      <c r="PPP236" s="41"/>
      <c r="PPQ236" s="41"/>
      <c r="PPR236" s="41"/>
      <c r="PPS236" s="41"/>
      <c r="PPT236" s="41"/>
      <c r="PPU236" s="41"/>
      <c r="PPV236" s="41"/>
      <c r="PPW236" s="41"/>
      <c r="PPX236" s="41"/>
      <c r="PPY236" s="41"/>
      <c r="PPZ236" s="41"/>
      <c r="PQA236" s="41"/>
      <c r="PQB236" s="41"/>
      <c r="PQC236" s="41"/>
      <c r="PQD236" s="41"/>
      <c r="PQE236" s="41"/>
      <c r="PQF236" s="41"/>
      <c r="PQG236" s="41"/>
      <c r="PQH236" s="41"/>
      <c r="PQI236" s="41"/>
      <c r="PQJ236" s="41"/>
      <c r="PQK236" s="41"/>
      <c r="PQL236" s="41"/>
      <c r="PQM236" s="41"/>
      <c r="PQN236" s="41"/>
      <c r="PQO236" s="41"/>
      <c r="PQP236" s="41"/>
      <c r="PQQ236" s="41"/>
      <c r="PQR236" s="41"/>
      <c r="PQS236" s="41"/>
      <c r="PQT236" s="41"/>
      <c r="PQU236" s="41"/>
      <c r="PQV236" s="41"/>
      <c r="PQW236" s="41"/>
      <c r="PQX236" s="41"/>
      <c r="PQY236" s="41"/>
      <c r="PQZ236" s="41"/>
      <c r="PRA236" s="41"/>
      <c r="PRB236" s="41"/>
      <c r="PRC236" s="41"/>
      <c r="PRD236" s="41"/>
      <c r="PRE236" s="41"/>
      <c r="PRF236" s="41"/>
      <c r="PRG236" s="41"/>
      <c r="PRH236" s="41"/>
      <c r="PRI236" s="41"/>
      <c r="PRJ236" s="41"/>
      <c r="PRK236" s="41"/>
      <c r="PRL236" s="41"/>
      <c r="PRM236" s="41"/>
      <c r="PRN236" s="41"/>
      <c r="PRO236" s="41"/>
      <c r="PRP236" s="41"/>
      <c r="PRQ236" s="41"/>
      <c r="PRR236" s="41"/>
      <c r="PRS236" s="41"/>
      <c r="PRT236" s="41"/>
      <c r="PRU236" s="41"/>
      <c r="PRV236" s="41"/>
      <c r="PRW236" s="41"/>
      <c r="PRX236" s="41"/>
      <c r="PRY236" s="41"/>
      <c r="PRZ236" s="41"/>
      <c r="PSA236" s="41"/>
      <c r="PSB236" s="41"/>
      <c r="PSC236" s="41"/>
      <c r="PSD236" s="41"/>
      <c r="PSE236" s="41"/>
      <c r="PSF236" s="41"/>
      <c r="PSG236" s="41"/>
      <c r="PSH236" s="41"/>
      <c r="PSI236" s="41"/>
      <c r="PSJ236" s="41"/>
      <c r="PSK236" s="41"/>
      <c r="PSL236" s="41"/>
      <c r="PSM236" s="41"/>
      <c r="PSN236" s="41"/>
      <c r="PSO236" s="41"/>
      <c r="PSP236" s="41"/>
      <c r="PSQ236" s="41"/>
      <c r="PSR236" s="41"/>
      <c r="PSS236" s="41"/>
      <c r="PST236" s="41"/>
      <c r="PSU236" s="41"/>
      <c r="PSV236" s="41"/>
      <c r="PSW236" s="41"/>
      <c r="PSX236" s="41"/>
      <c r="PSY236" s="41"/>
      <c r="PSZ236" s="41"/>
      <c r="PTA236" s="41"/>
      <c r="PTB236" s="41"/>
      <c r="PTC236" s="41"/>
      <c r="PTD236" s="41"/>
      <c r="PTE236" s="41"/>
      <c r="PTF236" s="41"/>
      <c r="PTG236" s="41"/>
      <c r="PTH236" s="41"/>
      <c r="PTI236" s="41"/>
      <c r="PTJ236" s="41"/>
      <c r="PTK236" s="41"/>
      <c r="PTL236" s="41"/>
      <c r="PTM236" s="41"/>
      <c r="PTN236" s="41"/>
      <c r="PTO236" s="41"/>
      <c r="PTP236" s="41"/>
      <c r="PTQ236" s="41"/>
      <c r="PTR236" s="41"/>
      <c r="PTS236" s="41"/>
      <c r="PTT236" s="41"/>
      <c r="PTU236" s="41"/>
      <c r="PTV236" s="41"/>
      <c r="PTW236" s="41"/>
      <c r="PTX236" s="41"/>
      <c r="PTY236" s="41"/>
      <c r="PTZ236" s="41"/>
      <c r="PUA236" s="41"/>
      <c r="PUB236" s="41"/>
      <c r="PUC236" s="41"/>
      <c r="PUD236" s="41"/>
      <c r="PUE236" s="41"/>
      <c r="PUF236" s="41"/>
      <c r="PUG236" s="41"/>
      <c r="PUH236" s="41"/>
      <c r="PUI236" s="41"/>
      <c r="PUJ236" s="41"/>
      <c r="PUK236" s="41"/>
      <c r="PUL236" s="41"/>
      <c r="PUM236" s="41"/>
      <c r="PUN236" s="41"/>
      <c r="PUO236" s="41"/>
      <c r="PUP236" s="41"/>
      <c r="PUQ236" s="41"/>
      <c r="PUR236" s="41"/>
      <c r="PUS236" s="41"/>
      <c r="PUT236" s="41"/>
      <c r="PUU236" s="41"/>
      <c r="PUV236" s="41"/>
      <c r="PUW236" s="41"/>
      <c r="PUX236" s="41"/>
      <c r="PUY236" s="41"/>
      <c r="PUZ236" s="41"/>
      <c r="PVA236" s="41"/>
      <c r="PVB236" s="41"/>
      <c r="PVC236" s="41"/>
      <c r="PVD236" s="41"/>
      <c r="PVE236" s="41"/>
      <c r="PVF236" s="41"/>
      <c r="PVG236" s="41"/>
      <c r="PVH236" s="41"/>
      <c r="PVI236" s="41"/>
      <c r="PVJ236" s="41"/>
      <c r="PVK236" s="41"/>
      <c r="PVL236" s="41"/>
      <c r="PVM236" s="41"/>
      <c r="PVN236" s="41"/>
      <c r="PVO236" s="41"/>
      <c r="PVP236" s="41"/>
      <c r="PVQ236" s="41"/>
      <c r="PVR236" s="41"/>
      <c r="PVS236" s="41"/>
      <c r="PVT236" s="41"/>
      <c r="PVU236" s="41"/>
      <c r="PVV236" s="41"/>
      <c r="PVW236" s="41"/>
      <c r="PVX236" s="41"/>
      <c r="PVY236" s="41"/>
      <c r="PVZ236" s="41"/>
      <c r="PWA236" s="41"/>
      <c r="PWB236" s="41"/>
      <c r="PWC236" s="41"/>
      <c r="PWD236" s="41"/>
      <c r="PWE236" s="41"/>
      <c r="PWF236" s="41"/>
      <c r="PWG236" s="41"/>
      <c r="PWH236" s="41"/>
      <c r="PWI236" s="41"/>
      <c r="PWJ236" s="41"/>
      <c r="PWK236" s="41"/>
      <c r="PWL236" s="41"/>
      <c r="PWM236" s="41"/>
      <c r="PWN236" s="41"/>
      <c r="PWO236" s="41"/>
      <c r="PWP236" s="41"/>
      <c r="PWQ236" s="41"/>
      <c r="PWR236" s="41"/>
      <c r="PWS236" s="41"/>
      <c r="PWT236" s="41"/>
      <c r="PWU236" s="41"/>
      <c r="PWV236" s="41"/>
      <c r="PWW236" s="41"/>
      <c r="PWX236" s="41"/>
      <c r="PWY236" s="41"/>
      <c r="PWZ236" s="41"/>
      <c r="PXA236" s="41"/>
      <c r="PXB236" s="41"/>
      <c r="PXC236" s="41"/>
      <c r="PXD236" s="41"/>
      <c r="PXE236" s="41"/>
      <c r="PXF236" s="41"/>
      <c r="PXG236" s="41"/>
      <c r="PXH236" s="41"/>
      <c r="PXI236" s="41"/>
      <c r="PXJ236" s="41"/>
      <c r="PXK236" s="41"/>
      <c r="PXL236" s="41"/>
      <c r="PXM236" s="41"/>
      <c r="PXN236" s="41"/>
      <c r="PXO236" s="41"/>
      <c r="PXP236" s="41"/>
      <c r="PXQ236" s="41"/>
      <c r="PXR236" s="41"/>
      <c r="PXS236" s="41"/>
      <c r="PXT236" s="41"/>
      <c r="PXU236" s="41"/>
      <c r="PXV236" s="41"/>
      <c r="PXW236" s="41"/>
      <c r="PXX236" s="41"/>
      <c r="PXY236" s="41"/>
      <c r="PXZ236" s="41"/>
      <c r="PYA236" s="41"/>
      <c r="PYB236" s="41"/>
      <c r="PYC236" s="41"/>
      <c r="PYD236" s="41"/>
      <c r="PYE236" s="41"/>
      <c r="PYF236" s="41"/>
      <c r="PYG236" s="41"/>
      <c r="PYH236" s="41"/>
      <c r="PYI236" s="41"/>
      <c r="PYJ236" s="41"/>
      <c r="PYK236" s="41"/>
      <c r="PYL236" s="41"/>
      <c r="PYM236" s="41"/>
      <c r="PYN236" s="41"/>
      <c r="PYO236" s="41"/>
      <c r="PYP236" s="41"/>
      <c r="PYQ236" s="41"/>
      <c r="PYR236" s="41"/>
      <c r="PYS236" s="41"/>
      <c r="PYT236" s="41"/>
      <c r="PYU236" s="41"/>
      <c r="PYV236" s="41"/>
      <c r="PYW236" s="41"/>
      <c r="PYX236" s="41"/>
      <c r="PYY236" s="41"/>
      <c r="PYZ236" s="41"/>
      <c r="PZA236" s="41"/>
      <c r="PZB236" s="41"/>
      <c r="PZC236" s="41"/>
      <c r="PZD236" s="41"/>
      <c r="PZE236" s="41"/>
      <c r="PZF236" s="41"/>
      <c r="PZG236" s="41"/>
      <c r="PZH236" s="41"/>
      <c r="PZI236" s="41"/>
      <c r="PZJ236" s="41"/>
      <c r="PZK236" s="41"/>
      <c r="PZL236" s="41"/>
      <c r="PZM236" s="41"/>
      <c r="PZN236" s="41"/>
      <c r="PZO236" s="41"/>
      <c r="PZP236" s="41"/>
      <c r="PZQ236" s="41"/>
      <c r="PZR236" s="41"/>
      <c r="PZS236" s="41"/>
      <c r="PZT236" s="41"/>
      <c r="PZU236" s="41"/>
      <c r="PZV236" s="41"/>
      <c r="PZW236" s="41"/>
      <c r="PZX236" s="41"/>
      <c r="PZY236" s="41"/>
      <c r="PZZ236" s="41"/>
      <c r="QAA236" s="41"/>
      <c r="QAB236" s="41"/>
      <c r="QAC236" s="41"/>
      <c r="QAD236" s="41"/>
      <c r="QAE236" s="41"/>
      <c r="QAF236" s="41"/>
      <c r="QAG236" s="41"/>
      <c r="QAH236" s="41"/>
      <c r="QAI236" s="41"/>
      <c r="QAJ236" s="41"/>
      <c r="QAK236" s="41"/>
      <c r="QAL236" s="41"/>
      <c r="QAM236" s="41"/>
      <c r="QAN236" s="41"/>
      <c r="QAO236" s="41"/>
      <c r="QAP236" s="41"/>
      <c r="QAQ236" s="41"/>
      <c r="QAR236" s="41"/>
      <c r="QAS236" s="41"/>
      <c r="QAT236" s="41"/>
      <c r="QAU236" s="41"/>
      <c r="QAV236" s="41"/>
      <c r="QAW236" s="41"/>
      <c r="QAX236" s="41"/>
      <c r="QAY236" s="41"/>
      <c r="QAZ236" s="41"/>
      <c r="QBA236" s="41"/>
      <c r="QBB236" s="41"/>
      <c r="QBC236" s="41"/>
      <c r="QBD236" s="41"/>
      <c r="QBE236" s="41"/>
      <c r="QBF236" s="41"/>
      <c r="QBG236" s="41"/>
      <c r="QBH236" s="41"/>
      <c r="QBI236" s="41"/>
      <c r="QBJ236" s="41"/>
      <c r="QBK236" s="41"/>
      <c r="QBL236" s="41"/>
      <c r="QBM236" s="41"/>
      <c r="QBN236" s="41"/>
      <c r="QBO236" s="41"/>
      <c r="QBP236" s="41"/>
      <c r="QBQ236" s="41"/>
      <c r="QBR236" s="41"/>
      <c r="QBS236" s="41"/>
      <c r="QBT236" s="41"/>
      <c r="QBU236" s="41"/>
      <c r="QBV236" s="41"/>
      <c r="QBW236" s="41"/>
      <c r="QBX236" s="41"/>
      <c r="QBY236" s="41"/>
      <c r="QBZ236" s="41"/>
      <c r="QCA236" s="41"/>
      <c r="QCB236" s="41"/>
      <c r="QCC236" s="41"/>
      <c r="QCD236" s="41"/>
      <c r="QCE236" s="41"/>
      <c r="QCF236" s="41"/>
      <c r="QCG236" s="41"/>
      <c r="QCH236" s="41"/>
      <c r="QCI236" s="41"/>
      <c r="QCJ236" s="41"/>
      <c r="QCK236" s="41"/>
      <c r="QCL236" s="41"/>
      <c r="QCM236" s="41"/>
      <c r="QCN236" s="41"/>
      <c r="QCO236" s="41"/>
      <c r="QCP236" s="41"/>
      <c r="QCQ236" s="41"/>
      <c r="QCR236" s="41"/>
      <c r="QCS236" s="41"/>
      <c r="QCT236" s="41"/>
      <c r="QCU236" s="41"/>
      <c r="QCV236" s="41"/>
      <c r="QCW236" s="41"/>
      <c r="QCX236" s="41"/>
      <c r="QCY236" s="41"/>
      <c r="QCZ236" s="41"/>
      <c r="QDA236" s="41"/>
      <c r="QDB236" s="41"/>
      <c r="QDC236" s="41"/>
      <c r="QDD236" s="41"/>
      <c r="QDE236" s="41"/>
      <c r="QDF236" s="41"/>
      <c r="QDG236" s="41"/>
      <c r="QDH236" s="41"/>
      <c r="QDI236" s="41"/>
      <c r="QDJ236" s="41"/>
      <c r="QDK236" s="41"/>
      <c r="QDL236" s="41"/>
      <c r="QDM236" s="41"/>
      <c r="QDN236" s="41"/>
      <c r="QDO236" s="41"/>
      <c r="QDP236" s="41"/>
      <c r="QDQ236" s="41"/>
      <c r="QDR236" s="41"/>
      <c r="QDS236" s="41"/>
      <c r="QDT236" s="41"/>
      <c r="QDU236" s="41"/>
      <c r="QDV236" s="41"/>
      <c r="QDW236" s="41"/>
      <c r="QDX236" s="41"/>
      <c r="QDY236" s="41"/>
      <c r="QDZ236" s="41"/>
      <c r="QEA236" s="41"/>
      <c r="QEB236" s="41"/>
      <c r="QEC236" s="41"/>
      <c r="QED236" s="41"/>
      <c r="QEE236" s="41"/>
      <c r="QEF236" s="41"/>
      <c r="QEG236" s="41"/>
      <c r="QEH236" s="41"/>
      <c r="QEI236" s="41"/>
      <c r="QEJ236" s="41"/>
      <c r="QEK236" s="41"/>
      <c r="QEL236" s="41"/>
      <c r="QEM236" s="41"/>
      <c r="QEN236" s="41"/>
      <c r="QEO236" s="41"/>
      <c r="QEP236" s="41"/>
      <c r="QEQ236" s="41"/>
      <c r="QER236" s="41"/>
      <c r="QES236" s="41"/>
      <c r="QET236" s="41"/>
      <c r="QEU236" s="41"/>
      <c r="QEV236" s="41"/>
      <c r="QEW236" s="41"/>
      <c r="QEX236" s="41"/>
      <c r="QEY236" s="41"/>
      <c r="QEZ236" s="41"/>
      <c r="QFA236" s="41"/>
      <c r="QFB236" s="41"/>
      <c r="QFC236" s="41"/>
      <c r="QFD236" s="41"/>
      <c r="QFE236" s="41"/>
      <c r="QFF236" s="41"/>
      <c r="QFG236" s="41"/>
      <c r="QFH236" s="41"/>
      <c r="QFI236" s="41"/>
      <c r="QFJ236" s="41"/>
      <c r="QFK236" s="41"/>
      <c r="QFL236" s="41"/>
      <c r="QFM236" s="41"/>
      <c r="QFN236" s="41"/>
      <c r="QFO236" s="41"/>
      <c r="QFP236" s="41"/>
      <c r="QFQ236" s="41"/>
      <c r="QFR236" s="41"/>
      <c r="QFS236" s="41"/>
      <c r="QFT236" s="41"/>
      <c r="QFU236" s="41"/>
      <c r="QFV236" s="41"/>
      <c r="QFW236" s="41"/>
      <c r="QFX236" s="41"/>
      <c r="QFY236" s="41"/>
      <c r="QFZ236" s="41"/>
      <c r="QGA236" s="41"/>
      <c r="QGB236" s="41"/>
      <c r="QGC236" s="41"/>
      <c r="QGD236" s="41"/>
      <c r="QGE236" s="41"/>
      <c r="QGF236" s="41"/>
      <c r="QGG236" s="41"/>
      <c r="QGH236" s="41"/>
      <c r="QGI236" s="41"/>
      <c r="QGJ236" s="41"/>
      <c r="QGK236" s="41"/>
      <c r="QGL236" s="41"/>
      <c r="QGM236" s="41"/>
      <c r="QGN236" s="41"/>
      <c r="QGO236" s="41"/>
      <c r="QGP236" s="41"/>
      <c r="QGQ236" s="41"/>
      <c r="QGR236" s="41"/>
      <c r="QGS236" s="41"/>
      <c r="QGT236" s="41"/>
      <c r="QGU236" s="41"/>
      <c r="QGV236" s="41"/>
      <c r="QGW236" s="41"/>
      <c r="QGX236" s="41"/>
      <c r="QGY236" s="41"/>
      <c r="QGZ236" s="41"/>
      <c r="QHA236" s="41"/>
      <c r="QHB236" s="41"/>
      <c r="QHC236" s="41"/>
      <c r="QHD236" s="41"/>
      <c r="QHE236" s="41"/>
      <c r="QHF236" s="41"/>
      <c r="QHG236" s="41"/>
      <c r="QHH236" s="41"/>
      <c r="QHI236" s="41"/>
      <c r="QHJ236" s="41"/>
      <c r="QHK236" s="41"/>
      <c r="QHL236" s="41"/>
      <c r="QHM236" s="41"/>
      <c r="QHN236" s="41"/>
      <c r="QHO236" s="41"/>
      <c r="QHP236" s="41"/>
      <c r="QHQ236" s="41"/>
      <c r="QHR236" s="41"/>
      <c r="QHS236" s="41"/>
      <c r="QHT236" s="41"/>
      <c r="QHU236" s="41"/>
      <c r="QHV236" s="41"/>
      <c r="QHW236" s="41"/>
      <c r="QHX236" s="41"/>
      <c r="QHY236" s="41"/>
      <c r="QHZ236" s="41"/>
      <c r="QIA236" s="41"/>
      <c r="QIB236" s="41"/>
      <c r="QIC236" s="41"/>
      <c r="QID236" s="41"/>
      <c r="QIE236" s="41"/>
      <c r="QIF236" s="41"/>
      <c r="QIG236" s="41"/>
      <c r="QIH236" s="41"/>
      <c r="QII236" s="41"/>
      <c r="QIJ236" s="41"/>
      <c r="QIK236" s="41"/>
      <c r="QIL236" s="41"/>
      <c r="QIM236" s="41"/>
      <c r="QIN236" s="41"/>
      <c r="QIO236" s="41"/>
      <c r="QIP236" s="41"/>
      <c r="QIQ236" s="41"/>
      <c r="QIR236" s="41"/>
      <c r="QIS236" s="41"/>
      <c r="QIT236" s="41"/>
      <c r="QIU236" s="41"/>
      <c r="QIV236" s="41"/>
      <c r="QIW236" s="41"/>
      <c r="QIX236" s="41"/>
      <c r="QIY236" s="41"/>
      <c r="QIZ236" s="41"/>
      <c r="QJA236" s="41"/>
      <c r="QJB236" s="41"/>
      <c r="QJC236" s="41"/>
      <c r="QJD236" s="41"/>
      <c r="QJE236" s="41"/>
      <c r="QJF236" s="41"/>
      <c r="QJG236" s="41"/>
      <c r="QJH236" s="41"/>
      <c r="QJI236" s="41"/>
      <c r="QJJ236" s="41"/>
      <c r="QJK236" s="41"/>
      <c r="QJL236" s="41"/>
      <c r="QJM236" s="41"/>
      <c r="QJN236" s="41"/>
      <c r="QJO236" s="41"/>
      <c r="QJP236" s="41"/>
      <c r="QJQ236" s="41"/>
      <c r="QJR236" s="41"/>
      <c r="QJS236" s="41"/>
      <c r="QJT236" s="41"/>
      <c r="QJU236" s="41"/>
      <c r="QJV236" s="41"/>
      <c r="QJW236" s="41"/>
      <c r="QJX236" s="41"/>
      <c r="QJY236" s="41"/>
      <c r="QJZ236" s="41"/>
      <c r="QKA236" s="41"/>
      <c r="QKB236" s="41"/>
      <c r="QKC236" s="41"/>
      <c r="QKD236" s="41"/>
      <c r="QKE236" s="41"/>
      <c r="QKF236" s="41"/>
      <c r="QKG236" s="41"/>
      <c r="QKH236" s="41"/>
      <c r="QKI236" s="41"/>
      <c r="QKJ236" s="41"/>
      <c r="QKK236" s="41"/>
      <c r="QKL236" s="41"/>
      <c r="QKM236" s="41"/>
      <c r="QKN236" s="41"/>
      <c r="QKO236" s="41"/>
      <c r="QKP236" s="41"/>
      <c r="QKQ236" s="41"/>
      <c r="QKR236" s="41"/>
      <c r="QKS236" s="41"/>
      <c r="QKT236" s="41"/>
      <c r="QKU236" s="41"/>
      <c r="QKV236" s="41"/>
      <c r="QKW236" s="41"/>
      <c r="QKX236" s="41"/>
      <c r="QKY236" s="41"/>
      <c r="QKZ236" s="41"/>
      <c r="QLA236" s="41"/>
      <c r="QLB236" s="41"/>
      <c r="QLC236" s="41"/>
      <c r="QLD236" s="41"/>
      <c r="QLE236" s="41"/>
      <c r="QLF236" s="41"/>
      <c r="QLG236" s="41"/>
      <c r="QLH236" s="41"/>
      <c r="QLI236" s="41"/>
      <c r="QLJ236" s="41"/>
      <c r="QLK236" s="41"/>
      <c r="QLL236" s="41"/>
      <c r="QLM236" s="41"/>
      <c r="QLN236" s="41"/>
      <c r="QLO236" s="41"/>
      <c r="QLP236" s="41"/>
      <c r="QLQ236" s="41"/>
      <c r="QLR236" s="41"/>
      <c r="QLS236" s="41"/>
      <c r="QLT236" s="41"/>
      <c r="QLU236" s="41"/>
      <c r="QLV236" s="41"/>
      <c r="QLW236" s="41"/>
      <c r="QLX236" s="41"/>
      <c r="QLY236" s="41"/>
      <c r="QLZ236" s="41"/>
      <c r="QMA236" s="41"/>
      <c r="QMB236" s="41"/>
      <c r="QMC236" s="41"/>
      <c r="QMD236" s="41"/>
      <c r="QME236" s="41"/>
      <c r="QMF236" s="41"/>
      <c r="QMG236" s="41"/>
      <c r="QMH236" s="41"/>
      <c r="QMI236" s="41"/>
      <c r="QMJ236" s="41"/>
      <c r="QMK236" s="41"/>
      <c r="QML236" s="41"/>
      <c r="QMM236" s="41"/>
      <c r="QMN236" s="41"/>
      <c r="QMO236" s="41"/>
      <c r="QMP236" s="41"/>
      <c r="QMQ236" s="41"/>
      <c r="QMR236" s="41"/>
      <c r="QMS236" s="41"/>
      <c r="QMT236" s="41"/>
      <c r="QMU236" s="41"/>
      <c r="QMV236" s="41"/>
      <c r="QMW236" s="41"/>
      <c r="QMX236" s="41"/>
      <c r="QMY236" s="41"/>
      <c r="QMZ236" s="41"/>
      <c r="QNA236" s="41"/>
      <c r="QNB236" s="41"/>
      <c r="QNC236" s="41"/>
      <c r="QND236" s="41"/>
      <c r="QNE236" s="41"/>
      <c r="QNF236" s="41"/>
      <c r="QNG236" s="41"/>
      <c r="QNH236" s="41"/>
      <c r="QNI236" s="41"/>
      <c r="QNJ236" s="41"/>
      <c r="QNK236" s="41"/>
      <c r="QNL236" s="41"/>
      <c r="QNM236" s="41"/>
      <c r="QNN236" s="41"/>
      <c r="QNO236" s="41"/>
      <c r="QNP236" s="41"/>
      <c r="QNQ236" s="41"/>
      <c r="QNR236" s="41"/>
      <c r="QNS236" s="41"/>
      <c r="QNT236" s="41"/>
      <c r="QNU236" s="41"/>
      <c r="QNV236" s="41"/>
      <c r="QNW236" s="41"/>
      <c r="QNX236" s="41"/>
      <c r="QNY236" s="41"/>
      <c r="QNZ236" s="41"/>
      <c r="QOA236" s="41"/>
      <c r="QOB236" s="41"/>
      <c r="QOC236" s="41"/>
      <c r="QOD236" s="41"/>
      <c r="QOE236" s="41"/>
      <c r="QOF236" s="41"/>
      <c r="QOG236" s="41"/>
      <c r="QOH236" s="41"/>
      <c r="QOI236" s="41"/>
      <c r="QOJ236" s="41"/>
      <c r="QOK236" s="41"/>
      <c r="QOL236" s="41"/>
      <c r="QOM236" s="41"/>
      <c r="QON236" s="41"/>
      <c r="QOO236" s="41"/>
      <c r="QOP236" s="41"/>
      <c r="QOQ236" s="41"/>
      <c r="QOR236" s="41"/>
      <c r="QOS236" s="41"/>
      <c r="QOT236" s="41"/>
      <c r="QOU236" s="41"/>
      <c r="QOV236" s="41"/>
      <c r="QOW236" s="41"/>
      <c r="QOX236" s="41"/>
      <c r="QOY236" s="41"/>
      <c r="QOZ236" s="41"/>
      <c r="QPA236" s="41"/>
      <c r="QPB236" s="41"/>
      <c r="QPC236" s="41"/>
      <c r="QPD236" s="41"/>
      <c r="QPE236" s="41"/>
      <c r="QPF236" s="41"/>
      <c r="QPG236" s="41"/>
      <c r="QPH236" s="41"/>
      <c r="QPI236" s="41"/>
      <c r="QPJ236" s="41"/>
      <c r="QPK236" s="41"/>
      <c r="QPL236" s="41"/>
      <c r="QPM236" s="41"/>
      <c r="QPN236" s="41"/>
      <c r="QPO236" s="41"/>
      <c r="QPP236" s="41"/>
      <c r="QPQ236" s="41"/>
      <c r="QPR236" s="41"/>
      <c r="QPS236" s="41"/>
      <c r="QPT236" s="41"/>
      <c r="QPU236" s="41"/>
      <c r="QPV236" s="41"/>
      <c r="QPW236" s="41"/>
      <c r="QPX236" s="41"/>
      <c r="QPY236" s="41"/>
      <c r="QPZ236" s="41"/>
      <c r="QQA236" s="41"/>
      <c r="QQB236" s="41"/>
      <c r="QQC236" s="41"/>
      <c r="QQD236" s="41"/>
      <c r="QQE236" s="41"/>
      <c r="QQF236" s="41"/>
      <c r="QQG236" s="41"/>
      <c r="QQH236" s="41"/>
      <c r="QQI236" s="41"/>
      <c r="QQJ236" s="41"/>
      <c r="QQK236" s="41"/>
      <c r="QQL236" s="41"/>
      <c r="QQM236" s="41"/>
      <c r="QQN236" s="41"/>
      <c r="QQO236" s="41"/>
      <c r="QQP236" s="41"/>
      <c r="QQQ236" s="41"/>
      <c r="QQR236" s="41"/>
      <c r="QQS236" s="41"/>
      <c r="QQT236" s="41"/>
      <c r="QQU236" s="41"/>
      <c r="QQV236" s="41"/>
      <c r="QQW236" s="41"/>
      <c r="QQX236" s="41"/>
      <c r="QQY236" s="41"/>
      <c r="QQZ236" s="41"/>
      <c r="QRA236" s="41"/>
      <c r="QRB236" s="41"/>
      <c r="QRC236" s="41"/>
      <c r="QRD236" s="41"/>
      <c r="QRE236" s="41"/>
      <c r="QRF236" s="41"/>
      <c r="QRG236" s="41"/>
      <c r="QRH236" s="41"/>
      <c r="QRI236" s="41"/>
      <c r="QRJ236" s="41"/>
      <c r="QRK236" s="41"/>
      <c r="QRL236" s="41"/>
      <c r="QRM236" s="41"/>
      <c r="QRN236" s="41"/>
      <c r="QRO236" s="41"/>
      <c r="QRP236" s="41"/>
      <c r="QRQ236" s="41"/>
      <c r="QRR236" s="41"/>
      <c r="QRS236" s="41"/>
      <c r="QRT236" s="41"/>
      <c r="QRU236" s="41"/>
      <c r="QRV236" s="41"/>
      <c r="QRW236" s="41"/>
      <c r="QRX236" s="41"/>
      <c r="QRY236" s="41"/>
      <c r="QRZ236" s="41"/>
      <c r="QSA236" s="41"/>
      <c r="QSB236" s="41"/>
      <c r="QSC236" s="41"/>
      <c r="QSD236" s="41"/>
      <c r="QSE236" s="41"/>
      <c r="QSF236" s="41"/>
      <c r="QSG236" s="41"/>
      <c r="QSH236" s="41"/>
      <c r="QSI236" s="41"/>
      <c r="QSJ236" s="41"/>
      <c r="QSK236" s="41"/>
      <c r="QSL236" s="41"/>
      <c r="QSM236" s="41"/>
      <c r="QSN236" s="41"/>
      <c r="QSO236" s="41"/>
      <c r="QSP236" s="41"/>
      <c r="QSQ236" s="41"/>
      <c r="QSR236" s="41"/>
      <c r="QSS236" s="41"/>
      <c r="QST236" s="41"/>
      <c r="QSU236" s="41"/>
      <c r="QSV236" s="41"/>
      <c r="QSW236" s="41"/>
      <c r="QSX236" s="41"/>
      <c r="QSY236" s="41"/>
      <c r="QSZ236" s="41"/>
      <c r="QTA236" s="41"/>
      <c r="QTB236" s="41"/>
      <c r="QTC236" s="41"/>
      <c r="QTD236" s="41"/>
      <c r="QTE236" s="41"/>
      <c r="QTF236" s="41"/>
      <c r="QTG236" s="41"/>
      <c r="QTH236" s="41"/>
      <c r="QTI236" s="41"/>
      <c r="QTJ236" s="41"/>
      <c r="QTK236" s="41"/>
      <c r="QTL236" s="41"/>
      <c r="QTM236" s="41"/>
      <c r="QTN236" s="41"/>
      <c r="QTO236" s="41"/>
      <c r="QTP236" s="41"/>
      <c r="QTQ236" s="41"/>
      <c r="QTR236" s="41"/>
      <c r="QTS236" s="41"/>
      <c r="QTT236" s="41"/>
      <c r="QTU236" s="41"/>
      <c r="QTV236" s="41"/>
      <c r="QTW236" s="41"/>
      <c r="QTX236" s="41"/>
      <c r="QTY236" s="41"/>
      <c r="QTZ236" s="41"/>
      <c r="QUA236" s="41"/>
      <c r="QUB236" s="41"/>
      <c r="QUC236" s="41"/>
      <c r="QUD236" s="41"/>
      <c r="QUE236" s="41"/>
      <c r="QUF236" s="41"/>
      <c r="QUG236" s="41"/>
      <c r="QUH236" s="41"/>
      <c r="QUI236" s="41"/>
      <c r="QUJ236" s="41"/>
      <c r="QUK236" s="41"/>
      <c r="QUL236" s="41"/>
      <c r="QUM236" s="41"/>
      <c r="QUN236" s="41"/>
      <c r="QUO236" s="41"/>
      <c r="QUP236" s="41"/>
      <c r="QUQ236" s="41"/>
      <c r="QUR236" s="41"/>
      <c r="QUS236" s="41"/>
      <c r="QUT236" s="41"/>
      <c r="QUU236" s="41"/>
      <c r="QUV236" s="41"/>
      <c r="QUW236" s="41"/>
      <c r="QUX236" s="41"/>
      <c r="QUY236" s="41"/>
      <c r="QUZ236" s="41"/>
      <c r="QVA236" s="41"/>
      <c r="QVB236" s="41"/>
      <c r="QVC236" s="41"/>
      <c r="QVD236" s="41"/>
      <c r="QVE236" s="41"/>
      <c r="QVF236" s="41"/>
      <c r="QVG236" s="41"/>
      <c r="QVH236" s="41"/>
      <c r="QVI236" s="41"/>
      <c r="QVJ236" s="41"/>
      <c r="QVK236" s="41"/>
      <c r="QVL236" s="41"/>
      <c r="QVM236" s="41"/>
      <c r="QVN236" s="41"/>
      <c r="QVO236" s="41"/>
      <c r="QVP236" s="41"/>
      <c r="QVQ236" s="41"/>
      <c r="QVR236" s="41"/>
      <c r="QVS236" s="41"/>
      <c r="QVT236" s="41"/>
      <c r="QVU236" s="41"/>
      <c r="QVV236" s="41"/>
      <c r="QVW236" s="41"/>
      <c r="QVX236" s="41"/>
      <c r="QVY236" s="41"/>
      <c r="QVZ236" s="41"/>
      <c r="QWA236" s="41"/>
      <c r="QWB236" s="41"/>
      <c r="QWC236" s="41"/>
      <c r="QWD236" s="41"/>
      <c r="QWE236" s="41"/>
      <c r="QWF236" s="41"/>
      <c r="QWG236" s="41"/>
      <c r="QWH236" s="41"/>
      <c r="QWI236" s="41"/>
      <c r="QWJ236" s="41"/>
      <c r="QWK236" s="41"/>
      <c r="QWL236" s="41"/>
      <c r="QWM236" s="41"/>
      <c r="QWN236" s="41"/>
      <c r="QWO236" s="41"/>
      <c r="QWP236" s="41"/>
      <c r="QWQ236" s="41"/>
      <c r="QWR236" s="41"/>
      <c r="QWS236" s="41"/>
      <c r="QWT236" s="41"/>
      <c r="QWU236" s="41"/>
      <c r="QWV236" s="41"/>
      <c r="QWW236" s="41"/>
      <c r="QWX236" s="41"/>
      <c r="QWY236" s="41"/>
      <c r="QWZ236" s="41"/>
      <c r="QXA236" s="41"/>
      <c r="QXB236" s="41"/>
      <c r="QXC236" s="41"/>
      <c r="QXD236" s="41"/>
      <c r="QXE236" s="41"/>
      <c r="QXF236" s="41"/>
      <c r="QXG236" s="41"/>
      <c r="QXH236" s="41"/>
      <c r="QXI236" s="41"/>
      <c r="QXJ236" s="41"/>
      <c r="QXK236" s="41"/>
      <c r="QXL236" s="41"/>
      <c r="QXM236" s="41"/>
      <c r="QXN236" s="41"/>
      <c r="QXO236" s="41"/>
      <c r="QXP236" s="41"/>
      <c r="QXQ236" s="41"/>
      <c r="QXR236" s="41"/>
      <c r="QXS236" s="41"/>
      <c r="QXT236" s="41"/>
      <c r="QXU236" s="41"/>
      <c r="QXV236" s="41"/>
      <c r="QXW236" s="41"/>
      <c r="QXX236" s="41"/>
      <c r="QXY236" s="41"/>
      <c r="QXZ236" s="41"/>
      <c r="QYA236" s="41"/>
      <c r="QYB236" s="41"/>
      <c r="QYC236" s="41"/>
      <c r="QYD236" s="41"/>
      <c r="QYE236" s="41"/>
      <c r="QYF236" s="41"/>
      <c r="QYG236" s="41"/>
      <c r="QYH236" s="41"/>
      <c r="QYI236" s="41"/>
      <c r="QYJ236" s="41"/>
      <c r="QYK236" s="41"/>
      <c r="QYL236" s="41"/>
      <c r="QYM236" s="41"/>
      <c r="QYN236" s="41"/>
      <c r="QYO236" s="41"/>
      <c r="QYP236" s="41"/>
      <c r="QYQ236" s="41"/>
      <c r="QYR236" s="41"/>
      <c r="QYS236" s="41"/>
      <c r="QYT236" s="41"/>
      <c r="QYU236" s="41"/>
      <c r="QYV236" s="41"/>
      <c r="QYW236" s="41"/>
      <c r="QYX236" s="41"/>
      <c r="QYY236" s="41"/>
      <c r="QYZ236" s="41"/>
      <c r="QZA236" s="41"/>
      <c r="QZB236" s="41"/>
      <c r="QZC236" s="41"/>
      <c r="QZD236" s="41"/>
      <c r="QZE236" s="41"/>
      <c r="QZF236" s="41"/>
      <c r="QZG236" s="41"/>
      <c r="QZH236" s="41"/>
      <c r="QZI236" s="41"/>
      <c r="QZJ236" s="41"/>
      <c r="QZK236" s="41"/>
      <c r="QZL236" s="41"/>
      <c r="QZM236" s="41"/>
      <c r="QZN236" s="41"/>
      <c r="QZO236" s="41"/>
      <c r="QZP236" s="41"/>
      <c r="QZQ236" s="41"/>
      <c r="QZR236" s="41"/>
      <c r="QZS236" s="41"/>
      <c r="QZT236" s="41"/>
      <c r="QZU236" s="41"/>
      <c r="QZV236" s="41"/>
      <c r="QZW236" s="41"/>
      <c r="QZX236" s="41"/>
      <c r="QZY236" s="41"/>
      <c r="QZZ236" s="41"/>
      <c r="RAA236" s="41"/>
      <c r="RAB236" s="41"/>
      <c r="RAC236" s="41"/>
      <c r="RAD236" s="41"/>
      <c r="RAE236" s="41"/>
      <c r="RAF236" s="41"/>
      <c r="RAG236" s="41"/>
      <c r="RAH236" s="41"/>
      <c r="RAI236" s="41"/>
      <c r="RAJ236" s="41"/>
      <c r="RAK236" s="41"/>
      <c r="RAL236" s="41"/>
      <c r="RAM236" s="41"/>
      <c r="RAN236" s="41"/>
      <c r="RAO236" s="41"/>
      <c r="RAP236" s="41"/>
      <c r="RAQ236" s="41"/>
      <c r="RAR236" s="41"/>
      <c r="RAS236" s="41"/>
      <c r="RAT236" s="41"/>
      <c r="RAU236" s="41"/>
      <c r="RAV236" s="41"/>
      <c r="RAW236" s="41"/>
      <c r="RAX236" s="41"/>
      <c r="RAY236" s="41"/>
      <c r="RAZ236" s="41"/>
      <c r="RBA236" s="41"/>
      <c r="RBB236" s="41"/>
      <c r="RBC236" s="41"/>
      <c r="RBD236" s="41"/>
      <c r="RBE236" s="41"/>
      <c r="RBF236" s="41"/>
      <c r="RBG236" s="41"/>
      <c r="RBH236" s="41"/>
      <c r="RBI236" s="41"/>
      <c r="RBJ236" s="41"/>
      <c r="RBK236" s="41"/>
      <c r="RBL236" s="41"/>
      <c r="RBM236" s="41"/>
      <c r="RBN236" s="41"/>
      <c r="RBO236" s="41"/>
      <c r="RBP236" s="41"/>
      <c r="RBQ236" s="41"/>
      <c r="RBR236" s="41"/>
      <c r="RBS236" s="41"/>
      <c r="RBT236" s="41"/>
      <c r="RBU236" s="41"/>
      <c r="RBV236" s="41"/>
      <c r="RBW236" s="41"/>
      <c r="RBX236" s="41"/>
      <c r="RBY236" s="41"/>
      <c r="RBZ236" s="41"/>
      <c r="RCA236" s="41"/>
      <c r="RCB236" s="41"/>
      <c r="RCC236" s="41"/>
      <c r="RCD236" s="41"/>
      <c r="RCE236" s="41"/>
      <c r="RCF236" s="41"/>
      <c r="RCG236" s="41"/>
      <c r="RCH236" s="41"/>
      <c r="RCI236" s="41"/>
      <c r="RCJ236" s="41"/>
      <c r="RCK236" s="41"/>
      <c r="RCL236" s="41"/>
      <c r="RCM236" s="41"/>
      <c r="RCN236" s="41"/>
      <c r="RCO236" s="41"/>
      <c r="RCP236" s="41"/>
      <c r="RCQ236" s="41"/>
      <c r="RCR236" s="41"/>
      <c r="RCS236" s="41"/>
      <c r="RCT236" s="41"/>
      <c r="RCU236" s="41"/>
      <c r="RCV236" s="41"/>
      <c r="RCW236" s="41"/>
      <c r="RCX236" s="41"/>
      <c r="RCY236" s="41"/>
      <c r="RCZ236" s="41"/>
      <c r="RDA236" s="41"/>
      <c r="RDB236" s="41"/>
      <c r="RDC236" s="41"/>
      <c r="RDD236" s="41"/>
      <c r="RDE236" s="41"/>
      <c r="RDF236" s="41"/>
      <c r="RDG236" s="41"/>
      <c r="RDH236" s="41"/>
      <c r="RDI236" s="41"/>
      <c r="RDJ236" s="41"/>
      <c r="RDK236" s="41"/>
      <c r="RDL236" s="41"/>
      <c r="RDM236" s="41"/>
      <c r="RDN236" s="41"/>
      <c r="RDO236" s="41"/>
      <c r="RDP236" s="41"/>
      <c r="RDQ236" s="41"/>
      <c r="RDR236" s="41"/>
      <c r="RDS236" s="41"/>
      <c r="RDT236" s="41"/>
      <c r="RDU236" s="41"/>
      <c r="RDV236" s="41"/>
      <c r="RDW236" s="41"/>
      <c r="RDX236" s="41"/>
      <c r="RDY236" s="41"/>
      <c r="RDZ236" s="41"/>
      <c r="REA236" s="41"/>
      <c r="REB236" s="41"/>
      <c r="REC236" s="41"/>
      <c r="RED236" s="41"/>
      <c r="REE236" s="41"/>
      <c r="REF236" s="41"/>
      <c r="REG236" s="41"/>
      <c r="REH236" s="41"/>
      <c r="REI236" s="41"/>
      <c r="REJ236" s="41"/>
      <c r="REK236" s="41"/>
      <c r="REL236" s="41"/>
      <c r="REM236" s="41"/>
      <c r="REN236" s="41"/>
      <c r="REO236" s="41"/>
      <c r="REP236" s="41"/>
      <c r="REQ236" s="41"/>
      <c r="RER236" s="41"/>
      <c r="RES236" s="41"/>
      <c r="RET236" s="41"/>
      <c r="REU236" s="41"/>
      <c r="REV236" s="41"/>
      <c r="REW236" s="41"/>
      <c r="REX236" s="41"/>
      <c r="REY236" s="41"/>
      <c r="REZ236" s="41"/>
      <c r="RFA236" s="41"/>
      <c r="RFB236" s="41"/>
      <c r="RFC236" s="41"/>
      <c r="RFD236" s="41"/>
      <c r="RFE236" s="41"/>
      <c r="RFF236" s="41"/>
      <c r="RFG236" s="41"/>
      <c r="RFH236" s="41"/>
      <c r="RFI236" s="41"/>
      <c r="RFJ236" s="41"/>
      <c r="RFK236" s="41"/>
      <c r="RFL236" s="41"/>
      <c r="RFM236" s="41"/>
      <c r="RFN236" s="41"/>
      <c r="RFO236" s="41"/>
      <c r="RFP236" s="41"/>
      <c r="RFQ236" s="41"/>
      <c r="RFR236" s="41"/>
      <c r="RFS236" s="41"/>
      <c r="RFT236" s="41"/>
      <c r="RFU236" s="41"/>
      <c r="RFV236" s="41"/>
      <c r="RFW236" s="41"/>
      <c r="RFX236" s="41"/>
      <c r="RFY236" s="41"/>
      <c r="RFZ236" s="41"/>
      <c r="RGA236" s="41"/>
      <c r="RGB236" s="41"/>
      <c r="RGC236" s="41"/>
      <c r="RGD236" s="41"/>
      <c r="RGE236" s="41"/>
      <c r="RGF236" s="41"/>
      <c r="RGG236" s="41"/>
      <c r="RGH236" s="41"/>
      <c r="RGI236" s="41"/>
      <c r="RGJ236" s="41"/>
      <c r="RGK236" s="41"/>
      <c r="RGL236" s="41"/>
      <c r="RGM236" s="41"/>
      <c r="RGN236" s="41"/>
      <c r="RGO236" s="41"/>
      <c r="RGP236" s="41"/>
      <c r="RGQ236" s="41"/>
      <c r="RGR236" s="41"/>
      <c r="RGS236" s="41"/>
      <c r="RGT236" s="41"/>
      <c r="RGU236" s="41"/>
      <c r="RGV236" s="41"/>
      <c r="RGW236" s="41"/>
      <c r="RGX236" s="41"/>
      <c r="RGY236" s="41"/>
      <c r="RGZ236" s="41"/>
      <c r="RHA236" s="41"/>
      <c r="RHB236" s="41"/>
      <c r="RHC236" s="41"/>
      <c r="RHD236" s="41"/>
      <c r="RHE236" s="41"/>
      <c r="RHF236" s="41"/>
      <c r="RHG236" s="41"/>
      <c r="RHH236" s="41"/>
      <c r="RHI236" s="41"/>
      <c r="RHJ236" s="41"/>
      <c r="RHK236" s="41"/>
      <c r="RHL236" s="41"/>
      <c r="RHM236" s="41"/>
      <c r="RHN236" s="41"/>
      <c r="RHO236" s="41"/>
      <c r="RHP236" s="41"/>
      <c r="RHQ236" s="41"/>
      <c r="RHR236" s="41"/>
      <c r="RHS236" s="41"/>
      <c r="RHT236" s="41"/>
      <c r="RHU236" s="41"/>
      <c r="RHV236" s="41"/>
      <c r="RHW236" s="41"/>
      <c r="RHX236" s="41"/>
      <c r="RHY236" s="41"/>
      <c r="RHZ236" s="41"/>
      <c r="RIA236" s="41"/>
      <c r="RIB236" s="41"/>
      <c r="RIC236" s="41"/>
      <c r="RID236" s="41"/>
      <c r="RIE236" s="41"/>
      <c r="RIF236" s="41"/>
      <c r="RIG236" s="41"/>
      <c r="RIH236" s="41"/>
      <c r="RII236" s="41"/>
      <c r="RIJ236" s="41"/>
      <c r="RIK236" s="41"/>
      <c r="RIL236" s="41"/>
      <c r="RIM236" s="41"/>
      <c r="RIN236" s="41"/>
      <c r="RIO236" s="41"/>
      <c r="RIP236" s="41"/>
      <c r="RIQ236" s="41"/>
      <c r="RIR236" s="41"/>
      <c r="RIS236" s="41"/>
      <c r="RIT236" s="41"/>
      <c r="RIU236" s="41"/>
      <c r="RIV236" s="41"/>
      <c r="RIW236" s="41"/>
      <c r="RIX236" s="41"/>
      <c r="RIY236" s="41"/>
      <c r="RIZ236" s="41"/>
      <c r="RJA236" s="41"/>
      <c r="RJB236" s="41"/>
      <c r="RJC236" s="41"/>
      <c r="RJD236" s="41"/>
      <c r="RJE236" s="41"/>
      <c r="RJF236" s="41"/>
      <c r="RJG236" s="41"/>
      <c r="RJH236" s="41"/>
      <c r="RJI236" s="41"/>
      <c r="RJJ236" s="41"/>
      <c r="RJK236" s="41"/>
      <c r="RJL236" s="41"/>
      <c r="RJM236" s="41"/>
      <c r="RJN236" s="41"/>
      <c r="RJO236" s="41"/>
      <c r="RJP236" s="41"/>
      <c r="RJQ236" s="41"/>
      <c r="RJR236" s="41"/>
      <c r="RJS236" s="41"/>
      <c r="RJT236" s="41"/>
      <c r="RJU236" s="41"/>
      <c r="RJV236" s="41"/>
      <c r="RJW236" s="41"/>
      <c r="RJX236" s="41"/>
      <c r="RJY236" s="41"/>
      <c r="RJZ236" s="41"/>
      <c r="RKA236" s="41"/>
      <c r="RKB236" s="41"/>
      <c r="RKC236" s="41"/>
      <c r="RKD236" s="41"/>
      <c r="RKE236" s="41"/>
      <c r="RKF236" s="41"/>
      <c r="RKG236" s="41"/>
      <c r="RKH236" s="41"/>
      <c r="RKI236" s="41"/>
      <c r="RKJ236" s="41"/>
      <c r="RKK236" s="41"/>
      <c r="RKL236" s="41"/>
      <c r="RKM236" s="41"/>
      <c r="RKN236" s="41"/>
      <c r="RKO236" s="41"/>
      <c r="RKP236" s="41"/>
      <c r="RKQ236" s="41"/>
      <c r="RKR236" s="41"/>
      <c r="RKS236" s="41"/>
      <c r="RKT236" s="41"/>
      <c r="RKU236" s="41"/>
      <c r="RKV236" s="41"/>
      <c r="RKW236" s="41"/>
      <c r="RKX236" s="41"/>
      <c r="RKY236" s="41"/>
      <c r="RKZ236" s="41"/>
      <c r="RLA236" s="41"/>
      <c r="RLB236" s="41"/>
      <c r="RLC236" s="41"/>
      <c r="RLD236" s="41"/>
      <c r="RLE236" s="41"/>
      <c r="RLF236" s="41"/>
      <c r="RLG236" s="41"/>
      <c r="RLH236" s="41"/>
      <c r="RLI236" s="41"/>
      <c r="RLJ236" s="41"/>
      <c r="RLK236" s="41"/>
      <c r="RLL236" s="41"/>
      <c r="RLM236" s="41"/>
      <c r="RLN236" s="41"/>
      <c r="RLO236" s="41"/>
      <c r="RLP236" s="41"/>
      <c r="RLQ236" s="41"/>
      <c r="RLR236" s="41"/>
      <c r="RLS236" s="41"/>
      <c r="RLT236" s="41"/>
      <c r="RLU236" s="41"/>
      <c r="RLV236" s="41"/>
      <c r="RLW236" s="41"/>
      <c r="RLX236" s="41"/>
      <c r="RLY236" s="41"/>
      <c r="RLZ236" s="41"/>
      <c r="RMA236" s="41"/>
      <c r="RMB236" s="41"/>
      <c r="RMC236" s="41"/>
      <c r="RMD236" s="41"/>
      <c r="RME236" s="41"/>
      <c r="RMF236" s="41"/>
      <c r="RMG236" s="41"/>
      <c r="RMH236" s="41"/>
      <c r="RMI236" s="41"/>
      <c r="RMJ236" s="41"/>
      <c r="RMK236" s="41"/>
      <c r="RML236" s="41"/>
      <c r="RMM236" s="41"/>
      <c r="RMN236" s="41"/>
      <c r="RMO236" s="41"/>
      <c r="RMP236" s="41"/>
      <c r="RMQ236" s="41"/>
      <c r="RMR236" s="41"/>
      <c r="RMS236" s="41"/>
      <c r="RMT236" s="41"/>
      <c r="RMU236" s="41"/>
      <c r="RMV236" s="41"/>
      <c r="RMW236" s="41"/>
      <c r="RMX236" s="41"/>
      <c r="RMY236" s="41"/>
      <c r="RMZ236" s="41"/>
      <c r="RNA236" s="41"/>
      <c r="RNB236" s="41"/>
      <c r="RNC236" s="41"/>
      <c r="RND236" s="41"/>
      <c r="RNE236" s="41"/>
      <c r="RNF236" s="41"/>
      <c r="RNG236" s="41"/>
      <c r="RNH236" s="41"/>
      <c r="RNI236" s="41"/>
      <c r="RNJ236" s="41"/>
      <c r="RNK236" s="41"/>
      <c r="RNL236" s="41"/>
      <c r="RNM236" s="41"/>
      <c r="RNN236" s="41"/>
      <c r="RNO236" s="41"/>
      <c r="RNP236" s="41"/>
      <c r="RNQ236" s="41"/>
      <c r="RNR236" s="41"/>
      <c r="RNS236" s="41"/>
      <c r="RNT236" s="41"/>
      <c r="RNU236" s="41"/>
      <c r="RNV236" s="41"/>
      <c r="RNW236" s="41"/>
      <c r="RNX236" s="41"/>
      <c r="RNY236" s="41"/>
      <c r="RNZ236" s="41"/>
      <c r="ROA236" s="41"/>
      <c r="ROB236" s="41"/>
      <c r="ROC236" s="41"/>
      <c r="ROD236" s="41"/>
      <c r="ROE236" s="41"/>
      <c r="ROF236" s="41"/>
      <c r="ROG236" s="41"/>
      <c r="ROH236" s="41"/>
      <c r="ROI236" s="41"/>
      <c r="ROJ236" s="41"/>
      <c r="ROK236" s="41"/>
      <c r="ROL236" s="41"/>
      <c r="ROM236" s="41"/>
      <c r="RON236" s="41"/>
      <c r="ROO236" s="41"/>
      <c r="ROP236" s="41"/>
      <c r="ROQ236" s="41"/>
      <c r="ROR236" s="41"/>
      <c r="ROS236" s="41"/>
      <c r="ROT236" s="41"/>
      <c r="ROU236" s="41"/>
      <c r="ROV236" s="41"/>
      <c r="ROW236" s="41"/>
      <c r="ROX236" s="41"/>
      <c r="ROY236" s="41"/>
      <c r="ROZ236" s="41"/>
      <c r="RPA236" s="41"/>
      <c r="RPB236" s="41"/>
      <c r="RPC236" s="41"/>
      <c r="RPD236" s="41"/>
      <c r="RPE236" s="41"/>
      <c r="RPF236" s="41"/>
      <c r="RPG236" s="41"/>
      <c r="RPH236" s="41"/>
      <c r="RPI236" s="41"/>
      <c r="RPJ236" s="41"/>
      <c r="RPK236" s="41"/>
      <c r="RPL236" s="41"/>
      <c r="RPM236" s="41"/>
      <c r="RPN236" s="41"/>
      <c r="RPO236" s="41"/>
      <c r="RPP236" s="41"/>
      <c r="RPQ236" s="41"/>
      <c r="RPR236" s="41"/>
      <c r="RPS236" s="41"/>
      <c r="RPT236" s="41"/>
      <c r="RPU236" s="41"/>
      <c r="RPV236" s="41"/>
      <c r="RPW236" s="41"/>
      <c r="RPX236" s="41"/>
      <c r="RPY236" s="41"/>
      <c r="RPZ236" s="41"/>
      <c r="RQA236" s="41"/>
      <c r="RQB236" s="41"/>
      <c r="RQC236" s="41"/>
      <c r="RQD236" s="41"/>
      <c r="RQE236" s="41"/>
      <c r="RQF236" s="41"/>
      <c r="RQG236" s="41"/>
      <c r="RQH236" s="41"/>
      <c r="RQI236" s="41"/>
      <c r="RQJ236" s="41"/>
      <c r="RQK236" s="41"/>
      <c r="RQL236" s="41"/>
      <c r="RQM236" s="41"/>
      <c r="RQN236" s="41"/>
      <c r="RQO236" s="41"/>
      <c r="RQP236" s="41"/>
      <c r="RQQ236" s="41"/>
      <c r="RQR236" s="41"/>
      <c r="RQS236" s="41"/>
      <c r="RQT236" s="41"/>
      <c r="RQU236" s="41"/>
      <c r="RQV236" s="41"/>
      <c r="RQW236" s="41"/>
      <c r="RQX236" s="41"/>
      <c r="RQY236" s="41"/>
      <c r="RQZ236" s="41"/>
      <c r="RRA236" s="41"/>
      <c r="RRB236" s="41"/>
      <c r="RRC236" s="41"/>
      <c r="RRD236" s="41"/>
      <c r="RRE236" s="41"/>
      <c r="RRF236" s="41"/>
      <c r="RRG236" s="41"/>
      <c r="RRH236" s="41"/>
      <c r="RRI236" s="41"/>
      <c r="RRJ236" s="41"/>
      <c r="RRK236" s="41"/>
      <c r="RRL236" s="41"/>
      <c r="RRM236" s="41"/>
      <c r="RRN236" s="41"/>
      <c r="RRO236" s="41"/>
      <c r="RRP236" s="41"/>
      <c r="RRQ236" s="41"/>
      <c r="RRR236" s="41"/>
      <c r="RRS236" s="41"/>
      <c r="RRT236" s="41"/>
      <c r="RRU236" s="41"/>
      <c r="RRV236" s="41"/>
      <c r="RRW236" s="41"/>
      <c r="RRX236" s="41"/>
      <c r="RRY236" s="41"/>
      <c r="RRZ236" s="41"/>
      <c r="RSA236" s="41"/>
      <c r="RSB236" s="41"/>
      <c r="RSC236" s="41"/>
      <c r="RSD236" s="41"/>
      <c r="RSE236" s="41"/>
      <c r="RSF236" s="41"/>
      <c r="RSG236" s="41"/>
      <c r="RSH236" s="41"/>
      <c r="RSI236" s="41"/>
      <c r="RSJ236" s="41"/>
      <c r="RSK236" s="41"/>
      <c r="RSL236" s="41"/>
      <c r="RSM236" s="41"/>
      <c r="RSN236" s="41"/>
      <c r="RSO236" s="41"/>
      <c r="RSP236" s="41"/>
      <c r="RSQ236" s="41"/>
      <c r="RSR236" s="41"/>
      <c r="RSS236" s="41"/>
      <c r="RST236" s="41"/>
      <c r="RSU236" s="41"/>
      <c r="RSV236" s="41"/>
      <c r="RSW236" s="41"/>
      <c r="RSX236" s="41"/>
      <c r="RSY236" s="41"/>
      <c r="RSZ236" s="41"/>
      <c r="RTA236" s="41"/>
      <c r="RTB236" s="41"/>
      <c r="RTC236" s="41"/>
      <c r="RTD236" s="41"/>
      <c r="RTE236" s="41"/>
      <c r="RTF236" s="41"/>
      <c r="RTG236" s="41"/>
      <c r="RTH236" s="41"/>
      <c r="RTI236" s="41"/>
      <c r="RTJ236" s="41"/>
      <c r="RTK236" s="41"/>
      <c r="RTL236" s="41"/>
      <c r="RTM236" s="41"/>
      <c r="RTN236" s="41"/>
      <c r="RTO236" s="41"/>
      <c r="RTP236" s="41"/>
      <c r="RTQ236" s="41"/>
      <c r="RTR236" s="41"/>
      <c r="RTS236" s="41"/>
      <c r="RTT236" s="41"/>
      <c r="RTU236" s="41"/>
      <c r="RTV236" s="41"/>
      <c r="RTW236" s="41"/>
      <c r="RTX236" s="41"/>
      <c r="RTY236" s="41"/>
      <c r="RTZ236" s="41"/>
      <c r="RUA236" s="41"/>
      <c r="RUB236" s="41"/>
      <c r="RUC236" s="41"/>
      <c r="RUD236" s="41"/>
      <c r="RUE236" s="41"/>
      <c r="RUF236" s="41"/>
      <c r="RUG236" s="41"/>
      <c r="RUH236" s="41"/>
      <c r="RUI236" s="41"/>
      <c r="RUJ236" s="41"/>
      <c r="RUK236" s="41"/>
      <c r="RUL236" s="41"/>
      <c r="RUM236" s="41"/>
      <c r="RUN236" s="41"/>
      <c r="RUO236" s="41"/>
      <c r="RUP236" s="41"/>
      <c r="RUQ236" s="41"/>
      <c r="RUR236" s="41"/>
      <c r="RUS236" s="41"/>
      <c r="RUT236" s="41"/>
      <c r="RUU236" s="41"/>
      <c r="RUV236" s="41"/>
      <c r="RUW236" s="41"/>
      <c r="RUX236" s="41"/>
      <c r="RUY236" s="41"/>
      <c r="RUZ236" s="41"/>
      <c r="RVA236" s="41"/>
      <c r="RVB236" s="41"/>
      <c r="RVC236" s="41"/>
      <c r="RVD236" s="41"/>
      <c r="RVE236" s="41"/>
      <c r="RVF236" s="41"/>
      <c r="RVG236" s="41"/>
      <c r="RVH236" s="41"/>
      <c r="RVI236" s="41"/>
      <c r="RVJ236" s="41"/>
      <c r="RVK236" s="41"/>
      <c r="RVL236" s="41"/>
      <c r="RVM236" s="41"/>
      <c r="RVN236" s="41"/>
      <c r="RVO236" s="41"/>
      <c r="RVP236" s="41"/>
      <c r="RVQ236" s="41"/>
      <c r="RVR236" s="41"/>
      <c r="RVS236" s="41"/>
      <c r="RVT236" s="41"/>
      <c r="RVU236" s="41"/>
      <c r="RVV236" s="41"/>
      <c r="RVW236" s="41"/>
      <c r="RVX236" s="41"/>
      <c r="RVY236" s="41"/>
      <c r="RVZ236" s="41"/>
      <c r="RWA236" s="41"/>
      <c r="RWB236" s="41"/>
      <c r="RWC236" s="41"/>
      <c r="RWD236" s="41"/>
      <c r="RWE236" s="41"/>
      <c r="RWF236" s="41"/>
      <c r="RWG236" s="41"/>
      <c r="RWH236" s="41"/>
      <c r="RWI236" s="41"/>
      <c r="RWJ236" s="41"/>
      <c r="RWK236" s="41"/>
      <c r="RWL236" s="41"/>
      <c r="RWM236" s="41"/>
      <c r="RWN236" s="41"/>
      <c r="RWO236" s="41"/>
      <c r="RWP236" s="41"/>
      <c r="RWQ236" s="41"/>
      <c r="RWR236" s="41"/>
      <c r="RWS236" s="41"/>
      <c r="RWT236" s="41"/>
      <c r="RWU236" s="41"/>
      <c r="RWV236" s="41"/>
      <c r="RWW236" s="41"/>
      <c r="RWX236" s="41"/>
      <c r="RWY236" s="41"/>
      <c r="RWZ236" s="41"/>
      <c r="RXA236" s="41"/>
      <c r="RXB236" s="41"/>
      <c r="RXC236" s="41"/>
      <c r="RXD236" s="41"/>
      <c r="RXE236" s="41"/>
      <c r="RXF236" s="41"/>
      <c r="RXG236" s="41"/>
      <c r="RXH236" s="41"/>
      <c r="RXI236" s="41"/>
      <c r="RXJ236" s="41"/>
      <c r="RXK236" s="41"/>
      <c r="RXL236" s="41"/>
      <c r="RXM236" s="41"/>
      <c r="RXN236" s="41"/>
      <c r="RXO236" s="41"/>
      <c r="RXP236" s="41"/>
      <c r="RXQ236" s="41"/>
      <c r="RXR236" s="41"/>
      <c r="RXS236" s="41"/>
      <c r="RXT236" s="41"/>
      <c r="RXU236" s="41"/>
      <c r="RXV236" s="41"/>
      <c r="RXW236" s="41"/>
      <c r="RXX236" s="41"/>
      <c r="RXY236" s="41"/>
      <c r="RXZ236" s="41"/>
      <c r="RYA236" s="41"/>
      <c r="RYB236" s="41"/>
      <c r="RYC236" s="41"/>
      <c r="RYD236" s="41"/>
      <c r="RYE236" s="41"/>
      <c r="RYF236" s="41"/>
      <c r="RYG236" s="41"/>
      <c r="RYH236" s="41"/>
      <c r="RYI236" s="41"/>
      <c r="RYJ236" s="41"/>
      <c r="RYK236" s="41"/>
      <c r="RYL236" s="41"/>
      <c r="RYM236" s="41"/>
      <c r="RYN236" s="41"/>
      <c r="RYO236" s="41"/>
      <c r="RYP236" s="41"/>
      <c r="RYQ236" s="41"/>
      <c r="RYR236" s="41"/>
      <c r="RYS236" s="41"/>
      <c r="RYT236" s="41"/>
      <c r="RYU236" s="41"/>
      <c r="RYV236" s="41"/>
      <c r="RYW236" s="41"/>
      <c r="RYX236" s="41"/>
      <c r="RYY236" s="41"/>
      <c r="RYZ236" s="41"/>
      <c r="RZA236" s="41"/>
      <c r="RZB236" s="41"/>
      <c r="RZC236" s="41"/>
      <c r="RZD236" s="41"/>
      <c r="RZE236" s="41"/>
      <c r="RZF236" s="41"/>
      <c r="RZG236" s="41"/>
      <c r="RZH236" s="41"/>
      <c r="RZI236" s="41"/>
      <c r="RZJ236" s="41"/>
      <c r="RZK236" s="41"/>
      <c r="RZL236" s="41"/>
      <c r="RZM236" s="41"/>
      <c r="RZN236" s="41"/>
      <c r="RZO236" s="41"/>
      <c r="RZP236" s="41"/>
      <c r="RZQ236" s="41"/>
      <c r="RZR236" s="41"/>
      <c r="RZS236" s="41"/>
      <c r="RZT236" s="41"/>
      <c r="RZU236" s="41"/>
      <c r="RZV236" s="41"/>
      <c r="RZW236" s="41"/>
      <c r="RZX236" s="41"/>
      <c r="RZY236" s="41"/>
      <c r="RZZ236" s="41"/>
      <c r="SAA236" s="41"/>
      <c r="SAB236" s="41"/>
      <c r="SAC236" s="41"/>
      <c r="SAD236" s="41"/>
      <c r="SAE236" s="41"/>
      <c r="SAF236" s="41"/>
      <c r="SAG236" s="41"/>
      <c r="SAH236" s="41"/>
      <c r="SAI236" s="41"/>
      <c r="SAJ236" s="41"/>
      <c r="SAK236" s="41"/>
      <c r="SAL236" s="41"/>
      <c r="SAM236" s="41"/>
      <c r="SAN236" s="41"/>
      <c r="SAO236" s="41"/>
      <c r="SAP236" s="41"/>
      <c r="SAQ236" s="41"/>
      <c r="SAR236" s="41"/>
      <c r="SAS236" s="41"/>
      <c r="SAT236" s="41"/>
      <c r="SAU236" s="41"/>
      <c r="SAV236" s="41"/>
      <c r="SAW236" s="41"/>
      <c r="SAX236" s="41"/>
      <c r="SAY236" s="41"/>
      <c r="SAZ236" s="41"/>
      <c r="SBA236" s="41"/>
      <c r="SBB236" s="41"/>
      <c r="SBC236" s="41"/>
      <c r="SBD236" s="41"/>
      <c r="SBE236" s="41"/>
      <c r="SBF236" s="41"/>
      <c r="SBG236" s="41"/>
      <c r="SBH236" s="41"/>
      <c r="SBI236" s="41"/>
      <c r="SBJ236" s="41"/>
      <c r="SBK236" s="41"/>
      <c r="SBL236" s="41"/>
      <c r="SBM236" s="41"/>
      <c r="SBN236" s="41"/>
      <c r="SBO236" s="41"/>
      <c r="SBP236" s="41"/>
      <c r="SBQ236" s="41"/>
      <c r="SBR236" s="41"/>
      <c r="SBS236" s="41"/>
      <c r="SBT236" s="41"/>
      <c r="SBU236" s="41"/>
      <c r="SBV236" s="41"/>
      <c r="SBW236" s="41"/>
      <c r="SBX236" s="41"/>
      <c r="SBY236" s="41"/>
      <c r="SBZ236" s="41"/>
      <c r="SCA236" s="41"/>
      <c r="SCB236" s="41"/>
      <c r="SCC236" s="41"/>
      <c r="SCD236" s="41"/>
      <c r="SCE236" s="41"/>
      <c r="SCF236" s="41"/>
      <c r="SCG236" s="41"/>
      <c r="SCH236" s="41"/>
      <c r="SCI236" s="41"/>
      <c r="SCJ236" s="41"/>
      <c r="SCK236" s="41"/>
      <c r="SCL236" s="41"/>
      <c r="SCM236" s="41"/>
      <c r="SCN236" s="41"/>
      <c r="SCO236" s="41"/>
      <c r="SCP236" s="41"/>
      <c r="SCQ236" s="41"/>
      <c r="SCR236" s="41"/>
      <c r="SCS236" s="41"/>
      <c r="SCT236" s="41"/>
      <c r="SCU236" s="41"/>
      <c r="SCV236" s="41"/>
      <c r="SCW236" s="41"/>
      <c r="SCX236" s="41"/>
      <c r="SCY236" s="41"/>
      <c r="SCZ236" s="41"/>
      <c r="SDA236" s="41"/>
      <c r="SDB236" s="41"/>
      <c r="SDC236" s="41"/>
      <c r="SDD236" s="41"/>
      <c r="SDE236" s="41"/>
      <c r="SDF236" s="41"/>
      <c r="SDG236" s="41"/>
      <c r="SDH236" s="41"/>
      <c r="SDI236" s="41"/>
      <c r="SDJ236" s="41"/>
      <c r="SDK236" s="41"/>
      <c r="SDL236" s="41"/>
      <c r="SDM236" s="41"/>
      <c r="SDN236" s="41"/>
      <c r="SDO236" s="41"/>
      <c r="SDP236" s="41"/>
      <c r="SDQ236" s="41"/>
      <c r="SDR236" s="41"/>
      <c r="SDS236" s="41"/>
      <c r="SDT236" s="41"/>
      <c r="SDU236" s="41"/>
      <c r="SDV236" s="41"/>
      <c r="SDW236" s="41"/>
      <c r="SDX236" s="41"/>
      <c r="SDY236" s="41"/>
      <c r="SDZ236" s="41"/>
      <c r="SEA236" s="41"/>
      <c r="SEB236" s="41"/>
      <c r="SEC236" s="41"/>
      <c r="SED236" s="41"/>
      <c r="SEE236" s="41"/>
      <c r="SEF236" s="41"/>
      <c r="SEG236" s="41"/>
      <c r="SEH236" s="41"/>
      <c r="SEI236" s="41"/>
      <c r="SEJ236" s="41"/>
      <c r="SEK236" s="41"/>
      <c r="SEL236" s="41"/>
      <c r="SEM236" s="41"/>
      <c r="SEN236" s="41"/>
      <c r="SEO236" s="41"/>
      <c r="SEP236" s="41"/>
      <c r="SEQ236" s="41"/>
      <c r="SER236" s="41"/>
      <c r="SES236" s="41"/>
      <c r="SET236" s="41"/>
      <c r="SEU236" s="41"/>
      <c r="SEV236" s="41"/>
      <c r="SEW236" s="41"/>
      <c r="SEX236" s="41"/>
      <c r="SEY236" s="41"/>
      <c r="SEZ236" s="41"/>
      <c r="SFA236" s="41"/>
      <c r="SFB236" s="41"/>
      <c r="SFC236" s="41"/>
      <c r="SFD236" s="41"/>
      <c r="SFE236" s="41"/>
      <c r="SFF236" s="41"/>
      <c r="SFG236" s="41"/>
      <c r="SFH236" s="41"/>
      <c r="SFI236" s="41"/>
      <c r="SFJ236" s="41"/>
      <c r="SFK236" s="41"/>
      <c r="SFL236" s="41"/>
      <c r="SFM236" s="41"/>
      <c r="SFN236" s="41"/>
      <c r="SFO236" s="41"/>
      <c r="SFP236" s="41"/>
      <c r="SFQ236" s="41"/>
      <c r="SFR236" s="41"/>
      <c r="SFS236" s="41"/>
      <c r="SFT236" s="41"/>
      <c r="SFU236" s="41"/>
      <c r="SFV236" s="41"/>
      <c r="SFW236" s="41"/>
      <c r="SFX236" s="41"/>
      <c r="SFY236" s="41"/>
      <c r="SFZ236" s="41"/>
      <c r="SGA236" s="41"/>
      <c r="SGB236" s="41"/>
      <c r="SGC236" s="41"/>
      <c r="SGD236" s="41"/>
      <c r="SGE236" s="41"/>
      <c r="SGF236" s="41"/>
      <c r="SGG236" s="41"/>
      <c r="SGH236" s="41"/>
      <c r="SGI236" s="41"/>
      <c r="SGJ236" s="41"/>
      <c r="SGK236" s="41"/>
      <c r="SGL236" s="41"/>
      <c r="SGM236" s="41"/>
      <c r="SGN236" s="41"/>
      <c r="SGO236" s="41"/>
      <c r="SGP236" s="41"/>
      <c r="SGQ236" s="41"/>
      <c r="SGR236" s="41"/>
      <c r="SGS236" s="41"/>
      <c r="SGT236" s="41"/>
      <c r="SGU236" s="41"/>
      <c r="SGV236" s="41"/>
      <c r="SGW236" s="41"/>
      <c r="SGX236" s="41"/>
      <c r="SGY236" s="41"/>
      <c r="SGZ236" s="41"/>
      <c r="SHA236" s="41"/>
      <c r="SHB236" s="41"/>
      <c r="SHC236" s="41"/>
      <c r="SHD236" s="41"/>
      <c r="SHE236" s="41"/>
      <c r="SHF236" s="41"/>
      <c r="SHG236" s="41"/>
      <c r="SHH236" s="41"/>
      <c r="SHI236" s="41"/>
      <c r="SHJ236" s="41"/>
      <c r="SHK236" s="41"/>
      <c r="SHL236" s="41"/>
      <c r="SHM236" s="41"/>
      <c r="SHN236" s="41"/>
      <c r="SHO236" s="41"/>
      <c r="SHP236" s="41"/>
      <c r="SHQ236" s="41"/>
      <c r="SHR236" s="41"/>
      <c r="SHS236" s="41"/>
      <c r="SHT236" s="41"/>
      <c r="SHU236" s="41"/>
      <c r="SHV236" s="41"/>
      <c r="SHW236" s="41"/>
      <c r="SHX236" s="41"/>
      <c r="SHY236" s="41"/>
      <c r="SHZ236" s="41"/>
      <c r="SIA236" s="41"/>
      <c r="SIB236" s="41"/>
      <c r="SIC236" s="41"/>
      <c r="SID236" s="41"/>
      <c r="SIE236" s="41"/>
      <c r="SIF236" s="41"/>
      <c r="SIG236" s="41"/>
      <c r="SIH236" s="41"/>
      <c r="SII236" s="41"/>
      <c r="SIJ236" s="41"/>
      <c r="SIK236" s="41"/>
      <c r="SIL236" s="41"/>
      <c r="SIM236" s="41"/>
      <c r="SIN236" s="41"/>
      <c r="SIO236" s="41"/>
      <c r="SIP236" s="41"/>
      <c r="SIQ236" s="41"/>
      <c r="SIR236" s="41"/>
      <c r="SIS236" s="41"/>
      <c r="SIT236" s="41"/>
      <c r="SIU236" s="41"/>
      <c r="SIV236" s="41"/>
      <c r="SIW236" s="41"/>
      <c r="SIX236" s="41"/>
      <c r="SIY236" s="41"/>
      <c r="SIZ236" s="41"/>
      <c r="SJA236" s="41"/>
      <c r="SJB236" s="41"/>
      <c r="SJC236" s="41"/>
      <c r="SJD236" s="41"/>
      <c r="SJE236" s="41"/>
      <c r="SJF236" s="41"/>
      <c r="SJG236" s="41"/>
      <c r="SJH236" s="41"/>
      <c r="SJI236" s="41"/>
      <c r="SJJ236" s="41"/>
      <c r="SJK236" s="41"/>
      <c r="SJL236" s="41"/>
      <c r="SJM236" s="41"/>
      <c r="SJN236" s="41"/>
      <c r="SJO236" s="41"/>
      <c r="SJP236" s="41"/>
      <c r="SJQ236" s="41"/>
      <c r="SJR236" s="41"/>
      <c r="SJS236" s="41"/>
      <c r="SJT236" s="41"/>
      <c r="SJU236" s="41"/>
      <c r="SJV236" s="41"/>
      <c r="SJW236" s="41"/>
      <c r="SJX236" s="41"/>
      <c r="SJY236" s="41"/>
      <c r="SJZ236" s="41"/>
      <c r="SKA236" s="41"/>
      <c r="SKB236" s="41"/>
      <c r="SKC236" s="41"/>
      <c r="SKD236" s="41"/>
      <c r="SKE236" s="41"/>
      <c r="SKF236" s="41"/>
      <c r="SKG236" s="41"/>
      <c r="SKH236" s="41"/>
      <c r="SKI236" s="41"/>
      <c r="SKJ236" s="41"/>
      <c r="SKK236" s="41"/>
      <c r="SKL236" s="41"/>
      <c r="SKM236" s="41"/>
      <c r="SKN236" s="41"/>
      <c r="SKO236" s="41"/>
      <c r="SKP236" s="41"/>
      <c r="SKQ236" s="41"/>
      <c r="SKR236" s="41"/>
      <c r="SKS236" s="41"/>
      <c r="SKT236" s="41"/>
      <c r="SKU236" s="41"/>
      <c r="SKV236" s="41"/>
      <c r="SKW236" s="41"/>
      <c r="SKX236" s="41"/>
      <c r="SKY236" s="41"/>
      <c r="SKZ236" s="41"/>
      <c r="SLA236" s="41"/>
      <c r="SLB236" s="41"/>
      <c r="SLC236" s="41"/>
      <c r="SLD236" s="41"/>
      <c r="SLE236" s="41"/>
      <c r="SLF236" s="41"/>
      <c r="SLG236" s="41"/>
      <c r="SLH236" s="41"/>
      <c r="SLI236" s="41"/>
      <c r="SLJ236" s="41"/>
      <c r="SLK236" s="41"/>
      <c r="SLL236" s="41"/>
      <c r="SLM236" s="41"/>
      <c r="SLN236" s="41"/>
      <c r="SLO236" s="41"/>
      <c r="SLP236" s="41"/>
      <c r="SLQ236" s="41"/>
      <c r="SLR236" s="41"/>
      <c r="SLS236" s="41"/>
      <c r="SLT236" s="41"/>
      <c r="SLU236" s="41"/>
      <c r="SLV236" s="41"/>
      <c r="SLW236" s="41"/>
      <c r="SLX236" s="41"/>
      <c r="SLY236" s="41"/>
      <c r="SLZ236" s="41"/>
      <c r="SMA236" s="41"/>
      <c r="SMB236" s="41"/>
      <c r="SMC236" s="41"/>
      <c r="SMD236" s="41"/>
      <c r="SME236" s="41"/>
      <c r="SMF236" s="41"/>
      <c r="SMG236" s="41"/>
      <c r="SMH236" s="41"/>
      <c r="SMI236" s="41"/>
      <c r="SMJ236" s="41"/>
      <c r="SMK236" s="41"/>
      <c r="SML236" s="41"/>
      <c r="SMM236" s="41"/>
      <c r="SMN236" s="41"/>
      <c r="SMO236" s="41"/>
      <c r="SMP236" s="41"/>
      <c r="SMQ236" s="41"/>
      <c r="SMR236" s="41"/>
      <c r="SMS236" s="41"/>
      <c r="SMT236" s="41"/>
      <c r="SMU236" s="41"/>
      <c r="SMV236" s="41"/>
      <c r="SMW236" s="41"/>
      <c r="SMX236" s="41"/>
      <c r="SMY236" s="41"/>
      <c r="SMZ236" s="41"/>
      <c r="SNA236" s="41"/>
      <c r="SNB236" s="41"/>
      <c r="SNC236" s="41"/>
      <c r="SND236" s="41"/>
      <c r="SNE236" s="41"/>
      <c r="SNF236" s="41"/>
      <c r="SNG236" s="41"/>
      <c r="SNH236" s="41"/>
      <c r="SNI236" s="41"/>
      <c r="SNJ236" s="41"/>
      <c r="SNK236" s="41"/>
      <c r="SNL236" s="41"/>
      <c r="SNM236" s="41"/>
      <c r="SNN236" s="41"/>
      <c r="SNO236" s="41"/>
      <c r="SNP236" s="41"/>
      <c r="SNQ236" s="41"/>
      <c r="SNR236" s="41"/>
      <c r="SNS236" s="41"/>
      <c r="SNT236" s="41"/>
      <c r="SNU236" s="41"/>
      <c r="SNV236" s="41"/>
      <c r="SNW236" s="41"/>
      <c r="SNX236" s="41"/>
      <c r="SNY236" s="41"/>
      <c r="SNZ236" s="41"/>
      <c r="SOA236" s="41"/>
      <c r="SOB236" s="41"/>
      <c r="SOC236" s="41"/>
      <c r="SOD236" s="41"/>
      <c r="SOE236" s="41"/>
      <c r="SOF236" s="41"/>
      <c r="SOG236" s="41"/>
      <c r="SOH236" s="41"/>
      <c r="SOI236" s="41"/>
      <c r="SOJ236" s="41"/>
      <c r="SOK236" s="41"/>
      <c r="SOL236" s="41"/>
      <c r="SOM236" s="41"/>
      <c r="SON236" s="41"/>
      <c r="SOO236" s="41"/>
      <c r="SOP236" s="41"/>
      <c r="SOQ236" s="41"/>
      <c r="SOR236" s="41"/>
      <c r="SOS236" s="41"/>
      <c r="SOT236" s="41"/>
      <c r="SOU236" s="41"/>
      <c r="SOV236" s="41"/>
      <c r="SOW236" s="41"/>
      <c r="SOX236" s="41"/>
      <c r="SOY236" s="41"/>
      <c r="SOZ236" s="41"/>
      <c r="SPA236" s="41"/>
      <c r="SPB236" s="41"/>
      <c r="SPC236" s="41"/>
      <c r="SPD236" s="41"/>
      <c r="SPE236" s="41"/>
      <c r="SPF236" s="41"/>
      <c r="SPG236" s="41"/>
      <c r="SPH236" s="41"/>
      <c r="SPI236" s="41"/>
      <c r="SPJ236" s="41"/>
      <c r="SPK236" s="41"/>
      <c r="SPL236" s="41"/>
      <c r="SPM236" s="41"/>
      <c r="SPN236" s="41"/>
      <c r="SPO236" s="41"/>
      <c r="SPP236" s="41"/>
      <c r="SPQ236" s="41"/>
      <c r="SPR236" s="41"/>
      <c r="SPS236" s="41"/>
      <c r="SPT236" s="41"/>
      <c r="SPU236" s="41"/>
      <c r="SPV236" s="41"/>
      <c r="SPW236" s="41"/>
      <c r="SPX236" s="41"/>
      <c r="SPY236" s="41"/>
      <c r="SPZ236" s="41"/>
      <c r="SQA236" s="41"/>
      <c r="SQB236" s="41"/>
      <c r="SQC236" s="41"/>
      <c r="SQD236" s="41"/>
      <c r="SQE236" s="41"/>
      <c r="SQF236" s="41"/>
      <c r="SQG236" s="41"/>
      <c r="SQH236" s="41"/>
      <c r="SQI236" s="41"/>
      <c r="SQJ236" s="41"/>
      <c r="SQK236" s="41"/>
      <c r="SQL236" s="41"/>
      <c r="SQM236" s="41"/>
      <c r="SQN236" s="41"/>
      <c r="SQO236" s="41"/>
      <c r="SQP236" s="41"/>
      <c r="SQQ236" s="41"/>
      <c r="SQR236" s="41"/>
      <c r="SQS236" s="41"/>
      <c r="SQT236" s="41"/>
      <c r="SQU236" s="41"/>
      <c r="SQV236" s="41"/>
      <c r="SQW236" s="41"/>
      <c r="SQX236" s="41"/>
      <c r="SQY236" s="41"/>
      <c r="SQZ236" s="41"/>
      <c r="SRA236" s="41"/>
      <c r="SRB236" s="41"/>
      <c r="SRC236" s="41"/>
      <c r="SRD236" s="41"/>
      <c r="SRE236" s="41"/>
      <c r="SRF236" s="41"/>
      <c r="SRG236" s="41"/>
      <c r="SRH236" s="41"/>
      <c r="SRI236" s="41"/>
      <c r="SRJ236" s="41"/>
      <c r="SRK236" s="41"/>
      <c r="SRL236" s="41"/>
      <c r="SRM236" s="41"/>
      <c r="SRN236" s="41"/>
      <c r="SRO236" s="41"/>
      <c r="SRP236" s="41"/>
      <c r="SRQ236" s="41"/>
      <c r="SRR236" s="41"/>
      <c r="SRS236" s="41"/>
      <c r="SRT236" s="41"/>
      <c r="SRU236" s="41"/>
      <c r="SRV236" s="41"/>
      <c r="SRW236" s="41"/>
      <c r="SRX236" s="41"/>
      <c r="SRY236" s="41"/>
      <c r="SRZ236" s="41"/>
      <c r="SSA236" s="41"/>
      <c r="SSB236" s="41"/>
      <c r="SSC236" s="41"/>
      <c r="SSD236" s="41"/>
      <c r="SSE236" s="41"/>
      <c r="SSF236" s="41"/>
      <c r="SSG236" s="41"/>
      <c r="SSH236" s="41"/>
      <c r="SSI236" s="41"/>
      <c r="SSJ236" s="41"/>
      <c r="SSK236" s="41"/>
      <c r="SSL236" s="41"/>
      <c r="SSM236" s="41"/>
      <c r="SSN236" s="41"/>
      <c r="SSO236" s="41"/>
      <c r="SSP236" s="41"/>
      <c r="SSQ236" s="41"/>
      <c r="SSR236" s="41"/>
      <c r="SSS236" s="41"/>
      <c r="SST236" s="41"/>
      <c r="SSU236" s="41"/>
      <c r="SSV236" s="41"/>
      <c r="SSW236" s="41"/>
      <c r="SSX236" s="41"/>
      <c r="SSY236" s="41"/>
      <c r="SSZ236" s="41"/>
      <c r="STA236" s="41"/>
      <c r="STB236" s="41"/>
      <c r="STC236" s="41"/>
      <c r="STD236" s="41"/>
      <c r="STE236" s="41"/>
      <c r="STF236" s="41"/>
      <c r="STG236" s="41"/>
      <c r="STH236" s="41"/>
      <c r="STI236" s="41"/>
      <c r="STJ236" s="41"/>
      <c r="STK236" s="41"/>
      <c r="STL236" s="41"/>
      <c r="STM236" s="41"/>
      <c r="STN236" s="41"/>
      <c r="STO236" s="41"/>
      <c r="STP236" s="41"/>
      <c r="STQ236" s="41"/>
      <c r="STR236" s="41"/>
      <c r="STS236" s="41"/>
      <c r="STT236" s="41"/>
      <c r="STU236" s="41"/>
      <c r="STV236" s="41"/>
      <c r="STW236" s="41"/>
      <c r="STX236" s="41"/>
      <c r="STY236" s="41"/>
      <c r="STZ236" s="41"/>
      <c r="SUA236" s="41"/>
      <c r="SUB236" s="41"/>
      <c r="SUC236" s="41"/>
      <c r="SUD236" s="41"/>
      <c r="SUE236" s="41"/>
      <c r="SUF236" s="41"/>
      <c r="SUG236" s="41"/>
      <c r="SUH236" s="41"/>
      <c r="SUI236" s="41"/>
      <c r="SUJ236" s="41"/>
      <c r="SUK236" s="41"/>
      <c r="SUL236" s="41"/>
      <c r="SUM236" s="41"/>
      <c r="SUN236" s="41"/>
      <c r="SUO236" s="41"/>
      <c r="SUP236" s="41"/>
      <c r="SUQ236" s="41"/>
      <c r="SUR236" s="41"/>
      <c r="SUS236" s="41"/>
      <c r="SUT236" s="41"/>
      <c r="SUU236" s="41"/>
      <c r="SUV236" s="41"/>
      <c r="SUW236" s="41"/>
      <c r="SUX236" s="41"/>
      <c r="SUY236" s="41"/>
      <c r="SUZ236" s="41"/>
      <c r="SVA236" s="41"/>
      <c r="SVB236" s="41"/>
      <c r="SVC236" s="41"/>
      <c r="SVD236" s="41"/>
      <c r="SVE236" s="41"/>
      <c r="SVF236" s="41"/>
      <c r="SVG236" s="41"/>
      <c r="SVH236" s="41"/>
      <c r="SVI236" s="41"/>
      <c r="SVJ236" s="41"/>
      <c r="SVK236" s="41"/>
      <c r="SVL236" s="41"/>
      <c r="SVM236" s="41"/>
      <c r="SVN236" s="41"/>
      <c r="SVO236" s="41"/>
      <c r="SVP236" s="41"/>
      <c r="SVQ236" s="41"/>
      <c r="SVR236" s="41"/>
      <c r="SVS236" s="41"/>
      <c r="SVT236" s="41"/>
      <c r="SVU236" s="41"/>
      <c r="SVV236" s="41"/>
      <c r="SVW236" s="41"/>
      <c r="SVX236" s="41"/>
      <c r="SVY236" s="41"/>
      <c r="SVZ236" s="41"/>
      <c r="SWA236" s="41"/>
      <c r="SWB236" s="41"/>
      <c r="SWC236" s="41"/>
      <c r="SWD236" s="41"/>
      <c r="SWE236" s="41"/>
      <c r="SWF236" s="41"/>
      <c r="SWG236" s="41"/>
      <c r="SWH236" s="41"/>
      <c r="SWI236" s="41"/>
      <c r="SWJ236" s="41"/>
      <c r="SWK236" s="41"/>
      <c r="SWL236" s="41"/>
      <c r="SWM236" s="41"/>
      <c r="SWN236" s="41"/>
      <c r="SWO236" s="41"/>
      <c r="SWP236" s="41"/>
      <c r="SWQ236" s="41"/>
      <c r="SWR236" s="41"/>
      <c r="SWS236" s="41"/>
      <c r="SWT236" s="41"/>
      <c r="SWU236" s="41"/>
      <c r="SWV236" s="41"/>
      <c r="SWW236" s="41"/>
      <c r="SWX236" s="41"/>
      <c r="SWY236" s="41"/>
      <c r="SWZ236" s="41"/>
      <c r="SXA236" s="41"/>
      <c r="SXB236" s="41"/>
      <c r="SXC236" s="41"/>
      <c r="SXD236" s="41"/>
      <c r="SXE236" s="41"/>
      <c r="SXF236" s="41"/>
      <c r="SXG236" s="41"/>
      <c r="SXH236" s="41"/>
      <c r="SXI236" s="41"/>
      <c r="SXJ236" s="41"/>
      <c r="SXK236" s="41"/>
      <c r="SXL236" s="41"/>
      <c r="SXM236" s="41"/>
      <c r="SXN236" s="41"/>
      <c r="SXO236" s="41"/>
      <c r="SXP236" s="41"/>
      <c r="SXQ236" s="41"/>
      <c r="SXR236" s="41"/>
      <c r="SXS236" s="41"/>
      <c r="SXT236" s="41"/>
      <c r="SXU236" s="41"/>
      <c r="SXV236" s="41"/>
      <c r="SXW236" s="41"/>
      <c r="SXX236" s="41"/>
      <c r="SXY236" s="41"/>
      <c r="SXZ236" s="41"/>
      <c r="SYA236" s="41"/>
      <c r="SYB236" s="41"/>
      <c r="SYC236" s="41"/>
      <c r="SYD236" s="41"/>
      <c r="SYE236" s="41"/>
      <c r="SYF236" s="41"/>
      <c r="SYG236" s="41"/>
      <c r="SYH236" s="41"/>
      <c r="SYI236" s="41"/>
      <c r="SYJ236" s="41"/>
      <c r="SYK236" s="41"/>
      <c r="SYL236" s="41"/>
      <c r="SYM236" s="41"/>
      <c r="SYN236" s="41"/>
      <c r="SYO236" s="41"/>
      <c r="SYP236" s="41"/>
      <c r="SYQ236" s="41"/>
      <c r="SYR236" s="41"/>
      <c r="SYS236" s="41"/>
      <c r="SYT236" s="41"/>
      <c r="SYU236" s="41"/>
      <c r="SYV236" s="41"/>
      <c r="SYW236" s="41"/>
      <c r="SYX236" s="41"/>
      <c r="SYY236" s="41"/>
      <c r="SYZ236" s="41"/>
      <c r="SZA236" s="41"/>
      <c r="SZB236" s="41"/>
      <c r="SZC236" s="41"/>
      <c r="SZD236" s="41"/>
      <c r="SZE236" s="41"/>
      <c r="SZF236" s="41"/>
      <c r="SZG236" s="41"/>
      <c r="SZH236" s="41"/>
      <c r="SZI236" s="41"/>
      <c r="SZJ236" s="41"/>
      <c r="SZK236" s="41"/>
      <c r="SZL236" s="41"/>
      <c r="SZM236" s="41"/>
      <c r="SZN236" s="41"/>
      <c r="SZO236" s="41"/>
      <c r="SZP236" s="41"/>
      <c r="SZQ236" s="41"/>
      <c r="SZR236" s="41"/>
      <c r="SZS236" s="41"/>
      <c r="SZT236" s="41"/>
      <c r="SZU236" s="41"/>
      <c r="SZV236" s="41"/>
      <c r="SZW236" s="41"/>
      <c r="SZX236" s="41"/>
      <c r="SZY236" s="41"/>
      <c r="SZZ236" s="41"/>
      <c r="TAA236" s="41"/>
      <c r="TAB236" s="41"/>
      <c r="TAC236" s="41"/>
      <c r="TAD236" s="41"/>
      <c r="TAE236" s="41"/>
      <c r="TAF236" s="41"/>
      <c r="TAG236" s="41"/>
      <c r="TAH236" s="41"/>
      <c r="TAI236" s="41"/>
      <c r="TAJ236" s="41"/>
      <c r="TAK236" s="41"/>
      <c r="TAL236" s="41"/>
      <c r="TAM236" s="41"/>
      <c r="TAN236" s="41"/>
      <c r="TAO236" s="41"/>
      <c r="TAP236" s="41"/>
      <c r="TAQ236" s="41"/>
      <c r="TAR236" s="41"/>
      <c r="TAS236" s="41"/>
      <c r="TAT236" s="41"/>
      <c r="TAU236" s="41"/>
      <c r="TAV236" s="41"/>
      <c r="TAW236" s="41"/>
      <c r="TAX236" s="41"/>
      <c r="TAY236" s="41"/>
      <c r="TAZ236" s="41"/>
      <c r="TBA236" s="41"/>
      <c r="TBB236" s="41"/>
      <c r="TBC236" s="41"/>
      <c r="TBD236" s="41"/>
      <c r="TBE236" s="41"/>
      <c r="TBF236" s="41"/>
      <c r="TBG236" s="41"/>
      <c r="TBH236" s="41"/>
      <c r="TBI236" s="41"/>
      <c r="TBJ236" s="41"/>
      <c r="TBK236" s="41"/>
      <c r="TBL236" s="41"/>
      <c r="TBM236" s="41"/>
      <c r="TBN236" s="41"/>
      <c r="TBO236" s="41"/>
      <c r="TBP236" s="41"/>
      <c r="TBQ236" s="41"/>
      <c r="TBR236" s="41"/>
      <c r="TBS236" s="41"/>
      <c r="TBT236" s="41"/>
      <c r="TBU236" s="41"/>
      <c r="TBV236" s="41"/>
      <c r="TBW236" s="41"/>
      <c r="TBX236" s="41"/>
      <c r="TBY236" s="41"/>
      <c r="TBZ236" s="41"/>
      <c r="TCA236" s="41"/>
      <c r="TCB236" s="41"/>
      <c r="TCC236" s="41"/>
      <c r="TCD236" s="41"/>
      <c r="TCE236" s="41"/>
      <c r="TCF236" s="41"/>
      <c r="TCG236" s="41"/>
      <c r="TCH236" s="41"/>
      <c r="TCI236" s="41"/>
      <c r="TCJ236" s="41"/>
      <c r="TCK236" s="41"/>
      <c r="TCL236" s="41"/>
      <c r="TCM236" s="41"/>
      <c r="TCN236" s="41"/>
      <c r="TCO236" s="41"/>
      <c r="TCP236" s="41"/>
      <c r="TCQ236" s="41"/>
      <c r="TCR236" s="41"/>
      <c r="TCS236" s="41"/>
      <c r="TCT236" s="41"/>
      <c r="TCU236" s="41"/>
      <c r="TCV236" s="41"/>
      <c r="TCW236" s="41"/>
      <c r="TCX236" s="41"/>
      <c r="TCY236" s="41"/>
      <c r="TCZ236" s="41"/>
      <c r="TDA236" s="41"/>
      <c r="TDB236" s="41"/>
      <c r="TDC236" s="41"/>
      <c r="TDD236" s="41"/>
      <c r="TDE236" s="41"/>
      <c r="TDF236" s="41"/>
      <c r="TDG236" s="41"/>
      <c r="TDH236" s="41"/>
      <c r="TDI236" s="41"/>
      <c r="TDJ236" s="41"/>
      <c r="TDK236" s="41"/>
      <c r="TDL236" s="41"/>
      <c r="TDM236" s="41"/>
      <c r="TDN236" s="41"/>
      <c r="TDO236" s="41"/>
      <c r="TDP236" s="41"/>
      <c r="TDQ236" s="41"/>
      <c r="TDR236" s="41"/>
      <c r="TDS236" s="41"/>
      <c r="TDT236" s="41"/>
      <c r="TDU236" s="41"/>
      <c r="TDV236" s="41"/>
      <c r="TDW236" s="41"/>
      <c r="TDX236" s="41"/>
      <c r="TDY236" s="41"/>
      <c r="TDZ236" s="41"/>
      <c r="TEA236" s="41"/>
      <c r="TEB236" s="41"/>
      <c r="TEC236" s="41"/>
      <c r="TED236" s="41"/>
      <c r="TEE236" s="41"/>
      <c r="TEF236" s="41"/>
      <c r="TEG236" s="41"/>
      <c r="TEH236" s="41"/>
      <c r="TEI236" s="41"/>
      <c r="TEJ236" s="41"/>
      <c r="TEK236" s="41"/>
      <c r="TEL236" s="41"/>
      <c r="TEM236" s="41"/>
      <c r="TEN236" s="41"/>
      <c r="TEO236" s="41"/>
      <c r="TEP236" s="41"/>
      <c r="TEQ236" s="41"/>
      <c r="TER236" s="41"/>
      <c r="TES236" s="41"/>
      <c r="TET236" s="41"/>
      <c r="TEU236" s="41"/>
      <c r="TEV236" s="41"/>
      <c r="TEW236" s="41"/>
      <c r="TEX236" s="41"/>
      <c r="TEY236" s="41"/>
      <c r="TEZ236" s="41"/>
      <c r="TFA236" s="41"/>
      <c r="TFB236" s="41"/>
      <c r="TFC236" s="41"/>
      <c r="TFD236" s="41"/>
      <c r="TFE236" s="41"/>
      <c r="TFF236" s="41"/>
      <c r="TFG236" s="41"/>
      <c r="TFH236" s="41"/>
      <c r="TFI236" s="41"/>
      <c r="TFJ236" s="41"/>
      <c r="TFK236" s="41"/>
      <c r="TFL236" s="41"/>
      <c r="TFM236" s="41"/>
      <c r="TFN236" s="41"/>
      <c r="TFO236" s="41"/>
      <c r="TFP236" s="41"/>
      <c r="TFQ236" s="41"/>
      <c r="TFR236" s="41"/>
      <c r="TFS236" s="41"/>
      <c r="TFT236" s="41"/>
      <c r="TFU236" s="41"/>
      <c r="TFV236" s="41"/>
      <c r="TFW236" s="41"/>
      <c r="TFX236" s="41"/>
      <c r="TFY236" s="41"/>
      <c r="TFZ236" s="41"/>
      <c r="TGA236" s="41"/>
      <c r="TGB236" s="41"/>
      <c r="TGC236" s="41"/>
      <c r="TGD236" s="41"/>
      <c r="TGE236" s="41"/>
      <c r="TGF236" s="41"/>
      <c r="TGG236" s="41"/>
      <c r="TGH236" s="41"/>
      <c r="TGI236" s="41"/>
      <c r="TGJ236" s="41"/>
      <c r="TGK236" s="41"/>
      <c r="TGL236" s="41"/>
      <c r="TGM236" s="41"/>
      <c r="TGN236" s="41"/>
      <c r="TGO236" s="41"/>
      <c r="TGP236" s="41"/>
      <c r="TGQ236" s="41"/>
      <c r="TGR236" s="41"/>
      <c r="TGS236" s="41"/>
      <c r="TGT236" s="41"/>
      <c r="TGU236" s="41"/>
      <c r="TGV236" s="41"/>
      <c r="TGW236" s="41"/>
      <c r="TGX236" s="41"/>
      <c r="TGY236" s="41"/>
      <c r="TGZ236" s="41"/>
      <c r="THA236" s="41"/>
      <c r="THB236" s="41"/>
      <c r="THC236" s="41"/>
      <c r="THD236" s="41"/>
      <c r="THE236" s="41"/>
      <c r="THF236" s="41"/>
      <c r="THG236" s="41"/>
      <c r="THH236" s="41"/>
      <c r="THI236" s="41"/>
      <c r="THJ236" s="41"/>
      <c r="THK236" s="41"/>
      <c r="THL236" s="41"/>
      <c r="THM236" s="41"/>
      <c r="THN236" s="41"/>
      <c r="THO236" s="41"/>
      <c r="THP236" s="41"/>
      <c r="THQ236" s="41"/>
      <c r="THR236" s="41"/>
      <c r="THS236" s="41"/>
      <c r="THT236" s="41"/>
      <c r="THU236" s="41"/>
      <c r="THV236" s="41"/>
      <c r="THW236" s="41"/>
      <c r="THX236" s="41"/>
      <c r="THY236" s="41"/>
      <c r="THZ236" s="41"/>
      <c r="TIA236" s="41"/>
      <c r="TIB236" s="41"/>
      <c r="TIC236" s="41"/>
      <c r="TID236" s="41"/>
      <c r="TIE236" s="41"/>
      <c r="TIF236" s="41"/>
      <c r="TIG236" s="41"/>
      <c r="TIH236" s="41"/>
      <c r="TII236" s="41"/>
      <c r="TIJ236" s="41"/>
      <c r="TIK236" s="41"/>
      <c r="TIL236" s="41"/>
      <c r="TIM236" s="41"/>
      <c r="TIN236" s="41"/>
      <c r="TIO236" s="41"/>
      <c r="TIP236" s="41"/>
      <c r="TIQ236" s="41"/>
      <c r="TIR236" s="41"/>
      <c r="TIS236" s="41"/>
      <c r="TIT236" s="41"/>
      <c r="TIU236" s="41"/>
      <c r="TIV236" s="41"/>
      <c r="TIW236" s="41"/>
      <c r="TIX236" s="41"/>
      <c r="TIY236" s="41"/>
      <c r="TIZ236" s="41"/>
      <c r="TJA236" s="41"/>
      <c r="TJB236" s="41"/>
      <c r="TJC236" s="41"/>
      <c r="TJD236" s="41"/>
      <c r="TJE236" s="41"/>
      <c r="TJF236" s="41"/>
      <c r="TJG236" s="41"/>
      <c r="TJH236" s="41"/>
      <c r="TJI236" s="41"/>
      <c r="TJJ236" s="41"/>
      <c r="TJK236" s="41"/>
      <c r="TJL236" s="41"/>
      <c r="TJM236" s="41"/>
      <c r="TJN236" s="41"/>
      <c r="TJO236" s="41"/>
      <c r="TJP236" s="41"/>
      <c r="TJQ236" s="41"/>
      <c r="TJR236" s="41"/>
      <c r="TJS236" s="41"/>
      <c r="TJT236" s="41"/>
      <c r="TJU236" s="41"/>
      <c r="TJV236" s="41"/>
      <c r="TJW236" s="41"/>
      <c r="TJX236" s="41"/>
      <c r="TJY236" s="41"/>
      <c r="TJZ236" s="41"/>
      <c r="TKA236" s="41"/>
      <c r="TKB236" s="41"/>
      <c r="TKC236" s="41"/>
      <c r="TKD236" s="41"/>
      <c r="TKE236" s="41"/>
      <c r="TKF236" s="41"/>
      <c r="TKG236" s="41"/>
      <c r="TKH236" s="41"/>
      <c r="TKI236" s="41"/>
      <c r="TKJ236" s="41"/>
      <c r="TKK236" s="41"/>
      <c r="TKL236" s="41"/>
      <c r="TKM236" s="41"/>
      <c r="TKN236" s="41"/>
      <c r="TKO236" s="41"/>
      <c r="TKP236" s="41"/>
      <c r="TKQ236" s="41"/>
      <c r="TKR236" s="41"/>
      <c r="TKS236" s="41"/>
      <c r="TKT236" s="41"/>
      <c r="TKU236" s="41"/>
      <c r="TKV236" s="41"/>
      <c r="TKW236" s="41"/>
      <c r="TKX236" s="41"/>
      <c r="TKY236" s="41"/>
      <c r="TKZ236" s="41"/>
      <c r="TLA236" s="41"/>
      <c r="TLB236" s="41"/>
      <c r="TLC236" s="41"/>
      <c r="TLD236" s="41"/>
      <c r="TLE236" s="41"/>
      <c r="TLF236" s="41"/>
      <c r="TLG236" s="41"/>
      <c r="TLH236" s="41"/>
      <c r="TLI236" s="41"/>
      <c r="TLJ236" s="41"/>
      <c r="TLK236" s="41"/>
      <c r="TLL236" s="41"/>
      <c r="TLM236" s="41"/>
      <c r="TLN236" s="41"/>
      <c r="TLO236" s="41"/>
      <c r="TLP236" s="41"/>
      <c r="TLQ236" s="41"/>
      <c r="TLR236" s="41"/>
      <c r="TLS236" s="41"/>
      <c r="TLT236" s="41"/>
      <c r="TLU236" s="41"/>
      <c r="TLV236" s="41"/>
      <c r="TLW236" s="41"/>
      <c r="TLX236" s="41"/>
      <c r="TLY236" s="41"/>
      <c r="TLZ236" s="41"/>
      <c r="TMA236" s="41"/>
      <c r="TMB236" s="41"/>
      <c r="TMC236" s="41"/>
      <c r="TMD236" s="41"/>
      <c r="TME236" s="41"/>
      <c r="TMF236" s="41"/>
      <c r="TMG236" s="41"/>
      <c r="TMH236" s="41"/>
      <c r="TMI236" s="41"/>
      <c r="TMJ236" s="41"/>
      <c r="TMK236" s="41"/>
      <c r="TML236" s="41"/>
      <c r="TMM236" s="41"/>
      <c r="TMN236" s="41"/>
      <c r="TMO236" s="41"/>
      <c r="TMP236" s="41"/>
      <c r="TMQ236" s="41"/>
      <c r="TMR236" s="41"/>
      <c r="TMS236" s="41"/>
      <c r="TMT236" s="41"/>
      <c r="TMU236" s="41"/>
      <c r="TMV236" s="41"/>
      <c r="TMW236" s="41"/>
      <c r="TMX236" s="41"/>
      <c r="TMY236" s="41"/>
      <c r="TMZ236" s="41"/>
      <c r="TNA236" s="41"/>
      <c r="TNB236" s="41"/>
      <c r="TNC236" s="41"/>
      <c r="TND236" s="41"/>
      <c r="TNE236" s="41"/>
      <c r="TNF236" s="41"/>
      <c r="TNG236" s="41"/>
      <c r="TNH236" s="41"/>
      <c r="TNI236" s="41"/>
      <c r="TNJ236" s="41"/>
      <c r="TNK236" s="41"/>
      <c r="TNL236" s="41"/>
      <c r="TNM236" s="41"/>
      <c r="TNN236" s="41"/>
      <c r="TNO236" s="41"/>
      <c r="TNP236" s="41"/>
      <c r="TNQ236" s="41"/>
      <c r="TNR236" s="41"/>
      <c r="TNS236" s="41"/>
      <c r="TNT236" s="41"/>
      <c r="TNU236" s="41"/>
      <c r="TNV236" s="41"/>
      <c r="TNW236" s="41"/>
      <c r="TNX236" s="41"/>
      <c r="TNY236" s="41"/>
      <c r="TNZ236" s="41"/>
      <c r="TOA236" s="41"/>
      <c r="TOB236" s="41"/>
      <c r="TOC236" s="41"/>
      <c r="TOD236" s="41"/>
      <c r="TOE236" s="41"/>
      <c r="TOF236" s="41"/>
      <c r="TOG236" s="41"/>
      <c r="TOH236" s="41"/>
      <c r="TOI236" s="41"/>
      <c r="TOJ236" s="41"/>
      <c r="TOK236" s="41"/>
      <c r="TOL236" s="41"/>
      <c r="TOM236" s="41"/>
      <c r="TON236" s="41"/>
      <c r="TOO236" s="41"/>
      <c r="TOP236" s="41"/>
      <c r="TOQ236" s="41"/>
      <c r="TOR236" s="41"/>
      <c r="TOS236" s="41"/>
      <c r="TOT236" s="41"/>
      <c r="TOU236" s="41"/>
      <c r="TOV236" s="41"/>
      <c r="TOW236" s="41"/>
      <c r="TOX236" s="41"/>
      <c r="TOY236" s="41"/>
      <c r="TOZ236" s="41"/>
      <c r="TPA236" s="41"/>
      <c r="TPB236" s="41"/>
      <c r="TPC236" s="41"/>
      <c r="TPD236" s="41"/>
      <c r="TPE236" s="41"/>
      <c r="TPF236" s="41"/>
      <c r="TPG236" s="41"/>
      <c r="TPH236" s="41"/>
      <c r="TPI236" s="41"/>
      <c r="TPJ236" s="41"/>
      <c r="TPK236" s="41"/>
      <c r="TPL236" s="41"/>
      <c r="TPM236" s="41"/>
      <c r="TPN236" s="41"/>
      <c r="TPO236" s="41"/>
      <c r="TPP236" s="41"/>
      <c r="TPQ236" s="41"/>
      <c r="TPR236" s="41"/>
      <c r="TPS236" s="41"/>
      <c r="TPT236" s="41"/>
      <c r="TPU236" s="41"/>
      <c r="TPV236" s="41"/>
      <c r="TPW236" s="41"/>
      <c r="TPX236" s="41"/>
      <c r="TPY236" s="41"/>
      <c r="TPZ236" s="41"/>
      <c r="TQA236" s="41"/>
      <c r="TQB236" s="41"/>
      <c r="TQC236" s="41"/>
      <c r="TQD236" s="41"/>
      <c r="TQE236" s="41"/>
      <c r="TQF236" s="41"/>
      <c r="TQG236" s="41"/>
      <c r="TQH236" s="41"/>
      <c r="TQI236" s="41"/>
      <c r="TQJ236" s="41"/>
      <c r="TQK236" s="41"/>
      <c r="TQL236" s="41"/>
      <c r="TQM236" s="41"/>
      <c r="TQN236" s="41"/>
      <c r="TQO236" s="41"/>
      <c r="TQP236" s="41"/>
      <c r="TQQ236" s="41"/>
      <c r="TQR236" s="41"/>
      <c r="TQS236" s="41"/>
      <c r="TQT236" s="41"/>
      <c r="TQU236" s="41"/>
      <c r="TQV236" s="41"/>
      <c r="TQW236" s="41"/>
      <c r="TQX236" s="41"/>
      <c r="TQY236" s="41"/>
      <c r="TQZ236" s="41"/>
      <c r="TRA236" s="41"/>
      <c r="TRB236" s="41"/>
      <c r="TRC236" s="41"/>
      <c r="TRD236" s="41"/>
      <c r="TRE236" s="41"/>
      <c r="TRF236" s="41"/>
      <c r="TRG236" s="41"/>
      <c r="TRH236" s="41"/>
      <c r="TRI236" s="41"/>
      <c r="TRJ236" s="41"/>
      <c r="TRK236" s="41"/>
      <c r="TRL236" s="41"/>
      <c r="TRM236" s="41"/>
      <c r="TRN236" s="41"/>
      <c r="TRO236" s="41"/>
      <c r="TRP236" s="41"/>
      <c r="TRQ236" s="41"/>
      <c r="TRR236" s="41"/>
      <c r="TRS236" s="41"/>
      <c r="TRT236" s="41"/>
      <c r="TRU236" s="41"/>
      <c r="TRV236" s="41"/>
      <c r="TRW236" s="41"/>
      <c r="TRX236" s="41"/>
      <c r="TRY236" s="41"/>
      <c r="TRZ236" s="41"/>
      <c r="TSA236" s="41"/>
      <c r="TSB236" s="41"/>
      <c r="TSC236" s="41"/>
      <c r="TSD236" s="41"/>
      <c r="TSE236" s="41"/>
      <c r="TSF236" s="41"/>
      <c r="TSG236" s="41"/>
      <c r="TSH236" s="41"/>
      <c r="TSI236" s="41"/>
      <c r="TSJ236" s="41"/>
      <c r="TSK236" s="41"/>
      <c r="TSL236" s="41"/>
      <c r="TSM236" s="41"/>
      <c r="TSN236" s="41"/>
      <c r="TSO236" s="41"/>
      <c r="TSP236" s="41"/>
      <c r="TSQ236" s="41"/>
      <c r="TSR236" s="41"/>
      <c r="TSS236" s="41"/>
      <c r="TST236" s="41"/>
      <c r="TSU236" s="41"/>
      <c r="TSV236" s="41"/>
      <c r="TSW236" s="41"/>
      <c r="TSX236" s="41"/>
      <c r="TSY236" s="41"/>
      <c r="TSZ236" s="41"/>
      <c r="TTA236" s="41"/>
      <c r="TTB236" s="41"/>
      <c r="TTC236" s="41"/>
      <c r="TTD236" s="41"/>
      <c r="TTE236" s="41"/>
      <c r="TTF236" s="41"/>
      <c r="TTG236" s="41"/>
      <c r="TTH236" s="41"/>
      <c r="TTI236" s="41"/>
      <c r="TTJ236" s="41"/>
      <c r="TTK236" s="41"/>
      <c r="TTL236" s="41"/>
      <c r="TTM236" s="41"/>
      <c r="TTN236" s="41"/>
      <c r="TTO236" s="41"/>
      <c r="TTP236" s="41"/>
      <c r="TTQ236" s="41"/>
      <c r="TTR236" s="41"/>
      <c r="TTS236" s="41"/>
      <c r="TTT236" s="41"/>
      <c r="TTU236" s="41"/>
      <c r="TTV236" s="41"/>
      <c r="TTW236" s="41"/>
      <c r="TTX236" s="41"/>
      <c r="TTY236" s="41"/>
      <c r="TTZ236" s="41"/>
      <c r="TUA236" s="41"/>
      <c r="TUB236" s="41"/>
      <c r="TUC236" s="41"/>
      <c r="TUD236" s="41"/>
      <c r="TUE236" s="41"/>
      <c r="TUF236" s="41"/>
      <c r="TUG236" s="41"/>
      <c r="TUH236" s="41"/>
      <c r="TUI236" s="41"/>
      <c r="TUJ236" s="41"/>
      <c r="TUK236" s="41"/>
      <c r="TUL236" s="41"/>
      <c r="TUM236" s="41"/>
      <c r="TUN236" s="41"/>
      <c r="TUO236" s="41"/>
      <c r="TUP236" s="41"/>
      <c r="TUQ236" s="41"/>
      <c r="TUR236" s="41"/>
      <c r="TUS236" s="41"/>
      <c r="TUT236" s="41"/>
      <c r="TUU236" s="41"/>
      <c r="TUV236" s="41"/>
      <c r="TUW236" s="41"/>
      <c r="TUX236" s="41"/>
      <c r="TUY236" s="41"/>
      <c r="TUZ236" s="41"/>
      <c r="TVA236" s="41"/>
      <c r="TVB236" s="41"/>
      <c r="TVC236" s="41"/>
      <c r="TVD236" s="41"/>
      <c r="TVE236" s="41"/>
      <c r="TVF236" s="41"/>
      <c r="TVG236" s="41"/>
      <c r="TVH236" s="41"/>
      <c r="TVI236" s="41"/>
      <c r="TVJ236" s="41"/>
      <c r="TVK236" s="41"/>
      <c r="TVL236" s="41"/>
      <c r="TVM236" s="41"/>
      <c r="TVN236" s="41"/>
      <c r="TVO236" s="41"/>
      <c r="TVP236" s="41"/>
      <c r="TVQ236" s="41"/>
      <c r="TVR236" s="41"/>
      <c r="TVS236" s="41"/>
      <c r="TVT236" s="41"/>
      <c r="TVU236" s="41"/>
      <c r="TVV236" s="41"/>
      <c r="TVW236" s="41"/>
      <c r="TVX236" s="41"/>
      <c r="TVY236" s="41"/>
      <c r="TVZ236" s="41"/>
      <c r="TWA236" s="41"/>
      <c r="TWB236" s="41"/>
      <c r="TWC236" s="41"/>
      <c r="TWD236" s="41"/>
      <c r="TWE236" s="41"/>
      <c r="TWF236" s="41"/>
      <c r="TWG236" s="41"/>
      <c r="TWH236" s="41"/>
      <c r="TWI236" s="41"/>
      <c r="TWJ236" s="41"/>
      <c r="TWK236" s="41"/>
      <c r="TWL236" s="41"/>
      <c r="TWM236" s="41"/>
      <c r="TWN236" s="41"/>
      <c r="TWO236" s="41"/>
      <c r="TWP236" s="41"/>
      <c r="TWQ236" s="41"/>
      <c r="TWR236" s="41"/>
      <c r="TWS236" s="41"/>
      <c r="TWT236" s="41"/>
      <c r="TWU236" s="41"/>
      <c r="TWV236" s="41"/>
      <c r="TWW236" s="41"/>
      <c r="TWX236" s="41"/>
      <c r="TWY236" s="41"/>
      <c r="TWZ236" s="41"/>
      <c r="TXA236" s="41"/>
      <c r="TXB236" s="41"/>
      <c r="TXC236" s="41"/>
      <c r="TXD236" s="41"/>
      <c r="TXE236" s="41"/>
      <c r="TXF236" s="41"/>
      <c r="TXG236" s="41"/>
      <c r="TXH236" s="41"/>
      <c r="TXI236" s="41"/>
      <c r="TXJ236" s="41"/>
      <c r="TXK236" s="41"/>
      <c r="TXL236" s="41"/>
      <c r="TXM236" s="41"/>
      <c r="TXN236" s="41"/>
      <c r="TXO236" s="41"/>
      <c r="TXP236" s="41"/>
      <c r="TXQ236" s="41"/>
      <c r="TXR236" s="41"/>
      <c r="TXS236" s="41"/>
      <c r="TXT236" s="41"/>
      <c r="TXU236" s="41"/>
      <c r="TXV236" s="41"/>
      <c r="TXW236" s="41"/>
      <c r="TXX236" s="41"/>
      <c r="TXY236" s="41"/>
      <c r="TXZ236" s="41"/>
      <c r="TYA236" s="41"/>
      <c r="TYB236" s="41"/>
      <c r="TYC236" s="41"/>
      <c r="TYD236" s="41"/>
      <c r="TYE236" s="41"/>
      <c r="TYF236" s="41"/>
      <c r="TYG236" s="41"/>
      <c r="TYH236" s="41"/>
      <c r="TYI236" s="41"/>
      <c r="TYJ236" s="41"/>
      <c r="TYK236" s="41"/>
      <c r="TYL236" s="41"/>
      <c r="TYM236" s="41"/>
      <c r="TYN236" s="41"/>
      <c r="TYO236" s="41"/>
      <c r="TYP236" s="41"/>
      <c r="TYQ236" s="41"/>
      <c r="TYR236" s="41"/>
      <c r="TYS236" s="41"/>
      <c r="TYT236" s="41"/>
      <c r="TYU236" s="41"/>
      <c r="TYV236" s="41"/>
      <c r="TYW236" s="41"/>
      <c r="TYX236" s="41"/>
      <c r="TYY236" s="41"/>
      <c r="TYZ236" s="41"/>
      <c r="TZA236" s="41"/>
      <c r="TZB236" s="41"/>
      <c r="TZC236" s="41"/>
      <c r="TZD236" s="41"/>
      <c r="TZE236" s="41"/>
      <c r="TZF236" s="41"/>
      <c r="TZG236" s="41"/>
      <c r="TZH236" s="41"/>
      <c r="TZI236" s="41"/>
      <c r="TZJ236" s="41"/>
      <c r="TZK236" s="41"/>
      <c r="TZL236" s="41"/>
      <c r="TZM236" s="41"/>
      <c r="TZN236" s="41"/>
      <c r="TZO236" s="41"/>
      <c r="TZP236" s="41"/>
      <c r="TZQ236" s="41"/>
      <c r="TZR236" s="41"/>
      <c r="TZS236" s="41"/>
      <c r="TZT236" s="41"/>
      <c r="TZU236" s="41"/>
      <c r="TZV236" s="41"/>
      <c r="TZW236" s="41"/>
      <c r="TZX236" s="41"/>
      <c r="TZY236" s="41"/>
      <c r="TZZ236" s="41"/>
      <c r="UAA236" s="41"/>
      <c r="UAB236" s="41"/>
      <c r="UAC236" s="41"/>
      <c r="UAD236" s="41"/>
      <c r="UAE236" s="41"/>
      <c r="UAF236" s="41"/>
      <c r="UAG236" s="41"/>
      <c r="UAH236" s="41"/>
      <c r="UAI236" s="41"/>
      <c r="UAJ236" s="41"/>
      <c r="UAK236" s="41"/>
      <c r="UAL236" s="41"/>
      <c r="UAM236" s="41"/>
      <c r="UAN236" s="41"/>
      <c r="UAO236" s="41"/>
      <c r="UAP236" s="41"/>
      <c r="UAQ236" s="41"/>
      <c r="UAR236" s="41"/>
      <c r="UAS236" s="41"/>
      <c r="UAT236" s="41"/>
      <c r="UAU236" s="41"/>
      <c r="UAV236" s="41"/>
      <c r="UAW236" s="41"/>
      <c r="UAX236" s="41"/>
      <c r="UAY236" s="41"/>
      <c r="UAZ236" s="41"/>
      <c r="UBA236" s="41"/>
      <c r="UBB236" s="41"/>
      <c r="UBC236" s="41"/>
      <c r="UBD236" s="41"/>
      <c r="UBE236" s="41"/>
      <c r="UBF236" s="41"/>
      <c r="UBG236" s="41"/>
      <c r="UBH236" s="41"/>
      <c r="UBI236" s="41"/>
      <c r="UBJ236" s="41"/>
      <c r="UBK236" s="41"/>
      <c r="UBL236" s="41"/>
      <c r="UBM236" s="41"/>
      <c r="UBN236" s="41"/>
      <c r="UBO236" s="41"/>
      <c r="UBP236" s="41"/>
      <c r="UBQ236" s="41"/>
      <c r="UBR236" s="41"/>
      <c r="UBS236" s="41"/>
      <c r="UBT236" s="41"/>
      <c r="UBU236" s="41"/>
      <c r="UBV236" s="41"/>
      <c r="UBW236" s="41"/>
      <c r="UBX236" s="41"/>
      <c r="UBY236" s="41"/>
      <c r="UBZ236" s="41"/>
      <c r="UCA236" s="41"/>
      <c r="UCB236" s="41"/>
      <c r="UCC236" s="41"/>
      <c r="UCD236" s="41"/>
      <c r="UCE236" s="41"/>
      <c r="UCF236" s="41"/>
      <c r="UCG236" s="41"/>
      <c r="UCH236" s="41"/>
      <c r="UCI236" s="41"/>
      <c r="UCJ236" s="41"/>
      <c r="UCK236" s="41"/>
      <c r="UCL236" s="41"/>
      <c r="UCM236" s="41"/>
      <c r="UCN236" s="41"/>
      <c r="UCO236" s="41"/>
      <c r="UCP236" s="41"/>
      <c r="UCQ236" s="41"/>
      <c r="UCR236" s="41"/>
      <c r="UCS236" s="41"/>
      <c r="UCT236" s="41"/>
      <c r="UCU236" s="41"/>
      <c r="UCV236" s="41"/>
      <c r="UCW236" s="41"/>
      <c r="UCX236" s="41"/>
      <c r="UCY236" s="41"/>
      <c r="UCZ236" s="41"/>
      <c r="UDA236" s="41"/>
      <c r="UDB236" s="41"/>
      <c r="UDC236" s="41"/>
      <c r="UDD236" s="41"/>
      <c r="UDE236" s="41"/>
      <c r="UDF236" s="41"/>
      <c r="UDG236" s="41"/>
      <c r="UDH236" s="41"/>
      <c r="UDI236" s="41"/>
      <c r="UDJ236" s="41"/>
      <c r="UDK236" s="41"/>
      <c r="UDL236" s="41"/>
      <c r="UDM236" s="41"/>
      <c r="UDN236" s="41"/>
      <c r="UDO236" s="41"/>
      <c r="UDP236" s="41"/>
      <c r="UDQ236" s="41"/>
      <c r="UDR236" s="41"/>
      <c r="UDS236" s="41"/>
      <c r="UDT236" s="41"/>
      <c r="UDU236" s="41"/>
      <c r="UDV236" s="41"/>
      <c r="UDW236" s="41"/>
      <c r="UDX236" s="41"/>
      <c r="UDY236" s="41"/>
      <c r="UDZ236" s="41"/>
      <c r="UEA236" s="41"/>
      <c r="UEB236" s="41"/>
      <c r="UEC236" s="41"/>
      <c r="UED236" s="41"/>
      <c r="UEE236" s="41"/>
      <c r="UEF236" s="41"/>
      <c r="UEG236" s="41"/>
      <c r="UEH236" s="41"/>
      <c r="UEI236" s="41"/>
      <c r="UEJ236" s="41"/>
      <c r="UEK236" s="41"/>
      <c r="UEL236" s="41"/>
      <c r="UEM236" s="41"/>
      <c r="UEN236" s="41"/>
      <c r="UEO236" s="41"/>
      <c r="UEP236" s="41"/>
      <c r="UEQ236" s="41"/>
      <c r="UER236" s="41"/>
      <c r="UES236" s="41"/>
      <c r="UET236" s="41"/>
      <c r="UEU236" s="41"/>
      <c r="UEV236" s="41"/>
      <c r="UEW236" s="41"/>
      <c r="UEX236" s="41"/>
      <c r="UEY236" s="41"/>
      <c r="UEZ236" s="41"/>
      <c r="UFA236" s="41"/>
      <c r="UFB236" s="41"/>
      <c r="UFC236" s="41"/>
      <c r="UFD236" s="41"/>
      <c r="UFE236" s="41"/>
      <c r="UFF236" s="41"/>
      <c r="UFG236" s="41"/>
      <c r="UFH236" s="41"/>
      <c r="UFI236" s="41"/>
      <c r="UFJ236" s="41"/>
      <c r="UFK236" s="41"/>
      <c r="UFL236" s="41"/>
      <c r="UFM236" s="41"/>
      <c r="UFN236" s="41"/>
      <c r="UFO236" s="41"/>
      <c r="UFP236" s="41"/>
      <c r="UFQ236" s="41"/>
      <c r="UFR236" s="41"/>
      <c r="UFS236" s="41"/>
      <c r="UFT236" s="41"/>
      <c r="UFU236" s="41"/>
      <c r="UFV236" s="41"/>
      <c r="UFW236" s="41"/>
      <c r="UFX236" s="41"/>
      <c r="UFY236" s="41"/>
      <c r="UFZ236" s="41"/>
      <c r="UGA236" s="41"/>
      <c r="UGB236" s="41"/>
      <c r="UGC236" s="41"/>
      <c r="UGD236" s="41"/>
      <c r="UGE236" s="41"/>
      <c r="UGF236" s="41"/>
      <c r="UGG236" s="41"/>
      <c r="UGH236" s="41"/>
      <c r="UGI236" s="41"/>
      <c r="UGJ236" s="41"/>
      <c r="UGK236" s="41"/>
      <c r="UGL236" s="41"/>
      <c r="UGM236" s="41"/>
      <c r="UGN236" s="41"/>
      <c r="UGO236" s="41"/>
      <c r="UGP236" s="41"/>
      <c r="UGQ236" s="41"/>
      <c r="UGR236" s="41"/>
      <c r="UGS236" s="41"/>
      <c r="UGT236" s="41"/>
      <c r="UGU236" s="41"/>
      <c r="UGV236" s="41"/>
      <c r="UGW236" s="41"/>
      <c r="UGX236" s="41"/>
      <c r="UGY236" s="41"/>
      <c r="UGZ236" s="41"/>
      <c r="UHA236" s="41"/>
      <c r="UHB236" s="41"/>
      <c r="UHC236" s="41"/>
      <c r="UHD236" s="41"/>
      <c r="UHE236" s="41"/>
      <c r="UHF236" s="41"/>
      <c r="UHG236" s="41"/>
      <c r="UHH236" s="41"/>
      <c r="UHI236" s="41"/>
      <c r="UHJ236" s="41"/>
      <c r="UHK236" s="41"/>
      <c r="UHL236" s="41"/>
      <c r="UHM236" s="41"/>
      <c r="UHN236" s="41"/>
      <c r="UHO236" s="41"/>
      <c r="UHP236" s="41"/>
      <c r="UHQ236" s="41"/>
      <c r="UHR236" s="41"/>
      <c r="UHS236" s="41"/>
      <c r="UHT236" s="41"/>
      <c r="UHU236" s="41"/>
      <c r="UHV236" s="41"/>
      <c r="UHW236" s="41"/>
      <c r="UHX236" s="41"/>
      <c r="UHY236" s="41"/>
      <c r="UHZ236" s="41"/>
      <c r="UIA236" s="41"/>
      <c r="UIB236" s="41"/>
      <c r="UIC236" s="41"/>
      <c r="UID236" s="41"/>
      <c r="UIE236" s="41"/>
      <c r="UIF236" s="41"/>
      <c r="UIG236" s="41"/>
      <c r="UIH236" s="41"/>
      <c r="UII236" s="41"/>
      <c r="UIJ236" s="41"/>
      <c r="UIK236" s="41"/>
      <c r="UIL236" s="41"/>
      <c r="UIM236" s="41"/>
      <c r="UIN236" s="41"/>
      <c r="UIO236" s="41"/>
      <c r="UIP236" s="41"/>
      <c r="UIQ236" s="41"/>
      <c r="UIR236" s="41"/>
      <c r="UIS236" s="41"/>
      <c r="UIT236" s="41"/>
      <c r="UIU236" s="41"/>
      <c r="UIV236" s="41"/>
      <c r="UIW236" s="41"/>
      <c r="UIX236" s="41"/>
      <c r="UIY236" s="41"/>
      <c r="UIZ236" s="41"/>
      <c r="UJA236" s="41"/>
      <c r="UJB236" s="41"/>
      <c r="UJC236" s="41"/>
      <c r="UJD236" s="41"/>
      <c r="UJE236" s="41"/>
      <c r="UJF236" s="41"/>
      <c r="UJG236" s="41"/>
      <c r="UJH236" s="41"/>
      <c r="UJI236" s="41"/>
      <c r="UJJ236" s="41"/>
      <c r="UJK236" s="41"/>
      <c r="UJL236" s="41"/>
      <c r="UJM236" s="41"/>
      <c r="UJN236" s="41"/>
      <c r="UJO236" s="41"/>
      <c r="UJP236" s="41"/>
      <c r="UJQ236" s="41"/>
      <c r="UJR236" s="41"/>
      <c r="UJS236" s="41"/>
      <c r="UJT236" s="41"/>
      <c r="UJU236" s="41"/>
      <c r="UJV236" s="41"/>
      <c r="UJW236" s="41"/>
      <c r="UJX236" s="41"/>
      <c r="UJY236" s="41"/>
      <c r="UJZ236" s="41"/>
      <c r="UKA236" s="41"/>
      <c r="UKB236" s="41"/>
      <c r="UKC236" s="41"/>
      <c r="UKD236" s="41"/>
      <c r="UKE236" s="41"/>
      <c r="UKF236" s="41"/>
      <c r="UKG236" s="41"/>
      <c r="UKH236" s="41"/>
      <c r="UKI236" s="41"/>
      <c r="UKJ236" s="41"/>
      <c r="UKK236" s="41"/>
      <c r="UKL236" s="41"/>
      <c r="UKM236" s="41"/>
      <c r="UKN236" s="41"/>
      <c r="UKO236" s="41"/>
      <c r="UKP236" s="41"/>
      <c r="UKQ236" s="41"/>
      <c r="UKR236" s="41"/>
      <c r="UKS236" s="41"/>
      <c r="UKT236" s="41"/>
      <c r="UKU236" s="41"/>
      <c r="UKV236" s="41"/>
      <c r="UKW236" s="41"/>
      <c r="UKX236" s="41"/>
      <c r="UKY236" s="41"/>
      <c r="UKZ236" s="41"/>
      <c r="ULA236" s="41"/>
      <c r="ULB236" s="41"/>
      <c r="ULC236" s="41"/>
      <c r="ULD236" s="41"/>
      <c r="ULE236" s="41"/>
      <c r="ULF236" s="41"/>
      <c r="ULG236" s="41"/>
      <c r="ULH236" s="41"/>
      <c r="ULI236" s="41"/>
      <c r="ULJ236" s="41"/>
      <c r="ULK236" s="41"/>
      <c r="ULL236" s="41"/>
      <c r="ULM236" s="41"/>
      <c r="ULN236" s="41"/>
      <c r="ULO236" s="41"/>
      <c r="ULP236" s="41"/>
      <c r="ULQ236" s="41"/>
      <c r="ULR236" s="41"/>
      <c r="ULS236" s="41"/>
      <c r="ULT236" s="41"/>
      <c r="ULU236" s="41"/>
      <c r="ULV236" s="41"/>
      <c r="ULW236" s="41"/>
      <c r="ULX236" s="41"/>
      <c r="ULY236" s="41"/>
      <c r="ULZ236" s="41"/>
      <c r="UMA236" s="41"/>
      <c r="UMB236" s="41"/>
      <c r="UMC236" s="41"/>
      <c r="UMD236" s="41"/>
      <c r="UME236" s="41"/>
      <c r="UMF236" s="41"/>
      <c r="UMG236" s="41"/>
      <c r="UMH236" s="41"/>
      <c r="UMI236" s="41"/>
      <c r="UMJ236" s="41"/>
      <c r="UMK236" s="41"/>
      <c r="UML236" s="41"/>
      <c r="UMM236" s="41"/>
      <c r="UMN236" s="41"/>
      <c r="UMO236" s="41"/>
      <c r="UMP236" s="41"/>
      <c r="UMQ236" s="41"/>
      <c r="UMR236" s="41"/>
      <c r="UMS236" s="41"/>
      <c r="UMT236" s="41"/>
      <c r="UMU236" s="41"/>
      <c r="UMV236" s="41"/>
      <c r="UMW236" s="41"/>
      <c r="UMX236" s="41"/>
      <c r="UMY236" s="41"/>
      <c r="UMZ236" s="41"/>
      <c r="UNA236" s="41"/>
      <c r="UNB236" s="41"/>
      <c r="UNC236" s="41"/>
      <c r="UND236" s="41"/>
      <c r="UNE236" s="41"/>
      <c r="UNF236" s="41"/>
      <c r="UNG236" s="41"/>
      <c r="UNH236" s="41"/>
      <c r="UNI236" s="41"/>
      <c r="UNJ236" s="41"/>
      <c r="UNK236" s="41"/>
      <c r="UNL236" s="41"/>
      <c r="UNM236" s="41"/>
      <c r="UNN236" s="41"/>
      <c r="UNO236" s="41"/>
      <c r="UNP236" s="41"/>
      <c r="UNQ236" s="41"/>
      <c r="UNR236" s="41"/>
      <c r="UNS236" s="41"/>
      <c r="UNT236" s="41"/>
      <c r="UNU236" s="41"/>
      <c r="UNV236" s="41"/>
      <c r="UNW236" s="41"/>
      <c r="UNX236" s="41"/>
      <c r="UNY236" s="41"/>
      <c r="UNZ236" s="41"/>
      <c r="UOA236" s="41"/>
      <c r="UOB236" s="41"/>
      <c r="UOC236" s="41"/>
      <c r="UOD236" s="41"/>
      <c r="UOE236" s="41"/>
      <c r="UOF236" s="41"/>
      <c r="UOG236" s="41"/>
      <c r="UOH236" s="41"/>
      <c r="UOI236" s="41"/>
      <c r="UOJ236" s="41"/>
      <c r="UOK236" s="41"/>
      <c r="UOL236" s="41"/>
      <c r="UOM236" s="41"/>
      <c r="UON236" s="41"/>
      <c r="UOO236" s="41"/>
      <c r="UOP236" s="41"/>
      <c r="UOQ236" s="41"/>
      <c r="UOR236" s="41"/>
      <c r="UOS236" s="41"/>
      <c r="UOT236" s="41"/>
      <c r="UOU236" s="41"/>
      <c r="UOV236" s="41"/>
      <c r="UOW236" s="41"/>
      <c r="UOX236" s="41"/>
      <c r="UOY236" s="41"/>
      <c r="UOZ236" s="41"/>
      <c r="UPA236" s="41"/>
      <c r="UPB236" s="41"/>
      <c r="UPC236" s="41"/>
      <c r="UPD236" s="41"/>
      <c r="UPE236" s="41"/>
      <c r="UPF236" s="41"/>
      <c r="UPG236" s="41"/>
      <c r="UPH236" s="41"/>
      <c r="UPI236" s="41"/>
      <c r="UPJ236" s="41"/>
      <c r="UPK236" s="41"/>
      <c r="UPL236" s="41"/>
      <c r="UPM236" s="41"/>
      <c r="UPN236" s="41"/>
      <c r="UPO236" s="41"/>
      <c r="UPP236" s="41"/>
      <c r="UPQ236" s="41"/>
      <c r="UPR236" s="41"/>
      <c r="UPS236" s="41"/>
      <c r="UPT236" s="41"/>
      <c r="UPU236" s="41"/>
      <c r="UPV236" s="41"/>
      <c r="UPW236" s="41"/>
      <c r="UPX236" s="41"/>
      <c r="UPY236" s="41"/>
      <c r="UPZ236" s="41"/>
      <c r="UQA236" s="41"/>
      <c r="UQB236" s="41"/>
      <c r="UQC236" s="41"/>
      <c r="UQD236" s="41"/>
      <c r="UQE236" s="41"/>
      <c r="UQF236" s="41"/>
      <c r="UQG236" s="41"/>
      <c r="UQH236" s="41"/>
      <c r="UQI236" s="41"/>
      <c r="UQJ236" s="41"/>
      <c r="UQK236" s="41"/>
      <c r="UQL236" s="41"/>
      <c r="UQM236" s="41"/>
      <c r="UQN236" s="41"/>
      <c r="UQO236" s="41"/>
      <c r="UQP236" s="41"/>
      <c r="UQQ236" s="41"/>
      <c r="UQR236" s="41"/>
      <c r="UQS236" s="41"/>
      <c r="UQT236" s="41"/>
      <c r="UQU236" s="41"/>
      <c r="UQV236" s="41"/>
      <c r="UQW236" s="41"/>
      <c r="UQX236" s="41"/>
      <c r="UQY236" s="41"/>
      <c r="UQZ236" s="41"/>
      <c r="URA236" s="41"/>
      <c r="URB236" s="41"/>
      <c r="URC236" s="41"/>
      <c r="URD236" s="41"/>
      <c r="URE236" s="41"/>
      <c r="URF236" s="41"/>
      <c r="URG236" s="41"/>
      <c r="URH236" s="41"/>
      <c r="URI236" s="41"/>
      <c r="URJ236" s="41"/>
      <c r="URK236" s="41"/>
      <c r="URL236" s="41"/>
      <c r="URM236" s="41"/>
      <c r="URN236" s="41"/>
      <c r="URO236" s="41"/>
      <c r="URP236" s="41"/>
      <c r="URQ236" s="41"/>
      <c r="URR236" s="41"/>
      <c r="URS236" s="41"/>
      <c r="URT236" s="41"/>
      <c r="URU236" s="41"/>
      <c r="URV236" s="41"/>
      <c r="URW236" s="41"/>
      <c r="URX236" s="41"/>
      <c r="URY236" s="41"/>
      <c r="URZ236" s="41"/>
      <c r="USA236" s="41"/>
      <c r="USB236" s="41"/>
      <c r="USC236" s="41"/>
      <c r="USD236" s="41"/>
      <c r="USE236" s="41"/>
      <c r="USF236" s="41"/>
      <c r="USG236" s="41"/>
      <c r="USH236" s="41"/>
      <c r="USI236" s="41"/>
      <c r="USJ236" s="41"/>
      <c r="USK236" s="41"/>
      <c r="USL236" s="41"/>
      <c r="USM236" s="41"/>
      <c r="USN236" s="41"/>
      <c r="USO236" s="41"/>
      <c r="USP236" s="41"/>
      <c r="USQ236" s="41"/>
      <c r="USR236" s="41"/>
      <c r="USS236" s="41"/>
      <c r="UST236" s="41"/>
      <c r="USU236" s="41"/>
      <c r="USV236" s="41"/>
      <c r="USW236" s="41"/>
      <c r="USX236" s="41"/>
      <c r="USY236" s="41"/>
      <c r="USZ236" s="41"/>
      <c r="UTA236" s="41"/>
      <c r="UTB236" s="41"/>
      <c r="UTC236" s="41"/>
      <c r="UTD236" s="41"/>
      <c r="UTE236" s="41"/>
      <c r="UTF236" s="41"/>
      <c r="UTG236" s="41"/>
      <c r="UTH236" s="41"/>
      <c r="UTI236" s="41"/>
      <c r="UTJ236" s="41"/>
      <c r="UTK236" s="41"/>
      <c r="UTL236" s="41"/>
      <c r="UTM236" s="41"/>
      <c r="UTN236" s="41"/>
      <c r="UTO236" s="41"/>
      <c r="UTP236" s="41"/>
      <c r="UTQ236" s="41"/>
      <c r="UTR236" s="41"/>
      <c r="UTS236" s="41"/>
      <c r="UTT236" s="41"/>
      <c r="UTU236" s="41"/>
      <c r="UTV236" s="41"/>
      <c r="UTW236" s="41"/>
      <c r="UTX236" s="41"/>
      <c r="UTY236" s="41"/>
      <c r="UTZ236" s="41"/>
      <c r="UUA236" s="41"/>
      <c r="UUB236" s="41"/>
      <c r="UUC236" s="41"/>
      <c r="UUD236" s="41"/>
      <c r="UUE236" s="41"/>
      <c r="UUF236" s="41"/>
      <c r="UUG236" s="41"/>
      <c r="UUH236" s="41"/>
      <c r="UUI236" s="41"/>
      <c r="UUJ236" s="41"/>
      <c r="UUK236" s="41"/>
      <c r="UUL236" s="41"/>
      <c r="UUM236" s="41"/>
      <c r="UUN236" s="41"/>
      <c r="UUO236" s="41"/>
      <c r="UUP236" s="41"/>
      <c r="UUQ236" s="41"/>
      <c r="UUR236" s="41"/>
      <c r="UUS236" s="41"/>
      <c r="UUT236" s="41"/>
      <c r="UUU236" s="41"/>
      <c r="UUV236" s="41"/>
      <c r="UUW236" s="41"/>
      <c r="UUX236" s="41"/>
      <c r="UUY236" s="41"/>
      <c r="UUZ236" s="41"/>
      <c r="UVA236" s="41"/>
      <c r="UVB236" s="41"/>
      <c r="UVC236" s="41"/>
      <c r="UVD236" s="41"/>
      <c r="UVE236" s="41"/>
      <c r="UVF236" s="41"/>
      <c r="UVG236" s="41"/>
      <c r="UVH236" s="41"/>
      <c r="UVI236" s="41"/>
      <c r="UVJ236" s="41"/>
      <c r="UVK236" s="41"/>
      <c r="UVL236" s="41"/>
      <c r="UVM236" s="41"/>
      <c r="UVN236" s="41"/>
      <c r="UVO236" s="41"/>
      <c r="UVP236" s="41"/>
      <c r="UVQ236" s="41"/>
      <c r="UVR236" s="41"/>
      <c r="UVS236" s="41"/>
      <c r="UVT236" s="41"/>
      <c r="UVU236" s="41"/>
      <c r="UVV236" s="41"/>
      <c r="UVW236" s="41"/>
      <c r="UVX236" s="41"/>
      <c r="UVY236" s="41"/>
      <c r="UVZ236" s="41"/>
      <c r="UWA236" s="41"/>
      <c r="UWB236" s="41"/>
      <c r="UWC236" s="41"/>
      <c r="UWD236" s="41"/>
      <c r="UWE236" s="41"/>
      <c r="UWF236" s="41"/>
      <c r="UWG236" s="41"/>
      <c r="UWH236" s="41"/>
      <c r="UWI236" s="41"/>
      <c r="UWJ236" s="41"/>
      <c r="UWK236" s="41"/>
      <c r="UWL236" s="41"/>
      <c r="UWM236" s="41"/>
      <c r="UWN236" s="41"/>
      <c r="UWO236" s="41"/>
      <c r="UWP236" s="41"/>
      <c r="UWQ236" s="41"/>
      <c r="UWR236" s="41"/>
      <c r="UWS236" s="41"/>
      <c r="UWT236" s="41"/>
      <c r="UWU236" s="41"/>
      <c r="UWV236" s="41"/>
      <c r="UWW236" s="41"/>
      <c r="UWX236" s="41"/>
      <c r="UWY236" s="41"/>
      <c r="UWZ236" s="41"/>
      <c r="UXA236" s="41"/>
      <c r="UXB236" s="41"/>
      <c r="UXC236" s="41"/>
      <c r="UXD236" s="41"/>
      <c r="UXE236" s="41"/>
      <c r="UXF236" s="41"/>
      <c r="UXG236" s="41"/>
      <c r="UXH236" s="41"/>
      <c r="UXI236" s="41"/>
      <c r="UXJ236" s="41"/>
      <c r="UXK236" s="41"/>
      <c r="UXL236" s="41"/>
      <c r="UXM236" s="41"/>
      <c r="UXN236" s="41"/>
      <c r="UXO236" s="41"/>
      <c r="UXP236" s="41"/>
      <c r="UXQ236" s="41"/>
      <c r="UXR236" s="41"/>
      <c r="UXS236" s="41"/>
      <c r="UXT236" s="41"/>
      <c r="UXU236" s="41"/>
      <c r="UXV236" s="41"/>
      <c r="UXW236" s="41"/>
      <c r="UXX236" s="41"/>
      <c r="UXY236" s="41"/>
      <c r="UXZ236" s="41"/>
      <c r="UYA236" s="41"/>
      <c r="UYB236" s="41"/>
      <c r="UYC236" s="41"/>
      <c r="UYD236" s="41"/>
      <c r="UYE236" s="41"/>
      <c r="UYF236" s="41"/>
      <c r="UYG236" s="41"/>
      <c r="UYH236" s="41"/>
      <c r="UYI236" s="41"/>
      <c r="UYJ236" s="41"/>
      <c r="UYK236" s="41"/>
      <c r="UYL236" s="41"/>
      <c r="UYM236" s="41"/>
      <c r="UYN236" s="41"/>
      <c r="UYO236" s="41"/>
      <c r="UYP236" s="41"/>
      <c r="UYQ236" s="41"/>
      <c r="UYR236" s="41"/>
      <c r="UYS236" s="41"/>
      <c r="UYT236" s="41"/>
      <c r="UYU236" s="41"/>
      <c r="UYV236" s="41"/>
      <c r="UYW236" s="41"/>
      <c r="UYX236" s="41"/>
      <c r="UYY236" s="41"/>
      <c r="UYZ236" s="41"/>
      <c r="UZA236" s="41"/>
      <c r="UZB236" s="41"/>
      <c r="UZC236" s="41"/>
      <c r="UZD236" s="41"/>
      <c r="UZE236" s="41"/>
      <c r="UZF236" s="41"/>
      <c r="UZG236" s="41"/>
      <c r="UZH236" s="41"/>
      <c r="UZI236" s="41"/>
      <c r="UZJ236" s="41"/>
      <c r="UZK236" s="41"/>
      <c r="UZL236" s="41"/>
      <c r="UZM236" s="41"/>
      <c r="UZN236" s="41"/>
      <c r="UZO236" s="41"/>
      <c r="UZP236" s="41"/>
      <c r="UZQ236" s="41"/>
      <c r="UZR236" s="41"/>
      <c r="UZS236" s="41"/>
      <c r="UZT236" s="41"/>
      <c r="UZU236" s="41"/>
      <c r="UZV236" s="41"/>
      <c r="UZW236" s="41"/>
      <c r="UZX236" s="41"/>
      <c r="UZY236" s="41"/>
      <c r="UZZ236" s="41"/>
      <c r="VAA236" s="41"/>
      <c r="VAB236" s="41"/>
      <c r="VAC236" s="41"/>
      <c r="VAD236" s="41"/>
      <c r="VAE236" s="41"/>
      <c r="VAF236" s="41"/>
      <c r="VAG236" s="41"/>
      <c r="VAH236" s="41"/>
      <c r="VAI236" s="41"/>
      <c r="VAJ236" s="41"/>
      <c r="VAK236" s="41"/>
      <c r="VAL236" s="41"/>
      <c r="VAM236" s="41"/>
      <c r="VAN236" s="41"/>
      <c r="VAO236" s="41"/>
      <c r="VAP236" s="41"/>
      <c r="VAQ236" s="41"/>
      <c r="VAR236" s="41"/>
      <c r="VAS236" s="41"/>
      <c r="VAT236" s="41"/>
      <c r="VAU236" s="41"/>
      <c r="VAV236" s="41"/>
      <c r="VAW236" s="41"/>
      <c r="VAX236" s="41"/>
      <c r="VAY236" s="41"/>
      <c r="VAZ236" s="41"/>
      <c r="VBA236" s="41"/>
      <c r="VBB236" s="41"/>
      <c r="VBC236" s="41"/>
      <c r="VBD236" s="41"/>
      <c r="VBE236" s="41"/>
      <c r="VBF236" s="41"/>
      <c r="VBG236" s="41"/>
      <c r="VBH236" s="41"/>
      <c r="VBI236" s="41"/>
      <c r="VBJ236" s="41"/>
      <c r="VBK236" s="41"/>
      <c r="VBL236" s="41"/>
      <c r="VBM236" s="41"/>
      <c r="VBN236" s="41"/>
      <c r="VBO236" s="41"/>
      <c r="VBP236" s="41"/>
      <c r="VBQ236" s="41"/>
      <c r="VBR236" s="41"/>
      <c r="VBS236" s="41"/>
      <c r="VBT236" s="41"/>
      <c r="VBU236" s="41"/>
      <c r="VBV236" s="41"/>
      <c r="VBW236" s="41"/>
      <c r="VBX236" s="41"/>
      <c r="VBY236" s="41"/>
      <c r="VBZ236" s="41"/>
      <c r="VCA236" s="41"/>
      <c r="VCB236" s="41"/>
      <c r="VCC236" s="41"/>
      <c r="VCD236" s="41"/>
      <c r="VCE236" s="41"/>
      <c r="VCF236" s="41"/>
      <c r="VCG236" s="41"/>
      <c r="VCH236" s="41"/>
      <c r="VCI236" s="41"/>
      <c r="VCJ236" s="41"/>
      <c r="VCK236" s="41"/>
      <c r="VCL236" s="41"/>
      <c r="VCM236" s="41"/>
      <c r="VCN236" s="41"/>
      <c r="VCO236" s="41"/>
      <c r="VCP236" s="41"/>
      <c r="VCQ236" s="41"/>
      <c r="VCR236" s="41"/>
      <c r="VCS236" s="41"/>
      <c r="VCT236" s="41"/>
      <c r="VCU236" s="41"/>
      <c r="VCV236" s="41"/>
      <c r="VCW236" s="41"/>
      <c r="VCX236" s="41"/>
      <c r="VCY236" s="41"/>
      <c r="VCZ236" s="41"/>
      <c r="VDA236" s="41"/>
      <c r="VDB236" s="41"/>
      <c r="VDC236" s="41"/>
      <c r="VDD236" s="41"/>
      <c r="VDE236" s="41"/>
      <c r="VDF236" s="41"/>
      <c r="VDG236" s="41"/>
      <c r="VDH236" s="41"/>
      <c r="VDI236" s="41"/>
      <c r="VDJ236" s="41"/>
      <c r="VDK236" s="41"/>
      <c r="VDL236" s="41"/>
      <c r="VDM236" s="41"/>
      <c r="VDN236" s="41"/>
      <c r="VDO236" s="41"/>
      <c r="VDP236" s="41"/>
      <c r="VDQ236" s="41"/>
      <c r="VDR236" s="41"/>
      <c r="VDS236" s="41"/>
      <c r="VDT236" s="41"/>
      <c r="VDU236" s="41"/>
      <c r="VDV236" s="41"/>
      <c r="VDW236" s="41"/>
      <c r="VDX236" s="41"/>
      <c r="VDY236" s="41"/>
      <c r="VDZ236" s="41"/>
      <c r="VEA236" s="41"/>
      <c r="VEB236" s="41"/>
      <c r="VEC236" s="41"/>
      <c r="VED236" s="41"/>
      <c r="VEE236" s="41"/>
      <c r="VEF236" s="41"/>
      <c r="VEG236" s="41"/>
      <c r="VEH236" s="41"/>
      <c r="VEI236" s="41"/>
      <c r="VEJ236" s="41"/>
      <c r="VEK236" s="41"/>
      <c r="VEL236" s="41"/>
      <c r="VEM236" s="41"/>
      <c r="VEN236" s="41"/>
      <c r="VEO236" s="41"/>
      <c r="VEP236" s="41"/>
      <c r="VEQ236" s="41"/>
      <c r="VER236" s="41"/>
      <c r="VES236" s="41"/>
      <c r="VET236" s="41"/>
      <c r="VEU236" s="41"/>
      <c r="VEV236" s="41"/>
      <c r="VEW236" s="41"/>
      <c r="VEX236" s="41"/>
      <c r="VEY236" s="41"/>
      <c r="VEZ236" s="41"/>
      <c r="VFA236" s="41"/>
      <c r="VFB236" s="41"/>
      <c r="VFC236" s="41"/>
      <c r="VFD236" s="41"/>
      <c r="VFE236" s="41"/>
      <c r="VFF236" s="41"/>
      <c r="VFG236" s="41"/>
      <c r="VFH236" s="41"/>
      <c r="VFI236" s="41"/>
      <c r="VFJ236" s="41"/>
      <c r="VFK236" s="41"/>
      <c r="VFL236" s="41"/>
      <c r="VFM236" s="41"/>
      <c r="VFN236" s="41"/>
      <c r="VFO236" s="41"/>
      <c r="VFP236" s="41"/>
      <c r="VFQ236" s="41"/>
      <c r="VFR236" s="41"/>
      <c r="VFS236" s="41"/>
      <c r="VFT236" s="41"/>
      <c r="VFU236" s="41"/>
      <c r="VFV236" s="41"/>
      <c r="VFW236" s="41"/>
      <c r="VFX236" s="41"/>
      <c r="VFY236" s="41"/>
      <c r="VFZ236" s="41"/>
      <c r="VGA236" s="41"/>
      <c r="VGB236" s="41"/>
      <c r="VGC236" s="41"/>
      <c r="VGD236" s="41"/>
      <c r="VGE236" s="41"/>
      <c r="VGF236" s="41"/>
      <c r="VGG236" s="41"/>
      <c r="VGH236" s="41"/>
      <c r="VGI236" s="41"/>
      <c r="VGJ236" s="41"/>
      <c r="VGK236" s="41"/>
      <c r="VGL236" s="41"/>
      <c r="VGM236" s="41"/>
      <c r="VGN236" s="41"/>
      <c r="VGO236" s="41"/>
      <c r="VGP236" s="41"/>
      <c r="VGQ236" s="41"/>
      <c r="VGR236" s="41"/>
      <c r="VGS236" s="41"/>
      <c r="VGT236" s="41"/>
      <c r="VGU236" s="41"/>
      <c r="VGV236" s="41"/>
      <c r="VGW236" s="41"/>
      <c r="VGX236" s="41"/>
      <c r="VGY236" s="41"/>
      <c r="VGZ236" s="41"/>
      <c r="VHA236" s="41"/>
      <c r="VHB236" s="41"/>
      <c r="VHC236" s="41"/>
      <c r="VHD236" s="41"/>
      <c r="VHE236" s="41"/>
      <c r="VHF236" s="41"/>
      <c r="VHG236" s="41"/>
      <c r="VHH236" s="41"/>
      <c r="VHI236" s="41"/>
      <c r="VHJ236" s="41"/>
      <c r="VHK236" s="41"/>
      <c r="VHL236" s="41"/>
      <c r="VHM236" s="41"/>
      <c r="VHN236" s="41"/>
      <c r="VHO236" s="41"/>
      <c r="VHP236" s="41"/>
      <c r="VHQ236" s="41"/>
      <c r="VHR236" s="41"/>
      <c r="VHS236" s="41"/>
      <c r="VHT236" s="41"/>
      <c r="VHU236" s="41"/>
      <c r="VHV236" s="41"/>
      <c r="VHW236" s="41"/>
      <c r="VHX236" s="41"/>
      <c r="VHY236" s="41"/>
      <c r="VHZ236" s="41"/>
      <c r="VIA236" s="41"/>
      <c r="VIB236" s="41"/>
      <c r="VIC236" s="41"/>
      <c r="VID236" s="41"/>
      <c r="VIE236" s="41"/>
      <c r="VIF236" s="41"/>
      <c r="VIG236" s="41"/>
      <c r="VIH236" s="41"/>
      <c r="VII236" s="41"/>
      <c r="VIJ236" s="41"/>
      <c r="VIK236" s="41"/>
      <c r="VIL236" s="41"/>
      <c r="VIM236" s="41"/>
      <c r="VIN236" s="41"/>
      <c r="VIO236" s="41"/>
      <c r="VIP236" s="41"/>
      <c r="VIQ236" s="41"/>
      <c r="VIR236" s="41"/>
      <c r="VIS236" s="41"/>
      <c r="VIT236" s="41"/>
      <c r="VIU236" s="41"/>
      <c r="VIV236" s="41"/>
      <c r="VIW236" s="41"/>
      <c r="VIX236" s="41"/>
      <c r="VIY236" s="41"/>
      <c r="VIZ236" s="41"/>
      <c r="VJA236" s="41"/>
      <c r="VJB236" s="41"/>
      <c r="VJC236" s="41"/>
      <c r="VJD236" s="41"/>
      <c r="VJE236" s="41"/>
      <c r="VJF236" s="41"/>
      <c r="VJG236" s="41"/>
      <c r="VJH236" s="41"/>
      <c r="VJI236" s="41"/>
      <c r="VJJ236" s="41"/>
      <c r="VJK236" s="41"/>
      <c r="VJL236" s="41"/>
      <c r="VJM236" s="41"/>
      <c r="VJN236" s="41"/>
      <c r="VJO236" s="41"/>
      <c r="VJP236" s="41"/>
      <c r="VJQ236" s="41"/>
      <c r="VJR236" s="41"/>
      <c r="VJS236" s="41"/>
      <c r="VJT236" s="41"/>
      <c r="VJU236" s="41"/>
      <c r="VJV236" s="41"/>
      <c r="VJW236" s="41"/>
      <c r="VJX236" s="41"/>
      <c r="VJY236" s="41"/>
      <c r="VJZ236" s="41"/>
      <c r="VKA236" s="41"/>
      <c r="VKB236" s="41"/>
      <c r="VKC236" s="41"/>
      <c r="VKD236" s="41"/>
      <c r="VKE236" s="41"/>
      <c r="VKF236" s="41"/>
      <c r="VKG236" s="41"/>
      <c r="VKH236" s="41"/>
      <c r="VKI236" s="41"/>
      <c r="VKJ236" s="41"/>
      <c r="VKK236" s="41"/>
      <c r="VKL236" s="41"/>
      <c r="VKM236" s="41"/>
      <c r="VKN236" s="41"/>
      <c r="VKO236" s="41"/>
      <c r="VKP236" s="41"/>
      <c r="VKQ236" s="41"/>
      <c r="VKR236" s="41"/>
      <c r="VKS236" s="41"/>
      <c r="VKT236" s="41"/>
      <c r="VKU236" s="41"/>
      <c r="VKV236" s="41"/>
      <c r="VKW236" s="41"/>
      <c r="VKX236" s="41"/>
      <c r="VKY236" s="41"/>
      <c r="VKZ236" s="41"/>
      <c r="VLA236" s="41"/>
      <c r="VLB236" s="41"/>
      <c r="VLC236" s="41"/>
      <c r="VLD236" s="41"/>
      <c r="VLE236" s="41"/>
      <c r="VLF236" s="41"/>
      <c r="VLG236" s="41"/>
      <c r="VLH236" s="41"/>
      <c r="VLI236" s="41"/>
      <c r="VLJ236" s="41"/>
      <c r="VLK236" s="41"/>
      <c r="VLL236" s="41"/>
      <c r="VLM236" s="41"/>
      <c r="VLN236" s="41"/>
      <c r="VLO236" s="41"/>
      <c r="VLP236" s="41"/>
      <c r="VLQ236" s="41"/>
      <c r="VLR236" s="41"/>
      <c r="VLS236" s="41"/>
      <c r="VLT236" s="41"/>
      <c r="VLU236" s="41"/>
      <c r="VLV236" s="41"/>
      <c r="VLW236" s="41"/>
      <c r="VLX236" s="41"/>
      <c r="VLY236" s="41"/>
      <c r="VLZ236" s="41"/>
      <c r="VMA236" s="41"/>
      <c r="VMB236" s="41"/>
      <c r="VMC236" s="41"/>
      <c r="VMD236" s="41"/>
      <c r="VME236" s="41"/>
      <c r="VMF236" s="41"/>
      <c r="VMG236" s="41"/>
      <c r="VMH236" s="41"/>
      <c r="VMI236" s="41"/>
      <c r="VMJ236" s="41"/>
      <c r="VMK236" s="41"/>
      <c r="VML236" s="41"/>
      <c r="VMM236" s="41"/>
      <c r="VMN236" s="41"/>
      <c r="VMO236" s="41"/>
      <c r="VMP236" s="41"/>
      <c r="VMQ236" s="41"/>
      <c r="VMR236" s="41"/>
      <c r="VMS236" s="41"/>
      <c r="VMT236" s="41"/>
      <c r="VMU236" s="41"/>
      <c r="VMV236" s="41"/>
      <c r="VMW236" s="41"/>
      <c r="VMX236" s="41"/>
      <c r="VMY236" s="41"/>
      <c r="VMZ236" s="41"/>
      <c r="VNA236" s="41"/>
      <c r="VNB236" s="41"/>
      <c r="VNC236" s="41"/>
      <c r="VND236" s="41"/>
      <c r="VNE236" s="41"/>
      <c r="VNF236" s="41"/>
      <c r="VNG236" s="41"/>
      <c r="VNH236" s="41"/>
      <c r="VNI236" s="41"/>
      <c r="VNJ236" s="41"/>
      <c r="VNK236" s="41"/>
      <c r="VNL236" s="41"/>
      <c r="VNM236" s="41"/>
      <c r="VNN236" s="41"/>
      <c r="VNO236" s="41"/>
      <c r="VNP236" s="41"/>
      <c r="VNQ236" s="41"/>
      <c r="VNR236" s="41"/>
      <c r="VNS236" s="41"/>
      <c r="VNT236" s="41"/>
      <c r="VNU236" s="41"/>
      <c r="VNV236" s="41"/>
      <c r="VNW236" s="41"/>
      <c r="VNX236" s="41"/>
      <c r="VNY236" s="41"/>
      <c r="VNZ236" s="41"/>
      <c r="VOA236" s="41"/>
      <c r="VOB236" s="41"/>
      <c r="VOC236" s="41"/>
      <c r="VOD236" s="41"/>
      <c r="VOE236" s="41"/>
      <c r="VOF236" s="41"/>
      <c r="VOG236" s="41"/>
      <c r="VOH236" s="41"/>
      <c r="VOI236" s="41"/>
      <c r="VOJ236" s="41"/>
      <c r="VOK236" s="41"/>
      <c r="VOL236" s="41"/>
      <c r="VOM236" s="41"/>
      <c r="VON236" s="41"/>
      <c r="VOO236" s="41"/>
      <c r="VOP236" s="41"/>
      <c r="VOQ236" s="41"/>
      <c r="VOR236" s="41"/>
      <c r="VOS236" s="41"/>
      <c r="VOT236" s="41"/>
      <c r="VOU236" s="41"/>
      <c r="VOV236" s="41"/>
      <c r="VOW236" s="41"/>
      <c r="VOX236" s="41"/>
      <c r="VOY236" s="41"/>
      <c r="VOZ236" s="41"/>
      <c r="VPA236" s="41"/>
      <c r="VPB236" s="41"/>
      <c r="VPC236" s="41"/>
      <c r="VPD236" s="41"/>
      <c r="VPE236" s="41"/>
      <c r="VPF236" s="41"/>
      <c r="VPG236" s="41"/>
      <c r="VPH236" s="41"/>
      <c r="VPI236" s="41"/>
      <c r="VPJ236" s="41"/>
      <c r="VPK236" s="41"/>
      <c r="VPL236" s="41"/>
      <c r="VPM236" s="41"/>
      <c r="VPN236" s="41"/>
      <c r="VPO236" s="41"/>
      <c r="VPP236" s="41"/>
      <c r="VPQ236" s="41"/>
      <c r="VPR236" s="41"/>
      <c r="VPS236" s="41"/>
      <c r="VPT236" s="41"/>
      <c r="VPU236" s="41"/>
      <c r="VPV236" s="41"/>
      <c r="VPW236" s="41"/>
      <c r="VPX236" s="41"/>
      <c r="VPY236" s="41"/>
      <c r="VPZ236" s="41"/>
      <c r="VQA236" s="41"/>
      <c r="VQB236" s="41"/>
      <c r="VQC236" s="41"/>
      <c r="VQD236" s="41"/>
      <c r="VQE236" s="41"/>
      <c r="VQF236" s="41"/>
      <c r="VQG236" s="41"/>
      <c r="VQH236" s="41"/>
      <c r="VQI236" s="41"/>
      <c r="VQJ236" s="41"/>
      <c r="VQK236" s="41"/>
      <c r="VQL236" s="41"/>
      <c r="VQM236" s="41"/>
      <c r="VQN236" s="41"/>
      <c r="VQO236" s="41"/>
      <c r="VQP236" s="41"/>
      <c r="VQQ236" s="41"/>
      <c r="VQR236" s="41"/>
      <c r="VQS236" s="41"/>
      <c r="VQT236" s="41"/>
      <c r="VQU236" s="41"/>
      <c r="VQV236" s="41"/>
      <c r="VQW236" s="41"/>
      <c r="VQX236" s="41"/>
      <c r="VQY236" s="41"/>
      <c r="VQZ236" s="41"/>
      <c r="VRA236" s="41"/>
      <c r="VRB236" s="41"/>
      <c r="VRC236" s="41"/>
      <c r="VRD236" s="41"/>
      <c r="VRE236" s="41"/>
      <c r="VRF236" s="41"/>
      <c r="VRG236" s="41"/>
      <c r="VRH236" s="41"/>
      <c r="VRI236" s="41"/>
      <c r="VRJ236" s="41"/>
      <c r="VRK236" s="41"/>
      <c r="VRL236" s="41"/>
      <c r="VRM236" s="41"/>
      <c r="VRN236" s="41"/>
      <c r="VRO236" s="41"/>
      <c r="VRP236" s="41"/>
      <c r="VRQ236" s="41"/>
      <c r="VRR236" s="41"/>
      <c r="VRS236" s="41"/>
      <c r="VRT236" s="41"/>
      <c r="VRU236" s="41"/>
      <c r="VRV236" s="41"/>
      <c r="VRW236" s="41"/>
      <c r="VRX236" s="41"/>
      <c r="VRY236" s="41"/>
      <c r="VRZ236" s="41"/>
      <c r="VSA236" s="41"/>
      <c r="VSB236" s="41"/>
      <c r="VSC236" s="41"/>
      <c r="VSD236" s="41"/>
      <c r="VSE236" s="41"/>
      <c r="VSF236" s="41"/>
      <c r="VSG236" s="41"/>
      <c r="VSH236" s="41"/>
      <c r="VSI236" s="41"/>
      <c r="VSJ236" s="41"/>
      <c r="VSK236" s="41"/>
      <c r="VSL236" s="41"/>
      <c r="VSM236" s="41"/>
      <c r="VSN236" s="41"/>
      <c r="VSO236" s="41"/>
      <c r="VSP236" s="41"/>
      <c r="VSQ236" s="41"/>
      <c r="VSR236" s="41"/>
      <c r="VSS236" s="41"/>
      <c r="VST236" s="41"/>
      <c r="VSU236" s="41"/>
      <c r="VSV236" s="41"/>
      <c r="VSW236" s="41"/>
      <c r="VSX236" s="41"/>
      <c r="VSY236" s="41"/>
      <c r="VSZ236" s="41"/>
      <c r="VTA236" s="41"/>
      <c r="VTB236" s="41"/>
      <c r="VTC236" s="41"/>
      <c r="VTD236" s="41"/>
      <c r="VTE236" s="41"/>
      <c r="VTF236" s="41"/>
      <c r="VTG236" s="41"/>
      <c r="VTH236" s="41"/>
      <c r="VTI236" s="41"/>
      <c r="VTJ236" s="41"/>
      <c r="VTK236" s="41"/>
      <c r="VTL236" s="41"/>
      <c r="VTM236" s="41"/>
      <c r="VTN236" s="41"/>
      <c r="VTO236" s="41"/>
      <c r="VTP236" s="41"/>
      <c r="VTQ236" s="41"/>
      <c r="VTR236" s="41"/>
      <c r="VTS236" s="41"/>
      <c r="VTT236" s="41"/>
      <c r="VTU236" s="41"/>
      <c r="VTV236" s="41"/>
      <c r="VTW236" s="41"/>
      <c r="VTX236" s="41"/>
      <c r="VTY236" s="41"/>
      <c r="VTZ236" s="41"/>
      <c r="VUA236" s="41"/>
      <c r="VUB236" s="41"/>
      <c r="VUC236" s="41"/>
      <c r="VUD236" s="41"/>
      <c r="VUE236" s="41"/>
      <c r="VUF236" s="41"/>
      <c r="VUG236" s="41"/>
      <c r="VUH236" s="41"/>
      <c r="VUI236" s="41"/>
      <c r="VUJ236" s="41"/>
      <c r="VUK236" s="41"/>
      <c r="VUL236" s="41"/>
      <c r="VUM236" s="41"/>
      <c r="VUN236" s="41"/>
      <c r="VUO236" s="41"/>
      <c r="VUP236" s="41"/>
      <c r="VUQ236" s="41"/>
      <c r="VUR236" s="41"/>
      <c r="VUS236" s="41"/>
      <c r="VUT236" s="41"/>
      <c r="VUU236" s="41"/>
      <c r="VUV236" s="41"/>
      <c r="VUW236" s="41"/>
      <c r="VUX236" s="41"/>
      <c r="VUY236" s="41"/>
      <c r="VUZ236" s="41"/>
      <c r="VVA236" s="41"/>
      <c r="VVB236" s="41"/>
      <c r="VVC236" s="41"/>
      <c r="VVD236" s="41"/>
      <c r="VVE236" s="41"/>
      <c r="VVF236" s="41"/>
      <c r="VVG236" s="41"/>
      <c r="VVH236" s="41"/>
      <c r="VVI236" s="41"/>
      <c r="VVJ236" s="41"/>
      <c r="VVK236" s="41"/>
      <c r="VVL236" s="41"/>
      <c r="VVM236" s="41"/>
      <c r="VVN236" s="41"/>
      <c r="VVO236" s="41"/>
      <c r="VVP236" s="41"/>
      <c r="VVQ236" s="41"/>
      <c r="VVR236" s="41"/>
      <c r="VVS236" s="41"/>
      <c r="VVT236" s="41"/>
      <c r="VVU236" s="41"/>
      <c r="VVV236" s="41"/>
      <c r="VVW236" s="41"/>
      <c r="VVX236" s="41"/>
      <c r="VVY236" s="41"/>
      <c r="VVZ236" s="41"/>
      <c r="VWA236" s="41"/>
      <c r="VWB236" s="41"/>
      <c r="VWC236" s="41"/>
      <c r="VWD236" s="41"/>
      <c r="VWE236" s="41"/>
      <c r="VWF236" s="41"/>
      <c r="VWG236" s="41"/>
      <c r="VWH236" s="41"/>
      <c r="VWI236" s="41"/>
      <c r="VWJ236" s="41"/>
      <c r="VWK236" s="41"/>
      <c r="VWL236" s="41"/>
      <c r="VWM236" s="41"/>
      <c r="VWN236" s="41"/>
      <c r="VWO236" s="41"/>
      <c r="VWP236" s="41"/>
      <c r="VWQ236" s="41"/>
      <c r="VWR236" s="41"/>
      <c r="VWS236" s="41"/>
      <c r="VWT236" s="41"/>
      <c r="VWU236" s="41"/>
      <c r="VWV236" s="41"/>
      <c r="VWW236" s="41"/>
      <c r="VWX236" s="41"/>
      <c r="VWY236" s="41"/>
      <c r="VWZ236" s="41"/>
      <c r="VXA236" s="41"/>
      <c r="VXB236" s="41"/>
      <c r="VXC236" s="41"/>
      <c r="VXD236" s="41"/>
      <c r="VXE236" s="41"/>
      <c r="VXF236" s="41"/>
      <c r="VXG236" s="41"/>
      <c r="VXH236" s="41"/>
      <c r="VXI236" s="41"/>
      <c r="VXJ236" s="41"/>
      <c r="VXK236" s="41"/>
      <c r="VXL236" s="41"/>
      <c r="VXM236" s="41"/>
      <c r="VXN236" s="41"/>
      <c r="VXO236" s="41"/>
      <c r="VXP236" s="41"/>
      <c r="VXQ236" s="41"/>
      <c r="VXR236" s="41"/>
      <c r="VXS236" s="41"/>
      <c r="VXT236" s="41"/>
      <c r="VXU236" s="41"/>
      <c r="VXV236" s="41"/>
      <c r="VXW236" s="41"/>
      <c r="VXX236" s="41"/>
      <c r="VXY236" s="41"/>
      <c r="VXZ236" s="41"/>
      <c r="VYA236" s="41"/>
      <c r="VYB236" s="41"/>
      <c r="VYC236" s="41"/>
      <c r="VYD236" s="41"/>
      <c r="VYE236" s="41"/>
      <c r="VYF236" s="41"/>
      <c r="VYG236" s="41"/>
      <c r="VYH236" s="41"/>
      <c r="VYI236" s="41"/>
      <c r="VYJ236" s="41"/>
      <c r="VYK236" s="41"/>
      <c r="VYL236" s="41"/>
      <c r="VYM236" s="41"/>
      <c r="VYN236" s="41"/>
      <c r="VYO236" s="41"/>
      <c r="VYP236" s="41"/>
      <c r="VYQ236" s="41"/>
      <c r="VYR236" s="41"/>
      <c r="VYS236" s="41"/>
      <c r="VYT236" s="41"/>
      <c r="VYU236" s="41"/>
      <c r="VYV236" s="41"/>
      <c r="VYW236" s="41"/>
      <c r="VYX236" s="41"/>
      <c r="VYY236" s="41"/>
      <c r="VYZ236" s="41"/>
      <c r="VZA236" s="41"/>
      <c r="VZB236" s="41"/>
      <c r="VZC236" s="41"/>
      <c r="VZD236" s="41"/>
      <c r="VZE236" s="41"/>
      <c r="VZF236" s="41"/>
      <c r="VZG236" s="41"/>
      <c r="VZH236" s="41"/>
      <c r="VZI236" s="41"/>
      <c r="VZJ236" s="41"/>
      <c r="VZK236" s="41"/>
      <c r="VZL236" s="41"/>
      <c r="VZM236" s="41"/>
      <c r="VZN236" s="41"/>
      <c r="VZO236" s="41"/>
      <c r="VZP236" s="41"/>
      <c r="VZQ236" s="41"/>
      <c r="VZR236" s="41"/>
      <c r="VZS236" s="41"/>
      <c r="VZT236" s="41"/>
      <c r="VZU236" s="41"/>
      <c r="VZV236" s="41"/>
      <c r="VZW236" s="41"/>
      <c r="VZX236" s="41"/>
      <c r="VZY236" s="41"/>
      <c r="VZZ236" s="41"/>
      <c r="WAA236" s="41"/>
      <c r="WAB236" s="41"/>
      <c r="WAC236" s="41"/>
      <c r="WAD236" s="41"/>
      <c r="WAE236" s="41"/>
      <c r="WAF236" s="41"/>
      <c r="WAG236" s="41"/>
      <c r="WAH236" s="41"/>
      <c r="WAI236" s="41"/>
      <c r="WAJ236" s="41"/>
      <c r="WAK236" s="41"/>
      <c r="WAL236" s="41"/>
      <c r="WAM236" s="41"/>
      <c r="WAN236" s="41"/>
      <c r="WAO236" s="41"/>
      <c r="WAP236" s="41"/>
      <c r="WAQ236" s="41"/>
      <c r="WAR236" s="41"/>
      <c r="WAS236" s="41"/>
      <c r="WAT236" s="41"/>
      <c r="WAU236" s="41"/>
      <c r="WAV236" s="41"/>
      <c r="WAW236" s="41"/>
      <c r="WAX236" s="41"/>
      <c r="WAY236" s="41"/>
      <c r="WAZ236" s="41"/>
      <c r="WBA236" s="41"/>
      <c r="WBB236" s="41"/>
      <c r="WBC236" s="41"/>
      <c r="WBD236" s="41"/>
      <c r="WBE236" s="41"/>
      <c r="WBF236" s="41"/>
      <c r="WBG236" s="41"/>
      <c r="WBH236" s="41"/>
      <c r="WBI236" s="41"/>
      <c r="WBJ236" s="41"/>
      <c r="WBK236" s="41"/>
      <c r="WBL236" s="41"/>
      <c r="WBM236" s="41"/>
      <c r="WBN236" s="41"/>
      <c r="WBO236" s="41"/>
      <c r="WBP236" s="41"/>
      <c r="WBQ236" s="41"/>
      <c r="WBR236" s="41"/>
      <c r="WBS236" s="41"/>
      <c r="WBT236" s="41"/>
      <c r="WBU236" s="41"/>
      <c r="WBV236" s="41"/>
      <c r="WBW236" s="41"/>
      <c r="WBX236" s="41"/>
      <c r="WBY236" s="41"/>
      <c r="WBZ236" s="41"/>
      <c r="WCA236" s="41"/>
      <c r="WCB236" s="41"/>
      <c r="WCC236" s="41"/>
      <c r="WCD236" s="41"/>
      <c r="WCE236" s="41"/>
      <c r="WCF236" s="41"/>
      <c r="WCG236" s="41"/>
      <c r="WCH236" s="41"/>
      <c r="WCI236" s="41"/>
      <c r="WCJ236" s="41"/>
      <c r="WCK236" s="41"/>
      <c r="WCL236" s="41"/>
      <c r="WCM236" s="41"/>
      <c r="WCN236" s="41"/>
      <c r="WCO236" s="41"/>
      <c r="WCP236" s="41"/>
      <c r="WCQ236" s="41"/>
      <c r="WCR236" s="41"/>
      <c r="WCS236" s="41"/>
      <c r="WCT236" s="41"/>
      <c r="WCU236" s="41"/>
      <c r="WCV236" s="41"/>
      <c r="WCW236" s="41"/>
      <c r="WCX236" s="41"/>
      <c r="WCY236" s="41"/>
      <c r="WCZ236" s="41"/>
      <c r="WDA236" s="41"/>
      <c r="WDB236" s="41"/>
      <c r="WDC236" s="41"/>
      <c r="WDD236" s="41"/>
      <c r="WDE236" s="41"/>
      <c r="WDF236" s="41"/>
      <c r="WDG236" s="41"/>
      <c r="WDH236" s="41"/>
      <c r="WDI236" s="41"/>
      <c r="WDJ236" s="41"/>
      <c r="WDK236" s="41"/>
      <c r="WDL236" s="41"/>
      <c r="WDM236" s="41"/>
      <c r="WDN236" s="41"/>
      <c r="WDO236" s="41"/>
      <c r="WDP236" s="41"/>
      <c r="WDQ236" s="41"/>
      <c r="WDR236" s="41"/>
      <c r="WDS236" s="41"/>
      <c r="WDT236" s="41"/>
      <c r="WDU236" s="41"/>
      <c r="WDV236" s="41"/>
      <c r="WDW236" s="41"/>
      <c r="WDX236" s="41"/>
      <c r="WDY236" s="41"/>
      <c r="WDZ236" s="41"/>
      <c r="WEA236" s="41"/>
      <c r="WEB236" s="41"/>
      <c r="WEC236" s="41"/>
      <c r="WED236" s="41"/>
      <c r="WEE236" s="41"/>
      <c r="WEF236" s="41"/>
      <c r="WEG236" s="41"/>
      <c r="WEH236" s="41"/>
      <c r="WEI236" s="41"/>
      <c r="WEJ236" s="41"/>
      <c r="WEK236" s="41"/>
      <c r="WEL236" s="41"/>
      <c r="WEM236" s="41"/>
      <c r="WEN236" s="41"/>
      <c r="WEO236" s="41"/>
      <c r="WEP236" s="41"/>
      <c r="WEQ236" s="41"/>
      <c r="WER236" s="41"/>
      <c r="WES236" s="41"/>
      <c r="WET236" s="41"/>
      <c r="WEU236" s="41"/>
      <c r="WEV236" s="41"/>
      <c r="WEW236" s="41"/>
      <c r="WEX236" s="41"/>
      <c r="WEY236" s="41"/>
      <c r="WEZ236" s="41"/>
      <c r="WFA236" s="41"/>
      <c r="WFB236" s="41"/>
      <c r="WFC236" s="41"/>
      <c r="WFD236" s="41"/>
      <c r="WFE236" s="41"/>
      <c r="WFF236" s="41"/>
      <c r="WFG236" s="41"/>
      <c r="WFH236" s="41"/>
      <c r="WFI236" s="41"/>
      <c r="WFJ236" s="41"/>
      <c r="WFK236" s="41"/>
      <c r="WFL236" s="41"/>
      <c r="WFM236" s="41"/>
      <c r="WFN236" s="41"/>
      <c r="WFO236" s="41"/>
      <c r="WFP236" s="41"/>
      <c r="WFQ236" s="41"/>
      <c r="WFR236" s="41"/>
      <c r="WFS236" s="41"/>
      <c r="WFT236" s="41"/>
      <c r="WFU236" s="41"/>
      <c r="WFV236" s="41"/>
      <c r="WFW236" s="41"/>
      <c r="WFX236" s="41"/>
      <c r="WFY236" s="41"/>
      <c r="WFZ236" s="41"/>
      <c r="WGA236" s="41"/>
      <c r="WGB236" s="41"/>
      <c r="WGC236" s="41"/>
      <c r="WGD236" s="41"/>
      <c r="WGE236" s="41"/>
      <c r="WGF236" s="41"/>
      <c r="WGG236" s="41"/>
      <c r="WGH236" s="41"/>
      <c r="WGI236" s="41"/>
      <c r="WGJ236" s="41"/>
      <c r="WGK236" s="41"/>
      <c r="WGL236" s="41"/>
      <c r="WGM236" s="41"/>
      <c r="WGN236" s="41"/>
      <c r="WGO236" s="41"/>
      <c r="WGP236" s="41"/>
      <c r="WGQ236" s="41"/>
      <c r="WGR236" s="41"/>
      <c r="WGS236" s="41"/>
      <c r="WGT236" s="41"/>
      <c r="WGU236" s="41"/>
      <c r="WGV236" s="41"/>
      <c r="WGW236" s="41"/>
      <c r="WGX236" s="41"/>
      <c r="WGY236" s="41"/>
      <c r="WGZ236" s="41"/>
      <c r="WHA236" s="41"/>
      <c r="WHB236" s="41"/>
      <c r="WHC236" s="41"/>
      <c r="WHD236" s="41"/>
      <c r="WHE236" s="41"/>
      <c r="WHF236" s="41"/>
      <c r="WHG236" s="41"/>
      <c r="WHH236" s="41"/>
      <c r="WHI236" s="41"/>
      <c r="WHJ236" s="41"/>
      <c r="WHK236" s="41"/>
      <c r="WHL236" s="41"/>
      <c r="WHM236" s="41"/>
      <c r="WHN236" s="41"/>
      <c r="WHO236" s="41"/>
      <c r="WHP236" s="41"/>
      <c r="WHQ236" s="41"/>
      <c r="WHR236" s="41"/>
      <c r="WHS236" s="41"/>
      <c r="WHT236" s="41"/>
      <c r="WHU236" s="41"/>
      <c r="WHV236" s="41"/>
      <c r="WHW236" s="41"/>
      <c r="WHX236" s="41"/>
      <c r="WHY236" s="41"/>
      <c r="WHZ236" s="41"/>
      <c r="WIA236" s="41"/>
      <c r="WIB236" s="41"/>
      <c r="WIC236" s="41"/>
      <c r="WID236" s="41"/>
      <c r="WIE236" s="41"/>
      <c r="WIF236" s="41"/>
      <c r="WIG236" s="41"/>
      <c r="WIH236" s="41"/>
      <c r="WII236" s="41"/>
      <c r="WIJ236" s="41"/>
      <c r="WIK236" s="41"/>
      <c r="WIL236" s="41"/>
      <c r="WIM236" s="41"/>
      <c r="WIN236" s="41"/>
      <c r="WIO236" s="41"/>
      <c r="WIP236" s="41"/>
      <c r="WIQ236" s="41"/>
      <c r="WIR236" s="41"/>
      <c r="WIS236" s="41"/>
      <c r="WIT236" s="41"/>
      <c r="WIU236" s="41"/>
      <c r="WIV236" s="41"/>
      <c r="WIW236" s="41"/>
      <c r="WIX236" s="41"/>
      <c r="WIY236" s="41"/>
      <c r="WIZ236" s="41"/>
      <c r="WJA236" s="41"/>
      <c r="WJB236" s="41"/>
      <c r="WJC236" s="41"/>
      <c r="WJD236" s="41"/>
      <c r="WJE236" s="41"/>
      <c r="WJF236" s="41"/>
      <c r="WJG236" s="41"/>
      <c r="WJH236" s="41"/>
      <c r="WJI236" s="41"/>
      <c r="WJJ236" s="41"/>
      <c r="WJK236" s="41"/>
      <c r="WJL236" s="41"/>
      <c r="WJM236" s="41"/>
      <c r="WJN236" s="41"/>
      <c r="WJO236" s="41"/>
      <c r="WJP236" s="41"/>
      <c r="WJQ236" s="41"/>
      <c r="WJR236" s="41"/>
      <c r="WJS236" s="41"/>
      <c r="WJT236" s="41"/>
      <c r="WJU236" s="41"/>
      <c r="WJV236" s="41"/>
      <c r="WJW236" s="41"/>
      <c r="WJX236" s="41"/>
      <c r="WJY236" s="41"/>
      <c r="WJZ236" s="41"/>
      <c r="WKA236" s="41"/>
      <c r="WKB236" s="41"/>
      <c r="WKC236" s="41"/>
      <c r="WKD236" s="41"/>
      <c r="WKE236" s="41"/>
      <c r="WKF236" s="41"/>
      <c r="WKG236" s="41"/>
      <c r="WKH236" s="41"/>
      <c r="WKI236" s="41"/>
      <c r="WKJ236" s="41"/>
      <c r="WKK236" s="41"/>
      <c r="WKL236" s="41"/>
      <c r="WKM236" s="41"/>
      <c r="WKN236" s="41"/>
      <c r="WKO236" s="41"/>
      <c r="WKP236" s="41"/>
      <c r="WKQ236" s="41"/>
      <c r="WKR236" s="41"/>
      <c r="WKS236" s="41"/>
      <c r="WKT236" s="41"/>
      <c r="WKU236" s="41"/>
      <c r="WKV236" s="41"/>
      <c r="WKW236" s="41"/>
      <c r="WKX236" s="41"/>
      <c r="WKY236" s="41"/>
      <c r="WKZ236" s="41"/>
      <c r="WLA236" s="41"/>
      <c r="WLB236" s="41"/>
      <c r="WLC236" s="41"/>
      <c r="WLD236" s="41"/>
      <c r="WLE236" s="41"/>
      <c r="WLF236" s="41"/>
      <c r="WLG236" s="41"/>
      <c r="WLH236" s="41"/>
      <c r="WLI236" s="41"/>
      <c r="WLJ236" s="41"/>
      <c r="WLK236" s="41"/>
      <c r="WLL236" s="41"/>
      <c r="WLM236" s="41"/>
      <c r="WLN236" s="41"/>
      <c r="WLO236" s="41"/>
      <c r="WLP236" s="41"/>
      <c r="WLQ236" s="41"/>
      <c r="WLR236" s="41"/>
      <c r="WLS236" s="41"/>
      <c r="WLT236" s="41"/>
      <c r="WLU236" s="41"/>
      <c r="WLV236" s="41"/>
      <c r="WLW236" s="41"/>
      <c r="WLX236" s="41"/>
      <c r="WLY236" s="41"/>
      <c r="WLZ236" s="41"/>
      <c r="WMA236" s="41"/>
      <c r="WMB236" s="41"/>
      <c r="WMC236" s="41"/>
      <c r="WMD236" s="41"/>
      <c r="WME236" s="41"/>
      <c r="WMF236" s="41"/>
      <c r="WMG236" s="41"/>
      <c r="WMH236" s="41"/>
      <c r="WMI236" s="41"/>
      <c r="WMJ236" s="41"/>
      <c r="WMK236" s="41"/>
      <c r="WML236" s="41"/>
      <c r="WMM236" s="41"/>
      <c r="WMN236" s="41"/>
      <c r="WMO236" s="41"/>
      <c r="WMP236" s="41"/>
      <c r="WMQ236" s="41"/>
      <c r="WMR236" s="41"/>
      <c r="WMS236" s="41"/>
      <c r="WMT236" s="41"/>
      <c r="WMU236" s="41"/>
      <c r="WMV236" s="41"/>
      <c r="WMW236" s="41"/>
      <c r="WMX236" s="41"/>
      <c r="WMY236" s="41"/>
      <c r="WMZ236" s="41"/>
      <c r="WNA236" s="41"/>
      <c r="WNB236" s="41"/>
      <c r="WNC236" s="41"/>
      <c r="WND236" s="41"/>
      <c r="WNE236" s="41"/>
      <c r="WNF236" s="41"/>
      <c r="WNG236" s="41"/>
      <c r="WNH236" s="41"/>
      <c r="WNI236" s="41"/>
      <c r="WNJ236" s="41"/>
      <c r="WNK236" s="41"/>
      <c r="WNL236" s="41"/>
      <c r="WNM236" s="41"/>
      <c r="WNN236" s="41"/>
      <c r="WNO236" s="41"/>
      <c r="WNP236" s="41"/>
      <c r="WNQ236" s="41"/>
      <c r="WNR236" s="41"/>
      <c r="WNS236" s="41"/>
      <c r="WNT236" s="41"/>
      <c r="WNU236" s="41"/>
      <c r="WNV236" s="41"/>
      <c r="WNW236" s="41"/>
      <c r="WNX236" s="41"/>
      <c r="WNY236" s="41"/>
      <c r="WNZ236" s="41"/>
      <c r="WOA236" s="41"/>
      <c r="WOB236" s="41"/>
      <c r="WOC236" s="41"/>
      <c r="WOD236" s="41"/>
      <c r="WOE236" s="41"/>
      <c r="WOF236" s="41"/>
      <c r="WOG236" s="41"/>
      <c r="WOH236" s="41"/>
      <c r="WOI236" s="41"/>
      <c r="WOJ236" s="41"/>
      <c r="WOK236" s="41"/>
      <c r="WOL236" s="41"/>
      <c r="WOM236" s="41"/>
      <c r="WON236" s="41"/>
      <c r="WOO236" s="41"/>
      <c r="WOP236" s="41"/>
      <c r="WOQ236" s="41"/>
      <c r="WOR236" s="41"/>
      <c r="WOS236" s="41"/>
      <c r="WOT236" s="41"/>
      <c r="WOU236" s="41"/>
      <c r="WOV236" s="41"/>
      <c r="WOW236" s="41"/>
      <c r="WOX236" s="41"/>
      <c r="WOY236" s="41"/>
      <c r="WOZ236" s="41"/>
      <c r="WPA236" s="41"/>
      <c r="WPB236" s="41"/>
      <c r="WPC236" s="41"/>
      <c r="WPD236" s="41"/>
      <c r="WPE236" s="41"/>
      <c r="WPF236" s="41"/>
      <c r="WPG236" s="41"/>
      <c r="WPH236" s="41"/>
      <c r="WPI236" s="41"/>
      <c r="WPJ236" s="41"/>
      <c r="WPK236" s="41"/>
      <c r="WPL236" s="41"/>
      <c r="WPM236" s="41"/>
      <c r="WPN236" s="41"/>
      <c r="WPO236" s="41"/>
      <c r="WPP236" s="41"/>
      <c r="WPQ236" s="41"/>
      <c r="WPR236" s="41"/>
      <c r="WPS236" s="41"/>
      <c r="WPT236" s="41"/>
      <c r="WPU236" s="41"/>
      <c r="WPV236" s="41"/>
      <c r="WPW236" s="41"/>
      <c r="WPX236" s="41"/>
      <c r="WPY236" s="41"/>
      <c r="WPZ236" s="41"/>
      <c r="WQA236" s="41"/>
      <c r="WQB236" s="41"/>
      <c r="WQC236" s="41"/>
      <c r="WQD236" s="41"/>
      <c r="WQE236" s="41"/>
      <c r="WQF236" s="41"/>
      <c r="WQG236" s="41"/>
      <c r="WQH236" s="41"/>
      <c r="WQI236" s="41"/>
      <c r="WQJ236" s="41"/>
      <c r="WQK236" s="41"/>
      <c r="WQL236" s="41"/>
      <c r="WQM236" s="41"/>
      <c r="WQN236" s="41"/>
      <c r="WQO236" s="41"/>
      <c r="WQP236" s="41"/>
      <c r="WQQ236" s="41"/>
      <c r="WQR236" s="41"/>
      <c r="WQS236" s="41"/>
      <c r="WQT236" s="41"/>
      <c r="WQU236" s="41"/>
      <c r="WQV236" s="41"/>
      <c r="WQW236" s="41"/>
      <c r="WQX236" s="41"/>
      <c r="WQY236" s="41"/>
      <c r="WQZ236" s="41"/>
      <c r="WRA236" s="41"/>
      <c r="WRB236" s="41"/>
      <c r="WRC236" s="41"/>
      <c r="WRD236" s="41"/>
      <c r="WRE236" s="41"/>
      <c r="WRF236" s="41"/>
      <c r="WRG236" s="41"/>
      <c r="WRH236" s="41"/>
      <c r="WRI236" s="41"/>
      <c r="WRJ236" s="41"/>
      <c r="WRK236" s="41"/>
      <c r="WRL236" s="41"/>
      <c r="WRM236" s="41"/>
      <c r="WRN236" s="41"/>
      <c r="WRO236" s="41"/>
      <c r="WRP236" s="41"/>
      <c r="WRQ236" s="41"/>
      <c r="WRR236" s="41"/>
      <c r="WRS236" s="41"/>
      <c r="WRT236" s="41"/>
      <c r="WRU236" s="41"/>
      <c r="WRV236" s="41"/>
      <c r="WRW236" s="41"/>
      <c r="WRX236" s="41"/>
      <c r="WRY236" s="41"/>
      <c r="WRZ236" s="41"/>
      <c r="WSA236" s="41"/>
      <c r="WSB236" s="41"/>
      <c r="WSC236" s="41"/>
      <c r="WSD236" s="41"/>
      <c r="WSE236" s="41"/>
      <c r="WSF236" s="41"/>
      <c r="WSG236" s="41"/>
      <c r="WSH236" s="41"/>
      <c r="WSI236" s="41"/>
      <c r="WSJ236" s="41"/>
      <c r="WSK236" s="41"/>
      <c r="WSL236" s="41"/>
      <c r="WSM236" s="41"/>
      <c r="WSN236" s="41"/>
      <c r="WSO236" s="41"/>
      <c r="WSP236" s="41"/>
      <c r="WSQ236" s="41"/>
      <c r="WSR236" s="41"/>
      <c r="WSS236" s="41"/>
      <c r="WST236" s="41"/>
      <c r="WSU236" s="41"/>
      <c r="WSV236" s="41"/>
      <c r="WSW236" s="41"/>
      <c r="WSX236" s="41"/>
      <c r="WSY236" s="41"/>
      <c r="WSZ236" s="41"/>
      <c r="WTA236" s="41"/>
      <c r="WTB236" s="41"/>
      <c r="WTC236" s="41"/>
      <c r="WTD236" s="41"/>
      <c r="WTE236" s="41"/>
      <c r="WTF236" s="41"/>
      <c r="WTG236" s="41"/>
      <c r="WTH236" s="41"/>
      <c r="WTI236" s="41"/>
      <c r="WTJ236" s="41"/>
      <c r="WTK236" s="41"/>
      <c r="WTL236" s="41"/>
      <c r="WTM236" s="41"/>
      <c r="WTN236" s="41"/>
      <c r="WTO236" s="41"/>
      <c r="WTP236" s="41"/>
      <c r="WTQ236" s="41"/>
      <c r="WTR236" s="41"/>
      <c r="WTS236" s="41"/>
      <c r="WTT236" s="41"/>
      <c r="WTU236" s="41"/>
      <c r="WTV236" s="41"/>
      <c r="WTW236" s="41"/>
      <c r="WTX236" s="41"/>
      <c r="WTY236" s="41"/>
      <c r="WTZ236" s="41"/>
      <c r="WUA236" s="41"/>
      <c r="WUB236" s="41"/>
      <c r="WUC236" s="41"/>
      <c r="WUD236" s="41"/>
      <c r="WUE236" s="41"/>
      <c r="WUF236" s="41"/>
      <c r="WUG236" s="41"/>
      <c r="WUH236" s="41"/>
      <c r="WUI236" s="41"/>
      <c r="WUJ236" s="41"/>
      <c r="WUK236" s="41"/>
      <c r="WUL236" s="41"/>
      <c r="WUM236" s="41"/>
      <c r="WUN236" s="41"/>
      <c r="WUO236" s="41"/>
      <c r="WUP236" s="41"/>
      <c r="WUQ236" s="41"/>
      <c r="WUR236" s="41"/>
      <c r="WUS236" s="41"/>
      <c r="WUT236" s="41"/>
      <c r="WUU236" s="41"/>
      <c r="WUV236" s="41"/>
      <c r="WUW236" s="41"/>
      <c r="WUX236" s="41"/>
      <c r="WUY236" s="41"/>
      <c r="WUZ236" s="41"/>
      <c r="WVA236" s="41"/>
      <c r="WVB236" s="41"/>
      <c r="WVC236" s="41"/>
      <c r="WVD236" s="41"/>
      <c r="WVE236" s="41"/>
      <c r="WVF236" s="41"/>
      <c r="WVG236" s="41"/>
      <c r="WVH236" s="41"/>
      <c r="WVI236" s="41"/>
      <c r="WVJ236" s="41"/>
      <c r="WVK236" s="41"/>
      <c r="WVL236" s="41"/>
      <c r="WVM236" s="41"/>
      <c r="WVN236" s="41"/>
      <c r="WVO236" s="41"/>
      <c r="WVP236" s="41"/>
      <c r="WVQ236" s="41"/>
      <c r="WVR236" s="41"/>
      <c r="WVS236" s="41"/>
    </row>
    <row r="237" spans="1:16139" s="45" customFormat="1" ht="53.25" customHeight="1">
      <c r="A237" s="21">
        <v>7729314745</v>
      </c>
      <c r="B237" s="18" t="s">
        <v>278</v>
      </c>
      <c r="C237" s="18" t="s">
        <v>56</v>
      </c>
      <c r="D237" s="18" t="s">
        <v>284</v>
      </c>
      <c r="E237" s="18"/>
      <c r="F237" s="18"/>
      <c r="G237" s="19">
        <f>'2023'!G247</f>
        <v>2478.701</v>
      </c>
      <c r="H237" s="19">
        <f>'2023'!H247</f>
        <v>1826.6789999999999</v>
      </c>
      <c r="I237" s="19">
        <f>'2023'!I247</f>
        <v>1040.8920000000001</v>
      </c>
      <c r="J237" s="19">
        <f>'2023'!J247</f>
        <v>2255.4229999999998</v>
      </c>
      <c r="K237" s="19">
        <f t="shared" si="103"/>
        <v>7601.6949999999997</v>
      </c>
      <c r="L237" s="4">
        <v>2368.1358076386528</v>
      </c>
      <c r="M237" s="3">
        <v>2368.1358076386528</v>
      </c>
      <c r="N237" s="4">
        <f>'2023'!O247</f>
        <v>1670.83</v>
      </c>
      <c r="O237" s="3">
        <f t="shared" si="108"/>
        <v>1737.6632</v>
      </c>
      <c r="P237" s="20">
        <f t="shared" si="104"/>
        <v>1728412.6026997364</v>
      </c>
      <c r="Q237" s="20">
        <f t="shared" si="105"/>
        <v>1273753.8753915667</v>
      </c>
      <c r="R237" s="20">
        <f t="shared" si="105"/>
        <v>656253.89351021266</v>
      </c>
      <c r="S237" s="20">
        <f t="shared" si="106"/>
        <v>1421982.4201381931</v>
      </c>
      <c r="T237" s="20">
        <f t="shared" si="107"/>
        <v>5080402.7917397087</v>
      </c>
      <c r="U237" s="38"/>
      <c r="V237" s="39"/>
      <c r="W237" s="39"/>
      <c r="X237" s="22"/>
      <c r="Y237" s="22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  <c r="DP237" s="40"/>
      <c r="DQ237" s="40"/>
      <c r="DR237" s="40"/>
      <c r="DS237" s="40"/>
      <c r="DT237" s="40"/>
      <c r="DU237" s="40"/>
      <c r="DV237" s="40"/>
      <c r="DW237" s="40"/>
      <c r="DX237" s="40"/>
      <c r="DY237" s="40"/>
      <c r="DZ237" s="40"/>
      <c r="EA237" s="40"/>
      <c r="EB237" s="40"/>
      <c r="EC237" s="40"/>
      <c r="ED237" s="40"/>
      <c r="EE237" s="40"/>
      <c r="EF237" s="40"/>
      <c r="EG237" s="40"/>
      <c r="EH237" s="40"/>
      <c r="EI237" s="40"/>
      <c r="EJ237" s="40"/>
      <c r="EK237" s="40"/>
      <c r="EL237" s="40"/>
      <c r="EM237" s="40"/>
      <c r="EN237" s="40"/>
      <c r="EO237" s="40"/>
      <c r="EP237" s="40"/>
      <c r="EQ237" s="40"/>
      <c r="ER237" s="40"/>
      <c r="ES237" s="40"/>
      <c r="ET237" s="40"/>
      <c r="EU237" s="40"/>
      <c r="EV237" s="40"/>
      <c r="EW237" s="40"/>
      <c r="EX237" s="40"/>
      <c r="EY237" s="40"/>
      <c r="EZ237" s="40"/>
      <c r="FA237" s="40"/>
      <c r="FB237" s="40"/>
      <c r="FC237" s="40"/>
      <c r="FD237" s="40"/>
      <c r="FE237" s="40"/>
      <c r="FF237" s="40"/>
      <c r="FG237" s="40"/>
      <c r="FH237" s="40"/>
      <c r="FI237" s="40"/>
      <c r="FJ237" s="40"/>
      <c r="FK237" s="40"/>
      <c r="FL237" s="40"/>
      <c r="FM237" s="40"/>
      <c r="FN237" s="40"/>
      <c r="FO237" s="40"/>
      <c r="FP237" s="40"/>
      <c r="FQ237" s="40"/>
      <c r="FR237" s="40"/>
      <c r="FS237" s="40"/>
      <c r="FT237" s="40"/>
      <c r="FU237" s="40"/>
      <c r="FV237" s="40"/>
      <c r="FW237" s="40"/>
      <c r="FX237" s="40"/>
      <c r="FY237" s="40"/>
      <c r="FZ237" s="40"/>
      <c r="GA237" s="40"/>
      <c r="GB237" s="40"/>
      <c r="GC237" s="41"/>
      <c r="GD237" s="41"/>
      <c r="GE237" s="41"/>
      <c r="GF237" s="41"/>
      <c r="GG237" s="41"/>
      <c r="GH237" s="41"/>
      <c r="GI237" s="41"/>
      <c r="GJ237" s="41"/>
      <c r="GK237" s="41"/>
      <c r="GL237" s="41"/>
      <c r="GM237" s="41"/>
      <c r="GN237" s="41"/>
      <c r="GO237" s="41"/>
      <c r="GP237" s="41"/>
      <c r="GQ237" s="41"/>
      <c r="GR237" s="41"/>
      <c r="GS237" s="41"/>
      <c r="GT237" s="41"/>
      <c r="GU237" s="41"/>
      <c r="GV237" s="41"/>
      <c r="GW237" s="41"/>
      <c r="GX237" s="41"/>
      <c r="GY237" s="41"/>
      <c r="GZ237" s="41"/>
      <c r="HA237" s="41"/>
      <c r="HB237" s="41"/>
      <c r="HC237" s="41"/>
      <c r="HD237" s="41"/>
      <c r="HE237" s="41"/>
      <c r="HF237" s="41"/>
      <c r="HG237" s="41"/>
      <c r="HH237" s="41"/>
      <c r="HI237" s="41"/>
      <c r="HJ237" s="41"/>
      <c r="HK237" s="41"/>
      <c r="HL237" s="41"/>
      <c r="HM237" s="41"/>
      <c r="HN237" s="41"/>
      <c r="HO237" s="41"/>
      <c r="HP237" s="41"/>
      <c r="HQ237" s="41"/>
      <c r="HR237" s="41"/>
      <c r="HS237" s="41"/>
      <c r="HT237" s="41"/>
      <c r="HU237" s="41"/>
      <c r="HV237" s="41"/>
      <c r="HW237" s="41"/>
      <c r="HX237" s="41"/>
      <c r="HY237" s="41"/>
      <c r="HZ237" s="41"/>
      <c r="IA237" s="41"/>
      <c r="IB237" s="41"/>
      <c r="IC237" s="41"/>
      <c r="ID237" s="41"/>
      <c r="IE237" s="41"/>
      <c r="IF237" s="41"/>
      <c r="IG237" s="41"/>
      <c r="IH237" s="41"/>
      <c r="II237" s="41"/>
      <c r="IJ237" s="41"/>
      <c r="IK237" s="41"/>
      <c r="IL237" s="41"/>
      <c r="IM237" s="41"/>
      <c r="IN237" s="41"/>
      <c r="IO237" s="41"/>
      <c r="IP237" s="41"/>
      <c r="IQ237" s="41"/>
      <c r="IR237" s="41"/>
      <c r="IS237" s="41"/>
      <c r="IT237" s="41"/>
      <c r="IU237" s="41"/>
      <c r="IV237" s="41"/>
      <c r="IW237" s="41"/>
      <c r="IX237" s="41"/>
      <c r="IY237" s="41"/>
      <c r="IZ237" s="41"/>
      <c r="JA237" s="41"/>
      <c r="JB237" s="41"/>
      <c r="JC237" s="41"/>
      <c r="JD237" s="41"/>
      <c r="JE237" s="41"/>
      <c r="JF237" s="41"/>
      <c r="JG237" s="41"/>
      <c r="JH237" s="41"/>
      <c r="JI237" s="41"/>
      <c r="JJ237" s="41"/>
      <c r="JK237" s="41"/>
      <c r="JL237" s="41"/>
      <c r="JM237" s="41"/>
      <c r="JN237" s="41"/>
      <c r="JO237" s="41"/>
      <c r="JP237" s="41"/>
      <c r="JQ237" s="41"/>
      <c r="JR237" s="41"/>
      <c r="JS237" s="41"/>
      <c r="JT237" s="41"/>
      <c r="JU237" s="41"/>
      <c r="JV237" s="41"/>
      <c r="JW237" s="41"/>
      <c r="JX237" s="41"/>
      <c r="JY237" s="41"/>
      <c r="JZ237" s="41"/>
      <c r="KA237" s="41"/>
      <c r="KB237" s="41"/>
      <c r="KC237" s="41"/>
      <c r="KD237" s="41"/>
      <c r="KE237" s="41"/>
      <c r="KF237" s="41"/>
      <c r="KG237" s="41"/>
      <c r="KH237" s="41"/>
      <c r="KI237" s="41"/>
      <c r="KJ237" s="41"/>
      <c r="KK237" s="41"/>
      <c r="KL237" s="41"/>
      <c r="KM237" s="41"/>
      <c r="KN237" s="41"/>
      <c r="KO237" s="41"/>
      <c r="KP237" s="41"/>
      <c r="KQ237" s="41"/>
      <c r="KR237" s="41"/>
      <c r="KS237" s="41"/>
      <c r="KT237" s="41"/>
      <c r="KU237" s="41"/>
      <c r="KV237" s="41"/>
      <c r="KW237" s="41"/>
      <c r="KX237" s="41"/>
      <c r="KY237" s="41"/>
      <c r="KZ237" s="41"/>
      <c r="LA237" s="41"/>
      <c r="LB237" s="41"/>
      <c r="LC237" s="41"/>
      <c r="LD237" s="41"/>
      <c r="LE237" s="41"/>
      <c r="LF237" s="41"/>
      <c r="LG237" s="41"/>
      <c r="LH237" s="41"/>
      <c r="LI237" s="41"/>
      <c r="LJ237" s="41"/>
      <c r="LK237" s="41"/>
      <c r="LL237" s="41"/>
      <c r="LM237" s="41"/>
      <c r="LN237" s="41"/>
      <c r="LO237" s="41"/>
      <c r="LP237" s="41"/>
      <c r="LQ237" s="41"/>
      <c r="LR237" s="41"/>
      <c r="LS237" s="41"/>
      <c r="LT237" s="41"/>
      <c r="LU237" s="41"/>
      <c r="LV237" s="41"/>
      <c r="LW237" s="41"/>
      <c r="LX237" s="41"/>
      <c r="LY237" s="41"/>
      <c r="LZ237" s="41"/>
      <c r="MA237" s="41"/>
      <c r="MB237" s="41"/>
      <c r="MC237" s="41"/>
      <c r="MD237" s="41"/>
      <c r="ME237" s="41"/>
      <c r="MF237" s="41"/>
      <c r="MG237" s="41"/>
      <c r="MH237" s="41"/>
      <c r="MI237" s="41"/>
      <c r="MJ237" s="41"/>
      <c r="MK237" s="41"/>
      <c r="ML237" s="41"/>
      <c r="MM237" s="41"/>
      <c r="MN237" s="41"/>
      <c r="MO237" s="41"/>
      <c r="MP237" s="41"/>
      <c r="MQ237" s="41"/>
      <c r="MR237" s="41"/>
      <c r="MS237" s="41"/>
      <c r="MT237" s="41"/>
      <c r="MU237" s="41"/>
      <c r="MV237" s="41"/>
      <c r="MW237" s="41"/>
      <c r="MX237" s="41"/>
      <c r="MY237" s="41"/>
      <c r="MZ237" s="41"/>
      <c r="NA237" s="41"/>
      <c r="NB237" s="41"/>
      <c r="NC237" s="41"/>
      <c r="ND237" s="41"/>
      <c r="NE237" s="41"/>
      <c r="NF237" s="41"/>
      <c r="NG237" s="41"/>
      <c r="NH237" s="41"/>
      <c r="NI237" s="41"/>
      <c r="NJ237" s="41"/>
      <c r="NK237" s="41"/>
      <c r="NL237" s="41"/>
      <c r="NM237" s="41"/>
      <c r="NN237" s="41"/>
      <c r="NO237" s="41"/>
      <c r="NP237" s="41"/>
      <c r="NQ237" s="41"/>
      <c r="NR237" s="41"/>
      <c r="NS237" s="41"/>
      <c r="NT237" s="41"/>
      <c r="NU237" s="41"/>
      <c r="NV237" s="41"/>
      <c r="NW237" s="41"/>
      <c r="NX237" s="41"/>
      <c r="NY237" s="41"/>
      <c r="NZ237" s="41"/>
      <c r="OA237" s="41"/>
      <c r="OB237" s="41"/>
      <c r="OC237" s="41"/>
      <c r="OD237" s="41"/>
      <c r="OE237" s="41"/>
      <c r="OF237" s="41"/>
      <c r="OG237" s="41"/>
      <c r="OH237" s="41"/>
      <c r="OI237" s="41"/>
      <c r="OJ237" s="41"/>
      <c r="OK237" s="41"/>
      <c r="OL237" s="41"/>
      <c r="OM237" s="41"/>
      <c r="ON237" s="41"/>
      <c r="OO237" s="41"/>
      <c r="OP237" s="41"/>
      <c r="OQ237" s="41"/>
      <c r="OR237" s="41"/>
      <c r="OS237" s="41"/>
      <c r="OT237" s="41"/>
      <c r="OU237" s="41"/>
      <c r="OV237" s="41"/>
      <c r="OW237" s="41"/>
      <c r="OX237" s="41"/>
      <c r="OY237" s="41"/>
      <c r="OZ237" s="41"/>
      <c r="PA237" s="41"/>
      <c r="PB237" s="41"/>
      <c r="PC237" s="41"/>
      <c r="PD237" s="41"/>
      <c r="PE237" s="41"/>
      <c r="PF237" s="41"/>
      <c r="PG237" s="41"/>
      <c r="PH237" s="41"/>
      <c r="PI237" s="41"/>
      <c r="PJ237" s="41"/>
      <c r="PK237" s="41"/>
      <c r="PL237" s="41"/>
      <c r="PM237" s="41"/>
      <c r="PN237" s="41"/>
      <c r="PO237" s="41"/>
      <c r="PP237" s="41"/>
      <c r="PQ237" s="41"/>
      <c r="PR237" s="41"/>
      <c r="PS237" s="41"/>
      <c r="PT237" s="41"/>
      <c r="PU237" s="41"/>
      <c r="PV237" s="41"/>
      <c r="PW237" s="41"/>
      <c r="PX237" s="41"/>
      <c r="PY237" s="41"/>
      <c r="PZ237" s="41"/>
      <c r="QA237" s="41"/>
      <c r="QB237" s="41"/>
      <c r="QC237" s="41"/>
      <c r="QD237" s="41"/>
      <c r="QE237" s="41"/>
      <c r="QF237" s="41"/>
      <c r="QG237" s="41"/>
      <c r="QH237" s="41"/>
      <c r="QI237" s="41"/>
      <c r="QJ237" s="41"/>
      <c r="QK237" s="41"/>
      <c r="QL237" s="41"/>
      <c r="QM237" s="41"/>
      <c r="QN237" s="41"/>
      <c r="QO237" s="41"/>
      <c r="QP237" s="41"/>
      <c r="QQ237" s="41"/>
      <c r="QR237" s="41"/>
      <c r="QS237" s="41"/>
      <c r="QT237" s="41"/>
      <c r="QU237" s="41"/>
      <c r="QV237" s="41"/>
      <c r="QW237" s="41"/>
      <c r="QX237" s="41"/>
      <c r="QY237" s="41"/>
      <c r="QZ237" s="41"/>
      <c r="RA237" s="41"/>
      <c r="RB237" s="41"/>
      <c r="RC237" s="41"/>
      <c r="RD237" s="41"/>
      <c r="RE237" s="41"/>
      <c r="RF237" s="41"/>
      <c r="RG237" s="41"/>
      <c r="RH237" s="41"/>
      <c r="RI237" s="41"/>
      <c r="RJ237" s="41"/>
      <c r="RK237" s="41"/>
      <c r="RL237" s="41"/>
      <c r="RM237" s="41"/>
      <c r="RN237" s="41"/>
      <c r="RO237" s="41"/>
      <c r="RP237" s="41"/>
      <c r="RQ237" s="41"/>
      <c r="RR237" s="41"/>
      <c r="RS237" s="41"/>
      <c r="RT237" s="41"/>
      <c r="RU237" s="41"/>
      <c r="RV237" s="41"/>
      <c r="RW237" s="41"/>
      <c r="RX237" s="41"/>
      <c r="RY237" s="41"/>
      <c r="RZ237" s="41"/>
      <c r="SA237" s="41"/>
      <c r="SB237" s="41"/>
      <c r="SC237" s="41"/>
      <c r="SD237" s="41"/>
      <c r="SE237" s="41"/>
      <c r="SF237" s="41"/>
      <c r="SG237" s="41"/>
      <c r="SH237" s="41"/>
      <c r="SI237" s="41"/>
      <c r="SJ237" s="41"/>
      <c r="SK237" s="41"/>
      <c r="SL237" s="41"/>
      <c r="SM237" s="41"/>
      <c r="SN237" s="41"/>
      <c r="SO237" s="41"/>
      <c r="SP237" s="41"/>
      <c r="SQ237" s="41"/>
      <c r="SR237" s="41"/>
      <c r="SS237" s="41"/>
      <c r="ST237" s="41"/>
      <c r="SU237" s="41"/>
      <c r="SV237" s="41"/>
      <c r="SW237" s="41"/>
      <c r="SX237" s="41"/>
      <c r="SY237" s="41"/>
      <c r="SZ237" s="41"/>
      <c r="TA237" s="41"/>
      <c r="TB237" s="41"/>
      <c r="TC237" s="41"/>
      <c r="TD237" s="41"/>
      <c r="TE237" s="41"/>
      <c r="TF237" s="41"/>
      <c r="TG237" s="41"/>
      <c r="TH237" s="41"/>
      <c r="TI237" s="41"/>
      <c r="TJ237" s="41"/>
      <c r="TK237" s="41"/>
      <c r="TL237" s="41"/>
      <c r="TM237" s="41"/>
      <c r="TN237" s="41"/>
      <c r="TO237" s="41"/>
      <c r="TP237" s="41"/>
      <c r="TQ237" s="41"/>
      <c r="TR237" s="41"/>
      <c r="TS237" s="41"/>
      <c r="TT237" s="41"/>
      <c r="TU237" s="41"/>
      <c r="TV237" s="41"/>
      <c r="TW237" s="41"/>
      <c r="TX237" s="41"/>
      <c r="TY237" s="41"/>
      <c r="TZ237" s="41"/>
      <c r="UA237" s="41"/>
      <c r="UB237" s="41"/>
      <c r="UC237" s="41"/>
      <c r="UD237" s="41"/>
      <c r="UE237" s="41"/>
      <c r="UF237" s="41"/>
      <c r="UG237" s="41"/>
      <c r="UH237" s="41"/>
      <c r="UI237" s="41"/>
      <c r="UJ237" s="41"/>
      <c r="UK237" s="41"/>
      <c r="UL237" s="41"/>
      <c r="UM237" s="41"/>
      <c r="UN237" s="41"/>
      <c r="UO237" s="41"/>
      <c r="UP237" s="41"/>
      <c r="UQ237" s="41"/>
      <c r="UR237" s="41"/>
      <c r="US237" s="41"/>
      <c r="UT237" s="41"/>
      <c r="UU237" s="41"/>
      <c r="UV237" s="41"/>
      <c r="UW237" s="41"/>
      <c r="UX237" s="41"/>
      <c r="UY237" s="41"/>
      <c r="UZ237" s="41"/>
      <c r="VA237" s="41"/>
      <c r="VB237" s="41"/>
      <c r="VC237" s="41"/>
      <c r="VD237" s="41"/>
      <c r="VE237" s="41"/>
      <c r="VF237" s="41"/>
      <c r="VG237" s="41"/>
      <c r="VH237" s="41"/>
      <c r="VI237" s="41"/>
      <c r="VJ237" s="41"/>
      <c r="VK237" s="41"/>
      <c r="VL237" s="41"/>
      <c r="VM237" s="41"/>
      <c r="VN237" s="41"/>
      <c r="VO237" s="41"/>
      <c r="VP237" s="41"/>
      <c r="VQ237" s="41"/>
      <c r="VR237" s="41"/>
      <c r="VS237" s="41"/>
      <c r="VT237" s="41"/>
      <c r="VU237" s="41"/>
      <c r="VV237" s="41"/>
      <c r="VW237" s="41"/>
      <c r="VX237" s="41"/>
      <c r="VY237" s="41"/>
      <c r="VZ237" s="41"/>
      <c r="WA237" s="41"/>
      <c r="WB237" s="41"/>
      <c r="WC237" s="41"/>
      <c r="WD237" s="41"/>
      <c r="WE237" s="41"/>
      <c r="WF237" s="41"/>
      <c r="WG237" s="41"/>
      <c r="WH237" s="41"/>
      <c r="WI237" s="41"/>
      <c r="WJ237" s="41"/>
      <c r="WK237" s="41"/>
      <c r="WL237" s="41"/>
      <c r="WM237" s="41"/>
      <c r="WN237" s="41"/>
      <c r="WO237" s="41"/>
      <c r="WP237" s="41"/>
      <c r="WQ237" s="41"/>
      <c r="WR237" s="41"/>
      <c r="WS237" s="41"/>
      <c r="WT237" s="41"/>
      <c r="WU237" s="41"/>
      <c r="WV237" s="41"/>
      <c r="WW237" s="41"/>
      <c r="WX237" s="41"/>
      <c r="WY237" s="41"/>
      <c r="WZ237" s="41"/>
      <c r="XA237" s="41"/>
      <c r="XB237" s="41"/>
      <c r="XC237" s="41"/>
      <c r="XD237" s="41"/>
      <c r="XE237" s="41"/>
      <c r="XF237" s="41"/>
      <c r="XG237" s="41"/>
      <c r="XH237" s="41"/>
      <c r="XI237" s="41"/>
      <c r="XJ237" s="41"/>
      <c r="XK237" s="41"/>
      <c r="XL237" s="41"/>
      <c r="XM237" s="41"/>
      <c r="XN237" s="41"/>
      <c r="XO237" s="41"/>
      <c r="XP237" s="41"/>
      <c r="XQ237" s="41"/>
      <c r="XR237" s="41"/>
      <c r="XS237" s="41"/>
      <c r="XT237" s="41"/>
      <c r="XU237" s="41"/>
      <c r="XV237" s="41"/>
      <c r="XW237" s="41"/>
      <c r="XX237" s="41"/>
      <c r="XY237" s="41"/>
      <c r="XZ237" s="41"/>
      <c r="YA237" s="41"/>
      <c r="YB237" s="41"/>
      <c r="YC237" s="41"/>
      <c r="YD237" s="41"/>
      <c r="YE237" s="41"/>
      <c r="YF237" s="41"/>
      <c r="YG237" s="41"/>
      <c r="YH237" s="41"/>
      <c r="YI237" s="41"/>
      <c r="YJ237" s="41"/>
      <c r="YK237" s="41"/>
      <c r="YL237" s="41"/>
      <c r="YM237" s="41"/>
      <c r="YN237" s="41"/>
      <c r="YO237" s="41"/>
      <c r="YP237" s="41"/>
      <c r="YQ237" s="41"/>
      <c r="YR237" s="41"/>
      <c r="YS237" s="41"/>
      <c r="YT237" s="41"/>
      <c r="YU237" s="41"/>
      <c r="YV237" s="41"/>
      <c r="YW237" s="41"/>
      <c r="YX237" s="41"/>
      <c r="YY237" s="41"/>
      <c r="YZ237" s="41"/>
      <c r="ZA237" s="41"/>
      <c r="ZB237" s="41"/>
      <c r="ZC237" s="41"/>
      <c r="ZD237" s="41"/>
      <c r="ZE237" s="41"/>
      <c r="ZF237" s="41"/>
      <c r="ZG237" s="41"/>
      <c r="ZH237" s="41"/>
      <c r="ZI237" s="41"/>
      <c r="ZJ237" s="41"/>
      <c r="ZK237" s="41"/>
      <c r="ZL237" s="41"/>
      <c r="ZM237" s="41"/>
      <c r="ZN237" s="41"/>
      <c r="ZO237" s="41"/>
      <c r="ZP237" s="41"/>
      <c r="ZQ237" s="41"/>
      <c r="ZR237" s="41"/>
      <c r="ZS237" s="41"/>
      <c r="ZT237" s="41"/>
      <c r="ZU237" s="41"/>
      <c r="ZV237" s="41"/>
      <c r="ZW237" s="41"/>
      <c r="ZX237" s="41"/>
      <c r="ZY237" s="41"/>
      <c r="ZZ237" s="41"/>
      <c r="AAA237" s="41"/>
      <c r="AAB237" s="41"/>
      <c r="AAC237" s="41"/>
      <c r="AAD237" s="41"/>
      <c r="AAE237" s="41"/>
      <c r="AAF237" s="41"/>
      <c r="AAG237" s="41"/>
      <c r="AAH237" s="41"/>
      <c r="AAI237" s="41"/>
      <c r="AAJ237" s="41"/>
      <c r="AAK237" s="41"/>
      <c r="AAL237" s="41"/>
      <c r="AAM237" s="41"/>
      <c r="AAN237" s="41"/>
      <c r="AAO237" s="41"/>
      <c r="AAP237" s="41"/>
      <c r="AAQ237" s="41"/>
      <c r="AAR237" s="41"/>
      <c r="AAS237" s="41"/>
      <c r="AAT237" s="41"/>
      <c r="AAU237" s="41"/>
      <c r="AAV237" s="41"/>
      <c r="AAW237" s="41"/>
      <c r="AAX237" s="41"/>
      <c r="AAY237" s="41"/>
      <c r="AAZ237" s="41"/>
      <c r="ABA237" s="41"/>
      <c r="ABB237" s="41"/>
      <c r="ABC237" s="41"/>
      <c r="ABD237" s="41"/>
      <c r="ABE237" s="41"/>
      <c r="ABF237" s="41"/>
      <c r="ABG237" s="41"/>
      <c r="ABH237" s="41"/>
      <c r="ABI237" s="41"/>
      <c r="ABJ237" s="41"/>
      <c r="ABK237" s="41"/>
      <c r="ABL237" s="41"/>
      <c r="ABM237" s="41"/>
      <c r="ABN237" s="41"/>
      <c r="ABO237" s="41"/>
      <c r="ABP237" s="41"/>
      <c r="ABQ237" s="41"/>
      <c r="ABR237" s="41"/>
      <c r="ABS237" s="41"/>
      <c r="ABT237" s="41"/>
      <c r="ABU237" s="41"/>
      <c r="ABV237" s="41"/>
      <c r="ABW237" s="41"/>
      <c r="ABX237" s="41"/>
      <c r="ABY237" s="41"/>
      <c r="ABZ237" s="41"/>
      <c r="ACA237" s="41"/>
      <c r="ACB237" s="41"/>
      <c r="ACC237" s="41"/>
      <c r="ACD237" s="41"/>
      <c r="ACE237" s="41"/>
      <c r="ACF237" s="41"/>
      <c r="ACG237" s="41"/>
      <c r="ACH237" s="41"/>
      <c r="ACI237" s="41"/>
      <c r="ACJ237" s="41"/>
      <c r="ACK237" s="41"/>
      <c r="ACL237" s="41"/>
      <c r="ACM237" s="41"/>
      <c r="ACN237" s="41"/>
      <c r="ACO237" s="41"/>
      <c r="ACP237" s="41"/>
      <c r="ACQ237" s="41"/>
      <c r="ACR237" s="41"/>
      <c r="ACS237" s="41"/>
      <c r="ACT237" s="41"/>
      <c r="ACU237" s="41"/>
      <c r="ACV237" s="41"/>
      <c r="ACW237" s="41"/>
      <c r="ACX237" s="41"/>
      <c r="ACY237" s="41"/>
      <c r="ACZ237" s="41"/>
      <c r="ADA237" s="41"/>
      <c r="ADB237" s="41"/>
      <c r="ADC237" s="41"/>
      <c r="ADD237" s="41"/>
      <c r="ADE237" s="41"/>
      <c r="ADF237" s="41"/>
      <c r="ADG237" s="41"/>
      <c r="ADH237" s="41"/>
      <c r="ADI237" s="41"/>
      <c r="ADJ237" s="41"/>
      <c r="ADK237" s="41"/>
      <c r="ADL237" s="41"/>
      <c r="ADM237" s="41"/>
      <c r="ADN237" s="41"/>
      <c r="ADO237" s="41"/>
      <c r="ADP237" s="41"/>
      <c r="ADQ237" s="41"/>
      <c r="ADR237" s="41"/>
      <c r="ADS237" s="41"/>
      <c r="ADT237" s="41"/>
      <c r="ADU237" s="41"/>
      <c r="ADV237" s="41"/>
      <c r="ADW237" s="41"/>
      <c r="ADX237" s="41"/>
      <c r="ADY237" s="41"/>
      <c r="ADZ237" s="41"/>
      <c r="AEA237" s="41"/>
      <c r="AEB237" s="41"/>
      <c r="AEC237" s="41"/>
      <c r="AED237" s="41"/>
      <c r="AEE237" s="41"/>
      <c r="AEF237" s="41"/>
      <c r="AEG237" s="41"/>
      <c r="AEH237" s="41"/>
      <c r="AEI237" s="41"/>
      <c r="AEJ237" s="41"/>
      <c r="AEK237" s="41"/>
      <c r="AEL237" s="41"/>
      <c r="AEM237" s="41"/>
      <c r="AEN237" s="41"/>
      <c r="AEO237" s="41"/>
      <c r="AEP237" s="41"/>
      <c r="AEQ237" s="41"/>
      <c r="AER237" s="41"/>
      <c r="AES237" s="41"/>
      <c r="AET237" s="41"/>
      <c r="AEU237" s="41"/>
      <c r="AEV237" s="41"/>
      <c r="AEW237" s="41"/>
      <c r="AEX237" s="41"/>
      <c r="AEY237" s="41"/>
      <c r="AEZ237" s="41"/>
      <c r="AFA237" s="41"/>
      <c r="AFB237" s="41"/>
      <c r="AFC237" s="41"/>
      <c r="AFD237" s="41"/>
      <c r="AFE237" s="41"/>
      <c r="AFF237" s="41"/>
      <c r="AFG237" s="41"/>
      <c r="AFH237" s="41"/>
      <c r="AFI237" s="41"/>
      <c r="AFJ237" s="41"/>
      <c r="AFK237" s="41"/>
      <c r="AFL237" s="41"/>
      <c r="AFM237" s="41"/>
      <c r="AFN237" s="41"/>
      <c r="AFO237" s="41"/>
      <c r="AFP237" s="41"/>
      <c r="AFQ237" s="41"/>
      <c r="AFR237" s="41"/>
      <c r="AFS237" s="41"/>
      <c r="AFT237" s="41"/>
      <c r="AFU237" s="41"/>
      <c r="AFV237" s="41"/>
      <c r="AFW237" s="41"/>
      <c r="AFX237" s="41"/>
      <c r="AFY237" s="41"/>
      <c r="AFZ237" s="41"/>
      <c r="AGA237" s="41"/>
      <c r="AGB237" s="41"/>
      <c r="AGC237" s="41"/>
      <c r="AGD237" s="41"/>
      <c r="AGE237" s="41"/>
      <c r="AGF237" s="41"/>
      <c r="AGG237" s="41"/>
      <c r="AGH237" s="41"/>
      <c r="AGI237" s="41"/>
      <c r="AGJ237" s="41"/>
      <c r="AGK237" s="41"/>
      <c r="AGL237" s="41"/>
      <c r="AGM237" s="41"/>
      <c r="AGN237" s="41"/>
      <c r="AGO237" s="41"/>
      <c r="AGP237" s="41"/>
      <c r="AGQ237" s="41"/>
      <c r="AGR237" s="41"/>
      <c r="AGS237" s="41"/>
      <c r="AGT237" s="41"/>
      <c r="AGU237" s="41"/>
      <c r="AGV237" s="41"/>
      <c r="AGW237" s="41"/>
      <c r="AGX237" s="41"/>
      <c r="AGY237" s="41"/>
      <c r="AGZ237" s="41"/>
      <c r="AHA237" s="41"/>
      <c r="AHB237" s="41"/>
      <c r="AHC237" s="41"/>
      <c r="AHD237" s="41"/>
      <c r="AHE237" s="41"/>
      <c r="AHF237" s="41"/>
      <c r="AHG237" s="41"/>
      <c r="AHH237" s="41"/>
      <c r="AHI237" s="41"/>
      <c r="AHJ237" s="41"/>
      <c r="AHK237" s="41"/>
      <c r="AHL237" s="41"/>
      <c r="AHM237" s="41"/>
      <c r="AHN237" s="41"/>
      <c r="AHO237" s="41"/>
      <c r="AHP237" s="41"/>
      <c r="AHQ237" s="41"/>
      <c r="AHR237" s="41"/>
      <c r="AHS237" s="41"/>
      <c r="AHT237" s="41"/>
      <c r="AHU237" s="41"/>
      <c r="AHV237" s="41"/>
      <c r="AHW237" s="41"/>
      <c r="AHX237" s="41"/>
      <c r="AHY237" s="41"/>
      <c r="AHZ237" s="41"/>
      <c r="AIA237" s="41"/>
      <c r="AIB237" s="41"/>
      <c r="AIC237" s="41"/>
      <c r="AID237" s="41"/>
      <c r="AIE237" s="41"/>
      <c r="AIF237" s="41"/>
      <c r="AIG237" s="41"/>
      <c r="AIH237" s="41"/>
      <c r="AII237" s="41"/>
      <c r="AIJ237" s="41"/>
      <c r="AIK237" s="41"/>
      <c r="AIL237" s="41"/>
      <c r="AIM237" s="41"/>
      <c r="AIN237" s="41"/>
      <c r="AIO237" s="41"/>
      <c r="AIP237" s="41"/>
      <c r="AIQ237" s="41"/>
      <c r="AIR237" s="41"/>
      <c r="AIS237" s="41"/>
      <c r="AIT237" s="41"/>
      <c r="AIU237" s="41"/>
      <c r="AIV237" s="41"/>
      <c r="AIW237" s="41"/>
      <c r="AIX237" s="41"/>
      <c r="AIY237" s="41"/>
      <c r="AIZ237" s="41"/>
      <c r="AJA237" s="41"/>
      <c r="AJB237" s="41"/>
      <c r="AJC237" s="41"/>
      <c r="AJD237" s="41"/>
      <c r="AJE237" s="41"/>
      <c r="AJF237" s="41"/>
      <c r="AJG237" s="41"/>
      <c r="AJH237" s="41"/>
      <c r="AJI237" s="41"/>
      <c r="AJJ237" s="41"/>
      <c r="AJK237" s="41"/>
      <c r="AJL237" s="41"/>
      <c r="AJM237" s="41"/>
      <c r="AJN237" s="41"/>
      <c r="AJO237" s="41"/>
      <c r="AJP237" s="41"/>
      <c r="AJQ237" s="41"/>
      <c r="AJR237" s="41"/>
      <c r="AJS237" s="41"/>
      <c r="AJT237" s="41"/>
      <c r="AJU237" s="41"/>
      <c r="AJV237" s="41"/>
      <c r="AJW237" s="41"/>
      <c r="AJX237" s="41"/>
      <c r="AJY237" s="41"/>
      <c r="AJZ237" s="41"/>
      <c r="AKA237" s="41"/>
      <c r="AKB237" s="41"/>
      <c r="AKC237" s="41"/>
      <c r="AKD237" s="41"/>
      <c r="AKE237" s="41"/>
      <c r="AKF237" s="41"/>
      <c r="AKG237" s="41"/>
      <c r="AKH237" s="41"/>
      <c r="AKI237" s="41"/>
      <c r="AKJ237" s="41"/>
      <c r="AKK237" s="41"/>
      <c r="AKL237" s="41"/>
      <c r="AKM237" s="41"/>
      <c r="AKN237" s="41"/>
      <c r="AKO237" s="41"/>
      <c r="AKP237" s="41"/>
      <c r="AKQ237" s="41"/>
      <c r="AKR237" s="41"/>
      <c r="AKS237" s="41"/>
      <c r="AKT237" s="41"/>
      <c r="AKU237" s="41"/>
      <c r="AKV237" s="41"/>
      <c r="AKW237" s="41"/>
      <c r="AKX237" s="41"/>
      <c r="AKY237" s="41"/>
      <c r="AKZ237" s="41"/>
      <c r="ALA237" s="41"/>
      <c r="ALB237" s="41"/>
      <c r="ALC237" s="41"/>
      <c r="ALD237" s="41"/>
      <c r="ALE237" s="41"/>
      <c r="ALF237" s="41"/>
      <c r="ALG237" s="41"/>
      <c r="ALH237" s="41"/>
      <c r="ALI237" s="41"/>
      <c r="ALJ237" s="41"/>
      <c r="ALK237" s="41"/>
      <c r="ALL237" s="41"/>
      <c r="ALM237" s="41"/>
      <c r="ALN237" s="41"/>
      <c r="ALO237" s="41"/>
      <c r="ALP237" s="41"/>
      <c r="ALQ237" s="41"/>
      <c r="ALR237" s="41"/>
      <c r="ALS237" s="41"/>
      <c r="ALT237" s="41"/>
      <c r="ALU237" s="41"/>
      <c r="ALV237" s="41"/>
      <c r="ALW237" s="41"/>
      <c r="ALX237" s="41"/>
      <c r="ALY237" s="41"/>
      <c r="ALZ237" s="41"/>
      <c r="AMA237" s="41"/>
      <c r="AMB237" s="41"/>
      <c r="AMC237" s="41"/>
      <c r="AMD237" s="41"/>
      <c r="AME237" s="41"/>
      <c r="AMF237" s="41"/>
      <c r="AMG237" s="41"/>
      <c r="AMH237" s="41"/>
      <c r="AMI237" s="41"/>
      <c r="AMJ237" s="41"/>
      <c r="AMK237" s="41"/>
      <c r="AML237" s="41"/>
      <c r="AMM237" s="41"/>
      <c r="AMN237" s="41"/>
      <c r="AMO237" s="41"/>
      <c r="AMP237" s="41"/>
      <c r="AMQ237" s="41"/>
      <c r="AMR237" s="41"/>
      <c r="AMS237" s="41"/>
      <c r="AMT237" s="41"/>
      <c r="AMU237" s="41"/>
      <c r="AMV237" s="41"/>
      <c r="AMW237" s="41"/>
      <c r="AMX237" s="41"/>
      <c r="AMY237" s="41"/>
      <c r="AMZ237" s="41"/>
      <c r="ANA237" s="41"/>
      <c r="ANB237" s="41"/>
      <c r="ANC237" s="41"/>
      <c r="AND237" s="41"/>
      <c r="ANE237" s="41"/>
      <c r="ANF237" s="41"/>
      <c r="ANG237" s="41"/>
      <c r="ANH237" s="41"/>
      <c r="ANI237" s="41"/>
      <c r="ANJ237" s="41"/>
      <c r="ANK237" s="41"/>
      <c r="ANL237" s="41"/>
      <c r="ANM237" s="41"/>
      <c r="ANN237" s="41"/>
      <c r="ANO237" s="41"/>
      <c r="ANP237" s="41"/>
      <c r="ANQ237" s="41"/>
      <c r="ANR237" s="41"/>
      <c r="ANS237" s="41"/>
      <c r="ANT237" s="41"/>
      <c r="ANU237" s="41"/>
      <c r="ANV237" s="41"/>
      <c r="ANW237" s="41"/>
      <c r="ANX237" s="41"/>
      <c r="ANY237" s="41"/>
      <c r="ANZ237" s="41"/>
      <c r="AOA237" s="41"/>
      <c r="AOB237" s="41"/>
      <c r="AOC237" s="41"/>
      <c r="AOD237" s="41"/>
      <c r="AOE237" s="41"/>
      <c r="AOF237" s="41"/>
      <c r="AOG237" s="41"/>
      <c r="AOH237" s="41"/>
      <c r="AOI237" s="41"/>
      <c r="AOJ237" s="41"/>
      <c r="AOK237" s="41"/>
      <c r="AOL237" s="41"/>
      <c r="AOM237" s="41"/>
      <c r="AON237" s="41"/>
      <c r="AOO237" s="41"/>
      <c r="AOP237" s="41"/>
      <c r="AOQ237" s="41"/>
      <c r="AOR237" s="41"/>
      <c r="AOS237" s="41"/>
      <c r="AOT237" s="41"/>
      <c r="AOU237" s="41"/>
      <c r="AOV237" s="41"/>
      <c r="AOW237" s="41"/>
      <c r="AOX237" s="41"/>
      <c r="AOY237" s="41"/>
      <c r="AOZ237" s="41"/>
      <c r="APA237" s="41"/>
      <c r="APB237" s="41"/>
      <c r="APC237" s="41"/>
      <c r="APD237" s="41"/>
      <c r="APE237" s="41"/>
      <c r="APF237" s="41"/>
      <c r="APG237" s="41"/>
      <c r="APH237" s="41"/>
      <c r="API237" s="41"/>
      <c r="APJ237" s="41"/>
      <c r="APK237" s="41"/>
      <c r="APL237" s="41"/>
      <c r="APM237" s="41"/>
      <c r="APN237" s="41"/>
      <c r="APO237" s="41"/>
      <c r="APP237" s="41"/>
      <c r="APQ237" s="41"/>
      <c r="APR237" s="41"/>
      <c r="APS237" s="41"/>
      <c r="APT237" s="41"/>
      <c r="APU237" s="41"/>
      <c r="APV237" s="41"/>
      <c r="APW237" s="41"/>
      <c r="APX237" s="41"/>
      <c r="APY237" s="41"/>
      <c r="APZ237" s="41"/>
      <c r="AQA237" s="41"/>
      <c r="AQB237" s="41"/>
      <c r="AQC237" s="41"/>
      <c r="AQD237" s="41"/>
      <c r="AQE237" s="41"/>
      <c r="AQF237" s="41"/>
      <c r="AQG237" s="41"/>
      <c r="AQH237" s="41"/>
      <c r="AQI237" s="41"/>
      <c r="AQJ237" s="41"/>
      <c r="AQK237" s="41"/>
      <c r="AQL237" s="41"/>
      <c r="AQM237" s="41"/>
      <c r="AQN237" s="41"/>
      <c r="AQO237" s="41"/>
      <c r="AQP237" s="41"/>
      <c r="AQQ237" s="41"/>
      <c r="AQR237" s="41"/>
      <c r="AQS237" s="41"/>
      <c r="AQT237" s="41"/>
      <c r="AQU237" s="41"/>
      <c r="AQV237" s="41"/>
      <c r="AQW237" s="41"/>
      <c r="AQX237" s="41"/>
      <c r="AQY237" s="41"/>
      <c r="AQZ237" s="41"/>
      <c r="ARA237" s="41"/>
      <c r="ARB237" s="41"/>
      <c r="ARC237" s="41"/>
      <c r="ARD237" s="41"/>
      <c r="ARE237" s="41"/>
      <c r="ARF237" s="41"/>
      <c r="ARG237" s="41"/>
      <c r="ARH237" s="41"/>
      <c r="ARI237" s="41"/>
      <c r="ARJ237" s="41"/>
      <c r="ARK237" s="41"/>
      <c r="ARL237" s="41"/>
      <c r="ARM237" s="41"/>
      <c r="ARN237" s="41"/>
      <c r="ARO237" s="41"/>
      <c r="ARP237" s="41"/>
      <c r="ARQ237" s="41"/>
      <c r="ARR237" s="41"/>
      <c r="ARS237" s="41"/>
      <c r="ART237" s="41"/>
      <c r="ARU237" s="41"/>
      <c r="ARV237" s="41"/>
      <c r="ARW237" s="41"/>
      <c r="ARX237" s="41"/>
      <c r="ARY237" s="41"/>
      <c r="ARZ237" s="41"/>
      <c r="ASA237" s="41"/>
      <c r="ASB237" s="41"/>
      <c r="ASC237" s="41"/>
      <c r="ASD237" s="41"/>
      <c r="ASE237" s="41"/>
      <c r="ASF237" s="41"/>
      <c r="ASG237" s="41"/>
      <c r="ASH237" s="41"/>
      <c r="ASI237" s="41"/>
      <c r="ASJ237" s="41"/>
      <c r="ASK237" s="41"/>
      <c r="ASL237" s="41"/>
      <c r="ASM237" s="41"/>
      <c r="ASN237" s="41"/>
      <c r="ASO237" s="41"/>
      <c r="ASP237" s="41"/>
      <c r="ASQ237" s="41"/>
      <c r="ASR237" s="41"/>
      <c r="ASS237" s="41"/>
      <c r="AST237" s="41"/>
      <c r="ASU237" s="41"/>
      <c r="ASV237" s="41"/>
      <c r="ASW237" s="41"/>
      <c r="ASX237" s="41"/>
      <c r="ASY237" s="41"/>
      <c r="ASZ237" s="41"/>
      <c r="ATA237" s="41"/>
      <c r="ATB237" s="41"/>
      <c r="ATC237" s="41"/>
      <c r="ATD237" s="41"/>
      <c r="ATE237" s="41"/>
      <c r="ATF237" s="41"/>
      <c r="ATG237" s="41"/>
      <c r="ATH237" s="41"/>
      <c r="ATI237" s="41"/>
      <c r="ATJ237" s="41"/>
      <c r="ATK237" s="41"/>
      <c r="ATL237" s="41"/>
      <c r="ATM237" s="41"/>
      <c r="ATN237" s="41"/>
      <c r="ATO237" s="41"/>
      <c r="ATP237" s="41"/>
      <c r="ATQ237" s="41"/>
      <c r="ATR237" s="41"/>
      <c r="ATS237" s="41"/>
      <c r="ATT237" s="41"/>
      <c r="ATU237" s="41"/>
      <c r="ATV237" s="41"/>
      <c r="ATW237" s="41"/>
      <c r="ATX237" s="41"/>
      <c r="ATY237" s="41"/>
      <c r="ATZ237" s="41"/>
      <c r="AUA237" s="41"/>
      <c r="AUB237" s="41"/>
      <c r="AUC237" s="41"/>
      <c r="AUD237" s="41"/>
      <c r="AUE237" s="41"/>
      <c r="AUF237" s="41"/>
      <c r="AUG237" s="41"/>
      <c r="AUH237" s="41"/>
      <c r="AUI237" s="41"/>
      <c r="AUJ237" s="41"/>
      <c r="AUK237" s="41"/>
      <c r="AUL237" s="41"/>
      <c r="AUM237" s="41"/>
      <c r="AUN237" s="41"/>
      <c r="AUO237" s="41"/>
      <c r="AUP237" s="41"/>
      <c r="AUQ237" s="41"/>
      <c r="AUR237" s="41"/>
      <c r="AUS237" s="41"/>
      <c r="AUT237" s="41"/>
      <c r="AUU237" s="41"/>
      <c r="AUV237" s="41"/>
      <c r="AUW237" s="41"/>
      <c r="AUX237" s="41"/>
      <c r="AUY237" s="41"/>
      <c r="AUZ237" s="41"/>
      <c r="AVA237" s="41"/>
      <c r="AVB237" s="41"/>
      <c r="AVC237" s="41"/>
      <c r="AVD237" s="41"/>
      <c r="AVE237" s="41"/>
      <c r="AVF237" s="41"/>
      <c r="AVG237" s="41"/>
      <c r="AVH237" s="41"/>
      <c r="AVI237" s="41"/>
      <c r="AVJ237" s="41"/>
      <c r="AVK237" s="41"/>
      <c r="AVL237" s="41"/>
      <c r="AVM237" s="41"/>
      <c r="AVN237" s="41"/>
      <c r="AVO237" s="41"/>
      <c r="AVP237" s="41"/>
      <c r="AVQ237" s="41"/>
      <c r="AVR237" s="41"/>
      <c r="AVS237" s="41"/>
      <c r="AVT237" s="41"/>
      <c r="AVU237" s="41"/>
      <c r="AVV237" s="41"/>
      <c r="AVW237" s="41"/>
      <c r="AVX237" s="41"/>
      <c r="AVY237" s="41"/>
      <c r="AVZ237" s="41"/>
      <c r="AWA237" s="41"/>
      <c r="AWB237" s="41"/>
      <c r="AWC237" s="41"/>
      <c r="AWD237" s="41"/>
      <c r="AWE237" s="41"/>
      <c r="AWF237" s="41"/>
      <c r="AWG237" s="41"/>
      <c r="AWH237" s="41"/>
      <c r="AWI237" s="41"/>
      <c r="AWJ237" s="41"/>
      <c r="AWK237" s="41"/>
      <c r="AWL237" s="41"/>
      <c r="AWM237" s="41"/>
      <c r="AWN237" s="41"/>
      <c r="AWO237" s="41"/>
      <c r="AWP237" s="41"/>
      <c r="AWQ237" s="41"/>
      <c r="AWR237" s="41"/>
      <c r="AWS237" s="41"/>
      <c r="AWT237" s="41"/>
      <c r="AWU237" s="41"/>
      <c r="AWV237" s="41"/>
      <c r="AWW237" s="41"/>
      <c r="AWX237" s="41"/>
      <c r="AWY237" s="41"/>
      <c r="AWZ237" s="41"/>
      <c r="AXA237" s="41"/>
      <c r="AXB237" s="41"/>
      <c r="AXC237" s="41"/>
      <c r="AXD237" s="41"/>
      <c r="AXE237" s="41"/>
      <c r="AXF237" s="41"/>
      <c r="AXG237" s="41"/>
      <c r="AXH237" s="41"/>
      <c r="AXI237" s="41"/>
      <c r="AXJ237" s="41"/>
      <c r="AXK237" s="41"/>
      <c r="AXL237" s="41"/>
      <c r="AXM237" s="41"/>
      <c r="AXN237" s="41"/>
      <c r="AXO237" s="41"/>
      <c r="AXP237" s="41"/>
      <c r="AXQ237" s="41"/>
      <c r="AXR237" s="41"/>
      <c r="AXS237" s="41"/>
      <c r="AXT237" s="41"/>
      <c r="AXU237" s="41"/>
      <c r="AXV237" s="41"/>
      <c r="AXW237" s="41"/>
      <c r="AXX237" s="41"/>
      <c r="AXY237" s="41"/>
      <c r="AXZ237" s="41"/>
      <c r="AYA237" s="41"/>
      <c r="AYB237" s="41"/>
      <c r="AYC237" s="41"/>
      <c r="AYD237" s="41"/>
      <c r="AYE237" s="41"/>
      <c r="AYF237" s="41"/>
      <c r="AYG237" s="41"/>
      <c r="AYH237" s="41"/>
      <c r="AYI237" s="41"/>
      <c r="AYJ237" s="41"/>
      <c r="AYK237" s="41"/>
      <c r="AYL237" s="41"/>
      <c r="AYM237" s="41"/>
      <c r="AYN237" s="41"/>
      <c r="AYO237" s="41"/>
      <c r="AYP237" s="41"/>
      <c r="AYQ237" s="41"/>
      <c r="AYR237" s="41"/>
      <c r="AYS237" s="41"/>
      <c r="AYT237" s="41"/>
      <c r="AYU237" s="41"/>
      <c r="AYV237" s="41"/>
      <c r="AYW237" s="41"/>
      <c r="AYX237" s="41"/>
      <c r="AYY237" s="41"/>
      <c r="AYZ237" s="41"/>
      <c r="AZA237" s="41"/>
      <c r="AZB237" s="41"/>
      <c r="AZC237" s="41"/>
      <c r="AZD237" s="41"/>
      <c r="AZE237" s="41"/>
      <c r="AZF237" s="41"/>
      <c r="AZG237" s="41"/>
      <c r="AZH237" s="41"/>
      <c r="AZI237" s="41"/>
      <c r="AZJ237" s="41"/>
      <c r="AZK237" s="41"/>
      <c r="AZL237" s="41"/>
      <c r="AZM237" s="41"/>
      <c r="AZN237" s="41"/>
      <c r="AZO237" s="41"/>
      <c r="AZP237" s="41"/>
      <c r="AZQ237" s="41"/>
      <c r="AZR237" s="41"/>
      <c r="AZS237" s="41"/>
      <c r="AZT237" s="41"/>
      <c r="AZU237" s="41"/>
      <c r="AZV237" s="41"/>
      <c r="AZW237" s="41"/>
      <c r="AZX237" s="41"/>
      <c r="AZY237" s="41"/>
      <c r="AZZ237" s="41"/>
      <c r="BAA237" s="41"/>
      <c r="BAB237" s="41"/>
      <c r="BAC237" s="41"/>
      <c r="BAD237" s="41"/>
      <c r="BAE237" s="41"/>
      <c r="BAF237" s="41"/>
      <c r="BAG237" s="41"/>
      <c r="BAH237" s="41"/>
      <c r="BAI237" s="41"/>
      <c r="BAJ237" s="41"/>
      <c r="BAK237" s="41"/>
      <c r="BAL237" s="41"/>
      <c r="BAM237" s="41"/>
      <c r="BAN237" s="41"/>
      <c r="BAO237" s="41"/>
      <c r="BAP237" s="41"/>
      <c r="BAQ237" s="41"/>
      <c r="BAR237" s="41"/>
      <c r="BAS237" s="41"/>
      <c r="BAT237" s="41"/>
      <c r="BAU237" s="41"/>
      <c r="BAV237" s="41"/>
      <c r="BAW237" s="41"/>
      <c r="BAX237" s="41"/>
      <c r="BAY237" s="41"/>
      <c r="BAZ237" s="41"/>
      <c r="BBA237" s="41"/>
      <c r="BBB237" s="41"/>
      <c r="BBC237" s="41"/>
      <c r="BBD237" s="41"/>
      <c r="BBE237" s="41"/>
      <c r="BBF237" s="41"/>
      <c r="BBG237" s="41"/>
      <c r="BBH237" s="41"/>
      <c r="BBI237" s="41"/>
      <c r="BBJ237" s="41"/>
      <c r="BBK237" s="41"/>
      <c r="BBL237" s="41"/>
      <c r="BBM237" s="41"/>
      <c r="BBN237" s="41"/>
      <c r="BBO237" s="41"/>
      <c r="BBP237" s="41"/>
      <c r="BBQ237" s="41"/>
      <c r="BBR237" s="41"/>
      <c r="BBS237" s="41"/>
      <c r="BBT237" s="41"/>
      <c r="BBU237" s="41"/>
      <c r="BBV237" s="41"/>
      <c r="BBW237" s="41"/>
      <c r="BBX237" s="41"/>
      <c r="BBY237" s="41"/>
      <c r="BBZ237" s="41"/>
      <c r="BCA237" s="41"/>
      <c r="BCB237" s="41"/>
      <c r="BCC237" s="41"/>
      <c r="BCD237" s="41"/>
      <c r="BCE237" s="41"/>
      <c r="BCF237" s="41"/>
      <c r="BCG237" s="41"/>
      <c r="BCH237" s="41"/>
      <c r="BCI237" s="41"/>
      <c r="BCJ237" s="41"/>
      <c r="BCK237" s="41"/>
      <c r="BCL237" s="41"/>
      <c r="BCM237" s="41"/>
      <c r="BCN237" s="41"/>
      <c r="BCO237" s="41"/>
      <c r="BCP237" s="41"/>
      <c r="BCQ237" s="41"/>
      <c r="BCR237" s="41"/>
      <c r="BCS237" s="41"/>
      <c r="BCT237" s="41"/>
      <c r="BCU237" s="41"/>
      <c r="BCV237" s="41"/>
      <c r="BCW237" s="41"/>
      <c r="BCX237" s="41"/>
      <c r="BCY237" s="41"/>
      <c r="BCZ237" s="41"/>
      <c r="BDA237" s="41"/>
      <c r="BDB237" s="41"/>
      <c r="BDC237" s="41"/>
      <c r="BDD237" s="41"/>
      <c r="BDE237" s="41"/>
      <c r="BDF237" s="41"/>
      <c r="BDG237" s="41"/>
      <c r="BDH237" s="41"/>
      <c r="BDI237" s="41"/>
      <c r="BDJ237" s="41"/>
      <c r="BDK237" s="41"/>
      <c r="BDL237" s="41"/>
      <c r="BDM237" s="41"/>
      <c r="BDN237" s="41"/>
      <c r="BDO237" s="41"/>
      <c r="BDP237" s="41"/>
      <c r="BDQ237" s="41"/>
      <c r="BDR237" s="41"/>
      <c r="BDS237" s="41"/>
      <c r="BDT237" s="41"/>
      <c r="BDU237" s="41"/>
      <c r="BDV237" s="41"/>
      <c r="BDW237" s="41"/>
      <c r="BDX237" s="41"/>
      <c r="BDY237" s="41"/>
      <c r="BDZ237" s="41"/>
      <c r="BEA237" s="41"/>
      <c r="BEB237" s="41"/>
      <c r="BEC237" s="41"/>
      <c r="BED237" s="41"/>
      <c r="BEE237" s="41"/>
      <c r="BEF237" s="41"/>
      <c r="BEG237" s="41"/>
      <c r="BEH237" s="41"/>
      <c r="BEI237" s="41"/>
      <c r="BEJ237" s="41"/>
      <c r="BEK237" s="41"/>
      <c r="BEL237" s="41"/>
      <c r="BEM237" s="41"/>
      <c r="BEN237" s="41"/>
      <c r="BEO237" s="41"/>
      <c r="BEP237" s="41"/>
      <c r="BEQ237" s="41"/>
      <c r="BER237" s="41"/>
      <c r="BES237" s="41"/>
      <c r="BET237" s="41"/>
      <c r="BEU237" s="41"/>
      <c r="BEV237" s="41"/>
      <c r="BEW237" s="41"/>
      <c r="BEX237" s="41"/>
      <c r="BEY237" s="41"/>
      <c r="BEZ237" s="41"/>
      <c r="BFA237" s="41"/>
      <c r="BFB237" s="41"/>
      <c r="BFC237" s="41"/>
      <c r="BFD237" s="41"/>
      <c r="BFE237" s="41"/>
      <c r="BFF237" s="41"/>
      <c r="BFG237" s="41"/>
      <c r="BFH237" s="41"/>
      <c r="BFI237" s="41"/>
      <c r="BFJ237" s="41"/>
      <c r="BFK237" s="41"/>
      <c r="BFL237" s="41"/>
      <c r="BFM237" s="41"/>
      <c r="BFN237" s="41"/>
      <c r="BFO237" s="41"/>
      <c r="BFP237" s="41"/>
      <c r="BFQ237" s="41"/>
      <c r="BFR237" s="41"/>
      <c r="BFS237" s="41"/>
      <c r="BFT237" s="41"/>
      <c r="BFU237" s="41"/>
      <c r="BFV237" s="41"/>
      <c r="BFW237" s="41"/>
      <c r="BFX237" s="41"/>
      <c r="BFY237" s="41"/>
      <c r="BFZ237" s="41"/>
      <c r="BGA237" s="41"/>
      <c r="BGB237" s="41"/>
      <c r="BGC237" s="41"/>
      <c r="BGD237" s="41"/>
      <c r="BGE237" s="41"/>
      <c r="BGF237" s="41"/>
      <c r="BGG237" s="41"/>
      <c r="BGH237" s="41"/>
      <c r="BGI237" s="41"/>
      <c r="BGJ237" s="41"/>
      <c r="BGK237" s="41"/>
      <c r="BGL237" s="41"/>
      <c r="BGM237" s="41"/>
      <c r="BGN237" s="41"/>
      <c r="BGO237" s="41"/>
      <c r="BGP237" s="41"/>
      <c r="BGQ237" s="41"/>
      <c r="BGR237" s="41"/>
      <c r="BGS237" s="41"/>
      <c r="BGT237" s="41"/>
      <c r="BGU237" s="41"/>
      <c r="BGV237" s="41"/>
      <c r="BGW237" s="41"/>
      <c r="BGX237" s="41"/>
      <c r="BGY237" s="41"/>
      <c r="BGZ237" s="41"/>
      <c r="BHA237" s="41"/>
      <c r="BHB237" s="41"/>
      <c r="BHC237" s="41"/>
      <c r="BHD237" s="41"/>
      <c r="BHE237" s="41"/>
      <c r="BHF237" s="41"/>
      <c r="BHG237" s="41"/>
      <c r="BHH237" s="41"/>
      <c r="BHI237" s="41"/>
      <c r="BHJ237" s="41"/>
      <c r="BHK237" s="41"/>
      <c r="BHL237" s="41"/>
      <c r="BHM237" s="41"/>
      <c r="BHN237" s="41"/>
      <c r="BHO237" s="41"/>
      <c r="BHP237" s="41"/>
      <c r="BHQ237" s="41"/>
      <c r="BHR237" s="41"/>
      <c r="BHS237" s="41"/>
      <c r="BHT237" s="41"/>
      <c r="BHU237" s="41"/>
      <c r="BHV237" s="41"/>
      <c r="BHW237" s="41"/>
      <c r="BHX237" s="41"/>
      <c r="BHY237" s="41"/>
      <c r="BHZ237" s="41"/>
      <c r="BIA237" s="41"/>
      <c r="BIB237" s="41"/>
      <c r="BIC237" s="41"/>
      <c r="BID237" s="41"/>
      <c r="BIE237" s="41"/>
      <c r="BIF237" s="41"/>
      <c r="BIG237" s="41"/>
      <c r="BIH237" s="41"/>
      <c r="BII237" s="41"/>
      <c r="BIJ237" s="41"/>
      <c r="BIK237" s="41"/>
      <c r="BIL237" s="41"/>
      <c r="BIM237" s="41"/>
      <c r="BIN237" s="41"/>
      <c r="BIO237" s="41"/>
      <c r="BIP237" s="41"/>
      <c r="BIQ237" s="41"/>
      <c r="BIR237" s="41"/>
      <c r="BIS237" s="41"/>
      <c r="BIT237" s="41"/>
      <c r="BIU237" s="41"/>
      <c r="BIV237" s="41"/>
      <c r="BIW237" s="41"/>
      <c r="BIX237" s="41"/>
      <c r="BIY237" s="41"/>
      <c r="BIZ237" s="41"/>
      <c r="BJA237" s="41"/>
      <c r="BJB237" s="41"/>
      <c r="BJC237" s="41"/>
      <c r="BJD237" s="41"/>
      <c r="BJE237" s="41"/>
      <c r="BJF237" s="41"/>
      <c r="BJG237" s="41"/>
      <c r="BJH237" s="41"/>
      <c r="BJI237" s="41"/>
      <c r="BJJ237" s="41"/>
      <c r="BJK237" s="41"/>
      <c r="BJL237" s="41"/>
      <c r="BJM237" s="41"/>
      <c r="BJN237" s="41"/>
      <c r="BJO237" s="41"/>
      <c r="BJP237" s="41"/>
      <c r="BJQ237" s="41"/>
      <c r="BJR237" s="41"/>
      <c r="BJS237" s="41"/>
      <c r="BJT237" s="41"/>
      <c r="BJU237" s="41"/>
      <c r="BJV237" s="41"/>
      <c r="BJW237" s="41"/>
      <c r="BJX237" s="41"/>
      <c r="BJY237" s="41"/>
      <c r="BJZ237" s="41"/>
      <c r="BKA237" s="41"/>
      <c r="BKB237" s="41"/>
      <c r="BKC237" s="41"/>
      <c r="BKD237" s="41"/>
      <c r="BKE237" s="41"/>
      <c r="BKF237" s="41"/>
      <c r="BKG237" s="41"/>
      <c r="BKH237" s="41"/>
      <c r="BKI237" s="41"/>
      <c r="BKJ237" s="41"/>
      <c r="BKK237" s="41"/>
      <c r="BKL237" s="41"/>
      <c r="BKM237" s="41"/>
      <c r="BKN237" s="41"/>
      <c r="BKO237" s="41"/>
      <c r="BKP237" s="41"/>
      <c r="BKQ237" s="41"/>
      <c r="BKR237" s="41"/>
      <c r="BKS237" s="41"/>
      <c r="BKT237" s="41"/>
      <c r="BKU237" s="41"/>
      <c r="BKV237" s="41"/>
      <c r="BKW237" s="41"/>
      <c r="BKX237" s="41"/>
      <c r="BKY237" s="41"/>
      <c r="BKZ237" s="41"/>
      <c r="BLA237" s="41"/>
      <c r="BLB237" s="41"/>
      <c r="BLC237" s="41"/>
      <c r="BLD237" s="41"/>
      <c r="BLE237" s="41"/>
      <c r="BLF237" s="41"/>
      <c r="BLG237" s="41"/>
      <c r="BLH237" s="41"/>
      <c r="BLI237" s="41"/>
      <c r="BLJ237" s="41"/>
      <c r="BLK237" s="41"/>
      <c r="BLL237" s="41"/>
      <c r="BLM237" s="41"/>
      <c r="BLN237" s="41"/>
      <c r="BLO237" s="41"/>
      <c r="BLP237" s="41"/>
      <c r="BLQ237" s="41"/>
      <c r="BLR237" s="41"/>
      <c r="BLS237" s="41"/>
      <c r="BLT237" s="41"/>
      <c r="BLU237" s="41"/>
      <c r="BLV237" s="41"/>
      <c r="BLW237" s="41"/>
      <c r="BLX237" s="41"/>
      <c r="BLY237" s="41"/>
      <c r="BLZ237" s="41"/>
      <c r="BMA237" s="41"/>
      <c r="BMB237" s="41"/>
      <c r="BMC237" s="41"/>
      <c r="BMD237" s="41"/>
      <c r="BME237" s="41"/>
      <c r="BMF237" s="41"/>
      <c r="BMG237" s="41"/>
      <c r="BMH237" s="41"/>
      <c r="BMI237" s="41"/>
      <c r="BMJ237" s="41"/>
      <c r="BMK237" s="41"/>
      <c r="BML237" s="41"/>
      <c r="BMM237" s="41"/>
      <c r="BMN237" s="41"/>
      <c r="BMO237" s="41"/>
      <c r="BMP237" s="41"/>
      <c r="BMQ237" s="41"/>
      <c r="BMR237" s="41"/>
      <c r="BMS237" s="41"/>
      <c r="BMT237" s="41"/>
      <c r="BMU237" s="41"/>
      <c r="BMV237" s="41"/>
      <c r="BMW237" s="41"/>
      <c r="BMX237" s="41"/>
      <c r="BMY237" s="41"/>
      <c r="BMZ237" s="41"/>
      <c r="BNA237" s="41"/>
      <c r="BNB237" s="41"/>
      <c r="BNC237" s="41"/>
      <c r="BND237" s="41"/>
      <c r="BNE237" s="41"/>
      <c r="BNF237" s="41"/>
      <c r="BNG237" s="41"/>
      <c r="BNH237" s="41"/>
      <c r="BNI237" s="41"/>
      <c r="BNJ237" s="41"/>
      <c r="BNK237" s="41"/>
      <c r="BNL237" s="41"/>
      <c r="BNM237" s="41"/>
      <c r="BNN237" s="41"/>
      <c r="BNO237" s="41"/>
      <c r="BNP237" s="41"/>
      <c r="BNQ237" s="41"/>
      <c r="BNR237" s="41"/>
      <c r="BNS237" s="41"/>
      <c r="BNT237" s="41"/>
      <c r="BNU237" s="41"/>
      <c r="BNV237" s="41"/>
      <c r="BNW237" s="41"/>
      <c r="BNX237" s="41"/>
      <c r="BNY237" s="41"/>
      <c r="BNZ237" s="41"/>
      <c r="BOA237" s="41"/>
      <c r="BOB237" s="41"/>
      <c r="BOC237" s="41"/>
      <c r="BOD237" s="41"/>
      <c r="BOE237" s="41"/>
      <c r="BOF237" s="41"/>
      <c r="BOG237" s="41"/>
      <c r="BOH237" s="41"/>
      <c r="BOI237" s="41"/>
      <c r="BOJ237" s="41"/>
      <c r="BOK237" s="41"/>
      <c r="BOL237" s="41"/>
      <c r="BOM237" s="41"/>
      <c r="BON237" s="41"/>
      <c r="BOO237" s="41"/>
      <c r="BOP237" s="41"/>
      <c r="BOQ237" s="41"/>
      <c r="BOR237" s="41"/>
      <c r="BOS237" s="41"/>
      <c r="BOT237" s="41"/>
      <c r="BOU237" s="41"/>
      <c r="BOV237" s="41"/>
      <c r="BOW237" s="41"/>
      <c r="BOX237" s="41"/>
      <c r="BOY237" s="41"/>
      <c r="BOZ237" s="41"/>
      <c r="BPA237" s="41"/>
      <c r="BPB237" s="41"/>
      <c r="BPC237" s="41"/>
      <c r="BPD237" s="41"/>
      <c r="BPE237" s="41"/>
      <c r="BPF237" s="41"/>
      <c r="BPG237" s="41"/>
      <c r="BPH237" s="41"/>
      <c r="BPI237" s="41"/>
      <c r="BPJ237" s="41"/>
      <c r="BPK237" s="41"/>
      <c r="BPL237" s="41"/>
      <c r="BPM237" s="41"/>
      <c r="BPN237" s="41"/>
      <c r="BPO237" s="41"/>
      <c r="BPP237" s="41"/>
      <c r="BPQ237" s="41"/>
      <c r="BPR237" s="41"/>
      <c r="BPS237" s="41"/>
      <c r="BPT237" s="41"/>
      <c r="BPU237" s="41"/>
      <c r="BPV237" s="41"/>
      <c r="BPW237" s="41"/>
      <c r="BPX237" s="41"/>
      <c r="BPY237" s="41"/>
      <c r="BPZ237" s="41"/>
      <c r="BQA237" s="41"/>
      <c r="BQB237" s="41"/>
      <c r="BQC237" s="41"/>
      <c r="BQD237" s="41"/>
      <c r="BQE237" s="41"/>
      <c r="BQF237" s="41"/>
      <c r="BQG237" s="41"/>
      <c r="BQH237" s="41"/>
      <c r="BQI237" s="41"/>
      <c r="BQJ237" s="41"/>
      <c r="BQK237" s="41"/>
      <c r="BQL237" s="41"/>
      <c r="BQM237" s="41"/>
      <c r="BQN237" s="41"/>
      <c r="BQO237" s="41"/>
      <c r="BQP237" s="41"/>
      <c r="BQQ237" s="41"/>
      <c r="BQR237" s="41"/>
      <c r="BQS237" s="41"/>
      <c r="BQT237" s="41"/>
      <c r="BQU237" s="41"/>
      <c r="BQV237" s="41"/>
      <c r="BQW237" s="41"/>
      <c r="BQX237" s="41"/>
      <c r="BQY237" s="41"/>
      <c r="BQZ237" s="41"/>
      <c r="BRA237" s="41"/>
      <c r="BRB237" s="41"/>
      <c r="BRC237" s="41"/>
      <c r="BRD237" s="41"/>
      <c r="BRE237" s="41"/>
      <c r="BRF237" s="41"/>
      <c r="BRG237" s="41"/>
      <c r="BRH237" s="41"/>
      <c r="BRI237" s="41"/>
      <c r="BRJ237" s="41"/>
      <c r="BRK237" s="41"/>
      <c r="BRL237" s="41"/>
      <c r="BRM237" s="41"/>
      <c r="BRN237" s="41"/>
      <c r="BRO237" s="41"/>
      <c r="BRP237" s="41"/>
      <c r="BRQ237" s="41"/>
      <c r="BRR237" s="41"/>
      <c r="BRS237" s="41"/>
      <c r="BRT237" s="41"/>
      <c r="BRU237" s="41"/>
      <c r="BRV237" s="41"/>
      <c r="BRW237" s="41"/>
      <c r="BRX237" s="41"/>
      <c r="BRY237" s="41"/>
      <c r="BRZ237" s="41"/>
      <c r="BSA237" s="41"/>
      <c r="BSB237" s="41"/>
      <c r="BSC237" s="41"/>
      <c r="BSD237" s="41"/>
      <c r="BSE237" s="41"/>
      <c r="BSF237" s="41"/>
      <c r="BSG237" s="41"/>
      <c r="BSH237" s="41"/>
      <c r="BSI237" s="41"/>
      <c r="BSJ237" s="41"/>
      <c r="BSK237" s="41"/>
      <c r="BSL237" s="41"/>
      <c r="BSM237" s="41"/>
      <c r="BSN237" s="41"/>
      <c r="BSO237" s="41"/>
      <c r="BSP237" s="41"/>
      <c r="BSQ237" s="41"/>
      <c r="BSR237" s="41"/>
      <c r="BSS237" s="41"/>
      <c r="BST237" s="41"/>
      <c r="BSU237" s="41"/>
      <c r="BSV237" s="41"/>
      <c r="BSW237" s="41"/>
      <c r="BSX237" s="41"/>
      <c r="BSY237" s="41"/>
      <c r="BSZ237" s="41"/>
      <c r="BTA237" s="41"/>
      <c r="BTB237" s="41"/>
      <c r="BTC237" s="41"/>
      <c r="BTD237" s="41"/>
      <c r="BTE237" s="41"/>
      <c r="BTF237" s="41"/>
      <c r="BTG237" s="41"/>
      <c r="BTH237" s="41"/>
      <c r="BTI237" s="41"/>
      <c r="BTJ237" s="41"/>
      <c r="BTK237" s="41"/>
      <c r="BTL237" s="41"/>
      <c r="BTM237" s="41"/>
      <c r="BTN237" s="41"/>
      <c r="BTO237" s="41"/>
      <c r="BTP237" s="41"/>
      <c r="BTQ237" s="41"/>
      <c r="BTR237" s="41"/>
      <c r="BTS237" s="41"/>
      <c r="BTT237" s="41"/>
      <c r="BTU237" s="41"/>
      <c r="BTV237" s="41"/>
      <c r="BTW237" s="41"/>
      <c r="BTX237" s="41"/>
      <c r="BTY237" s="41"/>
      <c r="BTZ237" s="41"/>
      <c r="BUA237" s="41"/>
      <c r="BUB237" s="41"/>
      <c r="BUC237" s="41"/>
      <c r="BUD237" s="41"/>
      <c r="BUE237" s="41"/>
      <c r="BUF237" s="41"/>
      <c r="BUG237" s="41"/>
      <c r="BUH237" s="41"/>
      <c r="BUI237" s="41"/>
      <c r="BUJ237" s="41"/>
      <c r="BUK237" s="41"/>
      <c r="BUL237" s="41"/>
      <c r="BUM237" s="41"/>
      <c r="BUN237" s="41"/>
      <c r="BUO237" s="41"/>
      <c r="BUP237" s="41"/>
      <c r="BUQ237" s="41"/>
      <c r="BUR237" s="41"/>
      <c r="BUS237" s="41"/>
      <c r="BUT237" s="41"/>
      <c r="BUU237" s="41"/>
      <c r="BUV237" s="41"/>
      <c r="BUW237" s="41"/>
      <c r="BUX237" s="41"/>
      <c r="BUY237" s="41"/>
      <c r="BUZ237" s="41"/>
      <c r="BVA237" s="41"/>
      <c r="BVB237" s="41"/>
      <c r="BVC237" s="41"/>
      <c r="BVD237" s="41"/>
      <c r="BVE237" s="41"/>
      <c r="BVF237" s="41"/>
      <c r="BVG237" s="41"/>
      <c r="BVH237" s="41"/>
      <c r="BVI237" s="41"/>
      <c r="BVJ237" s="41"/>
      <c r="BVK237" s="41"/>
      <c r="BVL237" s="41"/>
      <c r="BVM237" s="41"/>
      <c r="BVN237" s="41"/>
      <c r="BVO237" s="41"/>
      <c r="BVP237" s="41"/>
      <c r="BVQ237" s="41"/>
      <c r="BVR237" s="41"/>
      <c r="BVS237" s="41"/>
      <c r="BVT237" s="41"/>
      <c r="BVU237" s="41"/>
      <c r="BVV237" s="41"/>
      <c r="BVW237" s="41"/>
      <c r="BVX237" s="41"/>
      <c r="BVY237" s="41"/>
      <c r="BVZ237" s="41"/>
      <c r="BWA237" s="41"/>
      <c r="BWB237" s="41"/>
      <c r="BWC237" s="41"/>
      <c r="BWD237" s="41"/>
      <c r="BWE237" s="41"/>
      <c r="BWF237" s="41"/>
      <c r="BWG237" s="41"/>
      <c r="BWH237" s="41"/>
      <c r="BWI237" s="41"/>
      <c r="BWJ237" s="41"/>
      <c r="BWK237" s="41"/>
      <c r="BWL237" s="41"/>
      <c r="BWM237" s="41"/>
      <c r="BWN237" s="41"/>
      <c r="BWO237" s="41"/>
      <c r="BWP237" s="41"/>
      <c r="BWQ237" s="41"/>
      <c r="BWR237" s="41"/>
      <c r="BWS237" s="41"/>
      <c r="BWT237" s="41"/>
      <c r="BWU237" s="41"/>
      <c r="BWV237" s="41"/>
      <c r="BWW237" s="41"/>
      <c r="BWX237" s="41"/>
      <c r="BWY237" s="41"/>
      <c r="BWZ237" s="41"/>
      <c r="BXA237" s="41"/>
      <c r="BXB237" s="41"/>
      <c r="BXC237" s="41"/>
      <c r="BXD237" s="41"/>
      <c r="BXE237" s="41"/>
      <c r="BXF237" s="41"/>
      <c r="BXG237" s="41"/>
      <c r="BXH237" s="41"/>
      <c r="BXI237" s="41"/>
      <c r="BXJ237" s="41"/>
      <c r="BXK237" s="41"/>
      <c r="BXL237" s="41"/>
      <c r="BXM237" s="41"/>
      <c r="BXN237" s="41"/>
      <c r="BXO237" s="41"/>
      <c r="BXP237" s="41"/>
      <c r="BXQ237" s="41"/>
      <c r="BXR237" s="41"/>
      <c r="BXS237" s="41"/>
      <c r="BXT237" s="41"/>
      <c r="BXU237" s="41"/>
      <c r="BXV237" s="41"/>
      <c r="BXW237" s="41"/>
      <c r="BXX237" s="41"/>
      <c r="BXY237" s="41"/>
      <c r="BXZ237" s="41"/>
      <c r="BYA237" s="41"/>
      <c r="BYB237" s="41"/>
      <c r="BYC237" s="41"/>
      <c r="BYD237" s="41"/>
      <c r="BYE237" s="41"/>
      <c r="BYF237" s="41"/>
      <c r="BYG237" s="41"/>
      <c r="BYH237" s="41"/>
      <c r="BYI237" s="41"/>
      <c r="BYJ237" s="41"/>
      <c r="BYK237" s="41"/>
      <c r="BYL237" s="41"/>
      <c r="BYM237" s="41"/>
      <c r="BYN237" s="41"/>
      <c r="BYO237" s="41"/>
      <c r="BYP237" s="41"/>
      <c r="BYQ237" s="41"/>
      <c r="BYR237" s="41"/>
      <c r="BYS237" s="41"/>
      <c r="BYT237" s="41"/>
      <c r="BYU237" s="41"/>
      <c r="BYV237" s="41"/>
      <c r="BYW237" s="41"/>
      <c r="BYX237" s="41"/>
      <c r="BYY237" s="41"/>
      <c r="BYZ237" s="41"/>
      <c r="BZA237" s="41"/>
      <c r="BZB237" s="41"/>
      <c r="BZC237" s="41"/>
      <c r="BZD237" s="41"/>
      <c r="BZE237" s="41"/>
      <c r="BZF237" s="41"/>
      <c r="BZG237" s="41"/>
      <c r="BZH237" s="41"/>
      <c r="BZI237" s="41"/>
      <c r="BZJ237" s="41"/>
      <c r="BZK237" s="41"/>
      <c r="BZL237" s="41"/>
      <c r="BZM237" s="41"/>
      <c r="BZN237" s="41"/>
      <c r="BZO237" s="41"/>
      <c r="BZP237" s="41"/>
      <c r="BZQ237" s="41"/>
      <c r="BZR237" s="41"/>
      <c r="BZS237" s="41"/>
      <c r="BZT237" s="41"/>
      <c r="BZU237" s="41"/>
      <c r="BZV237" s="41"/>
      <c r="BZW237" s="41"/>
      <c r="BZX237" s="41"/>
      <c r="BZY237" s="41"/>
      <c r="BZZ237" s="41"/>
      <c r="CAA237" s="41"/>
      <c r="CAB237" s="41"/>
      <c r="CAC237" s="41"/>
      <c r="CAD237" s="41"/>
      <c r="CAE237" s="41"/>
      <c r="CAF237" s="41"/>
      <c r="CAG237" s="41"/>
      <c r="CAH237" s="41"/>
      <c r="CAI237" s="41"/>
      <c r="CAJ237" s="41"/>
      <c r="CAK237" s="41"/>
      <c r="CAL237" s="41"/>
      <c r="CAM237" s="41"/>
      <c r="CAN237" s="41"/>
      <c r="CAO237" s="41"/>
      <c r="CAP237" s="41"/>
      <c r="CAQ237" s="41"/>
      <c r="CAR237" s="41"/>
      <c r="CAS237" s="41"/>
      <c r="CAT237" s="41"/>
      <c r="CAU237" s="41"/>
      <c r="CAV237" s="41"/>
      <c r="CAW237" s="41"/>
      <c r="CAX237" s="41"/>
      <c r="CAY237" s="41"/>
      <c r="CAZ237" s="41"/>
      <c r="CBA237" s="41"/>
      <c r="CBB237" s="41"/>
      <c r="CBC237" s="41"/>
      <c r="CBD237" s="41"/>
      <c r="CBE237" s="41"/>
      <c r="CBF237" s="41"/>
      <c r="CBG237" s="41"/>
      <c r="CBH237" s="41"/>
      <c r="CBI237" s="41"/>
      <c r="CBJ237" s="41"/>
      <c r="CBK237" s="41"/>
      <c r="CBL237" s="41"/>
      <c r="CBM237" s="41"/>
      <c r="CBN237" s="41"/>
      <c r="CBO237" s="41"/>
      <c r="CBP237" s="41"/>
      <c r="CBQ237" s="41"/>
      <c r="CBR237" s="41"/>
      <c r="CBS237" s="41"/>
      <c r="CBT237" s="41"/>
      <c r="CBU237" s="41"/>
      <c r="CBV237" s="41"/>
      <c r="CBW237" s="41"/>
      <c r="CBX237" s="41"/>
      <c r="CBY237" s="41"/>
      <c r="CBZ237" s="41"/>
      <c r="CCA237" s="41"/>
      <c r="CCB237" s="41"/>
      <c r="CCC237" s="41"/>
      <c r="CCD237" s="41"/>
      <c r="CCE237" s="41"/>
      <c r="CCF237" s="41"/>
      <c r="CCG237" s="41"/>
      <c r="CCH237" s="41"/>
      <c r="CCI237" s="41"/>
      <c r="CCJ237" s="41"/>
      <c r="CCK237" s="41"/>
      <c r="CCL237" s="41"/>
      <c r="CCM237" s="41"/>
      <c r="CCN237" s="41"/>
      <c r="CCO237" s="41"/>
      <c r="CCP237" s="41"/>
      <c r="CCQ237" s="41"/>
      <c r="CCR237" s="41"/>
      <c r="CCS237" s="41"/>
      <c r="CCT237" s="41"/>
      <c r="CCU237" s="41"/>
      <c r="CCV237" s="41"/>
      <c r="CCW237" s="41"/>
      <c r="CCX237" s="41"/>
      <c r="CCY237" s="41"/>
      <c r="CCZ237" s="41"/>
      <c r="CDA237" s="41"/>
      <c r="CDB237" s="41"/>
      <c r="CDC237" s="41"/>
      <c r="CDD237" s="41"/>
      <c r="CDE237" s="41"/>
      <c r="CDF237" s="41"/>
      <c r="CDG237" s="41"/>
      <c r="CDH237" s="41"/>
      <c r="CDI237" s="41"/>
      <c r="CDJ237" s="41"/>
      <c r="CDK237" s="41"/>
      <c r="CDL237" s="41"/>
      <c r="CDM237" s="41"/>
      <c r="CDN237" s="41"/>
      <c r="CDO237" s="41"/>
      <c r="CDP237" s="41"/>
      <c r="CDQ237" s="41"/>
      <c r="CDR237" s="41"/>
      <c r="CDS237" s="41"/>
      <c r="CDT237" s="41"/>
      <c r="CDU237" s="41"/>
      <c r="CDV237" s="41"/>
      <c r="CDW237" s="41"/>
      <c r="CDX237" s="41"/>
      <c r="CDY237" s="41"/>
      <c r="CDZ237" s="41"/>
      <c r="CEA237" s="41"/>
      <c r="CEB237" s="41"/>
      <c r="CEC237" s="41"/>
      <c r="CED237" s="41"/>
      <c r="CEE237" s="41"/>
      <c r="CEF237" s="41"/>
      <c r="CEG237" s="41"/>
      <c r="CEH237" s="41"/>
      <c r="CEI237" s="41"/>
      <c r="CEJ237" s="41"/>
      <c r="CEK237" s="41"/>
      <c r="CEL237" s="41"/>
      <c r="CEM237" s="41"/>
      <c r="CEN237" s="41"/>
      <c r="CEO237" s="41"/>
      <c r="CEP237" s="41"/>
      <c r="CEQ237" s="41"/>
      <c r="CER237" s="41"/>
      <c r="CES237" s="41"/>
      <c r="CET237" s="41"/>
      <c r="CEU237" s="41"/>
      <c r="CEV237" s="41"/>
      <c r="CEW237" s="41"/>
      <c r="CEX237" s="41"/>
      <c r="CEY237" s="41"/>
      <c r="CEZ237" s="41"/>
      <c r="CFA237" s="41"/>
      <c r="CFB237" s="41"/>
      <c r="CFC237" s="41"/>
      <c r="CFD237" s="41"/>
      <c r="CFE237" s="41"/>
      <c r="CFF237" s="41"/>
      <c r="CFG237" s="41"/>
      <c r="CFH237" s="41"/>
      <c r="CFI237" s="41"/>
      <c r="CFJ237" s="41"/>
      <c r="CFK237" s="41"/>
      <c r="CFL237" s="41"/>
      <c r="CFM237" s="41"/>
      <c r="CFN237" s="41"/>
      <c r="CFO237" s="41"/>
      <c r="CFP237" s="41"/>
      <c r="CFQ237" s="41"/>
      <c r="CFR237" s="41"/>
      <c r="CFS237" s="41"/>
      <c r="CFT237" s="41"/>
      <c r="CFU237" s="41"/>
      <c r="CFV237" s="41"/>
      <c r="CFW237" s="41"/>
      <c r="CFX237" s="41"/>
      <c r="CFY237" s="41"/>
      <c r="CFZ237" s="41"/>
      <c r="CGA237" s="41"/>
      <c r="CGB237" s="41"/>
      <c r="CGC237" s="41"/>
      <c r="CGD237" s="41"/>
      <c r="CGE237" s="41"/>
      <c r="CGF237" s="41"/>
      <c r="CGG237" s="41"/>
      <c r="CGH237" s="41"/>
      <c r="CGI237" s="41"/>
      <c r="CGJ237" s="41"/>
      <c r="CGK237" s="41"/>
      <c r="CGL237" s="41"/>
      <c r="CGM237" s="41"/>
      <c r="CGN237" s="41"/>
      <c r="CGO237" s="41"/>
      <c r="CGP237" s="41"/>
      <c r="CGQ237" s="41"/>
      <c r="CGR237" s="41"/>
      <c r="CGS237" s="41"/>
      <c r="CGT237" s="41"/>
      <c r="CGU237" s="41"/>
      <c r="CGV237" s="41"/>
      <c r="CGW237" s="41"/>
      <c r="CGX237" s="41"/>
      <c r="CGY237" s="41"/>
      <c r="CGZ237" s="41"/>
      <c r="CHA237" s="41"/>
      <c r="CHB237" s="41"/>
      <c r="CHC237" s="41"/>
      <c r="CHD237" s="41"/>
      <c r="CHE237" s="41"/>
      <c r="CHF237" s="41"/>
      <c r="CHG237" s="41"/>
      <c r="CHH237" s="41"/>
      <c r="CHI237" s="41"/>
      <c r="CHJ237" s="41"/>
      <c r="CHK237" s="41"/>
      <c r="CHL237" s="41"/>
      <c r="CHM237" s="41"/>
      <c r="CHN237" s="41"/>
      <c r="CHO237" s="41"/>
      <c r="CHP237" s="41"/>
      <c r="CHQ237" s="41"/>
      <c r="CHR237" s="41"/>
      <c r="CHS237" s="41"/>
      <c r="CHT237" s="41"/>
      <c r="CHU237" s="41"/>
      <c r="CHV237" s="41"/>
      <c r="CHW237" s="41"/>
      <c r="CHX237" s="41"/>
      <c r="CHY237" s="41"/>
      <c r="CHZ237" s="41"/>
      <c r="CIA237" s="41"/>
      <c r="CIB237" s="41"/>
      <c r="CIC237" s="41"/>
      <c r="CID237" s="41"/>
      <c r="CIE237" s="41"/>
      <c r="CIF237" s="41"/>
      <c r="CIG237" s="41"/>
      <c r="CIH237" s="41"/>
      <c r="CII237" s="41"/>
      <c r="CIJ237" s="41"/>
      <c r="CIK237" s="41"/>
      <c r="CIL237" s="41"/>
      <c r="CIM237" s="41"/>
      <c r="CIN237" s="41"/>
      <c r="CIO237" s="41"/>
      <c r="CIP237" s="41"/>
      <c r="CIQ237" s="41"/>
      <c r="CIR237" s="41"/>
      <c r="CIS237" s="41"/>
      <c r="CIT237" s="41"/>
      <c r="CIU237" s="41"/>
      <c r="CIV237" s="41"/>
      <c r="CIW237" s="41"/>
      <c r="CIX237" s="41"/>
      <c r="CIY237" s="41"/>
      <c r="CIZ237" s="41"/>
      <c r="CJA237" s="41"/>
      <c r="CJB237" s="41"/>
      <c r="CJC237" s="41"/>
      <c r="CJD237" s="41"/>
      <c r="CJE237" s="41"/>
      <c r="CJF237" s="41"/>
      <c r="CJG237" s="41"/>
      <c r="CJH237" s="41"/>
      <c r="CJI237" s="41"/>
      <c r="CJJ237" s="41"/>
      <c r="CJK237" s="41"/>
      <c r="CJL237" s="41"/>
      <c r="CJM237" s="41"/>
      <c r="CJN237" s="41"/>
      <c r="CJO237" s="41"/>
      <c r="CJP237" s="41"/>
      <c r="CJQ237" s="41"/>
      <c r="CJR237" s="41"/>
      <c r="CJS237" s="41"/>
      <c r="CJT237" s="41"/>
      <c r="CJU237" s="41"/>
      <c r="CJV237" s="41"/>
      <c r="CJW237" s="41"/>
      <c r="CJX237" s="41"/>
      <c r="CJY237" s="41"/>
      <c r="CJZ237" s="41"/>
      <c r="CKA237" s="41"/>
      <c r="CKB237" s="41"/>
      <c r="CKC237" s="41"/>
      <c r="CKD237" s="41"/>
      <c r="CKE237" s="41"/>
      <c r="CKF237" s="41"/>
      <c r="CKG237" s="41"/>
      <c r="CKH237" s="41"/>
      <c r="CKI237" s="41"/>
      <c r="CKJ237" s="41"/>
      <c r="CKK237" s="41"/>
      <c r="CKL237" s="41"/>
      <c r="CKM237" s="41"/>
      <c r="CKN237" s="41"/>
      <c r="CKO237" s="41"/>
      <c r="CKP237" s="41"/>
      <c r="CKQ237" s="41"/>
      <c r="CKR237" s="41"/>
      <c r="CKS237" s="41"/>
      <c r="CKT237" s="41"/>
      <c r="CKU237" s="41"/>
      <c r="CKV237" s="41"/>
      <c r="CKW237" s="41"/>
      <c r="CKX237" s="41"/>
      <c r="CKY237" s="41"/>
      <c r="CKZ237" s="41"/>
      <c r="CLA237" s="41"/>
      <c r="CLB237" s="41"/>
      <c r="CLC237" s="41"/>
      <c r="CLD237" s="41"/>
      <c r="CLE237" s="41"/>
      <c r="CLF237" s="41"/>
      <c r="CLG237" s="41"/>
      <c r="CLH237" s="41"/>
      <c r="CLI237" s="41"/>
      <c r="CLJ237" s="41"/>
      <c r="CLK237" s="41"/>
      <c r="CLL237" s="41"/>
      <c r="CLM237" s="41"/>
      <c r="CLN237" s="41"/>
      <c r="CLO237" s="41"/>
      <c r="CLP237" s="41"/>
      <c r="CLQ237" s="41"/>
      <c r="CLR237" s="41"/>
      <c r="CLS237" s="41"/>
      <c r="CLT237" s="41"/>
      <c r="CLU237" s="41"/>
      <c r="CLV237" s="41"/>
      <c r="CLW237" s="41"/>
      <c r="CLX237" s="41"/>
      <c r="CLY237" s="41"/>
      <c r="CLZ237" s="41"/>
      <c r="CMA237" s="41"/>
      <c r="CMB237" s="41"/>
      <c r="CMC237" s="41"/>
      <c r="CMD237" s="41"/>
      <c r="CME237" s="41"/>
      <c r="CMF237" s="41"/>
      <c r="CMG237" s="41"/>
      <c r="CMH237" s="41"/>
      <c r="CMI237" s="41"/>
      <c r="CMJ237" s="41"/>
      <c r="CMK237" s="41"/>
      <c r="CML237" s="41"/>
      <c r="CMM237" s="41"/>
      <c r="CMN237" s="41"/>
      <c r="CMO237" s="41"/>
      <c r="CMP237" s="41"/>
      <c r="CMQ237" s="41"/>
      <c r="CMR237" s="41"/>
      <c r="CMS237" s="41"/>
      <c r="CMT237" s="41"/>
      <c r="CMU237" s="41"/>
      <c r="CMV237" s="41"/>
      <c r="CMW237" s="41"/>
      <c r="CMX237" s="41"/>
      <c r="CMY237" s="41"/>
      <c r="CMZ237" s="41"/>
      <c r="CNA237" s="41"/>
      <c r="CNB237" s="41"/>
      <c r="CNC237" s="41"/>
      <c r="CND237" s="41"/>
      <c r="CNE237" s="41"/>
      <c r="CNF237" s="41"/>
      <c r="CNG237" s="41"/>
      <c r="CNH237" s="41"/>
      <c r="CNI237" s="41"/>
      <c r="CNJ237" s="41"/>
      <c r="CNK237" s="41"/>
      <c r="CNL237" s="41"/>
      <c r="CNM237" s="41"/>
      <c r="CNN237" s="41"/>
      <c r="CNO237" s="41"/>
      <c r="CNP237" s="41"/>
      <c r="CNQ237" s="41"/>
      <c r="CNR237" s="41"/>
      <c r="CNS237" s="41"/>
      <c r="CNT237" s="41"/>
      <c r="CNU237" s="41"/>
      <c r="CNV237" s="41"/>
      <c r="CNW237" s="41"/>
      <c r="CNX237" s="41"/>
      <c r="CNY237" s="41"/>
      <c r="CNZ237" s="41"/>
      <c r="COA237" s="41"/>
      <c r="COB237" s="41"/>
      <c r="COC237" s="41"/>
      <c r="COD237" s="41"/>
      <c r="COE237" s="41"/>
      <c r="COF237" s="41"/>
      <c r="COG237" s="41"/>
      <c r="COH237" s="41"/>
      <c r="COI237" s="41"/>
      <c r="COJ237" s="41"/>
      <c r="COK237" s="41"/>
      <c r="COL237" s="41"/>
      <c r="COM237" s="41"/>
      <c r="CON237" s="41"/>
      <c r="COO237" s="41"/>
      <c r="COP237" s="41"/>
      <c r="COQ237" s="41"/>
      <c r="COR237" s="41"/>
      <c r="COS237" s="41"/>
      <c r="COT237" s="41"/>
      <c r="COU237" s="41"/>
      <c r="COV237" s="41"/>
      <c r="COW237" s="41"/>
      <c r="COX237" s="41"/>
      <c r="COY237" s="41"/>
      <c r="COZ237" s="41"/>
      <c r="CPA237" s="41"/>
      <c r="CPB237" s="41"/>
      <c r="CPC237" s="41"/>
      <c r="CPD237" s="41"/>
      <c r="CPE237" s="41"/>
      <c r="CPF237" s="41"/>
      <c r="CPG237" s="41"/>
      <c r="CPH237" s="41"/>
      <c r="CPI237" s="41"/>
      <c r="CPJ237" s="41"/>
      <c r="CPK237" s="41"/>
      <c r="CPL237" s="41"/>
      <c r="CPM237" s="41"/>
      <c r="CPN237" s="41"/>
      <c r="CPO237" s="41"/>
      <c r="CPP237" s="41"/>
      <c r="CPQ237" s="41"/>
      <c r="CPR237" s="41"/>
      <c r="CPS237" s="41"/>
      <c r="CPT237" s="41"/>
      <c r="CPU237" s="41"/>
      <c r="CPV237" s="41"/>
      <c r="CPW237" s="41"/>
      <c r="CPX237" s="41"/>
      <c r="CPY237" s="41"/>
      <c r="CPZ237" s="41"/>
      <c r="CQA237" s="41"/>
      <c r="CQB237" s="41"/>
      <c r="CQC237" s="41"/>
      <c r="CQD237" s="41"/>
      <c r="CQE237" s="41"/>
      <c r="CQF237" s="41"/>
      <c r="CQG237" s="41"/>
      <c r="CQH237" s="41"/>
      <c r="CQI237" s="41"/>
      <c r="CQJ237" s="41"/>
      <c r="CQK237" s="41"/>
      <c r="CQL237" s="41"/>
      <c r="CQM237" s="41"/>
      <c r="CQN237" s="41"/>
      <c r="CQO237" s="41"/>
      <c r="CQP237" s="41"/>
      <c r="CQQ237" s="41"/>
      <c r="CQR237" s="41"/>
      <c r="CQS237" s="41"/>
      <c r="CQT237" s="41"/>
      <c r="CQU237" s="41"/>
      <c r="CQV237" s="41"/>
      <c r="CQW237" s="41"/>
      <c r="CQX237" s="41"/>
      <c r="CQY237" s="41"/>
      <c r="CQZ237" s="41"/>
      <c r="CRA237" s="41"/>
      <c r="CRB237" s="41"/>
      <c r="CRC237" s="41"/>
      <c r="CRD237" s="41"/>
      <c r="CRE237" s="41"/>
      <c r="CRF237" s="41"/>
      <c r="CRG237" s="41"/>
      <c r="CRH237" s="41"/>
      <c r="CRI237" s="41"/>
      <c r="CRJ237" s="41"/>
      <c r="CRK237" s="41"/>
      <c r="CRL237" s="41"/>
      <c r="CRM237" s="41"/>
      <c r="CRN237" s="41"/>
      <c r="CRO237" s="41"/>
      <c r="CRP237" s="41"/>
      <c r="CRQ237" s="41"/>
      <c r="CRR237" s="41"/>
      <c r="CRS237" s="41"/>
      <c r="CRT237" s="41"/>
      <c r="CRU237" s="41"/>
      <c r="CRV237" s="41"/>
      <c r="CRW237" s="41"/>
      <c r="CRX237" s="41"/>
      <c r="CRY237" s="41"/>
      <c r="CRZ237" s="41"/>
      <c r="CSA237" s="41"/>
      <c r="CSB237" s="41"/>
      <c r="CSC237" s="41"/>
      <c r="CSD237" s="41"/>
      <c r="CSE237" s="41"/>
      <c r="CSF237" s="41"/>
      <c r="CSG237" s="41"/>
      <c r="CSH237" s="41"/>
      <c r="CSI237" s="41"/>
      <c r="CSJ237" s="41"/>
      <c r="CSK237" s="41"/>
      <c r="CSL237" s="41"/>
      <c r="CSM237" s="41"/>
      <c r="CSN237" s="41"/>
      <c r="CSO237" s="41"/>
      <c r="CSP237" s="41"/>
      <c r="CSQ237" s="41"/>
      <c r="CSR237" s="41"/>
      <c r="CSS237" s="41"/>
      <c r="CST237" s="41"/>
      <c r="CSU237" s="41"/>
      <c r="CSV237" s="41"/>
      <c r="CSW237" s="41"/>
      <c r="CSX237" s="41"/>
      <c r="CSY237" s="41"/>
      <c r="CSZ237" s="41"/>
      <c r="CTA237" s="41"/>
      <c r="CTB237" s="41"/>
      <c r="CTC237" s="41"/>
      <c r="CTD237" s="41"/>
      <c r="CTE237" s="41"/>
      <c r="CTF237" s="41"/>
      <c r="CTG237" s="41"/>
      <c r="CTH237" s="41"/>
      <c r="CTI237" s="41"/>
      <c r="CTJ237" s="41"/>
      <c r="CTK237" s="41"/>
      <c r="CTL237" s="41"/>
      <c r="CTM237" s="41"/>
      <c r="CTN237" s="41"/>
      <c r="CTO237" s="41"/>
      <c r="CTP237" s="41"/>
      <c r="CTQ237" s="41"/>
      <c r="CTR237" s="41"/>
      <c r="CTS237" s="41"/>
      <c r="CTT237" s="41"/>
      <c r="CTU237" s="41"/>
      <c r="CTV237" s="41"/>
      <c r="CTW237" s="41"/>
      <c r="CTX237" s="41"/>
      <c r="CTY237" s="41"/>
      <c r="CTZ237" s="41"/>
      <c r="CUA237" s="41"/>
      <c r="CUB237" s="41"/>
      <c r="CUC237" s="41"/>
      <c r="CUD237" s="41"/>
      <c r="CUE237" s="41"/>
      <c r="CUF237" s="41"/>
      <c r="CUG237" s="41"/>
      <c r="CUH237" s="41"/>
      <c r="CUI237" s="41"/>
      <c r="CUJ237" s="41"/>
      <c r="CUK237" s="41"/>
      <c r="CUL237" s="41"/>
      <c r="CUM237" s="41"/>
      <c r="CUN237" s="41"/>
      <c r="CUO237" s="41"/>
      <c r="CUP237" s="41"/>
      <c r="CUQ237" s="41"/>
      <c r="CUR237" s="41"/>
      <c r="CUS237" s="41"/>
      <c r="CUT237" s="41"/>
      <c r="CUU237" s="41"/>
      <c r="CUV237" s="41"/>
      <c r="CUW237" s="41"/>
      <c r="CUX237" s="41"/>
      <c r="CUY237" s="41"/>
      <c r="CUZ237" s="41"/>
      <c r="CVA237" s="41"/>
      <c r="CVB237" s="41"/>
      <c r="CVC237" s="41"/>
      <c r="CVD237" s="41"/>
      <c r="CVE237" s="41"/>
      <c r="CVF237" s="41"/>
      <c r="CVG237" s="41"/>
      <c r="CVH237" s="41"/>
      <c r="CVI237" s="41"/>
      <c r="CVJ237" s="41"/>
      <c r="CVK237" s="41"/>
      <c r="CVL237" s="41"/>
      <c r="CVM237" s="41"/>
      <c r="CVN237" s="41"/>
      <c r="CVO237" s="41"/>
      <c r="CVP237" s="41"/>
      <c r="CVQ237" s="41"/>
      <c r="CVR237" s="41"/>
      <c r="CVS237" s="41"/>
      <c r="CVT237" s="41"/>
      <c r="CVU237" s="41"/>
      <c r="CVV237" s="41"/>
      <c r="CVW237" s="41"/>
      <c r="CVX237" s="41"/>
      <c r="CVY237" s="41"/>
      <c r="CVZ237" s="41"/>
      <c r="CWA237" s="41"/>
      <c r="CWB237" s="41"/>
      <c r="CWC237" s="41"/>
      <c r="CWD237" s="41"/>
      <c r="CWE237" s="41"/>
      <c r="CWF237" s="41"/>
      <c r="CWG237" s="41"/>
      <c r="CWH237" s="41"/>
      <c r="CWI237" s="41"/>
      <c r="CWJ237" s="41"/>
      <c r="CWK237" s="41"/>
      <c r="CWL237" s="41"/>
      <c r="CWM237" s="41"/>
      <c r="CWN237" s="41"/>
      <c r="CWO237" s="41"/>
      <c r="CWP237" s="41"/>
      <c r="CWQ237" s="41"/>
      <c r="CWR237" s="41"/>
      <c r="CWS237" s="41"/>
      <c r="CWT237" s="41"/>
      <c r="CWU237" s="41"/>
      <c r="CWV237" s="41"/>
      <c r="CWW237" s="41"/>
      <c r="CWX237" s="41"/>
      <c r="CWY237" s="41"/>
      <c r="CWZ237" s="41"/>
      <c r="CXA237" s="41"/>
      <c r="CXB237" s="41"/>
      <c r="CXC237" s="41"/>
      <c r="CXD237" s="41"/>
      <c r="CXE237" s="41"/>
      <c r="CXF237" s="41"/>
      <c r="CXG237" s="41"/>
      <c r="CXH237" s="41"/>
      <c r="CXI237" s="41"/>
      <c r="CXJ237" s="41"/>
      <c r="CXK237" s="41"/>
      <c r="CXL237" s="41"/>
      <c r="CXM237" s="41"/>
      <c r="CXN237" s="41"/>
      <c r="CXO237" s="41"/>
      <c r="CXP237" s="41"/>
      <c r="CXQ237" s="41"/>
      <c r="CXR237" s="41"/>
      <c r="CXS237" s="41"/>
      <c r="CXT237" s="41"/>
      <c r="CXU237" s="41"/>
      <c r="CXV237" s="41"/>
      <c r="CXW237" s="41"/>
      <c r="CXX237" s="41"/>
      <c r="CXY237" s="41"/>
      <c r="CXZ237" s="41"/>
      <c r="CYA237" s="41"/>
      <c r="CYB237" s="41"/>
      <c r="CYC237" s="41"/>
      <c r="CYD237" s="41"/>
      <c r="CYE237" s="41"/>
      <c r="CYF237" s="41"/>
      <c r="CYG237" s="41"/>
      <c r="CYH237" s="41"/>
      <c r="CYI237" s="41"/>
      <c r="CYJ237" s="41"/>
      <c r="CYK237" s="41"/>
      <c r="CYL237" s="41"/>
      <c r="CYM237" s="41"/>
      <c r="CYN237" s="41"/>
      <c r="CYO237" s="41"/>
      <c r="CYP237" s="41"/>
      <c r="CYQ237" s="41"/>
      <c r="CYR237" s="41"/>
      <c r="CYS237" s="41"/>
      <c r="CYT237" s="41"/>
      <c r="CYU237" s="41"/>
      <c r="CYV237" s="41"/>
      <c r="CYW237" s="41"/>
      <c r="CYX237" s="41"/>
      <c r="CYY237" s="41"/>
      <c r="CYZ237" s="41"/>
      <c r="CZA237" s="41"/>
      <c r="CZB237" s="41"/>
      <c r="CZC237" s="41"/>
      <c r="CZD237" s="41"/>
      <c r="CZE237" s="41"/>
      <c r="CZF237" s="41"/>
      <c r="CZG237" s="41"/>
      <c r="CZH237" s="41"/>
      <c r="CZI237" s="41"/>
      <c r="CZJ237" s="41"/>
      <c r="CZK237" s="41"/>
      <c r="CZL237" s="41"/>
      <c r="CZM237" s="41"/>
      <c r="CZN237" s="41"/>
      <c r="CZO237" s="41"/>
      <c r="CZP237" s="41"/>
      <c r="CZQ237" s="41"/>
      <c r="CZR237" s="41"/>
      <c r="CZS237" s="41"/>
      <c r="CZT237" s="41"/>
      <c r="CZU237" s="41"/>
      <c r="CZV237" s="41"/>
      <c r="CZW237" s="41"/>
      <c r="CZX237" s="41"/>
      <c r="CZY237" s="41"/>
      <c r="CZZ237" s="41"/>
      <c r="DAA237" s="41"/>
      <c r="DAB237" s="41"/>
      <c r="DAC237" s="41"/>
      <c r="DAD237" s="41"/>
      <c r="DAE237" s="41"/>
      <c r="DAF237" s="41"/>
      <c r="DAG237" s="41"/>
      <c r="DAH237" s="41"/>
      <c r="DAI237" s="41"/>
      <c r="DAJ237" s="41"/>
      <c r="DAK237" s="41"/>
      <c r="DAL237" s="41"/>
      <c r="DAM237" s="41"/>
      <c r="DAN237" s="41"/>
      <c r="DAO237" s="41"/>
      <c r="DAP237" s="41"/>
      <c r="DAQ237" s="41"/>
      <c r="DAR237" s="41"/>
      <c r="DAS237" s="41"/>
      <c r="DAT237" s="41"/>
      <c r="DAU237" s="41"/>
      <c r="DAV237" s="41"/>
      <c r="DAW237" s="41"/>
      <c r="DAX237" s="41"/>
      <c r="DAY237" s="41"/>
      <c r="DAZ237" s="41"/>
      <c r="DBA237" s="41"/>
      <c r="DBB237" s="41"/>
      <c r="DBC237" s="41"/>
      <c r="DBD237" s="41"/>
      <c r="DBE237" s="41"/>
      <c r="DBF237" s="41"/>
      <c r="DBG237" s="41"/>
      <c r="DBH237" s="41"/>
      <c r="DBI237" s="41"/>
      <c r="DBJ237" s="41"/>
      <c r="DBK237" s="41"/>
      <c r="DBL237" s="41"/>
      <c r="DBM237" s="41"/>
      <c r="DBN237" s="41"/>
      <c r="DBO237" s="41"/>
      <c r="DBP237" s="41"/>
      <c r="DBQ237" s="41"/>
      <c r="DBR237" s="41"/>
      <c r="DBS237" s="41"/>
      <c r="DBT237" s="41"/>
      <c r="DBU237" s="41"/>
      <c r="DBV237" s="41"/>
      <c r="DBW237" s="41"/>
      <c r="DBX237" s="41"/>
      <c r="DBY237" s="41"/>
      <c r="DBZ237" s="41"/>
      <c r="DCA237" s="41"/>
      <c r="DCB237" s="41"/>
      <c r="DCC237" s="41"/>
      <c r="DCD237" s="41"/>
      <c r="DCE237" s="41"/>
      <c r="DCF237" s="41"/>
      <c r="DCG237" s="41"/>
      <c r="DCH237" s="41"/>
      <c r="DCI237" s="41"/>
      <c r="DCJ237" s="41"/>
      <c r="DCK237" s="41"/>
      <c r="DCL237" s="41"/>
      <c r="DCM237" s="41"/>
      <c r="DCN237" s="41"/>
      <c r="DCO237" s="41"/>
      <c r="DCP237" s="41"/>
      <c r="DCQ237" s="41"/>
      <c r="DCR237" s="41"/>
      <c r="DCS237" s="41"/>
      <c r="DCT237" s="41"/>
      <c r="DCU237" s="41"/>
      <c r="DCV237" s="41"/>
      <c r="DCW237" s="41"/>
      <c r="DCX237" s="41"/>
      <c r="DCY237" s="41"/>
      <c r="DCZ237" s="41"/>
      <c r="DDA237" s="41"/>
      <c r="DDB237" s="41"/>
      <c r="DDC237" s="41"/>
      <c r="DDD237" s="41"/>
      <c r="DDE237" s="41"/>
      <c r="DDF237" s="41"/>
      <c r="DDG237" s="41"/>
      <c r="DDH237" s="41"/>
      <c r="DDI237" s="41"/>
      <c r="DDJ237" s="41"/>
      <c r="DDK237" s="41"/>
      <c r="DDL237" s="41"/>
      <c r="DDM237" s="41"/>
      <c r="DDN237" s="41"/>
      <c r="DDO237" s="41"/>
      <c r="DDP237" s="41"/>
      <c r="DDQ237" s="41"/>
      <c r="DDR237" s="41"/>
      <c r="DDS237" s="41"/>
      <c r="DDT237" s="41"/>
      <c r="DDU237" s="41"/>
      <c r="DDV237" s="41"/>
      <c r="DDW237" s="41"/>
      <c r="DDX237" s="41"/>
      <c r="DDY237" s="41"/>
      <c r="DDZ237" s="41"/>
      <c r="DEA237" s="41"/>
      <c r="DEB237" s="41"/>
      <c r="DEC237" s="41"/>
      <c r="DED237" s="41"/>
      <c r="DEE237" s="41"/>
      <c r="DEF237" s="41"/>
      <c r="DEG237" s="41"/>
      <c r="DEH237" s="41"/>
      <c r="DEI237" s="41"/>
      <c r="DEJ237" s="41"/>
      <c r="DEK237" s="41"/>
      <c r="DEL237" s="41"/>
      <c r="DEM237" s="41"/>
      <c r="DEN237" s="41"/>
      <c r="DEO237" s="41"/>
      <c r="DEP237" s="41"/>
      <c r="DEQ237" s="41"/>
      <c r="DER237" s="41"/>
      <c r="DES237" s="41"/>
      <c r="DET237" s="41"/>
      <c r="DEU237" s="41"/>
      <c r="DEV237" s="41"/>
      <c r="DEW237" s="41"/>
      <c r="DEX237" s="41"/>
      <c r="DEY237" s="41"/>
      <c r="DEZ237" s="41"/>
      <c r="DFA237" s="41"/>
      <c r="DFB237" s="41"/>
      <c r="DFC237" s="41"/>
      <c r="DFD237" s="41"/>
      <c r="DFE237" s="41"/>
      <c r="DFF237" s="41"/>
      <c r="DFG237" s="41"/>
      <c r="DFH237" s="41"/>
      <c r="DFI237" s="41"/>
      <c r="DFJ237" s="41"/>
      <c r="DFK237" s="41"/>
      <c r="DFL237" s="41"/>
      <c r="DFM237" s="41"/>
      <c r="DFN237" s="41"/>
      <c r="DFO237" s="41"/>
      <c r="DFP237" s="41"/>
      <c r="DFQ237" s="41"/>
      <c r="DFR237" s="41"/>
      <c r="DFS237" s="41"/>
      <c r="DFT237" s="41"/>
      <c r="DFU237" s="41"/>
      <c r="DFV237" s="41"/>
      <c r="DFW237" s="41"/>
      <c r="DFX237" s="41"/>
      <c r="DFY237" s="41"/>
      <c r="DFZ237" s="41"/>
      <c r="DGA237" s="41"/>
      <c r="DGB237" s="41"/>
      <c r="DGC237" s="41"/>
      <c r="DGD237" s="41"/>
      <c r="DGE237" s="41"/>
      <c r="DGF237" s="41"/>
      <c r="DGG237" s="41"/>
      <c r="DGH237" s="41"/>
      <c r="DGI237" s="41"/>
      <c r="DGJ237" s="41"/>
      <c r="DGK237" s="41"/>
      <c r="DGL237" s="41"/>
      <c r="DGM237" s="41"/>
      <c r="DGN237" s="41"/>
      <c r="DGO237" s="41"/>
      <c r="DGP237" s="41"/>
      <c r="DGQ237" s="41"/>
      <c r="DGR237" s="41"/>
      <c r="DGS237" s="41"/>
      <c r="DGT237" s="41"/>
      <c r="DGU237" s="41"/>
      <c r="DGV237" s="41"/>
      <c r="DGW237" s="41"/>
      <c r="DGX237" s="41"/>
      <c r="DGY237" s="41"/>
      <c r="DGZ237" s="41"/>
      <c r="DHA237" s="41"/>
      <c r="DHB237" s="41"/>
      <c r="DHC237" s="41"/>
      <c r="DHD237" s="41"/>
      <c r="DHE237" s="41"/>
      <c r="DHF237" s="41"/>
      <c r="DHG237" s="41"/>
      <c r="DHH237" s="41"/>
      <c r="DHI237" s="41"/>
      <c r="DHJ237" s="41"/>
      <c r="DHK237" s="41"/>
      <c r="DHL237" s="41"/>
      <c r="DHM237" s="41"/>
      <c r="DHN237" s="41"/>
      <c r="DHO237" s="41"/>
      <c r="DHP237" s="41"/>
      <c r="DHQ237" s="41"/>
      <c r="DHR237" s="41"/>
      <c r="DHS237" s="41"/>
      <c r="DHT237" s="41"/>
      <c r="DHU237" s="41"/>
      <c r="DHV237" s="41"/>
      <c r="DHW237" s="41"/>
      <c r="DHX237" s="41"/>
      <c r="DHY237" s="41"/>
      <c r="DHZ237" s="41"/>
      <c r="DIA237" s="41"/>
      <c r="DIB237" s="41"/>
      <c r="DIC237" s="41"/>
      <c r="DID237" s="41"/>
      <c r="DIE237" s="41"/>
      <c r="DIF237" s="41"/>
      <c r="DIG237" s="41"/>
      <c r="DIH237" s="41"/>
      <c r="DII237" s="41"/>
      <c r="DIJ237" s="41"/>
      <c r="DIK237" s="41"/>
      <c r="DIL237" s="41"/>
      <c r="DIM237" s="41"/>
      <c r="DIN237" s="41"/>
      <c r="DIO237" s="41"/>
      <c r="DIP237" s="41"/>
      <c r="DIQ237" s="41"/>
      <c r="DIR237" s="41"/>
      <c r="DIS237" s="41"/>
      <c r="DIT237" s="41"/>
      <c r="DIU237" s="41"/>
      <c r="DIV237" s="41"/>
      <c r="DIW237" s="41"/>
      <c r="DIX237" s="41"/>
      <c r="DIY237" s="41"/>
      <c r="DIZ237" s="41"/>
      <c r="DJA237" s="41"/>
      <c r="DJB237" s="41"/>
      <c r="DJC237" s="41"/>
      <c r="DJD237" s="41"/>
      <c r="DJE237" s="41"/>
      <c r="DJF237" s="41"/>
      <c r="DJG237" s="41"/>
      <c r="DJH237" s="41"/>
      <c r="DJI237" s="41"/>
      <c r="DJJ237" s="41"/>
      <c r="DJK237" s="41"/>
      <c r="DJL237" s="41"/>
      <c r="DJM237" s="41"/>
      <c r="DJN237" s="41"/>
      <c r="DJO237" s="41"/>
      <c r="DJP237" s="41"/>
      <c r="DJQ237" s="41"/>
      <c r="DJR237" s="41"/>
      <c r="DJS237" s="41"/>
      <c r="DJT237" s="41"/>
      <c r="DJU237" s="41"/>
      <c r="DJV237" s="41"/>
      <c r="DJW237" s="41"/>
      <c r="DJX237" s="41"/>
      <c r="DJY237" s="41"/>
      <c r="DJZ237" s="41"/>
      <c r="DKA237" s="41"/>
      <c r="DKB237" s="41"/>
      <c r="DKC237" s="41"/>
      <c r="DKD237" s="41"/>
      <c r="DKE237" s="41"/>
      <c r="DKF237" s="41"/>
      <c r="DKG237" s="41"/>
      <c r="DKH237" s="41"/>
      <c r="DKI237" s="41"/>
      <c r="DKJ237" s="41"/>
      <c r="DKK237" s="41"/>
      <c r="DKL237" s="41"/>
      <c r="DKM237" s="41"/>
      <c r="DKN237" s="41"/>
      <c r="DKO237" s="41"/>
      <c r="DKP237" s="41"/>
      <c r="DKQ237" s="41"/>
      <c r="DKR237" s="41"/>
      <c r="DKS237" s="41"/>
      <c r="DKT237" s="41"/>
      <c r="DKU237" s="41"/>
      <c r="DKV237" s="41"/>
      <c r="DKW237" s="41"/>
      <c r="DKX237" s="41"/>
      <c r="DKY237" s="41"/>
      <c r="DKZ237" s="41"/>
      <c r="DLA237" s="41"/>
      <c r="DLB237" s="41"/>
      <c r="DLC237" s="41"/>
      <c r="DLD237" s="41"/>
      <c r="DLE237" s="41"/>
      <c r="DLF237" s="41"/>
      <c r="DLG237" s="41"/>
      <c r="DLH237" s="41"/>
      <c r="DLI237" s="41"/>
      <c r="DLJ237" s="41"/>
      <c r="DLK237" s="41"/>
      <c r="DLL237" s="41"/>
      <c r="DLM237" s="41"/>
      <c r="DLN237" s="41"/>
      <c r="DLO237" s="41"/>
      <c r="DLP237" s="41"/>
      <c r="DLQ237" s="41"/>
      <c r="DLR237" s="41"/>
      <c r="DLS237" s="41"/>
      <c r="DLT237" s="41"/>
      <c r="DLU237" s="41"/>
      <c r="DLV237" s="41"/>
      <c r="DLW237" s="41"/>
      <c r="DLX237" s="41"/>
      <c r="DLY237" s="41"/>
      <c r="DLZ237" s="41"/>
      <c r="DMA237" s="41"/>
      <c r="DMB237" s="41"/>
      <c r="DMC237" s="41"/>
      <c r="DMD237" s="41"/>
      <c r="DME237" s="41"/>
      <c r="DMF237" s="41"/>
      <c r="DMG237" s="41"/>
      <c r="DMH237" s="41"/>
      <c r="DMI237" s="41"/>
      <c r="DMJ237" s="41"/>
      <c r="DMK237" s="41"/>
      <c r="DML237" s="41"/>
      <c r="DMM237" s="41"/>
      <c r="DMN237" s="41"/>
      <c r="DMO237" s="41"/>
      <c r="DMP237" s="41"/>
      <c r="DMQ237" s="41"/>
      <c r="DMR237" s="41"/>
      <c r="DMS237" s="41"/>
      <c r="DMT237" s="41"/>
      <c r="DMU237" s="41"/>
      <c r="DMV237" s="41"/>
      <c r="DMW237" s="41"/>
      <c r="DMX237" s="41"/>
      <c r="DMY237" s="41"/>
      <c r="DMZ237" s="41"/>
      <c r="DNA237" s="41"/>
      <c r="DNB237" s="41"/>
      <c r="DNC237" s="41"/>
      <c r="DND237" s="41"/>
      <c r="DNE237" s="41"/>
      <c r="DNF237" s="41"/>
      <c r="DNG237" s="41"/>
      <c r="DNH237" s="41"/>
      <c r="DNI237" s="41"/>
      <c r="DNJ237" s="41"/>
      <c r="DNK237" s="41"/>
      <c r="DNL237" s="41"/>
      <c r="DNM237" s="41"/>
      <c r="DNN237" s="41"/>
      <c r="DNO237" s="41"/>
      <c r="DNP237" s="41"/>
      <c r="DNQ237" s="41"/>
      <c r="DNR237" s="41"/>
      <c r="DNS237" s="41"/>
      <c r="DNT237" s="41"/>
      <c r="DNU237" s="41"/>
      <c r="DNV237" s="41"/>
      <c r="DNW237" s="41"/>
      <c r="DNX237" s="41"/>
      <c r="DNY237" s="41"/>
      <c r="DNZ237" s="41"/>
      <c r="DOA237" s="41"/>
      <c r="DOB237" s="41"/>
      <c r="DOC237" s="41"/>
      <c r="DOD237" s="41"/>
      <c r="DOE237" s="41"/>
      <c r="DOF237" s="41"/>
      <c r="DOG237" s="41"/>
      <c r="DOH237" s="41"/>
      <c r="DOI237" s="41"/>
      <c r="DOJ237" s="41"/>
      <c r="DOK237" s="41"/>
      <c r="DOL237" s="41"/>
      <c r="DOM237" s="41"/>
      <c r="DON237" s="41"/>
      <c r="DOO237" s="41"/>
      <c r="DOP237" s="41"/>
      <c r="DOQ237" s="41"/>
      <c r="DOR237" s="41"/>
      <c r="DOS237" s="41"/>
      <c r="DOT237" s="41"/>
      <c r="DOU237" s="41"/>
      <c r="DOV237" s="41"/>
      <c r="DOW237" s="41"/>
      <c r="DOX237" s="41"/>
      <c r="DOY237" s="41"/>
      <c r="DOZ237" s="41"/>
      <c r="DPA237" s="41"/>
      <c r="DPB237" s="41"/>
      <c r="DPC237" s="41"/>
      <c r="DPD237" s="41"/>
      <c r="DPE237" s="41"/>
      <c r="DPF237" s="41"/>
      <c r="DPG237" s="41"/>
      <c r="DPH237" s="41"/>
      <c r="DPI237" s="41"/>
      <c r="DPJ237" s="41"/>
      <c r="DPK237" s="41"/>
      <c r="DPL237" s="41"/>
      <c r="DPM237" s="41"/>
      <c r="DPN237" s="41"/>
      <c r="DPO237" s="41"/>
      <c r="DPP237" s="41"/>
      <c r="DPQ237" s="41"/>
      <c r="DPR237" s="41"/>
      <c r="DPS237" s="41"/>
      <c r="DPT237" s="41"/>
      <c r="DPU237" s="41"/>
      <c r="DPV237" s="41"/>
      <c r="DPW237" s="41"/>
      <c r="DPX237" s="41"/>
      <c r="DPY237" s="41"/>
      <c r="DPZ237" s="41"/>
      <c r="DQA237" s="41"/>
      <c r="DQB237" s="41"/>
      <c r="DQC237" s="41"/>
      <c r="DQD237" s="41"/>
      <c r="DQE237" s="41"/>
      <c r="DQF237" s="41"/>
      <c r="DQG237" s="41"/>
      <c r="DQH237" s="41"/>
      <c r="DQI237" s="41"/>
      <c r="DQJ237" s="41"/>
      <c r="DQK237" s="41"/>
      <c r="DQL237" s="41"/>
      <c r="DQM237" s="41"/>
      <c r="DQN237" s="41"/>
      <c r="DQO237" s="41"/>
      <c r="DQP237" s="41"/>
      <c r="DQQ237" s="41"/>
      <c r="DQR237" s="41"/>
      <c r="DQS237" s="41"/>
      <c r="DQT237" s="41"/>
      <c r="DQU237" s="41"/>
      <c r="DQV237" s="41"/>
      <c r="DQW237" s="41"/>
      <c r="DQX237" s="41"/>
      <c r="DQY237" s="41"/>
      <c r="DQZ237" s="41"/>
      <c r="DRA237" s="41"/>
      <c r="DRB237" s="41"/>
      <c r="DRC237" s="41"/>
      <c r="DRD237" s="41"/>
      <c r="DRE237" s="41"/>
      <c r="DRF237" s="41"/>
      <c r="DRG237" s="41"/>
      <c r="DRH237" s="41"/>
      <c r="DRI237" s="41"/>
      <c r="DRJ237" s="41"/>
      <c r="DRK237" s="41"/>
      <c r="DRL237" s="41"/>
      <c r="DRM237" s="41"/>
      <c r="DRN237" s="41"/>
      <c r="DRO237" s="41"/>
      <c r="DRP237" s="41"/>
      <c r="DRQ237" s="41"/>
      <c r="DRR237" s="41"/>
      <c r="DRS237" s="41"/>
      <c r="DRT237" s="41"/>
      <c r="DRU237" s="41"/>
      <c r="DRV237" s="41"/>
      <c r="DRW237" s="41"/>
      <c r="DRX237" s="41"/>
      <c r="DRY237" s="41"/>
      <c r="DRZ237" s="41"/>
      <c r="DSA237" s="41"/>
      <c r="DSB237" s="41"/>
      <c r="DSC237" s="41"/>
      <c r="DSD237" s="41"/>
      <c r="DSE237" s="41"/>
      <c r="DSF237" s="41"/>
      <c r="DSG237" s="41"/>
      <c r="DSH237" s="41"/>
      <c r="DSI237" s="41"/>
      <c r="DSJ237" s="41"/>
      <c r="DSK237" s="41"/>
      <c r="DSL237" s="41"/>
      <c r="DSM237" s="41"/>
      <c r="DSN237" s="41"/>
      <c r="DSO237" s="41"/>
      <c r="DSP237" s="41"/>
      <c r="DSQ237" s="41"/>
      <c r="DSR237" s="41"/>
      <c r="DSS237" s="41"/>
      <c r="DST237" s="41"/>
      <c r="DSU237" s="41"/>
      <c r="DSV237" s="41"/>
      <c r="DSW237" s="41"/>
      <c r="DSX237" s="41"/>
      <c r="DSY237" s="41"/>
      <c r="DSZ237" s="41"/>
      <c r="DTA237" s="41"/>
      <c r="DTB237" s="41"/>
      <c r="DTC237" s="41"/>
      <c r="DTD237" s="41"/>
      <c r="DTE237" s="41"/>
      <c r="DTF237" s="41"/>
      <c r="DTG237" s="41"/>
      <c r="DTH237" s="41"/>
      <c r="DTI237" s="41"/>
      <c r="DTJ237" s="41"/>
      <c r="DTK237" s="41"/>
      <c r="DTL237" s="41"/>
      <c r="DTM237" s="41"/>
      <c r="DTN237" s="41"/>
      <c r="DTO237" s="41"/>
      <c r="DTP237" s="41"/>
      <c r="DTQ237" s="41"/>
      <c r="DTR237" s="41"/>
      <c r="DTS237" s="41"/>
      <c r="DTT237" s="41"/>
      <c r="DTU237" s="41"/>
      <c r="DTV237" s="41"/>
      <c r="DTW237" s="41"/>
      <c r="DTX237" s="41"/>
      <c r="DTY237" s="41"/>
      <c r="DTZ237" s="41"/>
      <c r="DUA237" s="41"/>
      <c r="DUB237" s="41"/>
      <c r="DUC237" s="41"/>
      <c r="DUD237" s="41"/>
      <c r="DUE237" s="41"/>
      <c r="DUF237" s="41"/>
      <c r="DUG237" s="41"/>
      <c r="DUH237" s="41"/>
      <c r="DUI237" s="41"/>
      <c r="DUJ237" s="41"/>
      <c r="DUK237" s="41"/>
      <c r="DUL237" s="41"/>
      <c r="DUM237" s="41"/>
      <c r="DUN237" s="41"/>
      <c r="DUO237" s="41"/>
      <c r="DUP237" s="41"/>
      <c r="DUQ237" s="41"/>
      <c r="DUR237" s="41"/>
      <c r="DUS237" s="41"/>
      <c r="DUT237" s="41"/>
      <c r="DUU237" s="41"/>
      <c r="DUV237" s="41"/>
      <c r="DUW237" s="41"/>
      <c r="DUX237" s="41"/>
      <c r="DUY237" s="41"/>
      <c r="DUZ237" s="41"/>
      <c r="DVA237" s="41"/>
      <c r="DVB237" s="41"/>
      <c r="DVC237" s="41"/>
      <c r="DVD237" s="41"/>
      <c r="DVE237" s="41"/>
      <c r="DVF237" s="41"/>
      <c r="DVG237" s="41"/>
      <c r="DVH237" s="41"/>
      <c r="DVI237" s="41"/>
      <c r="DVJ237" s="41"/>
      <c r="DVK237" s="41"/>
      <c r="DVL237" s="41"/>
      <c r="DVM237" s="41"/>
      <c r="DVN237" s="41"/>
      <c r="DVO237" s="41"/>
      <c r="DVP237" s="41"/>
      <c r="DVQ237" s="41"/>
      <c r="DVR237" s="41"/>
      <c r="DVS237" s="41"/>
      <c r="DVT237" s="41"/>
      <c r="DVU237" s="41"/>
      <c r="DVV237" s="41"/>
      <c r="DVW237" s="41"/>
      <c r="DVX237" s="41"/>
      <c r="DVY237" s="41"/>
      <c r="DVZ237" s="41"/>
      <c r="DWA237" s="41"/>
      <c r="DWB237" s="41"/>
      <c r="DWC237" s="41"/>
      <c r="DWD237" s="41"/>
      <c r="DWE237" s="41"/>
      <c r="DWF237" s="41"/>
      <c r="DWG237" s="41"/>
      <c r="DWH237" s="41"/>
      <c r="DWI237" s="41"/>
      <c r="DWJ237" s="41"/>
      <c r="DWK237" s="41"/>
      <c r="DWL237" s="41"/>
      <c r="DWM237" s="41"/>
      <c r="DWN237" s="41"/>
      <c r="DWO237" s="41"/>
      <c r="DWP237" s="41"/>
      <c r="DWQ237" s="41"/>
      <c r="DWR237" s="41"/>
      <c r="DWS237" s="41"/>
      <c r="DWT237" s="41"/>
      <c r="DWU237" s="41"/>
      <c r="DWV237" s="41"/>
      <c r="DWW237" s="41"/>
      <c r="DWX237" s="41"/>
      <c r="DWY237" s="41"/>
      <c r="DWZ237" s="41"/>
      <c r="DXA237" s="41"/>
      <c r="DXB237" s="41"/>
      <c r="DXC237" s="41"/>
      <c r="DXD237" s="41"/>
      <c r="DXE237" s="41"/>
      <c r="DXF237" s="41"/>
      <c r="DXG237" s="41"/>
      <c r="DXH237" s="41"/>
      <c r="DXI237" s="41"/>
      <c r="DXJ237" s="41"/>
      <c r="DXK237" s="41"/>
      <c r="DXL237" s="41"/>
      <c r="DXM237" s="41"/>
      <c r="DXN237" s="41"/>
      <c r="DXO237" s="41"/>
      <c r="DXP237" s="41"/>
      <c r="DXQ237" s="41"/>
      <c r="DXR237" s="41"/>
      <c r="DXS237" s="41"/>
      <c r="DXT237" s="41"/>
      <c r="DXU237" s="41"/>
      <c r="DXV237" s="41"/>
      <c r="DXW237" s="41"/>
      <c r="DXX237" s="41"/>
      <c r="DXY237" s="41"/>
      <c r="DXZ237" s="41"/>
      <c r="DYA237" s="41"/>
      <c r="DYB237" s="41"/>
      <c r="DYC237" s="41"/>
      <c r="DYD237" s="41"/>
      <c r="DYE237" s="41"/>
      <c r="DYF237" s="41"/>
      <c r="DYG237" s="41"/>
      <c r="DYH237" s="41"/>
      <c r="DYI237" s="41"/>
      <c r="DYJ237" s="41"/>
      <c r="DYK237" s="41"/>
      <c r="DYL237" s="41"/>
      <c r="DYM237" s="41"/>
      <c r="DYN237" s="41"/>
      <c r="DYO237" s="41"/>
      <c r="DYP237" s="41"/>
      <c r="DYQ237" s="41"/>
      <c r="DYR237" s="41"/>
      <c r="DYS237" s="41"/>
      <c r="DYT237" s="41"/>
      <c r="DYU237" s="41"/>
      <c r="DYV237" s="41"/>
      <c r="DYW237" s="41"/>
      <c r="DYX237" s="41"/>
      <c r="DYY237" s="41"/>
      <c r="DYZ237" s="41"/>
      <c r="DZA237" s="41"/>
      <c r="DZB237" s="41"/>
      <c r="DZC237" s="41"/>
      <c r="DZD237" s="41"/>
      <c r="DZE237" s="41"/>
      <c r="DZF237" s="41"/>
      <c r="DZG237" s="41"/>
      <c r="DZH237" s="41"/>
      <c r="DZI237" s="41"/>
      <c r="DZJ237" s="41"/>
      <c r="DZK237" s="41"/>
      <c r="DZL237" s="41"/>
      <c r="DZM237" s="41"/>
      <c r="DZN237" s="41"/>
      <c r="DZO237" s="41"/>
      <c r="DZP237" s="41"/>
      <c r="DZQ237" s="41"/>
      <c r="DZR237" s="41"/>
      <c r="DZS237" s="41"/>
      <c r="DZT237" s="41"/>
      <c r="DZU237" s="41"/>
      <c r="DZV237" s="41"/>
      <c r="DZW237" s="41"/>
      <c r="DZX237" s="41"/>
      <c r="DZY237" s="41"/>
      <c r="DZZ237" s="41"/>
      <c r="EAA237" s="41"/>
      <c r="EAB237" s="41"/>
      <c r="EAC237" s="41"/>
      <c r="EAD237" s="41"/>
      <c r="EAE237" s="41"/>
      <c r="EAF237" s="41"/>
      <c r="EAG237" s="41"/>
      <c r="EAH237" s="41"/>
      <c r="EAI237" s="41"/>
      <c r="EAJ237" s="41"/>
      <c r="EAK237" s="41"/>
      <c r="EAL237" s="41"/>
      <c r="EAM237" s="41"/>
      <c r="EAN237" s="41"/>
      <c r="EAO237" s="41"/>
      <c r="EAP237" s="41"/>
      <c r="EAQ237" s="41"/>
      <c r="EAR237" s="41"/>
      <c r="EAS237" s="41"/>
      <c r="EAT237" s="41"/>
      <c r="EAU237" s="41"/>
      <c r="EAV237" s="41"/>
      <c r="EAW237" s="41"/>
      <c r="EAX237" s="41"/>
      <c r="EAY237" s="41"/>
      <c r="EAZ237" s="41"/>
      <c r="EBA237" s="41"/>
      <c r="EBB237" s="41"/>
      <c r="EBC237" s="41"/>
      <c r="EBD237" s="41"/>
      <c r="EBE237" s="41"/>
      <c r="EBF237" s="41"/>
      <c r="EBG237" s="41"/>
      <c r="EBH237" s="41"/>
      <c r="EBI237" s="41"/>
      <c r="EBJ237" s="41"/>
      <c r="EBK237" s="41"/>
      <c r="EBL237" s="41"/>
      <c r="EBM237" s="41"/>
      <c r="EBN237" s="41"/>
      <c r="EBO237" s="41"/>
      <c r="EBP237" s="41"/>
      <c r="EBQ237" s="41"/>
      <c r="EBR237" s="41"/>
      <c r="EBS237" s="41"/>
      <c r="EBT237" s="41"/>
      <c r="EBU237" s="41"/>
      <c r="EBV237" s="41"/>
      <c r="EBW237" s="41"/>
      <c r="EBX237" s="41"/>
      <c r="EBY237" s="41"/>
      <c r="EBZ237" s="41"/>
      <c r="ECA237" s="41"/>
      <c r="ECB237" s="41"/>
      <c r="ECC237" s="41"/>
      <c r="ECD237" s="41"/>
      <c r="ECE237" s="41"/>
      <c r="ECF237" s="41"/>
      <c r="ECG237" s="41"/>
      <c r="ECH237" s="41"/>
      <c r="ECI237" s="41"/>
      <c r="ECJ237" s="41"/>
      <c r="ECK237" s="41"/>
      <c r="ECL237" s="41"/>
      <c r="ECM237" s="41"/>
      <c r="ECN237" s="41"/>
      <c r="ECO237" s="41"/>
      <c r="ECP237" s="41"/>
      <c r="ECQ237" s="41"/>
      <c r="ECR237" s="41"/>
      <c r="ECS237" s="41"/>
      <c r="ECT237" s="41"/>
      <c r="ECU237" s="41"/>
      <c r="ECV237" s="41"/>
      <c r="ECW237" s="41"/>
      <c r="ECX237" s="41"/>
      <c r="ECY237" s="41"/>
      <c r="ECZ237" s="41"/>
      <c r="EDA237" s="41"/>
      <c r="EDB237" s="41"/>
      <c r="EDC237" s="41"/>
      <c r="EDD237" s="41"/>
      <c r="EDE237" s="41"/>
      <c r="EDF237" s="41"/>
      <c r="EDG237" s="41"/>
      <c r="EDH237" s="41"/>
      <c r="EDI237" s="41"/>
      <c r="EDJ237" s="41"/>
      <c r="EDK237" s="41"/>
      <c r="EDL237" s="41"/>
      <c r="EDM237" s="41"/>
      <c r="EDN237" s="41"/>
      <c r="EDO237" s="41"/>
      <c r="EDP237" s="41"/>
      <c r="EDQ237" s="41"/>
      <c r="EDR237" s="41"/>
      <c r="EDS237" s="41"/>
      <c r="EDT237" s="41"/>
      <c r="EDU237" s="41"/>
      <c r="EDV237" s="41"/>
      <c r="EDW237" s="41"/>
      <c r="EDX237" s="41"/>
      <c r="EDY237" s="41"/>
      <c r="EDZ237" s="41"/>
      <c r="EEA237" s="41"/>
      <c r="EEB237" s="41"/>
      <c r="EEC237" s="41"/>
      <c r="EED237" s="41"/>
      <c r="EEE237" s="41"/>
      <c r="EEF237" s="41"/>
      <c r="EEG237" s="41"/>
      <c r="EEH237" s="41"/>
      <c r="EEI237" s="41"/>
      <c r="EEJ237" s="41"/>
      <c r="EEK237" s="41"/>
      <c r="EEL237" s="41"/>
      <c r="EEM237" s="41"/>
      <c r="EEN237" s="41"/>
      <c r="EEO237" s="41"/>
      <c r="EEP237" s="41"/>
      <c r="EEQ237" s="41"/>
      <c r="EER237" s="41"/>
      <c r="EES237" s="41"/>
      <c r="EET237" s="41"/>
      <c r="EEU237" s="41"/>
      <c r="EEV237" s="41"/>
      <c r="EEW237" s="41"/>
      <c r="EEX237" s="41"/>
      <c r="EEY237" s="41"/>
      <c r="EEZ237" s="41"/>
      <c r="EFA237" s="41"/>
      <c r="EFB237" s="41"/>
      <c r="EFC237" s="41"/>
      <c r="EFD237" s="41"/>
      <c r="EFE237" s="41"/>
      <c r="EFF237" s="41"/>
      <c r="EFG237" s="41"/>
      <c r="EFH237" s="41"/>
      <c r="EFI237" s="41"/>
      <c r="EFJ237" s="41"/>
      <c r="EFK237" s="41"/>
      <c r="EFL237" s="41"/>
      <c r="EFM237" s="41"/>
      <c r="EFN237" s="41"/>
      <c r="EFO237" s="41"/>
      <c r="EFP237" s="41"/>
      <c r="EFQ237" s="41"/>
      <c r="EFR237" s="41"/>
      <c r="EFS237" s="41"/>
      <c r="EFT237" s="41"/>
      <c r="EFU237" s="41"/>
      <c r="EFV237" s="41"/>
      <c r="EFW237" s="41"/>
      <c r="EFX237" s="41"/>
      <c r="EFY237" s="41"/>
      <c r="EFZ237" s="41"/>
      <c r="EGA237" s="41"/>
      <c r="EGB237" s="41"/>
      <c r="EGC237" s="41"/>
      <c r="EGD237" s="41"/>
      <c r="EGE237" s="41"/>
      <c r="EGF237" s="41"/>
      <c r="EGG237" s="41"/>
      <c r="EGH237" s="41"/>
      <c r="EGI237" s="41"/>
      <c r="EGJ237" s="41"/>
      <c r="EGK237" s="41"/>
      <c r="EGL237" s="41"/>
      <c r="EGM237" s="41"/>
      <c r="EGN237" s="41"/>
      <c r="EGO237" s="41"/>
      <c r="EGP237" s="41"/>
      <c r="EGQ237" s="41"/>
      <c r="EGR237" s="41"/>
      <c r="EGS237" s="41"/>
      <c r="EGT237" s="41"/>
      <c r="EGU237" s="41"/>
      <c r="EGV237" s="41"/>
      <c r="EGW237" s="41"/>
      <c r="EGX237" s="41"/>
      <c r="EGY237" s="41"/>
      <c r="EGZ237" s="41"/>
      <c r="EHA237" s="41"/>
      <c r="EHB237" s="41"/>
      <c r="EHC237" s="41"/>
      <c r="EHD237" s="41"/>
      <c r="EHE237" s="41"/>
      <c r="EHF237" s="41"/>
      <c r="EHG237" s="41"/>
      <c r="EHH237" s="41"/>
      <c r="EHI237" s="41"/>
      <c r="EHJ237" s="41"/>
      <c r="EHK237" s="41"/>
      <c r="EHL237" s="41"/>
      <c r="EHM237" s="41"/>
      <c r="EHN237" s="41"/>
      <c r="EHO237" s="41"/>
      <c r="EHP237" s="41"/>
      <c r="EHQ237" s="41"/>
      <c r="EHR237" s="41"/>
      <c r="EHS237" s="41"/>
      <c r="EHT237" s="41"/>
      <c r="EHU237" s="41"/>
      <c r="EHV237" s="41"/>
      <c r="EHW237" s="41"/>
      <c r="EHX237" s="41"/>
      <c r="EHY237" s="41"/>
      <c r="EHZ237" s="41"/>
      <c r="EIA237" s="41"/>
      <c r="EIB237" s="41"/>
      <c r="EIC237" s="41"/>
      <c r="EID237" s="41"/>
      <c r="EIE237" s="41"/>
      <c r="EIF237" s="41"/>
      <c r="EIG237" s="41"/>
      <c r="EIH237" s="41"/>
      <c r="EII237" s="41"/>
      <c r="EIJ237" s="41"/>
      <c r="EIK237" s="41"/>
      <c r="EIL237" s="41"/>
      <c r="EIM237" s="41"/>
      <c r="EIN237" s="41"/>
      <c r="EIO237" s="41"/>
      <c r="EIP237" s="41"/>
      <c r="EIQ237" s="41"/>
      <c r="EIR237" s="41"/>
      <c r="EIS237" s="41"/>
      <c r="EIT237" s="41"/>
      <c r="EIU237" s="41"/>
      <c r="EIV237" s="41"/>
      <c r="EIW237" s="41"/>
      <c r="EIX237" s="41"/>
      <c r="EIY237" s="41"/>
      <c r="EIZ237" s="41"/>
      <c r="EJA237" s="41"/>
      <c r="EJB237" s="41"/>
      <c r="EJC237" s="41"/>
      <c r="EJD237" s="41"/>
      <c r="EJE237" s="41"/>
      <c r="EJF237" s="41"/>
      <c r="EJG237" s="41"/>
      <c r="EJH237" s="41"/>
      <c r="EJI237" s="41"/>
      <c r="EJJ237" s="41"/>
      <c r="EJK237" s="41"/>
      <c r="EJL237" s="41"/>
      <c r="EJM237" s="41"/>
      <c r="EJN237" s="41"/>
      <c r="EJO237" s="41"/>
      <c r="EJP237" s="41"/>
      <c r="EJQ237" s="41"/>
      <c r="EJR237" s="41"/>
      <c r="EJS237" s="41"/>
      <c r="EJT237" s="41"/>
      <c r="EJU237" s="41"/>
      <c r="EJV237" s="41"/>
      <c r="EJW237" s="41"/>
      <c r="EJX237" s="41"/>
      <c r="EJY237" s="41"/>
      <c r="EJZ237" s="41"/>
      <c r="EKA237" s="41"/>
      <c r="EKB237" s="41"/>
      <c r="EKC237" s="41"/>
      <c r="EKD237" s="41"/>
      <c r="EKE237" s="41"/>
      <c r="EKF237" s="41"/>
      <c r="EKG237" s="41"/>
      <c r="EKH237" s="41"/>
      <c r="EKI237" s="41"/>
      <c r="EKJ237" s="41"/>
      <c r="EKK237" s="41"/>
      <c r="EKL237" s="41"/>
      <c r="EKM237" s="41"/>
      <c r="EKN237" s="41"/>
      <c r="EKO237" s="41"/>
      <c r="EKP237" s="41"/>
      <c r="EKQ237" s="41"/>
      <c r="EKR237" s="41"/>
      <c r="EKS237" s="41"/>
      <c r="EKT237" s="41"/>
      <c r="EKU237" s="41"/>
      <c r="EKV237" s="41"/>
      <c r="EKW237" s="41"/>
      <c r="EKX237" s="41"/>
      <c r="EKY237" s="41"/>
      <c r="EKZ237" s="41"/>
      <c r="ELA237" s="41"/>
      <c r="ELB237" s="41"/>
      <c r="ELC237" s="41"/>
      <c r="ELD237" s="41"/>
      <c r="ELE237" s="41"/>
      <c r="ELF237" s="41"/>
      <c r="ELG237" s="41"/>
      <c r="ELH237" s="41"/>
      <c r="ELI237" s="41"/>
      <c r="ELJ237" s="41"/>
      <c r="ELK237" s="41"/>
      <c r="ELL237" s="41"/>
      <c r="ELM237" s="41"/>
      <c r="ELN237" s="41"/>
      <c r="ELO237" s="41"/>
      <c r="ELP237" s="41"/>
      <c r="ELQ237" s="41"/>
      <c r="ELR237" s="41"/>
      <c r="ELS237" s="41"/>
      <c r="ELT237" s="41"/>
      <c r="ELU237" s="41"/>
      <c r="ELV237" s="41"/>
      <c r="ELW237" s="41"/>
      <c r="ELX237" s="41"/>
      <c r="ELY237" s="41"/>
      <c r="ELZ237" s="41"/>
      <c r="EMA237" s="41"/>
      <c r="EMB237" s="41"/>
      <c r="EMC237" s="41"/>
      <c r="EMD237" s="41"/>
      <c r="EME237" s="41"/>
      <c r="EMF237" s="41"/>
      <c r="EMG237" s="41"/>
      <c r="EMH237" s="41"/>
      <c r="EMI237" s="41"/>
      <c r="EMJ237" s="41"/>
      <c r="EMK237" s="41"/>
      <c r="EML237" s="41"/>
      <c r="EMM237" s="41"/>
      <c r="EMN237" s="41"/>
      <c r="EMO237" s="41"/>
      <c r="EMP237" s="41"/>
      <c r="EMQ237" s="41"/>
      <c r="EMR237" s="41"/>
      <c r="EMS237" s="41"/>
      <c r="EMT237" s="41"/>
      <c r="EMU237" s="41"/>
      <c r="EMV237" s="41"/>
      <c r="EMW237" s="41"/>
      <c r="EMX237" s="41"/>
      <c r="EMY237" s="41"/>
      <c r="EMZ237" s="41"/>
      <c r="ENA237" s="41"/>
      <c r="ENB237" s="41"/>
      <c r="ENC237" s="41"/>
      <c r="END237" s="41"/>
      <c r="ENE237" s="41"/>
      <c r="ENF237" s="41"/>
      <c r="ENG237" s="41"/>
      <c r="ENH237" s="41"/>
      <c r="ENI237" s="41"/>
      <c r="ENJ237" s="41"/>
      <c r="ENK237" s="41"/>
      <c r="ENL237" s="41"/>
      <c r="ENM237" s="41"/>
      <c r="ENN237" s="41"/>
      <c r="ENO237" s="41"/>
      <c r="ENP237" s="41"/>
      <c r="ENQ237" s="41"/>
      <c r="ENR237" s="41"/>
      <c r="ENS237" s="41"/>
      <c r="ENT237" s="41"/>
      <c r="ENU237" s="41"/>
      <c r="ENV237" s="41"/>
      <c r="ENW237" s="41"/>
      <c r="ENX237" s="41"/>
      <c r="ENY237" s="41"/>
      <c r="ENZ237" s="41"/>
      <c r="EOA237" s="41"/>
      <c r="EOB237" s="41"/>
      <c r="EOC237" s="41"/>
      <c r="EOD237" s="41"/>
      <c r="EOE237" s="41"/>
      <c r="EOF237" s="41"/>
      <c r="EOG237" s="41"/>
      <c r="EOH237" s="41"/>
      <c r="EOI237" s="41"/>
      <c r="EOJ237" s="41"/>
      <c r="EOK237" s="41"/>
      <c r="EOL237" s="41"/>
      <c r="EOM237" s="41"/>
      <c r="EON237" s="41"/>
      <c r="EOO237" s="41"/>
      <c r="EOP237" s="41"/>
      <c r="EOQ237" s="41"/>
      <c r="EOR237" s="41"/>
      <c r="EOS237" s="41"/>
      <c r="EOT237" s="41"/>
      <c r="EOU237" s="41"/>
      <c r="EOV237" s="41"/>
      <c r="EOW237" s="41"/>
      <c r="EOX237" s="41"/>
      <c r="EOY237" s="41"/>
      <c r="EOZ237" s="41"/>
      <c r="EPA237" s="41"/>
      <c r="EPB237" s="41"/>
      <c r="EPC237" s="41"/>
      <c r="EPD237" s="41"/>
      <c r="EPE237" s="41"/>
      <c r="EPF237" s="41"/>
      <c r="EPG237" s="41"/>
      <c r="EPH237" s="41"/>
      <c r="EPI237" s="41"/>
      <c r="EPJ237" s="41"/>
      <c r="EPK237" s="41"/>
      <c r="EPL237" s="41"/>
      <c r="EPM237" s="41"/>
      <c r="EPN237" s="41"/>
      <c r="EPO237" s="41"/>
      <c r="EPP237" s="41"/>
      <c r="EPQ237" s="41"/>
      <c r="EPR237" s="41"/>
      <c r="EPS237" s="41"/>
      <c r="EPT237" s="41"/>
      <c r="EPU237" s="41"/>
      <c r="EPV237" s="41"/>
      <c r="EPW237" s="41"/>
      <c r="EPX237" s="41"/>
      <c r="EPY237" s="41"/>
      <c r="EPZ237" s="41"/>
      <c r="EQA237" s="41"/>
      <c r="EQB237" s="41"/>
      <c r="EQC237" s="41"/>
      <c r="EQD237" s="41"/>
      <c r="EQE237" s="41"/>
      <c r="EQF237" s="41"/>
      <c r="EQG237" s="41"/>
      <c r="EQH237" s="41"/>
      <c r="EQI237" s="41"/>
      <c r="EQJ237" s="41"/>
      <c r="EQK237" s="41"/>
      <c r="EQL237" s="41"/>
      <c r="EQM237" s="41"/>
      <c r="EQN237" s="41"/>
      <c r="EQO237" s="41"/>
      <c r="EQP237" s="41"/>
      <c r="EQQ237" s="41"/>
      <c r="EQR237" s="41"/>
      <c r="EQS237" s="41"/>
      <c r="EQT237" s="41"/>
      <c r="EQU237" s="41"/>
      <c r="EQV237" s="41"/>
      <c r="EQW237" s="41"/>
      <c r="EQX237" s="41"/>
      <c r="EQY237" s="41"/>
      <c r="EQZ237" s="41"/>
      <c r="ERA237" s="41"/>
      <c r="ERB237" s="41"/>
      <c r="ERC237" s="41"/>
      <c r="ERD237" s="41"/>
      <c r="ERE237" s="41"/>
      <c r="ERF237" s="41"/>
      <c r="ERG237" s="41"/>
      <c r="ERH237" s="41"/>
      <c r="ERI237" s="41"/>
      <c r="ERJ237" s="41"/>
      <c r="ERK237" s="41"/>
      <c r="ERL237" s="41"/>
      <c r="ERM237" s="41"/>
      <c r="ERN237" s="41"/>
      <c r="ERO237" s="41"/>
      <c r="ERP237" s="41"/>
      <c r="ERQ237" s="41"/>
      <c r="ERR237" s="41"/>
      <c r="ERS237" s="41"/>
      <c r="ERT237" s="41"/>
      <c r="ERU237" s="41"/>
      <c r="ERV237" s="41"/>
      <c r="ERW237" s="41"/>
      <c r="ERX237" s="41"/>
      <c r="ERY237" s="41"/>
      <c r="ERZ237" s="41"/>
      <c r="ESA237" s="41"/>
      <c r="ESB237" s="41"/>
      <c r="ESC237" s="41"/>
      <c r="ESD237" s="41"/>
      <c r="ESE237" s="41"/>
      <c r="ESF237" s="41"/>
      <c r="ESG237" s="41"/>
      <c r="ESH237" s="41"/>
      <c r="ESI237" s="41"/>
      <c r="ESJ237" s="41"/>
      <c r="ESK237" s="41"/>
      <c r="ESL237" s="41"/>
      <c r="ESM237" s="41"/>
      <c r="ESN237" s="41"/>
      <c r="ESO237" s="41"/>
      <c r="ESP237" s="41"/>
      <c r="ESQ237" s="41"/>
      <c r="ESR237" s="41"/>
      <c r="ESS237" s="41"/>
      <c r="EST237" s="41"/>
      <c r="ESU237" s="41"/>
      <c r="ESV237" s="41"/>
      <c r="ESW237" s="41"/>
      <c r="ESX237" s="41"/>
      <c r="ESY237" s="41"/>
      <c r="ESZ237" s="41"/>
      <c r="ETA237" s="41"/>
      <c r="ETB237" s="41"/>
      <c r="ETC237" s="41"/>
      <c r="ETD237" s="41"/>
      <c r="ETE237" s="41"/>
      <c r="ETF237" s="41"/>
      <c r="ETG237" s="41"/>
      <c r="ETH237" s="41"/>
      <c r="ETI237" s="41"/>
      <c r="ETJ237" s="41"/>
      <c r="ETK237" s="41"/>
      <c r="ETL237" s="41"/>
      <c r="ETM237" s="41"/>
      <c r="ETN237" s="41"/>
      <c r="ETO237" s="41"/>
      <c r="ETP237" s="41"/>
      <c r="ETQ237" s="41"/>
      <c r="ETR237" s="41"/>
      <c r="ETS237" s="41"/>
      <c r="ETT237" s="41"/>
      <c r="ETU237" s="41"/>
      <c r="ETV237" s="41"/>
      <c r="ETW237" s="41"/>
      <c r="ETX237" s="41"/>
      <c r="ETY237" s="41"/>
      <c r="ETZ237" s="41"/>
      <c r="EUA237" s="41"/>
      <c r="EUB237" s="41"/>
      <c r="EUC237" s="41"/>
      <c r="EUD237" s="41"/>
      <c r="EUE237" s="41"/>
      <c r="EUF237" s="41"/>
      <c r="EUG237" s="41"/>
      <c r="EUH237" s="41"/>
      <c r="EUI237" s="41"/>
      <c r="EUJ237" s="41"/>
      <c r="EUK237" s="41"/>
      <c r="EUL237" s="41"/>
      <c r="EUM237" s="41"/>
      <c r="EUN237" s="41"/>
      <c r="EUO237" s="41"/>
      <c r="EUP237" s="41"/>
      <c r="EUQ237" s="41"/>
      <c r="EUR237" s="41"/>
      <c r="EUS237" s="41"/>
      <c r="EUT237" s="41"/>
      <c r="EUU237" s="41"/>
      <c r="EUV237" s="41"/>
      <c r="EUW237" s="41"/>
      <c r="EUX237" s="41"/>
      <c r="EUY237" s="41"/>
      <c r="EUZ237" s="41"/>
      <c r="EVA237" s="41"/>
      <c r="EVB237" s="41"/>
      <c r="EVC237" s="41"/>
      <c r="EVD237" s="41"/>
      <c r="EVE237" s="41"/>
      <c r="EVF237" s="41"/>
      <c r="EVG237" s="41"/>
      <c r="EVH237" s="41"/>
      <c r="EVI237" s="41"/>
      <c r="EVJ237" s="41"/>
      <c r="EVK237" s="41"/>
      <c r="EVL237" s="41"/>
      <c r="EVM237" s="41"/>
      <c r="EVN237" s="41"/>
      <c r="EVO237" s="41"/>
      <c r="EVP237" s="41"/>
      <c r="EVQ237" s="41"/>
      <c r="EVR237" s="41"/>
      <c r="EVS237" s="41"/>
      <c r="EVT237" s="41"/>
      <c r="EVU237" s="41"/>
      <c r="EVV237" s="41"/>
      <c r="EVW237" s="41"/>
      <c r="EVX237" s="41"/>
      <c r="EVY237" s="41"/>
      <c r="EVZ237" s="41"/>
      <c r="EWA237" s="41"/>
      <c r="EWB237" s="41"/>
      <c r="EWC237" s="41"/>
      <c r="EWD237" s="41"/>
      <c r="EWE237" s="41"/>
      <c r="EWF237" s="41"/>
      <c r="EWG237" s="41"/>
      <c r="EWH237" s="41"/>
      <c r="EWI237" s="41"/>
      <c r="EWJ237" s="41"/>
      <c r="EWK237" s="41"/>
      <c r="EWL237" s="41"/>
      <c r="EWM237" s="41"/>
      <c r="EWN237" s="41"/>
      <c r="EWO237" s="41"/>
      <c r="EWP237" s="41"/>
      <c r="EWQ237" s="41"/>
      <c r="EWR237" s="41"/>
      <c r="EWS237" s="41"/>
      <c r="EWT237" s="41"/>
      <c r="EWU237" s="41"/>
      <c r="EWV237" s="41"/>
      <c r="EWW237" s="41"/>
      <c r="EWX237" s="41"/>
      <c r="EWY237" s="41"/>
      <c r="EWZ237" s="41"/>
      <c r="EXA237" s="41"/>
      <c r="EXB237" s="41"/>
      <c r="EXC237" s="41"/>
      <c r="EXD237" s="41"/>
      <c r="EXE237" s="41"/>
      <c r="EXF237" s="41"/>
      <c r="EXG237" s="41"/>
      <c r="EXH237" s="41"/>
      <c r="EXI237" s="41"/>
      <c r="EXJ237" s="41"/>
      <c r="EXK237" s="41"/>
      <c r="EXL237" s="41"/>
      <c r="EXM237" s="41"/>
      <c r="EXN237" s="41"/>
      <c r="EXO237" s="41"/>
      <c r="EXP237" s="41"/>
      <c r="EXQ237" s="41"/>
      <c r="EXR237" s="41"/>
      <c r="EXS237" s="41"/>
      <c r="EXT237" s="41"/>
      <c r="EXU237" s="41"/>
      <c r="EXV237" s="41"/>
      <c r="EXW237" s="41"/>
      <c r="EXX237" s="41"/>
      <c r="EXY237" s="41"/>
      <c r="EXZ237" s="41"/>
      <c r="EYA237" s="41"/>
      <c r="EYB237" s="41"/>
      <c r="EYC237" s="41"/>
      <c r="EYD237" s="41"/>
      <c r="EYE237" s="41"/>
      <c r="EYF237" s="41"/>
      <c r="EYG237" s="41"/>
      <c r="EYH237" s="41"/>
      <c r="EYI237" s="41"/>
      <c r="EYJ237" s="41"/>
      <c r="EYK237" s="41"/>
      <c r="EYL237" s="41"/>
      <c r="EYM237" s="41"/>
      <c r="EYN237" s="41"/>
      <c r="EYO237" s="41"/>
      <c r="EYP237" s="41"/>
      <c r="EYQ237" s="41"/>
      <c r="EYR237" s="41"/>
      <c r="EYS237" s="41"/>
      <c r="EYT237" s="41"/>
      <c r="EYU237" s="41"/>
      <c r="EYV237" s="41"/>
      <c r="EYW237" s="41"/>
      <c r="EYX237" s="41"/>
      <c r="EYY237" s="41"/>
      <c r="EYZ237" s="41"/>
      <c r="EZA237" s="41"/>
      <c r="EZB237" s="41"/>
      <c r="EZC237" s="41"/>
      <c r="EZD237" s="41"/>
      <c r="EZE237" s="41"/>
      <c r="EZF237" s="41"/>
      <c r="EZG237" s="41"/>
      <c r="EZH237" s="41"/>
      <c r="EZI237" s="41"/>
      <c r="EZJ237" s="41"/>
      <c r="EZK237" s="41"/>
      <c r="EZL237" s="41"/>
      <c r="EZM237" s="41"/>
      <c r="EZN237" s="41"/>
      <c r="EZO237" s="41"/>
      <c r="EZP237" s="41"/>
      <c r="EZQ237" s="41"/>
      <c r="EZR237" s="41"/>
      <c r="EZS237" s="41"/>
      <c r="EZT237" s="41"/>
      <c r="EZU237" s="41"/>
      <c r="EZV237" s="41"/>
      <c r="EZW237" s="41"/>
      <c r="EZX237" s="41"/>
      <c r="EZY237" s="41"/>
      <c r="EZZ237" s="41"/>
      <c r="FAA237" s="41"/>
      <c r="FAB237" s="41"/>
      <c r="FAC237" s="41"/>
      <c r="FAD237" s="41"/>
      <c r="FAE237" s="41"/>
      <c r="FAF237" s="41"/>
      <c r="FAG237" s="41"/>
      <c r="FAH237" s="41"/>
      <c r="FAI237" s="41"/>
      <c r="FAJ237" s="41"/>
      <c r="FAK237" s="41"/>
      <c r="FAL237" s="41"/>
      <c r="FAM237" s="41"/>
      <c r="FAN237" s="41"/>
      <c r="FAO237" s="41"/>
      <c r="FAP237" s="41"/>
      <c r="FAQ237" s="41"/>
      <c r="FAR237" s="41"/>
      <c r="FAS237" s="41"/>
      <c r="FAT237" s="41"/>
      <c r="FAU237" s="41"/>
      <c r="FAV237" s="41"/>
      <c r="FAW237" s="41"/>
      <c r="FAX237" s="41"/>
      <c r="FAY237" s="41"/>
      <c r="FAZ237" s="41"/>
      <c r="FBA237" s="41"/>
      <c r="FBB237" s="41"/>
      <c r="FBC237" s="41"/>
      <c r="FBD237" s="41"/>
      <c r="FBE237" s="41"/>
      <c r="FBF237" s="41"/>
      <c r="FBG237" s="41"/>
      <c r="FBH237" s="41"/>
      <c r="FBI237" s="41"/>
      <c r="FBJ237" s="41"/>
      <c r="FBK237" s="41"/>
      <c r="FBL237" s="41"/>
      <c r="FBM237" s="41"/>
      <c r="FBN237" s="41"/>
      <c r="FBO237" s="41"/>
      <c r="FBP237" s="41"/>
      <c r="FBQ237" s="41"/>
      <c r="FBR237" s="41"/>
      <c r="FBS237" s="41"/>
      <c r="FBT237" s="41"/>
      <c r="FBU237" s="41"/>
      <c r="FBV237" s="41"/>
      <c r="FBW237" s="41"/>
      <c r="FBX237" s="41"/>
      <c r="FBY237" s="41"/>
      <c r="FBZ237" s="41"/>
      <c r="FCA237" s="41"/>
      <c r="FCB237" s="41"/>
      <c r="FCC237" s="41"/>
      <c r="FCD237" s="41"/>
      <c r="FCE237" s="41"/>
      <c r="FCF237" s="41"/>
      <c r="FCG237" s="41"/>
      <c r="FCH237" s="41"/>
      <c r="FCI237" s="41"/>
      <c r="FCJ237" s="41"/>
      <c r="FCK237" s="41"/>
      <c r="FCL237" s="41"/>
      <c r="FCM237" s="41"/>
      <c r="FCN237" s="41"/>
      <c r="FCO237" s="41"/>
      <c r="FCP237" s="41"/>
      <c r="FCQ237" s="41"/>
      <c r="FCR237" s="41"/>
      <c r="FCS237" s="41"/>
      <c r="FCT237" s="41"/>
      <c r="FCU237" s="41"/>
      <c r="FCV237" s="41"/>
      <c r="FCW237" s="41"/>
      <c r="FCX237" s="41"/>
      <c r="FCY237" s="41"/>
      <c r="FCZ237" s="41"/>
      <c r="FDA237" s="41"/>
      <c r="FDB237" s="41"/>
      <c r="FDC237" s="41"/>
      <c r="FDD237" s="41"/>
      <c r="FDE237" s="41"/>
      <c r="FDF237" s="41"/>
      <c r="FDG237" s="41"/>
      <c r="FDH237" s="41"/>
      <c r="FDI237" s="41"/>
      <c r="FDJ237" s="41"/>
      <c r="FDK237" s="41"/>
      <c r="FDL237" s="41"/>
      <c r="FDM237" s="41"/>
      <c r="FDN237" s="41"/>
      <c r="FDO237" s="41"/>
      <c r="FDP237" s="41"/>
      <c r="FDQ237" s="41"/>
      <c r="FDR237" s="41"/>
      <c r="FDS237" s="41"/>
      <c r="FDT237" s="41"/>
      <c r="FDU237" s="41"/>
      <c r="FDV237" s="41"/>
      <c r="FDW237" s="41"/>
      <c r="FDX237" s="41"/>
      <c r="FDY237" s="41"/>
      <c r="FDZ237" s="41"/>
      <c r="FEA237" s="41"/>
      <c r="FEB237" s="41"/>
      <c r="FEC237" s="41"/>
      <c r="FED237" s="41"/>
      <c r="FEE237" s="41"/>
      <c r="FEF237" s="41"/>
      <c r="FEG237" s="41"/>
      <c r="FEH237" s="41"/>
      <c r="FEI237" s="41"/>
      <c r="FEJ237" s="41"/>
      <c r="FEK237" s="41"/>
      <c r="FEL237" s="41"/>
      <c r="FEM237" s="41"/>
      <c r="FEN237" s="41"/>
      <c r="FEO237" s="41"/>
      <c r="FEP237" s="41"/>
      <c r="FEQ237" s="41"/>
      <c r="FER237" s="41"/>
      <c r="FES237" s="41"/>
      <c r="FET237" s="41"/>
      <c r="FEU237" s="41"/>
      <c r="FEV237" s="41"/>
      <c r="FEW237" s="41"/>
      <c r="FEX237" s="41"/>
      <c r="FEY237" s="41"/>
      <c r="FEZ237" s="41"/>
      <c r="FFA237" s="41"/>
      <c r="FFB237" s="41"/>
      <c r="FFC237" s="41"/>
      <c r="FFD237" s="41"/>
      <c r="FFE237" s="41"/>
      <c r="FFF237" s="41"/>
      <c r="FFG237" s="41"/>
      <c r="FFH237" s="41"/>
      <c r="FFI237" s="41"/>
      <c r="FFJ237" s="41"/>
      <c r="FFK237" s="41"/>
      <c r="FFL237" s="41"/>
      <c r="FFM237" s="41"/>
      <c r="FFN237" s="41"/>
      <c r="FFO237" s="41"/>
      <c r="FFP237" s="41"/>
      <c r="FFQ237" s="41"/>
      <c r="FFR237" s="41"/>
      <c r="FFS237" s="41"/>
      <c r="FFT237" s="41"/>
      <c r="FFU237" s="41"/>
      <c r="FFV237" s="41"/>
      <c r="FFW237" s="41"/>
      <c r="FFX237" s="41"/>
      <c r="FFY237" s="41"/>
      <c r="FFZ237" s="41"/>
      <c r="FGA237" s="41"/>
      <c r="FGB237" s="41"/>
      <c r="FGC237" s="41"/>
      <c r="FGD237" s="41"/>
      <c r="FGE237" s="41"/>
      <c r="FGF237" s="41"/>
      <c r="FGG237" s="41"/>
      <c r="FGH237" s="41"/>
      <c r="FGI237" s="41"/>
      <c r="FGJ237" s="41"/>
      <c r="FGK237" s="41"/>
      <c r="FGL237" s="41"/>
      <c r="FGM237" s="41"/>
      <c r="FGN237" s="41"/>
      <c r="FGO237" s="41"/>
      <c r="FGP237" s="41"/>
      <c r="FGQ237" s="41"/>
      <c r="FGR237" s="41"/>
      <c r="FGS237" s="41"/>
      <c r="FGT237" s="41"/>
      <c r="FGU237" s="41"/>
      <c r="FGV237" s="41"/>
      <c r="FGW237" s="41"/>
      <c r="FGX237" s="41"/>
      <c r="FGY237" s="41"/>
      <c r="FGZ237" s="41"/>
      <c r="FHA237" s="41"/>
      <c r="FHB237" s="41"/>
      <c r="FHC237" s="41"/>
      <c r="FHD237" s="41"/>
      <c r="FHE237" s="41"/>
      <c r="FHF237" s="41"/>
      <c r="FHG237" s="41"/>
      <c r="FHH237" s="41"/>
      <c r="FHI237" s="41"/>
      <c r="FHJ237" s="41"/>
      <c r="FHK237" s="41"/>
      <c r="FHL237" s="41"/>
      <c r="FHM237" s="41"/>
      <c r="FHN237" s="41"/>
      <c r="FHO237" s="41"/>
      <c r="FHP237" s="41"/>
      <c r="FHQ237" s="41"/>
      <c r="FHR237" s="41"/>
      <c r="FHS237" s="41"/>
      <c r="FHT237" s="41"/>
      <c r="FHU237" s="41"/>
      <c r="FHV237" s="41"/>
      <c r="FHW237" s="41"/>
      <c r="FHX237" s="41"/>
      <c r="FHY237" s="41"/>
      <c r="FHZ237" s="41"/>
      <c r="FIA237" s="41"/>
      <c r="FIB237" s="41"/>
      <c r="FIC237" s="41"/>
      <c r="FID237" s="41"/>
      <c r="FIE237" s="41"/>
      <c r="FIF237" s="41"/>
      <c r="FIG237" s="41"/>
      <c r="FIH237" s="41"/>
      <c r="FII237" s="41"/>
      <c r="FIJ237" s="41"/>
      <c r="FIK237" s="41"/>
      <c r="FIL237" s="41"/>
      <c r="FIM237" s="41"/>
      <c r="FIN237" s="41"/>
      <c r="FIO237" s="41"/>
      <c r="FIP237" s="41"/>
      <c r="FIQ237" s="41"/>
      <c r="FIR237" s="41"/>
      <c r="FIS237" s="41"/>
      <c r="FIT237" s="41"/>
      <c r="FIU237" s="41"/>
      <c r="FIV237" s="41"/>
      <c r="FIW237" s="41"/>
      <c r="FIX237" s="41"/>
      <c r="FIY237" s="41"/>
      <c r="FIZ237" s="41"/>
      <c r="FJA237" s="41"/>
      <c r="FJB237" s="41"/>
      <c r="FJC237" s="41"/>
      <c r="FJD237" s="41"/>
      <c r="FJE237" s="41"/>
      <c r="FJF237" s="41"/>
      <c r="FJG237" s="41"/>
      <c r="FJH237" s="41"/>
      <c r="FJI237" s="41"/>
      <c r="FJJ237" s="41"/>
      <c r="FJK237" s="41"/>
      <c r="FJL237" s="41"/>
      <c r="FJM237" s="41"/>
      <c r="FJN237" s="41"/>
      <c r="FJO237" s="41"/>
      <c r="FJP237" s="41"/>
      <c r="FJQ237" s="41"/>
      <c r="FJR237" s="41"/>
      <c r="FJS237" s="41"/>
      <c r="FJT237" s="41"/>
      <c r="FJU237" s="41"/>
      <c r="FJV237" s="41"/>
      <c r="FJW237" s="41"/>
      <c r="FJX237" s="41"/>
      <c r="FJY237" s="41"/>
      <c r="FJZ237" s="41"/>
      <c r="FKA237" s="41"/>
      <c r="FKB237" s="41"/>
      <c r="FKC237" s="41"/>
      <c r="FKD237" s="41"/>
      <c r="FKE237" s="41"/>
      <c r="FKF237" s="41"/>
      <c r="FKG237" s="41"/>
      <c r="FKH237" s="41"/>
      <c r="FKI237" s="41"/>
      <c r="FKJ237" s="41"/>
      <c r="FKK237" s="41"/>
      <c r="FKL237" s="41"/>
      <c r="FKM237" s="41"/>
      <c r="FKN237" s="41"/>
      <c r="FKO237" s="41"/>
      <c r="FKP237" s="41"/>
      <c r="FKQ237" s="41"/>
      <c r="FKR237" s="41"/>
      <c r="FKS237" s="41"/>
      <c r="FKT237" s="41"/>
      <c r="FKU237" s="41"/>
      <c r="FKV237" s="41"/>
      <c r="FKW237" s="41"/>
      <c r="FKX237" s="41"/>
      <c r="FKY237" s="41"/>
      <c r="FKZ237" s="41"/>
      <c r="FLA237" s="41"/>
      <c r="FLB237" s="41"/>
      <c r="FLC237" s="41"/>
      <c r="FLD237" s="41"/>
      <c r="FLE237" s="41"/>
      <c r="FLF237" s="41"/>
      <c r="FLG237" s="41"/>
      <c r="FLH237" s="41"/>
      <c r="FLI237" s="41"/>
      <c r="FLJ237" s="41"/>
      <c r="FLK237" s="41"/>
      <c r="FLL237" s="41"/>
      <c r="FLM237" s="41"/>
      <c r="FLN237" s="41"/>
      <c r="FLO237" s="41"/>
      <c r="FLP237" s="41"/>
      <c r="FLQ237" s="41"/>
      <c r="FLR237" s="41"/>
      <c r="FLS237" s="41"/>
      <c r="FLT237" s="41"/>
      <c r="FLU237" s="41"/>
      <c r="FLV237" s="41"/>
      <c r="FLW237" s="41"/>
      <c r="FLX237" s="41"/>
      <c r="FLY237" s="41"/>
      <c r="FLZ237" s="41"/>
      <c r="FMA237" s="41"/>
      <c r="FMB237" s="41"/>
      <c r="FMC237" s="41"/>
      <c r="FMD237" s="41"/>
      <c r="FME237" s="41"/>
      <c r="FMF237" s="41"/>
      <c r="FMG237" s="41"/>
      <c r="FMH237" s="41"/>
      <c r="FMI237" s="41"/>
      <c r="FMJ237" s="41"/>
      <c r="FMK237" s="41"/>
      <c r="FML237" s="41"/>
      <c r="FMM237" s="41"/>
      <c r="FMN237" s="41"/>
      <c r="FMO237" s="41"/>
      <c r="FMP237" s="41"/>
      <c r="FMQ237" s="41"/>
      <c r="FMR237" s="41"/>
      <c r="FMS237" s="41"/>
      <c r="FMT237" s="41"/>
      <c r="FMU237" s="41"/>
      <c r="FMV237" s="41"/>
      <c r="FMW237" s="41"/>
      <c r="FMX237" s="41"/>
      <c r="FMY237" s="41"/>
      <c r="FMZ237" s="41"/>
      <c r="FNA237" s="41"/>
      <c r="FNB237" s="41"/>
      <c r="FNC237" s="41"/>
      <c r="FND237" s="41"/>
      <c r="FNE237" s="41"/>
      <c r="FNF237" s="41"/>
      <c r="FNG237" s="41"/>
      <c r="FNH237" s="41"/>
      <c r="FNI237" s="41"/>
      <c r="FNJ237" s="41"/>
      <c r="FNK237" s="41"/>
      <c r="FNL237" s="41"/>
      <c r="FNM237" s="41"/>
      <c r="FNN237" s="41"/>
      <c r="FNO237" s="41"/>
      <c r="FNP237" s="41"/>
      <c r="FNQ237" s="41"/>
      <c r="FNR237" s="41"/>
      <c r="FNS237" s="41"/>
      <c r="FNT237" s="41"/>
      <c r="FNU237" s="41"/>
      <c r="FNV237" s="41"/>
      <c r="FNW237" s="41"/>
      <c r="FNX237" s="41"/>
      <c r="FNY237" s="41"/>
      <c r="FNZ237" s="41"/>
      <c r="FOA237" s="41"/>
      <c r="FOB237" s="41"/>
      <c r="FOC237" s="41"/>
      <c r="FOD237" s="41"/>
      <c r="FOE237" s="41"/>
      <c r="FOF237" s="41"/>
      <c r="FOG237" s="41"/>
      <c r="FOH237" s="41"/>
      <c r="FOI237" s="41"/>
      <c r="FOJ237" s="41"/>
      <c r="FOK237" s="41"/>
      <c r="FOL237" s="41"/>
      <c r="FOM237" s="41"/>
      <c r="FON237" s="41"/>
      <c r="FOO237" s="41"/>
      <c r="FOP237" s="41"/>
      <c r="FOQ237" s="41"/>
      <c r="FOR237" s="41"/>
      <c r="FOS237" s="41"/>
      <c r="FOT237" s="41"/>
      <c r="FOU237" s="41"/>
      <c r="FOV237" s="41"/>
      <c r="FOW237" s="41"/>
      <c r="FOX237" s="41"/>
      <c r="FOY237" s="41"/>
      <c r="FOZ237" s="41"/>
      <c r="FPA237" s="41"/>
      <c r="FPB237" s="41"/>
      <c r="FPC237" s="41"/>
      <c r="FPD237" s="41"/>
      <c r="FPE237" s="41"/>
      <c r="FPF237" s="41"/>
      <c r="FPG237" s="41"/>
      <c r="FPH237" s="41"/>
      <c r="FPI237" s="41"/>
      <c r="FPJ237" s="41"/>
      <c r="FPK237" s="41"/>
      <c r="FPL237" s="41"/>
      <c r="FPM237" s="41"/>
      <c r="FPN237" s="41"/>
      <c r="FPO237" s="41"/>
      <c r="FPP237" s="41"/>
      <c r="FPQ237" s="41"/>
      <c r="FPR237" s="41"/>
      <c r="FPS237" s="41"/>
      <c r="FPT237" s="41"/>
      <c r="FPU237" s="41"/>
      <c r="FPV237" s="41"/>
      <c r="FPW237" s="41"/>
      <c r="FPX237" s="41"/>
      <c r="FPY237" s="41"/>
      <c r="FPZ237" s="41"/>
      <c r="FQA237" s="41"/>
      <c r="FQB237" s="41"/>
      <c r="FQC237" s="41"/>
      <c r="FQD237" s="41"/>
      <c r="FQE237" s="41"/>
      <c r="FQF237" s="41"/>
      <c r="FQG237" s="41"/>
      <c r="FQH237" s="41"/>
      <c r="FQI237" s="41"/>
      <c r="FQJ237" s="41"/>
      <c r="FQK237" s="41"/>
      <c r="FQL237" s="41"/>
      <c r="FQM237" s="41"/>
      <c r="FQN237" s="41"/>
      <c r="FQO237" s="41"/>
      <c r="FQP237" s="41"/>
      <c r="FQQ237" s="41"/>
      <c r="FQR237" s="41"/>
      <c r="FQS237" s="41"/>
      <c r="FQT237" s="41"/>
      <c r="FQU237" s="41"/>
      <c r="FQV237" s="41"/>
      <c r="FQW237" s="41"/>
      <c r="FQX237" s="41"/>
      <c r="FQY237" s="41"/>
      <c r="FQZ237" s="41"/>
      <c r="FRA237" s="41"/>
      <c r="FRB237" s="41"/>
      <c r="FRC237" s="41"/>
      <c r="FRD237" s="41"/>
      <c r="FRE237" s="41"/>
      <c r="FRF237" s="41"/>
      <c r="FRG237" s="41"/>
      <c r="FRH237" s="41"/>
      <c r="FRI237" s="41"/>
      <c r="FRJ237" s="41"/>
      <c r="FRK237" s="41"/>
      <c r="FRL237" s="41"/>
      <c r="FRM237" s="41"/>
      <c r="FRN237" s="41"/>
      <c r="FRO237" s="41"/>
      <c r="FRP237" s="41"/>
      <c r="FRQ237" s="41"/>
      <c r="FRR237" s="41"/>
      <c r="FRS237" s="41"/>
      <c r="FRT237" s="41"/>
      <c r="FRU237" s="41"/>
      <c r="FRV237" s="41"/>
      <c r="FRW237" s="41"/>
      <c r="FRX237" s="41"/>
      <c r="FRY237" s="41"/>
      <c r="FRZ237" s="41"/>
      <c r="FSA237" s="41"/>
      <c r="FSB237" s="41"/>
      <c r="FSC237" s="41"/>
      <c r="FSD237" s="41"/>
      <c r="FSE237" s="41"/>
      <c r="FSF237" s="41"/>
      <c r="FSG237" s="41"/>
      <c r="FSH237" s="41"/>
      <c r="FSI237" s="41"/>
      <c r="FSJ237" s="41"/>
      <c r="FSK237" s="41"/>
      <c r="FSL237" s="41"/>
      <c r="FSM237" s="41"/>
      <c r="FSN237" s="41"/>
      <c r="FSO237" s="41"/>
      <c r="FSP237" s="41"/>
      <c r="FSQ237" s="41"/>
      <c r="FSR237" s="41"/>
      <c r="FSS237" s="41"/>
      <c r="FST237" s="41"/>
      <c r="FSU237" s="41"/>
      <c r="FSV237" s="41"/>
      <c r="FSW237" s="41"/>
      <c r="FSX237" s="41"/>
      <c r="FSY237" s="41"/>
      <c r="FSZ237" s="41"/>
      <c r="FTA237" s="41"/>
      <c r="FTB237" s="41"/>
      <c r="FTC237" s="41"/>
      <c r="FTD237" s="41"/>
      <c r="FTE237" s="41"/>
      <c r="FTF237" s="41"/>
      <c r="FTG237" s="41"/>
      <c r="FTH237" s="41"/>
      <c r="FTI237" s="41"/>
      <c r="FTJ237" s="41"/>
      <c r="FTK237" s="41"/>
      <c r="FTL237" s="41"/>
      <c r="FTM237" s="41"/>
      <c r="FTN237" s="41"/>
      <c r="FTO237" s="41"/>
      <c r="FTP237" s="41"/>
      <c r="FTQ237" s="41"/>
      <c r="FTR237" s="41"/>
      <c r="FTS237" s="41"/>
      <c r="FTT237" s="41"/>
      <c r="FTU237" s="41"/>
      <c r="FTV237" s="41"/>
      <c r="FTW237" s="41"/>
      <c r="FTX237" s="41"/>
      <c r="FTY237" s="41"/>
      <c r="FTZ237" s="41"/>
      <c r="FUA237" s="41"/>
      <c r="FUB237" s="41"/>
      <c r="FUC237" s="41"/>
      <c r="FUD237" s="41"/>
      <c r="FUE237" s="41"/>
      <c r="FUF237" s="41"/>
      <c r="FUG237" s="41"/>
      <c r="FUH237" s="41"/>
      <c r="FUI237" s="41"/>
      <c r="FUJ237" s="41"/>
      <c r="FUK237" s="41"/>
      <c r="FUL237" s="41"/>
      <c r="FUM237" s="41"/>
      <c r="FUN237" s="41"/>
      <c r="FUO237" s="41"/>
      <c r="FUP237" s="41"/>
      <c r="FUQ237" s="41"/>
      <c r="FUR237" s="41"/>
      <c r="FUS237" s="41"/>
      <c r="FUT237" s="41"/>
      <c r="FUU237" s="41"/>
      <c r="FUV237" s="41"/>
      <c r="FUW237" s="41"/>
      <c r="FUX237" s="41"/>
      <c r="FUY237" s="41"/>
      <c r="FUZ237" s="41"/>
      <c r="FVA237" s="41"/>
      <c r="FVB237" s="41"/>
      <c r="FVC237" s="41"/>
      <c r="FVD237" s="41"/>
      <c r="FVE237" s="41"/>
      <c r="FVF237" s="41"/>
      <c r="FVG237" s="41"/>
      <c r="FVH237" s="41"/>
      <c r="FVI237" s="41"/>
      <c r="FVJ237" s="41"/>
      <c r="FVK237" s="41"/>
      <c r="FVL237" s="41"/>
      <c r="FVM237" s="41"/>
      <c r="FVN237" s="41"/>
      <c r="FVO237" s="41"/>
      <c r="FVP237" s="41"/>
      <c r="FVQ237" s="41"/>
      <c r="FVR237" s="41"/>
      <c r="FVS237" s="41"/>
      <c r="FVT237" s="41"/>
      <c r="FVU237" s="41"/>
      <c r="FVV237" s="41"/>
      <c r="FVW237" s="41"/>
      <c r="FVX237" s="41"/>
      <c r="FVY237" s="41"/>
      <c r="FVZ237" s="41"/>
      <c r="FWA237" s="41"/>
      <c r="FWB237" s="41"/>
      <c r="FWC237" s="41"/>
      <c r="FWD237" s="41"/>
      <c r="FWE237" s="41"/>
      <c r="FWF237" s="41"/>
      <c r="FWG237" s="41"/>
      <c r="FWH237" s="41"/>
      <c r="FWI237" s="41"/>
      <c r="FWJ237" s="41"/>
      <c r="FWK237" s="41"/>
      <c r="FWL237" s="41"/>
      <c r="FWM237" s="41"/>
      <c r="FWN237" s="41"/>
      <c r="FWO237" s="41"/>
      <c r="FWP237" s="41"/>
      <c r="FWQ237" s="41"/>
      <c r="FWR237" s="41"/>
      <c r="FWS237" s="41"/>
      <c r="FWT237" s="41"/>
      <c r="FWU237" s="41"/>
      <c r="FWV237" s="41"/>
      <c r="FWW237" s="41"/>
      <c r="FWX237" s="41"/>
      <c r="FWY237" s="41"/>
      <c r="FWZ237" s="41"/>
      <c r="FXA237" s="41"/>
      <c r="FXB237" s="41"/>
      <c r="FXC237" s="41"/>
      <c r="FXD237" s="41"/>
      <c r="FXE237" s="41"/>
      <c r="FXF237" s="41"/>
      <c r="FXG237" s="41"/>
      <c r="FXH237" s="41"/>
      <c r="FXI237" s="41"/>
      <c r="FXJ237" s="41"/>
      <c r="FXK237" s="41"/>
      <c r="FXL237" s="41"/>
      <c r="FXM237" s="41"/>
      <c r="FXN237" s="41"/>
      <c r="FXO237" s="41"/>
      <c r="FXP237" s="41"/>
      <c r="FXQ237" s="41"/>
      <c r="FXR237" s="41"/>
      <c r="FXS237" s="41"/>
      <c r="FXT237" s="41"/>
      <c r="FXU237" s="41"/>
      <c r="FXV237" s="41"/>
      <c r="FXW237" s="41"/>
      <c r="FXX237" s="41"/>
      <c r="FXY237" s="41"/>
      <c r="FXZ237" s="41"/>
      <c r="FYA237" s="41"/>
      <c r="FYB237" s="41"/>
      <c r="FYC237" s="41"/>
      <c r="FYD237" s="41"/>
      <c r="FYE237" s="41"/>
      <c r="FYF237" s="41"/>
      <c r="FYG237" s="41"/>
      <c r="FYH237" s="41"/>
      <c r="FYI237" s="41"/>
      <c r="FYJ237" s="41"/>
      <c r="FYK237" s="41"/>
      <c r="FYL237" s="41"/>
      <c r="FYM237" s="41"/>
      <c r="FYN237" s="41"/>
      <c r="FYO237" s="41"/>
      <c r="FYP237" s="41"/>
      <c r="FYQ237" s="41"/>
      <c r="FYR237" s="41"/>
      <c r="FYS237" s="41"/>
      <c r="FYT237" s="41"/>
      <c r="FYU237" s="41"/>
      <c r="FYV237" s="41"/>
      <c r="FYW237" s="41"/>
      <c r="FYX237" s="41"/>
      <c r="FYY237" s="41"/>
      <c r="FYZ237" s="41"/>
      <c r="FZA237" s="41"/>
      <c r="FZB237" s="41"/>
      <c r="FZC237" s="41"/>
      <c r="FZD237" s="41"/>
      <c r="FZE237" s="41"/>
      <c r="FZF237" s="41"/>
      <c r="FZG237" s="41"/>
      <c r="FZH237" s="41"/>
      <c r="FZI237" s="41"/>
      <c r="FZJ237" s="41"/>
      <c r="FZK237" s="41"/>
      <c r="FZL237" s="41"/>
      <c r="FZM237" s="41"/>
      <c r="FZN237" s="41"/>
      <c r="FZO237" s="41"/>
      <c r="FZP237" s="41"/>
      <c r="FZQ237" s="41"/>
      <c r="FZR237" s="41"/>
      <c r="FZS237" s="41"/>
      <c r="FZT237" s="41"/>
      <c r="FZU237" s="41"/>
      <c r="FZV237" s="41"/>
      <c r="FZW237" s="41"/>
      <c r="FZX237" s="41"/>
      <c r="FZY237" s="41"/>
      <c r="FZZ237" s="41"/>
      <c r="GAA237" s="41"/>
      <c r="GAB237" s="41"/>
      <c r="GAC237" s="41"/>
      <c r="GAD237" s="41"/>
      <c r="GAE237" s="41"/>
      <c r="GAF237" s="41"/>
      <c r="GAG237" s="41"/>
      <c r="GAH237" s="41"/>
      <c r="GAI237" s="41"/>
      <c r="GAJ237" s="41"/>
      <c r="GAK237" s="41"/>
      <c r="GAL237" s="41"/>
      <c r="GAM237" s="41"/>
      <c r="GAN237" s="41"/>
      <c r="GAO237" s="41"/>
      <c r="GAP237" s="41"/>
      <c r="GAQ237" s="41"/>
      <c r="GAR237" s="41"/>
      <c r="GAS237" s="41"/>
      <c r="GAT237" s="41"/>
      <c r="GAU237" s="41"/>
      <c r="GAV237" s="41"/>
      <c r="GAW237" s="41"/>
      <c r="GAX237" s="41"/>
      <c r="GAY237" s="41"/>
      <c r="GAZ237" s="41"/>
      <c r="GBA237" s="41"/>
      <c r="GBB237" s="41"/>
      <c r="GBC237" s="41"/>
      <c r="GBD237" s="41"/>
      <c r="GBE237" s="41"/>
      <c r="GBF237" s="41"/>
      <c r="GBG237" s="41"/>
      <c r="GBH237" s="41"/>
      <c r="GBI237" s="41"/>
      <c r="GBJ237" s="41"/>
      <c r="GBK237" s="41"/>
      <c r="GBL237" s="41"/>
      <c r="GBM237" s="41"/>
      <c r="GBN237" s="41"/>
      <c r="GBO237" s="41"/>
      <c r="GBP237" s="41"/>
      <c r="GBQ237" s="41"/>
      <c r="GBR237" s="41"/>
      <c r="GBS237" s="41"/>
      <c r="GBT237" s="41"/>
      <c r="GBU237" s="41"/>
      <c r="GBV237" s="41"/>
      <c r="GBW237" s="41"/>
      <c r="GBX237" s="41"/>
      <c r="GBY237" s="41"/>
      <c r="GBZ237" s="41"/>
      <c r="GCA237" s="41"/>
      <c r="GCB237" s="41"/>
      <c r="GCC237" s="41"/>
      <c r="GCD237" s="41"/>
      <c r="GCE237" s="41"/>
      <c r="GCF237" s="41"/>
      <c r="GCG237" s="41"/>
      <c r="GCH237" s="41"/>
      <c r="GCI237" s="41"/>
      <c r="GCJ237" s="41"/>
      <c r="GCK237" s="41"/>
      <c r="GCL237" s="41"/>
      <c r="GCM237" s="41"/>
      <c r="GCN237" s="41"/>
      <c r="GCO237" s="41"/>
      <c r="GCP237" s="41"/>
      <c r="GCQ237" s="41"/>
      <c r="GCR237" s="41"/>
      <c r="GCS237" s="41"/>
      <c r="GCT237" s="41"/>
      <c r="GCU237" s="41"/>
      <c r="GCV237" s="41"/>
      <c r="GCW237" s="41"/>
      <c r="GCX237" s="41"/>
      <c r="GCY237" s="41"/>
      <c r="GCZ237" s="41"/>
      <c r="GDA237" s="41"/>
      <c r="GDB237" s="41"/>
      <c r="GDC237" s="41"/>
      <c r="GDD237" s="41"/>
      <c r="GDE237" s="41"/>
      <c r="GDF237" s="41"/>
      <c r="GDG237" s="41"/>
      <c r="GDH237" s="41"/>
      <c r="GDI237" s="41"/>
      <c r="GDJ237" s="41"/>
      <c r="GDK237" s="41"/>
      <c r="GDL237" s="41"/>
      <c r="GDM237" s="41"/>
      <c r="GDN237" s="41"/>
      <c r="GDO237" s="41"/>
      <c r="GDP237" s="41"/>
      <c r="GDQ237" s="41"/>
      <c r="GDR237" s="41"/>
      <c r="GDS237" s="41"/>
      <c r="GDT237" s="41"/>
      <c r="GDU237" s="41"/>
      <c r="GDV237" s="41"/>
      <c r="GDW237" s="41"/>
      <c r="GDX237" s="41"/>
      <c r="GDY237" s="41"/>
      <c r="GDZ237" s="41"/>
      <c r="GEA237" s="41"/>
      <c r="GEB237" s="41"/>
      <c r="GEC237" s="41"/>
      <c r="GED237" s="41"/>
      <c r="GEE237" s="41"/>
      <c r="GEF237" s="41"/>
      <c r="GEG237" s="41"/>
      <c r="GEH237" s="41"/>
      <c r="GEI237" s="41"/>
      <c r="GEJ237" s="41"/>
      <c r="GEK237" s="41"/>
      <c r="GEL237" s="41"/>
      <c r="GEM237" s="41"/>
      <c r="GEN237" s="41"/>
      <c r="GEO237" s="41"/>
      <c r="GEP237" s="41"/>
      <c r="GEQ237" s="41"/>
      <c r="GER237" s="41"/>
      <c r="GES237" s="41"/>
      <c r="GET237" s="41"/>
      <c r="GEU237" s="41"/>
      <c r="GEV237" s="41"/>
      <c r="GEW237" s="41"/>
      <c r="GEX237" s="41"/>
      <c r="GEY237" s="41"/>
      <c r="GEZ237" s="41"/>
      <c r="GFA237" s="41"/>
      <c r="GFB237" s="41"/>
      <c r="GFC237" s="41"/>
      <c r="GFD237" s="41"/>
      <c r="GFE237" s="41"/>
      <c r="GFF237" s="41"/>
      <c r="GFG237" s="41"/>
      <c r="GFH237" s="41"/>
      <c r="GFI237" s="41"/>
      <c r="GFJ237" s="41"/>
      <c r="GFK237" s="41"/>
      <c r="GFL237" s="41"/>
      <c r="GFM237" s="41"/>
      <c r="GFN237" s="41"/>
      <c r="GFO237" s="41"/>
      <c r="GFP237" s="41"/>
      <c r="GFQ237" s="41"/>
      <c r="GFR237" s="41"/>
      <c r="GFS237" s="41"/>
      <c r="GFT237" s="41"/>
      <c r="GFU237" s="41"/>
      <c r="GFV237" s="41"/>
      <c r="GFW237" s="41"/>
      <c r="GFX237" s="41"/>
      <c r="GFY237" s="41"/>
      <c r="GFZ237" s="41"/>
      <c r="GGA237" s="41"/>
      <c r="GGB237" s="41"/>
      <c r="GGC237" s="41"/>
      <c r="GGD237" s="41"/>
      <c r="GGE237" s="41"/>
      <c r="GGF237" s="41"/>
      <c r="GGG237" s="41"/>
      <c r="GGH237" s="41"/>
      <c r="GGI237" s="41"/>
      <c r="GGJ237" s="41"/>
      <c r="GGK237" s="41"/>
      <c r="GGL237" s="41"/>
      <c r="GGM237" s="41"/>
      <c r="GGN237" s="41"/>
      <c r="GGO237" s="41"/>
      <c r="GGP237" s="41"/>
      <c r="GGQ237" s="41"/>
      <c r="GGR237" s="41"/>
      <c r="GGS237" s="41"/>
      <c r="GGT237" s="41"/>
      <c r="GGU237" s="41"/>
      <c r="GGV237" s="41"/>
      <c r="GGW237" s="41"/>
      <c r="GGX237" s="41"/>
      <c r="GGY237" s="41"/>
      <c r="GGZ237" s="41"/>
      <c r="GHA237" s="41"/>
      <c r="GHB237" s="41"/>
      <c r="GHC237" s="41"/>
      <c r="GHD237" s="41"/>
      <c r="GHE237" s="41"/>
      <c r="GHF237" s="41"/>
      <c r="GHG237" s="41"/>
      <c r="GHH237" s="41"/>
      <c r="GHI237" s="41"/>
      <c r="GHJ237" s="41"/>
      <c r="GHK237" s="41"/>
      <c r="GHL237" s="41"/>
      <c r="GHM237" s="41"/>
      <c r="GHN237" s="41"/>
      <c r="GHO237" s="41"/>
      <c r="GHP237" s="41"/>
      <c r="GHQ237" s="41"/>
      <c r="GHR237" s="41"/>
      <c r="GHS237" s="41"/>
      <c r="GHT237" s="41"/>
      <c r="GHU237" s="41"/>
      <c r="GHV237" s="41"/>
      <c r="GHW237" s="41"/>
      <c r="GHX237" s="41"/>
      <c r="GHY237" s="41"/>
      <c r="GHZ237" s="41"/>
      <c r="GIA237" s="41"/>
      <c r="GIB237" s="41"/>
      <c r="GIC237" s="41"/>
      <c r="GID237" s="41"/>
      <c r="GIE237" s="41"/>
      <c r="GIF237" s="41"/>
      <c r="GIG237" s="41"/>
      <c r="GIH237" s="41"/>
      <c r="GII237" s="41"/>
      <c r="GIJ237" s="41"/>
      <c r="GIK237" s="41"/>
      <c r="GIL237" s="41"/>
      <c r="GIM237" s="41"/>
      <c r="GIN237" s="41"/>
      <c r="GIO237" s="41"/>
      <c r="GIP237" s="41"/>
      <c r="GIQ237" s="41"/>
      <c r="GIR237" s="41"/>
      <c r="GIS237" s="41"/>
      <c r="GIT237" s="41"/>
      <c r="GIU237" s="41"/>
      <c r="GIV237" s="41"/>
      <c r="GIW237" s="41"/>
      <c r="GIX237" s="41"/>
      <c r="GIY237" s="41"/>
      <c r="GIZ237" s="41"/>
      <c r="GJA237" s="41"/>
      <c r="GJB237" s="41"/>
      <c r="GJC237" s="41"/>
      <c r="GJD237" s="41"/>
      <c r="GJE237" s="41"/>
      <c r="GJF237" s="41"/>
      <c r="GJG237" s="41"/>
      <c r="GJH237" s="41"/>
      <c r="GJI237" s="41"/>
      <c r="GJJ237" s="41"/>
      <c r="GJK237" s="41"/>
      <c r="GJL237" s="41"/>
      <c r="GJM237" s="41"/>
      <c r="GJN237" s="41"/>
      <c r="GJO237" s="41"/>
      <c r="GJP237" s="41"/>
      <c r="GJQ237" s="41"/>
      <c r="GJR237" s="41"/>
      <c r="GJS237" s="41"/>
      <c r="GJT237" s="41"/>
      <c r="GJU237" s="41"/>
      <c r="GJV237" s="41"/>
      <c r="GJW237" s="41"/>
      <c r="GJX237" s="41"/>
      <c r="GJY237" s="41"/>
      <c r="GJZ237" s="41"/>
      <c r="GKA237" s="41"/>
      <c r="GKB237" s="41"/>
      <c r="GKC237" s="41"/>
      <c r="GKD237" s="41"/>
      <c r="GKE237" s="41"/>
      <c r="GKF237" s="41"/>
      <c r="GKG237" s="41"/>
      <c r="GKH237" s="41"/>
      <c r="GKI237" s="41"/>
      <c r="GKJ237" s="41"/>
      <c r="GKK237" s="41"/>
      <c r="GKL237" s="41"/>
      <c r="GKM237" s="41"/>
      <c r="GKN237" s="41"/>
      <c r="GKO237" s="41"/>
      <c r="GKP237" s="41"/>
      <c r="GKQ237" s="41"/>
      <c r="GKR237" s="41"/>
      <c r="GKS237" s="41"/>
      <c r="GKT237" s="41"/>
      <c r="GKU237" s="41"/>
      <c r="GKV237" s="41"/>
      <c r="GKW237" s="41"/>
      <c r="GKX237" s="41"/>
      <c r="GKY237" s="41"/>
      <c r="GKZ237" s="41"/>
      <c r="GLA237" s="41"/>
      <c r="GLB237" s="41"/>
      <c r="GLC237" s="41"/>
      <c r="GLD237" s="41"/>
      <c r="GLE237" s="41"/>
      <c r="GLF237" s="41"/>
      <c r="GLG237" s="41"/>
      <c r="GLH237" s="41"/>
      <c r="GLI237" s="41"/>
      <c r="GLJ237" s="41"/>
      <c r="GLK237" s="41"/>
      <c r="GLL237" s="41"/>
      <c r="GLM237" s="41"/>
      <c r="GLN237" s="41"/>
      <c r="GLO237" s="41"/>
      <c r="GLP237" s="41"/>
      <c r="GLQ237" s="41"/>
      <c r="GLR237" s="41"/>
      <c r="GLS237" s="41"/>
      <c r="GLT237" s="41"/>
      <c r="GLU237" s="41"/>
      <c r="GLV237" s="41"/>
      <c r="GLW237" s="41"/>
      <c r="GLX237" s="41"/>
      <c r="GLY237" s="41"/>
      <c r="GLZ237" s="41"/>
      <c r="GMA237" s="41"/>
      <c r="GMB237" s="41"/>
      <c r="GMC237" s="41"/>
      <c r="GMD237" s="41"/>
      <c r="GME237" s="41"/>
      <c r="GMF237" s="41"/>
      <c r="GMG237" s="41"/>
      <c r="GMH237" s="41"/>
      <c r="GMI237" s="41"/>
      <c r="GMJ237" s="41"/>
      <c r="GMK237" s="41"/>
      <c r="GML237" s="41"/>
      <c r="GMM237" s="41"/>
      <c r="GMN237" s="41"/>
      <c r="GMO237" s="41"/>
      <c r="GMP237" s="41"/>
      <c r="GMQ237" s="41"/>
      <c r="GMR237" s="41"/>
      <c r="GMS237" s="41"/>
      <c r="GMT237" s="41"/>
      <c r="GMU237" s="41"/>
      <c r="GMV237" s="41"/>
      <c r="GMW237" s="41"/>
      <c r="GMX237" s="41"/>
      <c r="GMY237" s="41"/>
      <c r="GMZ237" s="41"/>
      <c r="GNA237" s="41"/>
      <c r="GNB237" s="41"/>
      <c r="GNC237" s="41"/>
      <c r="GND237" s="41"/>
      <c r="GNE237" s="41"/>
      <c r="GNF237" s="41"/>
      <c r="GNG237" s="41"/>
      <c r="GNH237" s="41"/>
      <c r="GNI237" s="41"/>
      <c r="GNJ237" s="41"/>
      <c r="GNK237" s="41"/>
      <c r="GNL237" s="41"/>
      <c r="GNM237" s="41"/>
      <c r="GNN237" s="41"/>
      <c r="GNO237" s="41"/>
      <c r="GNP237" s="41"/>
      <c r="GNQ237" s="41"/>
      <c r="GNR237" s="41"/>
      <c r="GNS237" s="41"/>
      <c r="GNT237" s="41"/>
      <c r="GNU237" s="41"/>
      <c r="GNV237" s="41"/>
      <c r="GNW237" s="41"/>
      <c r="GNX237" s="41"/>
      <c r="GNY237" s="41"/>
      <c r="GNZ237" s="41"/>
      <c r="GOA237" s="41"/>
      <c r="GOB237" s="41"/>
      <c r="GOC237" s="41"/>
      <c r="GOD237" s="41"/>
      <c r="GOE237" s="41"/>
      <c r="GOF237" s="41"/>
      <c r="GOG237" s="41"/>
      <c r="GOH237" s="41"/>
      <c r="GOI237" s="41"/>
      <c r="GOJ237" s="41"/>
      <c r="GOK237" s="41"/>
      <c r="GOL237" s="41"/>
      <c r="GOM237" s="41"/>
      <c r="GON237" s="41"/>
      <c r="GOO237" s="41"/>
      <c r="GOP237" s="41"/>
      <c r="GOQ237" s="41"/>
      <c r="GOR237" s="41"/>
      <c r="GOS237" s="41"/>
      <c r="GOT237" s="41"/>
      <c r="GOU237" s="41"/>
      <c r="GOV237" s="41"/>
      <c r="GOW237" s="41"/>
      <c r="GOX237" s="41"/>
      <c r="GOY237" s="41"/>
      <c r="GOZ237" s="41"/>
      <c r="GPA237" s="41"/>
      <c r="GPB237" s="41"/>
      <c r="GPC237" s="41"/>
      <c r="GPD237" s="41"/>
      <c r="GPE237" s="41"/>
      <c r="GPF237" s="41"/>
      <c r="GPG237" s="41"/>
      <c r="GPH237" s="41"/>
      <c r="GPI237" s="41"/>
      <c r="GPJ237" s="41"/>
      <c r="GPK237" s="41"/>
      <c r="GPL237" s="41"/>
      <c r="GPM237" s="41"/>
      <c r="GPN237" s="41"/>
      <c r="GPO237" s="41"/>
      <c r="GPP237" s="41"/>
      <c r="GPQ237" s="41"/>
      <c r="GPR237" s="41"/>
      <c r="GPS237" s="41"/>
      <c r="GPT237" s="41"/>
      <c r="GPU237" s="41"/>
      <c r="GPV237" s="41"/>
      <c r="GPW237" s="41"/>
      <c r="GPX237" s="41"/>
      <c r="GPY237" s="41"/>
      <c r="GPZ237" s="41"/>
      <c r="GQA237" s="41"/>
      <c r="GQB237" s="41"/>
      <c r="GQC237" s="41"/>
      <c r="GQD237" s="41"/>
      <c r="GQE237" s="41"/>
      <c r="GQF237" s="41"/>
      <c r="GQG237" s="41"/>
      <c r="GQH237" s="41"/>
      <c r="GQI237" s="41"/>
      <c r="GQJ237" s="41"/>
      <c r="GQK237" s="41"/>
      <c r="GQL237" s="41"/>
      <c r="GQM237" s="41"/>
      <c r="GQN237" s="41"/>
      <c r="GQO237" s="41"/>
      <c r="GQP237" s="41"/>
      <c r="GQQ237" s="41"/>
      <c r="GQR237" s="41"/>
      <c r="GQS237" s="41"/>
      <c r="GQT237" s="41"/>
      <c r="GQU237" s="41"/>
      <c r="GQV237" s="41"/>
      <c r="GQW237" s="41"/>
      <c r="GQX237" s="41"/>
      <c r="GQY237" s="41"/>
      <c r="GQZ237" s="41"/>
      <c r="GRA237" s="41"/>
      <c r="GRB237" s="41"/>
      <c r="GRC237" s="41"/>
      <c r="GRD237" s="41"/>
      <c r="GRE237" s="41"/>
      <c r="GRF237" s="41"/>
      <c r="GRG237" s="41"/>
      <c r="GRH237" s="41"/>
      <c r="GRI237" s="41"/>
      <c r="GRJ237" s="41"/>
      <c r="GRK237" s="41"/>
      <c r="GRL237" s="41"/>
      <c r="GRM237" s="41"/>
      <c r="GRN237" s="41"/>
      <c r="GRO237" s="41"/>
      <c r="GRP237" s="41"/>
      <c r="GRQ237" s="41"/>
      <c r="GRR237" s="41"/>
      <c r="GRS237" s="41"/>
      <c r="GRT237" s="41"/>
      <c r="GRU237" s="41"/>
      <c r="GRV237" s="41"/>
      <c r="GRW237" s="41"/>
      <c r="GRX237" s="41"/>
      <c r="GRY237" s="41"/>
      <c r="GRZ237" s="41"/>
      <c r="GSA237" s="41"/>
      <c r="GSB237" s="41"/>
      <c r="GSC237" s="41"/>
      <c r="GSD237" s="41"/>
      <c r="GSE237" s="41"/>
      <c r="GSF237" s="41"/>
      <c r="GSG237" s="41"/>
      <c r="GSH237" s="41"/>
      <c r="GSI237" s="41"/>
      <c r="GSJ237" s="41"/>
      <c r="GSK237" s="41"/>
      <c r="GSL237" s="41"/>
      <c r="GSM237" s="41"/>
      <c r="GSN237" s="41"/>
      <c r="GSO237" s="41"/>
      <c r="GSP237" s="41"/>
      <c r="GSQ237" s="41"/>
      <c r="GSR237" s="41"/>
      <c r="GSS237" s="41"/>
      <c r="GST237" s="41"/>
      <c r="GSU237" s="41"/>
      <c r="GSV237" s="41"/>
      <c r="GSW237" s="41"/>
      <c r="GSX237" s="41"/>
      <c r="GSY237" s="41"/>
      <c r="GSZ237" s="41"/>
      <c r="GTA237" s="41"/>
      <c r="GTB237" s="41"/>
      <c r="GTC237" s="41"/>
      <c r="GTD237" s="41"/>
      <c r="GTE237" s="41"/>
      <c r="GTF237" s="41"/>
      <c r="GTG237" s="41"/>
      <c r="GTH237" s="41"/>
      <c r="GTI237" s="41"/>
      <c r="GTJ237" s="41"/>
      <c r="GTK237" s="41"/>
      <c r="GTL237" s="41"/>
      <c r="GTM237" s="41"/>
      <c r="GTN237" s="41"/>
      <c r="GTO237" s="41"/>
      <c r="GTP237" s="41"/>
      <c r="GTQ237" s="41"/>
      <c r="GTR237" s="41"/>
      <c r="GTS237" s="41"/>
      <c r="GTT237" s="41"/>
      <c r="GTU237" s="41"/>
      <c r="GTV237" s="41"/>
      <c r="GTW237" s="41"/>
      <c r="GTX237" s="41"/>
      <c r="GTY237" s="41"/>
      <c r="GTZ237" s="41"/>
      <c r="GUA237" s="41"/>
      <c r="GUB237" s="41"/>
      <c r="GUC237" s="41"/>
      <c r="GUD237" s="41"/>
      <c r="GUE237" s="41"/>
      <c r="GUF237" s="41"/>
      <c r="GUG237" s="41"/>
      <c r="GUH237" s="41"/>
      <c r="GUI237" s="41"/>
      <c r="GUJ237" s="41"/>
      <c r="GUK237" s="41"/>
      <c r="GUL237" s="41"/>
      <c r="GUM237" s="41"/>
      <c r="GUN237" s="41"/>
      <c r="GUO237" s="41"/>
      <c r="GUP237" s="41"/>
      <c r="GUQ237" s="41"/>
      <c r="GUR237" s="41"/>
      <c r="GUS237" s="41"/>
      <c r="GUT237" s="41"/>
      <c r="GUU237" s="41"/>
      <c r="GUV237" s="41"/>
      <c r="GUW237" s="41"/>
      <c r="GUX237" s="41"/>
      <c r="GUY237" s="41"/>
      <c r="GUZ237" s="41"/>
      <c r="GVA237" s="41"/>
      <c r="GVB237" s="41"/>
      <c r="GVC237" s="41"/>
      <c r="GVD237" s="41"/>
      <c r="GVE237" s="41"/>
      <c r="GVF237" s="41"/>
      <c r="GVG237" s="41"/>
      <c r="GVH237" s="41"/>
      <c r="GVI237" s="41"/>
      <c r="GVJ237" s="41"/>
      <c r="GVK237" s="41"/>
      <c r="GVL237" s="41"/>
      <c r="GVM237" s="41"/>
      <c r="GVN237" s="41"/>
      <c r="GVO237" s="41"/>
      <c r="GVP237" s="41"/>
      <c r="GVQ237" s="41"/>
      <c r="GVR237" s="41"/>
      <c r="GVS237" s="41"/>
      <c r="GVT237" s="41"/>
      <c r="GVU237" s="41"/>
      <c r="GVV237" s="41"/>
      <c r="GVW237" s="41"/>
      <c r="GVX237" s="41"/>
      <c r="GVY237" s="41"/>
      <c r="GVZ237" s="41"/>
      <c r="GWA237" s="41"/>
      <c r="GWB237" s="41"/>
      <c r="GWC237" s="41"/>
      <c r="GWD237" s="41"/>
      <c r="GWE237" s="41"/>
      <c r="GWF237" s="41"/>
      <c r="GWG237" s="41"/>
      <c r="GWH237" s="41"/>
      <c r="GWI237" s="41"/>
      <c r="GWJ237" s="41"/>
      <c r="GWK237" s="41"/>
      <c r="GWL237" s="41"/>
      <c r="GWM237" s="41"/>
      <c r="GWN237" s="41"/>
      <c r="GWO237" s="41"/>
      <c r="GWP237" s="41"/>
      <c r="GWQ237" s="41"/>
      <c r="GWR237" s="41"/>
      <c r="GWS237" s="41"/>
      <c r="GWT237" s="41"/>
      <c r="GWU237" s="41"/>
      <c r="GWV237" s="41"/>
      <c r="GWW237" s="41"/>
      <c r="GWX237" s="41"/>
      <c r="GWY237" s="41"/>
      <c r="GWZ237" s="41"/>
      <c r="GXA237" s="41"/>
      <c r="GXB237" s="41"/>
      <c r="GXC237" s="41"/>
      <c r="GXD237" s="41"/>
      <c r="GXE237" s="41"/>
      <c r="GXF237" s="41"/>
      <c r="GXG237" s="41"/>
      <c r="GXH237" s="41"/>
      <c r="GXI237" s="41"/>
      <c r="GXJ237" s="41"/>
      <c r="GXK237" s="41"/>
      <c r="GXL237" s="41"/>
      <c r="GXM237" s="41"/>
      <c r="GXN237" s="41"/>
      <c r="GXO237" s="41"/>
      <c r="GXP237" s="41"/>
      <c r="GXQ237" s="41"/>
      <c r="GXR237" s="41"/>
      <c r="GXS237" s="41"/>
      <c r="GXT237" s="41"/>
      <c r="GXU237" s="41"/>
      <c r="GXV237" s="41"/>
      <c r="GXW237" s="41"/>
      <c r="GXX237" s="41"/>
      <c r="GXY237" s="41"/>
      <c r="GXZ237" s="41"/>
      <c r="GYA237" s="41"/>
      <c r="GYB237" s="41"/>
      <c r="GYC237" s="41"/>
      <c r="GYD237" s="41"/>
      <c r="GYE237" s="41"/>
      <c r="GYF237" s="41"/>
      <c r="GYG237" s="41"/>
      <c r="GYH237" s="41"/>
      <c r="GYI237" s="41"/>
      <c r="GYJ237" s="41"/>
      <c r="GYK237" s="41"/>
      <c r="GYL237" s="41"/>
      <c r="GYM237" s="41"/>
      <c r="GYN237" s="41"/>
      <c r="GYO237" s="41"/>
      <c r="GYP237" s="41"/>
      <c r="GYQ237" s="41"/>
      <c r="GYR237" s="41"/>
      <c r="GYS237" s="41"/>
      <c r="GYT237" s="41"/>
      <c r="GYU237" s="41"/>
      <c r="GYV237" s="41"/>
      <c r="GYW237" s="41"/>
      <c r="GYX237" s="41"/>
      <c r="GYY237" s="41"/>
      <c r="GYZ237" s="41"/>
      <c r="GZA237" s="41"/>
      <c r="GZB237" s="41"/>
      <c r="GZC237" s="41"/>
      <c r="GZD237" s="41"/>
      <c r="GZE237" s="41"/>
      <c r="GZF237" s="41"/>
      <c r="GZG237" s="41"/>
      <c r="GZH237" s="41"/>
      <c r="GZI237" s="41"/>
      <c r="GZJ237" s="41"/>
      <c r="GZK237" s="41"/>
      <c r="GZL237" s="41"/>
      <c r="GZM237" s="41"/>
      <c r="GZN237" s="41"/>
      <c r="GZO237" s="41"/>
      <c r="GZP237" s="41"/>
      <c r="GZQ237" s="41"/>
      <c r="GZR237" s="41"/>
      <c r="GZS237" s="41"/>
      <c r="GZT237" s="41"/>
      <c r="GZU237" s="41"/>
      <c r="GZV237" s="41"/>
      <c r="GZW237" s="41"/>
      <c r="GZX237" s="41"/>
      <c r="GZY237" s="41"/>
      <c r="GZZ237" s="41"/>
      <c r="HAA237" s="41"/>
      <c r="HAB237" s="41"/>
      <c r="HAC237" s="41"/>
      <c r="HAD237" s="41"/>
      <c r="HAE237" s="41"/>
      <c r="HAF237" s="41"/>
      <c r="HAG237" s="41"/>
      <c r="HAH237" s="41"/>
      <c r="HAI237" s="41"/>
      <c r="HAJ237" s="41"/>
      <c r="HAK237" s="41"/>
      <c r="HAL237" s="41"/>
      <c r="HAM237" s="41"/>
      <c r="HAN237" s="41"/>
      <c r="HAO237" s="41"/>
      <c r="HAP237" s="41"/>
      <c r="HAQ237" s="41"/>
      <c r="HAR237" s="41"/>
      <c r="HAS237" s="41"/>
      <c r="HAT237" s="41"/>
      <c r="HAU237" s="41"/>
      <c r="HAV237" s="41"/>
      <c r="HAW237" s="41"/>
      <c r="HAX237" s="41"/>
      <c r="HAY237" s="41"/>
      <c r="HAZ237" s="41"/>
      <c r="HBA237" s="41"/>
      <c r="HBB237" s="41"/>
      <c r="HBC237" s="41"/>
      <c r="HBD237" s="41"/>
      <c r="HBE237" s="41"/>
      <c r="HBF237" s="41"/>
      <c r="HBG237" s="41"/>
      <c r="HBH237" s="41"/>
      <c r="HBI237" s="41"/>
      <c r="HBJ237" s="41"/>
      <c r="HBK237" s="41"/>
      <c r="HBL237" s="41"/>
      <c r="HBM237" s="41"/>
      <c r="HBN237" s="41"/>
      <c r="HBO237" s="41"/>
      <c r="HBP237" s="41"/>
      <c r="HBQ237" s="41"/>
      <c r="HBR237" s="41"/>
      <c r="HBS237" s="41"/>
      <c r="HBT237" s="41"/>
      <c r="HBU237" s="41"/>
      <c r="HBV237" s="41"/>
      <c r="HBW237" s="41"/>
      <c r="HBX237" s="41"/>
      <c r="HBY237" s="41"/>
      <c r="HBZ237" s="41"/>
      <c r="HCA237" s="41"/>
      <c r="HCB237" s="41"/>
      <c r="HCC237" s="41"/>
      <c r="HCD237" s="41"/>
      <c r="HCE237" s="41"/>
      <c r="HCF237" s="41"/>
      <c r="HCG237" s="41"/>
      <c r="HCH237" s="41"/>
      <c r="HCI237" s="41"/>
      <c r="HCJ237" s="41"/>
      <c r="HCK237" s="41"/>
      <c r="HCL237" s="41"/>
      <c r="HCM237" s="41"/>
      <c r="HCN237" s="41"/>
      <c r="HCO237" s="41"/>
      <c r="HCP237" s="41"/>
      <c r="HCQ237" s="41"/>
      <c r="HCR237" s="41"/>
      <c r="HCS237" s="41"/>
      <c r="HCT237" s="41"/>
      <c r="HCU237" s="41"/>
      <c r="HCV237" s="41"/>
      <c r="HCW237" s="41"/>
      <c r="HCX237" s="41"/>
      <c r="HCY237" s="41"/>
      <c r="HCZ237" s="41"/>
      <c r="HDA237" s="41"/>
      <c r="HDB237" s="41"/>
      <c r="HDC237" s="41"/>
      <c r="HDD237" s="41"/>
      <c r="HDE237" s="41"/>
      <c r="HDF237" s="41"/>
      <c r="HDG237" s="41"/>
      <c r="HDH237" s="41"/>
      <c r="HDI237" s="41"/>
      <c r="HDJ237" s="41"/>
      <c r="HDK237" s="41"/>
      <c r="HDL237" s="41"/>
      <c r="HDM237" s="41"/>
      <c r="HDN237" s="41"/>
      <c r="HDO237" s="41"/>
      <c r="HDP237" s="41"/>
      <c r="HDQ237" s="41"/>
      <c r="HDR237" s="41"/>
      <c r="HDS237" s="41"/>
      <c r="HDT237" s="41"/>
      <c r="HDU237" s="41"/>
      <c r="HDV237" s="41"/>
      <c r="HDW237" s="41"/>
      <c r="HDX237" s="41"/>
      <c r="HDY237" s="41"/>
      <c r="HDZ237" s="41"/>
      <c r="HEA237" s="41"/>
      <c r="HEB237" s="41"/>
      <c r="HEC237" s="41"/>
      <c r="HED237" s="41"/>
      <c r="HEE237" s="41"/>
      <c r="HEF237" s="41"/>
      <c r="HEG237" s="41"/>
      <c r="HEH237" s="41"/>
      <c r="HEI237" s="41"/>
      <c r="HEJ237" s="41"/>
      <c r="HEK237" s="41"/>
      <c r="HEL237" s="41"/>
      <c r="HEM237" s="41"/>
      <c r="HEN237" s="41"/>
      <c r="HEO237" s="41"/>
      <c r="HEP237" s="41"/>
      <c r="HEQ237" s="41"/>
      <c r="HER237" s="41"/>
      <c r="HES237" s="41"/>
      <c r="HET237" s="41"/>
      <c r="HEU237" s="41"/>
      <c r="HEV237" s="41"/>
      <c r="HEW237" s="41"/>
      <c r="HEX237" s="41"/>
      <c r="HEY237" s="41"/>
      <c r="HEZ237" s="41"/>
      <c r="HFA237" s="41"/>
      <c r="HFB237" s="41"/>
      <c r="HFC237" s="41"/>
      <c r="HFD237" s="41"/>
      <c r="HFE237" s="41"/>
      <c r="HFF237" s="41"/>
      <c r="HFG237" s="41"/>
      <c r="HFH237" s="41"/>
      <c r="HFI237" s="41"/>
      <c r="HFJ237" s="41"/>
      <c r="HFK237" s="41"/>
      <c r="HFL237" s="41"/>
      <c r="HFM237" s="41"/>
      <c r="HFN237" s="41"/>
      <c r="HFO237" s="41"/>
      <c r="HFP237" s="41"/>
      <c r="HFQ237" s="41"/>
      <c r="HFR237" s="41"/>
      <c r="HFS237" s="41"/>
      <c r="HFT237" s="41"/>
      <c r="HFU237" s="41"/>
      <c r="HFV237" s="41"/>
      <c r="HFW237" s="41"/>
      <c r="HFX237" s="41"/>
      <c r="HFY237" s="41"/>
      <c r="HFZ237" s="41"/>
      <c r="HGA237" s="41"/>
      <c r="HGB237" s="41"/>
      <c r="HGC237" s="41"/>
      <c r="HGD237" s="41"/>
      <c r="HGE237" s="41"/>
      <c r="HGF237" s="41"/>
      <c r="HGG237" s="41"/>
      <c r="HGH237" s="41"/>
      <c r="HGI237" s="41"/>
      <c r="HGJ237" s="41"/>
      <c r="HGK237" s="41"/>
      <c r="HGL237" s="41"/>
      <c r="HGM237" s="41"/>
      <c r="HGN237" s="41"/>
      <c r="HGO237" s="41"/>
      <c r="HGP237" s="41"/>
      <c r="HGQ237" s="41"/>
      <c r="HGR237" s="41"/>
      <c r="HGS237" s="41"/>
      <c r="HGT237" s="41"/>
      <c r="HGU237" s="41"/>
      <c r="HGV237" s="41"/>
      <c r="HGW237" s="41"/>
      <c r="HGX237" s="41"/>
      <c r="HGY237" s="41"/>
      <c r="HGZ237" s="41"/>
      <c r="HHA237" s="41"/>
      <c r="HHB237" s="41"/>
      <c r="HHC237" s="41"/>
      <c r="HHD237" s="41"/>
      <c r="HHE237" s="41"/>
      <c r="HHF237" s="41"/>
      <c r="HHG237" s="41"/>
      <c r="HHH237" s="41"/>
      <c r="HHI237" s="41"/>
      <c r="HHJ237" s="41"/>
      <c r="HHK237" s="41"/>
      <c r="HHL237" s="41"/>
      <c r="HHM237" s="41"/>
      <c r="HHN237" s="41"/>
      <c r="HHO237" s="41"/>
      <c r="HHP237" s="41"/>
      <c r="HHQ237" s="41"/>
      <c r="HHR237" s="41"/>
      <c r="HHS237" s="41"/>
      <c r="HHT237" s="41"/>
      <c r="HHU237" s="41"/>
      <c r="HHV237" s="41"/>
      <c r="HHW237" s="41"/>
      <c r="HHX237" s="41"/>
      <c r="HHY237" s="41"/>
      <c r="HHZ237" s="41"/>
      <c r="HIA237" s="41"/>
      <c r="HIB237" s="41"/>
      <c r="HIC237" s="41"/>
      <c r="HID237" s="41"/>
      <c r="HIE237" s="41"/>
      <c r="HIF237" s="41"/>
      <c r="HIG237" s="41"/>
      <c r="HIH237" s="41"/>
      <c r="HII237" s="41"/>
      <c r="HIJ237" s="41"/>
      <c r="HIK237" s="41"/>
      <c r="HIL237" s="41"/>
      <c r="HIM237" s="41"/>
      <c r="HIN237" s="41"/>
      <c r="HIO237" s="41"/>
      <c r="HIP237" s="41"/>
      <c r="HIQ237" s="41"/>
      <c r="HIR237" s="41"/>
      <c r="HIS237" s="41"/>
      <c r="HIT237" s="41"/>
      <c r="HIU237" s="41"/>
      <c r="HIV237" s="41"/>
      <c r="HIW237" s="41"/>
      <c r="HIX237" s="41"/>
      <c r="HIY237" s="41"/>
      <c r="HIZ237" s="41"/>
      <c r="HJA237" s="41"/>
      <c r="HJB237" s="41"/>
      <c r="HJC237" s="41"/>
      <c r="HJD237" s="41"/>
      <c r="HJE237" s="41"/>
      <c r="HJF237" s="41"/>
      <c r="HJG237" s="41"/>
      <c r="HJH237" s="41"/>
      <c r="HJI237" s="41"/>
      <c r="HJJ237" s="41"/>
      <c r="HJK237" s="41"/>
      <c r="HJL237" s="41"/>
      <c r="HJM237" s="41"/>
      <c r="HJN237" s="41"/>
      <c r="HJO237" s="41"/>
      <c r="HJP237" s="41"/>
      <c r="HJQ237" s="41"/>
      <c r="HJR237" s="41"/>
      <c r="HJS237" s="41"/>
      <c r="HJT237" s="41"/>
      <c r="HJU237" s="41"/>
      <c r="HJV237" s="41"/>
      <c r="HJW237" s="41"/>
      <c r="HJX237" s="41"/>
      <c r="HJY237" s="41"/>
      <c r="HJZ237" s="41"/>
      <c r="HKA237" s="41"/>
      <c r="HKB237" s="41"/>
      <c r="HKC237" s="41"/>
      <c r="HKD237" s="41"/>
      <c r="HKE237" s="41"/>
      <c r="HKF237" s="41"/>
      <c r="HKG237" s="41"/>
      <c r="HKH237" s="41"/>
      <c r="HKI237" s="41"/>
      <c r="HKJ237" s="41"/>
      <c r="HKK237" s="41"/>
      <c r="HKL237" s="41"/>
      <c r="HKM237" s="41"/>
      <c r="HKN237" s="41"/>
      <c r="HKO237" s="41"/>
      <c r="HKP237" s="41"/>
      <c r="HKQ237" s="41"/>
      <c r="HKR237" s="41"/>
      <c r="HKS237" s="41"/>
      <c r="HKT237" s="41"/>
      <c r="HKU237" s="41"/>
      <c r="HKV237" s="41"/>
      <c r="HKW237" s="41"/>
      <c r="HKX237" s="41"/>
      <c r="HKY237" s="41"/>
      <c r="HKZ237" s="41"/>
      <c r="HLA237" s="41"/>
      <c r="HLB237" s="41"/>
      <c r="HLC237" s="41"/>
      <c r="HLD237" s="41"/>
      <c r="HLE237" s="41"/>
      <c r="HLF237" s="41"/>
      <c r="HLG237" s="41"/>
      <c r="HLH237" s="41"/>
      <c r="HLI237" s="41"/>
      <c r="HLJ237" s="41"/>
      <c r="HLK237" s="41"/>
      <c r="HLL237" s="41"/>
      <c r="HLM237" s="41"/>
      <c r="HLN237" s="41"/>
      <c r="HLO237" s="41"/>
      <c r="HLP237" s="41"/>
      <c r="HLQ237" s="41"/>
      <c r="HLR237" s="41"/>
      <c r="HLS237" s="41"/>
      <c r="HLT237" s="41"/>
      <c r="HLU237" s="41"/>
      <c r="HLV237" s="41"/>
      <c r="HLW237" s="41"/>
      <c r="HLX237" s="41"/>
      <c r="HLY237" s="41"/>
      <c r="HLZ237" s="41"/>
      <c r="HMA237" s="41"/>
      <c r="HMB237" s="41"/>
      <c r="HMC237" s="41"/>
      <c r="HMD237" s="41"/>
      <c r="HME237" s="41"/>
      <c r="HMF237" s="41"/>
      <c r="HMG237" s="41"/>
      <c r="HMH237" s="41"/>
      <c r="HMI237" s="41"/>
      <c r="HMJ237" s="41"/>
      <c r="HMK237" s="41"/>
      <c r="HML237" s="41"/>
      <c r="HMM237" s="41"/>
      <c r="HMN237" s="41"/>
      <c r="HMO237" s="41"/>
      <c r="HMP237" s="41"/>
      <c r="HMQ237" s="41"/>
      <c r="HMR237" s="41"/>
      <c r="HMS237" s="41"/>
      <c r="HMT237" s="41"/>
      <c r="HMU237" s="41"/>
      <c r="HMV237" s="41"/>
      <c r="HMW237" s="41"/>
      <c r="HMX237" s="41"/>
      <c r="HMY237" s="41"/>
      <c r="HMZ237" s="41"/>
      <c r="HNA237" s="41"/>
      <c r="HNB237" s="41"/>
      <c r="HNC237" s="41"/>
      <c r="HND237" s="41"/>
      <c r="HNE237" s="41"/>
      <c r="HNF237" s="41"/>
      <c r="HNG237" s="41"/>
      <c r="HNH237" s="41"/>
      <c r="HNI237" s="41"/>
      <c r="HNJ237" s="41"/>
      <c r="HNK237" s="41"/>
      <c r="HNL237" s="41"/>
      <c r="HNM237" s="41"/>
      <c r="HNN237" s="41"/>
      <c r="HNO237" s="41"/>
      <c r="HNP237" s="41"/>
      <c r="HNQ237" s="41"/>
      <c r="HNR237" s="41"/>
      <c r="HNS237" s="41"/>
      <c r="HNT237" s="41"/>
      <c r="HNU237" s="41"/>
      <c r="HNV237" s="41"/>
      <c r="HNW237" s="41"/>
      <c r="HNX237" s="41"/>
      <c r="HNY237" s="41"/>
      <c r="HNZ237" s="41"/>
      <c r="HOA237" s="41"/>
      <c r="HOB237" s="41"/>
      <c r="HOC237" s="41"/>
      <c r="HOD237" s="41"/>
      <c r="HOE237" s="41"/>
      <c r="HOF237" s="41"/>
      <c r="HOG237" s="41"/>
      <c r="HOH237" s="41"/>
      <c r="HOI237" s="41"/>
      <c r="HOJ237" s="41"/>
      <c r="HOK237" s="41"/>
      <c r="HOL237" s="41"/>
      <c r="HOM237" s="41"/>
      <c r="HON237" s="41"/>
      <c r="HOO237" s="41"/>
      <c r="HOP237" s="41"/>
      <c r="HOQ237" s="41"/>
      <c r="HOR237" s="41"/>
      <c r="HOS237" s="41"/>
      <c r="HOT237" s="41"/>
      <c r="HOU237" s="41"/>
      <c r="HOV237" s="41"/>
      <c r="HOW237" s="41"/>
      <c r="HOX237" s="41"/>
      <c r="HOY237" s="41"/>
      <c r="HOZ237" s="41"/>
      <c r="HPA237" s="41"/>
      <c r="HPB237" s="41"/>
      <c r="HPC237" s="41"/>
      <c r="HPD237" s="41"/>
      <c r="HPE237" s="41"/>
      <c r="HPF237" s="41"/>
      <c r="HPG237" s="41"/>
      <c r="HPH237" s="41"/>
      <c r="HPI237" s="41"/>
      <c r="HPJ237" s="41"/>
      <c r="HPK237" s="41"/>
      <c r="HPL237" s="41"/>
      <c r="HPM237" s="41"/>
      <c r="HPN237" s="41"/>
      <c r="HPO237" s="41"/>
      <c r="HPP237" s="41"/>
      <c r="HPQ237" s="41"/>
      <c r="HPR237" s="41"/>
      <c r="HPS237" s="41"/>
      <c r="HPT237" s="41"/>
      <c r="HPU237" s="41"/>
      <c r="HPV237" s="41"/>
      <c r="HPW237" s="41"/>
      <c r="HPX237" s="41"/>
      <c r="HPY237" s="41"/>
      <c r="HPZ237" s="41"/>
      <c r="HQA237" s="41"/>
      <c r="HQB237" s="41"/>
      <c r="HQC237" s="41"/>
      <c r="HQD237" s="41"/>
      <c r="HQE237" s="41"/>
      <c r="HQF237" s="41"/>
      <c r="HQG237" s="41"/>
      <c r="HQH237" s="41"/>
      <c r="HQI237" s="41"/>
      <c r="HQJ237" s="41"/>
      <c r="HQK237" s="41"/>
      <c r="HQL237" s="41"/>
      <c r="HQM237" s="41"/>
      <c r="HQN237" s="41"/>
      <c r="HQO237" s="41"/>
      <c r="HQP237" s="41"/>
      <c r="HQQ237" s="41"/>
      <c r="HQR237" s="41"/>
      <c r="HQS237" s="41"/>
      <c r="HQT237" s="41"/>
      <c r="HQU237" s="41"/>
      <c r="HQV237" s="41"/>
      <c r="HQW237" s="41"/>
      <c r="HQX237" s="41"/>
      <c r="HQY237" s="41"/>
      <c r="HQZ237" s="41"/>
      <c r="HRA237" s="41"/>
      <c r="HRB237" s="41"/>
      <c r="HRC237" s="41"/>
      <c r="HRD237" s="41"/>
      <c r="HRE237" s="41"/>
      <c r="HRF237" s="41"/>
      <c r="HRG237" s="41"/>
      <c r="HRH237" s="41"/>
      <c r="HRI237" s="41"/>
      <c r="HRJ237" s="41"/>
      <c r="HRK237" s="41"/>
      <c r="HRL237" s="41"/>
      <c r="HRM237" s="41"/>
      <c r="HRN237" s="41"/>
      <c r="HRO237" s="41"/>
      <c r="HRP237" s="41"/>
      <c r="HRQ237" s="41"/>
      <c r="HRR237" s="41"/>
      <c r="HRS237" s="41"/>
      <c r="HRT237" s="41"/>
      <c r="HRU237" s="41"/>
      <c r="HRV237" s="41"/>
      <c r="HRW237" s="41"/>
      <c r="HRX237" s="41"/>
      <c r="HRY237" s="41"/>
      <c r="HRZ237" s="41"/>
      <c r="HSA237" s="41"/>
      <c r="HSB237" s="41"/>
      <c r="HSC237" s="41"/>
      <c r="HSD237" s="41"/>
      <c r="HSE237" s="41"/>
      <c r="HSF237" s="41"/>
      <c r="HSG237" s="41"/>
      <c r="HSH237" s="41"/>
      <c r="HSI237" s="41"/>
      <c r="HSJ237" s="41"/>
      <c r="HSK237" s="41"/>
      <c r="HSL237" s="41"/>
      <c r="HSM237" s="41"/>
      <c r="HSN237" s="41"/>
      <c r="HSO237" s="41"/>
      <c r="HSP237" s="41"/>
      <c r="HSQ237" s="41"/>
      <c r="HSR237" s="41"/>
      <c r="HSS237" s="41"/>
      <c r="HST237" s="41"/>
      <c r="HSU237" s="41"/>
      <c r="HSV237" s="41"/>
      <c r="HSW237" s="41"/>
      <c r="HSX237" s="41"/>
      <c r="HSY237" s="41"/>
      <c r="HSZ237" s="41"/>
      <c r="HTA237" s="41"/>
      <c r="HTB237" s="41"/>
      <c r="HTC237" s="41"/>
      <c r="HTD237" s="41"/>
      <c r="HTE237" s="41"/>
      <c r="HTF237" s="41"/>
      <c r="HTG237" s="41"/>
      <c r="HTH237" s="41"/>
      <c r="HTI237" s="41"/>
      <c r="HTJ237" s="41"/>
      <c r="HTK237" s="41"/>
      <c r="HTL237" s="41"/>
      <c r="HTM237" s="41"/>
      <c r="HTN237" s="41"/>
      <c r="HTO237" s="41"/>
      <c r="HTP237" s="41"/>
      <c r="HTQ237" s="41"/>
      <c r="HTR237" s="41"/>
      <c r="HTS237" s="41"/>
      <c r="HTT237" s="41"/>
      <c r="HTU237" s="41"/>
      <c r="HTV237" s="41"/>
      <c r="HTW237" s="41"/>
      <c r="HTX237" s="41"/>
      <c r="HTY237" s="41"/>
      <c r="HTZ237" s="41"/>
      <c r="HUA237" s="41"/>
      <c r="HUB237" s="41"/>
      <c r="HUC237" s="41"/>
      <c r="HUD237" s="41"/>
      <c r="HUE237" s="41"/>
      <c r="HUF237" s="41"/>
      <c r="HUG237" s="41"/>
      <c r="HUH237" s="41"/>
      <c r="HUI237" s="41"/>
      <c r="HUJ237" s="41"/>
      <c r="HUK237" s="41"/>
      <c r="HUL237" s="41"/>
      <c r="HUM237" s="41"/>
      <c r="HUN237" s="41"/>
      <c r="HUO237" s="41"/>
      <c r="HUP237" s="41"/>
      <c r="HUQ237" s="41"/>
      <c r="HUR237" s="41"/>
      <c r="HUS237" s="41"/>
      <c r="HUT237" s="41"/>
      <c r="HUU237" s="41"/>
      <c r="HUV237" s="41"/>
      <c r="HUW237" s="41"/>
      <c r="HUX237" s="41"/>
      <c r="HUY237" s="41"/>
      <c r="HUZ237" s="41"/>
      <c r="HVA237" s="41"/>
      <c r="HVB237" s="41"/>
      <c r="HVC237" s="41"/>
      <c r="HVD237" s="41"/>
      <c r="HVE237" s="41"/>
      <c r="HVF237" s="41"/>
      <c r="HVG237" s="41"/>
      <c r="HVH237" s="41"/>
      <c r="HVI237" s="41"/>
      <c r="HVJ237" s="41"/>
      <c r="HVK237" s="41"/>
      <c r="HVL237" s="41"/>
      <c r="HVM237" s="41"/>
      <c r="HVN237" s="41"/>
      <c r="HVO237" s="41"/>
      <c r="HVP237" s="41"/>
      <c r="HVQ237" s="41"/>
      <c r="HVR237" s="41"/>
      <c r="HVS237" s="41"/>
      <c r="HVT237" s="41"/>
      <c r="HVU237" s="41"/>
      <c r="HVV237" s="41"/>
      <c r="HVW237" s="41"/>
      <c r="HVX237" s="41"/>
      <c r="HVY237" s="41"/>
      <c r="HVZ237" s="41"/>
      <c r="HWA237" s="41"/>
      <c r="HWB237" s="41"/>
      <c r="HWC237" s="41"/>
      <c r="HWD237" s="41"/>
      <c r="HWE237" s="41"/>
      <c r="HWF237" s="41"/>
      <c r="HWG237" s="41"/>
      <c r="HWH237" s="41"/>
      <c r="HWI237" s="41"/>
      <c r="HWJ237" s="41"/>
      <c r="HWK237" s="41"/>
      <c r="HWL237" s="41"/>
      <c r="HWM237" s="41"/>
      <c r="HWN237" s="41"/>
      <c r="HWO237" s="41"/>
      <c r="HWP237" s="41"/>
      <c r="HWQ237" s="41"/>
      <c r="HWR237" s="41"/>
      <c r="HWS237" s="41"/>
      <c r="HWT237" s="41"/>
      <c r="HWU237" s="41"/>
      <c r="HWV237" s="41"/>
      <c r="HWW237" s="41"/>
      <c r="HWX237" s="41"/>
      <c r="HWY237" s="41"/>
      <c r="HWZ237" s="41"/>
      <c r="HXA237" s="41"/>
      <c r="HXB237" s="41"/>
      <c r="HXC237" s="41"/>
      <c r="HXD237" s="41"/>
      <c r="HXE237" s="41"/>
      <c r="HXF237" s="41"/>
      <c r="HXG237" s="41"/>
      <c r="HXH237" s="41"/>
      <c r="HXI237" s="41"/>
      <c r="HXJ237" s="41"/>
      <c r="HXK237" s="41"/>
      <c r="HXL237" s="41"/>
      <c r="HXM237" s="41"/>
      <c r="HXN237" s="41"/>
      <c r="HXO237" s="41"/>
      <c r="HXP237" s="41"/>
      <c r="HXQ237" s="41"/>
      <c r="HXR237" s="41"/>
      <c r="HXS237" s="41"/>
      <c r="HXT237" s="41"/>
      <c r="HXU237" s="41"/>
      <c r="HXV237" s="41"/>
      <c r="HXW237" s="41"/>
      <c r="HXX237" s="41"/>
      <c r="HXY237" s="41"/>
      <c r="HXZ237" s="41"/>
      <c r="HYA237" s="41"/>
      <c r="HYB237" s="41"/>
      <c r="HYC237" s="41"/>
      <c r="HYD237" s="41"/>
      <c r="HYE237" s="41"/>
      <c r="HYF237" s="41"/>
      <c r="HYG237" s="41"/>
      <c r="HYH237" s="41"/>
      <c r="HYI237" s="41"/>
      <c r="HYJ237" s="41"/>
      <c r="HYK237" s="41"/>
      <c r="HYL237" s="41"/>
      <c r="HYM237" s="41"/>
      <c r="HYN237" s="41"/>
      <c r="HYO237" s="41"/>
      <c r="HYP237" s="41"/>
      <c r="HYQ237" s="41"/>
      <c r="HYR237" s="41"/>
      <c r="HYS237" s="41"/>
      <c r="HYT237" s="41"/>
      <c r="HYU237" s="41"/>
      <c r="HYV237" s="41"/>
      <c r="HYW237" s="41"/>
      <c r="HYX237" s="41"/>
      <c r="HYY237" s="41"/>
      <c r="HYZ237" s="41"/>
      <c r="HZA237" s="41"/>
      <c r="HZB237" s="41"/>
      <c r="HZC237" s="41"/>
      <c r="HZD237" s="41"/>
      <c r="HZE237" s="41"/>
      <c r="HZF237" s="41"/>
      <c r="HZG237" s="41"/>
      <c r="HZH237" s="41"/>
      <c r="HZI237" s="41"/>
      <c r="HZJ237" s="41"/>
      <c r="HZK237" s="41"/>
      <c r="HZL237" s="41"/>
      <c r="HZM237" s="41"/>
      <c r="HZN237" s="41"/>
      <c r="HZO237" s="41"/>
      <c r="HZP237" s="41"/>
      <c r="HZQ237" s="41"/>
      <c r="HZR237" s="41"/>
      <c r="HZS237" s="41"/>
      <c r="HZT237" s="41"/>
      <c r="HZU237" s="41"/>
      <c r="HZV237" s="41"/>
      <c r="HZW237" s="41"/>
      <c r="HZX237" s="41"/>
      <c r="HZY237" s="41"/>
      <c r="HZZ237" s="41"/>
      <c r="IAA237" s="41"/>
      <c r="IAB237" s="41"/>
      <c r="IAC237" s="41"/>
      <c r="IAD237" s="41"/>
      <c r="IAE237" s="41"/>
      <c r="IAF237" s="41"/>
      <c r="IAG237" s="41"/>
      <c r="IAH237" s="41"/>
      <c r="IAI237" s="41"/>
      <c r="IAJ237" s="41"/>
      <c r="IAK237" s="41"/>
      <c r="IAL237" s="41"/>
      <c r="IAM237" s="41"/>
      <c r="IAN237" s="41"/>
      <c r="IAO237" s="41"/>
      <c r="IAP237" s="41"/>
      <c r="IAQ237" s="41"/>
      <c r="IAR237" s="41"/>
      <c r="IAS237" s="41"/>
      <c r="IAT237" s="41"/>
      <c r="IAU237" s="41"/>
      <c r="IAV237" s="41"/>
      <c r="IAW237" s="41"/>
      <c r="IAX237" s="41"/>
      <c r="IAY237" s="41"/>
      <c r="IAZ237" s="41"/>
      <c r="IBA237" s="41"/>
      <c r="IBB237" s="41"/>
      <c r="IBC237" s="41"/>
      <c r="IBD237" s="41"/>
      <c r="IBE237" s="41"/>
      <c r="IBF237" s="41"/>
      <c r="IBG237" s="41"/>
      <c r="IBH237" s="41"/>
      <c r="IBI237" s="41"/>
      <c r="IBJ237" s="41"/>
      <c r="IBK237" s="41"/>
      <c r="IBL237" s="41"/>
      <c r="IBM237" s="41"/>
      <c r="IBN237" s="41"/>
      <c r="IBO237" s="41"/>
      <c r="IBP237" s="41"/>
      <c r="IBQ237" s="41"/>
      <c r="IBR237" s="41"/>
      <c r="IBS237" s="41"/>
      <c r="IBT237" s="41"/>
      <c r="IBU237" s="41"/>
      <c r="IBV237" s="41"/>
      <c r="IBW237" s="41"/>
      <c r="IBX237" s="41"/>
      <c r="IBY237" s="41"/>
      <c r="IBZ237" s="41"/>
      <c r="ICA237" s="41"/>
      <c r="ICB237" s="41"/>
      <c r="ICC237" s="41"/>
      <c r="ICD237" s="41"/>
      <c r="ICE237" s="41"/>
      <c r="ICF237" s="41"/>
      <c r="ICG237" s="41"/>
      <c r="ICH237" s="41"/>
      <c r="ICI237" s="41"/>
      <c r="ICJ237" s="41"/>
      <c r="ICK237" s="41"/>
      <c r="ICL237" s="41"/>
      <c r="ICM237" s="41"/>
      <c r="ICN237" s="41"/>
      <c r="ICO237" s="41"/>
      <c r="ICP237" s="41"/>
      <c r="ICQ237" s="41"/>
      <c r="ICR237" s="41"/>
      <c r="ICS237" s="41"/>
      <c r="ICT237" s="41"/>
      <c r="ICU237" s="41"/>
      <c r="ICV237" s="41"/>
      <c r="ICW237" s="41"/>
      <c r="ICX237" s="41"/>
      <c r="ICY237" s="41"/>
      <c r="ICZ237" s="41"/>
      <c r="IDA237" s="41"/>
      <c r="IDB237" s="41"/>
      <c r="IDC237" s="41"/>
      <c r="IDD237" s="41"/>
      <c r="IDE237" s="41"/>
      <c r="IDF237" s="41"/>
      <c r="IDG237" s="41"/>
      <c r="IDH237" s="41"/>
      <c r="IDI237" s="41"/>
      <c r="IDJ237" s="41"/>
      <c r="IDK237" s="41"/>
      <c r="IDL237" s="41"/>
      <c r="IDM237" s="41"/>
      <c r="IDN237" s="41"/>
      <c r="IDO237" s="41"/>
      <c r="IDP237" s="41"/>
      <c r="IDQ237" s="41"/>
      <c r="IDR237" s="41"/>
      <c r="IDS237" s="41"/>
      <c r="IDT237" s="41"/>
      <c r="IDU237" s="41"/>
      <c r="IDV237" s="41"/>
      <c r="IDW237" s="41"/>
      <c r="IDX237" s="41"/>
      <c r="IDY237" s="41"/>
      <c r="IDZ237" s="41"/>
      <c r="IEA237" s="41"/>
      <c r="IEB237" s="41"/>
      <c r="IEC237" s="41"/>
      <c r="IED237" s="41"/>
      <c r="IEE237" s="41"/>
      <c r="IEF237" s="41"/>
      <c r="IEG237" s="41"/>
      <c r="IEH237" s="41"/>
      <c r="IEI237" s="41"/>
      <c r="IEJ237" s="41"/>
      <c r="IEK237" s="41"/>
      <c r="IEL237" s="41"/>
      <c r="IEM237" s="41"/>
      <c r="IEN237" s="41"/>
      <c r="IEO237" s="41"/>
      <c r="IEP237" s="41"/>
      <c r="IEQ237" s="41"/>
      <c r="IER237" s="41"/>
      <c r="IES237" s="41"/>
      <c r="IET237" s="41"/>
      <c r="IEU237" s="41"/>
      <c r="IEV237" s="41"/>
      <c r="IEW237" s="41"/>
      <c r="IEX237" s="41"/>
      <c r="IEY237" s="41"/>
      <c r="IEZ237" s="41"/>
      <c r="IFA237" s="41"/>
      <c r="IFB237" s="41"/>
      <c r="IFC237" s="41"/>
      <c r="IFD237" s="41"/>
      <c r="IFE237" s="41"/>
      <c r="IFF237" s="41"/>
      <c r="IFG237" s="41"/>
      <c r="IFH237" s="41"/>
      <c r="IFI237" s="41"/>
      <c r="IFJ237" s="41"/>
      <c r="IFK237" s="41"/>
      <c r="IFL237" s="41"/>
      <c r="IFM237" s="41"/>
      <c r="IFN237" s="41"/>
      <c r="IFO237" s="41"/>
      <c r="IFP237" s="41"/>
      <c r="IFQ237" s="41"/>
      <c r="IFR237" s="41"/>
      <c r="IFS237" s="41"/>
      <c r="IFT237" s="41"/>
      <c r="IFU237" s="41"/>
      <c r="IFV237" s="41"/>
      <c r="IFW237" s="41"/>
      <c r="IFX237" s="41"/>
      <c r="IFY237" s="41"/>
      <c r="IFZ237" s="41"/>
      <c r="IGA237" s="41"/>
      <c r="IGB237" s="41"/>
      <c r="IGC237" s="41"/>
      <c r="IGD237" s="41"/>
      <c r="IGE237" s="41"/>
      <c r="IGF237" s="41"/>
      <c r="IGG237" s="41"/>
      <c r="IGH237" s="41"/>
      <c r="IGI237" s="41"/>
      <c r="IGJ237" s="41"/>
      <c r="IGK237" s="41"/>
      <c r="IGL237" s="41"/>
      <c r="IGM237" s="41"/>
      <c r="IGN237" s="41"/>
      <c r="IGO237" s="41"/>
      <c r="IGP237" s="41"/>
      <c r="IGQ237" s="41"/>
      <c r="IGR237" s="41"/>
      <c r="IGS237" s="41"/>
      <c r="IGT237" s="41"/>
      <c r="IGU237" s="41"/>
      <c r="IGV237" s="41"/>
      <c r="IGW237" s="41"/>
      <c r="IGX237" s="41"/>
      <c r="IGY237" s="41"/>
      <c r="IGZ237" s="41"/>
      <c r="IHA237" s="41"/>
      <c r="IHB237" s="41"/>
      <c r="IHC237" s="41"/>
      <c r="IHD237" s="41"/>
      <c r="IHE237" s="41"/>
      <c r="IHF237" s="41"/>
      <c r="IHG237" s="41"/>
      <c r="IHH237" s="41"/>
      <c r="IHI237" s="41"/>
      <c r="IHJ237" s="41"/>
      <c r="IHK237" s="41"/>
      <c r="IHL237" s="41"/>
      <c r="IHM237" s="41"/>
      <c r="IHN237" s="41"/>
      <c r="IHO237" s="41"/>
      <c r="IHP237" s="41"/>
      <c r="IHQ237" s="41"/>
      <c r="IHR237" s="41"/>
      <c r="IHS237" s="41"/>
      <c r="IHT237" s="41"/>
      <c r="IHU237" s="41"/>
      <c r="IHV237" s="41"/>
      <c r="IHW237" s="41"/>
      <c r="IHX237" s="41"/>
      <c r="IHY237" s="41"/>
      <c r="IHZ237" s="41"/>
      <c r="IIA237" s="41"/>
      <c r="IIB237" s="41"/>
      <c r="IIC237" s="41"/>
      <c r="IID237" s="41"/>
      <c r="IIE237" s="41"/>
      <c r="IIF237" s="41"/>
      <c r="IIG237" s="41"/>
      <c r="IIH237" s="41"/>
      <c r="III237" s="41"/>
      <c r="IIJ237" s="41"/>
      <c r="IIK237" s="41"/>
      <c r="IIL237" s="41"/>
      <c r="IIM237" s="41"/>
      <c r="IIN237" s="41"/>
      <c r="IIO237" s="41"/>
      <c r="IIP237" s="41"/>
      <c r="IIQ237" s="41"/>
      <c r="IIR237" s="41"/>
      <c r="IIS237" s="41"/>
      <c r="IIT237" s="41"/>
      <c r="IIU237" s="41"/>
      <c r="IIV237" s="41"/>
      <c r="IIW237" s="41"/>
      <c r="IIX237" s="41"/>
      <c r="IIY237" s="41"/>
      <c r="IIZ237" s="41"/>
      <c r="IJA237" s="41"/>
      <c r="IJB237" s="41"/>
      <c r="IJC237" s="41"/>
      <c r="IJD237" s="41"/>
      <c r="IJE237" s="41"/>
      <c r="IJF237" s="41"/>
      <c r="IJG237" s="41"/>
      <c r="IJH237" s="41"/>
      <c r="IJI237" s="41"/>
      <c r="IJJ237" s="41"/>
      <c r="IJK237" s="41"/>
      <c r="IJL237" s="41"/>
      <c r="IJM237" s="41"/>
      <c r="IJN237" s="41"/>
      <c r="IJO237" s="41"/>
      <c r="IJP237" s="41"/>
      <c r="IJQ237" s="41"/>
      <c r="IJR237" s="41"/>
      <c r="IJS237" s="41"/>
      <c r="IJT237" s="41"/>
      <c r="IJU237" s="41"/>
      <c r="IJV237" s="41"/>
      <c r="IJW237" s="41"/>
      <c r="IJX237" s="41"/>
      <c r="IJY237" s="41"/>
      <c r="IJZ237" s="41"/>
      <c r="IKA237" s="41"/>
      <c r="IKB237" s="41"/>
      <c r="IKC237" s="41"/>
      <c r="IKD237" s="41"/>
      <c r="IKE237" s="41"/>
      <c r="IKF237" s="41"/>
      <c r="IKG237" s="41"/>
      <c r="IKH237" s="41"/>
      <c r="IKI237" s="41"/>
      <c r="IKJ237" s="41"/>
      <c r="IKK237" s="41"/>
      <c r="IKL237" s="41"/>
      <c r="IKM237" s="41"/>
      <c r="IKN237" s="41"/>
      <c r="IKO237" s="41"/>
      <c r="IKP237" s="41"/>
      <c r="IKQ237" s="41"/>
      <c r="IKR237" s="41"/>
      <c r="IKS237" s="41"/>
      <c r="IKT237" s="41"/>
      <c r="IKU237" s="41"/>
      <c r="IKV237" s="41"/>
      <c r="IKW237" s="41"/>
      <c r="IKX237" s="41"/>
      <c r="IKY237" s="41"/>
      <c r="IKZ237" s="41"/>
      <c r="ILA237" s="41"/>
      <c r="ILB237" s="41"/>
      <c r="ILC237" s="41"/>
      <c r="ILD237" s="41"/>
      <c r="ILE237" s="41"/>
      <c r="ILF237" s="41"/>
      <c r="ILG237" s="41"/>
      <c r="ILH237" s="41"/>
      <c r="ILI237" s="41"/>
      <c r="ILJ237" s="41"/>
      <c r="ILK237" s="41"/>
      <c r="ILL237" s="41"/>
      <c r="ILM237" s="41"/>
      <c r="ILN237" s="41"/>
      <c r="ILO237" s="41"/>
      <c r="ILP237" s="41"/>
      <c r="ILQ237" s="41"/>
      <c r="ILR237" s="41"/>
      <c r="ILS237" s="41"/>
      <c r="ILT237" s="41"/>
      <c r="ILU237" s="41"/>
      <c r="ILV237" s="41"/>
      <c r="ILW237" s="41"/>
      <c r="ILX237" s="41"/>
      <c r="ILY237" s="41"/>
      <c r="ILZ237" s="41"/>
      <c r="IMA237" s="41"/>
      <c r="IMB237" s="41"/>
      <c r="IMC237" s="41"/>
      <c r="IMD237" s="41"/>
      <c r="IME237" s="41"/>
      <c r="IMF237" s="41"/>
      <c r="IMG237" s="41"/>
      <c r="IMH237" s="41"/>
      <c r="IMI237" s="41"/>
      <c r="IMJ237" s="41"/>
      <c r="IMK237" s="41"/>
      <c r="IML237" s="41"/>
      <c r="IMM237" s="41"/>
      <c r="IMN237" s="41"/>
      <c r="IMO237" s="41"/>
      <c r="IMP237" s="41"/>
      <c r="IMQ237" s="41"/>
      <c r="IMR237" s="41"/>
      <c r="IMS237" s="41"/>
      <c r="IMT237" s="41"/>
      <c r="IMU237" s="41"/>
      <c r="IMV237" s="41"/>
      <c r="IMW237" s="41"/>
      <c r="IMX237" s="41"/>
      <c r="IMY237" s="41"/>
      <c r="IMZ237" s="41"/>
      <c r="INA237" s="41"/>
      <c r="INB237" s="41"/>
      <c r="INC237" s="41"/>
      <c r="IND237" s="41"/>
      <c r="INE237" s="41"/>
      <c r="INF237" s="41"/>
      <c r="ING237" s="41"/>
      <c r="INH237" s="41"/>
      <c r="INI237" s="41"/>
      <c r="INJ237" s="41"/>
      <c r="INK237" s="41"/>
      <c r="INL237" s="41"/>
      <c r="INM237" s="41"/>
      <c r="INN237" s="41"/>
      <c r="INO237" s="41"/>
      <c r="INP237" s="41"/>
      <c r="INQ237" s="41"/>
      <c r="INR237" s="41"/>
      <c r="INS237" s="41"/>
      <c r="INT237" s="41"/>
      <c r="INU237" s="41"/>
      <c r="INV237" s="41"/>
      <c r="INW237" s="41"/>
      <c r="INX237" s="41"/>
      <c r="INY237" s="41"/>
      <c r="INZ237" s="41"/>
      <c r="IOA237" s="41"/>
      <c r="IOB237" s="41"/>
      <c r="IOC237" s="41"/>
      <c r="IOD237" s="41"/>
      <c r="IOE237" s="41"/>
      <c r="IOF237" s="41"/>
      <c r="IOG237" s="41"/>
      <c r="IOH237" s="41"/>
      <c r="IOI237" s="41"/>
      <c r="IOJ237" s="41"/>
      <c r="IOK237" s="41"/>
      <c r="IOL237" s="41"/>
      <c r="IOM237" s="41"/>
      <c r="ION237" s="41"/>
      <c r="IOO237" s="41"/>
      <c r="IOP237" s="41"/>
      <c r="IOQ237" s="41"/>
      <c r="IOR237" s="41"/>
      <c r="IOS237" s="41"/>
      <c r="IOT237" s="41"/>
      <c r="IOU237" s="41"/>
      <c r="IOV237" s="41"/>
      <c r="IOW237" s="41"/>
      <c r="IOX237" s="41"/>
      <c r="IOY237" s="41"/>
      <c r="IOZ237" s="41"/>
      <c r="IPA237" s="41"/>
      <c r="IPB237" s="41"/>
      <c r="IPC237" s="41"/>
      <c r="IPD237" s="41"/>
      <c r="IPE237" s="41"/>
      <c r="IPF237" s="41"/>
      <c r="IPG237" s="41"/>
      <c r="IPH237" s="41"/>
      <c r="IPI237" s="41"/>
      <c r="IPJ237" s="41"/>
      <c r="IPK237" s="41"/>
      <c r="IPL237" s="41"/>
      <c r="IPM237" s="41"/>
      <c r="IPN237" s="41"/>
      <c r="IPO237" s="41"/>
      <c r="IPP237" s="41"/>
      <c r="IPQ237" s="41"/>
      <c r="IPR237" s="41"/>
      <c r="IPS237" s="41"/>
      <c r="IPT237" s="41"/>
      <c r="IPU237" s="41"/>
      <c r="IPV237" s="41"/>
      <c r="IPW237" s="41"/>
      <c r="IPX237" s="41"/>
      <c r="IPY237" s="41"/>
      <c r="IPZ237" s="41"/>
      <c r="IQA237" s="41"/>
      <c r="IQB237" s="41"/>
      <c r="IQC237" s="41"/>
      <c r="IQD237" s="41"/>
      <c r="IQE237" s="41"/>
      <c r="IQF237" s="41"/>
      <c r="IQG237" s="41"/>
      <c r="IQH237" s="41"/>
      <c r="IQI237" s="41"/>
      <c r="IQJ237" s="41"/>
      <c r="IQK237" s="41"/>
      <c r="IQL237" s="41"/>
      <c r="IQM237" s="41"/>
      <c r="IQN237" s="41"/>
      <c r="IQO237" s="41"/>
      <c r="IQP237" s="41"/>
      <c r="IQQ237" s="41"/>
      <c r="IQR237" s="41"/>
      <c r="IQS237" s="41"/>
      <c r="IQT237" s="41"/>
      <c r="IQU237" s="41"/>
      <c r="IQV237" s="41"/>
      <c r="IQW237" s="41"/>
      <c r="IQX237" s="41"/>
      <c r="IQY237" s="41"/>
      <c r="IQZ237" s="41"/>
      <c r="IRA237" s="41"/>
      <c r="IRB237" s="41"/>
      <c r="IRC237" s="41"/>
      <c r="IRD237" s="41"/>
      <c r="IRE237" s="41"/>
      <c r="IRF237" s="41"/>
      <c r="IRG237" s="41"/>
      <c r="IRH237" s="41"/>
      <c r="IRI237" s="41"/>
      <c r="IRJ237" s="41"/>
      <c r="IRK237" s="41"/>
      <c r="IRL237" s="41"/>
      <c r="IRM237" s="41"/>
      <c r="IRN237" s="41"/>
      <c r="IRO237" s="41"/>
      <c r="IRP237" s="41"/>
      <c r="IRQ237" s="41"/>
      <c r="IRR237" s="41"/>
      <c r="IRS237" s="41"/>
      <c r="IRT237" s="41"/>
      <c r="IRU237" s="41"/>
      <c r="IRV237" s="41"/>
      <c r="IRW237" s="41"/>
      <c r="IRX237" s="41"/>
      <c r="IRY237" s="41"/>
      <c r="IRZ237" s="41"/>
      <c r="ISA237" s="41"/>
      <c r="ISB237" s="41"/>
      <c r="ISC237" s="41"/>
      <c r="ISD237" s="41"/>
      <c r="ISE237" s="41"/>
      <c r="ISF237" s="41"/>
      <c r="ISG237" s="41"/>
      <c r="ISH237" s="41"/>
      <c r="ISI237" s="41"/>
      <c r="ISJ237" s="41"/>
      <c r="ISK237" s="41"/>
      <c r="ISL237" s="41"/>
      <c r="ISM237" s="41"/>
      <c r="ISN237" s="41"/>
      <c r="ISO237" s="41"/>
      <c r="ISP237" s="41"/>
      <c r="ISQ237" s="41"/>
      <c r="ISR237" s="41"/>
      <c r="ISS237" s="41"/>
      <c r="IST237" s="41"/>
      <c r="ISU237" s="41"/>
      <c r="ISV237" s="41"/>
      <c r="ISW237" s="41"/>
      <c r="ISX237" s="41"/>
      <c r="ISY237" s="41"/>
      <c r="ISZ237" s="41"/>
      <c r="ITA237" s="41"/>
      <c r="ITB237" s="41"/>
      <c r="ITC237" s="41"/>
      <c r="ITD237" s="41"/>
      <c r="ITE237" s="41"/>
      <c r="ITF237" s="41"/>
      <c r="ITG237" s="41"/>
      <c r="ITH237" s="41"/>
      <c r="ITI237" s="41"/>
      <c r="ITJ237" s="41"/>
      <c r="ITK237" s="41"/>
      <c r="ITL237" s="41"/>
      <c r="ITM237" s="41"/>
      <c r="ITN237" s="41"/>
      <c r="ITO237" s="41"/>
      <c r="ITP237" s="41"/>
      <c r="ITQ237" s="41"/>
      <c r="ITR237" s="41"/>
      <c r="ITS237" s="41"/>
      <c r="ITT237" s="41"/>
      <c r="ITU237" s="41"/>
      <c r="ITV237" s="41"/>
      <c r="ITW237" s="41"/>
      <c r="ITX237" s="41"/>
      <c r="ITY237" s="41"/>
      <c r="ITZ237" s="41"/>
      <c r="IUA237" s="41"/>
      <c r="IUB237" s="41"/>
      <c r="IUC237" s="41"/>
      <c r="IUD237" s="41"/>
      <c r="IUE237" s="41"/>
      <c r="IUF237" s="41"/>
      <c r="IUG237" s="41"/>
      <c r="IUH237" s="41"/>
      <c r="IUI237" s="41"/>
      <c r="IUJ237" s="41"/>
      <c r="IUK237" s="41"/>
      <c r="IUL237" s="41"/>
      <c r="IUM237" s="41"/>
      <c r="IUN237" s="41"/>
      <c r="IUO237" s="41"/>
      <c r="IUP237" s="41"/>
      <c r="IUQ237" s="41"/>
      <c r="IUR237" s="41"/>
      <c r="IUS237" s="41"/>
      <c r="IUT237" s="41"/>
      <c r="IUU237" s="41"/>
      <c r="IUV237" s="41"/>
      <c r="IUW237" s="41"/>
      <c r="IUX237" s="41"/>
      <c r="IUY237" s="41"/>
      <c r="IUZ237" s="41"/>
      <c r="IVA237" s="41"/>
      <c r="IVB237" s="41"/>
      <c r="IVC237" s="41"/>
      <c r="IVD237" s="41"/>
      <c r="IVE237" s="41"/>
      <c r="IVF237" s="41"/>
      <c r="IVG237" s="41"/>
      <c r="IVH237" s="41"/>
      <c r="IVI237" s="41"/>
      <c r="IVJ237" s="41"/>
      <c r="IVK237" s="41"/>
      <c r="IVL237" s="41"/>
      <c r="IVM237" s="41"/>
      <c r="IVN237" s="41"/>
      <c r="IVO237" s="41"/>
      <c r="IVP237" s="41"/>
      <c r="IVQ237" s="41"/>
      <c r="IVR237" s="41"/>
      <c r="IVS237" s="41"/>
      <c r="IVT237" s="41"/>
      <c r="IVU237" s="41"/>
      <c r="IVV237" s="41"/>
      <c r="IVW237" s="41"/>
      <c r="IVX237" s="41"/>
      <c r="IVY237" s="41"/>
      <c r="IVZ237" s="41"/>
      <c r="IWA237" s="41"/>
      <c r="IWB237" s="41"/>
      <c r="IWC237" s="41"/>
      <c r="IWD237" s="41"/>
      <c r="IWE237" s="41"/>
      <c r="IWF237" s="41"/>
      <c r="IWG237" s="41"/>
      <c r="IWH237" s="41"/>
      <c r="IWI237" s="41"/>
      <c r="IWJ237" s="41"/>
      <c r="IWK237" s="41"/>
      <c r="IWL237" s="41"/>
      <c r="IWM237" s="41"/>
      <c r="IWN237" s="41"/>
      <c r="IWO237" s="41"/>
      <c r="IWP237" s="41"/>
      <c r="IWQ237" s="41"/>
      <c r="IWR237" s="41"/>
      <c r="IWS237" s="41"/>
      <c r="IWT237" s="41"/>
      <c r="IWU237" s="41"/>
      <c r="IWV237" s="41"/>
      <c r="IWW237" s="41"/>
      <c r="IWX237" s="41"/>
      <c r="IWY237" s="41"/>
      <c r="IWZ237" s="41"/>
      <c r="IXA237" s="41"/>
      <c r="IXB237" s="41"/>
      <c r="IXC237" s="41"/>
      <c r="IXD237" s="41"/>
      <c r="IXE237" s="41"/>
      <c r="IXF237" s="41"/>
      <c r="IXG237" s="41"/>
      <c r="IXH237" s="41"/>
      <c r="IXI237" s="41"/>
      <c r="IXJ237" s="41"/>
      <c r="IXK237" s="41"/>
      <c r="IXL237" s="41"/>
      <c r="IXM237" s="41"/>
      <c r="IXN237" s="41"/>
      <c r="IXO237" s="41"/>
      <c r="IXP237" s="41"/>
      <c r="IXQ237" s="41"/>
      <c r="IXR237" s="41"/>
      <c r="IXS237" s="41"/>
      <c r="IXT237" s="41"/>
      <c r="IXU237" s="41"/>
      <c r="IXV237" s="41"/>
      <c r="IXW237" s="41"/>
      <c r="IXX237" s="41"/>
      <c r="IXY237" s="41"/>
      <c r="IXZ237" s="41"/>
      <c r="IYA237" s="41"/>
      <c r="IYB237" s="41"/>
      <c r="IYC237" s="41"/>
      <c r="IYD237" s="41"/>
      <c r="IYE237" s="41"/>
      <c r="IYF237" s="41"/>
      <c r="IYG237" s="41"/>
      <c r="IYH237" s="41"/>
      <c r="IYI237" s="41"/>
      <c r="IYJ237" s="41"/>
      <c r="IYK237" s="41"/>
      <c r="IYL237" s="41"/>
      <c r="IYM237" s="41"/>
      <c r="IYN237" s="41"/>
      <c r="IYO237" s="41"/>
      <c r="IYP237" s="41"/>
      <c r="IYQ237" s="41"/>
      <c r="IYR237" s="41"/>
      <c r="IYS237" s="41"/>
      <c r="IYT237" s="41"/>
      <c r="IYU237" s="41"/>
      <c r="IYV237" s="41"/>
      <c r="IYW237" s="41"/>
      <c r="IYX237" s="41"/>
      <c r="IYY237" s="41"/>
      <c r="IYZ237" s="41"/>
      <c r="IZA237" s="41"/>
      <c r="IZB237" s="41"/>
      <c r="IZC237" s="41"/>
      <c r="IZD237" s="41"/>
      <c r="IZE237" s="41"/>
      <c r="IZF237" s="41"/>
      <c r="IZG237" s="41"/>
      <c r="IZH237" s="41"/>
      <c r="IZI237" s="41"/>
      <c r="IZJ237" s="41"/>
      <c r="IZK237" s="41"/>
      <c r="IZL237" s="41"/>
      <c r="IZM237" s="41"/>
      <c r="IZN237" s="41"/>
      <c r="IZO237" s="41"/>
      <c r="IZP237" s="41"/>
      <c r="IZQ237" s="41"/>
      <c r="IZR237" s="41"/>
      <c r="IZS237" s="41"/>
      <c r="IZT237" s="41"/>
      <c r="IZU237" s="41"/>
      <c r="IZV237" s="41"/>
      <c r="IZW237" s="41"/>
      <c r="IZX237" s="41"/>
      <c r="IZY237" s="41"/>
      <c r="IZZ237" s="41"/>
      <c r="JAA237" s="41"/>
      <c r="JAB237" s="41"/>
      <c r="JAC237" s="41"/>
      <c r="JAD237" s="41"/>
      <c r="JAE237" s="41"/>
      <c r="JAF237" s="41"/>
      <c r="JAG237" s="41"/>
      <c r="JAH237" s="41"/>
      <c r="JAI237" s="41"/>
      <c r="JAJ237" s="41"/>
      <c r="JAK237" s="41"/>
      <c r="JAL237" s="41"/>
      <c r="JAM237" s="41"/>
      <c r="JAN237" s="41"/>
      <c r="JAO237" s="41"/>
      <c r="JAP237" s="41"/>
      <c r="JAQ237" s="41"/>
      <c r="JAR237" s="41"/>
      <c r="JAS237" s="41"/>
      <c r="JAT237" s="41"/>
      <c r="JAU237" s="41"/>
      <c r="JAV237" s="41"/>
      <c r="JAW237" s="41"/>
      <c r="JAX237" s="41"/>
      <c r="JAY237" s="41"/>
      <c r="JAZ237" s="41"/>
      <c r="JBA237" s="41"/>
      <c r="JBB237" s="41"/>
      <c r="JBC237" s="41"/>
      <c r="JBD237" s="41"/>
      <c r="JBE237" s="41"/>
      <c r="JBF237" s="41"/>
      <c r="JBG237" s="41"/>
      <c r="JBH237" s="41"/>
      <c r="JBI237" s="41"/>
      <c r="JBJ237" s="41"/>
      <c r="JBK237" s="41"/>
      <c r="JBL237" s="41"/>
      <c r="JBM237" s="41"/>
      <c r="JBN237" s="41"/>
      <c r="JBO237" s="41"/>
      <c r="JBP237" s="41"/>
      <c r="JBQ237" s="41"/>
      <c r="JBR237" s="41"/>
      <c r="JBS237" s="41"/>
      <c r="JBT237" s="41"/>
      <c r="JBU237" s="41"/>
      <c r="JBV237" s="41"/>
      <c r="JBW237" s="41"/>
      <c r="JBX237" s="41"/>
      <c r="JBY237" s="41"/>
      <c r="JBZ237" s="41"/>
      <c r="JCA237" s="41"/>
      <c r="JCB237" s="41"/>
      <c r="JCC237" s="41"/>
      <c r="JCD237" s="41"/>
      <c r="JCE237" s="41"/>
      <c r="JCF237" s="41"/>
      <c r="JCG237" s="41"/>
      <c r="JCH237" s="41"/>
      <c r="JCI237" s="41"/>
      <c r="JCJ237" s="41"/>
      <c r="JCK237" s="41"/>
      <c r="JCL237" s="41"/>
      <c r="JCM237" s="41"/>
      <c r="JCN237" s="41"/>
      <c r="JCO237" s="41"/>
      <c r="JCP237" s="41"/>
      <c r="JCQ237" s="41"/>
      <c r="JCR237" s="41"/>
      <c r="JCS237" s="41"/>
      <c r="JCT237" s="41"/>
      <c r="JCU237" s="41"/>
      <c r="JCV237" s="41"/>
      <c r="JCW237" s="41"/>
      <c r="JCX237" s="41"/>
      <c r="JCY237" s="41"/>
      <c r="JCZ237" s="41"/>
      <c r="JDA237" s="41"/>
      <c r="JDB237" s="41"/>
      <c r="JDC237" s="41"/>
      <c r="JDD237" s="41"/>
      <c r="JDE237" s="41"/>
      <c r="JDF237" s="41"/>
      <c r="JDG237" s="41"/>
      <c r="JDH237" s="41"/>
      <c r="JDI237" s="41"/>
      <c r="JDJ237" s="41"/>
      <c r="JDK237" s="41"/>
      <c r="JDL237" s="41"/>
      <c r="JDM237" s="41"/>
      <c r="JDN237" s="41"/>
      <c r="JDO237" s="41"/>
      <c r="JDP237" s="41"/>
      <c r="JDQ237" s="41"/>
      <c r="JDR237" s="41"/>
      <c r="JDS237" s="41"/>
      <c r="JDT237" s="41"/>
      <c r="JDU237" s="41"/>
      <c r="JDV237" s="41"/>
      <c r="JDW237" s="41"/>
      <c r="JDX237" s="41"/>
      <c r="JDY237" s="41"/>
      <c r="JDZ237" s="41"/>
      <c r="JEA237" s="41"/>
      <c r="JEB237" s="41"/>
      <c r="JEC237" s="41"/>
      <c r="JED237" s="41"/>
      <c r="JEE237" s="41"/>
      <c r="JEF237" s="41"/>
      <c r="JEG237" s="41"/>
      <c r="JEH237" s="41"/>
      <c r="JEI237" s="41"/>
      <c r="JEJ237" s="41"/>
      <c r="JEK237" s="41"/>
      <c r="JEL237" s="41"/>
      <c r="JEM237" s="41"/>
      <c r="JEN237" s="41"/>
      <c r="JEO237" s="41"/>
      <c r="JEP237" s="41"/>
      <c r="JEQ237" s="41"/>
      <c r="JER237" s="41"/>
      <c r="JES237" s="41"/>
      <c r="JET237" s="41"/>
      <c r="JEU237" s="41"/>
      <c r="JEV237" s="41"/>
      <c r="JEW237" s="41"/>
      <c r="JEX237" s="41"/>
      <c r="JEY237" s="41"/>
      <c r="JEZ237" s="41"/>
      <c r="JFA237" s="41"/>
      <c r="JFB237" s="41"/>
      <c r="JFC237" s="41"/>
      <c r="JFD237" s="41"/>
      <c r="JFE237" s="41"/>
      <c r="JFF237" s="41"/>
      <c r="JFG237" s="41"/>
      <c r="JFH237" s="41"/>
      <c r="JFI237" s="41"/>
      <c r="JFJ237" s="41"/>
      <c r="JFK237" s="41"/>
      <c r="JFL237" s="41"/>
      <c r="JFM237" s="41"/>
      <c r="JFN237" s="41"/>
      <c r="JFO237" s="41"/>
      <c r="JFP237" s="41"/>
      <c r="JFQ237" s="41"/>
      <c r="JFR237" s="41"/>
      <c r="JFS237" s="41"/>
      <c r="JFT237" s="41"/>
      <c r="JFU237" s="41"/>
      <c r="JFV237" s="41"/>
      <c r="JFW237" s="41"/>
      <c r="JFX237" s="41"/>
      <c r="JFY237" s="41"/>
      <c r="JFZ237" s="41"/>
      <c r="JGA237" s="41"/>
      <c r="JGB237" s="41"/>
      <c r="JGC237" s="41"/>
      <c r="JGD237" s="41"/>
      <c r="JGE237" s="41"/>
      <c r="JGF237" s="41"/>
      <c r="JGG237" s="41"/>
      <c r="JGH237" s="41"/>
      <c r="JGI237" s="41"/>
      <c r="JGJ237" s="41"/>
      <c r="JGK237" s="41"/>
      <c r="JGL237" s="41"/>
      <c r="JGM237" s="41"/>
      <c r="JGN237" s="41"/>
      <c r="JGO237" s="41"/>
      <c r="JGP237" s="41"/>
      <c r="JGQ237" s="41"/>
      <c r="JGR237" s="41"/>
      <c r="JGS237" s="41"/>
      <c r="JGT237" s="41"/>
      <c r="JGU237" s="41"/>
      <c r="JGV237" s="41"/>
      <c r="JGW237" s="41"/>
      <c r="JGX237" s="41"/>
      <c r="JGY237" s="41"/>
      <c r="JGZ237" s="41"/>
      <c r="JHA237" s="41"/>
      <c r="JHB237" s="41"/>
      <c r="JHC237" s="41"/>
      <c r="JHD237" s="41"/>
      <c r="JHE237" s="41"/>
      <c r="JHF237" s="41"/>
      <c r="JHG237" s="41"/>
      <c r="JHH237" s="41"/>
      <c r="JHI237" s="41"/>
      <c r="JHJ237" s="41"/>
      <c r="JHK237" s="41"/>
      <c r="JHL237" s="41"/>
      <c r="JHM237" s="41"/>
      <c r="JHN237" s="41"/>
      <c r="JHO237" s="41"/>
      <c r="JHP237" s="41"/>
      <c r="JHQ237" s="41"/>
      <c r="JHR237" s="41"/>
      <c r="JHS237" s="41"/>
      <c r="JHT237" s="41"/>
      <c r="JHU237" s="41"/>
      <c r="JHV237" s="41"/>
      <c r="JHW237" s="41"/>
      <c r="JHX237" s="41"/>
      <c r="JHY237" s="41"/>
      <c r="JHZ237" s="41"/>
      <c r="JIA237" s="41"/>
      <c r="JIB237" s="41"/>
      <c r="JIC237" s="41"/>
      <c r="JID237" s="41"/>
      <c r="JIE237" s="41"/>
      <c r="JIF237" s="41"/>
      <c r="JIG237" s="41"/>
      <c r="JIH237" s="41"/>
      <c r="JII237" s="41"/>
      <c r="JIJ237" s="41"/>
      <c r="JIK237" s="41"/>
      <c r="JIL237" s="41"/>
      <c r="JIM237" s="41"/>
      <c r="JIN237" s="41"/>
      <c r="JIO237" s="41"/>
      <c r="JIP237" s="41"/>
      <c r="JIQ237" s="41"/>
      <c r="JIR237" s="41"/>
      <c r="JIS237" s="41"/>
      <c r="JIT237" s="41"/>
      <c r="JIU237" s="41"/>
      <c r="JIV237" s="41"/>
      <c r="JIW237" s="41"/>
      <c r="JIX237" s="41"/>
      <c r="JIY237" s="41"/>
      <c r="JIZ237" s="41"/>
      <c r="JJA237" s="41"/>
      <c r="JJB237" s="41"/>
      <c r="JJC237" s="41"/>
      <c r="JJD237" s="41"/>
      <c r="JJE237" s="41"/>
      <c r="JJF237" s="41"/>
      <c r="JJG237" s="41"/>
      <c r="JJH237" s="41"/>
      <c r="JJI237" s="41"/>
      <c r="JJJ237" s="41"/>
      <c r="JJK237" s="41"/>
      <c r="JJL237" s="41"/>
      <c r="JJM237" s="41"/>
      <c r="JJN237" s="41"/>
      <c r="JJO237" s="41"/>
      <c r="JJP237" s="41"/>
      <c r="JJQ237" s="41"/>
      <c r="JJR237" s="41"/>
      <c r="JJS237" s="41"/>
      <c r="JJT237" s="41"/>
      <c r="JJU237" s="41"/>
      <c r="JJV237" s="41"/>
      <c r="JJW237" s="41"/>
      <c r="JJX237" s="41"/>
      <c r="JJY237" s="41"/>
      <c r="JJZ237" s="41"/>
      <c r="JKA237" s="41"/>
      <c r="JKB237" s="41"/>
      <c r="JKC237" s="41"/>
      <c r="JKD237" s="41"/>
      <c r="JKE237" s="41"/>
      <c r="JKF237" s="41"/>
      <c r="JKG237" s="41"/>
      <c r="JKH237" s="41"/>
      <c r="JKI237" s="41"/>
      <c r="JKJ237" s="41"/>
      <c r="JKK237" s="41"/>
      <c r="JKL237" s="41"/>
      <c r="JKM237" s="41"/>
      <c r="JKN237" s="41"/>
      <c r="JKO237" s="41"/>
      <c r="JKP237" s="41"/>
      <c r="JKQ237" s="41"/>
      <c r="JKR237" s="41"/>
      <c r="JKS237" s="41"/>
      <c r="JKT237" s="41"/>
      <c r="JKU237" s="41"/>
      <c r="JKV237" s="41"/>
      <c r="JKW237" s="41"/>
      <c r="JKX237" s="41"/>
      <c r="JKY237" s="41"/>
      <c r="JKZ237" s="41"/>
      <c r="JLA237" s="41"/>
      <c r="JLB237" s="41"/>
      <c r="JLC237" s="41"/>
      <c r="JLD237" s="41"/>
      <c r="JLE237" s="41"/>
      <c r="JLF237" s="41"/>
      <c r="JLG237" s="41"/>
      <c r="JLH237" s="41"/>
      <c r="JLI237" s="41"/>
      <c r="JLJ237" s="41"/>
      <c r="JLK237" s="41"/>
      <c r="JLL237" s="41"/>
      <c r="JLM237" s="41"/>
      <c r="JLN237" s="41"/>
      <c r="JLO237" s="41"/>
      <c r="JLP237" s="41"/>
      <c r="JLQ237" s="41"/>
      <c r="JLR237" s="41"/>
      <c r="JLS237" s="41"/>
      <c r="JLT237" s="41"/>
      <c r="JLU237" s="41"/>
      <c r="JLV237" s="41"/>
      <c r="JLW237" s="41"/>
      <c r="JLX237" s="41"/>
      <c r="JLY237" s="41"/>
      <c r="JLZ237" s="41"/>
      <c r="JMA237" s="41"/>
      <c r="JMB237" s="41"/>
      <c r="JMC237" s="41"/>
      <c r="JMD237" s="41"/>
      <c r="JME237" s="41"/>
      <c r="JMF237" s="41"/>
      <c r="JMG237" s="41"/>
      <c r="JMH237" s="41"/>
      <c r="JMI237" s="41"/>
      <c r="JMJ237" s="41"/>
      <c r="JMK237" s="41"/>
      <c r="JML237" s="41"/>
      <c r="JMM237" s="41"/>
      <c r="JMN237" s="41"/>
      <c r="JMO237" s="41"/>
      <c r="JMP237" s="41"/>
      <c r="JMQ237" s="41"/>
      <c r="JMR237" s="41"/>
      <c r="JMS237" s="41"/>
      <c r="JMT237" s="41"/>
      <c r="JMU237" s="41"/>
      <c r="JMV237" s="41"/>
      <c r="JMW237" s="41"/>
      <c r="JMX237" s="41"/>
      <c r="JMY237" s="41"/>
      <c r="JMZ237" s="41"/>
      <c r="JNA237" s="41"/>
      <c r="JNB237" s="41"/>
      <c r="JNC237" s="41"/>
      <c r="JND237" s="41"/>
      <c r="JNE237" s="41"/>
      <c r="JNF237" s="41"/>
      <c r="JNG237" s="41"/>
      <c r="JNH237" s="41"/>
      <c r="JNI237" s="41"/>
      <c r="JNJ237" s="41"/>
      <c r="JNK237" s="41"/>
      <c r="JNL237" s="41"/>
      <c r="JNM237" s="41"/>
      <c r="JNN237" s="41"/>
      <c r="JNO237" s="41"/>
      <c r="JNP237" s="41"/>
      <c r="JNQ237" s="41"/>
      <c r="JNR237" s="41"/>
      <c r="JNS237" s="41"/>
      <c r="JNT237" s="41"/>
      <c r="JNU237" s="41"/>
      <c r="JNV237" s="41"/>
      <c r="JNW237" s="41"/>
      <c r="JNX237" s="41"/>
      <c r="JNY237" s="41"/>
      <c r="JNZ237" s="41"/>
      <c r="JOA237" s="41"/>
      <c r="JOB237" s="41"/>
      <c r="JOC237" s="41"/>
      <c r="JOD237" s="41"/>
      <c r="JOE237" s="41"/>
      <c r="JOF237" s="41"/>
      <c r="JOG237" s="41"/>
      <c r="JOH237" s="41"/>
      <c r="JOI237" s="41"/>
      <c r="JOJ237" s="41"/>
      <c r="JOK237" s="41"/>
      <c r="JOL237" s="41"/>
      <c r="JOM237" s="41"/>
      <c r="JON237" s="41"/>
      <c r="JOO237" s="41"/>
      <c r="JOP237" s="41"/>
      <c r="JOQ237" s="41"/>
      <c r="JOR237" s="41"/>
      <c r="JOS237" s="41"/>
      <c r="JOT237" s="41"/>
      <c r="JOU237" s="41"/>
      <c r="JOV237" s="41"/>
      <c r="JOW237" s="41"/>
      <c r="JOX237" s="41"/>
      <c r="JOY237" s="41"/>
      <c r="JOZ237" s="41"/>
      <c r="JPA237" s="41"/>
      <c r="JPB237" s="41"/>
      <c r="JPC237" s="41"/>
      <c r="JPD237" s="41"/>
      <c r="JPE237" s="41"/>
      <c r="JPF237" s="41"/>
      <c r="JPG237" s="41"/>
      <c r="JPH237" s="41"/>
      <c r="JPI237" s="41"/>
      <c r="JPJ237" s="41"/>
      <c r="JPK237" s="41"/>
      <c r="JPL237" s="41"/>
      <c r="JPM237" s="41"/>
      <c r="JPN237" s="41"/>
      <c r="JPO237" s="41"/>
      <c r="JPP237" s="41"/>
      <c r="JPQ237" s="41"/>
      <c r="JPR237" s="41"/>
      <c r="JPS237" s="41"/>
      <c r="JPT237" s="41"/>
      <c r="JPU237" s="41"/>
      <c r="JPV237" s="41"/>
      <c r="JPW237" s="41"/>
      <c r="JPX237" s="41"/>
      <c r="JPY237" s="41"/>
      <c r="JPZ237" s="41"/>
      <c r="JQA237" s="41"/>
      <c r="JQB237" s="41"/>
      <c r="JQC237" s="41"/>
      <c r="JQD237" s="41"/>
      <c r="JQE237" s="41"/>
      <c r="JQF237" s="41"/>
      <c r="JQG237" s="41"/>
      <c r="JQH237" s="41"/>
      <c r="JQI237" s="41"/>
      <c r="JQJ237" s="41"/>
      <c r="JQK237" s="41"/>
      <c r="JQL237" s="41"/>
      <c r="JQM237" s="41"/>
      <c r="JQN237" s="41"/>
      <c r="JQO237" s="41"/>
      <c r="JQP237" s="41"/>
      <c r="JQQ237" s="41"/>
      <c r="JQR237" s="41"/>
      <c r="JQS237" s="41"/>
      <c r="JQT237" s="41"/>
      <c r="JQU237" s="41"/>
      <c r="JQV237" s="41"/>
      <c r="JQW237" s="41"/>
      <c r="JQX237" s="41"/>
      <c r="JQY237" s="41"/>
      <c r="JQZ237" s="41"/>
      <c r="JRA237" s="41"/>
      <c r="JRB237" s="41"/>
      <c r="JRC237" s="41"/>
      <c r="JRD237" s="41"/>
      <c r="JRE237" s="41"/>
      <c r="JRF237" s="41"/>
      <c r="JRG237" s="41"/>
      <c r="JRH237" s="41"/>
      <c r="JRI237" s="41"/>
      <c r="JRJ237" s="41"/>
      <c r="JRK237" s="41"/>
      <c r="JRL237" s="41"/>
      <c r="JRM237" s="41"/>
      <c r="JRN237" s="41"/>
      <c r="JRO237" s="41"/>
      <c r="JRP237" s="41"/>
      <c r="JRQ237" s="41"/>
      <c r="JRR237" s="41"/>
      <c r="JRS237" s="41"/>
      <c r="JRT237" s="41"/>
      <c r="JRU237" s="41"/>
      <c r="JRV237" s="41"/>
      <c r="JRW237" s="41"/>
      <c r="JRX237" s="41"/>
      <c r="JRY237" s="41"/>
      <c r="JRZ237" s="41"/>
      <c r="JSA237" s="41"/>
      <c r="JSB237" s="41"/>
      <c r="JSC237" s="41"/>
      <c r="JSD237" s="41"/>
      <c r="JSE237" s="41"/>
      <c r="JSF237" s="41"/>
      <c r="JSG237" s="41"/>
      <c r="JSH237" s="41"/>
      <c r="JSI237" s="41"/>
      <c r="JSJ237" s="41"/>
      <c r="JSK237" s="41"/>
      <c r="JSL237" s="41"/>
      <c r="JSM237" s="41"/>
      <c r="JSN237" s="41"/>
      <c r="JSO237" s="41"/>
      <c r="JSP237" s="41"/>
      <c r="JSQ237" s="41"/>
      <c r="JSR237" s="41"/>
      <c r="JSS237" s="41"/>
      <c r="JST237" s="41"/>
      <c r="JSU237" s="41"/>
      <c r="JSV237" s="41"/>
      <c r="JSW237" s="41"/>
      <c r="JSX237" s="41"/>
      <c r="JSY237" s="41"/>
      <c r="JSZ237" s="41"/>
      <c r="JTA237" s="41"/>
      <c r="JTB237" s="41"/>
      <c r="JTC237" s="41"/>
      <c r="JTD237" s="41"/>
      <c r="JTE237" s="41"/>
      <c r="JTF237" s="41"/>
      <c r="JTG237" s="41"/>
      <c r="JTH237" s="41"/>
      <c r="JTI237" s="41"/>
      <c r="JTJ237" s="41"/>
      <c r="JTK237" s="41"/>
      <c r="JTL237" s="41"/>
      <c r="JTM237" s="41"/>
      <c r="JTN237" s="41"/>
      <c r="JTO237" s="41"/>
      <c r="JTP237" s="41"/>
      <c r="JTQ237" s="41"/>
      <c r="JTR237" s="41"/>
      <c r="JTS237" s="41"/>
      <c r="JTT237" s="41"/>
      <c r="JTU237" s="41"/>
      <c r="JTV237" s="41"/>
      <c r="JTW237" s="41"/>
      <c r="JTX237" s="41"/>
      <c r="JTY237" s="41"/>
      <c r="JTZ237" s="41"/>
      <c r="JUA237" s="41"/>
      <c r="JUB237" s="41"/>
      <c r="JUC237" s="41"/>
      <c r="JUD237" s="41"/>
      <c r="JUE237" s="41"/>
      <c r="JUF237" s="41"/>
      <c r="JUG237" s="41"/>
      <c r="JUH237" s="41"/>
      <c r="JUI237" s="41"/>
      <c r="JUJ237" s="41"/>
      <c r="JUK237" s="41"/>
      <c r="JUL237" s="41"/>
      <c r="JUM237" s="41"/>
      <c r="JUN237" s="41"/>
      <c r="JUO237" s="41"/>
      <c r="JUP237" s="41"/>
      <c r="JUQ237" s="41"/>
      <c r="JUR237" s="41"/>
      <c r="JUS237" s="41"/>
      <c r="JUT237" s="41"/>
      <c r="JUU237" s="41"/>
      <c r="JUV237" s="41"/>
      <c r="JUW237" s="41"/>
      <c r="JUX237" s="41"/>
      <c r="JUY237" s="41"/>
      <c r="JUZ237" s="41"/>
      <c r="JVA237" s="41"/>
      <c r="JVB237" s="41"/>
      <c r="JVC237" s="41"/>
      <c r="JVD237" s="41"/>
      <c r="JVE237" s="41"/>
      <c r="JVF237" s="41"/>
      <c r="JVG237" s="41"/>
      <c r="JVH237" s="41"/>
      <c r="JVI237" s="41"/>
      <c r="JVJ237" s="41"/>
      <c r="JVK237" s="41"/>
      <c r="JVL237" s="41"/>
      <c r="JVM237" s="41"/>
      <c r="JVN237" s="41"/>
      <c r="JVO237" s="41"/>
      <c r="JVP237" s="41"/>
      <c r="JVQ237" s="41"/>
      <c r="JVR237" s="41"/>
      <c r="JVS237" s="41"/>
      <c r="JVT237" s="41"/>
      <c r="JVU237" s="41"/>
      <c r="JVV237" s="41"/>
      <c r="JVW237" s="41"/>
      <c r="JVX237" s="41"/>
      <c r="JVY237" s="41"/>
      <c r="JVZ237" s="41"/>
      <c r="JWA237" s="41"/>
      <c r="JWB237" s="41"/>
      <c r="JWC237" s="41"/>
      <c r="JWD237" s="41"/>
      <c r="JWE237" s="41"/>
      <c r="JWF237" s="41"/>
      <c r="JWG237" s="41"/>
      <c r="JWH237" s="41"/>
      <c r="JWI237" s="41"/>
      <c r="JWJ237" s="41"/>
      <c r="JWK237" s="41"/>
      <c r="JWL237" s="41"/>
      <c r="JWM237" s="41"/>
      <c r="JWN237" s="41"/>
      <c r="JWO237" s="41"/>
      <c r="JWP237" s="41"/>
      <c r="JWQ237" s="41"/>
      <c r="JWR237" s="41"/>
      <c r="JWS237" s="41"/>
      <c r="JWT237" s="41"/>
      <c r="JWU237" s="41"/>
      <c r="JWV237" s="41"/>
      <c r="JWW237" s="41"/>
      <c r="JWX237" s="41"/>
      <c r="JWY237" s="41"/>
      <c r="JWZ237" s="41"/>
      <c r="JXA237" s="41"/>
      <c r="JXB237" s="41"/>
      <c r="JXC237" s="41"/>
      <c r="JXD237" s="41"/>
      <c r="JXE237" s="41"/>
      <c r="JXF237" s="41"/>
      <c r="JXG237" s="41"/>
      <c r="JXH237" s="41"/>
      <c r="JXI237" s="41"/>
      <c r="JXJ237" s="41"/>
      <c r="JXK237" s="41"/>
      <c r="JXL237" s="41"/>
      <c r="JXM237" s="41"/>
      <c r="JXN237" s="41"/>
      <c r="JXO237" s="41"/>
      <c r="JXP237" s="41"/>
      <c r="JXQ237" s="41"/>
      <c r="JXR237" s="41"/>
      <c r="JXS237" s="41"/>
      <c r="JXT237" s="41"/>
      <c r="JXU237" s="41"/>
      <c r="JXV237" s="41"/>
      <c r="JXW237" s="41"/>
      <c r="JXX237" s="41"/>
      <c r="JXY237" s="41"/>
      <c r="JXZ237" s="41"/>
      <c r="JYA237" s="41"/>
      <c r="JYB237" s="41"/>
      <c r="JYC237" s="41"/>
      <c r="JYD237" s="41"/>
      <c r="JYE237" s="41"/>
      <c r="JYF237" s="41"/>
      <c r="JYG237" s="41"/>
      <c r="JYH237" s="41"/>
      <c r="JYI237" s="41"/>
      <c r="JYJ237" s="41"/>
      <c r="JYK237" s="41"/>
      <c r="JYL237" s="41"/>
      <c r="JYM237" s="41"/>
      <c r="JYN237" s="41"/>
      <c r="JYO237" s="41"/>
      <c r="JYP237" s="41"/>
      <c r="JYQ237" s="41"/>
      <c r="JYR237" s="41"/>
      <c r="JYS237" s="41"/>
      <c r="JYT237" s="41"/>
      <c r="JYU237" s="41"/>
      <c r="JYV237" s="41"/>
      <c r="JYW237" s="41"/>
      <c r="JYX237" s="41"/>
      <c r="JYY237" s="41"/>
      <c r="JYZ237" s="41"/>
      <c r="JZA237" s="41"/>
      <c r="JZB237" s="41"/>
      <c r="JZC237" s="41"/>
      <c r="JZD237" s="41"/>
      <c r="JZE237" s="41"/>
      <c r="JZF237" s="41"/>
      <c r="JZG237" s="41"/>
      <c r="JZH237" s="41"/>
      <c r="JZI237" s="41"/>
      <c r="JZJ237" s="41"/>
      <c r="JZK237" s="41"/>
      <c r="JZL237" s="41"/>
      <c r="JZM237" s="41"/>
      <c r="JZN237" s="41"/>
      <c r="JZO237" s="41"/>
      <c r="JZP237" s="41"/>
      <c r="JZQ237" s="41"/>
      <c r="JZR237" s="41"/>
      <c r="JZS237" s="41"/>
      <c r="JZT237" s="41"/>
      <c r="JZU237" s="41"/>
      <c r="JZV237" s="41"/>
      <c r="JZW237" s="41"/>
      <c r="JZX237" s="41"/>
      <c r="JZY237" s="41"/>
      <c r="JZZ237" s="41"/>
      <c r="KAA237" s="41"/>
      <c r="KAB237" s="41"/>
      <c r="KAC237" s="41"/>
      <c r="KAD237" s="41"/>
      <c r="KAE237" s="41"/>
      <c r="KAF237" s="41"/>
      <c r="KAG237" s="41"/>
      <c r="KAH237" s="41"/>
      <c r="KAI237" s="41"/>
      <c r="KAJ237" s="41"/>
      <c r="KAK237" s="41"/>
      <c r="KAL237" s="41"/>
      <c r="KAM237" s="41"/>
      <c r="KAN237" s="41"/>
      <c r="KAO237" s="41"/>
      <c r="KAP237" s="41"/>
      <c r="KAQ237" s="41"/>
      <c r="KAR237" s="41"/>
      <c r="KAS237" s="41"/>
      <c r="KAT237" s="41"/>
      <c r="KAU237" s="41"/>
      <c r="KAV237" s="41"/>
      <c r="KAW237" s="41"/>
      <c r="KAX237" s="41"/>
      <c r="KAY237" s="41"/>
      <c r="KAZ237" s="41"/>
      <c r="KBA237" s="41"/>
      <c r="KBB237" s="41"/>
      <c r="KBC237" s="41"/>
      <c r="KBD237" s="41"/>
      <c r="KBE237" s="41"/>
      <c r="KBF237" s="41"/>
      <c r="KBG237" s="41"/>
      <c r="KBH237" s="41"/>
      <c r="KBI237" s="41"/>
      <c r="KBJ237" s="41"/>
      <c r="KBK237" s="41"/>
      <c r="KBL237" s="41"/>
      <c r="KBM237" s="41"/>
      <c r="KBN237" s="41"/>
      <c r="KBO237" s="41"/>
      <c r="KBP237" s="41"/>
      <c r="KBQ237" s="41"/>
      <c r="KBR237" s="41"/>
      <c r="KBS237" s="41"/>
      <c r="KBT237" s="41"/>
      <c r="KBU237" s="41"/>
      <c r="KBV237" s="41"/>
      <c r="KBW237" s="41"/>
      <c r="KBX237" s="41"/>
      <c r="KBY237" s="41"/>
      <c r="KBZ237" s="41"/>
      <c r="KCA237" s="41"/>
      <c r="KCB237" s="41"/>
      <c r="KCC237" s="41"/>
      <c r="KCD237" s="41"/>
      <c r="KCE237" s="41"/>
      <c r="KCF237" s="41"/>
      <c r="KCG237" s="41"/>
      <c r="KCH237" s="41"/>
      <c r="KCI237" s="41"/>
      <c r="KCJ237" s="41"/>
      <c r="KCK237" s="41"/>
      <c r="KCL237" s="41"/>
      <c r="KCM237" s="41"/>
      <c r="KCN237" s="41"/>
      <c r="KCO237" s="41"/>
      <c r="KCP237" s="41"/>
      <c r="KCQ237" s="41"/>
      <c r="KCR237" s="41"/>
      <c r="KCS237" s="41"/>
      <c r="KCT237" s="41"/>
      <c r="KCU237" s="41"/>
      <c r="KCV237" s="41"/>
      <c r="KCW237" s="41"/>
      <c r="KCX237" s="41"/>
      <c r="KCY237" s="41"/>
      <c r="KCZ237" s="41"/>
      <c r="KDA237" s="41"/>
      <c r="KDB237" s="41"/>
      <c r="KDC237" s="41"/>
      <c r="KDD237" s="41"/>
      <c r="KDE237" s="41"/>
      <c r="KDF237" s="41"/>
      <c r="KDG237" s="41"/>
      <c r="KDH237" s="41"/>
      <c r="KDI237" s="41"/>
      <c r="KDJ237" s="41"/>
      <c r="KDK237" s="41"/>
      <c r="KDL237" s="41"/>
      <c r="KDM237" s="41"/>
      <c r="KDN237" s="41"/>
      <c r="KDO237" s="41"/>
      <c r="KDP237" s="41"/>
      <c r="KDQ237" s="41"/>
      <c r="KDR237" s="41"/>
      <c r="KDS237" s="41"/>
      <c r="KDT237" s="41"/>
      <c r="KDU237" s="41"/>
      <c r="KDV237" s="41"/>
      <c r="KDW237" s="41"/>
      <c r="KDX237" s="41"/>
      <c r="KDY237" s="41"/>
      <c r="KDZ237" s="41"/>
      <c r="KEA237" s="41"/>
      <c r="KEB237" s="41"/>
      <c r="KEC237" s="41"/>
      <c r="KED237" s="41"/>
      <c r="KEE237" s="41"/>
      <c r="KEF237" s="41"/>
      <c r="KEG237" s="41"/>
      <c r="KEH237" s="41"/>
      <c r="KEI237" s="41"/>
      <c r="KEJ237" s="41"/>
      <c r="KEK237" s="41"/>
      <c r="KEL237" s="41"/>
      <c r="KEM237" s="41"/>
      <c r="KEN237" s="41"/>
      <c r="KEO237" s="41"/>
      <c r="KEP237" s="41"/>
      <c r="KEQ237" s="41"/>
      <c r="KER237" s="41"/>
      <c r="KES237" s="41"/>
      <c r="KET237" s="41"/>
      <c r="KEU237" s="41"/>
      <c r="KEV237" s="41"/>
      <c r="KEW237" s="41"/>
      <c r="KEX237" s="41"/>
      <c r="KEY237" s="41"/>
      <c r="KEZ237" s="41"/>
      <c r="KFA237" s="41"/>
      <c r="KFB237" s="41"/>
      <c r="KFC237" s="41"/>
      <c r="KFD237" s="41"/>
      <c r="KFE237" s="41"/>
      <c r="KFF237" s="41"/>
      <c r="KFG237" s="41"/>
      <c r="KFH237" s="41"/>
      <c r="KFI237" s="41"/>
      <c r="KFJ237" s="41"/>
      <c r="KFK237" s="41"/>
      <c r="KFL237" s="41"/>
      <c r="KFM237" s="41"/>
      <c r="KFN237" s="41"/>
      <c r="KFO237" s="41"/>
      <c r="KFP237" s="41"/>
      <c r="KFQ237" s="41"/>
      <c r="KFR237" s="41"/>
      <c r="KFS237" s="41"/>
      <c r="KFT237" s="41"/>
      <c r="KFU237" s="41"/>
      <c r="KFV237" s="41"/>
      <c r="KFW237" s="41"/>
      <c r="KFX237" s="41"/>
      <c r="KFY237" s="41"/>
      <c r="KFZ237" s="41"/>
      <c r="KGA237" s="41"/>
      <c r="KGB237" s="41"/>
      <c r="KGC237" s="41"/>
      <c r="KGD237" s="41"/>
      <c r="KGE237" s="41"/>
      <c r="KGF237" s="41"/>
      <c r="KGG237" s="41"/>
      <c r="KGH237" s="41"/>
      <c r="KGI237" s="41"/>
      <c r="KGJ237" s="41"/>
      <c r="KGK237" s="41"/>
      <c r="KGL237" s="41"/>
      <c r="KGM237" s="41"/>
      <c r="KGN237" s="41"/>
      <c r="KGO237" s="41"/>
      <c r="KGP237" s="41"/>
      <c r="KGQ237" s="41"/>
      <c r="KGR237" s="41"/>
      <c r="KGS237" s="41"/>
      <c r="KGT237" s="41"/>
      <c r="KGU237" s="41"/>
      <c r="KGV237" s="41"/>
      <c r="KGW237" s="41"/>
      <c r="KGX237" s="41"/>
      <c r="KGY237" s="41"/>
      <c r="KGZ237" s="41"/>
      <c r="KHA237" s="41"/>
      <c r="KHB237" s="41"/>
      <c r="KHC237" s="41"/>
      <c r="KHD237" s="41"/>
      <c r="KHE237" s="41"/>
      <c r="KHF237" s="41"/>
      <c r="KHG237" s="41"/>
      <c r="KHH237" s="41"/>
      <c r="KHI237" s="41"/>
      <c r="KHJ237" s="41"/>
      <c r="KHK237" s="41"/>
      <c r="KHL237" s="41"/>
      <c r="KHM237" s="41"/>
      <c r="KHN237" s="41"/>
      <c r="KHO237" s="41"/>
      <c r="KHP237" s="41"/>
      <c r="KHQ237" s="41"/>
      <c r="KHR237" s="41"/>
      <c r="KHS237" s="41"/>
      <c r="KHT237" s="41"/>
      <c r="KHU237" s="41"/>
      <c r="KHV237" s="41"/>
      <c r="KHW237" s="41"/>
      <c r="KHX237" s="41"/>
      <c r="KHY237" s="41"/>
      <c r="KHZ237" s="41"/>
      <c r="KIA237" s="41"/>
      <c r="KIB237" s="41"/>
      <c r="KIC237" s="41"/>
      <c r="KID237" s="41"/>
      <c r="KIE237" s="41"/>
      <c r="KIF237" s="41"/>
      <c r="KIG237" s="41"/>
      <c r="KIH237" s="41"/>
      <c r="KII237" s="41"/>
      <c r="KIJ237" s="41"/>
      <c r="KIK237" s="41"/>
      <c r="KIL237" s="41"/>
      <c r="KIM237" s="41"/>
      <c r="KIN237" s="41"/>
      <c r="KIO237" s="41"/>
      <c r="KIP237" s="41"/>
      <c r="KIQ237" s="41"/>
      <c r="KIR237" s="41"/>
      <c r="KIS237" s="41"/>
      <c r="KIT237" s="41"/>
      <c r="KIU237" s="41"/>
      <c r="KIV237" s="41"/>
      <c r="KIW237" s="41"/>
      <c r="KIX237" s="41"/>
      <c r="KIY237" s="41"/>
      <c r="KIZ237" s="41"/>
      <c r="KJA237" s="41"/>
      <c r="KJB237" s="41"/>
      <c r="KJC237" s="41"/>
      <c r="KJD237" s="41"/>
      <c r="KJE237" s="41"/>
      <c r="KJF237" s="41"/>
      <c r="KJG237" s="41"/>
      <c r="KJH237" s="41"/>
      <c r="KJI237" s="41"/>
      <c r="KJJ237" s="41"/>
      <c r="KJK237" s="41"/>
      <c r="KJL237" s="41"/>
      <c r="KJM237" s="41"/>
      <c r="KJN237" s="41"/>
      <c r="KJO237" s="41"/>
      <c r="KJP237" s="41"/>
      <c r="KJQ237" s="41"/>
      <c r="KJR237" s="41"/>
      <c r="KJS237" s="41"/>
      <c r="KJT237" s="41"/>
      <c r="KJU237" s="41"/>
      <c r="KJV237" s="41"/>
      <c r="KJW237" s="41"/>
      <c r="KJX237" s="41"/>
      <c r="KJY237" s="41"/>
      <c r="KJZ237" s="41"/>
      <c r="KKA237" s="41"/>
      <c r="KKB237" s="41"/>
      <c r="KKC237" s="41"/>
      <c r="KKD237" s="41"/>
      <c r="KKE237" s="41"/>
      <c r="KKF237" s="41"/>
      <c r="KKG237" s="41"/>
      <c r="KKH237" s="41"/>
      <c r="KKI237" s="41"/>
      <c r="KKJ237" s="41"/>
      <c r="KKK237" s="41"/>
      <c r="KKL237" s="41"/>
      <c r="KKM237" s="41"/>
      <c r="KKN237" s="41"/>
      <c r="KKO237" s="41"/>
      <c r="KKP237" s="41"/>
      <c r="KKQ237" s="41"/>
      <c r="KKR237" s="41"/>
      <c r="KKS237" s="41"/>
      <c r="KKT237" s="41"/>
      <c r="KKU237" s="41"/>
      <c r="KKV237" s="41"/>
      <c r="KKW237" s="41"/>
      <c r="KKX237" s="41"/>
      <c r="KKY237" s="41"/>
      <c r="KKZ237" s="41"/>
      <c r="KLA237" s="41"/>
      <c r="KLB237" s="41"/>
      <c r="KLC237" s="41"/>
      <c r="KLD237" s="41"/>
      <c r="KLE237" s="41"/>
      <c r="KLF237" s="41"/>
      <c r="KLG237" s="41"/>
      <c r="KLH237" s="41"/>
      <c r="KLI237" s="41"/>
      <c r="KLJ237" s="41"/>
      <c r="KLK237" s="41"/>
      <c r="KLL237" s="41"/>
      <c r="KLM237" s="41"/>
      <c r="KLN237" s="41"/>
      <c r="KLO237" s="41"/>
      <c r="KLP237" s="41"/>
      <c r="KLQ237" s="41"/>
      <c r="KLR237" s="41"/>
      <c r="KLS237" s="41"/>
      <c r="KLT237" s="41"/>
      <c r="KLU237" s="41"/>
      <c r="KLV237" s="41"/>
      <c r="KLW237" s="41"/>
      <c r="KLX237" s="41"/>
      <c r="KLY237" s="41"/>
      <c r="KLZ237" s="41"/>
      <c r="KMA237" s="41"/>
      <c r="KMB237" s="41"/>
      <c r="KMC237" s="41"/>
      <c r="KMD237" s="41"/>
      <c r="KME237" s="41"/>
      <c r="KMF237" s="41"/>
      <c r="KMG237" s="41"/>
      <c r="KMH237" s="41"/>
      <c r="KMI237" s="41"/>
      <c r="KMJ237" s="41"/>
      <c r="KMK237" s="41"/>
      <c r="KML237" s="41"/>
      <c r="KMM237" s="41"/>
      <c r="KMN237" s="41"/>
      <c r="KMO237" s="41"/>
      <c r="KMP237" s="41"/>
      <c r="KMQ237" s="41"/>
      <c r="KMR237" s="41"/>
      <c r="KMS237" s="41"/>
      <c r="KMT237" s="41"/>
      <c r="KMU237" s="41"/>
      <c r="KMV237" s="41"/>
      <c r="KMW237" s="41"/>
      <c r="KMX237" s="41"/>
      <c r="KMY237" s="41"/>
      <c r="KMZ237" s="41"/>
      <c r="KNA237" s="41"/>
      <c r="KNB237" s="41"/>
      <c r="KNC237" s="41"/>
      <c r="KND237" s="41"/>
      <c r="KNE237" s="41"/>
      <c r="KNF237" s="41"/>
      <c r="KNG237" s="41"/>
      <c r="KNH237" s="41"/>
      <c r="KNI237" s="41"/>
      <c r="KNJ237" s="41"/>
      <c r="KNK237" s="41"/>
      <c r="KNL237" s="41"/>
      <c r="KNM237" s="41"/>
      <c r="KNN237" s="41"/>
      <c r="KNO237" s="41"/>
      <c r="KNP237" s="41"/>
      <c r="KNQ237" s="41"/>
      <c r="KNR237" s="41"/>
      <c r="KNS237" s="41"/>
      <c r="KNT237" s="41"/>
      <c r="KNU237" s="41"/>
      <c r="KNV237" s="41"/>
      <c r="KNW237" s="41"/>
      <c r="KNX237" s="41"/>
      <c r="KNY237" s="41"/>
      <c r="KNZ237" s="41"/>
      <c r="KOA237" s="41"/>
      <c r="KOB237" s="41"/>
      <c r="KOC237" s="41"/>
      <c r="KOD237" s="41"/>
      <c r="KOE237" s="41"/>
      <c r="KOF237" s="41"/>
      <c r="KOG237" s="41"/>
      <c r="KOH237" s="41"/>
      <c r="KOI237" s="41"/>
      <c r="KOJ237" s="41"/>
      <c r="KOK237" s="41"/>
      <c r="KOL237" s="41"/>
      <c r="KOM237" s="41"/>
      <c r="KON237" s="41"/>
      <c r="KOO237" s="41"/>
      <c r="KOP237" s="41"/>
      <c r="KOQ237" s="41"/>
      <c r="KOR237" s="41"/>
      <c r="KOS237" s="41"/>
      <c r="KOT237" s="41"/>
      <c r="KOU237" s="41"/>
      <c r="KOV237" s="41"/>
      <c r="KOW237" s="41"/>
      <c r="KOX237" s="41"/>
      <c r="KOY237" s="41"/>
      <c r="KOZ237" s="41"/>
      <c r="KPA237" s="41"/>
      <c r="KPB237" s="41"/>
      <c r="KPC237" s="41"/>
      <c r="KPD237" s="41"/>
      <c r="KPE237" s="41"/>
      <c r="KPF237" s="41"/>
      <c r="KPG237" s="41"/>
      <c r="KPH237" s="41"/>
      <c r="KPI237" s="41"/>
      <c r="KPJ237" s="41"/>
      <c r="KPK237" s="41"/>
      <c r="KPL237" s="41"/>
      <c r="KPM237" s="41"/>
      <c r="KPN237" s="41"/>
      <c r="KPO237" s="41"/>
      <c r="KPP237" s="41"/>
      <c r="KPQ237" s="41"/>
      <c r="KPR237" s="41"/>
      <c r="KPS237" s="41"/>
      <c r="KPT237" s="41"/>
      <c r="KPU237" s="41"/>
      <c r="KPV237" s="41"/>
      <c r="KPW237" s="41"/>
      <c r="KPX237" s="41"/>
      <c r="KPY237" s="41"/>
      <c r="KPZ237" s="41"/>
      <c r="KQA237" s="41"/>
      <c r="KQB237" s="41"/>
      <c r="KQC237" s="41"/>
      <c r="KQD237" s="41"/>
      <c r="KQE237" s="41"/>
      <c r="KQF237" s="41"/>
      <c r="KQG237" s="41"/>
      <c r="KQH237" s="41"/>
      <c r="KQI237" s="41"/>
      <c r="KQJ237" s="41"/>
      <c r="KQK237" s="41"/>
      <c r="KQL237" s="41"/>
      <c r="KQM237" s="41"/>
      <c r="KQN237" s="41"/>
      <c r="KQO237" s="41"/>
      <c r="KQP237" s="41"/>
      <c r="KQQ237" s="41"/>
      <c r="KQR237" s="41"/>
      <c r="KQS237" s="41"/>
      <c r="KQT237" s="41"/>
      <c r="KQU237" s="41"/>
      <c r="KQV237" s="41"/>
      <c r="KQW237" s="41"/>
      <c r="KQX237" s="41"/>
      <c r="KQY237" s="41"/>
      <c r="KQZ237" s="41"/>
      <c r="KRA237" s="41"/>
      <c r="KRB237" s="41"/>
      <c r="KRC237" s="41"/>
      <c r="KRD237" s="41"/>
      <c r="KRE237" s="41"/>
      <c r="KRF237" s="41"/>
      <c r="KRG237" s="41"/>
      <c r="KRH237" s="41"/>
      <c r="KRI237" s="41"/>
      <c r="KRJ237" s="41"/>
      <c r="KRK237" s="41"/>
      <c r="KRL237" s="41"/>
      <c r="KRM237" s="41"/>
      <c r="KRN237" s="41"/>
      <c r="KRO237" s="41"/>
      <c r="KRP237" s="41"/>
      <c r="KRQ237" s="41"/>
      <c r="KRR237" s="41"/>
      <c r="KRS237" s="41"/>
      <c r="KRT237" s="41"/>
      <c r="KRU237" s="41"/>
      <c r="KRV237" s="41"/>
      <c r="KRW237" s="41"/>
      <c r="KRX237" s="41"/>
      <c r="KRY237" s="41"/>
      <c r="KRZ237" s="41"/>
      <c r="KSA237" s="41"/>
      <c r="KSB237" s="41"/>
      <c r="KSC237" s="41"/>
      <c r="KSD237" s="41"/>
      <c r="KSE237" s="41"/>
      <c r="KSF237" s="41"/>
      <c r="KSG237" s="41"/>
      <c r="KSH237" s="41"/>
      <c r="KSI237" s="41"/>
      <c r="KSJ237" s="41"/>
      <c r="KSK237" s="41"/>
      <c r="KSL237" s="41"/>
      <c r="KSM237" s="41"/>
      <c r="KSN237" s="41"/>
      <c r="KSO237" s="41"/>
      <c r="KSP237" s="41"/>
      <c r="KSQ237" s="41"/>
      <c r="KSR237" s="41"/>
      <c r="KSS237" s="41"/>
      <c r="KST237" s="41"/>
      <c r="KSU237" s="41"/>
      <c r="KSV237" s="41"/>
      <c r="KSW237" s="41"/>
      <c r="KSX237" s="41"/>
      <c r="KSY237" s="41"/>
      <c r="KSZ237" s="41"/>
      <c r="KTA237" s="41"/>
      <c r="KTB237" s="41"/>
      <c r="KTC237" s="41"/>
      <c r="KTD237" s="41"/>
      <c r="KTE237" s="41"/>
      <c r="KTF237" s="41"/>
      <c r="KTG237" s="41"/>
      <c r="KTH237" s="41"/>
      <c r="KTI237" s="41"/>
      <c r="KTJ237" s="41"/>
      <c r="KTK237" s="41"/>
      <c r="KTL237" s="41"/>
      <c r="KTM237" s="41"/>
      <c r="KTN237" s="41"/>
      <c r="KTO237" s="41"/>
      <c r="KTP237" s="41"/>
      <c r="KTQ237" s="41"/>
      <c r="KTR237" s="41"/>
      <c r="KTS237" s="41"/>
      <c r="KTT237" s="41"/>
      <c r="KTU237" s="41"/>
      <c r="KTV237" s="41"/>
      <c r="KTW237" s="41"/>
      <c r="KTX237" s="41"/>
      <c r="KTY237" s="41"/>
      <c r="KTZ237" s="41"/>
      <c r="KUA237" s="41"/>
      <c r="KUB237" s="41"/>
      <c r="KUC237" s="41"/>
      <c r="KUD237" s="41"/>
      <c r="KUE237" s="41"/>
      <c r="KUF237" s="41"/>
      <c r="KUG237" s="41"/>
      <c r="KUH237" s="41"/>
      <c r="KUI237" s="41"/>
      <c r="KUJ237" s="41"/>
      <c r="KUK237" s="41"/>
      <c r="KUL237" s="41"/>
      <c r="KUM237" s="41"/>
      <c r="KUN237" s="41"/>
      <c r="KUO237" s="41"/>
      <c r="KUP237" s="41"/>
      <c r="KUQ237" s="41"/>
      <c r="KUR237" s="41"/>
      <c r="KUS237" s="41"/>
      <c r="KUT237" s="41"/>
      <c r="KUU237" s="41"/>
      <c r="KUV237" s="41"/>
      <c r="KUW237" s="41"/>
      <c r="KUX237" s="41"/>
      <c r="KUY237" s="41"/>
      <c r="KUZ237" s="41"/>
      <c r="KVA237" s="41"/>
      <c r="KVB237" s="41"/>
      <c r="KVC237" s="41"/>
      <c r="KVD237" s="41"/>
      <c r="KVE237" s="41"/>
      <c r="KVF237" s="41"/>
      <c r="KVG237" s="41"/>
      <c r="KVH237" s="41"/>
      <c r="KVI237" s="41"/>
      <c r="KVJ237" s="41"/>
      <c r="KVK237" s="41"/>
      <c r="KVL237" s="41"/>
      <c r="KVM237" s="41"/>
      <c r="KVN237" s="41"/>
      <c r="KVO237" s="41"/>
      <c r="KVP237" s="41"/>
      <c r="KVQ237" s="41"/>
      <c r="KVR237" s="41"/>
      <c r="KVS237" s="41"/>
      <c r="KVT237" s="41"/>
      <c r="KVU237" s="41"/>
      <c r="KVV237" s="41"/>
      <c r="KVW237" s="41"/>
      <c r="KVX237" s="41"/>
      <c r="KVY237" s="41"/>
      <c r="KVZ237" s="41"/>
      <c r="KWA237" s="41"/>
      <c r="KWB237" s="41"/>
      <c r="KWC237" s="41"/>
      <c r="KWD237" s="41"/>
      <c r="KWE237" s="41"/>
      <c r="KWF237" s="41"/>
      <c r="KWG237" s="41"/>
      <c r="KWH237" s="41"/>
      <c r="KWI237" s="41"/>
      <c r="KWJ237" s="41"/>
      <c r="KWK237" s="41"/>
      <c r="KWL237" s="41"/>
      <c r="KWM237" s="41"/>
      <c r="KWN237" s="41"/>
      <c r="KWO237" s="41"/>
      <c r="KWP237" s="41"/>
      <c r="KWQ237" s="41"/>
      <c r="KWR237" s="41"/>
      <c r="KWS237" s="41"/>
      <c r="KWT237" s="41"/>
      <c r="KWU237" s="41"/>
      <c r="KWV237" s="41"/>
      <c r="KWW237" s="41"/>
      <c r="KWX237" s="41"/>
      <c r="KWY237" s="41"/>
      <c r="KWZ237" s="41"/>
      <c r="KXA237" s="41"/>
      <c r="KXB237" s="41"/>
      <c r="KXC237" s="41"/>
      <c r="KXD237" s="41"/>
      <c r="KXE237" s="41"/>
      <c r="KXF237" s="41"/>
      <c r="KXG237" s="41"/>
      <c r="KXH237" s="41"/>
      <c r="KXI237" s="41"/>
      <c r="KXJ237" s="41"/>
      <c r="KXK237" s="41"/>
      <c r="KXL237" s="41"/>
      <c r="KXM237" s="41"/>
      <c r="KXN237" s="41"/>
      <c r="KXO237" s="41"/>
      <c r="KXP237" s="41"/>
      <c r="KXQ237" s="41"/>
      <c r="KXR237" s="41"/>
      <c r="KXS237" s="41"/>
      <c r="KXT237" s="41"/>
      <c r="KXU237" s="41"/>
      <c r="KXV237" s="41"/>
      <c r="KXW237" s="41"/>
      <c r="KXX237" s="41"/>
      <c r="KXY237" s="41"/>
      <c r="KXZ237" s="41"/>
      <c r="KYA237" s="41"/>
      <c r="KYB237" s="41"/>
      <c r="KYC237" s="41"/>
      <c r="KYD237" s="41"/>
      <c r="KYE237" s="41"/>
      <c r="KYF237" s="41"/>
      <c r="KYG237" s="41"/>
      <c r="KYH237" s="41"/>
      <c r="KYI237" s="41"/>
      <c r="KYJ237" s="41"/>
      <c r="KYK237" s="41"/>
      <c r="KYL237" s="41"/>
      <c r="KYM237" s="41"/>
      <c r="KYN237" s="41"/>
      <c r="KYO237" s="41"/>
      <c r="KYP237" s="41"/>
      <c r="KYQ237" s="41"/>
      <c r="KYR237" s="41"/>
      <c r="KYS237" s="41"/>
      <c r="KYT237" s="41"/>
      <c r="KYU237" s="41"/>
      <c r="KYV237" s="41"/>
      <c r="KYW237" s="41"/>
      <c r="KYX237" s="41"/>
      <c r="KYY237" s="41"/>
      <c r="KYZ237" s="41"/>
      <c r="KZA237" s="41"/>
      <c r="KZB237" s="41"/>
      <c r="KZC237" s="41"/>
      <c r="KZD237" s="41"/>
      <c r="KZE237" s="41"/>
      <c r="KZF237" s="41"/>
      <c r="KZG237" s="41"/>
      <c r="KZH237" s="41"/>
      <c r="KZI237" s="41"/>
      <c r="KZJ237" s="41"/>
      <c r="KZK237" s="41"/>
      <c r="KZL237" s="41"/>
      <c r="KZM237" s="41"/>
      <c r="KZN237" s="41"/>
      <c r="KZO237" s="41"/>
      <c r="KZP237" s="41"/>
      <c r="KZQ237" s="41"/>
      <c r="KZR237" s="41"/>
      <c r="KZS237" s="41"/>
      <c r="KZT237" s="41"/>
      <c r="KZU237" s="41"/>
      <c r="KZV237" s="41"/>
      <c r="KZW237" s="41"/>
      <c r="KZX237" s="41"/>
      <c r="KZY237" s="41"/>
      <c r="KZZ237" s="41"/>
      <c r="LAA237" s="41"/>
      <c r="LAB237" s="41"/>
      <c r="LAC237" s="41"/>
      <c r="LAD237" s="41"/>
      <c r="LAE237" s="41"/>
      <c r="LAF237" s="41"/>
      <c r="LAG237" s="41"/>
      <c r="LAH237" s="41"/>
      <c r="LAI237" s="41"/>
      <c r="LAJ237" s="41"/>
      <c r="LAK237" s="41"/>
      <c r="LAL237" s="41"/>
      <c r="LAM237" s="41"/>
      <c r="LAN237" s="41"/>
      <c r="LAO237" s="41"/>
      <c r="LAP237" s="41"/>
      <c r="LAQ237" s="41"/>
      <c r="LAR237" s="41"/>
      <c r="LAS237" s="41"/>
      <c r="LAT237" s="41"/>
      <c r="LAU237" s="41"/>
      <c r="LAV237" s="41"/>
      <c r="LAW237" s="41"/>
      <c r="LAX237" s="41"/>
      <c r="LAY237" s="41"/>
      <c r="LAZ237" s="41"/>
      <c r="LBA237" s="41"/>
      <c r="LBB237" s="41"/>
      <c r="LBC237" s="41"/>
      <c r="LBD237" s="41"/>
      <c r="LBE237" s="41"/>
      <c r="LBF237" s="41"/>
      <c r="LBG237" s="41"/>
      <c r="LBH237" s="41"/>
      <c r="LBI237" s="41"/>
      <c r="LBJ237" s="41"/>
      <c r="LBK237" s="41"/>
      <c r="LBL237" s="41"/>
      <c r="LBM237" s="41"/>
      <c r="LBN237" s="41"/>
      <c r="LBO237" s="41"/>
      <c r="LBP237" s="41"/>
      <c r="LBQ237" s="41"/>
      <c r="LBR237" s="41"/>
      <c r="LBS237" s="41"/>
      <c r="LBT237" s="41"/>
      <c r="LBU237" s="41"/>
      <c r="LBV237" s="41"/>
      <c r="LBW237" s="41"/>
      <c r="LBX237" s="41"/>
      <c r="LBY237" s="41"/>
      <c r="LBZ237" s="41"/>
      <c r="LCA237" s="41"/>
      <c r="LCB237" s="41"/>
      <c r="LCC237" s="41"/>
      <c r="LCD237" s="41"/>
      <c r="LCE237" s="41"/>
      <c r="LCF237" s="41"/>
      <c r="LCG237" s="41"/>
      <c r="LCH237" s="41"/>
      <c r="LCI237" s="41"/>
      <c r="LCJ237" s="41"/>
      <c r="LCK237" s="41"/>
      <c r="LCL237" s="41"/>
      <c r="LCM237" s="41"/>
      <c r="LCN237" s="41"/>
      <c r="LCO237" s="41"/>
      <c r="LCP237" s="41"/>
      <c r="LCQ237" s="41"/>
      <c r="LCR237" s="41"/>
      <c r="LCS237" s="41"/>
      <c r="LCT237" s="41"/>
      <c r="LCU237" s="41"/>
      <c r="LCV237" s="41"/>
      <c r="LCW237" s="41"/>
      <c r="LCX237" s="41"/>
      <c r="LCY237" s="41"/>
      <c r="LCZ237" s="41"/>
      <c r="LDA237" s="41"/>
      <c r="LDB237" s="41"/>
      <c r="LDC237" s="41"/>
      <c r="LDD237" s="41"/>
      <c r="LDE237" s="41"/>
      <c r="LDF237" s="41"/>
      <c r="LDG237" s="41"/>
      <c r="LDH237" s="41"/>
      <c r="LDI237" s="41"/>
      <c r="LDJ237" s="41"/>
      <c r="LDK237" s="41"/>
      <c r="LDL237" s="41"/>
      <c r="LDM237" s="41"/>
      <c r="LDN237" s="41"/>
      <c r="LDO237" s="41"/>
      <c r="LDP237" s="41"/>
      <c r="LDQ237" s="41"/>
      <c r="LDR237" s="41"/>
      <c r="LDS237" s="41"/>
      <c r="LDT237" s="41"/>
      <c r="LDU237" s="41"/>
      <c r="LDV237" s="41"/>
      <c r="LDW237" s="41"/>
      <c r="LDX237" s="41"/>
      <c r="LDY237" s="41"/>
      <c r="LDZ237" s="41"/>
      <c r="LEA237" s="41"/>
      <c r="LEB237" s="41"/>
      <c r="LEC237" s="41"/>
      <c r="LED237" s="41"/>
      <c r="LEE237" s="41"/>
      <c r="LEF237" s="41"/>
      <c r="LEG237" s="41"/>
      <c r="LEH237" s="41"/>
      <c r="LEI237" s="41"/>
      <c r="LEJ237" s="41"/>
      <c r="LEK237" s="41"/>
      <c r="LEL237" s="41"/>
      <c r="LEM237" s="41"/>
      <c r="LEN237" s="41"/>
      <c r="LEO237" s="41"/>
      <c r="LEP237" s="41"/>
      <c r="LEQ237" s="41"/>
      <c r="LER237" s="41"/>
      <c r="LES237" s="41"/>
      <c r="LET237" s="41"/>
      <c r="LEU237" s="41"/>
      <c r="LEV237" s="41"/>
      <c r="LEW237" s="41"/>
      <c r="LEX237" s="41"/>
      <c r="LEY237" s="41"/>
      <c r="LEZ237" s="41"/>
      <c r="LFA237" s="41"/>
      <c r="LFB237" s="41"/>
      <c r="LFC237" s="41"/>
      <c r="LFD237" s="41"/>
      <c r="LFE237" s="41"/>
      <c r="LFF237" s="41"/>
      <c r="LFG237" s="41"/>
      <c r="LFH237" s="41"/>
      <c r="LFI237" s="41"/>
      <c r="LFJ237" s="41"/>
      <c r="LFK237" s="41"/>
      <c r="LFL237" s="41"/>
      <c r="LFM237" s="41"/>
      <c r="LFN237" s="41"/>
      <c r="LFO237" s="41"/>
      <c r="LFP237" s="41"/>
      <c r="LFQ237" s="41"/>
      <c r="LFR237" s="41"/>
      <c r="LFS237" s="41"/>
      <c r="LFT237" s="41"/>
      <c r="LFU237" s="41"/>
      <c r="LFV237" s="41"/>
      <c r="LFW237" s="41"/>
      <c r="LFX237" s="41"/>
      <c r="LFY237" s="41"/>
      <c r="LFZ237" s="41"/>
      <c r="LGA237" s="41"/>
      <c r="LGB237" s="41"/>
      <c r="LGC237" s="41"/>
      <c r="LGD237" s="41"/>
      <c r="LGE237" s="41"/>
      <c r="LGF237" s="41"/>
      <c r="LGG237" s="41"/>
      <c r="LGH237" s="41"/>
      <c r="LGI237" s="41"/>
      <c r="LGJ237" s="41"/>
      <c r="LGK237" s="41"/>
      <c r="LGL237" s="41"/>
      <c r="LGM237" s="41"/>
      <c r="LGN237" s="41"/>
      <c r="LGO237" s="41"/>
      <c r="LGP237" s="41"/>
      <c r="LGQ237" s="41"/>
      <c r="LGR237" s="41"/>
      <c r="LGS237" s="41"/>
      <c r="LGT237" s="41"/>
      <c r="LGU237" s="41"/>
      <c r="LGV237" s="41"/>
      <c r="LGW237" s="41"/>
      <c r="LGX237" s="41"/>
      <c r="LGY237" s="41"/>
      <c r="LGZ237" s="41"/>
      <c r="LHA237" s="41"/>
      <c r="LHB237" s="41"/>
      <c r="LHC237" s="41"/>
      <c r="LHD237" s="41"/>
      <c r="LHE237" s="41"/>
      <c r="LHF237" s="41"/>
      <c r="LHG237" s="41"/>
      <c r="LHH237" s="41"/>
      <c r="LHI237" s="41"/>
      <c r="LHJ237" s="41"/>
      <c r="LHK237" s="41"/>
      <c r="LHL237" s="41"/>
      <c r="LHM237" s="41"/>
      <c r="LHN237" s="41"/>
      <c r="LHO237" s="41"/>
      <c r="LHP237" s="41"/>
      <c r="LHQ237" s="41"/>
      <c r="LHR237" s="41"/>
      <c r="LHS237" s="41"/>
      <c r="LHT237" s="41"/>
      <c r="LHU237" s="41"/>
      <c r="LHV237" s="41"/>
      <c r="LHW237" s="41"/>
      <c r="LHX237" s="41"/>
      <c r="LHY237" s="41"/>
      <c r="LHZ237" s="41"/>
      <c r="LIA237" s="41"/>
      <c r="LIB237" s="41"/>
      <c r="LIC237" s="41"/>
      <c r="LID237" s="41"/>
      <c r="LIE237" s="41"/>
      <c r="LIF237" s="41"/>
      <c r="LIG237" s="41"/>
      <c r="LIH237" s="41"/>
      <c r="LII237" s="41"/>
      <c r="LIJ237" s="41"/>
      <c r="LIK237" s="41"/>
      <c r="LIL237" s="41"/>
      <c r="LIM237" s="41"/>
      <c r="LIN237" s="41"/>
      <c r="LIO237" s="41"/>
      <c r="LIP237" s="41"/>
      <c r="LIQ237" s="41"/>
      <c r="LIR237" s="41"/>
      <c r="LIS237" s="41"/>
      <c r="LIT237" s="41"/>
      <c r="LIU237" s="41"/>
      <c r="LIV237" s="41"/>
      <c r="LIW237" s="41"/>
      <c r="LIX237" s="41"/>
      <c r="LIY237" s="41"/>
      <c r="LIZ237" s="41"/>
      <c r="LJA237" s="41"/>
      <c r="LJB237" s="41"/>
      <c r="LJC237" s="41"/>
      <c r="LJD237" s="41"/>
      <c r="LJE237" s="41"/>
      <c r="LJF237" s="41"/>
      <c r="LJG237" s="41"/>
      <c r="LJH237" s="41"/>
      <c r="LJI237" s="41"/>
      <c r="LJJ237" s="41"/>
      <c r="LJK237" s="41"/>
      <c r="LJL237" s="41"/>
      <c r="LJM237" s="41"/>
      <c r="LJN237" s="41"/>
      <c r="LJO237" s="41"/>
      <c r="LJP237" s="41"/>
      <c r="LJQ237" s="41"/>
      <c r="LJR237" s="41"/>
      <c r="LJS237" s="41"/>
      <c r="LJT237" s="41"/>
      <c r="LJU237" s="41"/>
      <c r="LJV237" s="41"/>
      <c r="LJW237" s="41"/>
      <c r="LJX237" s="41"/>
      <c r="LJY237" s="41"/>
      <c r="LJZ237" s="41"/>
      <c r="LKA237" s="41"/>
      <c r="LKB237" s="41"/>
      <c r="LKC237" s="41"/>
      <c r="LKD237" s="41"/>
      <c r="LKE237" s="41"/>
      <c r="LKF237" s="41"/>
      <c r="LKG237" s="41"/>
      <c r="LKH237" s="41"/>
      <c r="LKI237" s="41"/>
      <c r="LKJ237" s="41"/>
      <c r="LKK237" s="41"/>
      <c r="LKL237" s="41"/>
      <c r="LKM237" s="41"/>
      <c r="LKN237" s="41"/>
      <c r="LKO237" s="41"/>
      <c r="LKP237" s="41"/>
      <c r="LKQ237" s="41"/>
      <c r="LKR237" s="41"/>
      <c r="LKS237" s="41"/>
      <c r="LKT237" s="41"/>
      <c r="LKU237" s="41"/>
      <c r="LKV237" s="41"/>
      <c r="LKW237" s="41"/>
      <c r="LKX237" s="41"/>
      <c r="LKY237" s="41"/>
      <c r="LKZ237" s="41"/>
      <c r="LLA237" s="41"/>
      <c r="LLB237" s="41"/>
      <c r="LLC237" s="41"/>
      <c r="LLD237" s="41"/>
      <c r="LLE237" s="41"/>
      <c r="LLF237" s="41"/>
      <c r="LLG237" s="41"/>
      <c r="LLH237" s="41"/>
      <c r="LLI237" s="41"/>
      <c r="LLJ237" s="41"/>
      <c r="LLK237" s="41"/>
      <c r="LLL237" s="41"/>
      <c r="LLM237" s="41"/>
      <c r="LLN237" s="41"/>
      <c r="LLO237" s="41"/>
      <c r="LLP237" s="41"/>
      <c r="LLQ237" s="41"/>
      <c r="LLR237" s="41"/>
      <c r="LLS237" s="41"/>
      <c r="LLT237" s="41"/>
      <c r="LLU237" s="41"/>
      <c r="LLV237" s="41"/>
      <c r="LLW237" s="41"/>
      <c r="LLX237" s="41"/>
      <c r="LLY237" s="41"/>
      <c r="LLZ237" s="41"/>
      <c r="LMA237" s="41"/>
      <c r="LMB237" s="41"/>
      <c r="LMC237" s="41"/>
      <c r="LMD237" s="41"/>
      <c r="LME237" s="41"/>
      <c r="LMF237" s="41"/>
      <c r="LMG237" s="41"/>
      <c r="LMH237" s="41"/>
      <c r="LMI237" s="41"/>
      <c r="LMJ237" s="41"/>
      <c r="LMK237" s="41"/>
      <c r="LML237" s="41"/>
      <c r="LMM237" s="41"/>
      <c r="LMN237" s="41"/>
      <c r="LMO237" s="41"/>
      <c r="LMP237" s="41"/>
      <c r="LMQ237" s="41"/>
      <c r="LMR237" s="41"/>
      <c r="LMS237" s="41"/>
      <c r="LMT237" s="41"/>
      <c r="LMU237" s="41"/>
      <c r="LMV237" s="41"/>
      <c r="LMW237" s="41"/>
      <c r="LMX237" s="41"/>
      <c r="LMY237" s="41"/>
      <c r="LMZ237" s="41"/>
      <c r="LNA237" s="41"/>
      <c r="LNB237" s="41"/>
      <c r="LNC237" s="41"/>
      <c r="LND237" s="41"/>
      <c r="LNE237" s="41"/>
      <c r="LNF237" s="41"/>
      <c r="LNG237" s="41"/>
      <c r="LNH237" s="41"/>
      <c r="LNI237" s="41"/>
      <c r="LNJ237" s="41"/>
      <c r="LNK237" s="41"/>
      <c r="LNL237" s="41"/>
      <c r="LNM237" s="41"/>
      <c r="LNN237" s="41"/>
      <c r="LNO237" s="41"/>
      <c r="LNP237" s="41"/>
      <c r="LNQ237" s="41"/>
      <c r="LNR237" s="41"/>
      <c r="LNS237" s="41"/>
      <c r="LNT237" s="41"/>
      <c r="LNU237" s="41"/>
      <c r="LNV237" s="41"/>
      <c r="LNW237" s="41"/>
      <c r="LNX237" s="41"/>
      <c r="LNY237" s="41"/>
      <c r="LNZ237" s="41"/>
      <c r="LOA237" s="41"/>
      <c r="LOB237" s="41"/>
      <c r="LOC237" s="41"/>
      <c r="LOD237" s="41"/>
      <c r="LOE237" s="41"/>
      <c r="LOF237" s="41"/>
      <c r="LOG237" s="41"/>
      <c r="LOH237" s="41"/>
      <c r="LOI237" s="41"/>
      <c r="LOJ237" s="41"/>
      <c r="LOK237" s="41"/>
      <c r="LOL237" s="41"/>
      <c r="LOM237" s="41"/>
      <c r="LON237" s="41"/>
      <c r="LOO237" s="41"/>
      <c r="LOP237" s="41"/>
      <c r="LOQ237" s="41"/>
      <c r="LOR237" s="41"/>
      <c r="LOS237" s="41"/>
      <c r="LOT237" s="41"/>
      <c r="LOU237" s="41"/>
      <c r="LOV237" s="41"/>
      <c r="LOW237" s="41"/>
      <c r="LOX237" s="41"/>
      <c r="LOY237" s="41"/>
      <c r="LOZ237" s="41"/>
      <c r="LPA237" s="41"/>
      <c r="LPB237" s="41"/>
      <c r="LPC237" s="41"/>
      <c r="LPD237" s="41"/>
      <c r="LPE237" s="41"/>
      <c r="LPF237" s="41"/>
      <c r="LPG237" s="41"/>
      <c r="LPH237" s="41"/>
      <c r="LPI237" s="41"/>
      <c r="LPJ237" s="41"/>
      <c r="LPK237" s="41"/>
      <c r="LPL237" s="41"/>
      <c r="LPM237" s="41"/>
      <c r="LPN237" s="41"/>
      <c r="LPO237" s="41"/>
      <c r="LPP237" s="41"/>
      <c r="LPQ237" s="41"/>
      <c r="LPR237" s="41"/>
      <c r="LPS237" s="41"/>
      <c r="LPT237" s="41"/>
      <c r="LPU237" s="41"/>
      <c r="LPV237" s="41"/>
      <c r="LPW237" s="41"/>
      <c r="LPX237" s="41"/>
      <c r="LPY237" s="41"/>
      <c r="LPZ237" s="41"/>
      <c r="LQA237" s="41"/>
      <c r="LQB237" s="41"/>
      <c r="LQC237" s="41"/>
      <c r="LQD237" s="41"/>
      <c r="LQE237" s="41"/>
      <c r="LQF237" s="41"/>
      <c r="LQG237" s="41"/>
      <c r="LQH237" s="41"/>
      <c r="LQI237" s="41"/>
      <c r="LQJ237" s="41"/>
      <c r="LQK237" s="41"/>
      <c r="LQL237" s="41"/>
      <c r="LQM237" s="41"/>
      <c r="LQN237" s="41"/>
      <c r="LQO237" s="41"/>
      <c r="LQP237" s="41"/>
      <c r="LQQ237" s="41"/>
      <c r="LQR237" s="41"/>
      <c r="LQS237" s="41"/>
      <c r="LQT237" s="41"/>
      <c r="LQU237" s="41"/>
      <c r="LQV237" s="41"/>
      <c r="LQW237" s="41"/>
      <c r="LQX237" s="41"/>
      <c r="LQY237" s="41"/>
      <c r="LQZ237" s="41"/>
      <c r="LRA237" s="41"/>
      <c r="LRB237" s="41"/>
      <c r="LRC237" s="41"/>
      <c r="LRD237" s="41"/>
      <c r="LRE237" s="41"/>
      <c r="LRF237" s="41"/>
      <c r="LRG237" s="41"/>
      <c r="LRH237" s="41"/>
      <c r="LRI237" s="41"/>
      <c r="LRJ237" s="41"/>
      <c r="LRK237" s="41"/>
      <c r="LRL237" s="41"/>
      <c r="LRM237" s="41"/>
      <c r="LRN237" s="41"/>
      <c r="LRO237" s="41"/>
      <c r="LRP237" s="41"/>
      <c r="LRQ237" s="41"/>
      <c r="LRR237" s="41"/>
      <c r="LRS237" s="41"/>
      <c r="LRT237" s="41"/>
      <c r="LRU237" s="41"/>
      <c r="LRV237" s="41"/>
      <c r="LRW237" s="41"/>
      <c r="LRX237" s="41"/>
      <c r="LRY237" s="41"/>
      <c r="LRZ237" s="41"/>
      <c r="LSA237" s="41"/>
      <c r="LSB237" s="41"/>
      <c r="LSC237" s="41"/>
      <c r="LSD237" s="41"/>
      <c r="LSE237" s="41"/>
      <c r="LSF237" s="41"/>
      <c r="LSG237" s="41"/>
      <c r="LSH237" s="41"/>
      <c r="LSI237" s="41"/>
      <c r="LSJ237" s="41"/>
      <c r="LSK237" s="41"/>
      <c r="LSL237" s="41"/>
      <c r="LSM237" s="41"/>
      <c r="LSN237" s="41"/>
      <c r="LSO237" s="41"/>
      <c r="LSP237" s="41"/>
      <c r="LSQ237" s="41"/>
      <c r="LSR237" s="41"/>
      <c r="LSS237" s="41"/>
      <c r="LST237" s="41"/>
      <c r="LSU237" s="41"/>
      <c r="LSV237" s="41"/>
      <c r="LSW237" s="41"/>
      <c r="LSX237" s="41"/>
      <c r="LSY237" s="41"/>
      <c r="LSZ237" s="41"/>
      <c r="LTA237" s="41"/>
      <c r="LTB237" s="41"/>
      <c r="LTC237" s="41"/>
      <c r="LTD237" s="41"/>
      <c r="LTE237" s="41"/>
      <c r="LTF237" s="41"/>
      <c r="LTG237" s="41"/>
      <c r="LTH237" s="41"/>
      <c r="LTI237" s="41"/>
      <c r="LTJ237" s="41"/>
      <c r="LTK237" s="41"/>
      <c r="LTL237" s="41"/>
      <c r="LTM237" s="41"/>
      <c r="LTN237" s="41"/>
      <c r="LTO237" s="41"/>
      <c r="LTP237" s="41"/>
      <c r="LTQ237" s="41"/>
      <c r="LTR237" s="41"/>
      <c r="LTS237" s="41"/>
      <c r="LTT237" s="41"/>
      <c r="LTU237" s="41"/>
      <c r="LTV237" s="41"/>
      <c r="LTW237" s="41"/>
      <c r="LTX237" s="41"/>
      <c r="LTY237" s="41"/>
      <c r="LTZ237" s="41"/>
      <c r="LUA237" s="41"/>
      <c r="LUB237" s="41"/>
      <c r="LUC237" s="41"/>
      <c r="LUD237" s="41"/>
      <c r="LUE237" s="41"/>
      <c r="LUF237" s="41"/>
      <c r="LUG237" s="41"/>
      <c r="LUH237" s="41"/>
      <c r="LUI237" s="41"/>
      <c r="LUJ237" s="41"/>
      <c r="LUK237" s="41"/>
      <c r="LUL237" s="41"/>
      <c r="LUM237" s="41"/>
      <c r="LUN237" s="41"/>
      <c r="LUO237" s="41"/>
      <c r="LUP237" s="41"/>
      <c r="LUQ237" s="41"/>
      <c r="LUR237" s="41"/>
      <c r="LUS237" s="41"/>
      <c r="LUT237" s="41"/>
      <c r="LUU237" s="41"/>
      <c r="LUV237" s="41"/>
      <c r="LUW237" s="41"/>
      <c r="LUX237" s="41"/>
      <c r="LUY237" s="41"/>
      <c r="LUZ237" s="41"/>
      <c r="LVA237" s="41"/>
      <c r="LVB237" s="41"/>
      <c r="LVC237" s="41"/>
      <c r="LVD237" s="41"/>
      <c r="LVE237" s="41"/>
      <c r="LVF237" s="41"/>
      <c r="LVG237" s="41"/>
      <c r="LVH237" s="41"/>
      <c r="LVI237" s="41"/>
      <c r="LVJ237" s="41"/>
      <c r="LVK237" s="41"/>
      <c r="LVL237" s="41"/>
      <c r="LVM237" s="41"/>
      <c r="LVN237" s="41"/>
      <c r="LVO237" s="41"/>
      <c r="LVP237" s="41"/>
      <c r="LVQ237" s="41"/>
      <c r="LVR237" s="41"/>
      <c r="LVS237" s="41"/>
      <c r="LVT237" s="41"/>
      <c r="LVU237" s="41"/>
      <c r="LVV237" s="41"/>
      <c r="LVW237" s="41"/>
      <c r="LVX237" s="41"/>
      <c r="LVY237" s="41"/>
      <c r="LVZ237" s="41"/>
      <c r="LWA237" s="41"/>
      <c r="LWB237" s="41"/>
      <c r="LWC237" s="41"/>
      <c r="LWD237" s="41"/>
      <c r="LWE237" s="41"/>
      <c r="LWF237" s="41"/>
      <c r="LWG237" s="41"/>
      <c r="LWH237" s="41"/>
      <c r="LWI237" s="41"/>
      <c r="LWJ237" s="41"/>
      <c r="LWK237" s="41"/>
      <c r="LWL237" s="41"/>
      <c r="LWM237" s="41"/>
      <c r="LWN237" s="41"/>
      <c r="LWO237" s="41"/>
      <c r="LWP237" s="41"/>
      <c r="LWQ237" s="41"/>
      <c r="LWR237" s="41"/>
      <c r="LWS237" s="41"/>
      <c r="LWT237" s="41"/>
      <c r="LWU237" s="41"/>
      <c r="LWV237" s="41"/>
      <c r="LWW237" s="41"/>
      <c r="LWX237" s="41"/>
      <c r="LWY237" s="41"/>
      <c r="LWZ237" s="41"/>
      <c r="LXA237" s="41"/>
      <c r="LXB237" s="41"/>
      <c r="LXC237" s="41"/>
      <c r="LXD237" s="41"/>
      <c r="LXE237" s="41"/>
      <c r="LXF237" s="41"/>
      <c r="LXG237" s="41"/>
      <c r="LXH237" s="41"/>
      <c r="LXI237" s="41"/>
      <c r="LXJ237" s="41"/>
      <c r="LXK237" s="41"/>
      <c r="LXL237" s="41"/>
      <c r="LXM237" s="41"/>
      <c r="LXN237" s="41"/>
      <c r="LXO237" s="41"/>
      <c r="LXP237" s="41"/>
      <c r="LXQ237" s="41"/>
      <c r="LXR237" s="41"/>
      <c r="LXS237" s="41"/>
      <c r="LXT237" s="41"/>
      <c r="LXU237" s="41"/>
      <c r="LXV237" s="41"/>
      <c r="LXW237" s="41"/>
      <c r="LXX237" s="41"/>
      <c r="LXY237" s="41"/>
      <c r="LXZ237" s="41"/>
      <c r="LYA237" s="41"/>
      <c r="LYB237" s="41"/>
      <c r="LYC237" s="41"/>
      <c r="LYD237" s="41"/>
      <c r="LYE237" s="41"/>
      <c r="LYF237" s="41"/>
      <c r="LYG237" s="41"/>
      <c r="LYH237" s="41"/>
      <c r="LYI237" s="41"/>
      <c r="LYJ237" s="41"/>
      <c r="LYK237" s="41"/>
      <c r="LYL237" s="41"/>
      <c r="LYM237" s="41"/>
      <c r="LYN237" s="41"/>
      <c r="LYO237" s="41"/>
      <c r="LYP237" s="41"/>
      <c r="LYQ237" s="41"/>
      <c r="LYR237" s="41"/>
      <c r="LYS237" s="41"/>
      <c r="LYT237" s="41"/>
      <c r="LYU237" s="41"/>
      <c r="LYV237" s="41"/>
      <c r="LYW237" s="41"/>
      <c r="LYX237" s="41"/>
      <c r="LYY237" s="41"/>
      <c r="LYZ237" s="41"/>
      <c r="LZA237" s="41"/>
      <c r="LZB237" s="41"/>
      <c r="LZC237" s="41"/>
      <c r="LZD237" s="41"/>
      <c r="LZE237" s="41"/>
      <c r="LZF237" s="41"/>
      <c r="LZG237" s="41"/>
      <c r="LZH237" s="41"/>
      <c r="LZI237" s="41"/>
      <c r="LZJ237" s="41"/>
      <c r="LZK237" s="41"/>
      <c r="LZL237" s="41"/>
      <c r="LZM237" s="41"/>
      <c r="LZN237" s="41"/>
      <c r="LZO237" s="41"/>
      <c r="LZP237" s="41"/>
      <c r="LZQ237" s="41"/>
      <c r="LZR237" s="41"/>
      <c r="LZS237" s="41"/>
      <c r="LZT237" s="41"/>
      <c r="LZU237" s="41"/>
      <c r="LZV237" s="41"/>
      <c r="LZW237" s="41"/>
      <c r="LZX237" s="41"/>
      <c r="LZY237" s="41"/>
      <c r="LZZ237" s="41"/>
      <c r="MAA237" s="41"/>
      <c r="MAB237" s="41"/>
      <c r="MAC237" s="41"/>
      <c r="MAD237" s="41"/>
      <c r="MAE237" s="41"/>
      <c r="MAF237" s="41"/>
      <c r="MAG237" s="41"/>
      <c r="MAH237" s="41"/>
      <c r="MAI237" s="41"/>
      <c r="MAJ237" s="41"/>
      <c r="MAK237" s="41"/>
      <c r="MAL237" s="41"/>
      <c r="MAM237" s="41"/>
      <c r="MAN237" s="41"/>
      <c r="MAO237" s="41"/>
      <c r="MAP237" s="41"/>
      <c r="MAQ237" s="41"/>
      <c r="MAR237" s="41"/>
      <c r="MAS237" s="41"/>
      <c r="MAT237" s="41"/>
      <c r="MAU237" s="41"/>
      <c r="MAV237" s="41"/>
      <c r="MAW237" s="41"/>
      <c r="MAX237" s="41"/>
      <c r="MAY237" s="41"/>
      <c r="MAZ237" s="41"/>
      <c r="MBA237" s="41"/>
      <c r="MBB237" s="41"/>
      <c r="MBC237" s="41"/>
      <c r="MBD237" s="41"/>
      <c r="MBE237" s="41"/>
      <c r="MBF237" s="41"/>
      <c r="MBG237" s="41"/>
      <c r="MBH237" s="41"/>
      <c r="MBI237" s="41"/>
      <c r="MBJ237" s="41"/>
      <c r="MBK237" s="41"/>
      <c r="MBL237" s="41"/>
      <c r="MBM237" s="41"/>
      <c r="MBN237" s="41"/>
      <c r="MBO237" s="41"/>
      <c r="MBP237" s="41"/>
      <c r="MBQ237" s="41"/>
      <c r="MBR237" s="41"/>
      <c r="MBS237" s="41"/>
      <c r="MBT237" s="41"/>
      <c r="MBU237" s="41"/>
      <c r="MBV237" s="41"/>
      <c r="MBW237" s="41"/>
      <c r="MBX237" s="41"/>
      <c r="MBY237" s="41"/>
      <c r="MBZ237" s="41"/>
      <c r="MCA237" s="41"/>
      <c r="MCB237" s="41"/>
      <c r="MCC237" s="41"/>
      <c r="MCD237" s="41"/>
      <c r="MCE237" s="41"/>
      <c r="MCF237" s="41"/>
      <c r="MCG237" s="41"/>
      <c r="MCH237" s="41"/>
      <c r="MCI237" s="41"/>
      <c r="MCJ237" s="41"/>
      <c r="MCK237" s="41"/>
      <c r="MCL237" s="41"/>
      <c r="MCM237" s="41"/>
      <c r="MCN237" s="41"/>
      <c r="MCO237" s="41"/>
      <c r="MCP237" s="41"/>
      <c r="MCQ237" s="41"/>
      <c r="MCR237" s="41"/>
      <c r="MCS237" s="41"/>
      <c r="MCT237" s="41"/>
      <c r="MCU237" s="41"/>
      <c r="MCV237" s="41"/>
      <c r="MCW237" s="41"/>
      <c r="MCX237" s="41"/>
      <c r="MCY237" s="41"/>
      <c r="MCZ237" s="41"/>
      <c r="MDA237" s="41"/>
      <c r="MDB237" s="41"/>
      <c r="MDC237" s="41"/>
      <c r="MDD237" s="41"/>
      <c r="MDE237" s="41"/>
      <c r="MDF237" s="41"/>
      <c r="MDG237" s="41"/>
      <c r="MDH237" s="41"/>
      <c r="MDI237" s="41"/>
      <c r="MDJ237" s="41"/>
      <c r="MDK237" s="41"/>
      <c r="MDL237" s="41"/>
      <c r="MDM237" s="41"/>
      <c r="MDN237" s="41"/>
      <c r="MDO237" s="41"/>
      <c r="MDP237" s="41"/>
      <c r="MDQ237" s="41"/>
      <c r="MDR237" s="41"/>
      <c r="MDS237" s="41"/>
      <c r="MDT237" s="41"/>
      <c r="MDU237" s="41"/>
      <c r="MDV237" s="41"/>
      <c r="MDW237" s="41"/>
      <c r="MDX237" s="41"/>
      <c r="MDY237" s="41"/>
      <c r="MDZ237" s="41"/>
      <c r="MEA237" s="41"/>
      <c r="MEB237" s="41"/>
      <c r="MEC237" s="41"/>
      <c r="MED237" s="41"/>
      <c r="MEE237" s="41"/>
      <c r="MEF237" s="41"/>
      <c r="MEG237" s="41"/>
      <c r="MEH237" s="41"/>
      <c r="MEI237" s="41"/>
      <c r="MEJ237" s="41"/>
      <c r="MEK237" s="41"/>
      <c r="MEL237" s="41"/>
      <c r="MEM237" s="41"/>
      <c r="MEN237" s="41"/>
      <c r="MEO237" s="41"/>
      <c r="MEP237" s="41"/>
      <c r="MEQ237" s="41"/>
      <c r="MER237" s="41"/>
      <c r="MES237" s="41"/>
      <c r="MET237" s="41"/>
      <c r="MEU237" s="41"/>
      <c r="MEV237" s="41"/>
      <c r="MEW237" s="41"/>
      <c r="MEX237" s="41"/>
      <c r="MEY237" s="41"/>
      <c r="MEZ237" s="41"/>
      <c r="MFA237" s="41"/>
      <c r="MFB237" s="41"/>
      <c r="MFC237" s="41"/>
      <c r="MFD237" s="41"/>
      <c r="MFE237" s="41"/>
      <c r="MFF237" s="41"/>
      <c r="MFG237" s="41"/>
      <c r="MFH237" s="41"/>
      <c r="MFI237" s="41"/>
      <c r="MFJ237" s="41"/>
      <c r="MFK237" s="41"/>
      <c r="MFL237" s="41"/>
      <c r="MFM237" s="41"/>
      <c r="MFN237" s="41"/>
      <c r="MFO237" s="41"/>
      <c r="MFP237" s="41"/>
      <c r="MFQ237" s="41"/>
      <c r="MFR237" s="41"/>
      <c r="MFS237" s="41"/>
      <c r="MFT237" s="41"/>
      <c r="MFU237" s="41"/>
      <c r="MFV237" s="41"/>
      <c r="MFW237" s="41"/>
      <c r="MFX237" s="41"/>
      <c r="MFY237" s="41"/>
      <c r="MFZ237" s="41"/>
      <c r="MGA237" s="41"/>
      <c r="MGB237" s="41"/>
      <c r="MGC237" s="41"/>
      <c r="MGD237" s="41"/>
      <c r="MGE237" s="41"/>
      <c r="MGF237" s="41"/>
      <c r="MGG237" s="41"/>
      <c r="MGH237" s="41"/>
      <c r="MGI237" s="41"/>
      <c r="MGJ237" s="41"/>
      <c r="MGK237" s="41"/>
      <c r="MGL237" s="41"/>
      <c r="MGM237" s="41"/>
      <c r="MGN237" s="41"/>
      <c r="MGO237" s="41"/>
      <c r="MGP237" s="41"/>
      <c r="MGQ237" s="41"/>
      <c r="MGR237" s="41"/>
      <c r="MGS237" s="41"/>
      <c r="MGT237" s="41"/>
      <c r="MGU237" s="41"/>
      <c r="MGV237" s="41"/>
      <c r="MGW237" s="41"/>
      <c r="MGX237" s="41"/>
      <c r="MGY237" s="41"/>
      <c r="MGZ237" s="41"/>
      <c r="MHA237" s="41"/>
      <c r="MHB237" s="41"/>
      <c r="MHC237" s="41"/>
      <c r="MHD237" s="41"/>
      <c r="MHE237" s="41"/>
      <c r="MHF237" s="41"/>
      <c r="MHG237" s="41"/>
      <c r="MHH237" s="41"/>
      <c r="MHI237" s="41"/>
      <c r="MHJ237" s="41"/>
      <c r="MHK237" s="41"/>
      <c r="MHL237" s="41"/>
      <c r="MHM237" s="41"/>
      <c r="MHN237" s="41"/>
      <c r="MHO237" s="41"/>
      <c r="MHP237" s="41"/>
      <c r="MHQ237" s="41"/>
      <c r="MHR237" s="41"/>
      <c r="MHS237" s="41"/>
      <c r="MHT237" s="41"/>
      <c r="MHU237" s="41"/>
      <c r="MHV237" s="41"/>
      <c r="MHW237" s="41"/>
      <c r="MHX237" s="41"/>
      <c r="MHY237" s="41"/>
      <c r="MHZ237" s="41"/>
      <c r="MIA237" s="41"/>
      <c r="MIB237" s="41"/>
      <c r="MIC237" s="41"/>
      <c r="MID237" s="41"/>
      <c r="MIE237" s="41"/>
      <c r="MIF237" s="41"/>
      <c r="MIG237" s="41"/>
      <c r="MIH237" s="41"/>
      <c r="MII237" s="41"/>
      <c r="MIJ237" s="41"/>
      <c r="MIK237" s="41"/>
      <c r="MIL237" s="41"/>
      <c r="MIM237" s="41"/>
      <c r="MIN237" s="41"/>
      <c r="MIO237" s="41"/>
      <c r="MIP237" s="41"/>
      <c r="MIQ237" s="41"/>
      <c r="MIR237" s="41"/>
      <c r="MIS237" s="41"/>
      <c r="MIT237" s="41"/>
      <c r="MIU237" s="41"/>
      <c r="MIV237" s="41"/>
      <c r="MIW237" s="41"/>
      <c r="MIX237" s="41"/>
      <c r="MIY237" s="41"/>
      <c r="MIZ237" s="41"/>
      <c r="MJA237" s="41"/>
      <c r="MJB237" s="41"/>
      <c r="MJC237" s="41"/>
      <c r="MJD237" s="41"/>
      <c r="MJE237" s="41"/>
      <c r="MJF237" s="41"/>
      <c r="MJG237" s="41"/>
      <c r="MJH237" s="41"/>
      <c r="MJI237" s="41"/>
      <c r="MJJ237" s="41"/>
      <c r="MJK237" s="41"/>
      <c r="MJL237" s="41"/>
      <c r="MJM237" s="41"/>
      <c r="MJN237" s="41"/>
      <c r="MJO237" s="41"/>
      <c r="MJP237" s="41"/>
      <c r="MJQ237" s="41"/>
      <c r="MJR237" s="41"/>
      <c r="MJS237" s="41"/>
      <c r="MJT237" s="41"/>
      <c r="MJU237" s="41"/>
      <c r="MJV237" s="41"/>
      <c r="MJW237" s="41"/>
      <c r="MJX237" s="41"/>
      <c r="MJY237" s="41"/>
      <c r="MJZ237" s="41"/>
      <c r="MKA237" s="41"/>
      <c r="MKB237" s="41"/>
      <c r="MKC237" s="41"/>
      <c r="MKD237" s="41"/>
      <c r="MKE237" s="41"/>
      <c r="MKF237" s="41"/>
      <c r="MKG237" s="41"/>
      <c r="MKH237" s="41"/>
      <c r="MKI237" s="41"/>
      <c r="MKJ237" s="41"/>
      <c r="MKK237" s="41"/>
      <c r="MKL237" s="41"/>
      <c r="MKM237" s="41"/>
      <c r="MKN237" s="41"/>
      <c r="MKO237" s="41"/>
      <c r="MKP237" s="41"/>
      <c r="MKQ237" s="41"/>
      <c r="MKR237" s="41"/>
      <c r="MKS237" s="41"/>
      <c r="MKT237" s="41"/>
      <c r="MKU237" s="41"/>
      <c r="MKV237" s="41"/>
      <c r="MKW237" s="41"/>
      <c r="MKX237" s="41"/>
      <c r="MKY237" s="41"/>
      <c r="MKZ237" s="41"/>
      <c r="MLA237" s="41"/>
      <c r="MLB237" s="41"/>
      <c r="MLC237" s="41"/>
      <c r="MLD237" s="41"/>
      <c r="MLE237" s="41"/>
      <c r="MLF237" s="41"/>
      <c r="MLG237" s="41"/>
      <c r="MLH237" s="41"/>
      <c r="MLI237" s="41"/>
      <c r="MLJ237" s="41"/>
      <c r="MLK237" s="41"/>
      <c r="MLL237" s="41"/>
      <c r="MLM237" s="41"/>
      <c r="MLN237" s="41"/>
      <c r="MLO237" s="41"/>
      <c r="MLP237" s="41"/>
      <c r="MLQ237" s="41"/>
      <c r="MLR237" s="41"/>
      <c r="MLS237" s="41"/>
      <c r="MLT237" s="41"/>
      <c r="MLU237" s="41"/>
      <c r="MLV237" s="41"/>
      <c r="MLW237" s="41"/>
      <c r="MLX237" s="41"/>
      <c r="MLY237" s="41"/>
      <c r="MLZ237" s="41"/>
      <c r="MMA237" s="41"/>
      <c r="MMB237" s="41"/>
      <c r="MMC237" s="41"/>
      <c r="MMD237" s="41"/>
      <c r="MME237" s="41"/>
      <c r="MMF237" s="41"/>
      <c r="MMG237" s="41"/>
      <c r="MMH237" s="41"/>
      <c r="MMI237" s="41"/>
      <c r="MMJ237" s="41"/>
      <c r="MMK237" s="41"/>
      <c r="MML237" s="41"/>
      <c r="MMM237" s="41"/>
      <c r="MMN237" s="41"/>
      <c r="MMO237" s="41"/>
      <c r="MMP237" s="41"/>
      <c r="MMQ237" s="41"/>
      <c r="MMR237" s="41"/>
      <c r="MMS237" s="41"/>
      <c r="MMT237" s="41"/>
      <c r="MMU237" s="41"/>
      <c r="MMV237" s="41"/>
      <c r="MMW237" s="41"/>
      <c r="MMX237" s="41"/>
      <c r="MMY237" s="41"/>
      <c r="MMZ237" s="41"/>
      <c r="MNA237" s="41"/>
      <c r="MNB237" s="41"/>
      <c r="MNC237" s="41"/>
      <c r="MND237" s="41"/>
      <c r="MNE237" s="41"/>
      <c r="MNF237" s="41"/>
      <c r="MNG237" s="41"/>
      <c r="MNH237" s="41"/>
      <c r="MNI237" s="41"/>
      <c r="MNJ237" s="41"/>
      <c r="MNK237" s="41"/>
      <c r="MNL237" s="41"/>
      <c r="MNM237" s="41"/>
      <c r="MNN237" s="41"/>
      <c r="MNO237" s="41"/>
      <c r="MNP237" s="41"/>
      <c r="MNQ237" s="41"/>
      <c r="MNR237" s="41"/>
      <c r="MNS237" s="41"/>
      <c r="MNT237" s="41"/>
      <c r="MNU237" s="41"/>
      <c r="MNV237" s="41"/>
      <c r="MNW237" s="41"/>
      <c r="MNX237" s="41"/>
      <c r="MNY237" s="41"/>
      <c r="MNZ237" s="41"/>
      <c r="MOA237" s="41"/>
      <c r="MOB237" s="41"/>
      <c r="MOC237" s="41"/>
      <c r="MOD237" s="41"/>
      <c r="MOE237" s="41"/>
      <c r="MOF237" s="41"/>
      <c r="MOG237" s="41"/>
      <c r="MOH237" s="41"/>
      <c r="MOI237" s="41"/>
      <c r="MOJ237" s="41"/>
      <c r="MOK237" s="41"/>
      <c r="MOL237" s="41"/>
      <c r="MOM237" s="41"/>
      <c r="MON237" s="41"/>
      <c r="MOO237" s="41"/>
      <c r="MOP237" s="41"/>
      <c r="MOQ237" s="41"/>
      <c r="MOR237" s="41"/>
      <c r="MOS237" s="41"/>
      <c r="MOT237" s="41"/>
      <c r="MOU237" s="41"/>
      <c r="MOV237" s="41"/>
      <c r="MOW237" s="41"/>
      <c r="MOX237" s="41"/>
      <c r="MOY237" s="41"/>
      <c r="MOZ237" s="41"/>
      <c r="MPA237" s="41"/>
      <c r="MPB237" s="41"/>
      <c r="MPC237" s="41"/>
      <c r="MPD237" s="41"/>
      <c r="MPE237" s="41"/>
      <c r="MPF237" s="41"/>
      <c r="MPG237" s="41"/>
      <c r="MPH237" s="41"/>
      <c r="MPI237" s="41"/>
      <c r="MPJ237" s="41"/>
      <c r="MPK237" s="41"/>
      <c r="MPL237" s="41"/>
      <c r="MPM237" s="41"/>
      <c r="MPN237" s="41"/>
      <c r="MPO237" s="41"/>
      <c r="MPP237" s="41"/>
      <c r="MPQ237" s="41"/>
      <c r="MPR237" s="41"/>
      <c r="MPS237" s="41"/>
      <c r="MPT237" s="41"/>
      <c r="MPU237" s="41"/>
      <c r="MPV237" s="41"/>
      <c r="MPW237" s="41"/>
      <c r="MPX237" s="41"/>
      <c r="MPY237" s="41"/>
      <c r="MPZ237" s="41"/>
      <c r="MQA237" s="41"/>
      <c r="MQB237" s="41"/>
      <c r="MQC237" s="41"/>
      <c r="MQD237" s="41"/>
      <c r="MQE237" s="41"/>
      <c r="MQF237" s="41"/>
      <c r="MQG237" s="41"/>
      <c r="MQH237" s="41"/>
      <c r="MQI237" s="41"/>
      <c r="MQJ237" s="41"/>
      <c r="MQK237" s="41"/>
      <c r="MQL237" s="41"/>
      <c r="MQM237" s="41"/>
      <c r="MQN237" s="41"/>
      <c r="MQO237" s="41"/>
      <c r="MQP237" s="41"/>
      <c r="MQQ237" s="41"/>
      <c r="MQR237" s="41"/>
      <c r="MQS237" s="41"/>
      <c r="MQT237" s="41"/>
      <c r="MQU237" s="41"/>
      <c r="MQV237" s="41"/>
      <c r="MQW237" s="41"/>
      <c r="MQX237" s="41"/>
      <c r="MQY237" s="41"/>
      <c r="MQZ237" s="41"/>
      <c r="MRA237" s="41"/>
      <c r="MRB237" s="41"/>
      <c r="MRC237" s="41"/>
      <c r="MRD237" s="41"/>
      <c r="MRE237" s="41"/>
      <c r="MRF237" s="41"/>
      <c r="MRG237" s="41"/>
      <c r="MRH237" s="41"/>
      <c r="MRI237" s="41"/>
      <c r="MRJ237" s="41"/>
      <c r="MRK237" s="41"/>
      <c r="MRL237" s="41"/>
      <c r="MRM237" s="41"/>
      <c r="MRN237" s="41"/>
      <c r="MRO237" s="41"/>
      <c r="MRP237" s="41"/>
      <c r="MRQ237" s="41"/>
      <c r="MRR237" s="41"/>
      <c r="MRS237" s="41"/>
      <c r="MRT237" s="41"/>
      <c r="MRU237" s="41"/>
      <c r="MRV237" s="41"/>
      <c r="MRW237" s="41"/>
      <c r="MRX237" s="41"/>
      <c r="MRY237" s="41"/>
      <c r="MRZ237" s="41"/>
      <c r="MSA237" s="41"/>
      <c r="MSB237" s="41"/>
      <c r="MSC237" s="41"/>
      <c r="MSD237" s="41"/>
      <c r="MSE237" s="41"/>
      <c r="MSF237" s="41"/>
      <c r="MSG237" s="41"/>
      <c r="MSH237" s="41"/>
      <c r="MSI237" s="41"/>
      <c r="MSJ237" s="41"/>
      <c r="MSK237" s="41"/>
      <c r="MSL237" s="41"/>
      <c r="MSM237" s="41"/>
      <c r="MSN237" s="41"/>
      <c r="MSO237" s="41"/>
      <c r="MSP237" s="41"/>
      <c r="MSQ237" s="41"/>
      <c r="MSR237" s="41"/>
      <c r="MSS237" s="41"/>
      <c r="MST237" s="41"/>
      <c r="MSU237" s="41"/>
      <c r="MSV237" s="41"/>
      <c r="MSW237" s="41"/>
      <c r="MSX237" s="41"/>
      <c r="MSY237" s="41"/>
      <c r="MSZ237" s="41"/>
      <c r="MTA237" s="41"/>
      <c r="MTB237" s="41"/>
      <c r="MTC237" s="41"/>
      <c r="MTD237" s="41"/>
      <c r="MTE237" s="41"/>
      <c r="MTF237" s="41"/>
      <c r="MTG237" s="41"/>
      <c r="MTH237" s="41"/>
      <c r="MTI237" s="41"/>
      <c r="MTJ237" s="41"/>
      <c r="MTK237" s="41"/>
      <c r="MTL237" s="41"/>
      <c r="MTM237" s="41"/>
      <c r="MTN237" s="41"/>
      <c r="MTO237" s="41"/>
      <c r="MTP237" s="41"/>
      <c r="MTQ237" s="41"/>
      <c r="MTR237" s="41"/>
      <c r="MTS237" s="41"/>
      <c r="MTT237" s="41"/>
      <c r="MTU237" s="41"/>
      <c r="MTV237" s="41"/>
      <c r="MTW237" s="41"/>
      <c r="MTX237" s="41"/>
      <c r="MTY237" s="41"/>
      <c r="MTZ237" s="41"/>
      <c r="MUA237" s="41"/>
      <c r="MUB237" s="41"/>
      <c r="MUC237" s="41"/>
      <c r="MUD237" s="41"/>
      <c r="MUE237" s="41"/>
      <c r="MUF237" s="41"/>
      <c r="MUG237" s="41"/>
      <c r="MUH237" s="41"/>
      <c r="MUI237" s="41"/>
      <c r="MUJ237" s="41"/>
      <c r="MUK237" s="41"/>
      <c r="MUL237" s="41"/>
      <c r="MUM237" s="41"/>
      <c r="MUN237" s="41"/>
      <c r="MUO237" s="41"/>
      <c r="MUP237" s="41"/>
      <c r="MUQ237" s="41"/>
      <c r="MUR237" s="41"/>
      <c r="MUS237" s="41"/>
      <c r="MUT237" s="41"/>
      <c r="MUU237" s="41"/>
      <c r="MUV237" s="41"/>
      <c r="MUW237" s="41"/>
      <c r="MUX237" s="41"/>
      <c r="MUY237" s="41"/>
      <c r="MUZ237" s="41"/>
      <c r="MVA237" s="41"/>
      <c r="MVB237" s="41"/>
      <c r="MVC237" s="41"/>
      <c r="MVD237" s="41"/>
      <c r="MVE237" s="41"/>
      <c r="MVF237" s="41"/>
      <c r="MVG237" s="41"/>
      <c r="MVH237" s="41"/>
      <c r="MVI237" s="41"/>
      <c r="MVJ237" s="41"/>
      <c r="MVK237" s="41"/>
      <c r="MVL237" s="41"/>
      <c r="MVM237" s="41"/>
      <c r="MVN237" s="41"/>
      <c r="MVO237" s="41"/>
      <c r="MVP237" s="41"/>
      <c r="MVQ237" s="41"/>
      <c r="MVR237" s="41"/>
      <c r="MVS237" s="41"/>
      <c r="MVT237" s="41"/>
      <c r="MVU237" s="41"/>
      <c r="MVV237" s="41"/>
      <c r="MVW237" s="41"/>
      <c r="MVX237" s="41"/>
      <c r="MVY237" s="41"/>
      <c r="MVZ237" s="41"/>
      <c r="MWA237" s="41"/>
      <c r="MWB237" s="41"/>
      <c r="MWC237" s="41"/>
      <c r="MWD237" s="41"/>
      <c r="MWE237" s="41"/>
      <c r="MWF237" s="41"/>
      <c r="MWG237" s="41"/>
      <c r="MWH237" s="41"/>
      <c r="MWI237" s="41"/>
      <c r="MWJ237" s="41"/>
      <c r="MWK237" s="41"/>
      <c r="MWL237" s="41"/>
      <c r="MWM237" s="41"/>
      <c r="MWN237" s="41"/>
      <c r="MWO237" s="41"/>
      <c r="MWP237" s="41"/>
      <c r="MWQ237" s="41"/>
      <c r="MWR237" s="41"/>
      <c r="MWS237" s="41"/>
      <c r="MWT237" s="41"/>
      <c r="MWU237" s="41"/>
      <c r="MWV237" s="41"/>
      <c r="MWW237" s="41"/>
      <c r="MWX237" s="41"/>
      <c r="MWY237" s="41"/>
      <c r="MWZ237" s="41"/>
      <c r="MXA237" s="41"/>
      <c r="MXB237" s="41"/>
      <c r="MXC237" s="41"/>
      <c r="MXD237" s="41"/>
      <c r="MXE237" s="41"/>
      <c r="MXF237" s="41"/>
      <c r="MXG237" s="41"/>
      <c r="MXH237" s="41"/>
      <c r="MXI237" s="41"/>
      <c r="MXJ237" s="41"/>
      <c r="MXK237" s="41"/>
      <c r="MXL237" s="41"/>
      <c r="MXM237" s="41"/>
      <c r="MXN237" s="41"/>
      <c r="MXO237" s="41"/>
      <c r="MXP237" s="41"/>
      <c r="MXQ237" s="41"/>
      <c r="MXR237" s="41"/>
      <c r="MXS237" s="41"/>
      <c r="MXT237" s="41"/>
      <c r="MXU237" s="41"/>
      <c r="MXV237" s="41"/>
      <c r="MXW237" s="41"/>
      <c r="MXX237" s="41"/>
      <c r="MXY237" s="41"/>
      <c r="MXZ237" s="41"/>
      <c r="MYA237" s="41"/>
      <c r="MYB237" s="41"/>
      <c r="MYC237" s="41"/>
      <c r="MYD237" s="41"/>
      <c r="MYE237" s="41"/>
      <c r="MYF237" s="41"/>
      <c r="MYG237" s="41"/>
      <c r="MYH237" s="41"/>
      <c r="MYI237" s="41"/>
      <c r="MYJ237" s="41"/>
      <c r="MYK237" s="41"/>
      <c r="MYL237" s="41"/>
      <c r="MYM237" s="41"/>
      <c r="MYN237" s="41"/>
      <c r="MYO237" s="41"/>
      <c r="MYP237" s="41"/>
      <c r="MYQ237" s="41"/>
      <c r="MYR237" s="41"/>
      <c r="MYS237" s="41"/>
      <c r="MYT237" s="41"/>
      <c r="MYU237" s="41"/>
      <c r="MYV237" s="41"/>
      <c r="MYW237" s="41"/>
      <c r="MYX237" s="41"/>
      <c r="MYY237" s="41"/>
      <c r="MYZ237" s="41"/>
      <c r="MZA237" s="41"/>
      <c r="MZB237" s="41"/>
      <c r="MZC237" s="41"/>
      <c r="MZD237" s="41"/>
      <c r="MZE237" s="41"/>
      <c r="MZF237" s="41"/>
      <c r="MZG237" s="41"/>
      <c r="MZH237" s="41"/>
      <c r="MZI237" s="41"/>
      <c r="MZJ237" s="41"/>
      <c r="MZK237" s="41"/>
      <c r="MZL237" s="41"/>
      <c r="MZM237" s="41"/>
      <c r="MZN237" s="41"/>
      <c r="MZO237" s="41"/>
      <c r="MZP237" s="41"/>
      <c r="MZQ237" s="41"/>
      <c r="MZR237" s="41"/>
      <c r="MZS237" s="41"/>
      <c r="MZT237" s="41"/>
      <c r="MZU237" s="41"/>
      <c r="MZV237" s="41"/>
      <c r="MZW237" s="41"/>
      <c r="MZX237" s="41"/>
      <c r="MZY237" s="41"/>
      <c r="MZZ237" s="41"/>
      <c r="NAA237" s="41"/>
      <c r="NAB237" s="41"/>
      <c r="NAC237" s="41"/>
      <c r="NAD237" s="41"/>
      <c r="NAE237" s="41"/>
      <c r="NAF237" s="41"/>
      <c r="NAG237" s="41"/>
      <c r="NAH237" s="41"/>
      <c r="NAI237" s="41"/>
      <c r="NAJ237" s="41"/>
      <c r="NAK237" s="41"/>
      <c r="NAL237" s="41"/>
      <c r="NAM237" s="41"/>
      <c r="NAN237" s="41"/>
      <c r="NAO237" s="41"/>
      <c r="NAP237" s="41"/>
      <c r="NAQ237" s="41"/>
      <c r="NAR237" s="41"/>
      <c r="NAS237" s="41"/>
      <c r="NAT237" s="41"/>
      <c r="NAU237" s="41"/>
      <c r="NAV237" s="41"/>
      <c r="NAW237" s="41"/>
      <c r="NAX237" s="41"/>
      <c r="NAY237" s="41"/>
      <c r="NAZ237" s="41"/>
      <c r="NBA237" s="41"/>
      <c r="NBB237" s="41"/>
      <c r="NBC237" s="41"/>
      <c r="NBD237" s="41"/>
      <c r="NBE237" s="41"/>
      <c r="NBF237" s="41"/>
      <c r="NBG237" s="41"/>
      <c r="NBH237" s="41"/>
      <c r="NBI237" s="41"/>
      <c r="NBJ237" s="41"/>
      <c r="NBK237" s="41"/>
      <c r="NBL237" s="41"/>
      <c r="NBM237" s="41"/>
      <c r="NBN237" s="41"/>
      <c r="NBO237" s="41"/>
      <c r="NBP237" s="41"/>
      <c r="NBQ237" s="41"/>
      <c r="NBR237" s="41"/>
      <c r="NBS237" s="41"/>
      <c r="NBT237" s="41"/>
      <c r="NBU237" s="41"/>
      <c r="NBV237" s="41"/>
      <c r="NBW237" s="41"/>
      <c r="NBX237" s="41"/>
      <c r="NBY237" s="41"/>
      <c r="NBZ237" s="41"/>
      <c r="NCA237" s="41"/>
      <c r="NCB237" s="41"/>
      <c r="NCC237" s="41"/>
      <c r="NCD237" s="41"/>
      <c r="NCE237" s="41"/>
      <c r="NCF237" s="41"/>
      <c r="NCG237" s="41"/>
      <c r="NCH237" s="41"/>
      <c r="NCI237" s="41"/>
      <c r="NCJ237" s="41"/>
      <c r="NCK237" s="41"/>
      <c r="NCL237" s="41"/>
      <c r="NCM237" s="41"/>
      <c r="NCN237" s="41"/>
      <c r="NCO237" s="41"/>
      <c r="NCP237" s="41"/>
      <c r="NCQ237" s="41"/>
      <c r="NCR237" s="41"/>
      <c r="NCS237" s="41"/>
      <c r="NCT237" s="41"/>
      <c r="NCU237" s="41"/>
      <c r="NCV237" s="41"/>
      <c r="NCW237" s="41"/>
      <c r="NCX237" s="41"/>
      <c r="NCY237" s="41"/>
      <c r="NCZ237" s="41"/>
      <c r="NDA237" s="41"/>
      <c r="NDB237" s="41"/>
      <c r="NDC237" s="41"/>
      <c r="NDD237" s="41"/>
      <c r="NDE237" s="41"/>
      <c r="NDF237" s="41"/>
      <c r="NDG237" s="41"/>
      <c r="NDH237" s="41"/>
      <c r="NDI237" s="41"/>
      <c r="NDJ237" s="41"/>
      <c r="NDK237" s="41"/>
      <c r="NDL237" s="41"/>
      <c r="NDM237" s="41"/>
      <c r="NDN237" s="41"/>
      <c r="NDO237" s="41"/>
      <c r="NDP237" s="41"/>
      <c r="NDQ237" s="41"/>
      <c r="NDR237" s="41"/>
      <c r="NDS237" s="41"/>
      <c r="NDT237" s="41"/>
      <c r="NDU237" s="41"/>
      <c r="NDV237" s="41"/>
      <c r="NDW237" s="41"/>
      <c r="NDX237" s="41"/>
      <c r="NDY237" s="41"/>
      <c r="NDZ237" s="41"/>
      <c r="NEA237" s="41"/>
      <c r="NEB237" s="41"/>
      <c r="NEC237" s="41"/>
      <c r="NED237" s="41"/>
      <c r="NEE237" s="41"/>
      <c r="NEF237" s="41"/>
      <c r="NEG237" s="41"/>
      <c r="NEH237" s="41"/>
      <c r="NEI237" s="41"/>
      <c r="NEJ237" s="41"/>
      <c r="NEK237" s="41"/>
      <c r="NEL237" s="41"/>
      <c r="NEM237" s="41"/>
      <c r="NEN237" s="41"/>
      <c r="NEO237" s="41"/>
      <c r="NEP237" s="41"/>
      <c r="NEQ237" s="41"/>
      <c r="NER237" s="41"/>
      <c r="NES237" s="41"/>
      <c r="NET237" s="41"/>
      <c r="NEU237" s="41"/>
      <c r="NEV237" s="41"/>
      <c r="NEW237" s="41"/>
      <c r="NEX237" s="41"/>
      <c r="NEY237" s="41"/>
      <c r="NEZ237" s="41"/>
      <c r="NFA237" s="41"/>
      <c r="NFB237" s="41"/>
      <c r="NFC237" s="41"/>
      <c r="NFD237" s="41"/>
      <c r="NFE237" s="41"/>
      <c r="NFF237" s="41"/>
      <c r="NFG237" s="41"/>
      <c r="NFH237" s="41"/>
      <c r="NFI237" s="41"/>
      <c r="NFJ237" s="41"/>
      <c r="NFK237" s="41"/>
      <c r="NFL237" s="41"/>
      <c r="NFM237" s="41"/>
      <c r="NFN237" s="41"/>
      <c r="NFO237" s="41"/>
      <c r="NFP237" s="41"/>
      <c r="NFQ237" s="41"/>
      <c r="NFR237" s="41"/>
      <c r="NFS237" s="41"/>
      <c r="NFT237" s="41"/>
      <c r="NFU237" s="41"/>
      <c r="NFV237" s="41"/>
      <c r="NFW237" s="41"/>
      <c r="NFX237" s="41"/>
      <c r="NFY237" s="41"/>
      <c r="NFZ237" s="41"/>
      <c r="NGA237" s="41"/>
      <c r="NGB237" s="41"/>
      <c r="NGC237" s="41"/>
      <c r="NGD237" s="41"/>
      <c r="NGE237" s="41"/>
      <c r="NGF237" s="41"/>
      <c r="NGG237" s="41"/>
      <c r="NGH237" s="41"/>
      <c r="NGI237" s="41"/>
      <c r="NGJ237" s="41"/>
      <c r="NGK237" s="41"/>
      <c r="NGL237" s="41"/>
      <c r="NGM237" s="41"/>
      <c r="NGN237" s="41"/>
      <c r="NGO237" s="41"/>
      <c r="NGP237" s="41"/>
      <c r="NGQ237" s="41"/>
      <c r="NGR237" s="41"/>
      <c r="NGS237" s="41"/>
      <c r="NGT237" s="41"/>
      <c r="NGU237" s="41"/>
      <c r="NGV237" s="41"/>
      <c r="NGW237" s="41"/>
      <c r="NGX237" s="41"/>
      <c r="NGY237" s="41"/>
      <c r="NGZ237" s="41"/>
      <c r="NHA237" s="41"/>
      <c r="NHB237" s="41"/>
      <c r="NHC237" s="41"/>
      <c r="NHD237" s="41"/>
      <c r="NHE237" s="41"/>
      <c r="NHF237" s="41"/>
      <c r="NHG237" s="41"/>
      <c r="NHH237" s="41"/>
      <c r="NHI237" s="41"/>
      <c r="NHJ237" s="41"/>
      <c r="NHK237" s="41"/>
      <c r="NHL237" s="41"/>
      <c r="NHM237" s="41"/>
      <c r="NHN237" s="41"/>
      <c r="NHO237" s="41"/>
      <c r="NHP237" s="41"/>
      <c r="NHQ237" s="41"/>
      <c r="NHR237" s="41"/>
      <c r="NHS237" s="41"/>
      <c r="NHT237" s="41"/>
      <c r="NHU237" s="41"/>
      <c r="NHV237" s="41"/>
      <c r="NHW237" s="41"/>
      <c r="NHX237" s="41"/>
      <c r="NHY237" s="41"/>
      <c r="NHZ237" s="41"/>
      <c r="NIA237" s="41"/>
      <c r="NIB237" s="41"/>
      <c r="NIC237" s="41"/>
      <c r="NID237" s="41"/>
      <c r="NIE237" s="41"/>
      <c r="NIF237" s="41"/>
      <c r="NIG237" s="41"/>
      <c r="NIH237" s="41"/>
      <c r="NII237" s="41"/>
      <c r="NIJ237" s="41"/>
      <c r="NIK237" s="41"/>
      <c r="NIL237" s="41"/>
      <c r="NIM237" s="41"/>
      <c r="NIN237" s="41"/>
      <c r="NIO237" s="41"/>
      <c r="NIP237" s="41"/>
      <c r="NIQ237" s="41"/>
      <c r="NIR237" s="41"/>
      <c r="NIS237" s="41"/>
      <c r="NIT237" s="41"/>
      <c r="NIU237" s="41"/>
      <c r="NIV237" s="41"/>
      <c r="NIW237" s="41"/>
      <c r="NIX237" s="41"/>
      <c r="NIY237" s="41"/>
      <c r="NIZ237" s="41"/>
      <c r="NJA237" s="41"/>
      <c r="NJB237" s="41"/>
      <c r="NJC237" s="41"/>
      <c r="NJD237" s="41"/>
      <c r="NJE237" s="41"/>
      <c r="NJF237" s="41"/>
      <c r="NJG237" s="41"/>
      <c r="NJH237" s="41"/>
      <c r="NJI237" s="41"/>
      <c r="NJJ237" s="41"/>
      <c r="NJK237" s="41"/>
      <c r="NJL237" s="41"/>
      <c r="NJM237" s="41"/>
      <c r="NJN237" s="41"/>
      <c r="NJO237" s="41"/>
      <c r="NJP237" s="41"/>
      <c r="NJQ237" s="41"/>
      <c r="NJR237" s="41"/>
      <c r="NJS237" s="41"/>
      <c r="NJT237" s="41"/>
      <c r="NJU237" s="41"/>
      <c r="NJV237" s="41"/>
      <c r="NJW237" s="41"/>
      <c r="NJX237" s="41"/>
      <c r="NJY237" s="41"/>
      <c r="NJZ237" s="41"/>
      <c r="NKA237" s="41"/>
      <c r="NKB237" s="41"/>
      <c r="NKC237" s="41"/>
      <c r="NKD237" s="41"/>
      <c r="NKE237" s="41"/>
      <c r="NKF237" s="41"/>
      <c r="NKG237" s="41"/>
      <c r="NKH237" s="41"/>
      <c r="NKI237" s="41"/>
      <c r="NKJ237" s="41"/>
      <c r="NKK237" s="41"/>
      <c r="NKL237" s="41"/>
      <c r="NKM237" s="41"/>
      <c r="NKN237" s="41"/>
      <c r="NKO237" s="41"/>
      <c r="NKP237" s="41"/>
      <c r="NKQ237" s="41"/>
      <c r="NKR237" s="41"/>
      <c r="NKS237" s="41"/>
      <c r="NKT237" s="41"/>
      <c r="NKU237" s="41"/>
      <c r="NKV237" s="41"/>
      <c r="NKW237" s="41"/>
      <c r="NKX237" s="41"/>
      <c r="NKY237" s="41"/>
      <c r="NKZ237" s="41"/>
      <c r="NLA237" s="41"/>
      <c r="NLB237" s="41"/>
      <c r="NLC237" s="41"/>
      <c r="NLD237" s="41"/>
      <c r="NLE237" s="41"/>
      <c r="NLF237" s="41"/>
      <c r="NLG237" s="41"/>
      <c r="NLH237" s="41"/>
      <c r="NLI237" s="41"/>
      <c r="NLJ237" s="41"/>
      <c r="NLK237" s="41"/>
      <c r="NLL237" s="41"/>
      <c r="NLM237" s="41"/>
      <c r="NLN237" s="41"/>
      <c r="NLO237" s="41"/>
      <c r="NLP237" s="41"/>
      <c r="NLQ237" s="41"/>
      <c r="NLR237" s="41"/>
      <c r="NLS237" s="41"/>
      <c r="NLT237" s="41"/>
      <c r="NLU237" s="41"/>
      <c r="NLV237" s="41"/>
      <c r="NLW237" s="41"/>
      <c r="NLX237" s="41"/>
      <c r="NLY237" s="41"/>
      <c r="NLZ237" s="41"/>
      <c r="NMA237" s="41"/>
      <c r="NMB237" s="41"/>
      <c r="NMC237" s="41"/>
      <c r="NMD237" s="41"/>
      <c r="NME237" s="41"/>
      <c r="NMF237" s="41"/>
      <c r="NMG237" s="41"/>
      <c r="NMH237" s="41"/>
      <c r="NMI237" s="41"/>
      <c r="NMJ237" s="41"/>
      <c r="NMK237" s="41"/>
      <c r="NML237" s="41"/>
      <c r="NMM237" s="41"/>
      <c r="NMN237" s="41"/>
      <c r="NMO237" s="41"/>
      <c r="NMP237" s="41"/>
      <c r="NMQ237" s="41"/>
      <c r="NMR237" s="41"/>
      <c r="NMS237" s="41"/>
      <c r="NMT237" s="41"/>
      <c r="NMU237" s="41"/>
      <c r="NMV237" s="41"/>
      <c r="NMW237" s="41"/>
      <c r="NMX237" s="41"/>
      <c r="NMY237" s="41"/>
      <c r="NMZ237" s="41"/>
      <c r="NNA237" s="41"/>
      <c r="NNB237" s="41"/>
      <c r="NNC237" s="41"/>
      <c r="NND237" s="41"/>
      <c r="NNE237" s="41"/>
      <c r="NNF237" s="41"/>
      <c r="NNG237" s="41"/>
      <c r="NNH237" s="41"/>
      <c r="NNI237" s="41"/>
      <c r="NNJ237" s="41"/>
      <c r="NNK237" s="41"/>
      <c r="NNL237" s="41"/>
      <c r="NNM237" s="41"/>
      <c r="NNN237" s="41"/>
      <c r="NNO237" s="41"/>
      <c r="NNP237" s="41"/>
      <c r="NNQ237" s="41"/>
      <c r="NNR237" s="41"/>
      <c r="NNS237" s="41"/>
      <c r="NNT237" s="41"/>
      <c r="NNU237" s="41"/>
      <c r="NNV237" s="41"/>
      <c r="NNW237" s="41"/>
      <c r="NNX237" s="41"/>
      <c r="NNY237" s="41"/>
      <c r="NNZ237" s="41"/>
      <c r="NOA237" s="41"/>
      <c r="NOB237" s="41"/>
      <c r="NOC237" s="41"/>
      <c r="NOD237" s="41"/>
      <c r="NOE237" s="41"/>
      <c r="NOF237" s="41"/>
      <c r="NOG237" s="41"/>
      <c r="NOH237" s="41"/>
      <c r="NOI237" s="41"/>
      <c r="NOJ237" s="41"/>
      <c r="NOK237" s="41"/>
      <c r="NOL237" s="41"/>
      <c r="NOM237" s="41"/>
      <c r="NON237" s="41"/>
      <c r="NOO237" s="41"/>
      <c r="NOP237" s="41"/>
      <c r="NOQ237" s="41"/>
      <c r="NOR237" s="41"/>
      <c r="NOS237" s="41"/>
      <c r="NOT237" s="41"/>
      <c r="NOU237" s="41"/>
      <c r="NOV237" s="41"/>
      <c r="NOW237" s="41"/>
      <c r="NOX237" s="41"/>
      <c r="NOY237" s="41"/>
      <c r="NOZ237" s="41"/>
      <c r="NPA237" s="41"/>
      <c r="NPB237" s="41"/>
      <c r="NPC237" s="41"/>
      <c r="NPD237" s="41"/>
      <c r="NPE237" s="41"/>
      <c r="NPF237" s="41"/>
      <c r="NPG237" s="41"/>
      <c r="NPH237" s="41"/>
      <c r="NPI237" s="41"/>
      <c r="NPJ237" s="41"/>
      <c r="NPK237" s="41"/>
      <c r="NPL237" s="41"/>
      <c r="NPM237" s="41"/>
      <c r="NPN237" s="41"/>
      <c r="NPO237" s="41"/>
      <c r="NPP237" s="41"/>
      <c r="NPQ237" s="41"/>
      <c r="NPR237" s="41"/>
      <c r="NPS237" s="41"/>
      <c r="NPT237" s="41"/>
      <c r="NPU237" s="41"/>
      <c r="NPV237" s="41"/>
      <c r="NPW237" s="41"/>
      <c r="NPX237" s="41"/>
      <c r="NPY237" s="41"/>
      <c r="NPZ237" s="41"/>
      <c r="NQA237" s="41"/>
      <c r="NQB237" s="41"/>
      <c r="NQC237" s="41"/>
      <c r="NQD237" s="41"/>
      <c r="NQE237" s="41"/>
      <c r="NQF237" s="41"/>
      <c r="NQG237" s="41"/>
      <c r="NQH237" s="41"/>
      <c r="NQI237" s="41"/>
      <c r="NQJ237" s="41"/>
      <c r="NQK237" s="41"/>
      <c r="NQL237" s="41"/>
      <c r="NQM237" s="41"/>
      <c r="NQN237" s="41"/>
      <c r="NQO237" s="41"/>
      <c r="NQP237" s="41"/>
      <c r="NQQ237" s="41"/>
      <c r="NQR237" s="41"/>
      <c r="NQS237" s="41"/>
      <c r="NQT237" s="41"/>
      <c r="NQU237" s="41"/>
      <c r="NQV237" s="41"/>
      <c r="NQW237" s="41"/>
      <c r="NQX237" s="41"/>
      <c r="NQY237" s="41"/>
      <c r="NQZ237" s="41"/>
      <c r="NRA237" s="41"/>
      <c r="NRB237" s="41"/>
      <c r="NRC237" s="41"/>
      <c r="NRD237" s="41"/>
      <c r="NRE237" s="41"/>
      <c r="NRF237" s="41"/>
      <c r="NRG237" s="41"/>
      <c r="NRH237" s="41"/>
      <c r="NRI237" s="41"/>
      <c r="NRJ237" s="41"/>
      <c r="NRK237" s="41"/>
      <c r="NRL237" s="41"/>
      <c r="NRM237" s="41"/>
      <c r="NRN237" s="41"/>
      <c r="NRO237" s="41"/>
      <c r="NRP237" s="41"/>
      <c r="NRQ237" s="41"/>
      <c r="NRR237" s="41"/>
      <c r="NRS237" s="41"/>
      <c r="NRT237" s="41"/>
      <c r="NRU237" s="41"/>
      <c r="NRV237" s="41"/>
      <c r="NRW237" s="41"/>
      <c r="NRX237" s="41"/>
      <c r="NRY237" s="41"/>
      <c r="NRZ237" s="41"/>
      <c r="NSA237" s="41"/>
      <c r="NSB237" s="41"/>
      <c r="NSC237" s="41"/>
      <c r="NSD237" s="41"/>
      <c r="NSE237" s="41"/>
      <c r="NSF237" s="41"/>
      <c r="NSG237" s="41"/>
      <c r="NSH237" s="41"/>
      <c r="NSI237" s="41"/>
      <c r="NSJ237" s="41"/>
      <c r="NSK237" s="41"/>
      <c r="NSL237" s="41"/>
      <c r="NSM237" s="41"/>
      <c r="NSN237" s="41"/>
      <c r="NSO237" s="41"/>
      <c r="NSP237" s="41"/>
      <c r="NSQ237" s="41"/>
      <c r="NSR237" s="41"/>
      <c r="NSS237" s="41"/>
      <c r="NST237" s="41"/>
      <c r="NSU237" s="41"/>
      <c r="NSV237" s="41"/>
      <c r="NSW237" s="41"/>
      <c r="NSX237" s="41"/>
      <c r="NSY237" s="41"/>
      <c r="NSZ237" s="41"/>
      <c r="NTA237" s="41"/>
      <c r="NTB237" s="41"/>
      <c r="NTC237" s="41"/>
      <c r="NTD237" s="41"/>
      <c r="NTE237" s="41"/>
      <c r="NTF237" s="41"/>
      <c r="NTG237" s="41"/>
      <c r="NTH237" s="41"/>
      <c r="NTI237" s="41"/>
      <c r="NTJ237" s="41"/>
      <c r="NTK237" s="41"/>
      <c r="NTL237" s="41"/>
      <c r="NTM237" s="41"/>
      <c r="NTN237" s="41"/>
      <c r="NTO237" s="41"/>
      <c r="NTP237" s="41"/>
      <c r="NTQ237" s="41"/>
      <c r="NTR237" s="41"/>
      <c r="NTS237" s="41"/>
      <c r="NTT237" s="41"/>
      <c r="NTU237" s="41"/>
      <c r="NTV237" s="41"/>
      <c r="NTW237" s="41"/>
      <c r="NTX237" s="41"/>
      <c r="NTY237" s="41"/>
      <c r="NTZ237" s="41"/>
      <c r="NUA237" s="41"/>
      <c r="NUB237" s="41"/>
      <c r="NUC237" s="41"/>
      <c r="NUD237" s="41"/>
      <c r="NUE237" s="41"/>
      <c r="NUF237" s="41"/>
      <c r="NUG237" s="41"/>
      <c r="NUH237" s="41"/>
      <c r="NUI237" s="41"/>
      <c r="NUJ237" s="41"/>
      <c r="NUK237" s="41"/>
      <c r="NUL237" s="41"/>
      <c r="NUM237" s="41"/>
      <c r="NUN237" s="41"/>
      <c r="NUO237" s="41"/>
      <c r="NUP237" s="41"/>
      <c r="NUQ237" s="41"/>
      <c r="NUR237" s="41"/>
      <c r="NUS237" s="41"/>
      <c r="NUT237" s="41"/>
      <c r="NUU237" s="41"/>
      <c r="NUV237" s="41"/>
      <c r="NUW237" s="41"/>
      <c r="NUX237" s="41"/>
      <c r="NUY237" s="41"/>
      <c r="NUZ237" s="41"/>
      <c r="NVA237" s="41"/>
      <c r="NVB237" s="41"/>
      <c r="NVC237" s="41"/>
      <c r="NVD237" s="41"/>
      <c r="NVE237" s="41"/>
      <c r="NVF237" s="41"/>
      <c r="NVG237" s="41"/>
      <c r="NVH237" s="41"/>
      <c r="NVI237" s="41"/>
      <c r="NVJ237" s="41"/>
      <c r="NVK237" s="41"/>
      <c r="NVL237" s="41"/>
      <c r="NVM237" s="41"/>
      <c r="NVN237" s="41"/>
      <c r="NVO237" s="41"/>
      <c r="NVP237" s="41"/>
      <c r="NVQ237" s="41"/>
      <c r="NVR237" s="41"/>
      <c r="NVS237" s="41"/>
      <c r="NVT237" s="41"/>
      <c r="NVU237" s="41"/>
      <c r="NVV237" s="41"/>
      <c r="NVW237" s="41"/>
      <c r="NVX237" s="41"/>
      <c r="NVY237" s="41"/>
      <c r="NVZ237" s="41"/>
      <c r="NWA237" s="41"/>
      <c r="NWB237" s="41"/>
      <c r="NWC237" s="41"/>
      <c r="NWD237" s="41"/>
      <c r="NWE237" s="41"/>
      <c r="NWF237" s="41"/>
      <c r="NWG237" s="41"/>
      <c r="NWH237" s="41"/>
      <c r="NWI237" s="41"/>
      <c r="NWJ237" s="41"/>
      <c r="NWK237" s="41"/>
      <c r="NWL237" s="41"/>
      <c r="NWM237" s="41"/>
      <c r="NWN237" s="41"/>
      <c r="NWO237" s="41"/>
      <c r="NWP237" s="41"/>
      <c r="NWQ237" s="41"/>
      <c r="NWR237" s="41"/>
      <c r="NWS237" s="41"/>
      <c r="NWT237" s="41"/>
      <c r="NWU237" s="41"/>
      <c r="NWV237" s="41"/>
      <c r="NWW237" s="41"/>
      <c r="NWX237" s="41"/>
      <c r="NWY237" s="41"/>
      <c r="NWZ237" s="41"/>
      <c r="NXA237" s="41"/>
      <c r="NXB237" s="41"/>
      <c r="NXC237" s="41"/>
      <c r="NXD237" s="41"/>
      <c r="NXE237" s="41"/>
      <c r="NXF237" s="41"/>
      <c r="NXG237" s="41"/>
      <c r="NXH237" s="41"/>
      <c r="NXI237" s="41"/>
      <c r="NXJ237" s="41"/>
      <c r="NXK237" s="41"/>
      <c r="NXL237" s="41"/>
      <c r="NXM237" s="41"/>
      <c r="NXN237" s="41"/>
      <c r="NXO237" s="41"/>
      <c r="NXP237" s="41"/>
      <c r="NXQ237" s="41"/>
      <c r="NXR237" s="41"/>
      <c r="NXS237" s="41"/>
      <c r="NXT237" s="41"/>
      <c r="NXU237" s="41"/>
      <c r="NXV237" s="41"/>
      <c r="NXW237" s="41"/>
      <c r="NXX237" s="41"/>
      <c r="NXY237" s="41"/>
      <c r="NXZ237" s="41"/>
      <c r="NYA237" s="41"/>
      <c r="NYB237" s="41"/>
      <c r="NYC237" s="41"/>
      <c r="NYD237" s="41"/>
      <c r="NYE237" s="41"/>
      <c r="NYF237" s="41"/>
      <c r="NYG237" s="41"/>
      <c r="NYH237" s="41"/>
      <c r="NYI237" s="41"/>
      <c r="NYJ237" s="41"/>
      <c r="NYK237" s="41"/>
      <c r="NYL237" s="41"/>
      <c r="NYM237" s="41"/>
      <c r="NYN237" s="41"/>
      <c r="NYO237" s="41"/>
      <c r="NYP237" s="41"/>
      <c r="NYQ237" s="41"/>
      <c r="NYR237" s="41"/>
      <c r="NYS237" s="41"/>
      <c r="NYT237" s="41"/>
      <c r="NYU237" s="41"/>
      <c r="NYV237" s="41"/>
      <c r="NYW237" s="41"/>
      <c r="NYX237" s="41"/>
      <c r="NYY237" s="41"/>
      <c r="NYZ237" s="41"/>
      <c r="NZA237" s="41"/>
      <c r="NZB237" s="41"/>
      <c r="NZC237" s="41"/>
      <c r="NZD237" s="41"/>
      <c r="NZE237" s="41"/>
      <c r="NZF237" s="41"/>
      <c r="NZG237" s="41"/>
      <c r="NZH237" s="41"/>
      <c r="NZI237" s="41"/>
      <c r="NZJ237" s="41"/>
      <c r="NZK237" s="41"/>
      <c r="NZL237" s="41"/>
      <c r="NZM237" s="41"/>
      <c r="NZN237" s="41"/>
      <c r="NZO237" s="41"/>
      <c r="NZP237" s="41"/>
      <c r="NZQ237" s="41"/>
      <c r="NZR237" s="41"/>
      <c r="NZS237" s="41"/>
      <c r="NZT237" s="41"/>
      <c r="NZU237" s="41"/>
      <c r="NZV237" s="41"/>
      <c r="NZW237" s="41"/>
      <c r="NZX237" s="41"/>
      <c r="NZY237" s="41"/>
      <c r="NZZ237" s="41"/>
      <c r="OAA237" s="41"/>
      <c r="OAB237" s="41"/>
      <c r="OAC237" s="41"/>
      <c r="OAD237" s="41"/>
      <c r="OAE237" s="41"/>
      <c r="OAF237" s="41"/>
      <c r="OAG237" s="41"/>
      <c r="OAH237" s="41"/>
      <c r="OAI237" s="41"/>
      <c r="OAJ237" s="41"/>
      <c r="OAK237" s="41"/>
      <c r="OAL237" s="41"/>
      <c r="OAM237" s="41"/>
      <c r="OAN237" s="41"/>
      <c r="OAO237" s="41"/>
      <c r="OAP237" s="41"/>
      <c r="OAQ237" s="41"/>
      <c r="OAR237" s="41"/>
      <c r="OAS237" s="41"/>
      <c r="OAT237" s="41"/>
      <c r="OAU237" s="41"/>
      <c r="OAV237" s="41"/>
      <c r="OAW237" s="41"/>
      <c r="OAX237" s="41"/>
      <c r="OAY237" s="41"/>
      <c r="OAZ237" s="41"/>
      <c r="OBA237" s="41"/>
      <c r="OBB237" s="41"/>
      <c r="OBC237" s="41"/>
      <c r="OBD237" s="41"/>
      <c r="OBE237" s="41"/>
      <c r="OBF237" s="41"/>
      <c r="OBG237" s="41"/>
      <c r="OBH237" s="41"/>
      <c r="OBI237" s="41"/>
      <c r="OBJ237" s="41"/>
      <c r="OBK237" s="41"/>
      <c r="OBL237" s="41"/>
      <c r="OBM237" s="41"/>
      <c r="OBN237" s="41"/>
      <c r="OBO237" s="41"/>
      <c r="OBP237" s="41"/>
      <c r="OBQ237" s="41"/>
      <c r="OBR237" s="41"/>
      <c r="OBS237" s="41"/>
      <c r="OBT237" s="41"/>
      <c r="OBU237" s="41"/>
      <c r="OBV237" s="41"/>
      <c r="OBW237" s="41"/>
      <c r="OBX237" s="41"/>
      <c r="OBY237" s="41"/>
      <c r="OBZ237" s="41"/>
      <c r="OCA237" s="41"/>
      <c r="OCB237" s="41"/>
      <c r="OCC237" s="41"/>
      <c r="OCD237" s="41"/>
      <c r="OCE237" s="41"/>
      <c r="OCF237" s="41"/>
      <c r="OCG237" s="41"/>
      <c r="OCH237" s="41"/>
      <c r="OCI237" s="41"/>
      <c r="OCJ237" s="41"/>
      <c r="OCK237" s="41"/>
      <c r="OCL237" s="41"/>
      <c r="OCM237" s="41"/>
      <c r="OCN237" s="41"/>
      <c r="OCO237" s="41"/>
      <c r="OCP237" s="41"/>
      <c r="OCQ237" s="41"/>
      <c r="OCR237" s="41"/>
      <c r="OCS237" s="41"/>
      <c r="OCT237" s="41"/>
      <c r="OCU237" s="41"/>
      <c r="OCV237" s="41"/>
      <c r="OCW237" s="41"/>
      <c r="OCX237" s="41"/>
      <c r="OCY237" s="41"/>
      <c r="OCZ237" s="41"/>
      <c r="ODA237" s="41"/>
      <c r="ODB237" s="41"/>
      <c r="ODC237" s="41"/>
      <c r="ODD237" s="41"/>
      <c r="ODE237" s="41"/>
      <c r="ODF237" s="41"/>
      <c r="ODG237" s="41"/>
      <c r="ODH237" s="41"/>
      <c r="ODI237" s="41"/>
      <c r="ODJ237" s="41"/>
      <c r="ODK237" s="41"/>
      <c r="ODL237" s="41"/>
      <c r="ODM237" s="41"/>
      <c r="ODN237" s="41"/>
      <c r="ODO237" s="41"/>
      <c r="ODP237" s="41"/>
      <c r="ODQ237" s="41"/>
      <c r="ODR237" s="41"/>
      <c r="ODS237" s="41"/>
      <c r="ODT237" s="41"/>
      <c r="ODU237" s="41"/>
      <c r="ODV237" s="41"/>
      <c r="ODW237" s="41"/>
      <c r="ODX237" s="41"/>
      <c r="ODY237" s="41"/>
      <c r="ODZ237" s="41"/>
      <c r="OEA237" s="41"/>
      <c r="OEB237" s="41"/>
      <c r="OEC237" s="41"/>
      <c r="OED237" s="41"/>
      <c r="OEE237" s="41"/>
      <c r="OEF237" s="41"/>
      <c r="OEG237" s="41"/>
      <c r="OEH237" s="41"/>
      <c r="OEI237" s="41"/>
      <c r="OEJ237" s="41"/>
      <c r="OEK237" s="41"/>
      <c r="OEL237" s="41"/>
      <c r="OEM237" s="41"/>
      <c r="OEN237" s="41"/>
      <c r="OEO237" s="41"/>
      <c r="OEP237" s="41"/>
      <c r="OEQ237" s="41"/>
      <c r="OER237" s="41"/>
      <c r="OES237" s="41"/>
      <c r="OET237" s="41"/>
      <c r="OEU237" s="41"/>
      <c r="OEV237" s="41"/>
      <c r="OEW237" s="41"/>
      <c r="OEX237" s="41"/>
      <c r="OEY237" s="41"/>
      <c r="OEZ237" s="41"/>
      <c r="OFA237" s="41"/>
      <c r="OFB237" s="41"/>
      <c r="OFC237" s="41"/>
      <c r="OFD237" s="41"/>
      <c r="OFE237" s="41"/>
      <c r="OFF237" s="41"/>
      <c r="OFG237" s="41"/>
      <c r="OFH237" s="41"/>
      <c r="OFI237" s="41"/>
      <c r="OFJ237" s="41"/>
      <c r="OFK237" s="41"/>
      <c r="OFL237" s="41"/>
      <c r="OFM237" s="41"/>
      <c r="OFN237" s="41"/>
      <c r="OFO237" s="41"/>
      <c r="OFP237" s="41"/>
      <c r="OFQ237" s="41"/>
      <c r="OFR237" s="41"/>
      <c r="OFS237" s="41"/>
      <c r="OFT237" s="41"/>
      <c r="OFU237" s="41"/>
      <c r="OFV237" s="41"/>
      <c r="OFW237" s="41"/>
      <c r="OFX237" s="41"/>
      <c r="OFY237" s="41"/>
      <c r="OFZ237" s="41"/>
      <c r="OGA237" s="41"/>
      <c r="OGB237" s="41"/>
      <c r="OGC237" s="41"/>
      <c r="OGD237" s="41"/>
      <c r="OGE237" s="41"/>
      <c r="OGF237" s="41"/>
      <c r="OGG237" s="41"/>
      <c r="OGH237" s="41"/>
      <c r="OGI237" s="41"/>
      <c r="OGJ237" s="41"/>
      <c r="OGK237" s="41"/>
      <c r="OGL237" s="41"/>
      <c r="OGM237" s="41"/>
      <c r="OGN237" s="41"/>
      <c r="OGO237" s="41"/>
      <c r="OGP237" s="41"/>
      <c r="OGQ237" s="41"/>
      <c r="OGR237" s="41"/>
      <c r="OGS237" s="41"/>
      <c r="OGT237" s="41"/>
      <c r="OGU237" s="41"/>
      <c r="OGV237" s="41"/>
      <c r="OGW237" s="41"/>
      <c r="OGX237" s="41"/>
      <c r="OGY237" s="41"/>
      <c r="OGZ237" s="41"/>
      <c r="OHA237" s="41"/>
      <c r="OHB237" s="41"/>
      <c r="OHC237" s="41"/>
      <c r="OHD237" s="41"/>
      <c r="OHE237" s="41"/>
      <c r="OHF237" s="41"/>
      <c r="OHG237" s="41"/>
      <c r="OHH237" s="41"/>
      <c r="OHI237" s="41"/>
      <c r="OHJ237" s="41"/>
      <c r="OHK237" s="41"/>
      <c r="OHL237" s="41"/>
      <c r="OHM237" s="41"/>
      <c r="OHN237" s="41"/>
      <c r="OHO237" s="41"/>
      <c r="OHP237" s="41"/>
      <c r="OHQ237" s="41"/>
      <c r="OHR237" s="41"/>
      <c r="OHS237" s="41"/>
      <c r="OHT237" s="41"/>
      <c r="OHU237" s="41"/>
      <c r="OHV237" s="41"/>
      <c r="OHW237" s="41"/>
      <c r="OHX237" s="41"/>
      <c r="OHY237" s="41"/>
      <c r="OHZ237" s="41"/>
      <c r="OIA237" s="41"/>
      <c r="OIB237" s="41"/>
      <c r="OIC237" s="41"/>
      <c r="OID237" s="41"/>
      <c r="OIE237" s="41"/>
      <c r="OIF237" s="41"/>
      <c r="OIG237" s="41"/>
      <c r="OIH237" s="41"/>
      <c r="OII237" s="41"/>
      <c r="OIJ237" s="41"/>
      <c r="OIK237" s="41"/>
      <c r="OIL237" s="41"/>
      <c r="OIM237" s="41"/>
      <c r="OIN237" s="41"/>
      <c r="OIO237" s="41"/>
      <c r="OIP237" s="41"/>
      <c r="OIQ237" s="41"/>
      <c r="OIR237" s="41"/>
      <c r="OIS237" s="41"/>
      <c r="OIT237" s="41"/>
      <c r="OIU237" s="41"/>
      <c r="OIV237" s="41"/>
      <c r="OIW237" s="41"/>
      <c r="OIX237" s="41"/>
      <c r="OIY237" s="41"/>
      <c r="OIZ237" s="41"/>
      <c r="OJA237" s="41"/>
      <c r="OJB237" s="41"/>
      <c r="OJC237" s="41"/>
      <c r="OJD237" s="41"/>
      <c r="OJE237" s="41"/>
      <c r="OJF237" s="41"/>
      <c r="OJG237" s="41"/>
      <c r="OJH237" s="41"/>
      <c r="OJI237" s="41"/>
      <c r="OJJ237" s="41"/>
      <c r="OJK237" s="41"/>
      <c r="OJL237" s="41"/>
      <c r="OJM237" s="41"/>
      <c r="OJN237" s="41"/>
      <c r="OJO237" s="41"/>
      <c r="OJP237" s="41"/>
      <c r="OJQ237" s="41"/>
      <c r="OJR237" s="41"/>
      <c r="OJS237" s="41"/>
      <c r="OJT237" s="41"/>
      <c r="OJU237" s="41"/>
      <c r="OJV237" s="41"/>
      <c r="OJW237" s="41"/>
      <c r="OJX237" s="41"/>
      <c r="OJY237" s="41"/>
      <c r="OJZ237" s="41"/>
      <c r="OKA237" s="41"/>
      <c r="OKB237" s="41"/>
      <c r="OKC237" s="41"/>
      <c r="OKD237" s="41"/>
      <c r="OKE237" s="41"/>
      <c r="OKF237" s="41"/>
      <c r="OKG237" s="41"/>
      <c r="OKH237" s="41"/>
      <c r="OKI237" s="41"/>
      <c r="OKJ237" s="41"/>
      <c r="OKK237" s="41"/>
      <c r="OKL237" s="41"/>
      <c r="OKM237" s="41"/>
      <c r="OKN237" s="41"/>
      <c r="OKO237" s="41"/>
      <c r="OKP237" s="41"/>
      <c r="OKQ237" s="41"/>
      <c r="OKR237" s="41"/>
      <c r="OKS237" s="41"/>
      <c r="OKT237" s="41"/>
      <c r="OKU237" s="41"/>
      <c r="OKV237" s="41"/>
      <c r="OKW237" s="41"/>
      <c r="OKX237" s="41"/>
      <c r="OKY237" s="41"/>
      <c r="OKZ237" s="41"/>
      <c r="OLA237" s="41"/>
      <c r="OLB237" s="41"/>
      <c r="OLC237" s="41"/>
      <c r="OLD237" s="41"/>
      <c r="OLE237" s="41"/>
      <c r="OLF237" s="41"/>
      <c r="OLG237" s="41"/>
      <c r="OLH237" s="41"/>
      <c r="OLI237" s="41"/>
      <c r="OLJ237" s="41"/>
      <c r="OLK237" s="41"/>
      <c r="OLL237" s="41"/>
      <c r="OLM237" s="41"/>
      <c r="OLN237" s="41"/>
      <c r="OLO237" s="41"/>
      <c r="OLP237" s="41"/>
      <c r="OLQ237" s="41"/>
      <c r="OLR237" s="41"/>
      <c r="OLS237" s="41"/>
      <c r="OLT237" s="41"/>
      <c r="OLU237" s="41"/>
      <c r="OLV237" s="41"/>
      <c r="OLW237" s="41"/>
      <c r="OLX237" s="41"/>
      <c r="OLY237" s="41"/>
      <c r="OLZ237" s="41"/>
      <c r="OMA237" s="41"/>
      <c r="OMB237" s="41"/>
      <c r="OMC237" s="41"/>
      <c r="OMD237" s="41"/>
      <c r="OME237" s="41"/>
      <c r="OMF237" s="41"/>
      <c r="OMG237" s="41"/>
      <c r="OMH237" s="41"/>
      <c r="OMI237" s="41"/>
      <c r="OMJ237" s="41"/>
      <c r="OMK237" s="41"/>
      <c r="OML237" s="41"/>
      <c r="OMM237" s="41"/>
      <c r="OMN237" s="41"/>
      <c r="OMO237" s="41"/>
      <c r="OMP237" s="41"/>
      <c r="OMQ237" s="41"/>
      <c r="OMR237" s="41"/>
      <c r="OMS237" s="41"/>
      <c r="OMT237" s="41"/>
      <c r="OMU237" s="41"/>
      <c r="OMV237" s="41"/>
      <c r="OMW237" s="41"/>
      <c r="OMX237" s="41"/>
      <c r="OMY237" s="41"/>
      <c r="OMZ237" s="41"/>
      <c r="ONA237" s="41"/>
      <c r="ONB237" s="41"/>
      <c r="ONC237" s="41"/>
      <c r="OND237" s="41"/>
      <c r="ONE237" s="41"/>
      <c r="ONF237" s="41"/>
      <c r="ONG237" s="41"/>
      <c r="ONH237" s="41"/>
      <c r="ONI237" s="41"/>
      <c r="ONJ237" s="41"/>
      <c r="ONK237" s="41"/>
      <c r="ONL237" s="41"/>
      <c r="ONM237" s="41"/>
      <c r="ONN237" s="41"/>
      <c r="ONO237" s="41"/>
      <c r="ONP237" s="41"/>
      <c r="ONQ237" s="41"/>
      <c r="ONR237" s="41"/>
      <c r="ONS237" s="41"/>
      <c r="ONT237" s="41"/>
      <c r="ONU237" s="41"/>
      <c r="ONV237" s="41"/>
      <c r="ONW237" s="41"/>
      <c r="ONX237" s="41"/>
      <c r="ONY237" s="41"/>
      <c r="ONZ237" s="41"/>
      <c r="OOA237" s="41"/>
      <c r="OOB237" s="41"/>
      <c r="OOC237" s="41"/>
      <c r="OOD237" s="41"/>
      <c r="OOE237" s="41"/>
      <c r="OOF237" s="41"/>
      <c r="OOG237" s="41"/>
      <c r="OOH237" s="41"/>
      <c r="OOI237" s="41"/>
      <c r="OOJ237" s="41"/>
      <c r="OOK237" s="41"/>
      <c r="OOL237" s="41"/>
      <c r="OOM237" s="41"/>
      <c r="OON237" s="41"/>
      <c r="OOO237" s="41"/>
      <c r="OOP237" s="41"/>
      <c r="OOQ237" s="41"/>
      <c r="OOR237" s="41"/>
      <c r="OOS237" s="41"/>
      <c r="OOT237" s="41"/>
      <c r="OOU237" s="41"/>
      <c r="OOV237" s="41"/>
      <c r="OOW237" s="41"/>
      <c r="OOX237" s="41"/>
      <c r="OOY237" s="41"/>
      <c r="OOZ237" s="41"/>
      <c r="OPA237" s="41"/>
      <c r="OPB237" s="41"/>
      <c r="OPC237" s="41"/>
      <c r="OPD237" s="41"/>
      <c r="OPE237" s="41"/>
      <c r="OPF237" s="41"/>
      <c r="OPG237" s="41"/>
      <c r="OPH237" s="41"/>
      <c r="OPI237" s="41"/>
      <c r="OPJ237" s="41"/>
      <c r="OPK237" s="41"/>
      <c r="OPL237" s="41"/>
      <c r="OPM237" s="41"/>
      <c r="OPN237" s="41"/>
      <c r="OPO237" s="41"/>
      <c r="OPP237" s="41"/>
      <c r="OPQ237" s="41"/>
      <c r="OPR237" s="41"/>
      <c r="OPS237" s="41"/>
      <c r="OPT237" s="41"/>
      <c r="OPU237" s="41"/>
      <c r="OPV237" s="41"/>
      <c r="OPW237" s="41"/>
      <c r="OPX237" s="41"/>
      <c r="OPY237" s="41"/>
      <c r="OPZ237" s="41"/>
      <c r="OQA237" s="41"/>
      <c r="OQB237" s="41"/>
      <c r="OQC237" s="41"/>
      <c r="OQD237" s="41"/>
      <c r="OQE237" s="41"/>
      <c r="OQF237" s="41"/>
      <c r="OQG237" s="41"/>
      <c r="OQH237" s="41"/>
      <c r="OQI237" s="41"/>
      <c r="OQJ237" s="41"/>
      <c r="OQK237" s="41"/>
      <c r="OQL237" s="41"/>
      <c r="OQM237" s="41"/>
      <c r="OQN237" s="41"/>
      <c r="OQO237" s="41"/>
      <c r="OQP237" s="41"/>
      <c r="OQQ237" s="41"/>
      <c r="OQR237" s="41"/>
      <c r="OQS237" s="41"/>
      <c r="OQT237" s="41"/>
      <c r="OQU237" s="41"/>
      <c r="OQV237" s="41"/>
      <c r="OQW237" s="41"/>
      <c r="OQX237" s="41"/>
      <c r="OQY237" s="41"/>
      <c r="OQZ237" s="41"/>
      <c r="ORA237" s="41"/>
      <c r="ORB237" s="41"/>
      <c r="ORC237" s="41"/>
      <c r="ORD237" s="41"/>
      <c r="ORE237" s="41"/>
      <c r="ORF237" s="41"/>
      <c r="ORG237" s="41"/>
      <c r="ORH237" s="41"/>
      <c r="ORI237" s="41"/>
      <c r="ORJ237" s="41"/>
      <c r="ORK237" s="41"/>
      <c r="ORL237" s="41"/>
      <c r="ORM237" s="41"/>
      <c r="ORN237" s="41"/>
      <c r="ORO237" s="41"/>
      <c r="ORP237" s="41"/>
      <c r="ORQ237" s="41"/>
      <c r="ORR237" s="41"/>
      <c r="ORS237" s="41"/>
      <c r="ORT237" s="41"/>
      <c r="ORU237" s="41"/>
      <c r="ORV237" s="41"/>
      <c r="ORW237" s="41"/>
      <c r="ORX237" s="41"/>
      <c r="ORY237" s="41"/>
      <c r="ORZ237" s="41"/>
      <c r="OSA237" s="41"/>
      <c r="OSB237" s="41"/>
      <c r="OSC237" s="41"/>
      <c r="OSD237" s="41"/>
      <c r="OSE237" s="41"/>
      <c r="OSF237" s="41"/>
      <c r="OSG237" s="41"/>
      <c r="OSH237" s="41"/>
      <c r="OSI237" s="41"/>
      <c r="OSJ237" s="41"/>
      <c r="OSK237" s="41"/>
      <c r="OSL237" s="41"/>
      <c r="OSM237" s="41"/>
      <c r="OSN237" s="41"/>
      <c r="OSO237" s="41"/>
      <c r="OSP237" s="41"/>
      <c r="OSQ237" s="41"/>
      <c r="OSR237" s="41"/>
      <c r="OSS237" s="41"/>
      <c r="OST237" s="41"/>
      <c r="OSU237" s="41"/>
      <c r="OSV237" s="41"/>
      <c r="OSW237" s="41"/>
      <c r="OSX237" s="41"/>
      <c r="OSY237" s="41"/>
      <c r="OSZ237" s="41"/>
      <c r="OTA237" s="41"/>
      <c r="OTB237" s="41"/>
      <c r="OTC237" s="41"/>
      <c r="OTD237" s="41"/>
      <c r="OTE237" s="41"/>
      <c r="OTF237" s="41"/>
      <c r="OTG237" s="41"/>
      <c r="OTH237" s="41"/>
      <c r="OTI237" s="41"/>
      <c r="OTJ237" s="41"/>
      <c r="OTK237" s="41"/>
      <c r="OTL237" s="41"/>
      <c r="OTM237" s="41"/>
      <c r="OTN237" s="41"/>
      <c r="OTO237" s="41"/>
      <c r="OTP237" s="41"/>
      <c r="OTQ237" s="41"/>
      <c r="OTR237" s="41"/>
      <c r="OTS237" s="41"/>
      <c r="OTT237" s="41"/>
      <c r="OTU237" s="41"/>
      <c r="OTV237" s="41"/>
      <c r="OTW237" s="41"/>
      <c r="OTX237" s="41"/>
      <c r="OTY237" s="41"/>
      <c r="OTZ237" s="41"/>
      <c r="OUA237" s="41"/>
      <c r="OUB237" s="41"/>
      <c r="OUC237" s="41"/>
      <c r="OUD237" s="41"/>
      <c r="OUE237" s="41"/>
      <c r="OUF237" s="41"/>
      <c r="OUG237" s="41"/>
      <c r="OUH237" s="41"/>
      <c r="OUI237" s="41"/>
      <c r="OUJ237" s="41"/>
      <c r="OUK237" s="41"/>
      <c r="OUL237" s="41"/>
      <c r="OUM237" s="41"/>
      <c r="OUN237" s="41"/>
      <c r="OUO237" s="41"/>
      <c r="OUP237" s="41"/>
      <c r="OUQ237" s="41"/>
      <c r="OUR237" s="41"/>
      <c r="OUS237" s="41"/>
      <c r="OUT237" s="41"/>
      <c r="OUU237" s="41"/>
      <c r="OUV237" s="41"/>
      <c r="OUW237" s="41"/>
      <c r="OUX237" s="41"/>
      <c r="OUY237" s="41"/>
      <c r="OUZ237" s="41"/>
      <c r="OVA237" s="41"/>
      <c r="OVB237" s="41"/>
      <c r="OVC237" s="41"/>
      <c r="OVD237" s="41"/>
      <c r="OVE237" s="41"/>
      <c r="OVF237" s="41"/>
      <c r="OVG237" s="41"/>
      <c r="OVH237" s="41"/>
      <c r="OVI237" s="41"/>
      <c r="OVJ237" s="41"/>
      <c r="OVK237" s="41"/>
      <c r="OVL237" s="41"/>
      <c r="OVM237" s="41"/>
      <c r="OVN237" s="41"/>
      <c r="OVO237" s="41"/>
      <c r="OVP237" s="41"/>
      <c r="OVQ237" s="41"/>
      <c r="OVR237" s="41"/>
      <c r="OVS237" s="41"/>
      <c r="OVT237" s="41"/>
      <c r="OVU237" s="41"/>
      <c r="OVV237" s="41"/>
      <c r="OVW237" s="41"/>
      <c r="OVX237" s="41"/>
      <c r="OVY237" s="41"/>
      <c r="OVZ237" s="41"/>
      <c r="OWA237" s="41"/>
      <c r="OWB237" s="41"/>
      <c r="OWC237" s="41"/>
      <c r="OWD237" s="41"/>
      <c r="OWE237" s="41"/>
      <c r="OWF237" s="41"/>
      <c r="OWG237" s="41"/>
      <c r="OWH237" s="41"/>
      <c r="OWI237" s="41"/>
      <c r="OWJ237" s="41"/>
      <c r="OWK237" s="41"/>
      <c r="OWL237" s="41"/>
      <c r="OWM237" s="41"/>
      <c r="OWN237" s="41"/>
      <c r="OWO237" s="41"/>
      <c r="OWP237" s="41"/>
      <c r="OWQ237" s="41"/>
      <c r="OWR237" s="41"/>
      <c r="OWS237" s="41"/>
      <c r="OWT237" s="41"/>
      <c r="OWU237" s="41"/>
      <c r="OWV237" s="41"/>
      <c r="OWW237" s="41"/>
      <c r="OWX237" s="41"/>
      <c r="OWY237" s="41"/>
      <c r="OWZ237" s="41"/>
      <c r="OXA237" s="41"/>
      <c r="OXB237" s="41"/>
      <c r="OXC237" s="41"/>
      <c r="OXD237" s="41"/>
      <c r="OXE237" s="41"/>
      <c r="OXF237" s="41"/>
      <c r="OXG237" s="41"/>
      <c r="OXH237" s="41"/>
      <c r="OXI237" s="41"/>
      <c r="OXJ237" s="41"/>
      <c r="OXK237" s="41"/>
      <c r="OXL237" s="41"/>
      <c r="OXM237" s="41"/>
      <c r="OXN237" s="41"/>
      <c r="OXO237" s="41"/>
      <c r="OXP237" s="41"/>
      <c r="OXQ237" s="41"/>
      <c r="OXR237" s="41"/>
      <c r="OXS237" s="41"/>
      <c r="OXT237" s="41"/>
      <c r="OXU237" s="41"/>
      <c r="OXV237" s="41"/>
      <c r="OXW237" s="41"/>
      <c r="OXX237" s="41"/>
      <c r="OXY237" s="41"/>
      <c r="OXZ237" s="41"/>
      <c r="OYA237" s="41"/>
      <c r="OYB237" s="41"/>
      <c r="OYC237" s="41"/>
      <c r="OYD237" s="41"/>
      <c r="OYE237" s="41"/>
      <c r="OYF237" s="41"/>
      <c r="OYG237" s="41"/>
      <c r="OYH237" s="41"/>
      <c r="OYI237" s="41"/>
      <c r="OYJ237" s="41"/>
      <c r="OYK237" s="41"/>
      <c r="OYL237" s="41"/>
      <c r="OYM237" s="41"/>
      <c r="OYN237" s="41"/>
      <c r="OYO237" s="41"/>
      <c r="OYP237" s="41"/>
      <c r="OYQ237" s="41"/>
      <c r="OYR237" s="41"/>
      <c r="OYS237" s="41"/>
      <c r="OYT237" s="41"/>
      <c r="OYU237" s="41"/>
      <c r="OYV237" s="41"/>
      <c r="OYW237" s="41"/>
      <c r="OYX237" s="41"/>
      <c r="OYY237" s="41"/>
      <c r="OYZ237" s="41"/>
      <c r="OZA237" s="41"/>
      <c r="OZB237" s="41"/>
      <c r="OZC237" s="41"/>
      <c r="OZD237" s="41"/>
      <c r="OZE237" s="41"/>
      <c r="OZF237" s="41"/>
      <c r="OZG237" s="41"/>
      <c r="OZH237" s="41"/>
      <c r="OZI237" s="41"/>
      <c r="OZJ237" s="41"/>
      <c r="OZK237" s="41"/>
      <c r="OZL237" s="41"/>
      <c r="OZM237" s="41"/>
      <c r="OZN237" s="41"/>
      <c r="OZO237" s="41"/>
      <c r="OZP237" s="41"/>
      <c r="OZQ237" s="41"/>
      <c r="OZR237" s="41"/>
      <c r="OZS237" s="41"/>
      <c r="OZT237" s="41"/>
      <c r="OZU237" s="41"/>
      <c r="OZV237" s="41"/>
      <c r="OZW237" s="41"/>
      <c r="OZX237" s="41"/>
      <c r="OZY237" s="41"/>
      <c r="OZZ237" s="41"/>
      <c r="PAA237" s="41"/>
      <c r="PAB237" s="41"/>
      <c r="PAC237" s="41"/>
      <c r="PAD237" s="41"/>
      <c r="PAE237" s="41"/>
      <c r="PAF237" s="41"/>
      <c r="PAG237" s="41"/>
      <c r="PAH237" s="41"/>
      <c r="PAI237" s="41"/>
      <c r="PAJ237" s="41"/>
      <c r="PAK237" s="41"/>
      <c r="PAL237" s="41"/>
      <c r="PAM237" s="41"/>
      <c r="PAN237" s="41"/>
      <c r="PAO237" s="41"/>
      <c r="PAP237" s="41"/>
      <c r="PAQ237" s="41"/>
      <c r="PAR237" s="41"/>
      <c r="PAS237" s="41"/>
      <c r="PAT237" s="41"/>
      <c r="PAU237" s="41"/>
      <c r="PAV237" s="41"/>
      <c r="PAW237" s="41"/>
      <c r="PAX237" s="41"/>
      <c r="PAY237" s="41"/>
      <c r="PAZ237" s="41"/>
      <c r="PBA237" s="41"/>
      <c r="PBB237" s="41"/>
      <c r="PBC237" s="41"/>
      <c r="PBD237" s="41"/>
      <c r="PBE237" s="41"/>
      <c r="PBF237" s="41"/>
      <c r="PBG237" s="41"/>
      <c r="PBH237" s="41"/>
      <c r="PBI237" s="41"/>
      <c r="PBJ237" s="41"/>
      <c r="PBK237" s="41"/>
      <c r="PBL237" s="41"/>
      <c r="PBM237" s="41"/>
      <c r="PBN237" s="41"/>
      <c r="PBO237" s="41"/>
      <c r="PBP237" s="41"/>
      <c r="PBQ237" s="41"/>
      <c r="PBR237" s="41"/>
      <c r="PBS237" s="41"/>
      <c r="PBT237" s="41"/>
      <c r="PBU237" s="41"/>
      <c r="PBV237" s="41"/>
      <c r="PBW237" s="41"/>
      <c r="PBX237" s="41"/>
      <c r="PBY237" s="41"/>
      <c r="PBZ237" s="41"/>
      <c r="PCA237" s="41"/>
      <c r="PCB237" s="41"/>
      <c r="PCC237" s="41"/>
      <c r="PCD237" s="41"/>
      <c r="PCE237" s="41"/>
      <c r="PCF237" s="41"/>
      <c r="PCG237" s="41"/>
      <c r="PCH237" s="41"/>
      <c r="PCI237" s="41"/>
      <c r="PCJ237" s="41"/>
      <c r="PCK237" s="41"/>
      <c r="PCL237" s="41"/>
      <c r="PCM237" s="41"/>
      <c r="PCN237" s="41"/>
      <c r="PCO237" s="41"/>
      <c r="PCP237" s="41"/>
      <c r="PCQ237" s="41"/>
      <c r="PCR237" s="41"/>
      <c r="PCS237" s="41"/>
      <c r="PCT237" s="41"/>
      <c r="PCU237" s="41"/>
      <c r="PCV237" s="41"/>
      <c r="PCW237" s="41"/>
      <c r="PCX237" s="41"/>
      <c r="PCY237" s="41"/>
      <c r="PCZ237" s="41"/>
      <c r="PDA237" s="41"/>
      <c r="PDB237" s="41"/>
      <c r="PDC237" s="41"/>
      <c r="PDD237" s="41"/>
      <c r="PDE237" s="41"/>
      <c r="PDF237" s="41"/>
      <c r="PDG237" s="41"/>
      <c r="PDH237" s="41"/>
      <c r="PDI237" s="41"/>
      <c r="PDJ237" s="41"/>
      <c r="PDK237" s="41"/>
      <c r="PDL237" s="41"/>
      <c r="PDM237" s="41"/>
      <c r="PDN237" s="41"/>
      <c r="PDO237" s="41"/>
      <c r="PDP237" s="41"/>
      <c r="PDQ237" s="41"/>
      <c r="PDR237" s="41"/>
      <c r="PDS237" s="41"/>
      <c r="PDT237" s="41"/>
      <c r="PDU237" s="41"/>
      <c r="PDV237" s="41"/>
      <c r="PDW237" s="41"/>
      <c r="PDX237" s="41"/>
      <c r="PDY237" s="41"/>
      <c r="PDZ237" s="41"/>
      <c r="PEA237" s="41"/>
      <c r="PEB237" s="41"/>
      <c r="PEC237" s="41"/>
      <c r="PED237" s="41"/>
      <c r="PEE237" s="41"/>
      <c r="PEF237" s="41"/>
      <c r="PEG237" s="41"/>
      <c r="PEH237" s="41"/>
      <c r="PEI237" s="41"/>
      <c r="PEJ237" s="41"/>
      <c r="PEK237" s="41"/>
      <c r="PEL237" s="41"/>
      <c r="PEM237" s="41"/>
      <c r="PEN237" s="41"/>
      <c r="PEO237" s="41"/>
      <c r="PEP237" s="41"/>
      <c r="PEQ237" s="41"/>
      <c r="PER237" s="41"/>
      <c r="PES237" s="41"/>
      <c r="PET237" s="41"/>
      <c r="PEU237" s="41"/>
      <c r="PEV237" s="41"/>
      <c r="PEW237" s="41"/>
      <c r="PEX237" s="41"/>
      <c r="PEY237" s="41"/>
      <c r="PEZ237" s="41"/>
      <c r="PFA237" s="41"/>
      <c r="PFB237" s="41"/>
      <c r="PFC237" s="41"/>
      <c r="PFD237" s="41"/>
      <c r="PFE237" s="41"/>
      <c r="PFF237" s="41"/>
      <c r="PFG237" s="41"/>
      <c r="PFH237" s="41"/>
      <c r="PFI237" s="41"/>
      <c r="PFJ237" s="41"/>
      <c r="PFK237" s="41"/>
      <c r="PFL237" s="41"/>
      <c r="PFM237" s="41"/>
      <c r="PFN237" s="41"/>
      <c r="PFO237" s="41"/>
      <c r="PFP237" s="41"/>
      <c r="PFQ237" s="41"/>
      <c r="PFR237" s="41"/>
      <c r="PFS237" s="41"/>
      <c r="PFT237" s="41"/>
      <c r="PFU237" s="41"/>
      <c r="PFV237" s="41"/>
      <c r="PFW237" s="41"/>
      <c r="PFX237" s="41"/>
      <c r="PFY237" s="41"/>
      <c r="PFZ237" s="41"/>
      <c r="PGA237" s="41"/>
      <c r="PGB237" s="41"/>
      <c r="PGC237" s="41"/>
      <c r="PGD237" s="41"/>
      <c r="PGE237" s="41"/>
      <c r="PGF237" s="41"/>
      <c r="PGG237" s="41"/>
      <c r="PGH237" s="41"/>
      <c r="PGI237" s="41"/>
      <c r="PGJ237" s="41"/>
      <c r="PGK237" s="41"/>
      <c r="PGL237" s="41"/>
      <c r="PGM237" s="41"/>
      <c r="PGN237" s="41"/>
      <c r="PGO237" s="41"/>
      <c r="PGP237" s="41"/>
      <c r="PGQ237" s="41"/>
      <c r="PGR237" s="41"/>
      <c r="PGS237" s="41"/>
      <c r="PGT237" s="41"/>
      <c r="PGU237" s="41"/>
      <c r="PGV237" s="41"/>
      <c r="PGW237" s="41"/>
      <c r="PGX237" s="41"/>
      <c r="PGY237" s="41"/>
      <c r="PGZ237" s="41"/>
      <c r="PHA237" s="41"/>
      <c r="PHB237" s="41"/>
      <c r="PHC237" s="41"/>
      <c r="PHD237" s="41"/>
      <c r="PHE237" s="41"/>
      <c r="PHF237" s="41"/>
      <c r="PHG237" s="41"/>
      <c r="PHH237" s="41"/>
      <c r="PHI237" s="41"/>
      <c r="PHJ237" s="41"/>
      <c r="PHK237" s="41"/>
      <c r="PHL237" s="41"/>
      <c r="PHM237" s="41"/>
      <c r="PHN237" s="41"/>
      <c r="PHO237" s="41"/>
      <c r="PHP237" s="41"/>
      <c r="PHQ237" s="41"/>
      <c r="PHR237" s="41"/>
      <c r="PHS237" s="41"/>
      <c r="PHT237" s="41"/>
      <c r="PHU237" s="41"/>
      <c r="PHV237" s="41"/>
      <c r="PHW237" s="41"/>
      <c r="PHX237" s="41"/>
      <c r="PHY237" s="41"/>
      <c r="PHZ237" s="41"/>
      <c r="PIA237" s="41"/>
      <c r="PIB237" s="41"/>
      <c r="PIC237" s="41"/>
      <c r="PID237" s="41"/>
      <c r="PIE237" s="41"/>
      <c r="PIF237" s="41"/>
      <c r="PIG237" s="41"/>
      <c r="PIH237" s="41"/>
      <c r="PII237" s="41"/>
      <c r="PIJ237" s="41"/>
      <c r="PIK237" s="41"/>
      <c r="PIL237" s="41"/>
      <c r="PIM237" s="41"/>
      <c r="PIN237" s="41"/>
      <c r="PIO237" s="41"/>
      <c r="PIP237" s="41"/>
      <c r="PIQ237" s="41"/>
      <c r="PIR237" s="41"/>
      <c r="PIS237" s="41"/>
      <c r="PIT237" s="41"/>
      <c r="PIU237" s="41"/>
      <c r="PIV237" s="41"/>
      <c r="PIW237" s="41"/>
      <c r="PIX237" s="41"/>
      <c r="PIY237" s="41"/>
      <c r="PIZ237" s="41"/>
      <c r="PJA237" s="41"/>
      <c r="PJB237" s="41"/>
      <c r="PJC237" s="41"/>
      <c r="PJD237" s="41"/>
      <c r="PJE237" s="41"/>
      <c r="PJF237" s="41"/>
      <c r="PJG237" s="41"/>
      <c r="PJH237" s="41"/>
      <c r="PJI237" s="41"/>
      <c r="PJJ237" s="41"/>
      <c r="PJK237" s="41"/>
      <c r="PJL237" s="41"/>
      <c r="PJM237" s="41"/>
      <c r="PJN237" s="41"/>
      <c r="PJO237" s="41"/>
      <c r="PJP237" s="41"/>
      <c r="PJQ237" s="41"/>
      <c r="PJR237" s="41"/>
      <c r="PJS237" s="41"/>
      <c r="PJT237" s="41"/>
      <c r="PJU237" s="41"/>
      <c r="PJV237" s="41"/>
      <c r="PJW237" s="41"/>
      <c r="PJX237" s="41"/>
      <c r="PJY237" s="41"/>
      <c r="PJZ237" s="41"/>
      <c r="PKA237" s="41"/>
      <c r="PKB237" s="41"/>
      <c r="PKC237" s="41"/>
      <c r="PKD237" s="41"/>
      <c r="PKE237" s="41"/>
      <c r="PKF237" s="41"/>
      <c r="PKG237" s="41"/>
      <c r="PKH237" s="41"/>
      <c r="PKI237" s="41"/>
      <c r="PKJ237" s="41"/>
      <c r="PKK237" s="41"/>
      <c r="PKL237" s="41"/>
      <c r="PKM237" s="41"/>
      <c r="PKN237" s="41"/>
      <c r="PKO237" s="41"/>
      <c r="PKP237" s="41"/>
      <c r="PKQ237" s="41"/>
      <c r="PKR237" s="41"/>
      <c r="PKS237" s="41"/>
      <c r="PKT237" s="41"/>
      <c r="PKU237" s="41"/>
      <c r="PKV237" s="41"/>
      <c r="PKW237" s="41"/>
      <c r="PKX237" s="41"/>
      <c r="PKY237" s="41"/>
      <c r="PKZ237" s="41"/>
      <c r="PLA237" s="41"/>
      <c r="PLB237" s="41"/>
      <c r="PLC237" s="41"/>
      <c r="PLD237" s="41"/>
      <c r="PLE237" s="41"/>
      <c r="PLF237" s="41"/>
      <c r="PLG237" s="41"/>
      <c r="PLH237" s="41"/>
      <c r="PLI237" s="41"/>
      <c r="PLJ237" s="41"/>
      <c r="PLK237" s="41"/>
      <c r="PLL237" s="41"/>
      <c r="PLM237" s="41"/>
      <c r="PLN237" s="41"/>
      <c r="PLO237" s="41"/>
      <c r="PLP237" s="41"/>
      <c r="PLQ237" s="41"/>
      <c r="PLR237" s="41"/>
      <c r="PLS237" s="41"/>
      <c r="PLT237" s="41"/>
      <c r="PLU237" s="41"/>
      <c r="PLV237" s="41"/>
      <c r="PLW237" s="41"/>
      <c r="PLX237" s="41"/>
      <c r="PLY237" s="41"/>
      <c r="PLZ237" s="41"/>
      <c r="PMA237" s="41"/>
      <c r="PMB237" s="41"/>
      <c r="PMC237" s="41"/>
      <c r="PMD237" s="41"/>
      <c r="PME237" s="41"/>
      <c r="PMF237" s="41"/>
      <c r="PMG237" s="41"/>
      <c r="PMH237" s="41"/>
      <c r="PMI237" s="41"/>
      <c r="PMJ237" s="41"/>
      <c r="PMK237" s="41"/>
      <c r="PML237" s="41"/>
      <c r="PMM237" s="41"/>
      <c r="PMN237" s="41"/>
      <c r="PMO237" s="41"/>
      <c r="PMP237" s="41"/>
      <c r="PMQ237" s="41"/>
      <c r="PMR237" s="41"/>
      <c r="PMS237" s="41"/>
      <c r="PMT237" s="41"/>
      <c r="PMU237" s="41"/>
      <c r="PMV237" s="41"/>
      <c r="PMW237" s="41"/>
      <c r="PMX237" s="41"/>
      <c r="PMY237" s="41"/>
      <c r="PMZ237" s="41"/>
      <c r="PNA237" s="41"/>
      <c r="PNB237" s="41"/>
      <c r="PNC237" s="41"/>
      <c r="PND237" s="41"/>
      <c r="PNE237" s="41"/>
      <c r="PNF237" s="41"/>
      <c r="PNG237" s="41"/>
      <c r="PNH237" s="41"/>
      <c r="PNI237" s="41"/>
      <c r="PNJ237" s="41"/>
      <c r="PNK237" s="41"/>
      <c r="PNL237" s="41"/>
      <c r="PNM237" s="41"/>
      <c r="PNN237" s="41"/>
      <c r="PNO237" s="41"/>
      <c r="PNP237" s="41"/>
      <c r="PNQ237" s="41"/>
      <c r="PNR237" s="41"/>
      <c r="PNS237" s="41"/>
      <c r="PNT237" s="41"/>
      <c r="PNU237" s="41"/>
      <c r="PNV237" s="41"/>
      <c r="PNW237" s="41"/>
      <c r="PNX237" s="41"/>
      <c r="PNY237" s="41"/>
      <c r="PNZ237" s="41"/>
      <c r="POA237" s="41"/>
      <c r="POB237" s="41"/>
      <c r="POC237" s="41"/>
      <c r="POD237" s="41"/>
      <c r="POE237" s="41"/>
      <c r="POF237" s="41"/>
      <c r="POG237" s="41"/>
      <c r="POH237" s="41"/>
      <c r="POI237" s="41"/>
      <c r="POJ237" s="41"/>
      <c r="POK237" s="41"/>
      <c r="POL237" s="41"/>
      <c r="POM237" s="41"/>
      <c r="PON237" s="41"/>
      <c r="POO237" s="41"/>
      <c r="POP237" s="41"/>
      <c r="POQ237" s="41"/>
      <c r="POR237" s="41"/>
      <c r="POS237" s="41"/>
      <c r="POT237" s="41"/>
      <c r="POU237" s="41"/>
      <c r="POV237" s="41"/>
      <c r="POW237" s="41"/>
      <c r="POX237" s="41"/>
      <c r="POY237" s="41"/>
      <c r="POZ237" s="41"/>
      <c r="PPA237" s="41"/>
      <c r="PPB237" s="41"/>
      <c r="PPC237" s="41"/>
      <c r="PPD237" s="41"/>
      <c r="PPE237" s="41"/>
      <c r="PPF237" s="41"/>
      <c r="PPG237" s="41"/>
      <c r="PPH237" s="41"/>
      <c r="PPI237" s="41"/>
      <c r="PPJ237" s="41"/>
      <c r="PPK237" s="41"/>
      <c r="PPL237" s="41"/>
      <c r="PPM237" s="41"/>
      <c r="PPN237" s="41"/>
      <c r="PPO237" s="41"/>
      <c r="PPP237" s="41"/>
      <c r="PPQ237" s="41"/>
      <c r="PPR237" s="41"/>
      <c r="PPS237" s="41"/>
      <c r="PPT237" s="41"/>
      <c r="PPU237" s="41"/>
      <c r="PPV237" s="41"/>
      <c r="PPW237" s="41"/>
      <c r="PPX237" s="41"/>
      <c r="PPY237" s="41"/>
      <c r="PPZ237" s="41"/>
      <c r="PQA237" s="41"/>
      <c r="PQB237" s="41"/>
      <c r="PQC237" s="41"/>
      <c r="PQD237" s="41"/>
      <c r="PQE237" s="41"/>
      <c r="PQF237" s="41"/>
      <c r="PQG237" s="41"/>
      <c r="PQH237" s="41"/>
      <c r="PQI237" s="41"/>
      <c r="PQJ237" s="41"/>
      <c r="PQK237" s="41"/>
      <c r="PQL237" s="41"/>
      <c r="PQM237" s="41"/>
      <c r="PQN237" s="41"/>
      <c r="PQO237" s="41"/>
      <c r="PQP237" s="41"/>
      <c r="PQQ237" s="41"/>
      <c r="PQR237" s="41"/>
      <c r="PQS237" s="41"/>
      <c r="PQT237" s="41"/>
      <c r="PQU237" s="41"/>
      <c r="PQV237" s="41"/>
      <c r="PQW237" s="41"/>
      <c r="PQX237" s="41"/>
      <c r="PQY237" s="41"/>
      <c r="PQZ237" s="41"/>
      <c r="PRA237" s="41"/>
      <c r="PRB237" s="41"/>
      <c r="PRC237" s="41"/>
      <c r="PRD237" s="41"/>
      <c r="PRE237" s="41"/>
      <c r="PRF237" s="41"/>
      <c r="PRG237" s="41"/>
      <c r="PRH237" s="41"/>
      <c r="PRI237" s="41"/>
      <c r="PRJ237" s="41"/>
      <c r="PRK237" s="41"/>
      <c r="PRL237" s="41"/>
      <c r="PRM237" s="41"/>
      <c r="PRN237" s="41"/>
      <c r="PRO237" s="41"/>
      <c r="PRP237" s="41"/>
      <c r="PRQ237" s="41"/>
      <c r="PRR237" s="41"/>
      <c r="PRS237" s="41"/>
      <c r="PRT237" s="41"/>
      <c r="PRU237" s="41"/>
      <c r="PRV237" s="41"/>
      <c r="PRW237" s="41"/>
      <c r="PRX237" s="41"/>
      <c r="PRY237" s="41"/>
      <c r="PRZ237" s="41"/>
      <c r="PSA237" s="41"/>
      <c r="PSB237" s="41"/>
      <c r="PSC237" s="41"/>
      <c r="PSD237" s="41"/>
      <c r="PSE237" s="41"/>
      <c r="PSF237" s="41"/>
      <c r="PSG237" s="41"/>
      <c r="PSH237" s="41"/>
      <c r="PSI237" s="41"/>
      <c r="PSJ237" s="41"/>
      <c r="PSK237" s="41"/>
      <c r="PSL237" s="41"/>
      <c r="PSM237" s="41"/>
      <c r="PSN237" s="41"/>
      <c r="PSO237" s="41"/>
      <c r="PSP237" s="41"/>
      <c r="PSQ237" s="41"/>
      <c r="PSR237" s="41"/>
      <c r="PSS237" s="41"/>
      <c r="PST237" s="41"/>
      <c r="PSU237" s="41"/>
      <c r="PSV237" s="41"/>
      <c r="PSW237" s="41"/>
      <c r="PSX237" s="41"/>
      <c r="PSY237" s="41"/>
      <c r="PSZ237" s="41"/>
      <c r="PTA237" s="41"/>
      <c r="PTB237" s="41"/>
      <c r="PTC237" s="41"/>
      <c r="PTD237" s="41"/>
      <c r="PTE237" s="41"/>
      <c r="PTF237" s="41"/>
      <c r="PTG237" s="41"/>
      <c r="PTH237" s="41"/>
      <c r="PTI237" s="41"/>
      <c r="PTJ237" s="41"/>
      <c r="PTK237" s="41"/>
      <c r="PTL237" s="41"/>
      <c r="PTM237" s="41"/>
      <c r="PTN237" s="41"/>
      <c r="PTO237" s="41"/>
      <c r="PTP237" s="41"/>
      <c r="PTQ237" s="41"/>
      <c r="PTR237" s="41"/>
      <c r="PTS237" s="41"/>
      <c r="PTT237" s="41"/>
      <c r="PTU237" s="41"/>
      <c r="PTV237" s="41"/>
      <c r="PTW237" s="41"/>
      <c r="PTX237" s="41"/>
      <c r="PTY237" s="41"/>
      <c r="PTZ237" s="41"/>
      <c r="PUA237" s="41"/>
      <c r="PUB237" s="41"/>
      <c r="PUC237" s="41"/>
      <c r="PUD237" s="41"/>
      <c r="PUE237" s="41"/>
      <c r="PUF237" s="41"/>
      <c r="PUG237" s="41"/>
      <c r="PUH237" s="41"/>
      <c r="PUI237" s="41"/>
      <c r="PUJ237" s="41"/>
      <c r="PUK237" s="41"/>
      <c r="PUL237" s="41"/>
      <c r="PUM237" s="41"/>
      <c r="PUN237" s="41"/>
      <c r="PUO237" s="41"/>
      <c r="PUP237" s="41"/>
      <c r="PUQ237" s="41"/>
      <c r="PUR237" s="41"/>
      <c r="PUS237" s="41"/>
      <c r="PUT237" s="41"/>
      <c r="PUU237" s="41"/>
      <c r="PUV237" s="41"/>
      <c r="PUW237" s="41"/>
      <c r="PUX237" s="41"/>
      <c r="PUY237" s="41"/>
      <c r="PUZ237" s="41"/>
      <c r="PVA237" s="41"/>
      <c r="PVB237" s="41"/>
      <c r="PVC237" s="41"/>
      <c r="PVD237" s="41"/>
      <c r="PVE237" s="41"/>
      <c r="PVF237" s="41"/>
      <c r="PVG237" s="41"/>
      <c r="PVH237" s="41"/>
      <c r="PVI237" s="41"/>
      <c r="PVJ237" s="41"/>
      <c r="PVK237" s="41"/>
      <c r="PVL237" s="41"/>
      <c r="PVM237" s="41"/>
      <c r="PVN237" s="41"/>
      <c r="PVO237" s="41"/>
      <c r="PVP237" s="41"/>
      <c r="PVQ237" s="41"/>
      <c r="PVR237" s="41"/>
      <c r="PVS237" s="41"/>
      <c r="PVT237" s="41"/>
      <c r="PVU237" s="41"/>
      <c r="PVV237" s="41"/>
      <c r="PVW237" s="41"/>
      <c r="PVX237" s="41"/>
      <c r="PVY237" s="41"/>
      <c r="PVZ237" s="41"/>
      <c r="PWA237" s="41"/>
      <c r="PWB237" s="41"/>
      <c r="PWC237" s="41"/>
      <c r="PWD237" s="41"/>
      <c r="PWE237" s="41"/>
      <c r="PWF237" s="41"/>
      <c r="PWG237" s="41"/>
      <c r="PWH237" s="41"/>
      <c r="PWI237" s="41"/>
      <c r="PWJ237" s="41"/>
      <c r="PWK237" s="41"/>
      <c r="PWL237" s="41"/>
      <c r="PWM237" s="41"/>
      <c r="PWN237" s="41"/>
      <c r="PWO237" s="41"/>
      <c r="PWP237" s="41"/>
      <c r="PWQ237" s="41"/>
      <c r="PWR237" s="41"/>
      <c r="PWS237" s="41"/>
      <c r="PWT237" s="41"/>
      <c r="PWU237" s="41"/>
      <c r="PWV237" s="41"/>
      <c r="PWW237" s="41"/>
      <c r="PWX237" s="41"/>
      <c r="PWY237" s="41"/>
      <c r="PWZ237" s="41"/>
      <c r="PXA237" s="41"/>
      <c r="PXB237" s="41"/>
      <c r="PXC237" s="41"/>
      <c r="PXD237" s="41"/>
      <c r="PXE237" s="41"/>
      <c r="PXF237" s="41"/>
      <c r="PXG237" s="41"/>
      <c r="PXH237" s="41"/>
      <c r="PXI237" s="41"/>
      <c r="PXJ237" s="41"/>
      <c r="PXK237" s="41"/>
      <c r="PXL237" s="41"/>
      <c r="PXM237" s="41"/>
      <c r="PXN237" s="41"/>
      <c r="PXO237" s="41"/>
      <c r="PXP237" s="41"/>
      <c r="PXQ237" s="41"/>
      <c r="PXR237" s="41"/>
      <c r="PXS237" s="41"/>
      <c r="PXT237" s="41"/>
      <c r="PXU237" s="41"/>
      <c r="PXV237" s="41"/>
      <c r="PXW237" s="41"/>
      <c r="PXX237" s="41"/>
      <c r="PXY237" s="41"/>
      <c r="PXZ237" s="41"/>
      <c r="PYA237" s="41"/>
      <c r="PYB237" s="41"/>
      <c r="PYC237" s="41"/>
      <c r="PYD237" s="41"/>
      <c r="PYE237" s="41"/>
      <c r="PYF237" s="41"/>
      <c r="PYG237" s="41"/>
      <c r="PYH237" s="41"/>
      <c r="PYI237" s="41"/>
      <c r="PYJ237" s="41"/>
      <c r="PYK237" s="41"/>
      <c r="PYL237" s="41"/>
      <c r="PYM237" s="41"/>
      <c r="PYN237" s="41"/>
      <c r="PYO237" s="41"/>
      <c r="PYP237" s="41"/>
      <c r="PYQ237" s="41"/>
      <c r="PYR237" s="41"/>
      <c r="PYS237" s="41"/>
      <c r="PYT237" s="41"/>
      <c r="PYU237" s="41"/>
      <c r="PYV237" s="41"/>
      <c r="PYW237" s="41"/>
      <c r="PYX237" s="41"/>
      <c r="PYY237" s="41"/>
      <c r="PYZ237" s="41"/>
      <c r="PZA237" s="41"/>
      <c r="PZB237" s="41"/>
      <c r="PZC237" s="41"/>
      <c r="PZD237" s="41"/>
      <c r="PZE237" s="41"/>
      <c r="PZF237" s="41"/>
      <c r="PZG237" s="41"/>
      <c r="PZH237" s="41"/>
      <c r="PZI237" s="41"/>
      <c r="PZJ237" s="41"/>
      <c r="PZK237" s="41"/>
      <c r="PZL237" s="41"/>
      <c r="PZM237" s="41"/>
      <c r="PZN237" s="41"/>
      <c r="PZO237" s="41"/>
      <c r="PZP237" s="41"/>
      <c r="PZQ237" s="41"/>
      <c r="PZR237" s="41"/>
      <c r="PZS237" s="41"/>
      <c r="PZT237" s="41"/>
      <c r="PZU237" s="41"/>
      <c r="PZV237" s="41"/>
      <c r="PZW237" s="41"/>
      <c r="PZX237" s="41"/>
      <c r="PZY237" s="41"/>
      <c r="PZZ237" s="41"/>
      <c r="QAA237" s="41"/>
      <c r="QAB237" s="41"/>
      <c r="QAC237" s="41"/>
      <c r="QAD237" s="41"/>
      <c r="QAE237" s="41"/>
      <c r="QAF237" s="41"/>
      <c r="QAG237" s="41"/>
      <c r="QAH237" s="41"/>
      <c r="QAI237" s="41"/>
      <c r="QAJ237" s="41"/>
      <c r="QAK237" s="41"/>
      <c r="QAL237" s="41"/>
      <c r="QAM237" s="41"/>
      <c r="QAN237" s="41"/>
      <c r="QAO237" s="41"/>
      <c r="QAP237" s="41"/>
      <c r="QAQ237" s="41"/>
      <c r="QAR237" s="41"/>
      <c r="QAS237" s="41"/>
      <c r="QAT237" s="41"/>
      <c r="QAU237" s="41"/>
      <c r="QAV237" s="41"/>
      <c r="QAW237" s="41"/>
      <c r="QAX237" s="41"/>
      <c r="QAY237" s="41"/>
      <c r="QAZ237" s="41"/>
      <c r="QBA237" s="41"/>
      <c r="QBB237" s="41"/>
      <c r="QBC237" s="41"/>
      <c r="QBD237" s="41"/>
      <c r="QBE237" s="41"/>
      <c r="QBF237" s="41"/>
      <c r="QBG237" s="41"/>
      <c r="QBH237" s="41"/>
      <c r="QBI237" s="41"/>
      <c r="QBJ237" s="41"/>
      <c r="QBK237" s="41"/>
      <c r="QBL237" s="41"/>
      <c r="QBM237" s="41"/>
      <c r="QBN237" s="41"/>
      <c r="QBO237" s="41"/>
      <c r="QBP237" s="41"/>
      <c r="QBQ237" s="41"/>
      <c r="QBR237" s="41"/>
      <c r="QBS237" s="41"/>
      <c r="QBT237" s="41"/>
      <c r="QBU237" s="41"/>
      <c r="QBV237" s="41"/>
      <c r="QBW237" s="41"/>
      <c r="QBX237" s="41"/>
      <c r="QBY237" s="41"/>
      <c r="QBZ237" s="41"/>
      <c r="QCA237" s="41"/>
      <c r="QCB237" s="41"/>
      <c r="QCC237" s="41"/>
      <c r="QCD237" s="41"/>
      <c r="QCE237" s="41"/>
      <c r="QCF237" s="41"/>
      <c r="QCG237" s="41"/>
      <c r="QCH237" s="41"/>
      <c r="QCI237" s="41"/>
      <c r="QCJ237" s="41"/>
      <c r="QCK237" s="41"/>
      <c r="QCL237" s="41"/>
      <c r="QCM237" s="41"/>
      <c r="QCN237" s="41"/>
      <c r="QCO237" s="41"/>
      <c r="QCP237" s="41"/>
      <c r="QCQ237" s="41"/>
      <c r="QCR237" s="41"/>
      <c r="QCS237" s="41"/>
      <c r="QCT237" s="41"/>
      <c r="QCU237" s="41"/>
      <c r="QCV237" s="41"/>
      <c r="QCW237" s="41"/>
      <c r="QCX237" s="41"/>
      <c r="QCY237" s="41"/>
      <c r="QCZ237" s="41"/>
      <c r="QDA237" s="41"/>
      <c r="QDB237" s="41"/>
      <c r="QDC237" s="41"/>
      <c r="QDD237" s="41"/>
      <c r="QDE237" s="41"/>
      <c r="QDF237" s="41"/>
      <c r="QDG237" s="41"/>
      <c r="QDH237" s="41"/>
      <c r="QDI237" s="41"/>
      <c r="QDJ237" s="41"/>
      <c r="QDK237" s="41"/>
      <c r="QDL237" s="41"/>
      <c r="QDM237" s="41"/>
      <c r="QDN237" s="41"/>
      <c r="QDO237" s="41"/>
      <c r="QDP237" s="41"/>
      <c r="QDQ237" s="41"/>
      <c r="QDR237" s="41"/>
      <c r="QDS237" s="41"/>
      <c r="QDT237" s="41"/>
      <c r="QDU237" s="41"/>
      <c r="QDV237" s="41"/>
      <c r="QDW237" s="41"/>
      <c r="QDX237" s="41"/>
      <c r="QDY237" s="41"/>
      <c r="QDZ237" s="41"/>
      <c r="QEA237" s="41"/>
      <c r="QEB237" s="41"/>
      <c r="QEC237" s="41"/>
      <c r="QED237" s="41"/>
      <c r="QEE237" s="41"/>
      <c r="QEF237" s="41"/>
      <c r="QEG237" s="41"/>
      <c r="QEH237" s="41"/>
      <c r="QEI237" s="41"/>
      <c r="QEJ237" s="41"/>
      <c r="QEK237" s="41"/>
      <c r="QEL237" s="41"/>
      <c r="QEM237" s="41"/>
      <c r="QEN237" s="41"/>
      <c r="QEO237" s="41"/>
      <c r="QEP237" s="41"/>
      <c r="QEQ237" s="41"/>
      <c r="QER237" s="41"/>
      <c r="QES237" s="41"/>
      <c r="QET237" s="41"/>
      <c r="QEU237" s="41"/>
      <c r="QEV237" s="41"/>
      <c r="QEW237" s="41"/>
      <c r="QEX237" s="41"/>
      <c r="QEY237" s="41"/>
      <c r="QEZ237" s="41"/>
      <c r="QFA237" s="41"/>
      <c r="QFB237" s="41"/>
      <c r="QFC237" s="41"/>
      <c r="QFD237" s="41"/>
      <c r="QFE237" s="41"/>
      <c r="QFF237" s="41"/>
      <c r="QFG237" s="41"/>
      <c r="QFH237" s="41"/>
      <c r="QFI237" s="41"/>
      <c r="QFJ237" s="41"/>
      <c r="QFK237" s="41"/>
      <c r="QFL237" s="41"/>
      <c r="QFM237" s="41"/>
      <c r="QFN237" s="41"/>
      <c r="QFO237" s="41"/>
      <c r="QFP237" s="41"/>
      <c r="QFQ237" s="41"/>
      <c r="QFR237" s="41"/>
      <c r="QFS237" s="41"/>
      <c r="QFT237" s="41"/>
      <c r="QFU237" s="41"/>
      <c r="QFV237" s="41"/>
      <c r="QFW237" s="41"/>
      <c r="QFX237" s="41"/>
      <c r="QFY237" s="41"/>
      <c r="QFZ237" s="41"/>
      <c r="QGA237" s="41"/>
      <c r="QGB237" s="41"/>
      <c r="QGC237" s="41"/>
      <c r="QGD237" s="41"/>
      <c r="QGE237" s="41"/>
      <c r="QGF237" s="41"/>
      <c r="QGG237" s="41"/>
      <c r="QGH237" s="41"/>
      <c r="QGI237" s="41"/>
      <c r="QGJ237" s="41"/>
      <c r="QGK237" s="41"/>
      <c r="QGL237" s="41"/>
      <c r="QGM237" s="41"/>
      <c r="QGN237" s="41"/>
      <c r="QGO237" s="41"/>
      <c r="QGP237" s="41"/>
      <c r="QGQ237" s="41"/>
      <c r="QGR237" s="41"/>
      <c r="QGS237" s="41"/>
      <c r="QGT237" s="41"/>
      <c r="QGU237" s="41"/>
      <c r="QGV237" s="41"/>
      <c r="QGW237" s="41"/>
      <c r="QGX237" s="41"/>
      <c r="QGY237" s="41"/>
      <c r="QGZ237" s="41"/>
      <c r="QHA237" s="41"/>
      <c r="QHB237" s="41"/>
      <c r="QHC237" s="41"/>
      <c r="QHD237" s="41"/>
      <c r="QHE237" s="41"/>
      <c r="QHF237" s="41"/>
      <c r="QHG237" s="41"/>
      <c r="QHH237" s="41"/>
      <c r="QHI237" s="41"/>
      <c r="QHJ237" s="41"/>
      <c r="QHK237" s="41"/>
      <c r="QHL237" s="41"/>
      <c r="QHM237" s="41"/>
      <c r="QHN237" s="41"/>
      <c r="QHO237" s="41"/>
      <c r="QHP237" s="41"/>
      <c r="QHQ237" s="41"/>
      <c r="QHR237" s="41"/>
      <c r="QHS237" s="41"/>
      <c r="QHT237" s="41"/>
      <c r="QHU237" s="41"/>
      <c r="QHV237" s="41"/>
      <c r="QHW237" s="41"/>
      <c r="QHX237" s="41"/>
      <c r="QHY237" s="41"/>
      <c r="QHZ237" s="41"/>
      <c r="QIA237" s="41"/>
      <c r="QIB237" s="41"/>
      <c r="QIC237" s="41"/>
      <c r="QID237" s="41"/>
      <c r="QIE237" s="41"/>
      <c r="QIF237" s="41"/>
      <c r="QIG237" s="41"/>
      <c r="QIH237" s="41"/>
      <c r="QII237" s="41"/>
      <c r="QIJ237" s="41"/>
      <c r="QIK237" s="41"/>
      <c r="QIL237" s="41"/>
      <c r="QIM237" s="41"/>
      <c r="QIN237" s="41"/>
      <c r="QIO237" s="41"/>
      <c r="QIP237" s="41"/>
      <c r="QIQ237" s="41"/>
      <c r="QIR237" s="41"/>
      <c r="QIS237" s="41"/>
      <c r="QIT237" s="41"/>
      <c r="QIU237" s="41"/>
      <c r="QIV237" s="41"/>
      <c r="QIW237" s="41"/>
      <c r="QIX237" s="41"/>
      <c r="QIY237" s="41"/>
      <c r="QIZ237" s="41"/>
      <c r="QJA237" s="41"/>
      <c r="QJB237" s="41"/>
      <c r="QJC237" s="41"/>
      <c r="QJD237" s="41"/>
      <c r="QJE237" s="41"/>
      <c r="QJF237" s="41"/>
      <c r="QJG237" s="41"/>
      <c r="QJH237" s="41"/>
      <c r="QJI237" s="41"/>
      <c r="QJJ237" s="41"/>
      <c r="QJK237" s="41"/>
      <c r="QJL237" s="41"/>
      <c r="QJM237" s="41"/>
      <c r="QJN237" s="41"/>
      <c r="QJO237" s="41"/>
      <c r="QJP237" s="41"/>
      <c r="QJQ237" s="41"/>
      <c r="QJR237" s="41"/>
      <c r="QJS237" s="41"/>
      <c r="QJT237" s="41"/>
      <c r="QJU237" s="41"/>
      <c r="QJV237" s="41"/>
      <c r="QJW237" s="41"/>
      <c r="QJX237" s="41"/>
      <c r="QJY237" s="41"/>
      <c r="QJZ237" s="41"/>
      <c r="QKA237" s="41"/>
      <c r="QKB237" s="41"/>
      <c r="QKC237" s="41"/>
      <c r="QKD237" s="41"/>
      <c r="QKE237" s="41"/>
      <c r="QKF237" s="41"/>
      <c r="QKG237" s="41"/>
      <c r="QKH237" s="41"/>
      <c r="QKI237" s="41"/>
      <c r="QKJ237" s="41"/>
      <c r="QKK237" s="41"/>
      <c r="QKL237" s="41"/>
      <c r="QKM237" s="41"/>
      <c r="QKN237" s="41"/>
      <c r="QKO237" s="41"/>
      <c r="QKP237" s="41"/>
      <c r="QKQ237" s="41"/>
      <c r="QKR237" s="41"/>
      <c r="QKS237" s="41"/>
      <c r="QKT237" s="41"/>
      <c r="QKU237" s="41"/>
      <c r="QKV237" s="41"/>
      <c r="QKW237" s="41"/>
      <c r="QKX237" s="41"/>
      <c r="QKY237" s="41"/>
      <c r="QKZ237" s="41"/>
      <c r="QLA237" s="41"/>
      <c r="QLB237" s="41"/>
      <c r="QLC237" s="41"/>
      <c r="QLD237" s="41"/>
      <c r="QLE237" s="41"/>
      <c r="QLF237" s="41"/>
      <c r="QLG237" s="41"/>
      <c r="QLH237" s="41"/>
      <c r="QLI237" s="41"/>
      <c r="QLJ237" s="41"/>
      <c r="QLK237" s="41"/>
      <c r="QLL237" s="41"/>
      <c r="QLM237" s="41"/>
      <c r="QLN237" s="41"/>
      <c r="QLO237" s="41"/>
      <c r="QLP237" s="41"/>
      <c r="QLQ237" s="41"/>
      <c r="QLR237" s="41"/>
      <c r="QLS237" s="41"/>
      <c r="QLT237" s="41"/>
      <c r="QLU237" s="41"/>
      <c r="QLV237" s="41"/>
      <c r="QLW237" s="41"/>
      <c r="QLX237" s="41"/>
      <c r="QLY237" s="41"/>
      <c r="QLZ237" s="41"/>
      <c r="QMA237" s="41"/>
      <c r="QMB237" s="41"/>
      <c r="QMC237" s="41"/>
      <c r="QMD237" s="41"/>
      <c r="QME237" s="41"/>
      <c r="QMF237" s="41"/>
      <c r="QMG237" s="41"/>
      <c r="QMH237" s="41"/>
      <c r="QMI237" s="41"/>
      <c r="QMJ237" s="41"/>
      <c r="QMK237" s="41"/>
      <c r="QML237" s="41"/>
      <c r="QMM237" s="41"/>
      <c r="QMN237" s="41"/>
      <c r="QMO237" s="41"/>
      <c r="QMP237" s="41"/>
      <c r="QMQ237" s="41"/>
      <c r="QMR237" s="41"/>
      <c r="QMS237" s="41"/>
      <c r="QMT237" s="41"/>
      <c r="QMU237" s="41"/>
      <c r="QMV237" s="41"/>
      <c r="QMW237" s="41"/>
      <c r="QMX237" s="41"/>
      <c r="QMY237" s="41"/>
      <c r="QMZ237" s="41"/>
      <c r="QNA237" s="41"/>
      <c r="QNB237" s="41"/>
      <c r="QNC237" s="41"/>
      <c r="QND237" s="41"/>
      <c r="QNE237" s="41"/>
      <c r="QNF237" s="41"/>
      <c r="QNG237" s="41"/>
      <c r="QNH237" s="41"/>
      <c r="QNI237" s="41"/>
      <c r="QNJ237" s="41"/>
      <c r="QNK237" s="41"/>
      <c r="QNL237" s="41"/>
      <c r="QNM237" s="41"/>
      <c r="QNN237" s="41"/>
      <c r="QNO237" s="41"/>
      <c r="QNP237" s="41"/>
      <c r="QNQ237" s="41"/>
      <c r="QNR237" s="41"/>
      <c r="QNS237" s="41"/>
      <c r="QNT237" s="41"/>
      <c r="QNU237" s="41"/>
      <c r="QNV237" s="41"/>
      <c r="QNW237" s="41"/>
      <c r="QNX237" s="41"/>
      <c r="QNY237" s="41"/>
      <c r="QNZ237" s="41"/>
      <c r="QOA237" s="41"/>
      <c r="QOB237" s="41"/>
      <c r="QOC237" s="41"/>
      <c r="QOD237" s="41"/>
      <c r="QOE237" s="41"/>
      <c r="QOF237" s="41"/>
      <c r="QOG237" s="41"/>
      <c r="QOH237" s="41"/>
      <c r="QOI237" s="41"/>
      <c r="QOJ237" s="41"/>
      <c r="QOK237" s="41"/>
      <c r="QOL237" s="41"/>
      <c r="QOM237" s="41"/>
      <c r="QON237" s="41"/>
      <c r="QOO237" s="41"/>
      <c r="QOP237" s="41"/>
      <c r="QOQ237" s="41"/>
      <c r="QOR237" s="41"/>
      <c r="QOS237" s="41"/>
      <c r="QOT237" s="41"/>
      <c r="QOU237" s="41"/>
      <c r="QOV237" s="41"/>
      <c r="QOW237" s="41"/>
      <c r="QOX237" s="41"/>
      <c r="QOY237" s="41"/>
      <c r="QOZ237" s="41"/>
      <c r="QPA237" s="41"/>
      <c r="QPB237" s="41"/>
      <c r="QPC237" s="41"/>
      <c r="QPD237" s="41"/>
      <c r="QPE237" s="41"/>
      <c r="QPF237" s="41"/>
      <c r="QPG237" s="41"/>
      <c r="QPH237" s="41"/>
      <c r="QPI237" s="41"/>
      <c r="QPJ237" s="41"/>
      <c r="QPK237" s="41"/>
      <c r="QPL237" s="41"/>
      <c r="QPM237" s="41"/>
      <c r="QPN237" s="41"/>
      <c r="QPO237" s="41"/>
      <c r="QPP237" s="41"/>
      <c r="QPQ237" s="41"/>
      <c r="QPR237" s="41"/>
      <c r="QPS237" s="41"/>
      <c r="QPT237" s="41"/>
      <c r="QPU237" s="41"/>
      <c r="QPV237" s="41"/>
      <c r="QPW237" s="41"/>
      <c r="QPX237" s="41"/>
      <c r="QPY237" s="41"/>
      <c r="QPZ237" s="41"/>
      <c r="QQA237" s="41"/>
      <c r="QQB237" s="41"/>
      <c r="QQC237" s="41"/>
      <c r="QQD237" s="41"/>
      <c r="QQE237" s="41"/>
      <c r="QQF237" s="41"/>
      <c r="QQG237" s="41"/>
      <c r="QQH237" s="41"/>
      <c r="QQI237" s="41"/>
      <c r="QQJ237" s="41"/>
      <c r="QQK237" s="41"/>
      <c r="QQL237" s="41"/>
      <c r="QQM237" s="41"/>
      <c r="QQN237" s="41"/>
      <c r="QQO237" s="41"/>
      <c r="QQP237" s="41"/>
      <c r="QQQ237" s="41"/>
      <c r="QQR237" s="41"/>
      <c r="QQS237" s="41"/>
      <c r="QQT237" s="41"/>
      <c r="QQU237" s="41"/>
      <c r="QQV237" s="41"/>
      <c r="QQW237" s="41"/>
      <c r="QQX237" s="41"/>
      <c r="QQY237" s="41"/>
      <c r="QQZ237" s="41"/>
      <c r="QRA237" s="41"/>
      <c r="QRB237" s="41"/>
      <c r="QRC237" s="41"/>
      <c r="QRD237" s="41"/>
      <c r="QRE237" s="41"/>
      <c r="QRF237" s="41"/>
      <c r="QRG237" s="41"/>
      <c r="QRH237" s="41"/>
      <c r="QRI237" s="41"/>
      <c r="QRJ237" s="41"/>
      <c r="QRK237" s="41"/>
      <c r="QRL237" s="41"/>
      <c r="QRM237" s="41"/>
      <c r="QRN237" s="41"/>
      <c r="QRO237" s="41"/>
      <c r="QRP237" s="41"/>
      <c r="QRQ237" s="41"/>
      <c r="QRR237" s="41"/>
      <c r="QRS237" s="41"/>
      <c r="QRT237" s="41"/>
      <c r="QRU237" s="41"/>
      <c r="QRV237" s="41"/>
      <c r="QRW237" s="41"/>
      <c r="QRX237" s="41"/>
      <c r="QRY237" s="41"/>
      <c r="QRZ237" s="41"/>
      <c r="QSA237" s="41"/>
      <c r="QSB237" s="41"/>
      <c r="QSC237" s="41"/>
      <c r="QSD237" s="41"/>
      <c r="QSE237" s="41"/>
      <c r="QSF237" s="41"/>
      <c r="QSG237" s="41"/>
      <c r="QSH237" s="41"/>
      <c r="QSI237" s="41"/>
      <c r="QSJ237" s="41"/>
      <c r="QSK237" s="41"/>
      <c r="QSL237" s="41"/>
      <c r="QSM237" s="41"/>
      <c r="QSN237" s="41"/>
      <c r="QSO237" s="41"/>
      <c r="QSP237" s="41"/>
      <c r="QSQ237" s="41"/>
      <c r="QSR237" s="41"/>
      <c r="QSS237" s="41"/>
      <c r="QST237" s="41"/>
      <c r="QSU237" s="41"/>
      <c r="QSV237" s="41"/>
      <c r="QSW237" s="41"/>
      <c r="QSX237" s="41"/>
      <c r="QSY237" s="41"/>
      <c r="QSZ237" s="41"/>
      <c r="QTA237" s="41"/>
      <c r="QTB237" s="41"/>
      <c r="QTC237" s="41"/>
      <c r="QTD237" s="41"/>
      <c r="QTE237" s="41"/>
      <c r="QTF237" s="41"/>
      <c r="QTG237" s="41"/>
      <c r="QTH237" s="41"/>
      <c r="QTI237" s="41"/>
      <c r="QTJ237" s="41"/>
      <c r="QTK237" s="41"/>
      <c r="QTL237" s="41"/>
      <c r="QTM237" s="41"/>
      <c r="QTN237" s="41"/>
      <c r="QTO237" s="41"/>
      <c r="QTP237" s="41"/>
      <c r="QTQ237" s="41"/>
      <c r="QTR237" s="41"/>
      <c r="QTS237" s="41"/>
      <c r="QTT237" s="41"/>
      <c r="QTU237" s="41"/>
      <c r="QTV237" s="41"/>
      <c r="QTW237" s="41"/>
      <c r="QTX237" s="41"/>
      <c r="QTY237" s="41"/>
      <c r="QTZ237" s="41"/>
      <c r="QUA237" s="41"/>
      <c r="QUB237" s="41"/>
      <c r="QUC237" s="41"/>
      <c r="QUD237" s="41"/>
      <c r="QUE237" s="41"/>
      <c r="QUF237" s="41"/>
      <c r="QUG237" s="41"/>
      <c r="QUH237" s="41"/>
      <c r="QUI237" s="41"/>
      <c r="QUJ237" s="41"/>
      <c r="QUK237" s="41"/>
      <c r="QUL237" s="41"/>
      <c r="QUM237" s="41"/>
      <c r="QUN237" s="41"/>
      <c r="QUO237" s="41"/>
      <c r="QUP237" s="41"/>
      <c r="QUQ237" s="41"/>
      <c r="QUR237" s="41"/>
      <c r="QUS237" s="41"/>
      <c r="QUT237" s="41"/>
      <c r="QUU237" s="41"/>
      <c r="QUV237" s="41"/>
      <c r="QUW237" s="41"/>
      <c r="QUX237" s="41"/>
      <c r="QUY237" s="41"/>
      <c r="QUZ237" s="41"/>
      <c r="QVA237" s="41"/>
      <c r="QVB237" s="41"/>
      <c r="QVC237" s="41"/>
      <c r="QVD237" s="41"/>
      <c r="QVE237" s="41"/>
      <c r="QVF237" s="41"/>
      <c r="QVG237" s="41"/>
      <c r="QVH237" s="41"/>
      <c r="QVI237" s="41"/>
      <c r="QVJ237" s="41"/>
      <c r="QVK237" s="41"/>
      <c r="QVL237" s="41"/>
      <c r="QVM237" s="41"/>
      <c r="QVN237" s="41"/>
      <c r="QVO237" s="41"/>
      <c r="QVP237" s="41"/>
      <c r="QVQ237" s="41"/>
      <c r="QVR237" s="41"/>
      <c r="QVS237" s="41"/>
      <c r="QVT237" s="41"/>
      <c r="QVU237" s="41"/>
      <c r="QVV237" s="41"/>
      <c r="QVW237" s="41"/>
      <c r="QVX237" s="41"/>
      <c r="QVY237" s="41"/>
      <c r="QVZ237" s="41"/>
      <c r="QWA237" s="41"/>
      <c r="QWB237" s="41"/>
      <c r="QWC237" s="41"/>
      <c r="QWD237" s="41"/>
      <c r="QWE237" s="41"/>
      <c r="QWF237" s="41"/>
      <c r="QWG237" s="41"/>
      <c r="QWH237" s="41"/>
      <c r="QWI237" s="41"/>
      <c r="QWJ237" s="41"/>
      <c r="QWK237" s="41"/>
      <c r="QWL237" s="41"/>
      <c r="QWM237" s="41"/>
      <c r="QWN237" s="41"/>
      <c r="QWO237" s="41"/>
      <c r="QWP237" s="41"/>
      <c r="QWQ237" s="41"/>
      <c r="QWR237" s="41"/>
      <c r="QWS237" s="41"/>
      <c r="QWT237" s="41"/>
      <c r="QWU237" s="41"/>
      <c r="QWV237" s="41"/>
      <c r="QWW237" s="41"/>
      <c r="QWX237" s="41"/>
      <c r="QWY237" s="41"/>
      <c r="QWZ237" s="41"/>
      <c r="QXA237" s="41"/>
      <c r="QXB237" s="41"/>
      <c r="QXC237" s="41"/>
      <c r="QXD237" s="41"/>
      <c r="QXE237" s="41"/>
      <c r="QXF237" s="41"/>
      <c r="QXG237" s="41"/>
      <c r="QXH237" s="41"/>
      <c r="QXI237" s="41"/>
      <c r="QXJ237" s="41"/>
      <c r="QXK237" s="41"/>
      <c r="QXL237" s="41"/>
      <c r="QXM237" s="41"/>
      <c r="QXN237" s="41"/>
      <c r="QXO237" s="41"/>
      <c r="QXP237" s="41"/>
      <c r="QXQ237" s="41"/>
      <c r="QXR237" s="41"/>
      <c r="QXS237" s="41"/>
      <c r="QXT237" s="41"/>
      <c r="QXU237" s="41"/>
      <c r="QXV237" s="41"/>
      <c r="QXW237" s="41"/>
      <c r="QXX237" s="41"/>
      <c r="QXY237" s="41"/>
      <c r="QXZ237" s="41"/>
      <c r="QYA237" s="41"/>
      <c r="QYB237" s="41"/>
      <c r="QYC237" s="41"/>
      <c r="QYD237" s="41"/>
      <c r="QYE237" s="41"/>
      <c r="QYF237" s="41"/>
      <c r="QYG237" s="41"/>
      <c r="QYH237" s="41"/>
      <c r="QYI237" s="41"/>
      <c r="QYJ237" s="41"/>
      <c r="QYK237" s="41"/>
      <c r="QYL237" s="41"/>
      <c r="QYM237" s="41"/>
      <c r="QYN237" s="41"/>
      <c r="QYO237" s="41"/>
      <c r="QYP237" s="41"/>
      <c r="QYQ237" s="41"/>
      <c r="QYR237" s="41"/>
      <c r="QYS237" s="41"/>
      <c r="QYT237" s="41"/>
      <c r="QYU237" s="41"/>
      <c r="QYV237" s="41"/>
      <c r="QYW237" s="41"/>
      <c r="QYX237" s="41"/>
      <c r="QYY237" s="41"/>
      <c r="QYZ237" s="41"/>
      <c r="QZA237" s="41"/>
      <c r="QZB237" s="41"/>
      <c r="QZC237" s="41"/>
      <c r="QZD237" s="41"/>
      <c r="QZE237" s="41"/>
      <c r="QZF237" s="41"/>
      <c r="QZG237" s="41"/>
      <c r="QZH237" s="41"/>
      <c r="QZI237" s="41"/>
      <c r="QZJ237" s="41"/>
      <c r="QZK237" s="41"/>
      <c r="QZL237" s="41"/>
      <c r="QZM237" s="41"/>
      <c r="QZN237" s="41"/>
      <c r="QZO237" s="41"/>
      <c r="QZP237" s="41"/>
      <c r="QZQ237" s="41"/>
      <c r="QZR237" s="41"/>
      <c r="QZS237" s="41"/>
      <c r="QZT237" s="41"/>
      <c r="QZU237" s="41"/>
      <c r="QZV237" s="41"/>
      <c r="QZW237" s="41"/>
      <c r="QZX237" s="41"/>
      <c r="QZY237" s="41"/>
      <c r="QZZ237" s="41"/>
      <c r="RAA237" s="41"/>
      <c r="RAB237" s="41"/>
      <c r="RAC237" s="41"/>
      <c r="RAD237" s="41"/>
      <c r="RAE237" s="41"/>
      <c r="RAF237" s="41"/>
      <c r="RAG237" s="41"/>
      <c r="RAH237" s="41"/>
      <c r="RAI237" s="41"/>
      <c r="RAJ237" s="41"/>
      <c r="RAK237" s="41"/>
      <c r="RAL237" s="41"/>
      <c r="RAM237" s="41"/>
      <c r="RAN237" s="41"/>
      <c r="RAO237" s="41"/>
      <c r="RAP237" s="41"/>
      <c r="RAQ237" s="41"/>
      <c r="RAR237" s="41"/>
      <c r="RAS237" s="41"/>
      <c r="RAT237" s="41"/>
      <c r="RAU237" s="41"/>
      <c r="RAV237" s="41"/>
      <c r="RAW237" s="41"/>
      <c r="RAX237" s="41"/>
      <c r="RAY237" s="41"/>
      <c r="RAZ237" s="41"/>
      <c r="RBA237" s="41"/>
      <c r="RBB237" s="41"/>
      <c r="RBC237" s="41"/>
      <c r="RBD237" s="41"/>
      <c r="RBE237" s="41"/>
      <c r="RBF237" s="41"/>
      <c r="RBG237" s="41"/>
      <c r="RBH237" s="41"/>
      <c r="RBI237" s="41"/>
      <c r="RBJ237" s="41"/>
      <c r="RBK237" s="41"/>
      <c r="RBL237" s="41"/>
      <c r="RBM237" s="41"/>
      <c r="RBN237" s="41"/>
      <c r="RBO237" s="41"/>
      <c r="RBP237" s="41"/>
      <c r="RBQ237" s="41"/>
      <c r="RBR237" s="41"/>
      <c r="RBS237" s="41"/>
      <c r="RBT237" s="41"/>
      <c r="RBU237" s="41"/>
      <c r="RBV237" s="41"/>
      <c r="RBW237" s="41"/>
      <c r="RBX237" s="41"/>
      <c r="RBY237" s="41"/>
      <c r="RBZ237" s="41"/>
      <c r="RCA237" s="41"/>
      <c r="RCB237" s="41"/>
      <c r="RCC237" s="41"/>
      <c r="RCD237" s="41"/>
      <c r="RCE237" s="41"/>
      <c r="RCF237" s="41"/>
      <c r="RCG237" s="41"/>
      <c r="RCH237" s="41"/>
      <c r="RCI237" s="41"/>
      <c r="RCJ237" s="41"/>
      <c r="RCK237" s="41"/>
      <c r="RCL237" s="41"/>
      <c r="RCM237" s="41"/>
      <c r="RCN237" s="41"/>
      <c r="RCO237" s="41"/>
      <c r="RCP237" s="41"/>
      <c r="RCQ237" s="41"/>
      <c r="RCR237" s="41"/>
      <c r="RCS237" s="41"/>
      <c r="RCT237" s="41"/>
      <c r="RCU237" s="41"/>
      <c r="RCV237" s="41"/>
      <c r="RCW237" s="41"/>
      <c r="RCX237" s="41"/>
      <c r="RCY237" s="41"/>
      <c r="RCZ237" s="41"/>
      <c r="RDA237" s="41"/>
      <c r="RDB237" s="41"/>
      <c r="RDC237" s="41"/>
      <c r="RDD237" s="41"/>
      <c r="RDE237" s="41"/>
      <c r="RDF237" s="41"/>
      <c r="RDG237" s="41"/>
      <c r="RDH237" s="41"/>
      <c r="RDI237" s="41"/>
      <c r="RDJ237" s="41"/>
      <c r="RDK237" s="41"/>
      <c r="RDL237" s="41"/>
      <c r="RDM237" s="41"/>
      <c r="RDN237" s="41"/>
      <c r="RDO237" s="41"/>
      <c r="RDP237" s="41"/>
      <c r="RDQ237" s="41"/>
      <c r="RDR237" s="41"/>
      <c r="RDS237" s="41"/>
      <c r="RDT237" s="41"/>
      <c r="RDU237" s="41"/>
      <c r="RDV237" s="41"/>
      <c r="RDW237" s="41"/>
      <c r="RDX237" s="41"/>
      <c r="RDY237" s="41"/>
      <c r="RDZ237" s="41"/>
      <c r="REA237" s="41"/>
      <c r="REB237" s="41"/>
      <c r="REC237" s="41"/>
      <c r="RED237" s="41"/>
      <c r="REE237" s="41"/>
      <c r="REF237" s="41"/>
      <c r="REG237" s="41"/>
      <c r="REH237" s="41"/>
      <c r="REI237" s="41"/>
      <c r="REJ237" s="41"/>
      <c r="REK237" s="41"/>
      <c r="REL237" s="41"/>
      <c r="REM237" s="41"/>
      <c r="REN237" s="41"/>
      <c r="REO237" s="41"/>
      <c r="REP237" s="41"/>
      <c r="REQ237" s="41"/>
      <c r="RER237" s="41"/>
      <c r="RES237" s="41"/>
      <c r="RET237" s="41"/>
      <c r="REU237" s="41"/>
      <c r="REV237" s="41"/>
      <c r="REW237" s="41"/>
      <c r="REX237" s="41"/>
      <c r="REY237" s="41"/>
      <c r="REZ237" s="41"/>
      <c r="RFA237" s="41"/>
      <c r="RFB237" s="41"/>
      <c r="RFC237" s="41"/>
      <c r="RFD237" s="41"/>
      <c r="RFE237" s="41"/>
      <c r="RFF237" s="41"/>
      <c r="RFG237" s="41"/>
      <c r="RFH237" s="41"/>
      <c r="RFI237" s="41"/>
      <c r="RFJ237" s="41"/>
      <c r="RFK237" s="41"/>
      <c r="RFL237" s="41"/>
      <c r="RFM237" s="41"/>
      <c r="RFN237" s="41"/>
      <c r="RFO237" s="41"/>
      <c r="RFP237" s="41"/>
      <c r="RFQ237" s="41"/>
      <c r="RFR237" s="41"/>
      <c r="RFS237" s="41"/>
      <c r="RFT237" s="41"/>
      <c r="RFU237" s="41"/>
      <c r="RFV237" s="41"/>
      <c r="RFW237" s="41"/>
      <c r="RFX237" s="41"/>
      <c r="RFY237" s="41"/>
      <c r="RFZ237" s="41"/>
      <c r="RGA237" s="41"/>
      <c r="RGB237" s="41"/>
      <c r="RGC237" s="41"/>
      <c r="RGD237" s="41"/>
      <c r="RGE237" s="41"/>
      <c r="RGF237" s="41"/>
      <c r="RGG237" s="41"/>
      <c r="RGH237" s="41"/>
      <c r="RGI237" s="41"/>
      <c r="RGJ237" s="41"/>
      <c r="RGK237" s="41"/>
      <c r="RGL237" s="41"/>
      <c r="RGM237" s="41"/>
      <c r="RGN237" s="41"/>
      <c r="RGO237" s="41"/>
      <c r="RGP237" s="41"/>
      <c r="RGQ237" s="41"/>
      <c r="RGR237" s="41"/>
      <c r="RGS237" s="41"/>
      <c r="RGT237" s="41"/>
      <c r="RGU237" s="41"/>
      <c r="RGV237" s="41"/>
      <c r="RGW237" s="41"/>
      <c r="RGX237" s="41"/>
      <c r="RGY237" s="41"/>
      <c r="RGZ237" s="41"/>
      <c r="RHA237" s="41"/>
      <c r="RHB237" s="41"/>
      <c r="RHC237" s="41"/>
      <c r="RHD237" s="41"/>
      <c r="RHE237" s="41"/>
      <c r="RHF237" s="41"/>
      <c r="RHG237" s="41"/>
      <c r="RHH237" s="41"/>
      <c r="RHI237" s="41"/>
      <c r="RHJ237" s="41"/>
      <c r="RHK237" s="41"/>
      <c r="RHL237" s="41"/>
      <c r="RHM237" s="41"/>
      <c r="RHN237" s="41"/>
      <c r="RHO237" s="41"/>
      <c r="RHP237" s="41"/>
      <c r="RHQ237" s="41"/>
      <c r="RHR237" s="41"/>
      <c r="RHS237" s="41"/>
      <c r="RHT237" s="41"/>
      <c r="RHU237" s="41"/>
      <c r="RHV237" s="41"/>
      <c r="RHW237" s="41"/>
      <c r="RHX237" s="41"/>
      <c r="RHY237" s="41"/>
      <c r="RHZ237" s="41"/>
      <c r="RIA237" s="41"/>
      <c r="RIB237" s="41"/>
      <c r="RIC237" s="41"/>
      <c r="RID237" s="41"/>
      <c r="RIE237" s="41"/>
      <c r="RIF237" s="41"/>
      <c r="RIG237" s="41"/>
      <c r="RIH237" s="41"/>
      <c r="RII237" s="41"/>
      <c r="RIJ237" s="41"/>
      <c r="RIK237" s="41"/>
      <c r="RIL237" s="41"/>
      <c r="RIM237" s="41"/>
      <c r="RIN237" s="41"/>
      <c r="RIO237" s="41"/>
      <c r="RIP237" s="41"/>
      <c r="RIQ237" s="41"/>
      <c r="RIR237" s="41"/>
      <c r="RIS237" s="41"/>
      <c r="RIT237" s="41"/>
      <c r="RIU237" s="41"/>
      <c r="RIV237" s="41"/>
      <c r="RIW237" s="41"/>
      <c r="RIX237" s="41"/>
      <c r="RIY237" s="41"/>
      <c r="RIZ237" s="41"/>
      <c r="RJA237" s="41"/>
      <c r="RJB237" s="41"/>
      <c r="RJC237" s="41"/>
      <c r="RJD237" s="41"/>
      <c r="RJE237" s="41"/>
      <c r="RJF237" s="41"/>
      <c r="RJG237" s="41"/>
      <c r="RJH237" s="41"/>
      <c r="RJI237" s="41"/>
      <c r="RJJ237" s="41"/>
      <c r="RJK237" s="41"/>
      <c r="RJL237" s="41"/>
      <c r="RJM237" s="41"/>
      <c r="RJN237" s="41"/>
      <c r="RJO237" s="41"/>
      <c r="RJP237" s="41"/>
      <c r="RJQ237" s="41"/>
      <c r="RJR237" s="41"/>
      <c r="RJS237" s="41"/>
      <c r="RJT237" s="41"/>
      <c r="RJU237" s="41"/>
      <c r="RJV237" s="41"/>
      <c r="RJW237" s="41"/>
      <c r="RJX237" s="41"/>
      <c r="RJY237" s="41"/>
      <c r="RJZ237" s="41"/>
      <c r="RKA237" s="41"/>
      <c r="RKB237" s="41"/>
      <c r="RKC237" s="41"/>
      <c r="RKD237" s="41"/>
      <c r="RKE237" s="41"/>
      <c r="RKF237" s="41"/>
      <c r="RKG237" s="41"/>
      <c r="RKH237" s="41"/>
      <c r="RKI237" s="41"/>
      <c r="RKJ237" s="41"/>
      <c r="RKK237" s="41"/>
      <c r="RKL237" s="41"/>
      <c r="RKM237" s="41"/>
      <c r="RKN237" s="41"/>
      <c r="RKO237" s="41"/>
      <c r="RKP237" s="41"/>
      <c r="RKQ237" s="41"/>
      <c r="RKR237" s="41"/>
      <c r="RKS237" s="41"/>
      <c r="RKT237" s="41"/>
      <c r="RKU237" s="41"/>
      <c r="RKV237" s="41"/>
      <c r="RKW237" s="41"/>
      <c r="RKX237" s="41"/>
      <c r="RKY237" s="41"/>
      <c r="RKZ237" s="41"/>
      <c r="RLA237" s="41"/>
      <c r="RLB237" s="41"/>
      <c r="RLC237" s="41"/>
      <c r="RLD237" s="41"/>
      <c r="RLE237" s="41"/>
      <c r="RLF237" s="41"/>
      <c r="RLG237" s="41"/>
      <c r="RLH237" s="41"/>
      <c r="RLI237" s="41"/>
      <c r="RLJ237" s="41"/>
      <c r="RLK237" s="41"/>
      <c r="RLL237" s="41"/>
      <c r="RLM237" s="41"/>
      <c r="RLN237" s="41"/>
      <c r="RLO237" s="41"/>
      <c r="RLP237" s="41"/>
      <c r="RLQ237" s="41"/>
      <c r="RLR237" s="41"/>
      <c r="RLS237" s="41"/>
      <c r="RLT237" s="41"/>
      <c r="RLU237" s="41"/>
      <c r="RLV237" s="41"/>
      <c r="RLW237" s="41"/>
      <c r="RLX237" s="41"/>
      <c r="RLY237" s="41"/>
      <c r="RLZ237" s="41"/>
      <c r="RMA237" s="41"/>
      <c r="RMB237" s="41"/>
      <c r="RMC237" s="41"/>
      <c r="RMD237" s="41"/>
      <c r="RME237" s="41"/>
      <c r="RMF237" s="41"/>
      <c r="RMG237" s="41"/>
      <c r="RMH237" s="41"/>
      <c r="RMI237" s="41"/>
      <c r="RMJ237" s="41"/>
      <c r="RMK237" s="41"/>
      <c r="RML237" s="41"/>
      <c r="RMM237" s="41"/>
      <c r="RMN237" s="41"/>
      <c r="RMO237" s="41"/>
      <c r="RMP237" s="41"/>
      <c r="RMQ237" s="41"/>
      <c r="RMR237" s="41"/>
      <c r="RMS237" s="41"/>
      <c r="RMT237" s="41"/>
      <c r="RMU237" s="41"/>
      <c r="RMV237" s="41"/>
      <c r="RMW237" s="41"/>
      <c r="RMX237" s="41"/>
      <c r="RMY237" s="41"/>
      <c r="RMZ237" s="41"/>
      <c r="RNA237" s="41"/>
      <c r="RNB237" s="41"/>
      <c r="RNC237" s="41"/>
      <c r="RND237" s="41"/>
      <c r="RNE237" s="41"/>
      <c r="RNF237" s="41"/>
      <c r="RNG237" s="41"/>
      <c r="RNH237" s="41"/>
      <c r="RNI237" s="41"/>
      <c r="RNJ237" s="41"/>
      <c r="RNK237" s="41"/>
      <c r="RNL237" s="41"/>
      <c r="RNM237" s="41"/>
      <c r="RNN237" s="41"/>
      <c r="RNO237" s="41"/>
      <c r="RNP237" s="41"/>
      <c r="RNQ237" s="41"/>
      <c r="RNR237" s="41"/>
      <c r="RNS237" s="41"/>
      <c r="RNT237" s="41"/>
      <c r="RNU237" s="41"/>
      <c r="RNV237" s="41"/>
      <c r="RNW237" s="41"/>
      <c r="RNX237" s="41"/>
      <c r="RNY237" s="41"/>
      <c r="RNZ237" s="41"/>
      <c r="ROA237" s="41"/>
      <c r="ROB237" s="41"/>
      <c r="ROC237" s="41"/>
      <c r="ROD237" s="41"/>
      <c r="ROE237" s="41"/>
      <c r="ROF237" s="41"/>
      <c r="ROG237" s="41"/>
      <c r="ROH237" s="41"/>
      <c r="ROI237" s="41"/>
      <c r="ROJ237" s="41"/>
      <c r="ROK237" s="41"/>
      <c r="ROL237" s="41"/>
      <c r="ROM237" s="41"/>
      <c r="RON237" s="41"/>
      <c r="ROO237" s="41"/>
      <c r="ROP237" s="41"/>
      <c r="ROQ237" s="41"/>
      <c r="ROR237" s="41"/>
      <c r="ROS237" s="41"/>
      <c r="ROT237" s="41"/>
      <c r="ROU237" s="41"/>
      <c r="ROV237" s="41"/>
      <c r="ROW237" s="41"/>
      <c r="ROX237" s="41"/>
      <c r="ROY237" s="41"/>
      <c r="ROZ237" s="41"/>
      <c r="RPA237" s="41"/>
      <c r="RPB237" s="41"/>
      <c r="RPC237" s="41"/>
      <c r="RPD237" s="41"/>
      <c r="RPE237" s="41"/>
      <c r="RPF237" s="41"/>
      <c r="RPG237" s="41"/>
      <c r="RPH237" s="41"/>
      <c r="RPI237" s="41"/>
      <c r="RPJ237" s="41"/>
      <c r="RPK237" s="41"/>
      <c r="RPL237" s="41"/>
      <c r="RPM237" s="41"/>
      <c r="RPN237" s="41"/>
      <c r="RPO237" s="41"/>
      <c r="RPP237" s="41"/>
      <c r="RPQ237" s="41"/>
      <c r="RPR237" s="41"/>
      <c r="RPS237" s="41"/>
      <c r="RPT237" s="41"/>
      <c r="RPU237" s="41"/>
      <c r="RPV237" s="41"/>
      <c r="RPW237" s="41"/>
      <c r="RPX237" s="41"/>
      <c r="RPY237" s="41"/>
      <c r="RPZ237" s="41"/>
      <c r="RQA237" s="41"/>
      <c r="RQB237" s="41"/>
      <c r="RQC237" s="41"/>
      <c r="RQD237" s="41"/>
      <c r="RQE237" s="41"/>
      <c r="RQF237" s="41"/>
      <c r="RQG237" s="41"/>
      <c r="RQH237" s="41"/>
      <c r="RQI237" s="41"/>
      <c r="RQJ237" s="41"/>
      <c r="RQK237" s="41"/>
      <c r="RQL237" s="41"/>
      <c r="RQM237" s="41"/>
      <c r="RQN237" s="41"/>
      <c r="RQO237" s="41"/>
      <c r="RQP237" s="41"/>
      <c r="RQQ237" s="41"/>
      <c r="RQR237" s="41"/>
      <c r="RQS237" s="41"/>
      <c r="RQT237" s="41"/>
      <c r="RQU237" s="41"/>
      <c r="RQV237" s="41"/>
      <c r="RQW237" s="41"/>
      <c r="RQX237" s="41"/>
      <c r="RQY237" s="41"/>
      <c r="RQZ237" s="41"/>
      <c r="RRA237" s="41"/>
      <c r="RRB237" s="41"/>
      <c r="RRC237" s="41"/>
      <c r="RRD237" s="41"/>
      <c r="RRE237" s="41"/>
      <c r="RRF237" s="41"/>
      <c r="RRG237" s="41"/>
      <c r="RRH237" s="41"/>
      <c r="RRI237" s="41"/>
      <c r="RRJ237" s="41"/>
      <c r="RRK237" s="41"/>
      <c r="RRL237" s="41"/>
      <c r="RRM237" s="41"/>
      <c r="RRN237" s="41"/>
      <c r="RRO237" s="41"/>
      <c r="RRP237" s="41"/>
      <c r="RRQ237" s="41"/>
      <c r="RRR237" s="41"/>
      <c r="RRS237" s="41"/>
      <c r="RRT237" s="41"/>
      <c r="RRU237" s="41"/>
      <c r="RRV237" s="41"/>
      <c r="RRW237" s="41"/>
      <c r="RRX237" s="41"/>
      <c r="RRY237" s="41"/>
      <c r="RRZ237" s="41"/>
      <c r="RSA237" s="41"/>
      <c r="RSB237" s="41"/>
      <c r="RSC237" s="41"/>
      <c r="RSD237" s="41"/>
      <c r="RSE237" s="41"/>
      <c r="RSF237" s="41"/>
      <c r="RSG237" s="41"/>
      <c r="RSH237" s="41"/>
      <c r="RSI237" s="41"/>
      <c r="RSJ237" s="41"/>
      <c r="RSK237" s="41"/>
      <c r="RSL237" s="41"/>
      <c r="RSM237" s="41"/>
      <c r="RSN237" s="41"/>
      <c r="RSO237" s="41"/>
      <c r="RSP237" s="41"/>
      <c r="RSQ237" s="41"/>
      <c r="RSR237" s="41"/>
      <c r="RSS237" s="41"/>
      <c r="RST237" s="41"/>
      <c r="RSU237" s="41"/>
      <c r="RSV237" s="41"/>
      <c r="RSW237" s="41"/>
      <c r="RSX237" s="41"/>
      <c r="RSY237" s="41"/>
      <c r="RSZ237" s="41"/>
      <c r="RTA237" s="41"/>
      <c r="RTB237" s="41"/>
      <c r="RTC237" s="41"/>
      <c r="RTD237" s="41"/>
      <c r="RTE237" s="41"/>
      <c r="RTF237" s="41"/>
      <c r="RTG237" s="41"/>
      <c r="RTH237" s="41"/>
      <c r="RTI237" s="41"/>
      <c r="RTJ237" s="41"/>
      <c r="RTK237" s="41"/>
      <c r="RTL237" s="41"/>
      <c r="RTM237" s="41"/>
      <c r="RTN237" s="41"/>
      <c r="RTO237" s="41"/>
      <c r="RTP237" s="41"/>
      <c r="RTQ237" s="41"/>
      <c r="RTR237" s="41"/>
      <c r="RTS237" s="41"/>
      <c r="RTT237" s="41"/>
      <c r="RTU237" s="41"/>
      <c r="RTV237" s="41"/>
      <c r="RTW237" s="41"/>
      <c r="RTX237" s="41"/>
      <c r="RTY237" s="41"/>
      <c r="RTZ237" s="41"/>
      <c r="RUA237" s="41"/>
      <c r="RUB237" s="41"/>
      <c r="RUC237" s="41"/>
      <c r="RUD237" s="41"/>
      <c r="RUE237" s="41"/>
      <c r="RUF237" s="41"/>
      <c r="RUG237" s="41"/>
      <c r="RUH237" s="41"/>
      <c r="RUI237" s="41"/>
      <c r="RUJ237" s="41"/>
      <c r="RUK237" s="41"/>
      <c r="RUL237" s="41"/>
      <c r="RUM237" s="41"/>
      <c r="RUN237" s="41"/>
      <c r="RUO237" s="41"/>
      <c r="RUP237" s="41"/>
      <c r="RUQ237" s="41"/>
      <c r="RUR237" s="41"/>
      <c r="RUS237" s="41"/>
      <c r="RUT237" s="41"/>
      <c r="RUU237" s="41"/>
      <c r="RUV237" s="41"/>
      <c r="RUW237" s="41"/>
      <c r="RUX237" s="41"/>
      <c r="RUY237" s="41"/>
      <c r="RUZ237" s="41"/>
      <c r="RVA237" s="41"/>
      <c r="RVB237" s="41"/>
      <c r="RVC237" s="41"/>
      <c r="RVD237" s="41"/>
      <c r="RVE237" s="41"/>
      <c r="RVF237" s="41"/>
      <c r="RVG237" s="41"/>
      <c r="RVH237" s="41"/>
      <c r="RVI237" s="41"/>
      <c r="RVJ237" s="41"/>
      <c r="RVK237" s="41"/>
      <c r="RVL237" s="41"/>
      <c r="RVM237" s="41"/>
      <c r="RVN237" s="41"/>
      <c r="RVO237" s="41"/>
      <c r="RVP237" s="41"/>
      <c r="RVQ237" s="41"/>
      <c r="RVR237" s="41"/>
      <c r="RVS237" s="41"/>
      <c r="RVT237" s="41"/>
      <c r="RVU237" s="41"/>
      <c r="RVV237" s="41"/>
      <c r="RVW237" s="41"/>
      <c r="RVX237" s="41"/>
      <c r="RVY237" s="41"/>
      <c r="RVZ237" s="41"/>
      <c r="RWA237" s="41"/>
      <c r="RWB237" s="41"/>
      <c r="RWC237" s="41"/>
      <c r="RWD237" s="41"/>
      <c r="RWE237" s="41"/>
      <c r="RWF237" s="41"/>
      <c r="RWG237" s="41"/>
      <c r="RWH237" s="41"/>
      <c r="RWI237" s="41"/>
      <c r="RWJ237" s="41"/>
      <c r="RWK237" s="41"/>
      <c r="RWL237" s="41"/>
      <c r="RWM237" s="41"/>
      <c r="RWN237" s="41"/>
      <c r="RWO237" s="41"/>
      <c r="RWP237" s="41"/>
      <c r="RWQ237" s="41"/>
      <c r="RWR237" s="41"/>
      <c r="RWS237" s="41"/>
      <c r="RWT237" s="41"/>
      <c r="RWU237" s="41"/>
      <c r="RWV237" s="41"/>
      <c r="RWW237" s="41"/>
      <c r="RWX237" s="41"/>
      <c r="RWY237" s="41"/>
      <c r="RWZ237" s="41"/>
      <c r="RXA237" s="41"/>
      <c r="RXB237" s="41"/>
      <c r="RXC237" s="41"/>
      <c r="RXD237" s="41"/>
      <c r="RXE237" s="41"/>
      <c r="RXF237" s="41"/>
      <c r="RXG237" s="41"/>
      <c r="RXH237" s="41"/>
      <c r="RXI237" s="41"/>
      <c r="RXJ237" s="41"/>
      <c r="RXK237" s="41"/>
      <c r="RXL237" s="41"/>
      <c r="RXM237" s="41"/>
      <c r="RXN237" s="41"/>
      <c r="RXO237" s="41"/>
      <c r="RXP237" s="41"/>
      <c r="RXQ237" s="41"/>
      <c r="RXR237" s="41"/>
      <c r="RXS237" s="41"/>
      <c r="RXT237" s="41"/>
      <c r="RXU237" s="41"/>
      <c r="RXV237" s="41"/>
      <c r="RXW237" s="41"/>
      <c r="RXX237" s="41"/>
      <c r="RXY237" s="41"/>
      <c r="RXZ237" s="41"/>
      <c r="RYA237" s="41"/>
      <c r="RYB237" s="41"/>
      <c r="RYC237" s="41"/>
      <c r="RYD237" s="41"/>
      <c r="RYE237" s="41"/>
      <c r="RYF237" s="41"/>
      <c r="RYG237" s="41"/>
      <c r="RYH237" s="41"/>
      <c r="RYI237" s="41"/>
      <c r="RYJ237" s="41"/>
      <c r="RYK237" s="41"/>
      <c r="RYL237" s="41"/>
      <c r="RYM237" s="41"/>
      <c r="RYN237" s="41"/>
      <c r="RYO237" s="41"/>
      <c r="RYP237" s="41"/>
      <c r="RYQ237" s="41"/>
      <c r="RYR237" s="41"/>
      <c r="RYS237" s="41"/>
      <c r="RYT237" s="41"/>
      <c r="RYU237" s="41"/>
      <c r="RYV237" s="41"/>
      <c r="RYW237" s="41"/>
      <c r="RYX237" s="41"/>
      <c r="RYY237" s="41"/>
      <c r="RYZ237" s="41"/>
      <c r="RZA237" s="41"/>
      <c r="RZB237" s="41"/>
      <c r="RZC237" s="41"/>
      <c r="RZD237" s="41"/>
      <c r="RZE237" s="41"/>
      <c r="RZF237" s="41"/>
      <c r="RZG237" s="41"/>
      <c r="RZH237" s="41"/>
      <c r="RZI237" s="41"/>
      <c r="RZJ237" s="41"/>
      <c r="RZK237" s="41"/>
      <c r="RZL237" s="41"/>
      <c r="RZM237" s="41"/>
      <c r="RZN237" s="41"/>
      <c r="RZO237" s="41"/>
      <c r="RZP237" s="41"/>
      <c r="RZQ237" s="41"/>
      <c r="RZR237" s="41"/>
      <c r="RZS237" s="41"/>
      <c r="RZT237" s="41"/>
      <c r="RZU237" s="41"/>
      <c r="RZV237" s="41"/>
      <c r="RZW237" s="41"/>
      <c r="RZX237" s="41"/>
      <c r="RZY237" s="41"/>
      <c r="RZZ237" s="41"/>
      <c r="SAA237" s="41"/>
      <c r="SAB237" s="41"/>
      <c r="SAC237" s="41"/>
      <c r="SAD237" s="41"/>
      <c r="SAE237" s="41"/>
      <c r="SAF237" s="41"/>
      <c r="SAG237" s="41"/>
      <c r="SAH237" s="41"/>
      <c r="SAI237" s="41"/>
      <c r="SAJ237" s="41"/>
      <c r="SAK237" s="41"/>
      <c r="SAL237" s="41"/>
      <c r="SAM237" s="41"/>
      <c r="SAN237" s="41"/>
      <c r="SAO237" s="41"/>
      <c r="SAP237" s="41"/>
      <c r="SAQ237" s="41"/>
      <c r="SAR237" s="41"/>
      <c r="SAS237" s="41"/>
      <c r="SAT237" s="41"/>
      <c r="SAU237" s="41"/>
      <c r="SAV237" s="41"/>
      <c r="SAW237" s="41"/>
      <c r="SAX237" s="41"/>
      <c r="SAY237" s="41"/>
      <c r="SAZ237" s="41"/>
      <c r="SBA237" s="41"/>
      <c r="SBB237" s="41"/>
      <c r="SBC237" s="41"/>
      <c r="SBD237" s="41"/>
      <c r="SBE237" s="41"/>
      <c r="SBF237" s="41"/>
      <c r="SBG237" s="41"/>
      <c r="SBH237" s="41"/>
      <c r="SBI237" s="41"/>
      <c r="SBJ237" s="41"/>
      <c r="SBK237" s="41"/>
      <c r="SBL237" s="41"/>
      <c r="SBM237" s="41"/>
      <c r="SBN237" s="41"/>
      <c r="SBO237" s="41"/>
      <c r="SBP237" s="41"/>
      <c r="SBQ237" s="41"/>
      <c r="SBR237" s="41"/>
      <c r="SBS237" s="41"/>
      <c r="SBT237" s="41"/>
      <c r="SBU237" s="41"/>
      <c r="SBV237" s="41"/>
      <c r="SBW237" s="41"/>
      <c r="SBX237" s="41"/>
      <c r="SBY237" s="41"/>
      <c r="SBZ237" s="41"/>
      <c r="SCA237" s="41"/>
      <c r="SCB237" s="41"/>
      <c r="SCC237" s="41"/>
      <c r="SCD237" s="41"/>
      <c r="SCE237" s="41"/>
      <c r="SCF237" s="41"/>
      <c r="SCG237" s="41"/>
      <c r="SCH237" s="41"/>
      <c r="SCI237" s="41"/>
      <c r="SCJ237" s="41"/>
      <c r="SCK237" s="41"/>
      <c r="SCL237" s="41"/>
      <c r="SCM237" s="41"/>
      <c r="SCN237" s="41"/>
      <c r="SCO237" s="41"/>
      <c r="SCP237" s="41"/>
      <c r="SCQ237" s="41"/>
      <c r="SCR237" s="41"/>
      <c r="SCS237" s="41"/>
      <c r="SCT237" s="41"/>
      <c r="SCU237" s="41"/>
      <c r="SCV237" s="41"/>
      <c r="SCW237" s="41"/>
      <c r="SCX237" s="41"/>
      <c r="SCY237" s="41"/>
      <c r="SCZ237" s="41"/>
      <c r="SDA237" s="41"/>
      <c r="SDB237" s="41"/>
      <c r="SDC237" s="41"/>
      <c r="SDD237" s="41"/>
      <c r="SDE237" s="41"/>
      <c r="SDF237" s="41"/>
      <c r="SDG237" s="41"/>
      <c r="SDH237" s="41"/>
      <c r="SDI237" s="41"/>
      <c r="SDJ237" s="41"/>
      <c r="SDK237" s="41"/>
      <c r="SDL237" s="41"/>
      <c r="SDM237" s="41"/>
      <c r="SDN237" s="41"/>
      <c r="SDO237" s="41"/>
      <c r="SDP237" s="41"/>
      <c r="SDQ237" s="41"/>
      <c r="SDR237" s="41"/>
      <c r="SDS237" s="41"/>
      <c r="SDT237" s="41"/>
      <c r="SDU237" s="41"/>
      <c r="SDV237" s="41"/>
      <c r="SDW237" s="41"/>
      <c r="SDX237" s="41"/>
      <c r="SDY237" s="41"/>
      <c r="SDZ237" s="41"/>
      <c r="SEA237" s="41"/>
      <c r="SEB237" s="41"/>
      <c r="SEC237" s="41"/>
      <c r="SED237" s="41"/>
      <c r="SEE237" s="41"/>
      <c r="SEF237" s="41"/>
      <c r="SEG237" s="41"/>
      <c r="SEH237" s="41"/>
      <c r="SEI237" s="41"/>
      <c r="SEJ237" s="41"/>
      <c r="SEK237" s="41"/>
      <c r="SEL237" s="41"/>
      <c r="SEM237" s="41"/>
      <c r="SEN237" s="41"/>
      <c r="SEO237" s="41"/>
      <c r="SEP237" s="41"/>
      <c r="SEQ237" s="41"/>
      <c r="SER237" s="41"/>
      <c r="SES237" s="41"/>
      <c r="SET237" s="41"/>
      <c r="SEU237" s="41"/>
      <c r="SEV237" s="41"/>
      <c r="SEW237" s="41"/>
      <c r="SEX237" s="41"/>
      <c r="SEY237" s="41"/>
      <c r="SEZ237" s="41"/>
      <c r="SFA237" s="41"/>
      <c r="SFB237" s="41"/>
      <c r="SFC237" s="41"/>
      <c r="SFD237" s="41"/>
      <c r="SFE237" s="41"/>
      <c r="SFF237" s="41"/>
      <c r="SFG237" s="41"/>
      <c r="SFH237" s="41"/>
      <c r="SFI237" s="41"/>
      <c r="SFJ237" s="41"/>
      <c r="SFK237" s="41"/>
      <c r="SFL237" s="41"/>
      <c r="SFM237" s="41"/>
      <c r="SFN237" s="41"/>
      <c r="SFO237" s="41"/>
      <c r="SFP237" s="41"/>
      <c r="SFQ237" s="41"/>
      <c r="SFR237" s="41"/>
      <c r="SFS237" s="41"/>
      <c r="SFT237" s="41"/>
      <c r="SFU237" s="41"/>
      <c r="SFV237" s="41"/>
      <c r="SFW237" s="41"/>
      <c r="SFX237" s="41"/>
      <c r="SFY237" s="41"/>
      <c r="SFZ237" s="41"/>
      <c r="SGA237" s="41"/>
      <c r="SGB237" s="41"/>
      <c r="SGC237" s="41"/>
      <c r="SGD237" s="41"/>
      <c r="SGE237" s="41"/>
      <c r="SGF237" s="41"/>
      <c r="SGG237" s="41"/>
      <c r="SGH237" s="41"/>
      <c r="SGI237" s="41"/>
      <c r="SGJ237" s="41"/>
      <c r="SGK237" s="41"/>
      <c r="SGL237" s="41"/>
      <c r="SGM237" s="41"/>
      <c r="SGN237" s="41"/>
      <c r="SGO237" s="41"/>
      <c r="SGP237" s="41"/>
      <c r="SGQ237" s="41"/>
      <c r="SGR237" s="41"/>
      <c r="SGS237" s="41"/>
      <c r="SGT237" s="41"/>
      <c r="SGU237" s="41"/>
      <c r="SGV237" s="41"/>
      <c r="SGW237" s="41"/>
      <c r="SGX237" s="41"/>
      <c r="SGY237" s="41"/>
      <c r="SGZ237" s="41"/>
      <c r="SHA237" s="41"/>
      <c r="SHB237" s="41"/>
      <c r="SHC237" s="41"/>
      <c r="SHD237" s="41"/>
      <c r="SHE237" s="41"/>
      <c r="SHF237" s="41"/>
      <c r="SHG237" s="41"/>
      <c r="SHH237" s="41"/>
      <c r="SHI237" s="41"/>
      <c r="SHJ237" s="41"/>
      <c r="SHK237" s="41"/>
      <c r="SHL237" s="41"/>
      <c r="SHM237" s="41"/>
      <c r="SHN237" s="41"/>
      <c r="SHO237" s="41"/>
      <c r="SHP237" s="41"/>
      <c r="SHQ237" s="41"/>
      <c r="SHR237" s="41"/>
      <c r="SHS237" s="41"/>
      <c r="SHT237" s="41"/>
      <c r="SHU237" s="41"/>
      <c r="SHV237" s="41"/>
      <c r="SHW237" s="41"/>
      <c r="SHX237" s="41"/>
      <c r="SHY237" s="41"/>
      <c r="SHZ237" s="41"/>
      <c r="SIA237" s="41"/>
      <c r="SIB237" s="41"/>
      <c r="SIC237" s="41"/>
      <c r="SID237" s="41"/>
      <c r="SIE237" s="41"/>
      <c r="SIF237" s="41"/>
      <c r="SIG237" s="41"/>
      <c r="SIH237" s="41"/>
      <c r="SII237" s="41"/>
      <c r="SIJ237" s="41"/>
      <c r="SIK237" s="41"/>
      <c r="SIL237" s="41"/>
      <c r="SIM237" s="41"/>
      <c r="SIN237" s="41"/>
      <c r="SIO237" s="41"/>
      <c r="SIP237" s="41"/>
      <c r="SIQ237" s="41"/>
      <c r="SIR237" s="41"/>
      <c r="SIS237" s="41"/>
      <c r="SIT237" s="41"/>
      <c r="SIU237" s="41"/>
      <c r="SIV237" s="41"/>
      <c r="SIW237" s="41"/>
      <c r="SIX237" s="41"/>
      <c r="SIY237" s="41"/>
      <c r="SIZ237" s="41"/>
      <c r="SJA237" s="41"/>
      <c r="SJB237" s="41"/>
      <c r="SJC237" s="41"/>
      <c r="SJD237" s="41"/>
      <c r="SJE237" s="41"/>
      <c r="SJF237" s="41"/>
      <c r="SJG237" s="41"/>
      <c r="SJH237" s="41"/>
      <c r="SJI237" s="41"/>
      <c r="SJJ237" s="41"/>
      <c r="SJK237" s="41"/>
      <c r="SJL237" s="41"/>
      <c r="SJM237" s="41"/>
      <c r="SJN237" s="41"/>
      <c r="SJO237" s="41"/>
      <c r="SJP237" s="41"/>
      <c r="SJQ237" s="41"/>
      <c r="SJR237" s="41"/>
      <c r="SJS237" s="41"/>
      <c r="SJT237" s="41"/>
      <c r="SJU237" s="41"/>
      <c r="SJV237" s="41"/>
      <c r="SJW237" s="41"/>
      <c r="SJX237" s="41"/>
      <c r="SJY237" s="41"/>
      <c r="SJZ237" s="41"/>
      <c r="SKA237" s="41"/>
      <c r="SKB237" s="41"/>
      <c r="SKC237" s="41"/>
      <c r="SKD237" s="41"/>
      <c r="SKE237" s="41"/>
      <c r="SKF237" s="41"/>
      <c r="SKG237" s="41"/>
      <c r="SKH237" s="41"/>
      <c r="SKI237" s="41"/>
      <c r="SKJ237" s="41"/>
      <c r="SKK237" s="41"/>
      <c r="SKL237" s="41"/>
      <c r="SKM237" s="41"/>
      <c r="SKN237" s="41"/>
      <c r="SKO237" s="41"/>
      <c r="SKP237" s="41"/>
      <c r="SKQ237" s="41"/>
      <c r="SKR237" s="41"/>
      <c r="SKS237" s="41"/>
      <c r="SKT237" s="41"/>
      <c r="SKU237" s="41"/>
      <c r="SKV237" s="41"/>
      <c r="SKW237" s="41"/>
      <c r="SKX237" s="41"/>
      <c r="SKY237" s="41"/>
      <c r="SKZ237" s="41"/>
      <c r="SLA237" s="41"/>
      <c r="SLB237" s="41"/>
      <c r="SLC237" s="41"/>
      <c r="SLD237" s="41"/>
      <c r="SLE237" s="41"/>
      <c r="SLF237" s="41"/>
      <c r="SLG237" s="41"/>
      <c r="SLH237" s="41"/>
      <c r="SLI237" s="41"/>
      <c r="SLJ237" s="41"/>
      <c r="SLK237" s="41"/>
      <c r="SLL237" s="41"/>
      <c r="SLM237" s="41"/>
      <c r="SLN237" s="41"/>
      <c r="SLO237" s="41"/>
      <c r="SLP237" s="41"/>
      <c r="SLQ237" s="41"/>
      <c r="SLR237" s="41"/>
      <c r="SLS237" s="41"/>
      <c r="SLT237" s="41"/>
      <c r="SLU237" s="41"/>
      <c r="SLV237" s="41"/>
      <c r="SLW237" s="41"/>
      <c r="SLX237" s="41"/>
      <c r="SLY237" s="41"/>
      <c r="SLZ237" s="41"/>
      <c r="SMA237" s="41"/>
      <c r="SMB237" s="41"/>
      <c r="SMC237" s="41"/>
      <c r="SMD237" s="41"/>
      <c r="SME237" s="41"/>
      <c r="SMF237" s="41"/>
      <c r="SMG237" s="41"/>
      <c r="SMH237" s="41"/>
      <c r="SMI237" s="41"/>
      <c r="SMJ237" s="41"/>
      <c r="SMK237" s="41"/>
      <c r="SML237" s="41"/>
      <c r="SMM237" s="41"/>
      <c r="SMN237" s="41"/>
      <c r="SMO237" s="41"/>
      <c r="SMP237" s="41"/>
      <c r="SMQ237" s="41"/>
      <c r="SMR237" s="41"/>
      <c r="SMS237" s="41"/>
      <c r="SMT237" s="41"/>
      <c r="SMU237" s="41"/>
      <c r="SMV237" s="41"/>
      <c r="SMW237" s="41"/>
      <c r="SMX237" s="41"/>
      <c r="SMY237" s="41"/>
      <c r="SMZ237" s="41"/>
      <c r="SNA237" s="41"/>
      <c r="SNB237" s="41"/>
      <c r="SNC237" s="41"/>
      <c r="SND237" s="41"/>
      <c r="SNE237" s="41"/>
      <c r="SNF237" s="41"/>
      <c r="SNG237" s="41"/>
      <c r="SNH237" s="41"/>
      <c r="SNI237" s="41"/>
      <c r="SNJ237" s="41"/>
      <c r="SNK237" s="41"/>
      <c r="SNL237" s="41"/>
      <c r="SNM237" s="41"/>
      <c r="SNN237" s="41"/>
      <c r="SNO237" s="41"/>
      <c r="SNP237" s="41"/>
      <c r="SNQ237" s="41"/>
      <c r="SNR237" s="41"/>
      <c r="SNS237" s="41"/>
      <c r="SNT237" s="41"/>
      <c r="SNU237" s="41"/>
      <c r="SNV237" s="41"/>
      <c r="SNW237" s="41"/>
      <c r="SNX237" s="41"/>
      <c r="SNY237" s="41"/>
      <c r="SNZ237" s="41"/>
      <c r="SOA237" s="41"/>
      <c r="SOB237" s="41"/>
      <c r="SOC237" s="41"/>
      <c r="SOD237" s="41"/>
      <c r="SOE237" s="41"/>
      <c r="SOF237" s="41"/>
      <c r="SOG237" s="41"/>
      <c r="SOH237" s="41"/>
      <c r="SOI237" s="41"/>
      <c r="SOJ237" s="41"/>
      <c r="SOK237" s="41"/>
      <c r="SOL237" s="41"/>
      <c r="SOM237" s="41"/>
      <c r="SON237" s="41"/>
      <c r="SOO237" s="41"/>
      <c r="SOP237" s="41"/>
      <c r="SOQ237" s="41"/>
      <c r="SOR237" s="41"/>
      <c r="SOS237" s="41"/>
      <c r="SOT237" s="41"/>
      <c r="SOU237" s="41"/>
      <c r="SOV237" s="41"/>
      <c r="SOW237" s="41"/>
      <c r="SOX237" s="41"/>
      <c r="SOY237" s="41"/>
      <c r="SOZ237" s="41"/>
      <c r="SPA237" s="41"/>
      <c r="SPB237" s="41"/>
      <c r="SPC237" s="41"/>
      <c r="SPD237" s="41"/>
      <c r="SPE237" s="41"/>
      <c r="SPF237" s="41"/>
      <c r="SPG237" s="41"/>
      <c r="SPH237" s="41"/>
      <c r="SPI237" s="41"/>
      <c r="SPJ237" s="41"/>
      <c r="SPK237" s="41"/>
      <c r="SPL237" s="41"/>
      <c r="SPM237" s="41"/>
      <c r="SPN237" s="41"/>
      <c r="SPO237" s="41"/>
      <c r="SPP237" s="41"/>
      <c r="SPQ237" s="41"/>
      <c r="SPR237" s="41"/>
      <c r="SPS237" s="41"/>
      <c r="SPT237" s="41"/>
      <c r="SPU237" s="41"/>
      <c r="SPV237" s="41"/>
      <c r="SPW237" s="41"/>
      <c r="SPX237" s="41"/>
      <c r="SPY237" s="41"/>
      <c r="SPZ237" s="41"/>
      <c r="SQA237" s="41"/>
      <c r="SQB237" s="41"/>
      <c r="SQC237" s="41"/>
      <c r="SQD237" s="41"/>
      <c r="SQE237" s="41"/>
      <c r="SQF237" s="41"/>
      <c r="SQG237" s="41"/>
      <c r="SQH237" s="41"/>
      <c r="SQI237" s="41"/>
      <c r="SQJ237" s="41"/>
      <c r="SQK237" s="41"/>
      <c r="SQL237" s="41"/>
      <c r="SQM237" s="41"/>
      <c r="SQN237" s="41"/>
      <c r="SQO237" s="41"/>
      <c r="SQP237" s="41"/>
      <c r="SQQ237" s="41"/>
      <c r="SQR237" s="41"/>
      <c r="SQS237" s="41"/>
      <c r="SQT237" s="41"/>
      <c r="SQU237" s="41"/>
      <c r="SQV237" s="41"/>
      <c r="SQW237" s="41"/>
      <c r="SQX237" s="41"/>
      <c r="SQY237" s="41"/>
      <c r="SQZ237" s="41"/>
      <c r="SRA237" s="41"/>
      <c r="SRB237" s="41"/>
      <c r="SRC237" s="41"/>
      <c r="SRD237" s="41"/>
      <c r="SRE237" s="41"/>
      <c r="SRF237" s="41"/>
      <c r="SRG237" s="41"/>
      <c r="SRH237" s="41"/>
      <c r="SRI237" s="41"/>
      <c r="SRJ237" s="41"/>
      <c r="SRK237" s="41"/>
      <c r="SRL237" s="41"/>
      <c r="SRM237" s="41"/>
      <c r="SRN237" s="41"/>
      <c r="SRO237" s="41"/>
      <c r="SRP237" s="41"/>
      <c r="SRQ237" s="41"/>
      <c r="SRR237" s="41"/>
      <c r="SRS237" s="41"/>
      <c r="SRT237" s="41"/>
      <c r="SRU237" s="41"/>
      <c r="SRV237" s="41"/>
      <c r="SRW237" s="41"/>
      <c r="SRX237" s="41"/>
      <c r="SRY237" s="41"/>
      <c r="SRZ237" s="41"/>
      <c r="SSA237" s="41"/>
      <c r="SSB237" s="41"/>
      <c r="SSC237" s="41"/>
      <c r="SSD237" s="41"/>
      <c r="SSE237" s="41"/>
      <c r="SSF237" s="41"/>
      <c r="SSG237" s="41"/>
      <c r="SSH237" s="41"/>
      <c r="SSI237" s="41"/>
      <c r="SSJ237" s="41"/>
      <c r="SSK237" s="41"/>
      <c r="SSL237" s="41"/>
      <c r="SSM237" s="41"/>
      <c r="SSN237" s="41"/>
      <c r="SSO237" s="41"/>
      <c r="SSP237" s="41"/>
      <c r="SSQ237" s="41"/>
      <c r="SSR237" s="41"/>
      <c r="SSS237" s="41"/>
      <c r="SST237" s="41"/>
      <c r="SSU237" s="41"/>
      <c r="SSV237" s="41"/>
      <c r="SSW237" s="41"/>
      <c r="SSX237" s="41"/>
      <c r="SSY237" s="41"/>
      <c r="SSZ237" s="41"/>
      <c r="STA237" s="41"/>
      <c r="STB237" s="41"/>
      <c r="STC237" s="41"/>
      <c r="STD237" s="41"/>
      <c r="STE237" s="41"/>
      <c r="STF237" s="41"/>
      <c r="STG237" s="41"/>
      <c r="STH237" s="41"/>
      <c r="STI237" s="41"/>
      <c r="STJ237" s="41"/>
      <c r="STK237" s="41"/>
      <c r="STL237" s="41"/>
      <c r="STM237" s="41"/>
      <c r="STN237" s="41"/>
      <c r="STO237" s="41"/>
      <c r="STP237" s="41"/>
      <c r="STQ237" s="41"/>
      <c r="STR237" s="41"/>
      <c r="STS237" s="41"/>
      <c r="STT237" s="41"/>
      <c r="STU237" s="41"/>
      <c r="STV237" s="41"/>
      <c r="STW237" s="41"/>
      <c r="STX237" s="41"/>
      <c r="STY237" s="41"/>
      <c r="STZ237" s="41"/>
      <c r="SUA237" s="41"/>
      <c r="SUB237" s="41"/>
      <c r="SUC237" s="41"/>
      <c r="SUD237" s="41"/>
      <c r="SUE237" s="41"/>
      <c r="SUF237" s="41"/>
      <c r="SUG237" s="41"/>
      <c r="SUH237" s="41"/>
      <c r="SUI237" s="41"/>
      <c r="SUJ237" s="41"/>
      <c r="SUK237" s="41"/>
      <c r="SUL237" s="41"/>
      <c r="SUM237" s="41"/>
      <c r="SUN237" s="41"/>
      <c r="SUO237" s="41"/>
      <c r="SUP237" s="41"/>
      <c r="SUQ237" s="41"/>
      <c r="SUR237" s="41"/>
      <c r="SUS237" s="41"/>
      <c r="SUT237" s="41"/>
      <c r="SUU237" s="41"/>
      <c r="SUV237" s="41"/>
      <c r="SUW237" s="41"/>
      <c r="SUX237" s="41"/>
      <c r="SUY237" s="41"/>
      <c r="SUZ237" s="41"/>
      <c r="SVA237" s="41"/>
      <c r="SVB237" s="41"/>
      <c r="SVC237" s="41"/>
      <c r="SVD237" s="41"/>
      <c r="SVE237" s="41"/>
      <c r="SVF237" s="41"/>
      <c r="SVG237" s="41"/>
      <c r="SVH237" s="41"/>
      <c r="SVI237" s="41"/>
      <c r="SVJ237" s="41"/>
      <c r="SVK237" s="41"/>
      <c r="SVL237" s="41"/>
      <c r="SVM237" s="41"/>
      <c r="SVN237" s="41"/>
      <c r="SVO237" s="41"/>
      <c r="SVP237" s="41"/>
      <c r="SVQ237" s="41"/>
      <c r="SVR237" s="41"/>
      <c r="SVS237" s="41"/>
      <c r="SVT237" s="41"/>
      <c r="SVU237" s="41"/>
      <c r="SVV237" s="41"/>
      <c r="SVW237" s="41"/>
      <c r="SVX237" s="41"/>
      <c r="SVY237" s="41"/>
      <c r="SVZ237" s="41"/>
      <c r="SWA237" s="41"/>
      <c r="SWB237" s="41"/>
      <c r="SWC237" s="41"/>
      <c r="SWD237" s="41"/>
      <c r="SWE237" s="41"/>
      <c r="SWF237" s="41"/>
      <c r="SWG237" s="41"/>
      <c r="SWH237" s="41"/>
      <c r="SWI237" s="41"/>
      <c r="SWJ237" s="41"/>
      <c r="SWK237" s="41"/>
      <c r="SWL237" s="41"/>
      <c r="SWM237" s="41"/>
      <c r="SWN237" s="41"/>
      <c r="SWO237" s="41"/>
      <c r="SWP237" s="41"/>
      <c r="SWQ237" s="41"/>
      <c r="SWR237" s="41"/>
      <c r="SWS237" s="41"/>
      <c r="SWT237" s="41"/>
      <c r="SWU237" s="41"/>
      <c r="SWV237" s="41"/>
      <c r="SWW237" s="41"/>
      <c r="SWX237" s="41"/>
      <c r="SWY237" s="41"/>
      <c r="SWZ237" s="41"/>
      <c r="SXA237" s="41"/>
      <c r="SXB237" s="41"/>
      <c r="SXC237" s="41"/>
      <c r="SXD237" s="41"/>
      <c r="SXE237" s="41"/>
      <c r="SXF237" s="41"/>
      <c r="SXG237" s="41"/>
      <c r="SXH237" s="41"/>
      <c r="SXI237" s="41"/>
      <c r="SXJ237" s="41"/>
      <c r="SXK237" s="41"/>
      <c r="SXL237" s="41"/>
      <c r="SXM237" s="41"/>
      <c r="SXN237" s="41"/>
      <c r="SXO237" s="41"/>
      <c r="SXP237" s="41"/>
      <c r="SXQ237" s="41"/>
      <c r="SXR237" s="41"/>
      <c r="SXS237" s="41"/>
      <c r="SXT237" s="41"/>
      <c r="SXU237" s="41"/>
      <c r="SXV237" s="41"/>
      <c r="SXW237" s="41"/>
      <c r="SXX237" s="41"/>
      <c r="SXY237" s="41"/>
      <c r="SXZ237" s="41"/>
      <c r="SYA237" s="41"/>
      <c r="SYB237" s="41"/>
      <c r="SYC237" s="41"/>
      <c r="SYD237" s="41"/>
      <c r="SYE237" s="41"/>
      <c r="SYF237" s="41"/>
      <c r="SYG237" s="41"/>
      <c r="SYH237" s="41"/>
      <c r="SYI237" s="41"/>
      <c r="SYJ237" s="41"/>
      <c r="SYK237" s="41"/>
      <c r="SYL237" s="41"/>
      <c r="SYM237" s="41"/>
      <c r="SYN237" s="41"/>
      <c r="SYO237" s="41"/>
      <c r="SYP237" s="41"/>
      <c r="SYQ237" s="41"/>
      <c r="SYR237" s="41"/>
      <c r="SYS237" s="41"/>
      <c r="SYT237" s="41"/>
      <c r="SYU237" s="41"/>
      <c r="SYV237" s="41"/>
      <c r="SYW237" s="41"/>
      <c r="SYX237" s="41"/>
      <c r="SYY237" s="41"/>
      <c r="SYZ237" s="41"/>
      <c r="SZA237" s="41"/>
      <c r="SZB237" s="41"/>
      <c r="SZC237" s="41"/>
      <c r="SZD237" s="41"/>
      <c r="SZE237" s="41"/>
      <c r="SZF237" s="41"/>
      <c r="SZG237" s="41"/>
      <c r="SZH237" s="41"/>
      <c r="SZI237" s="41"/>
      <c r="SZJ237" s="41"/>
      <c r="SZK237" s="41"/>
      <c r="SZL237" s="41"/>
      <c r="SZM237" s="41"/>
      <c r="SZN237" s="41"/>
      <c r="SZO237" s="41"/>
      <c r="SZP237" s="41"/>
      <c r="SZQ237" s="41"/>
      <c r="SZR237" s="41"/>
      <c r="SZS237" s="41"/>
      <c r="SZT237" s="41"/>
      <c r="SZU237" s="41"/>
      <c r="SZV237" s="41"/>
      <c r="SZW237" s="41"/>
      <c r="SZX237" s="41"/>
      <c r="SZY237" s="41"/>
      <c r="SZZ237" s="41"/>
      <c r="TAA237" s="41"/>
      <c r="TAB237" s="41"/>
      <c r="TAC237" s="41"/>
      <c r="TAD237" s="41"/>
      <c r="TAE237" s="41"/>
      <c r="TAF237" s="41"/>
      <c r="TAG237" s="41"/>
      <c r="TAH237" s="41"/>
      <c r="TAI237" s="41"/>
      <c r="TAJ237" s="41"/>
      <c r="TAK237" s="41"/>
      <c r="TAL237" s="41"/>
      <c r="TAM237" s="41"/>
      <c r="TAN237" s="41"/>
      <c r="TAO237" s="41"/>
      <c r="TAP237" s="41"/>
      <c r="TAQ237" s="41"/>
      <c r="TAR237" s="41"/>
      <c r="TAS237" s="41"/>
      <c r="TAT237" s="41"/>
      <c r="TAU237" s="41"/>
      <c r="TAV237" s="41"/>
      <c r="TAW237" s="41"/>
      <c r="TAX237" s="41"/>
      <c r="TAY237" s="41"/>
      <c r="TAZ237" s="41"/>
      <c r="TBA237" s="41"/>
      <c r="TBB237" s="41"/>
      <c r="TBC237" s="41"/>
      <c r="TBD237" s="41"/>
      <c r="TBE237" s="41"/>
      <c r="TBF237" s="41"/>
      <c r="TBG237" s="41"/>
      <c r="TBH237" s="41"/>
      <c r="TBI237" s="41"/>
      <c r="TBJ237" s="41"/>
      <c r="TBK237" s="41"/>
      <c r="TBL237" s="41"/>
      <c r="TBM237" s="41"/>
      <c r="TBN237" s="41"/>
      <c r="TBO237" s="41"/>
      <c r="TBP237" s="41"/>
      <c r="TBQ237" s="41"/>
      <c r="TBR237" s="41"/>
      <c r="TBS237" s="41"/>
      <c r="TBT237" s="41"/>
      <c r="TBU237" s="41"/>
      <c r="TBV237" s="41"/>
      <c r="TBW237" s="41"/>
      <c r="TBX237" s="41"/>
      <c r="TBY237" s="41"/>
      <c r="TBZ237" s="41"/>
      <c r="TCA237" s="41"/>
      <c r="TCB237" s="41"/>
      <c r="TCC237" s="41"/>
      <c r="TCD237" s="41"/>
      <c r="TCE237" s="41"/>
      <c r="TCF237" s="41"/>
      <c r="TCG237" s="41"/>
      <c r="TCH237" s="41"/>
      <c r="TCI237" s="41"/>
      <c r="TCJ237" s="41"/>
      <c r="TCK237" s="41"/>
      <c r="TCL237" s="41"/>
      <c r="TCM237" s="41"/>
      <c r="TCN237" s="41"/>
      <c r="TCO237" s="41"/>
      <c r="TCP237" s="41"/>
      <c r="TCQ237" s="41"/>
      <c r="TCR237" s="41"/>
      <c r="TCS237" s="41"/>
      <c r="TCT237" s="41"/>
      <c r="TCU237" s="41"/>
      <c r="TCV237" s="41"/>
      <c r="TCW237" s="41"/>
      <c r="TCX237" s="41"/>
      <c r="TCY237" s="41"/>
      <c r="TCZ237" s="41"/>
      <c r="TDA237" s="41"/>
      <c r="TDB237" s="41"/>
      <c r="TDC237" s="41"/>
      <c r="TDD237" s="41"/>
      <c r="TDE237" s="41"/>
      <c r="TDF237" s="41"/>
      <c r="TDG237" s="41"/>
      <c r="TDH237" s="41"/>
      <c r="TDI237" s="41"/>
      <c r="TDJ237" s="41"/>
      <c r="TDK237" s="41"/>
      <c r="TDL237" s="41"/>
      <c r="TDM237" s="41"/>
      <c r="TDN237" s="41"/>
      <c r="TDO237" s="41"/>
      <c r="TDP237" s="41"/>
      <c r="TDQ237" s="41"/>
      <c r="TDR237" s="41"/>
      <c r="TDS237" s="41"/>
      <c r="TDT237" s="41"/>
      <c r="TDU237" s="41"/>
      <c r="TDV237" s="41"/>
      <c r="TDW237" s="41"/>
      <c r="TDX237" s="41"/>
      <c r="TDY237" s="41"/>
      <c r="TDZ237" s="41"/>
      <c r="TEA237" s="41"/>
      <c r="TEB237" s="41"/>
      <c r="TEC237" s="41"/>
      <c r="TED237" s="41"/>
      <c r="TEE237" s="41"/>
      <c r="TEF237" s="41"/>
      <c r="TEG237" s="41"/>
      <c r="TEH237" s="41"/>
      <c r="TEI237" s="41"/>
      <c r="TEJ237" s="41"/>
      <c r="TEK237" s="41"/>
      <c r="TEL237" s="41"/>
      <c r="TEM237" s="41"/>
      <c r="TEN237" s="41"/>
      <c r="TEO237" s="41"/>
      <c r="TEP237" s="41"/>
      <c r="TEQ237" s="41"/>
      <c r="TER237" s="41"/>
      <c r="TES237" s="41"/>
      <c r="TET237" s="41"/>
      <c r="TEU237" s="41"/>
      <c r="TEV237" s="41"/>
      <c r="TEW237" s="41"/>
      <c r="TEX237" s="41"/>
      <c r="TEY237" s="41"/>
      <c r="TEZ237" s="41"/>
      <c r="TFA237" s="41"/>
      <c r="TFB237" s="41"/>
      <c r="TFC237" s="41"/>
      <c r="TFD237" s="41"/>
      <c r="TFE237" s="41"/>
      <c r="TFF237" s="41"/>
      <c r="TFG237" s="41"/>
      <c r="TFH237" s="41"/>
      <c r="TFI237" s="41"/>
      <c r="TFJ237" s="41"/>
      <c r="TFK237" s="41"/>
      <c r="TFL237" s="41"/>
      <c r="TFM237" s="41"/>
      <c r="TFN237" s="41"/>
      <c r="TFO237" s="41"/>
      <c r="TFP237" s="41"/>
      <c r="TFQ237" s="41"/>
      <c r="TFR237" s="41"/>
      <c r="TFS237" s="41"/>
      <c r="TFT237" s="41"/>
      <c r="TFU237" s="41"/>
      <c r="TFV237" s="41"/>
      <c r="TFW237" s="41"/>
      <c r="TFX237" s="41"/>
      <c r="TFY237" s="41"/>
      <c r="TFZ237" s="41"/>
      <c r="TGA237" s="41"/>
      <c r="TGB237" s="41"/>
      <c r="TGC237" s="41"/>
      <c r="TGD237" s="41"/>
      <c r="TGE237" s="41"/>
      <c r="TGF237" s="41"/>
      <c r="TGG237" s="41"/>
      <c r="TGH237" s="41"/>
      <c r="TGI237" s="41"/>
      <c r="TGJ237" s="41"/>
      <c r="TGK237" s="41"/>
      <c r="TGL237" s="41"/>
      <c r="TGM237" s="41"/>
      <c r="TGN237" s="41"/>
      <c r="TGO237" s="41"/>
      <c r="TGP237" s="41"/>
      <c r="TGQ237" s="41"/>
      <c r="TGR237" s="41"/>
      <c r="TGS237" s="41"/>
      <c r="TGT237" s="41"/>
      <c r="TGU237" s="41"/>
      <c r="TGV237" s="41"/>
      <c r="TGW237" s="41"/>
      <c r="TGX237" s="41"/>
      <c r="TGY237" s="41"/>
      <c r="TGZ237" s="41"/>
      <c r="THA237" s="41"/>
      <c r="THB237" s="41"/>
      <c r="THC237" s="41"/>
      <c r="THD237" s="41"/>
      <c r="THE237" s="41"/>
      <c r="THF237" s="41"/>
      <c r="THG237" s="41"/>
      <c r="THH237" s="41"/>
      <c r="THI237" s="41"/>
      <c r="THJ237" s="41"/>
      <c r="THK237" s="41"/>
      <c r="THL237" s="41"/>
      <c r="THM237" s="41"/>
      <c r="THN237" s="41"/>
      <c r="THO237" s="41"/>
      <c r="THP237" s="41"/>
      <c r="THQ237" s="41"/>
      <c r="THR237" s="41"/>
      <c r="THS237" s="41"/>
      <c r="THT237" s="41"/>
      <c r="THU237" s="41"/>
      <c r="THV237" s="41"/>
      <c r="THW237" s="41"/>
      <c r="THX237" s="41"/>
      <c r="THY237" s="41"/>
      <c r="THZ237" s="41"/>
      <c r="TIA237" s="41"/>
      <c r="TIB237" s="41"/>
      <c r="TIC237" s="41"/>
      <c r="TID237" s="41"/>
      <c r="TIE237" s="41"/>
      <c r="TIF237" s="41"/>
      <c r="TIG237" s="41"/>
      <c r="TIH237" s="41"/>
      <c r="TII237" s="41"/>
      <c r="TIJ237" s="41"/>
      <c r="TIK237" s="41"/>
      <c r="TIL237" s="41"/>
      <c r="TIM237" s="41"/>
      <c r="TIN237" s="41"/>
      <c r="TIO237" s="41"/>
      <c r="TIP237" s="41"/>
      <c r="TIQ237" s="41"/>
      <c r="TIR237" s="41"/>
      <c r="TIS237" s="41"/>
      <c r="TIT237" s="41"/>
      <c r="TIU237" s="41"/>
      <c r="TIV237" s="41"/>
      <c r="TIW237" s="41"/>
      <c r="TIX237" s="41"/>
      <c r="TIY237" s="41"/>
      <c r="TIZ237" s="41"/>
      <c r="TJA237" s="41"/>
      <c r="TJB237" s="41"/>
      <c r="TJC237" s="41"/>
      <c r="TJD237" s="41"/>
      <c r="TJE237" s="41"/>
      <c r="TJF237" s="41"/>
      <c r="TJG237" s="41"/>
      <c r="TJH237" s="41"/>
      <c r="TJI237" s="41"/>
      <c r="TJJ237" s="41"/>
      <c r="TJK237" s="41"/>
      <c r="TJL237" s="41"/>
      <c r="TJM237" s="41"/>
      <c r="TJN237" s="41"/>
      <c r="TJO237" s="41"/>
      <c r="TJP237" s="41"/>
      <c r="TJQ237" s="41"/>
      <c r="TJR237" s="41"/>
      <c r="TJS237" s="41"/>
      <c r="TJT237" s="41"/>
      <c r="TJU237" s="41"/>
      <c r="TJV237" s="41"/>
      <c r="TJW237" s="41"/>
      <c r="TJX237" s="41"/>
      <c r="TJY237" s="41"/>
      <c r="TJZ237" s="41"/>
      <c r="TKA237" s="41"/>
      <c r="TKB237" s="41"/>
      <c r="TKC237" s="41"/>
      <c r="TKD237" s="41"/>
      <c r="TKE237" s="41"/>
      <c r="TKF237" s="41"/>
      <c r="TKG237" s="41"/>
      <c r="TKH237" s="41"/>
      <c r="TKI237" s="41"/>
      <c r="TKJ237" s="41"/>
      <c r="TKK237" s="41"/>
      <c r="TKL237" s="41"/>
      <c r="TKM237" s="41"/>
      <c r="TKN237" s="41"/>
      <c r="TKO237" s="41"/>
      <c r="TKP237" s="41"/>
      <c r="TKQ237" s="41"/>
      <c r="TKR237" s="41"/>
      <c r="TKS237" s="41"/>
      <c r="TKT237" s="41"/>
      <c r="TKU237" s="41"/>
      <c r="TKV237" s="41"/>
      <c r="TKW237" s="41"/>
      <c r="TKX237" s="41"/>
      <c r="TKY237" s="41"/>
      <c r="TKZ237" s="41"/>
      <c r="TLA237" s="41"/>
      <c r="TLB237" s="41"/>
      <c r="TLC237" s="41"/>
      <c r="TLD237" s="41"/>
      <c r="TLE237" s="41"/>
      <c r="TLF237" s="41"/>
      <c r="TLG237" s="41"/>
      <c r="TLH237" s="41"/>
      <c r="TLI237" s="41"/>
      <c r="TLJ237" s="41"/>
      <c r="TLK237" s="41"/>
      <c r="TLL237" s="41"/>
      <c r="TLM237" s="41"/>
      <c r="TLN237" s="41"/>
      <c r="TLO237" s="41"/>
      <c r="TLP237" s="41"/>
      <c r="TLQ237" s="41"/>
      <c r="TLR237" s="41"/>
      <c r="TLS237" s="41"/>
      <c r="TLT237" s="41"/>
      <c r="TLU237" s="41"/>
      <c r="TLV237" s="41"/>
      <c r="TLW237" s="41"/>
      <c r="TLX237" s="41"/>
      <c r="TLY237" s="41"/>
      <c r="TLZ237" s="41"/>
      <c r="TMA237" s="41"/>
      <c r="TMB237" s="41"/>
      <c r="TMC237" s="41"/>
      <c r="TMD237" s="41"/>
      <c r="TME237" s="41"/>
      <c r="TMF237" s="41"/>
      <c r="TMG237" s="41"/>
      <c r="TMH237" s="41"/>
      <c r="TMI237" s="41"/>
      <c r="TMJ237" s="41"/>
      <c r="TMK237" s="41"/>
      <c r="TML237" s="41"/>
      <c r="TMM237" s="41"/>
      <c r="TMN237" s="41"/>
      <c r="TMO237" s="41"/>
      <c r="TMP237" s="41"/>
      <c r="TMQ237" s="41"/>
      <c r="TMR237" s="41"/>
      <c r="TMS237" s="41"/>
      <c r="TMT237" s="41"/>
      <c r="TMU237" s="41"/>
      <c r="TMV237" s="41"/>
      <c r="TMW237" s="41"/>
      <c r="TMX237" s="41"/>
      <c r="TMY237" s="41"/>
      <c r="TMZ237" s="41"/>
      <c r="TNA237" s="41"/>
      <c r="TNB237" s="41"/>
      <c r="TNC237" s="41"/>
      <c r="TND237" s="41"/>
      <c r="TNE237" s="41"/>
      <c r="TNF237" s="41"/>
      <c r="TNG237" s="41"/>
      <c r="TNH237" s="41"/>
      <c r="TNI237" s="41"/>
      <c r="TNJ237" s="41"/>
      <c r="TNK237" s="41"/>
      <c r="TNL237" s="41"/>
      <c r="TNM237" s="41"/>
      <c r="TNN237" s="41"/>
      <c r="TNO237" s="41"/>
      <c r="TNP237" s="41"/>
      <c r="TNQ237" s="41"/>
      <c r="TNR237" s="41"/>
      <c r="TNS237" s="41"/>
      <c r="TNT237" s="41"/>
      <c r="TNU237" s="41"/>
      <c r="TNV237" s="41"/>
      <c r="TNW237" s="41"/>
      <c r="TNX237" s="41"/>
      <c r="TNY237" s="41"/>
      <c r="TNZ237" s="41"/>
      <c r="TOA237" s="41"/>
      <c r="TOB237" s="41"/>
      <c r="TOC237" s="41"/>
      <c r="TOD237" s="41"/>
      <c r="TOE237" s="41"/>
      <c r="TOF237" s="41"/>
      <c r="TOG237" s="41"/>
      <c r="TOH237" s="41"/>
      <c r="TOI237" s="41"/>
      <c r="TOJ237" s="41"/>
      <c r="TOK237" s="41"/>
      <c r="TOL237" s="41"/>
      <c r="TOM237" s="41"/>
      <c r="TON237" s="41"/>
      <c r="TOO237" s="41"/>
      <c r="TOP237" s="41"/>
      <c r="TOQ237" s="41"/>
      <c r="TOR237" s="41"/>
      <c r="TOS237" s="41"/>
      <c r="TOT237" s="41"/>
      <c r="TOU237" s="41"/>
      <c r="TOV237" s="41"/>
      <c r="TOW237" s="41"/>
      <c r="TOX237" s="41"/>
      <c r="TOY237" s="41"/>
      <c r="TOZ237" s="41"/>
      <c r="TPA237" s="41"/>
      <c r="TPB237" s="41"/>
      <c r="TPC237" s="41"/>
      <c r="TPD237" s="41"/>
      <c r="TPE237" s="41"/>
      <c r="TPF237" s="41"/>
      <c r="TPG237" s="41"/>
      <c r="TPH237" s="41"/>
      <c r="TPI237" s="41"/>
      <c r="TPJ237" s="41"/>
      <c r="TPK237" s="41"/>
      <c r="TPL237" s="41"/>
      <c r="TPM237" s="41"/>
      <c r="TPN237" s="41"/>
      <c r="TPO237" s="41"/>
      <c r="TPP237" s="41"/>
      <c r="TPQ237" s="41"/>
      <c r="TPR237" s="41"/>
      <c r="TPS237" s="41"/>
      <c r="TPT237" s="41"/>
      <c r="TPU237" s="41"/>
      <c r="TPV237" s="41"/>
      <c r="TPW237" s="41"/>
      <c r="TPX237" s="41"/>
      <c r="TPY237" s="41"/>
      <c r="TPZ237" s="41"/>
      <c r="TQA237" s="41"/>
      <c r="TQB237" s="41"/>
      <c r="TQC237" s="41"/>
      <c r="TQD237" s="41"/>
      <c r="TQE237" s="41"/>
      <c r="TQF237" s="41"/>
      <c r="TQG237" s="41"/>
      <c r="TQH237" s="41"/>
      <c r="TQI237" s="41"/>
      <c r="TQJ237" s="41"/>
      <c r="TQK237" s="41"/>
      <c r="TQL237" s="41"/>
      <c r="TQM237" s="41"/>
      <c r="TQN237" s="41"/>
      <c r="TQO237" s="41"/>
      <c r="TQP237" s="41"/>
      <c r="TQQ237" s="41"/>
      <c r="TQR237" s="41"/>
      <c r="TQS237" s="41"/>
      <c r="TQT237" s="41"/>
      <c r="TQU237" s="41"/>
      <c r="TQV237" s="41"/>
      <c r="TQW237" s="41"/>
      <c r="TQX237" s="41"/>
      <c r="TQY237" s="41"/>
      <c r="TQZ237" s="41"/>
      <c r="TRA237" s="41"/>
      <c r="TRB237" s="41"/>
      <c r="TRC237" s="41"/>
      <c r="TRD237" s="41"/>
      <c r="TRE237" s="41"/>
      <c r="TRF237" s="41"/>
      <c r="TRG237" s="41"/>
      <c r="TRH237" s="41"/>
      <c r="TRI237" s="41"/>
      <c r="TRJ237" s="41"/>
      <c r="TRK237" s="41"/>
      <c r="TRL237" s="41"/>
      <c r="TRM237" s="41"/>
      <c r="TRN237" s="41"/>
      <c r="TRO237" s="41"/>
      <c r="TRP237" s="41"/>
      <c r="TRQ237" s="41"/>
      <c r="TRR237" s="41"/>
      <c r="TRS237" s="41"/>
      <c r="TRT237" s="41"/>
      <c r="TRU237" s="41"/>
      <c r="TRV237" s="41"/>
      <c r="TRW237" s="41"/>
      <c r="TRX237" s="41"/>
      <c r="TRY237" s="41"/>
      <c r="TRZ237" s="41"/>
      <c r="TSA237" s="41"/>
      <c r="TSB237" s="41"/>
      <c r="TSC237" s="41"/>
      <c r="TSD237" s="41"/>
      <c r="TSE237" s="41"/>
      <c r="TSF237" s="41"/>
      <c r="TSG237" s="41"/>
      <c r="TSH237" s="41"/>
      <c r="TSI237" s="41"/>
      <c r="TSJ237" s="41"/>
      <c r="TSK237" s="41"/>
      <c r="TSL237" s="41"/>
      <c r="TSM237" s="41"/>
      <c r="TSN237" s="41"/>
      <c r="TSO237" s="41"/>
      <c r="TSP237" s="41"/>
      <c r="TSQ237" s="41"/>
      <c r="TSR237" s="41"/>
      <c r="TSS237" s="41"/>
      <c r="TST237" s="41"/>
      <c r="TSU237" s="41"/>
      <c r="TSV237" s="41"/>
      <c r="TSW237" s="41"/>
      <c r="TSX237" s="41"/>
      <c r="TSY237" s="41"/>
      <c r="TSZ237" s="41"/>
      <c r="TTA237" s="41"/>
      <c r="TTB237" s="41"/>
      <c r="TTC237" s="41"/>
      <c r="TTD237" s="41"/>
      <c r="TTE237" s="41"/>
      <c r="TTF237" s="41"/>
      <c r="TTG237" s="41"/>
      <c r="TTH237" s="41"/>
      <c r="TTI237" s="41"/>
      <c r="TTJ237" s="41"/>
      <c r="TTK237" s="41"/>
      <c r="TTL237" s="41"/>
      <c r="TTM237" s="41"/>
      <c r="TTN237" s="41"/>
      <c r="TTO237" s="41"/>
      <c r="TTP237" s="41"/>
      <c r="TTQ237" s="41"/>
      <c r="TTR237" s="41"/>
      <c r="TTS237" s="41"/>
      <c r="TTT237" s="41"/>
      <c r="TTU237" s="41"/>
      <c r="TTV237" s="41"/>
      <c r="TTW237" s="41"/>
      <c r="TTX237" s="41"/>
      <c r="TTY237" s="41"/>
      <c r="TTZ237" s="41"/>
      <c r="TUA237" s="41"/>
      <c r="TUB237" s="41"/>
      <c r="TUC237" s="41"/>
      <c r="TUD237" s="41"/>
      <c r="TUE237" s="41"/>
      <c r="TUF237" s="41"/>
      <c r="TUG237" s="41"/>
      <c r="TUH237" s="41"/>
      <c r="TUI237" s="41"/>
      <c r="TUJ237" s="41"/>
      <c r="TUK237" s="41"/>
      <c r="TUL237" s="41"/>
      <c r="TUM237" s="41"/>
      <c r="TUN237" s="41"/>
      <c r="TUO237" s="41"/>
      <c r="TUP237" s="41"/>
      <c r="TUQ237" s="41"/>
      <c r="TUR237" s="41"/>
      <c r="TUS237" s="41"/>
      <c r="TUT237" s="41"/>
      <c r="TUU237" s="41"/>
      <c r="TUV237" s="41"/>
      <c r="TUW237" s="41"/>
      <c r="TUX237" s="41"/>
      <c r="TUY237" s="41"/>
      <c r="TUZ237" s="41"/>
      <c r="TVA237" s="41"/>
      <c r="TVB237" s="41"/>
      <c r="TVC237" s="41"/>
      <c r="TVD237" s="41"/>
      <c r="TVE237" s="41"/>
      <c r="TVF237" s="41"/>
      <c r="TVG237" s="41"/>
      <c r="TVH237" s="41"/>
      <c r="TVI237" s="41"/>
      <c r="TVJ237" s="41"/>
      <c r="TVK237" s="41"/>
      <c r="TVL237" s="41"/>
      <c r="TVM237" s="41"/>
      <c r="TVN237" s="41"/>
      <c r="TVO237" s="41"/>
      <c r="TVP237" s="41"/>
      <c r="TVQ237" s="41"/>
      <c r="TVR237" s="41"/>
      <c r="TVS237" s="41"/>
      <c r="TVT237" s="41"/>
      <c r="TVU237" s="41"/>
      <c r="TVV237" s="41"/>
      <c r="TVW237" s="41"/>
      <c r="TVX237" s="41"/>
      <c r="TVY237" s="41"/>
      <c r="TVZ237" s="41"/>
      <c r="TWA237" s="41"/>
      <c r="TWB237" s="41"/>
      <c r="TWC237" s="41"/>
      <c r="TWD237" s="41"/>
      <c r="TWE237" s="41"/>
      <c r="TWF237" s="41"/>
      <c r="TWG237" s="41"/>
      <c r="TWH237" s="41"/>
      <c r="TWI237" s="41"/>
      <c r="TWJ237" s="41"/>
      <c r="TWK237" s="41"/>
      <c r="TWL237" s="41"/>
      <c r="TWM237" s="41"/>
      <c r="TWN237" s="41"/>
      <c r="TWO237" s="41"/>
      <c r="TWP237" s="41"/>
      <c r="TWQ237" s="41"/>
      <c r="TWR237" s="41"/>
      <c r="TWS237" s="41"/>
      <c r="TWT237" s="41"/>
      <c r="TWU237" s="41"/>
      <c r="TWV237" s="41"/>
      <c r="TWW237" s="41"/>
      <c r="TWX237" s="41"/>
      <c r="TWY237" s="41"/>
      <c r="TWZ237" s="41"/>
      <c r="TXA237" s="41"/>
      <c r="TXB237" s="41"/>
      <c r="TXC237" s="41"/>
      <c r="TXD237" s="41"/>
      <c r="TXE237" s="41"/>
      <c r="TXF237" s="41"/>
      <c r="TXG237" s="41"/>
      <c r="TXH237" s="41"/>
      <c r="TXI237" s="41"/>
      <c r="TXJ237" s="41"/>
      <c r="TXK237" s="41"/>
      <c r="TXL237" s="41"/>
      <c r="TXM237" s="41"/>
      <c r="TXN237" s="41"/>
      <c r="TXO237" s="41"/>
      <c r="TXP237" s="41"/>
      <c r="TXQ237" s="41"/>
      <c r="TXR237" s="41"/>
      <c r="TXS237" s="41"/>
      <c r="TXT237" s="41"/>
      <c r="TXU237" s="41"/>
      <c r="TXV237" s="41"/>
      <c r="TXW237" s="41"/>
      <c r="TXX237" s="41"/>
      <c r="TXY237" s="41"/>
      <c r="TXZ237" s="41"/>
      <c r="TYA237" s="41"/>
      <c r="TYB237" s="41"/>
      <c r="TYC237" s="41"/>
      <c r="TYD237" s="41"/>
      <c r="TYE237" s="41"/>
      <c r="TYF237" s="41"/>
      <c r="TYG237" s="41"/>
      <c r="TYH237" s="41"/>
      <c r="TYI237" s="41"/>
      <c r="TYJ237" s="41"/>
      <c r="TYK237" s="41"/>
      <c r="TYL237" s="41"/>
      <c r="TYM237" s="41"/>
      <c r="TYN237" s="41"/>
      <c r="TYO237" s="41"/>
      <c r="TYP237" s="41"/>
      <c r="TYQ237" s="41"/>
      <c r="TYR237" s="41"/>
      <c r="TYS237" s="41"/>
      <c r="TYT237" s="41"/>
      <c r="TYU237" s="41"/>
      <c r="TYV237" s="41"/>
      <c r="TYW237" s="41"/>
      <c r="TYX237" s="41"/>
      <c r="TYY237" s="41"/>
      <c r="TYZ237" s="41"/>
      <c r="TZA237" s="41"/>
      <c r="TZB237" s="41"/>
      <c r="TZC237" s="41"/>
      <c r="TZD237" s="41"/>
      <c r="TZE237" s="41"/>
      <c r="TZF237" s="41"/>
      <c r="TZG237" s="41"/>
      <c r="TZH237" s="41"/>
      <c r="TZI237" s="41"/>
      <c r="TZJ237" s="41"/>
      <c r="TZK237" s="41"/>
      <c r="TZL237" s="41"/>
      <c r="TZM237" s="41"/>
      <c r="TZN237" s="41"/>
      <c r="TZO237" s="41"/>
      <c r="TZP237" s="41"/>
      <c r="TZQ237" s="41"/>
      <c r="TZR237" s="41"/>
      <c r="TZS237" s="41"/>
      <c r="TZT237" s="41"/>
      <c r="TZU237" s="41"/>
      <c r="TZV237" s="41"/>
      <c r="TZW237" s="41"/>
      <c r="TZX237" s="41"/>
      <c r="TZY237" s="41"/>
      <c r="TZZ237" s="41"/>
      <c r="UAA237" s="41"/>
      <c r="UAB237" s="41"/>
      <c r="UAC237" s="41"/>
      <c r="UAD237" s="41"/>
      <c r="UAE237" s="41"/>
      <c r="UAF237" s="41"/>
      <c r="UAG237" s="41"/>
      <c r="UAH237" s="41"/>
      <c r="UAI237" s="41"/>
      <c r="UAJ237" s="41"/>
      <c r="UAK237" s="41"/>
      <c r="UAL237" s="41"/>
      <c r="UAM237" s="41"/>
      <c r="UAN237" s="41"/>
      <c r="UAO237" s="41"/>
      <c r="UAP237" s="41"/>
      <c r="UAQ237" s="41"/>
      <c r="UAR237" s="41"/>
      <c r="UAS237" s="41"/>
      <c r="UAT237" s="41"/>
      <c r="UAU237" s="41"/>
      <c r="UAV237" s="41"/>
      <c r="UAW237" s="41"/>
      <c r="UAX237" s="41"/>
      <c r="UAY237" s="41"/>
      <c r="UAZ237" s="41"/>
      <c r="UBA237" s="41"/>
      <c r="UBB237" s="41"/>
      <c r="UBC237" s="41"/>
      <c r="UBD237" s="41"/>
      <c r="UBE237" s="41"/>
      <c r="UBF237" s="41"/>
      <c r="UBG237" s="41"/>
      <c r="UBH237" s="41"/>
      <c r="UBI237" s="41"/>
      <c r="UBJ237" s="41"/>
      <c r="UBK237" s="41"/>
      <c r="UBL237" s="41"/>
      <c r="UBM237" s="41"/>
      <c r="UBN237" s="41"/>
      <c r="UBO237" s="41"/>
      <c r="UBP237" s="41"/>
      <c r="UBQ237" s="41"/>
      <c r="UBR237" s="41"/>
      <c r="UBS237" s="41"/>
      <c r="UBT237" s="41"/>
      <c r="UBU237" s="41"/>
      <c r="UBV237" s="41"/>
      <c r="UBW237" s="41"/>
      <c r="UBX237" s="41"/>
      <c r="UBY237" s="41"/>
      <c r="UBZ237" s="41"/>
      <c r="UCA237" s="41"/>
      <c r="UCB237" s="41"/>
      <c r="UCC237" s="41"/>
      <c r="UCD237" s="41"/>
      <c r="UCE237" s="41"/>
      <c r="UCF237" s="41"/>
      <c r="UCG237" s="41"/>
      <c r="UCH237" s="41"/>
      <c r="UCI237" s="41"/>
      <c r="UCJ237" s="41"/>
      <c r="UCK237" s="41"/>
      <c r="UCL237" s="41"/>
      <c r="UCM237" s="41"/>
      <c r="UCN237" s="41"/>
      <c r="UCO237" s="41"/>
      <c r="UCP237" s="41"/>
      <c r="UCQ237" s="41"/>
      <c r="UCR237" s="41"/>
      <c r="UCS237" s="41"/>
      <c r="UCT237" s="41"/>
      <c r="UCU237" s="41"/>
      <c r="UCV237" s="41"/>
      <c r="UCW237" s="41"/>
      <c r="UCX237" s="41"/>
      <c r="UCY237" s="41"/>
      <c r="UCZ237" s="41"/>
      <c r="UDA237" s="41"/>
      <c r="UDB237" s="41"/>
      <c r="UDC237" s="41"/>
      <c r="UDD237" s="41"/>
      <c r="UDE237" s="41"/>
      <c r="UDF237" s="41"/>
      <c r="UDG237" s="41"/>
      <c r="UDH237" s="41"/>
      <c r="UDI237" s="41"/>
      <c r="UDJ237" s="41"/>
      <c r="UDK237" s="41"/>
      <c r="UDL237" s="41"/>
      <c r="UDM237" s="41"/>
      <c r="UDN237" s="41"/>
      <c r="UDO237" s="41"/>
      <c r="UDP237" s="41"/>
      <c r="UDQ237" s="41"/>
      <c r="UDR237" s="41"/>
      <c r="UDS237" s="41"/>
      <c r="UDT237" s="41"/>
      <c r="UDU237" s="41"/>
      <c r="UDV237" s="41"/>
      <c r="UDW237" s="41"/>
      <c r="UDX237" s="41"/>
      <c r="UDY237" s="41"/>
      <c r="UDZ237" s="41"/>
      <c r="UEA237" s="41"/>
      <c r="UEB237" s="41"/>
      <c r="UEC237" s="41"/>
      <c r="UED237" s="41"/>
      <c r="UEE237" s="41"/>
      <c r="UEF237" s="41"/>
      <c r="UEG237" s="41"/>
      <c r="UEH237" s="41"/>
      <c r="UEI237" s="41"/>
      <c r="UEJ237" s="41"/>
      <c r="UEK237" s="41"/>
      <c r="UEL237" s="41"/>
      <c r="UEM237" s="41"/>
      <c r="UEN237" s="41"/>
      <c r="UEO237" s="41"/>
      <c r="UEP237" s="41"/>
      <c r="UEQ237" s="41"/>
      <c r="UER237" s="41"/>
      <c r="UES237" s="41"/>
      <c r="UET237" s="41"/>
      <c r="UEU237" s="41"/>
      <c r="UEV237" s="41"/>
      <c r="UEW237" s="41"/>
      <c r="UEX237" s="41"/>
      <c r="UEY237" s="41"/>
      <c r="UEZ237" s="41"/>
      <c r="UFA237" s="41"/>
      <c r="UFB237" s="41"/>
      <c r="UFC237" s="41"/>
      <c r="UFD237" s="41"/>
      <c r="UFE237" s="41"/>
      <c r="UFF237" s="41"/>
      <c r="UFG237" s="41"/>
      <c r="UFH237" s="41"/>
      <c r="UFI237" s="41"/>
      <c r="UFJ237" s="41"/>
      <c r="UFK237" s="41"/>
      <c r="UFL237" s="41"/>
      <c r="UFM237" s="41"/>
      <c r="UFN237" s="41"/>
      <c r="UFO237" s="41"/>
      <c r="UFP237" s="41"/>
      <c r="UFQ237" s="41"/>
      <c r="UFR237" s="41"/>
      <c r="UFS237" s="41"/>
      <c r="UFT237" s="41"/>
      <c r="UFU237" s="41"/>
      <c r="UFV237" s="41"/>
      <c r="UFW237" s="41"/>
      <c r="UFX237" s="41"/>
      <c r="UFY237" s="41"/>
      <c r="UFZ237" s="41"/>
      <c r="UGA237" s="41"/>
      <c r="UGB237" s="41"/>
      <c r="UGC237" s="41"/>
      <c r="UGD237" s="41"/>
      <c r="UGE237" s="41"/>
      <c r="UGF237" s="41"/>
      <c r="UGG237" s="41"/>
      <c r="UGH237" s="41"/>
      <c r="UGI237" s="41"/>
      <c r="UGJ237" s="41"/>
      <c r="UGK237" s="41"/>
      <c r="UGL237" s="41"/>
      <c r="UGM237" s="41"/>
      <c r="UGN237" s="41"/>
      <c r="UGO237" s="41"/>
      <c r="UGP237" s="41"/>
      <c r="UGQ237" s="41"/>
      <c r="UGR237" s="41"/>
      <c r="UGS237" s="41"/>
      <c r="UGT237" s="41"/>
      <c r="UGU237" s="41"/>
      <c r="UGV237" s="41"/>
      <c r="UGW237" s="41"/>
      <c r="UGX237" s="41"/>
      <c r="UGY237" s="41"/>
      <c r="UGZ237" s="41"/>
      <c r="UHA237" s="41"/>
      <c r="UHB237" s="41"/>
      <c r="UHC237" s="41"/>
      <c r="UHD237" s="41"/>
      <c r="UHE237" s="41"/>
      <c r="UHF237" s="41"/>
      <c r="UHG237" s="41"/>
      <c r="UHH237" s="41"/>
      <c r="UHI237" s="41"/>
      <c r="UHJ237" s="41"/>
      <c r="UHK237" s="41"/>
      <c r="UHL237" s="41"/>
      <c r="UHM237" s="41"/>
      <c r="UHN237" s="41"/>
      <c r="UHO237" s="41"/>
      <c r="UHP237" s="41"/>
      <c r="UHQ237" s="41"/>
      <c r="UHR237" s="41"/>
      <c r="UHS237" s="41"/>
      <c r="UHT237" s="41"/>
      <c r="UHU237" s="41"/>
      <c r="UHV237" s="41"/>
      <c r="UHW237" s="41"/>
      <c r="UHX237" s="41"/>
      <c r="UHY237" s="41"/>
      <c r="UHZ237" s="41"/>
      <c r="UIA237" s="41"/>
      <c r="UIB237" s="41"/>
      <c r="UIC237" s="41"/>
      <c r="UID237" s="41"/>
      <c r="UIE237" s="41"/>
      <c r="UIF237" s="41"/>
      <c r="UIG237" s="41"/>
      <c r="UIH237" s="41"/>
      <c r="UII237" s="41"/>
      <c r="UIJ237" s="41"/>
      <c r="UIK237" s="41"/>
      <c r="UIL237" s="41"/>
      <c r="UIM237" s="41"/>
      <c r="UIN237" s="41"/>
      <c r="UIO237" s="41"/>
      <c r="UIP237" s="41"/>
      <c r="UIQ237" s="41"/>
      <c r="UIR237" s="41"/>
      <c r="UIS237" s="41"/>
      <c r="UIT237" s="41"/>
      <c r="UIU237" s="41"/>
      <c r="UIV237" s="41"/>
      <c r="UIW237" s="41"/>
      <c r="UIX237" s="41"/>
      <c r="UIY237" s="41"/>
      <c r="UIZ237" s="41"/>
      <c r="UJA237" s="41"/>
      <c r="UJB237" s="41"/>
      <c r="UJC237" s="41"/>
      <c r="UJD237" s="41"/>
      <c r="UJE237" s="41"/>
      <c r="UJF237" s="41"/>
      <c r="UJG237" s="41"/>
      <c r="UJH237" s="41"/>
      <c r="UJI237" s="41"/>
      <c r="UJJ237" s="41"/>
      <c r="UJK237" s="41"/>
      <c r="UJL237" s="41"/>
      <c r="UJM237" s="41"/>
      <c r="UJN237" s="41"/>
      <c r="UJO237" s="41"/>
      <c r="UJP237" s="41"/>
      <c r="UJQ237" s="41"/>
      <c r="UJR237" s="41"/>
      <c r="UJS237" s="41"/>
      <c r="UJT237" s="41"/>
      <c r="UJU237" s="41"/>
      <c r="UJV237" s="41"/>
      <c r="UJW237" s="41"/>
      <c r="UJX237" s="41"/>
      <c r="UJY237" s="41"/>
      <c r="UJZ237" s="41"/>
      <c r="UKA237" s="41"/>
      <c r="UKB237" s="41"/>
      <c r="UKC237" s="41"/>
      <c r="UKD237" s="41"/>
      <c r="UKE237" s="41"/>
      <c r="UKF237" s="41"/>
      <c r="UKG237" s="41"/>
      <c r="UKH237" s="41"/>
      <c r="UKI237" s="41"/>
      <c r="UKJ237" s="41"/>
      <c r="UKK237" s="41"/>
      <c r="UKL237" s="41"/>
      <c r="UKM237" s="41"/>
      <c r="UKN237" s="41"/>
      <c r="UKO237" s="41"/>
      <c r="UKP237" s="41"/>
      <c r="UKQ237" s="41"/>
      <c r="UKR237" s="41"/>
      <c r="UKS237" s="41"/>
      <c r="UKT237" s="41"/>
      <c r="UKU237" s="41"/>
      <c r="UKV237" s="41"/>
      <c r="UKW237" s="41"/>
      <c r="UKX237" s="41"/>
      <c r="UKY237" s="41"/>
      <c r="UKZ237" s="41"/>
      <c r="ULA237" s="41"/>
      <c r="ULB237" s="41"/>
      <c r="ULC237" s="41"/>
      <c r="ULD237" s="41"/>
      <c r="ULE237" s="41"/>
      <c r="ULF237" s="41"/>
      <c r="ULG237" s="41"/>
      <c r="ULH237" s="41"/>
      <c r="ULI237" s="41"/>
      <c r="ULJ237" s="41"/>
      <c r="ULK237" s="41"/>
      <c r="ULL237" s="41"/>
      <c r="ULM237" s="41"/>
      <c r="ULN237" s="41"/>
      <c r="ULO237" s="41"/>
      <c r="ULP237" s="41"/>
      <c r="ULQ237" s="41"/>
      <c r="ULR237" s="41"/>
      <c r="ULS237" s="41"/>
      <c r="ULT237" s="41"/>
      <c r="ULU237" s="41"/>
      <c r="ULV237" s="41"/>
      <c r="ULW237" s="41"/>
      <c r="ULX237" s="41"/>
      <c r="ULY237" s="41"/>
      <c r="ULZ237" s="41"/>
      <c r="UMA237" s="41"/>
      <c r="UMB237" s="41"/>
      <c r="UMC237" s="41"/>
      <c r="UMD237" s="41"/>
      <c r="UME237" s="41"/>
      <c r="UMF237" s="41"/>
      <c r="UMG237" s="41"/>
      <c r="UMH237" s="41"/>
      <c r="UMI237" s="41"/>
      <c r="UMJ237" s="41"/>
      <c r="UMK237" s="41"/>
      <c r="UML237" s="41"/>
      <c r="UMM237" s="41"/>
      <c r="UMN237" s="41"/>
      <c r="UMO237" s="41"/>
      <c r="UMP237" s="41"/>
      <c r="UMQ237" s="41"/>
      <c r="UMR237" s="41"/>
      <c r="UMS237" s="41"/>
      <c r="UMT237" s="41"/>
      <c r="UMU237" s="41"/>
      <c r="UMV237" s="41"/>
      <c r="UMW237" s="41"/>
      <c r="UMX237" s="41"/>
      <c r="UMY237" s="41"/>
      <c r="UMZ237" s="41"/>
      <c r="UNA237" s="41"/>
      <c r="UNB237" s="41"/>
      <c r="UNC237" s="41"/>
      <c r="UND237" s="41"/>
      <c r="UNE237" s="41"/>
      <c r="UNF237" s="41"/>
      <c r="UNG237" s="41"/>
      <c r="UNH237" s="41"/>
      <c r="UNI237" s="41"/>
      <c r="UNJ237" s="41"/>
      <c r="UNK237" s="41"/>
      <c r="UNL237" s="41"/>
      <c r="UNM237" s="41"/>
      <c r="UNN237" s="41"/>
      <c r="UNO237" s="41"/>
      <c r="UNP237" s="41"/>
      <c r="UNQ237" s="41"/>
      <c r="UNR237" s="41"/>
      <c r="UNS237" s="41"/>
      <c r="UNT237" s="41"/>
      <c r="UNU237" s="41"/>
      <c r="UNV237" s="41"/>
      <c r="UNW237" s="41"/>
      <c r="UNX237" s="41"/>
      <c r="UNY237" s="41"/>
      <c r="UNZ237" s="41"/>
      <c r="UOA237" s="41"/>
      <c r="UOB237" s="41"/>
      <c r="UOC237" s="41"/>
      <c r="UOD237" s="41"/>
      <c r="UOE237" s="41"/>
      <c r="UOF237" s="41"/>
      <c r="UOG237" s="41"/>
      <c r="UOH237" s="41"/>
      <c r="UOI237" s="41"/>
      <c r="UOJ237" s="41"/>
      <c r="UOK237" s="41"/>
      <c r="UOL237" s="41"/>
      <c r="UOM237" s="41"/>
      <c r="UON237" s="41"/>
      <c r="UOO237" s="41"/>
      <c r="UOP237" s="41"/>
      <c r="UOQ237" s="41"/>
      <c r="UOR237" s="41"/>
      <c r="UOS237" s="41"/>
      <c r="UOT237" s="41"/>
      <c r="UOU237" s="41"/>
      <c r="UOV237" s="41"/>
      <c r="UOW237" s="41"/>
      <c r="UOX237" s="41"/>
      <c r="UOY237" s="41"/>
      <c r="UOZ237" s="41"/>
      <c r="UPA237" s="41"/>
      <c r="UPB237" s="41"/>
      <c r="UPC237" s="41"/>
      <c r="UPD237" s="41"/>
      <c r="UPE237" s="41"/>
      <c r="UPF237" s="41"/>
      <c r="UPG237" s="41"/>
      <c r="UPH237" s="41"/>
      <c r="UPI237" s="41"/>
      <c r="UPJ237" s="41"/>
      <c r="UPK237" s="41"/>
      <c r="UPL237" s="41"/>
      <c r="UPM237" s="41"/>
      <c r="UPN237" s="41"/>
      <c r="UPO237" s="41"/>
      <c r="UPP237" s="41"/>
      <c r="UPQ237" s="41"/>
      <c r="UPR237" s="41"/>
      <c r="UPS237" s="41"/>
      <c r="UPT237" s="41"/>
      <c r="UPU237" s="41"/>
      <c r="UPV237" s="41"/>
      <c r="UPW237" s="41"/>
      <c r="UPX237" s="41"/>
      <c r="UPY237" s="41"/>
      <c r="UPZ237" s="41"/>
      <c r="UQA237" s="41"/>
      <c r="UQB237" s="41"/>
      <c r="UQC237" s="41"/>
      <c r="UQD237" s="41"/>
      <c r="UQE237" s="41"/>
      <c r="UQF237" s="41"/>
      <c r="UQG237" s="41"/>
      <c r="UQH237" s="41"/>
      <c r="UQI237" s="41"/>
      <c r="UQJ237" s="41"/>
      <c r="UQK237" s="41"/>
      <c r="UQL237" s="41"/>
      <c r="UQM237" s="41"/>
      <c r="UQN237" s="41"/>
      <c r="UQO237" s="41"/>
      <c r="UQP237" s="41"/>
      <c r="UQQ237" s="41"/>
      <c r="UQR237" s="41"/>
      <c r="UQS237" s="41"/>
      <c r="UQT237" s="41"/>
      <c r="UQU237" s="41"/>
      <c r="UQV237" s="41"/>
      <c r="UQW237" s="41"/>
      <c r="UQX237" s="41"/>
      <c r="UQY237" s="41"/>
      <c r="UQZ237" s="41"/>
      <c r="URA237" s="41"/>
      <c r="URB237" s="41"/>
      <c r="URC237" s="41"/>
      <c r="URD237" s="41"/>
      <c r="URE237" s="41"/>
      <c r="URF237" s="41"/>
      <c r="URG237" s="41"/>
      <c r="URH237" s="41"/>
      <c r="URI237" s="41"/>
      <c r="URJ237" s="41"/>
      <c r="URK237" s="41"/>
      <c r="URL237" s="41"/>
      <c r="URM237" s="41"/>
      <c r="URN237" s="41"/>
      <c r="URO237" s="41"/>
      <c r="URP237" s="41"/>
      <c r="URQ237" s="41"/>
      <c r="URR237" s="41"/>
      <c r="URS237" s="41"/>
      <c r="URT237" s="41"/>
      <c r="URU237" s="41"/>
      <c r="URV237" s="41"/>
      <c r="URW237" s="41"/>
      <c r="URX237" s="41"/>
      <c r="URY237" s="41"/>
      <c r="URZ237" s="41"/>
      <c r="USA237" s="41"/>
      <c r="USB237" s="41"/>
      <c r="USC237" s="41"/>
      <c r="USD237" s="41"/>
      <c r="USE237" s="41"/>
      <c r="USF237" s="41"/>
      <c r="USG237" s="41"/>
      <c r="USH237" s="41"/>
      <c r="USI237" s="41"/>
      <c r="USJ237" s="41"/>
      <c r="USK237" s="41"/>
      <c r="USL237" s="41"/>
      <c r="USM237" s="41"/>
      <c r="USN237" s="41"/>
      <c r="USO237" s="41"/>
      <c r="USP237" s="41"/>
      <c r="USQ237" s="41"/>
      <c r="USR237" s="41"/>
      <c r="USS237" s="41"/>
      <c r="UST237" s="41"/>
      <c r="USU237" s="41"/>
      <c r="USV237" s="41"/>
      <c r="USW237" s="41"/>
      <c r="USX237" s="41"/>
      <c r="USY237" s="41"/>
      <c r="USZ237" s="41"/>
      <c r="UTA237" s="41"/>
      <c r="UTB237" s="41"/>
      <c r="UTC237" s="41"/>
      <c r="UTD237" s="41"/>
      <c r="UTE237" s="41"/>
      <c r="UTF237" s="41"/>
      <c r="UTG237" s="41"/>
      <c r="UTH237" s="41"/>
      <c r="UTI237" s="41"/>
      <c r="UTJ237" s="41"/>
      <c r="UTK237" s="41"/>
      <c r="UTL237" s="41"/>
      <c r="UTM237" s="41"/>
      <c r="UTN237" s="41"/>
      <c r="UTO237" s="41"/>
      <c r="UTP237" s="41"/>
      <c r="UTQ237" s="41"/>
      <c r="UTR237" s="41"/>
      <c r="UTS237" s="41"/>
      <c r="UTT237" s="41"/>
      <c r="UTU237" s="41"/>
      <c r="UTV237" s="41"/>
      <c r="UTW237" s="41"/>
      <c r="UTX237" s="41"/>
      <c r="UTY237" s="41"/>
      <c r="UTZ237" s="41"/>
      <c r="UUA237" s="41"/>
      <c r="UUB237" s="41"/>
      <c r="UUC237" s="41"/>
      <c r="UUD237" s="41"/>
      <c r="UUE237" s="41"/>
      <c r="UUF237" s="41"/>
      <c r="UUG237" s="41"/>
      <c r="UUH237" s="41"/>
      <c r="UUI237" s="41"/>
      <c r="UUJ237" s="41"/>
      <c r="UUK237" s="41"/>
      <c r="UUL237" s="41"/>
      <c r="UUM237" s="41"/>
      <c r="UUN237" s="41"/>
      <c r="UUO237" s="41"/>
      <c r="UUP237" s="41"/>
      <c r="UUQ237" s="41"/>
      <c r="UUR237" s="41"/>
      <c r="UUS237" s="41"/>
      <c r="UUT237" s="41"/>
      <c r="UUU237" s="41"/>
      <c r="UUV237" s="41"/>
      <c r="UUW237" s="41"/>
      <c r="UUX237" s="41"/>
      <c r="UUY237" s="41"/>
      <c r="UUZ237" s="41"/>
      <c r="UVA237" s="41"/>
      <c r="UVB237" s="41"/>
      <c r="UVC237" s="41"/>
      <c r="UVD237" s="41"/>
      <c r="UVE237" s="41"/>
      <c r="UVF237" s="41"/>
      <c r="UVG237" s="41"/>
      <c r="UVH237" s="41"/>
      <c r="UVI237" s="41"/>
      <c r="UVJ237" s="41"/>
      <c r="UVK237" s="41"/>
      <c r="UVL237" s="41"/>
      <c r="UVM237" s="41"/>
      <c r="UVN237" s="41"/>
      <c r="UVO237" s="41"/>
      <c r="UVP237" s="41"/>
      <c r="UVQ237" s="41"/>
      <c r="UVR237" s="41"/>
      <c r="UVS237" s="41"/>
      <c r="UVT237" s="41"/>
      <c r="UVU237" s="41"/>
      <c r="UVV237" s="41"/>
      <c r="UVW237" s="41"/>
      <c r="UVX237" s="41"/>
      <c r="UVY237" s="41"/>
      <c r="UVZ237" s="41"/>
      <c r="UWA237" s="41"/>
      <c r="UWB237" s="41"/>
      <c r="UWC237" s="41"/>
      <c r="UWD237" s="41"/>
      <c r="UWE237" s="41"/>
      <c r="UWF237" s="41"/>
      <c r="UWG237" s="41"/>
      <c r="UWH237" s="41"/>
      <c r="UWI237" s="41"/>
      <c r="UWJ237" s="41"/>
      <c r="UWK237" s="41"/>
      <c r="UWL237" s="41"/>
      <c r="UWM237" s="41"/>
      <c r="UWN237" s="41"/>
      <c r="UWO237" s="41"/>
      <c r="UWP237" s="41"/>
      <c r="UWQ237" s="41"/>
      <c r="UWR237" s="41"/>
      <c r="UWS237" s="41"/>
      <c r="UWT237" s="41"/>
      <c r="UWU237" s="41"/>
      <c r="UWV237" s="41"/>
      <c r="UWW237" s="41"/>
      <c r="UWX237" s="41"/>
      <c r="UWY237" s="41"/>
      <c r="UWZ237" s="41"/>
      <c r="UXA237" s="41"/>
      <c r="UXB237" s="41"/>
      <c r="UXC237" s="41"/>
      <c r="UXD237" s="41"/>
      <c r="UXE237" s="41"/>
      <c r="UXF237" s="41"/>
      <c r="UXG237" s="41"/>
      <c r="UXH237" s="41"/>
      <c r="UXI237" s="41"/>
      <c r="UXJ237" s="41"/>
      <c r="UXK237" s="41"/>
      <c r="UXL237" s="41"/>
      <c r="UXM237" s="41"/>
      <c r="UXN237" s="41"/>
      <c r="UXO237" s="41"/>
      <c r="UXP237" s="41"/>
      <c r="UXQ237" s="41"/>
      <c r="UXR237" s="41"/>
      <c r="UXS237" s="41"/>
      <c r="UXT237" s="41"/>
      <c r="UXU237" s="41"/>
      <c r="UXV237" s="41"/>
      <c r="UXW237" s="41"/>
      <c r="UXX237" s="41"/>
      <c r="UXY237" s="41"/>
      <c r="UXZ237" s="41"/>
      <c r="UYA237" s="41"/>
      <c r="UYB237" s="41"/>
      <c r="UYC237" s="41"/>
      <c r="UYD237" s="41"/>
      <c r="UYE237" s="41"/>
      <c r="UYF237" s="41"/>
      <c r="UYG237" s="41"/>
      <c r="UYH237" s="41"/>
      <c r="UYI237" s="41"/>
      <c r="UYJ237" s="41"/>
      <c r="UYK237" s="41"/>
      <c r="UYL237" s="41"/>
      <c r="UYM237" s="41"/>
      <c r="UYN237" s="41"/>
      <c r="UYO237" s="41"/>
      <c r="UYP237" s="41"/>
      <c r="UYQ237" s="41"/>
      <c r="UYR237" s="41"/>
      <c r="UYS237" s="41"/>
      <c r="UYT237" s="41"/>
      <c r="UYU237" s="41"/>
      <c r="UYV237" s="41"/>
      <c r="UYW237" s="41"/>
      <c r="UYX237" s="41"/>
      <c r="UYY237" s="41"/>
      <c r="UYZ237" s="41"/>
      <c r="UZA237" s="41"/>
      <c r="UZB237" s="41"/>
      <c r="UZC237" s="41"/>
      <c r="UZD237" s="41"/>
      <c r="UZE237" s="41"/>
      <c r="UZF237" s="41"/>
      <c r="UZG237" s="41"/>
      <c r="UZH237" s="41"/>
      <c r="UZI237" s="41"/>
      <c r="UZJ237" s="41"/>
      <c r="UZK237" s="41"/>
      <c r="UZL237" s="41"/>
      <c r="UZM237" s="41"/>
      <c r="UZN237" s="41"/>
      <c r="UZO237" s="41"/>
      <c r="UZP237" s="41"/>
      <c r="UZQ237" s="41"/>
      <c r="UZR237" s="41"/>
      <c r="UZS237" s="41"/>
      <c r="UZT237" s="41"/>
      <c r="UZU237" s="41"/>
      <c r="UZV237" s="41"/>
      <c r="UZW237" s="41"/>
      <c r="UZX237" s="41"/>
      <c r="UZY237" s="41"/>
      <c r="UZZ237" s="41"/>
      <c r="VAA237" s="41"/>
      <c r="VAB237" s="41"/>
      <c r="VAC237" s="41"/>
      <c r="VAD237" s="41"/>
      <c r="VAE237" s="41"/>
      <c r="VAF237" s="41"/>
      <c r="VAG237" s="41"/>
      <c r="VAH237" s="41"/>
      <c r="VAI237" s="41"/>
      <c r="VAJ237" s="41"/>
      <c r="VAK237" s="41"/>
      <c r="VAL237" s="41"/>
      <c r="VAM237" s="41"/>
      <c r="VAN237" s="41"/>
      <c r="VAO237" s="41"/>
      <c r="VAP237" s="41"/>
      <c r="VAQ237" s="41"/>
      <c r="VAR237" s="41"/>
      <c r="VAS237" s="41"/>
      <c r="VAT237" s="41"/>
      <c r="VAU237" s="41"/>
      <c r="VAV237" s="41"/>
      <c r="VAW237" s="41"/>
      <c r="VAX237" s="41"/>
      <c r="VAY237" s="41"/>
      <c r="VAZ237" s="41"/>
      <c r="VBA237" s="41"/>
      <c r="VBB237" s="41"/>
      <c r="VBC237" s="41"/>
      <c r="VBD237" s="41"/>
      <c r="VBE237" s="41"/>
      <c r="VBF237" s="41"/>
      <c r="VBG237" s="41"/>
      <c r="VBH237" s="41"/>
      <c r="VBI237" s="41"/>
      <c r="VBJ237" s="41"/>
      <c r="VBK237" s="41"/>
      <c r="VBL237" s="41"/>
      <c r="VBM237" s="41"/>
      <c r="VBN237" s="41"/>
      <c r="VBO237" s="41"/>
      <c r="VBP237" s="41"/>
      <c r="VBQ237" s="41"/>
      <c r="VBR237" s="41"/>
      <c r="VBS237" s="41"/>
      <c r="VBT237" s="41"/>
      <c r="VBU237" s="41"/>
      <c r="VBV237" s="41"/>
      <c r="VBW237" s="41"/>
      <c r="VBX237" s="41"/>
      <c r="VBY237" s="41"/>
      <c r="VBZ237" s="41"/>
      <c r="VCA237" s="41"/>
      <c r="VCB237" s="41"/>
      <c r="VCC237" s="41"/>
      <c r="VCD237" s="41"/>
      <c r="VCE237" s="41"/>
      <c r="VCF237" s="41"/>
      <c r="VCG237" s="41"/>
      <c r="VCH237" s="41"/>
      <c r="VCI237" s="41"/>
      <c r="VCJ237" s="41"/>
      <c r="VCK237" s="41"/>
      <c r="VCL237" s="41"/>
      <c r="VCM237" s="41"/>
      <c r="VCN237" s="41"/>
      <c r="VCO237" s="41"/>
      <c r="VCP237" s="41"/>
      <c r="VCQ237" s="41"/>
      <c r="VCR237" s="41"/>
      <c r="VCS237" s="41"/>
      <c r="VCT237" s="41"/>
      <c r="VCU237" s="41"/>
      <c r="VCV237" s="41"/>
      <c r="VCW237" s="41"/>
      <c r="VCX237" s="41"/>
      <c r="VCY237" s="41"/>
      <c r="VCZ237" s="41"/>
      <c r="VDA237" s="41"/>
      <c r="VDB237" s="41"/>
      <c r="VDC237" s="41"/>
      <c r="VDD237" s="41"/>
      <c r="VDE237" s="41"/>
      <c r="VDF237" s="41"/>
      <c r="VDG237" s="41"/>
      <c r="VDH237" s="41"/>
      <c r="VDI237" s="41"/>
      <c r="VDJ237" s="41"/>
      <c r="VDK237" s="41"/>
      <c r="VDL237" s="41"/>
      <c r="VDM237" s="41"/>
      <c r="VDN237" s="41"/>
      <c r="VDO237" s="41"/>
      <c r="VDP237" s="41"/>
      <c r="VDQ237" s="41"/>
      <c r="VDR237" s="41"/>
      <c r="VDS237" s="41"/>
      <c r="VDT237" s="41"/>
      <c r="VDU237" s="41"/>
      <c r="VDV237" s="41"/>
      <c r="VDW237" s="41"/>
      <c r="VDX237" s="41"/>
      <c r="VDY237" s="41"/>
      <c r="VDZ237" s="41"/>
      <c r="VEA237" s="41"/>
      <c r="VEB237" s="41"/>
      <c r="VEC237" s="41"/>
      <c r="VED237" s="41"/>
      <c r="VEE237" s="41"/>
      <c r="VEF237" s="41"/>
      <c r="VEG237" s="41"/>
      <c r="VEH237" s="41"/>
      <c r="VEI237" s="41"/>
      <c r="VEJ237" s="41"/>
      <c r="VEK237" s="41"/>
      <c r="VEL237" s="41"/>
      <c r="VEM237" s="41"/>
      <c r="VEN237" s="41"/>
      <c r="VEO237" s="41"/>
      <c r="VEP237" s="41"/>
      <c r="VEQ237" s="41"/>
      <c r="VER237" s="41"/>
      <c r="VES237" s="41"/>
      <c r="VET237" s="41"/>
      <c r="VEU237" s="41"/>
      <c r="VEV237" s="41"/>
      <c r="VEW237" s="41"/>
      <c r="VEX237" s="41"/>
      <c r="VEY237" s="41"/>
      <c r="VEZ237" s="41"/>
      <c r="VFA237" s="41"/>
      <c r="VFB237" s="41"/>
      <c r="VFC237" s="41"/>
      <c r="VFD237" s="41"/>
      <c r="VFE237" s="41"/>
      <c r="VFF237" s="41"/>
      <c r="VFG237" s="41"/>
      <c r="VFH237" s="41"/>
      <c r="VFI237" s="41"/>
      <c r="VFJ237" s="41"/>
      <c r="VFK237" s="41"/>
      <c r="VFL237" s="41"/>
      <c r="VFM237" s="41"/>
      <c r="VFN237" s="41"/>
      <c r="VFO237" s="41"/>
      <c r="VFP237" s="41"/>
      <c r="VFQ237" s="41"/>
      <c r="VFR237" s="41"/>
      <c r="VFS237" s="41"/>
      <c r="VFT237" s="41"/>
      <c r="VFU237" s="41"/>
      <c r="VFV237" s="41"/>
      <c r="VFW237" s="41"/>
      <c r="VFX237" s="41"/>
      <c r="VFY237" s="41"/>
      <c r="VFZ237" s="41"/>
      <c r="VGA237" s="41"/>
      <c r="VGB237" s="41"/>
      <c r="VGC237" s="41"/>
      <c r="VGD237" s="41"/>
      <c r="VGE237" s="41"/>
      <c r="VGF237" s="41"/>
      <c r="VGG237" s="41"/>
      <c r="VGH237" s="41"/>
      <c r="VGI237" s="41"/>
      <c r="VGJ237" s="41"/>
      <c r="VGK237" s="41"/>
      <c r="VGL237" s="41"/>
      <c r="VGM237" s="41"/>
      <c r="VGN237" s="41"/>
      <c r="VGO237" s="41"/>
      <c r="VGP237" s="41"/>
      <c r="VGQ237" s="41"/>
      <c r="VGR237" s="41"/>
      <c r="VGS237" s="41"/>
      <c r="VGT237" s="41"/>
      <c r="VGU237" s="41"/>
      <c r="VGV237" s="41"/>
      <c r="VGW237" s="41"/>
      <c r="VGX237" s="41"/>
      <c r="VGY237" s="41"/>
      <c r="VGZ237" s="41"/>
      <c r="VHA237" s="41"/>
      <c r="VHB237" s="41"/>
      <c r="VHC237" s="41"/>
      <c r="VHD237" s="41"/>
      <c r="VHE237" s="41"/>
      <c r="VHF237" s="41"/>
      <c r="VHG237" s="41"/>
      <c r="VHH237" s="41"/>
      <c r="VHI237" s="41"/>
      <c r="VHJ237" s="41"/>
      <c r="VHK237" s="41"/>
      <c r="VHL237" s="41"/>
      <c r="VHM237" s="41"/>
      <c r="VHN237" s="41"/>
      <c r="VHO237" s="41"/>
      <c r="VHP237" s="41"/>
      <c r="VHQ237" s="41"/>
      <c r="VHR237" s="41"/>
      <c r="VHS237" s="41"/>
      <c r="VHT237" s="41"/>
      <c r="VHU237" s="41"/>
      <c r="VHV237" s="41"/>
      <c r="VHW237" s="41"/>
      <c r="VHX237" s="41"/>
      <c r="VHY237" s="41"/>
      <c r="VHZ237" s="41"/>
      <c r="VIA237" s="41"/>
      <c r="VIB237" s="41"/>
      <c r="VIC237" s="41"/>
      <c r="VID237" s="41"/>
      <c r="VIE237" s="41"/>
      <c r="VIF237" s="41"/>
      <c r="VIG237" s="41"/>
      <c r="VIH237" s="41"/>
      <c r="VII237" s="41"/>
      <c r="VIJ237" s="41"/>
      <c r="VIK237" s="41"/>
      <c r="VIL237" s="41"/>
      <c r="VIM237" s="41"/>
      <c r="VIN237" s="41"/>
      <c r="VIO237" s="41"/>
      <c r="VIP237" s="41"/>
      <c r="VIQ237" s="41"/>
      <c r="VIR237" s="41"/>
      <c r="VIS237" s="41"/>
      <c r="VIT237" s="41"/>
      <c r="VIU237" s="41"/>
      <c r="VIV237" s="41"/>
      <c r="VIW237" s="41"/>
      <c r="VIX237" s="41"/>
      <c r="VIY237" s="41"/>
      <c r="VIZ237" s="41"/>
      <c r="VJA237" s="41"/>
      <c r="VJB237" s="41"/>
      <c r="VJC237" s="41"/>
      <c r="VJD237" s="41"/>
      <c r="VJE237" s="41"/>
      <c r="VJF237" s="41"/>
      <c r="VJG237" s="41"/>
      <c r="VJH237" s="41"/>
      <c r="VJI237" s="41"/>
      <c r="VJJ237" s="41"/>
      <c r="VJK237" s="41"/>
      <c r="VJL237" s="41"/>
      <c r="VJM237" s="41"/>
      <c r="VJN237" s="41"/>
      <c r="VJO237" s="41"/>
      <c r="VJP237" s="41"/>
      <c r="VJQ237" s="41"/>
      <c r="VJR237" s="41"/>
      <c r="VJS237" s="41"/>
      <c r="VJT237" s="41"/>
      <c r="VJU237" s="41"/>
      <c r="VJV237" s="41"/>
      <c r="VJW237" s="41"/>
      <c r="VJX237" s="41"/>
      <c r="VJY237" s="41"/>
      <c r="VJZ237" s="41"/>
      <c r="VKA237" s="41"/>
      <c r="VKB237" s="41"/>
      <c r="VKC237" s="41"/>
      <c r="VKD237" s="41"/>
      <c r="VKE237" s="41"/>
      <c r="VKF237" s="41"/>
      <c r="VKG237" s="41"/>
      <c r="VKH237" s="41"/>
      <c r="VKI237" s="41"/>
      <c r="VKJ237" s="41"/>
      <c r="VKK237" s="41"/>
      <c r="VKL237" s="41"/>
      <c r="VKM237" s="41"/>
      <c r="VKN237" s="41"/>
      <c r="VKO237" s="41"/>
      <c r="VKP237" s="41"/>
      <c r="VKQ237" s="41"/>
      <c r="VKR237" s="41"/>
      <c r="VKS237" s="41"/>
      <c r="VKT237" s="41"/>
      <c r="VKU237" s="41"/>
      <c r="VKV237" s="41"/>
      <c r="VKW237" s="41"/>
      <c r="VKX237" s="41"/>
      <c r="VKY237" s="41"/>
      <c r="VKZ237" s="41"/>
      <c r="VLA237" s="41"/>
      <c r="VLB237" s="41"/>
      <c r="VLC237" s="41"/>
      <c r="VLD237" s="41"/>
      <c r="VLE237" s="41"/>
      <c r="VLF237" s="41"/>
      <c r="VLG237" s="41"/>
      <c r="VLH237" s="41"/>
      <c r="VLI237" s="41"/>
      <c r="VLJ237" s="41"/>
      <c r="VLK237" s="41"/>
      <c r="VLL237" s="41"/>
      <c r="VLM237" s="41"/>
      <c r="VLN237" s="41"/>
      <c r="VLO237" s="41"/>
      <c r="VLP237" s="41"/>
      <c r="VLQ237" s="41"/>
      <c r="VLR237" s="41"/>
      <c r="VLS237" s="41"/>
      <c r="VLT237" s="41"/>
      <c r="VLU237" s="41"/>
      <c r="VLV237" s="41"/>
      <c r="VLW237" s="41"/>
      <c r="VLX237" s="41"/>
      <c r="VLY237" s="41"/>
      <c r="VLZ237" s="41"/>
      <c r="VMA237" s="41"/>
      <c r="VMB237" s="41"/>
      <c r="VMC237" s="41"/>
      <c r="VMD237" s="41"/>
      <c r="VME237" s="41"/>
      <c r="VMF237" s="41"/>
      <c r="VMG237" s="41"/>
      <c r="VMH237" s="41"/>
      <c r="VMI237" s="41"/>
      <c r="VMJ237" s="41"/>
      <c r="VMK237" s="41"/>
      <c r="VML237" s="41"/>
      <c r="VMM237" s="41"/>
      <c r="VMN237" s="41"/>
      <c r="VMO237" s="41"/>
      <c r="VMP237" s="41"/>
      <c r="VMQ237" s="41"/>
      <c r="VMR237" s="41"/>
      <c r="VMS237" s="41"/>
      <c r="VMT237" s="41"/>
      <c r="VMU237" s="41"/>
      <c r="VMV237" s="41"/>
      <c r="VMW237" s="41"/>
      <c r="VMX237" s="41"/>
      <c r="VMY237" s="41"/>
      <c r="VMZ237" s="41"/>
      <c r="VNA237" s="41"/>
      <c r="VNB237" s="41"/>
      <c r="VNC237" s="41"/>
      <c r="VND237" s="41"/>
      <c r="VNE237" s="41"/>
      <c r="VNF237" s="41"/>
      <c r="VNG237" s="41"/>
      <c r="VNH237" s="41"/>
      <c r="VNI237" s="41"/>
      <c r="VNJ237" s="41"/>
      <c r="VNK237" s="41"/>
      <c r="VNL237" s="41"/>
      <c r="VNM237" s="41"/>
      <c r="VNN237" s="41"/>
      <c r="VNO237" s="41"/>
      <c r="VNP237" s="41"/>
      <c r="VNQ237" s="41"/>
      <c r="VNR237" s="41"/>
      <c r="VNS237" s="41"/>
      <c r="VNT237" s="41"/>
      <c r="VNU237" s="41"/>
      <c r="VNV237" s="41"/>
      <c r="VNW237" s="41"/>
      <c r="VNX237" s="41"/>
      <c r="VNY237" s="41"/>
      <c r="VNZ237" s="41"/>
      <c r="VOA237" s="41"/>
      <c r="VOB237" s="41"/>
      <c r="VOC237" s="41"/>
      <c r="VOD237" s="41"/>
      <c r="VOE237" s="41"/>
      <c r="VOF237" s="41"/>
      <c r="VOG237" s="41"/>
      <c r="VOH237" s="41"/>
      <c r="VOI237" s="41"/>
      <c r="VOJ237" s="41"/>
      <c r="VOK237" s="41"/>
      <c r="VOL237" s="41"/>
      <c r="VOM237" s="41"/>
      <c r="VON237" s="41"/>
      <c r="VOO237" s="41"/>
      <c r="VOP237" s="41"/>
      <c r="VOQ237" s="41"/>
      <c r="VOR237" s="41"/>
      <c r="VOS237" s="41"/>
      <c r="VOT237" s="41"/>
      <c r="VOU237" s="41"/>
      <c r="VOV237" s="41"/>
      <c r="VOW237" s="41"/>
      <c r="VOX237" s="41"/>
      <c r="VOY237" s="41"/>
      <c r="VOZ237" s="41"/>
      <c r="VPA237" s="41"/>
      <c r="VPB237" s="41"/>
      <c r="VPC237" s="41"/>
      <c r="VPD237" s="41"/>
      <c r="VPE237" s="41"/>
      <c r="VPF237" s="41"/>
      <c r="VPG237" s="41"/>
      <c r="VPH237" s="41"/>
      <c r="VPI237" s="41"/>
      <c r="VPJ237" s="41"/>
      <c r="VPK237" s="41"/>
      <c r="VPL237" s="41"/>
      <c r="VPM237" s="41"/>
      <c r="VPN237" s="41"/>
      <c r="VPO237" s="41"/>
      <c r="VPP237" s="41"/>
      <c r="VPQ237" s="41"/>
      <c r="VPR237" s="41"/>
      <c r="VPS237" s="41"/>
      <c r="VPT237" s="41"/>
      <c r="VPU237" s="41"/>
      <c r="VPV237" s="41"/>
      <c r="VPW237" s="41"/>
      <c r="VPX237" s="41"/>
      <c r="VPY237" s="41"/>
      <c r="VPZ237" s="41"/>
      <c r="VQA237" s="41"/>
      <c r="VQB237" s="41"/>
      <c r="VQC237" s="41"/>
      <c r="VQD237" s="41"/>
      <c r="VQE237" s="41"/>
      <c r="VQF237" s="41"/>
      <c r="VQG237" s="41"/>
      <c r="VQH237" s="41"/>
      <c r="VQI237" s="41"/>
      <c r="VQJ237" s="41"/>
      <c r="VQK237" s="41"/>
      <c r="VQL237" s="41"/>
      <c r="VQM237" s="41"/>
      <c r="VQN237" s="41"/>
      <c r="VQO237" s="41"/>
      <c r="VQP237" s="41"/>
      <c r="VQQ237" s="41"/>
      <c r="VQR237" s="41"/>
      <c r="VQS237" s="41"/>
      <c r="VQT237" s="41"/>
      <c r="VQU237" s="41"/>
      <c r="VQV237" s="41"/>
      <c r="VQW237" s="41"/>
      <c r="VQX237" s="41"/>
      <c r="VQY237" s="41"/>
      <c r="VQZ237" s="41"/>
      <c r="VRA237" s="41"/>
      <c r="VRB237" s="41"/>
      <c r="VRC237" s="41"/>
      <c r="VRD237" s="41"/>
      <c r="VRE237" s="41"/>
      <c r="VRF237" s="41"/>
      <c r="VRG237" s="41"/>
      <c r="VRH237" s="41"/>
      <c r="VRI237" s="41"/>
      <c r="VRJ237" s="41"/>
      <c r="VRK237" s="41"/>
      <c r="VRL237" s="41"/>
      <c r="VRM237" s="41"/>
      <c r="VRN237" s="41"/>
      <c r="VRO237" s="41"/>
      <c r="VRP237" s="41"/>
      <c r="VRQ237" s="41"/>
      <c r="VRR237" s="41"/>
      <c r="VRS237" s="41"/>
      <c r="VRT237" s="41"/>
      <c r="VRU237" s="41"/>
      <c r="VRV237" s="41"/>
      <c r="VRW237" s="41"/>
      <c r="VRX237" s="41"/>
      <c r="VRY237" s="41"/>
      <c r="VRZ237" s="41"/>
      <c r="VSA237" s="41"/>
      <c r="VSB237" s="41"/>
      <c r="VSC237" s="41"/>
      <c r="VSD237" s="41"/>
      <c r="VSE237" s="41"/>
      <c r="VSF237" s="41"/>
      <c r="VSG237" s="41"/>
      <c r="VSH237" s="41"/>
      <c r="VSI237" s="41"/>
      <c r="VSJ237" s="41"/>
      <c r="VSK237" s="41"/>
      <c r="VSL237" s="41"/>
      <c r="VSM237" s="41"/>
      <c r="VSN237" s="41"/>
      <c r="VSO237" s="41"/>
      <c r="VSP237" s="41"/>
      <c r="VSQ237" s="41"/>
      <c r="VSR237" s="41"/>
      <c r="VSS237" s="41"/>
      <c r="VST237" s="41"/>
      <c r="VSU237" s="41"/>
      <c r="VSV237" s="41"/>
      <c r="VSW237" s="41"/>
      <c r="VSX237" s="41"/>
      <c r="VSY237" s="41"/>
      <c r="VSZ237" s="41"/>
      <c r="VTA237" s="41"/>
      <c r="VTB237" s="41"/>
      <c r="VTC237" s="41"/>
      <c r="VTD237" s="41"/>
      <c r="VTE237" s="41"/>
      <c r="VTF237" s="41"/>
      <c r="VTG237" s="41"/>
      <c r="VTH237" s="41"/>
      <c r="VTI237" s="41"/>
      <c r="VTJ237" s="41"/>
      <c r="VTK237" s="41"/>
      <c r="VTL237" s="41"/>
      <c r="VTM237" s="41"/>
      <c r="VTN237" s="41"/>
      <c r="VTO237" s="41"/>
      <c r="VTP237" s="41"/>
      <c r="VTQ237" s="41"/>
      <c r="VTR237" s="41"/>
      <c r="VTS237" s="41"/>
      <c r="VTT237" s="41"/>
      <c r="VTU237" s="41"/>
      <c r="VTV237" s="41"/>
      <c r="VTW237" s="41"/>
      <c r="VTX237" s="41"/>
      <c r="VTY237" s="41"/>
      <c r="VTZ237" s="41"/>
      <c r="VUA237" s="41"/>
      <c r="VUB237" s="41"/>
      <c r="VUC237" s="41"/>
      <c r="VUD237" s="41"/>
      <c r="VUE237" s="41"/>
      <c r="VUF237" s="41"/>
      <c r="VUG237" s="41"/>
      <c r="VUH237" s="41"/>
      <c r="VUI237" s="41"/>
      <c r="VUJ237" s="41"/>
      <c r="VUK237" s="41"/>
      <c r="VUL237" s="41"/>
      <c r="VUM237" s="41"/>
      <c r="VUN237" s="41"/>
      <c r="VUO237" s="41"/>
      <c r="VUP237" s="41"/>
      <c r="VUQ237" s="41"/>
      <c r="VUR237" s="41"/>
      <c r="VUS237" s="41"/>
      <c r="VUT237" s="41"/>
      <c r="VUU237" s="41"/>
      <c r="VUV237" s="41"/>
      <c r="VUW237" s="41"/>
      <c r="VUX237" s="41"/>
      <c r="VUY237" s="41"/>
      <c r="VUZ237" s="41"/>
      <c r="VVA237" s="41"/>
      <c r="VVB237" s="41"/>
      <c r="VVC237" s="41"/>
      <c r="VVD237" s="41"/>
      <c r="VVE237" s="41"/>
      <c r="VVF237" s="41"/>
      <c r="VVG237" s="41"/>
      <c r="VVH237" s="41"/>
      <c r="VVI237" s="41"/>
      <c r="VVJ237" s="41"/>
      <c r="VVK237" s="41"/>
      <c r="VVL237" s="41"/>
      <c r="VVM237" s="41"/>
      <c r="VVN237" s="41"/>
      <c r="VVO237" s="41"/>
      <c r="VVP237" s="41"/>
      <c r="VVQ237" s="41"/>
      <c r="VVR237" s="41"/>
      <c r="VVS237" s="41"/>
      <c r="VVT237" s="41"/>
      <c r="VVU237" s="41"/>
      <c r="VVV237" s="41"/>
      <c r="VVW237" s="41"/>
      <c r="VVX237" s="41"/>
      <c r="VVY237" s="41"/>
      <c r="VVZ237" s="41"/>
      <c r="VWA237" s="41"/>
      <c r="VWB237" s="41"/>
      <c r="VWC237" s="41"/>
      <c r="VWD237" s="41"/>
      <c r="VWE237" s="41"/>
      <c r="VWF237" s="41"/>
      <c r="VWG237" s="41"/>
      <c r="VWH237" s="41"/>
      <c r="VWI237" s="41"/>
      <c r="VWJ237" s="41"/>
      <c r="VWK237" s="41"/>
      <c r="VWL237" s="41"/>
      <c r="VWM237" s="41"/>
      <c r="VWN237" s="41"/>
      <c r="VWO237" s="41"/>
      <c r="VWP237" s="41"/>
      <c r="VWQ237" s="41"/>
      <c r="VWR237" s="41"/>
      <c r="VWS237" s="41"/>
      <c r="VWT237" s="41"/>
      <c r="VWU237" s="41"/>
      <c r="VWV237" s="41"/>
      <c r="VWW237" s="41"/>
      <c r="VWX237" s="41"/>
      <c r="VWY237" s="41"/>
      <c r="VWZ237" s="41"/>
      <c r="VXA237" s="41"/>
      <c r="VXB237" s="41"/>
      <c r="VXC237" s="41"/>
      <c r="VXD237" s="41"/>
      <c r="VXE237" s="41"/>
      <c r="VXF237" s="41"/>
      <c r="VXG237" s="41"/>
      <c r="VXH237" s="41"/>
      <c r="VXI237" s="41"/>
      <c r="VXJ237" s="41"/>
      <c r="VXK237" s="41"/>
      <c r="VXL237" s="41"/>
      <c r="VXM237" s="41"/>
      <c r="VXN237" s="41"/>
      <c r="VXO237" s="41"/>
      <c r="VXP237" s="41"/>
      <c r="VXQ237" s="41"/>
      <c r="VXR237" s="41"/>
      <c r="VXS237" s="41"/>
      <c r="VXT237" s="41"/>
      <c r="VXU237" s="41"/>
      <c r="VXV237" s="41"/>
      <c r="VXW237" s="41"/>
      <c r="VXX237" s="41"/>
      <c r="VXY237" s="41"/>
      <c r="VXZ237" s="41"/>
      <c r="VYA237" s="41"/>
      <c r="VYB237" s="41"/>
      <c r="VYC237" s="41"/>
      <c r="VYD237" s="41"/>
      <c r="VYE237" s="41"/>
      <c r="VYF237" s="41"/>
      <c r="VYG237" s="41"/>
      <c r="VYH237" s="41"/>
      <c r="VYI237" s="41"/>
      <c r="VYJ237" s="41"/>
      <c r="VYK237" s="41"/>
      <c r="VYL237" s="41"/>
      <c r="VYM237" s="41"/>
      <c r="VYN237" s="41"/>
      <c r="VYO237" s="41"/>
      <c r="VYP237" s="41"/>
      <c r="VYQ237" s="41"/>
      <c r="VYR237" s="41"/>
      <c r="VYS237" s="41"/>
      <c r="VYT237" s="41"/>
      <c r="VYU237" s="41"/>
      <c r="VYV237" s="41"/>
      <c r="VYW237" s="41"/>
      <c r="VYX237" s="41"/>
      <c r="VYY237" s="41"/>
      <c r="VYZ237" s="41"/>
      <c r="VZA237" s="41"/>
      <c r="VZB237" s="41"/>
      <c r="VZC237" s="41"/>
      <c r="VZD237" s="41"/>
      <c r="VZE237" s="41"/>
      <c r="VZF237" s="41"/>
      <c r="VZG237" s="41"/>
      <c r="VZH237" s="41"/>
      <c r="VZI237" s="41"/>
      <c r="VZJ237" s="41"/>
      <c r="VZK237" s="41"/>
      <c r="VZL237" s="41"/>
      <c r="VZM237" s="41"/>
      <c r="VZN237" s="41"/>
      <c r="VZO237" s="41"/>
      <c r="VZP237" s="41"/>
      <c r="VZQ237" s="41"/>
      <c r="VZR237" s="41"/>
      <c r="VZS237" s="41"/>
      <c r="VZT237" s="41"/>
      <c r="VZU237" s="41"/>
      <c r="VZV237" s="41"/>
      <c r="VZW237" s="41"/>
      <c r="VZX237" s="41"/>
      <c r="VZY237" s="41"/>
      <c r="VZZ237" s="41"/>
      <c r="WAA237" s="41"/>
      <c r="WAB237" s="41"/>
      <c r="WAC237" s="41"/>
      <c r="WAD237" s="41"/>
      <c r="WAE237" s="41"/>
      <c r="WAF237" s="41"/>
      <c r="WAG237" s="41"/>
      <c r="WAH237" s="41"/>
      <c r="WAI237" s="41"/>
      <c r="WAJ237" s="41"/>
      <c r="WAK237" s="41"/>
      <c r="WAL237" s="41"/>
      <c r="WAM237" s="41"/>
      <c r="WAN237" s="41"/>
      <c r="WAO237" s="41"/>
      <c r="WAP237" s="41"/>
      <c r="WAQ237" s="41"/>
      <c r="WAR237" s="41"/>
      <c r="WAS237" s="41"/>
      <c r="WAT237" s="41"/>
      <c r="WAU237" s="41"/>
      <c r="WAV237" s="41"/>
      <c r="WAW237" s="41"/>
      <c r="WAX237" s="41"/>
      <c r="WAY237" s="41"/>
      <c r="WAZ237" s="41"/>
      <c r="WBA237" s="41"/>
      <c r="WBB237" s="41"/>
      <c r="WBC237" s="41"/>
      <c r="WBD237" s="41"/>
      <c r="WBE237" s="41"/>
      <c r="WBF237" s="41"/>
      <c r="WBG237" s="41"/>
      <c r="WBH237" s="41"/>
      <c r="WBI237" s="41"/>
      <c r="WBJ237" s="41"/>
      <c r="WBK237" s="41"/>
      <c r="WBL237" s="41"/>
      <c r="WBM237" s="41"/>
      <c r="WBN237" s="41"/>
      <c r="WBO237" s="41"/>
      <c r="WBP237" s="41"/>
      <c r="WBQ237" s="41"/>
      <c r="WBR237" s="41"/>
      <c r="WBS237" s="41"/>
      <c r="WBT237" s="41"/>
      <c r="WBU237" s="41"/>
      <c r="WBV237" s="41"/>
      <c r="WBW237" s="41"/>
      <c r="WBX237" s="41"/>
      <c r="WBY237" s="41"/>
      <c r="WBZ237" s="41"/>
      <c r="WCA237" s="41"/>
      <c r="WCB237" s="41"/>
      <c r="WCC237" s="41"/>
      <c r="WCD237" s="41"/>
      <c r="WCE237" s="41"/>
      <c r="WCF237" s="41"/>
      <c r="WCG237" s="41"/>
      <c r="WCH237" s="41"/>
      <c r="WCI237" s="41"/>
      <c r="WCJ237" s="41"/>
      <c r="WCK237" s="41"/>
      <c r="WCL237" s="41"/>
      <c r="WCM237" s="41"/>
      <c r="WCN237" s="41"/>
      <c r="WCO237" s="41"/>
      <c r="WCP237" s="41"/>
      <c r="WCQ237" s="41"/>
      <c r="WCR237" s="41"/>
      <c r="WCS237" s="41"/>
      <c r="WCT237" s="41"/>
      <c r="WCU237" s="41"/>
      <c r="WCV237" s="41"/>
      <c r="WCW237" s="41"/>
      <c r="WCX237" s="41"/>
      <c r="WCY237" s="41"/>
      <c r="WCZ237" s="41"/>
      <c r="WDA237" s="41"/>
      <c r="WDB237" s="41"/>
      <c r="WDC237" s="41"/>
      <c r="WDD237" s="41"/>
      <c r="WDE237" s="41"/>
      <c r="WDF237" s="41"/>
      <c r="WDG237" s="41"/>
      <c r="WDH237" s="41"/>
      <c r="WDI237" s="41"/>
      <c r="WDJ237" s="41"/>
      <c r="WDK237" s="41"/>
      <c r="WDL237" s="41"/>
      <c r="WDM237" s="41"/>
      <c r="WDN237" s="41"/>
      <c r="WDO237" s="41"/>
      <c r="WDP237" s="41"/>
      <c r="WDQ237" s="41"/>
      <c r="WDR237" s="41"/>
      <c r="WDS237" s="41"/>
      <c r="WDT237" s="41"/>
      <c r="WDU237" s="41"/>
      <c r="WDV237" s="41"/>
      <c r="WDW237" s="41"/>
      <c r="WDX237" s="41"/>
      <c r="WDY237" s="41"/>
      <c r="WDZ237" s="41"/>
      <c r="WEA237" s="41"/>
      <c r="WEB237" s="41"/>
      <c r="WEC237" s="41"/>
      <c r="WED237" s="41"/>
      <c r="WEE237" s="41"/>
      <c r="WEF237" s="41"/>
      <c r="WEG237" s="41"/>
      <c r="WEH237" s="41"/>
      <c r="WEI237" s="41"/>
      <c r="WEJ237" s="41"/>
      <c r="WEK237" s="41"/>
      <c r="WEL237" s="41"/>
      <c r="WEM237" s="41"/>
      <c r="WEN237" s="41"/>
      <c r="WEO237" s="41"/>
      <c r="WEP237" s="41"/>
      <c r="WEQ237" s="41"/>
      <c r="WER237" s="41"/>
      <c r="WES237" s="41"/>
      <c r="WET237" s="41"/>
      <c r="WEU237" s="41"/>
      <c r="WEV237" s="41"/>
      <c r="WEW237" s="41"/>
      <c r="WEX237" s="41"/>
      <c r="WEY237" s="41"/>
      <c r="WEZ237" s="41"/>
      <c r="WFA237" s="41"/>
      <c r="WFB237" s="41"/>
      <c r="WFC237" s="41"/>
      <c r="WFD237" s="41"/>
      <c r="WFE237" s="41"/>
      <c r="WFF237" s="41"/>
      <c r="WFG237" s="41"/>
      <c r="WFH237" s="41"/>
      <c r="WFI237" s="41"/>
      <c r="WFJ237" s="41"/>
      <c r="WFK237" s="41"/>
      <c r="WFL237" s="41"/>
      <c r="WFM237" s="41"/>
      <c r="WFN237" s="41"/>
      <c r="WFO237" s="41"/>
      <c r="WFP237" s="41"/>
      <c r="WFQ237" s="41"/>
      <c r="WFR237" s="41"/>
      <c r="WFS237" s="41"/>
      <c r="WFT237" s="41"/>
      <c r="WFU237" s="41"/>
      <c r="WFV237" s="41"/>
      <c r="WFW237" s="41"/>
      <c r="WFX237" s="41"/>
      <c r="WFY237" s="41"/>
      <c r="WFZ237" s="41"/>
      <c r="WGA237" s="41"/>
      <c r="WGB237" s="41"/>
      <c r="WGC237" s="41"/>
      <c r="WGD237" s="41"/>
      <c r="WGE237" s="41"/>
      <c r="WGF237" s="41"/>
      <c r="WGG237" s="41"/>
      <c r="WGH237" s="41"/>
      <c r="WGI237" s="41"/>
      <c r="WGJ237" s="41"/>
      <c r="WGK237" s="41"/>
      <c r="WGL237" s="41"/>
      <c r="WGM237" s="41"/>
      <c r="WGN237" s="41"/>
      <c r="WGO237" s="41"/>
      <c r="WGP237" s="41"/>
      <c r="WGQ237" s="41"/>
      <c r="WGR237" s="41"/>
      <c r="WGS237" s="41"/>
      <c r="WGT237" s="41"/>
      <c r="WGU237" s="41"/>
      <c r="WGV237" s="41"/>
      <c r="WGW237" s="41"/>
      <c r="WGX237" s="41"/>
      <c r="WGY237" s="41"/>
      <c r="WGZ237" s="41"/>
      <c r="WHA237" s="41"/>
      <c r="WHB237" s="41"/>
      <c r="WHC237" s="41"/>
      <c r="WHD237" s="41"/>
      <c r="WHE237" s="41"/>
      <c r="WHF237" s="41"/>
      <c r="WHG237" s="41"/>
      <c r="WHH237" s="41"/>
      <c r="WHI237" s="41"/>
      <c r="WHJ237" s="41"/>
      <c r="WHK237" s="41"/>
      <c r="WHL237" s="41"/>
      <c r="WHM237" s="41"/>
      <c r="WHN237" s="41"/>
      <c r="WHO237" s="41"/>
      <c r="WHP237" s="41"/>
      <c r="WHQ237" s="41"/>
      <c r="WHR237" s="41"/>
      <c r="WHS237" s="41"/>
      <c r="WHT237" s="41"/>
      <c r="WHU237" s="41"/>
      <c r="WHV237" s="41"/>
      <c r="WHW237" s="41"/>
      <c r="WHX237" s="41"/>
      <c r="WHY237" s="41"/>
      <c r="WHZ237" s="41"/>
      <c r="WIA237" s="41"/>
      <c r="WIB237" s="41"/>
      <c r="WIC237" s="41"/>
      <c r="WID237" s="41"/>
      <c r="WIE237" s="41"/>
      <c r="WIF237" s="41"/>
      <c r="WIG237" s="41"/>
      <c r="WIH237" s="41"/>
      <c r="WII237" s="41"/>
      <c r="WIJ237" s="41"/>
      <c r="WIK237" s="41"/>
      <c r="WIL237" s="41"/>
      <c r="WIM237" s="41"/>
      <c r="WIN237" s="41"/>
      <c r="WIO237" s="41"/>
      <c r="WIP237" s="41"/>
      <c r="WIQ237" s="41"/>
      <c r="WIR237" s="41"/>
      <c r="WIS237" s="41"/>
      <c r="WIT237" s="41"/>
      <c r="WIU237" s="41"/>
      <c r="WIV237" s="41"/>
      <c r="WIW237" s="41"/>
      <c r="WIX237" s="41"/>
      <c r="WIY237" s="41"/>
      <c r="WIZ237" s="41"/>
      <c r="WJA237" s="41"/>
      <c r="WJB237" s="41"/>
      <c r="WJC237" s="41"/>
      <c r="WJD237" s="41"/>
      <c r="WJE237" s="41"/>
      <c r="WJF237" s="41"/>
      <c r="WJG237" s="41"/>
      <c r="WJH237" s="41"/>
      <c r="WJI237" s="41"/>
      <c r="WJJ237" s="41"/>
      <c r="WJK237" s="41"/>
      <c r="WJL237" s="41"/>
      <c r="WJM237" s="41"/>
      <c r="WJN237" s="41"/>
      <c r="WJO237" s="41"/>
      <c r="WJP237" s="41"/>
      <c r="WJQ237" s="41"/>
      <c r="WJR237" s="41"/>
      <c r="WJS237" s="41"/>
      <c r="WJT237" s="41"/>
      <c r="WJU237" s="41"/>
      <c r="WJV237" s="41"/>
      <c r="WJW237" s="41"/>
      <c r="WJX237" s="41"/>
      <c r="WJY237" s="41"/>
      <c r="WJZ237" s="41"/>
      <c r="WKA237" s="41"/>
      <c r="WKB237" s="41"/>
      <c r="WKC237" s="41"/>
      <c r="WKD237" s="41"/>
      <c r="WKE237" s="41"/>
      <c r="WKF237" s="41"/>
      <c r="WKG237" s="41"/>
      <c r="WKH237" s="41"/>
      <c r="WKI237" s="41"/>
      <c r="WKJ237" s="41"/>
      <c r="WKK237" s="41"/>
      <c r="WKL237" s="41"/>
      <c r="WKM237" s="41"/>
      <c r="WKN237" s="41"/>
      <c r="WKO237" s="41"/>
      <c r="WKP237" s="41"/>
      <c r="WKQ237" s="41"/>
      <c r="WKR237" s="41"/>
      <c r="WKS237" s="41"/>
      <c r="WKT237" s="41"/>
      <c r="WKU237" s="41"/>
      <c r="WKV237" s="41"/>
      <c r="WKW237" s="41"/>
      <c r="WKX237" s="41"/>
      <c r="WKY237" s="41"/>
      <c r="WKZ237" s="41"/>
      <c r="WLA237" s="41"/>
      <c r="WLB237" s="41"/>
      <c r="WLC237" s="41"/>
      <c r="WLD237" s="41"/>
      <c r="WLE237" s="41"/>
      <c r="WLF237" s="41"/>
      <c r="WLG237" s="41"/>
      <c r="WLH237" s="41"/>
      <c r="WLI237" s="41"/>
      <c r="WLJ237" s="41"/>
      <c r="WLK237" s="41"/>
      <c r="WLL237" s="41"/>
      <c r="WLM237" s="41"/>
      <c r="WLN237" s="41"/>
      <c r="WLO237" s="41"/>
      <c r="WLP237" s="41"/>
      <c r="WLQ237" s="41"/>
      <c r="WLR237" s="41"/>
      <c r="WLS237" s="41"/>
      <c r="WLT237" s="41"/>
      <c r="WLU237" s="41"/>
      <c r="WLV237" s="41"/>
      <c r="WLW237" s="41"/>
      <c r="WLX237" s="41"/>
      <c r="WLY237" s="41"/>
      <c r="WLZ237" s="41"/>
      <c r="WMA237" s="41"/>
      <c r="WMB237" s="41"/>
      <c r="WMC237" s="41"/>
      <c r="WMD237" s="41"/>
      <c r="WME237" s="41"/>
      <c r="WMF237" s="41"/>
      <c r="WMG237" s="41"/>
      <c r="WMH237" s="41"/>
      <c r="WMI237" s="41"/>
      <c r="WMJ237" s="41"/>
      <c r="WMK237" s="41"/>
      <c r="WML237" s="41"/>
      <c r="WMM237" s="41"/>
      <c r="WMN237" s="41"/>
      <c r="WMO237" s="41"/>
      <c r="WMP237" s="41"/>
      <c r="WMQ237" s="41"/>
      <c r="WMR237" s="41"/>
      <c r="WMS237" s="41"/>
      <c r="WMT237" s="41"/>
      <c r="WMU237" s="41"/>
      <c r="WMV237" s="41"/>
      <c r="WMW237" s="41"/>
      <c r="WMX237" s="41"/>
      <c r="WMY237" s="41"/>
      <c r="WMZ237" s="41"/>
      <c r="WNA237" s="41"/>
      <c r="WNB237" s="41"/>
      <c r="WNC237" s="41"/>
      <c r="WND237" s="41"/>
      <c r="WNE237" s="41"/>
      <c r="WNF237" s="41"/>
      <c r="WNG237" s="41"/>
      <c r="WNH237" s="41"/>
      <c r="WNI237" s="41"/>
      <c r="WNJ237" s="41"/>
      <c r="WNK237" s="41"/>
      <c r="WNL237" s="41"/>
      <c r="WNM237" s="41"/>
      <c r="WNN237" s="41"/>
      <c r="WNO237" s="41"/>
      <c r="WNP237" s="41"/>
      <c r="WNQ237" s="41"/>
      <c r="WNR237" s="41"/>
      <c r="WNS237" s="41"/>
      <c r="WNT237" s="41"/>
      <c r="WNU237" s="41"/>
      <c r="WNV237" s="41"/>
      <c r="WNW237" s="41"/>
      <c r="WNX237" s="41"/>
      <c r="WNY237" s="41"/>
      <c r="WNZ237" s="41"/>
      <c r="WOA237" s="41"/>
      <c r="WOB237" s="41"/>
      <c r="WOC237" s="41"/>
      <c r="WOD237" s="41"/>
      <c r="WOE237" s="41"/>
      <c r="WOF237" s="41"/>
      <c r="WOG237" s="41"/>
      <c r="WOH237" s="41"/>
      <c r="WOI237" s="41"/>
      <c r="WOJ237" s="41"/>
      <c r="WOK237" s="41"/>
      <c r="WOL237" s="41"/>
      <c r="WOM237" s="41"/>
      <c r="WON237" s="41"/>
      <c r="WOO237" s="41"/>
      <c r="WOP237" s="41"/>
      <c r="WOQ237" s="41"/>
      <c r="WOR237" s="41"/>
      <c r="WOS237" s="41"/>
      <c r="WOT237" s="41"/>
      <c r="WOU237" s="41"/>
      <c r="WOV237" s="41"/>
      <c r="WOW237" s="41"/>
      <c r="WOX237" s="41"/>
      <c r="WOY237" s="41"/>
      <c r="WOZ237" s="41"/>
      <c r="WPA237" s="41"/>
      <c r="WPB237" s="41"/>
      <c r="WPC237" s="41"/>
      <c r="WPD237" s="41"/>
      <c r="WPE237" s="41"/>
      <c r="WPF237" s="41"/>
      <c r="WPG237" s="41"/>
      <c r="WPH237" s="41"/>
      <c r="WPI237" s="41"/>
      <c r="WPJ237" s="41"/>
      <c r="WPK237" s="41"/>
      <c r="WPL237" s="41"/>
      <c r="WPM237" s="41"/>
      <c r="WPN237" s="41"/>
      <c r="WPO237" s="41"/>
      <c r="WPP237" s="41"/>
      <c r="WPQ237" s="41"/>
      <c r="WPR237" s="41"/>
      <c r="WPS237" s="41"/>
      <c r="WPT237" s="41"/>
      <c r="WPU237" s="41"/>
      <c r="WPV237" s="41"/>
      <c r="WPW237" s="41"/>
      <c r="WPX237" s="41"/>
      <c r="WPY237" s="41"/>
      <c r="WPZ237" s="41"/>
      <c r="WQA237" s="41"/>
      <c r="WQB237" s="41"/>
      <c r="WQC237" s="41"/>
      <c r="WQD237" s="41"/>
      <c r="WQE237" s="41"/>
      <c r="WQF237" s="41"/>
      <c r="WQG237" s="41"/>
      <c r="WQH237" s="41"/>
      <c r="WQI237" s="41"/>
      <c r="WQJ237" s="41"/>
      <c r="WQK237" s="41"/>
      <c r="WQL237" s="41"/>
      <c r="WQM237" s="41"/>
      <c r="WQN237" s="41"/>
      <c r="WQO237" s="41"/>
      <c r="WQP237" s="41"/>
      <c r="WQQ237" s="41"/>
      <c r="WQR237" s="41"/>
      <c r="WQS237" s="41"/>
      <c r="WQT237" s="41"/>
      <c r="WQU237" s="41"/>
      <c r="WQV237" s="41"/>
      <c r="WQW237" s="41"/>
      <c r="WQX237" s="41"/>
      <c r="WQY237" s="41"/>
      <c r="WQZ237" s="41"/>
      <c r="WRA237" s="41"/>
      <c r="WRB237" s="41"/>
      <c r="WRC237" s="41"/>
      <c r="WRD237" s="41"/>
      <c r="WRE237" s="41"/>
      <c r="WRF237" s="41"/>
      <c r="WRG237" s="41"/>
      <c r="WRH237" s="41"/>
      <c r="WRI237" s="41"/>
      <c r="WRJ237" s="41"/>
      <c r="WRK237" s="41"/>
      <c r="WRL237" s="41"/>
      <c r="WRM237" s="41"/>
      <c r="WRN237" s="41"/>
      <c r="WRO237" s="41"/>
      <c r="WRP237" s="41"/>
      <c r="WRQ237" s="41"/>
      <c r="WRR237" s="41"/>
      <c r="WRS237" s="41"/>
      <c r="WRT237" s="41"/>
      <c r="WRU237" s="41"/>
      <c r="WRV237" s="41"/>
      <c r="WRW237" s="41"/>
      <c r="WRX237" s="41"/>
      <c r="WRY237" s="41"/>
      <c r="WRZ237" s="41"/>
      <c r="WSA237" s="41"/>
      <c r="WSB237" s="41"/>
      <c r="WSC237" s="41"/>
      <c r="WSD237" s="41"/>
      <c r="WSE237" s="41"/>
      <c r="WSF237" s="41"/>
      <c r="WSG237" s="41"/>
      <c r="WSH237" s="41"/>
      <c r="WSI237" s="41"/>
      <c r="WSJ237" s="41"/>
      <c r="WSK237" s="41"/>
      <c r="WSL237" s="41"/>
      <c r="WSM237" s="41"/>
      <c r="WSN237" s="41"/>
      <c r="WSO237" s="41"/>
      <c r="WSP237" s="41"/>
      <c r="WSQ237" s="41"/>
      <c r="WSR237" s="41"/>
      <c r="WSS237" s="41"/>
      <c r="WST237" s="41"/>
      <c r="WSU237" s="41"/>
      <c r="WSV237" s="41"/>
      <c r="WSW237" s="41"/>
      <c r="WSX237" s="41"/>
      <c r="WSY237" s="41"/>
      <c r="WSZ237" s="41"/>
      <c r="WTA237" s="41"/>
      <c r="WTB237" s="41"/>
      <c r="WTC237" s="41"/>
      <c r="WTD237" s="41"/>
      <c r="WTE237" s="41"/>
      <c r="WTF237" s="41"/>
      <c r="WTG237" s="41"/>
      <c r="WTH237" s="41"/>
      <c r="WTI237" s="41"/>
      <c r="WTJ237" s="41"/>
      <c r="WTK237" s="41"/>
      <c r="WTL237" s="41"/>
      <c r="WTM237" s="41"/>
      <c r="WTN237" s="41"/>
      <c r="WTO237" s="41"/>
      <c r="WTP237" s="41"/>
      <c r="WTQ237" s="41"/>
      <c r="WTR237" s="41"/>
      <c r="WTS237" s="41"/>
      <c r="WTT237" s="41"/>
      <c r="WTU237" s="41"/>
      <c r="WTV237" s="41"/>
      <c r="WTW237" s="41"/>
      <c r="WTX237" s="41"/>
      <c r="WTY237" s="41"/>
      <c r="WTZ237" s="41"/>
      <c r="WUA237" s="41"/>
      <c r="WUB237" s="41"/>
      <c r="WUC237" s="41"/>
      <c r="WUD237" s="41"/>
      <c r="WUE237" s="41"/>
      <c r="WUF237" s="41"/>
      <c r="WUG237" s="41"/>
      <c r="WUH237" s="41"/>
      <c r="WUI237" s="41"/>
      <c r="WUJ237" s="41"/>
      <c r="WUK237" s="41"/>
      <c r="WUL237" s="41"/>
      <c r="WUM237" s="41"/>
      <c r="WUN237" s="41"/>
      <c r="WUO237" s="41"/>
      <c r="WUP237" s="41"/>
      <c r="WUQ237" s="41"/>
      <c r="WUR237" s="41"/>
      <c r="WUS237" s="41"/>
      <c r="WUT237" s="41"/>
      <c r="WUU237" s="41"/>
      <c r="WUV237" s="41"/>
      <c r="WUW237" s="41"/>
      <c r="WUX237" s="41"/>
      <c r="WUY237" s="41"/>
      <c r="WUZ237" s="41"/>
      <c r="WVA237" s="41"/>
      <c r="WVB237" s="41"/>
      <c r="WVC237" s="41"/>
      <c r="WVD237" s="41"/>
      <c r="WVE237" s="41"/>
      <c r="WVF237" s="41"/>
      <c r="WVG237" s="41"/>
      <c r="WVH237" s="41"/>
      <c r="WVI237" s="41"/>
      <c r="WVJ237" s="41"/>
      <c r="WVK237" s="41"/>
      <c r="WVL237" s="41"/>
      <c r="WVM237" s="41"/>
      <c r="WVN237" s="41"/>
      <c r="WVO237" s="41"/>
      <c r="WVP237" s="41"/>
      <c r="WVQ237" s="41"/>
      <c r="WVR237" s="41"/>
      <c r="WVS237" s="41"/>
    </row>
    <row r="238" spans="1:16139" s="41" customFormat="1" ht="53.25" customHeight="1">
      <c r="A238" s="21">
        <v>7729314745</v>
      </c>
      <c r="B238" s="18" t="s">
        <v>278</v>
      </c>
      <c r="C238" s="18" t="s">
        <v>156</v>
      </c>
      <c r="D238" s="18" t="s">
        <v>286</v>
      </c>
      <c r="E238" s="18"/>
      <c r="F238" s="18"/>
      <c r="G238" s="19">
        <f>'2023'!G248</f>
        <v>100.062</v>
      </c>
      <c r="H238" s="19">
        <f>'2023'!H248</f>
        <v>66.707999999999998</v>
      </c>
      <c r="I238" s="19">
        <f>'2023'!I248</f>
        <v>33.353999999999999</v>
      </c>
      <c r="J238" s="19">
        <f>'2023'!J248</f>
        <v>100.143</v>
      </c>
      <c r="K238" s="19">
        <f t="shared" si="103"/>
        <v>300.26699999999994</v>
      </c>
      <c r="L238" s="4">
        <v>11245.737501680002</v>
      </c>
      <c r="M238" s="3">
        <v>11245.73750168</v>
      </c>
      <c r="N238" s="4">
        <f>'2023'!O248</f>
        <v>1980</v>
      </c>
      <c r="O238" s="3">
        <f t="shared" si="108"/>
        <v>2059.2000000000003</v>
      </c>
      <c r="P238" s="20">
        <f t="shared" si="104"/>
        <v>927148.22589310433</v>
      </c>
      <c r="Q238" s="20">
        <f t="shared" si="105"/>
        <v>618098.81726206955</v>
      </c>
      <c r="R238" s="20">
        <f t="shared" si="105"/>
        <v>306407.77183103468</v>
      </c>
      <c r="S238" s="20">
        <f t="shared" si="106"/>
        <v>919967.42503074009</v>
      </c>
      <c r="T238" s="20">
        <f t="shared" si="107"/>
        <v>2771622.2400169484</v>
      </c>
      <c r="U238" s="38"/>
      <c r="V238" s="39"/>
      <c r="W238" s="39"/>
      <c r="X238" s="22"/>
      <c r="Y238" s="22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  <c r="CK238" s="40"/>
      <c r="CL238" s="40"/>
      <c r="CM238" s="40"/>
      <c r="CN238" s="40"/>
      <c r="CO238" s="40"/>
      <c r="CP238" s="40"/>
      <c r="CQ238" s="40"/>
      <c r="CR238" s="40"/>
      <c r="CS238" s="40"/>
      <c r="CT238" s="40"/>
      <c r="CU238" s="40"/>
      <c r="CV238" s="40"/>
      <c r="CW238" s="40"/>
      <c r="CX238" s="40"/>
      <c r="CY238" s="40"/>
      <c r="CZ238" s="40"/>
      <c r="DA238" s="40"/>
      <c r="DB238" s="40"/>
      <c r="DC238" s="40"/>
      <c r="DD238" s="40"/>
      <c r="DE238" s="40"/>
      <c r="DF238" s="40"/>
      <c r="DG238" s="40"/>
      <c r="DH238" s="40"/>
      <c r="DI238" s="40"/>
      <c r="DJ238" s="40"/>
      <c r="DK238" s="40"/>
      <c r="DL238" s="40"/>
      <c r="DM238" s="40"/>
      <c r="DN238" s="40"/>
      <c r="DO238" s="40"/>
      <c r="DP238" s="40"/>
      <c r="DQ238" s="40"/>
      <c r="DR238" s="40"/>
      <c r="DS238" s="40"/>
      <c r="DT238" s="40"/>
      <c r="DU238" s="40"/>
      <c r="DV238" s="40"/>
      <c r="DW238" s="40"/>
      <c r="DX238" s="40"/>
      <c r="DY238" s="40"/>
      <c r="DZ238" s="40"/>
      <c r="EA238" s="40"/>
      <c r="EB238" s="40"/>
      <c r="EC238" s="40"/>
      <c r="ED238" s="40"/>
      <c r="EE238" s="40"/>
      <c r="EF238" s="40"/>
      <c r="EG238" s="40"/>
      <c r="EH238" s="40"/>
      <c r="EI238" s="40"/>
      <c r="EJ238" s="40"/>
      <c r="EK238" s="40"/>
      <c r="EL238" s="40"/>
      <c r="EM238" s="40"/>
      <c r="EN238" s="40"/>
      <c r="EO238" s="40"/>
      <c r="EP238" s="40"/>
      <c r="EQ238" s="40"/>
      <c r="ER238" s="40"/>
      <c r="ES238" s="40"/>
      <c r="ET238" s="40"/>
      <c r="EU238" s="40"/>
      <c r="EV238" s="40"/>
      <c r="EW238" s="40"/>
      <c r="EX238" s="40"/>
      <c r="EY238" s="40"/>
      <c r="EZ238" s="40"/>
      <c r="FA238" s="40"/>
      <c r="FB238" s="40"/>
      <c r="FC238" s="40"/>
      <c r="FD238" s="40"/>
      <c r="FE238" s="40"/>
      <c r="FF238" s="40"/>
      <c r="FG238" s="40"/>
      <c r="FH238" s="40"/>
      <c r="FI238" s="40"/>
      <c r="FJ238" s="40"/>
      <c r="FK238" s="40"/>
      <c r="FL238" s="40"/>
      <c r="FM238" s="40"/>
      <c r="FN238" s="40"/>
      <c r="FO238" s="40"/>
      <c r="FP238" s="40"/>
      <c r="FQ238" s="40"/>
      <c r="FR238" s="40"/>
      <c r="FS238" s="40"/>
      <c r="FT238" s="40"/>
      <c r="FU238" s="40"/>
      <c r="FV238" s="40"/>
      <c r="FW238" s="40"/>
      <c r="FX238" s="40"/>
      <c r="FY238" s="40"/>
      <c r="FZ238" s="40"/>
      <c r="GA238" s="40"/>
      <c r="GB238" s="40"/>
    </row>
    <row r="239" spans="1:16139" s="41" customFormat="1" ht="53.25" customHeight="1">
      <c r="A239" s="21">
        <v>7729314745</v>
      </c>
      <c r="B239" s="18" t="s">
        <v>278</v>
      </c>
      <c r="C239" s="18" t="s">
        <v>156</v>
      </c>
      <c r="D239" s="18" t="s">
        <v>280</v>
      </c>
      <c r="E239" s="18"/>
      <c r="F239" s="18"/>
      <c r="G239" s="19">
        <f>'2023'!G249</f>
        <v>490.33300000000003</v>
      </c>
      <c r="H239" s="19">
        <f>'2023'!H249</f>
        <v>289.85500000000002</v>
      </c>
      <c r="I239" s="19">
        <f>'2023'!I249</f>
        <v>0</v>
      </c>
      <c r="J239" s="19">
        <f>'2023'!J249</f>
        <v>80.25</v>
      </c>
      <c r="K239" s="19">
        <f t="shared" si="103"/>
        <v>860.4380000000001</v>
      </c>
      <c r="L239" s="4">
        <v>3814.4851598658752</v>
      </c>
      <c r="M239" s="3">
        <v>3814.4851598658765</v>
      </c>
      <c r="N239" s="4">
        <f>'2023'!O249</f>
        <v>1943.33</v>
      </c>
      <c r="O239" s="3">
        <f t="shared" si="108"/>
        <v>2021.0632000000001</v>
      </c>
      <c r="P239" s="20">
        <f t="shared" si="104"/>
        <v>917489.12300251424</v>
      </c>
      <c r="Q239" s="20">
        <f t="shared" si="105"/>
        <v>542363.67886292329</v>
      </c>
      <c r="R239" s="20">
        <f t="shared" si="105"/>
        <v>0</v>
      </c>
      <c r="S239" s="20">
        <f t="shared" si="106"/>
        <v>143922.11227923658</v>
      </c>
      <c r="T239" s="20">
        <f t="shared" si="107"/>
        <v>1603774.9141446741</v>
      </c>
      <c r="U239" s="38"/>
      <c r="V239" s="39"/>
      <c r="W239" s="39"/>
      <c r="X239" s="22"/>
      <c r="Y239" s="22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  <c r="CM239" s="40"/>
      <c r="CN239" s="40"/>
      <c r="CO239" s="40"/>
      <c r="CP239" s="40"/>
      <c r="CQ239" s="40"/>
      <c r="CR239" s="40"/>
      <c r="CS239" s="40"/>
      <c r="CT239" s="40"/>
      <c r="CU239" s="40"/>
      <c r="CV239" s="40"/>
      <c r="CW239" s="40"/>
      <c r="CX239" s="40"/>
      <c r="CY239" s="40"/>
      <c r="CZ239" s="40"/>
      <c r="DA239" s="40"/>
      <c r="DB239" s="40"/>
      <c r="DC239" s="40"/>
      <c r="DD239" s="40"/>
      <c r="DE239" s="40"/>
      <c r="DF239" s="40"/>
      <c r="DG239" s="40"/>
      <c r="DH239" s="40"/>
      <c r="DI239" s="40"/>
      <c r="DJ239" s="40"/>
      <c r="DK239" s="40"/>
      <c r="DL239" s="40"/>
      <c r="DM239" s="40"/>
      <c r="DN239" s="40"/>
      <c r="DO239" s="40"/>
      <c r="DP239" s="40"/>
      <c r="DQ239" s="40"/>
      <c r="DR239" s="40"/>
      <c r="DS239" s="40"/>
      <c r="DT239" s="40"/>
      <c r="DU239" s="40"/>
      <c r="DV239" s="40"/>
      <c r="DW239" s="40"/>
      <c r="DX239" s="40"/>
      <c r="DY239" s="40"/>
      <c r="DZ239" s="40"/>
      <c r="EA239" s="40"/>
      <c r="EB239" s="40"/>
      <c r="EC239" s="40"/>
      <c r="ED239" s="40"/>
      <c r="EE239" s="40"/>
      <c r="EF239" s="40"/>
      <c r="EG239" s="40"/>
      <c r="EH239" s="40"/>
      <c r="EI239" s="40"/>
      <c r="EJ239" s="40"/>
      <c r="EK239" s="40"/>
      <c r="EL239" s="40"/>
      <c r="EM239" s="40"/>
      <c r="EN239" s="40"/>
      <c r="EO239" s="40"/>
      <c r="EP239" s="40"/>
      <c r="EQ239" s="40"/>
      <c r="ER239" s="40"/>
      <c r="ES239" s="40"/>
      <c r="ET239" s="40"/>
      <c r="EU239" s="40"/>
      <c r="EV239" s="40"/>
      <c r="EW239" s="40"/>
      <c r="EX239" s="40"/>
      <c r="EY239" s="40"/>
      <c r="EZ239" s="40"/>
      <c r="FA239" s="40"/>
      <c r="FB239" s="40"/>
      <c r="FC239" s="40"/>
      <c r="FD239" s="40"/>
      <c r="FE239" s="40"/>
      <c r="FF239" s="40"/>
      <c r="FG239" s="40"/>
      <c r="FH239" s="40"/>
      <c r="FI239" s="40"/>
      <c r="FJ239" s="40"/>
      <c r="FK239" s="40"/>
      <c r="FL239" s="40"/>
      <c r="FM239" s="40"/>
      <c r="FN239" s="40"/>
      <c r="FO239" s="40"/>
      <c r="FP239" s="40"/>
      <c r="FQ239" s="40"/>
      <c r="FR239" s="40"/>
      <c r="FS239" s="40"/>
      <c r="FT239" s="40"/>
      <c r="FU239" s="40"/>
      <c r="FV239" s="40"/>
      <c r="FW239" s="40"/>
      <c r="FX239" s="40"/>
      <c r="FY239" s="40"/>
      <c r="FZ239" s="40"/>
      <c r="GA239" s="40"/>
      <c r="GB239" s="40"/>
    </row>
    <row r="240" spans="1:16139" s="41" customFormat="1" ht="53.25" customHeight="1">
      <c r="A240" s="21">
        <v>7729314745</v>
      </c>
      <c r="B240" s="18" t="s">
        <v>278</v>
      </c>
      <c r="C240" s="18" t="s">
        <v>59</v>
      </c>
      <c r="D240" s="18" t="s">
        <v>285</v>
      </c>
      <c r="E240" s="18"/>
      <c r="F240" s="18"/>
      <c r="G240" s="19">
        <f>'2023'!G250</f>
        <v>1206.415</v>
      </c>
      <c r="H240" s="19">
        <f>'2023'!H250</f>
        <v>819.42400000000009</v>
      </c>
      <c r="I240" s="19">
        <f>'2023'!I250</f>
        <v>421.11700000000002</v>
      </c>
      <c r="J240" s="19">
        <f>'2023'!J250</f>
        <v>1203.453</v>
      </c>
      <c r="K240" s="19">
        <f t="shared" si="103"/>
        <v>3650.4090000000001</v>
      </c>
      <c r="L240" s="4">
        <v>13729.26053168</v>
      </c>
      <c r="M240" s="3">
        <v>13729.26053168</v>
      </c>
      <c r="N240" s="4">
        <f>'2023'!O250</f>
        <v>1492.5</v>
      </c>
      <c r="O240" s="3">
        <f>N240*1.04</f>
        <v>1552.2</v>
      </c>
      <c r="P240" s="20">
        <f t="shared" si="104"/>
        <v>14762611.456826726</v>
      </c>
      <c r="Q240" s="20">
        <f t="shared" si="105"/>
        <v>10027095.261911353</v>
      </c>
      <c r="R240" s="20">
        <f t="shared" si="105"/>
        <v>5127967.1999194864</v>
      </c>
      <c r="S240" s="20">
        <f t="shared" si="106"/>
        <v>14654520.028031889</v>
      </c>
      <c r="T240" s="20">
        <f t="shared" si="107"/>
        <v>44572193.946689457</v>
      </c>
      <c r="U240" s="38"/>
      <c r="V240" s="39"/>
      <c r="W240" s="39"/>
      <c r="X240" s="22"/>
      <c r="Y240" s="22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  <c r="CP240" s="40"/>
      <c r="CQ240" s="40"/>
      <c r="CR240" s="40"/>
      <c r="CS240" s="40"/>
      <c r="CT240" s="40"/>
      <c r="CU240" s="40"/>
      <c r="CV240" s="40"/>
      <c r="CW240" s="40"/>
      <c r="CX240" s="40"/>
      <c r="CY240" s="40"/>
      <c r="CZ240" s="40"/>
      <c r="DA240" s="40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0"/>
      <c r="DM240" s="40"/>
      <c r="DN240" s="40"/>
      <c r="DO240" s="40"/>
      <c r="DP240" s="40"/>
      <c r="DQ240" s="40"/>
      <c r="DR240" s="40"/>
      <c r="DS240" s="40"/>
      <c r="DT240" s="40"/>
      <c r="DU240" s="40"/>
      <c r="DV240" s="40"/>
      <c r="DW240" s="40"/>
      <c r="DX240" s="40"/>
      <c r="DY240" s="40"/>
      <c r="DZ240" s="40"/>
      <c r="EA240" s="40"/>
      <c r="EB240" s="40"/>
      <c r="EC240" s="40"/>
      <c r="ED240" s="40"/>
      <c r="EE240" s="40"/>
      <c r="EF240" s="40"/>
      <c r="EG240" s="40"/>
      <c r="EH240" s="40"/>
      <c r="EI240" s="40"/>
      <c r="EJ240" s="40"/>
      <c r="EK240" s="40"/>
      <c r="EL240" s="40"/>
      <c r="EM240" s="40"/>
      <c r="EN240" s="40"/>
      <c r="EO240" s="40"/>
      <c r="EP240" s="40"/>
      <c r="EQ240" s="40"/>
      <c r="ER240" s="40"/>
      <c r="ES240" s="40"/>
      <c r="ET240" s="40"/>
      <c r="EU240" s="40"/>
      <c r="EV240" s="40"/>
      <c r="EW240" s="40"/>
      <c r="EX240" s="40"/>
      <c r="EY240" s="40"/>
      <c r="EZ240" s="40"/>
      <c r="FA240" s="40"/>
      <c r="FB240" s="40"/>
      <c r="FC240" s="40"/>
      <c r="FD240" s="40"/>
      <c r="FE240" s="40"/>
      <c r="FF240" s="40"/>
      <c r="FG240" s="40"/>
      <c r="FH240" s="40"/>
      <c r="FI240" s="40"/>
      <c r="FJ240" s="40"/>
      <c r="FK240" s="40"/>
      <c r="FL240" s="40"/>
      <c r="FM240" s="40"/>
      <c r="FN240" s="40"/>
      <c r="FO240" s="40"/>
      <c r="FP240" s="40"/>
      <c r="FQ240" s="40"/>
      <c r="FR240" s="40"/>
      <c r="FS240" s="40"/>
      <c r="FT240" s="40"/>
      <c r="FU240" s="40"/>
      <c r="FV240" s="40"/>
      <c r="FW240" s="40"/>
      <c r="FX240" s="40"/>
      <c r="FY240" s="40"/>
      <c r="FZ240" s="40"/>
      <c r="GA240" s="40"/>
      <c r="GB240" s="40"/>
    </row>
    <row r="241" spans="1:25" s="41" customFormat="1" ht="53.25" customHeight="1">
      <c r="A241" s="21">
        <v>7729314745</v>
      </c>
      <c r="B241" s="18" t="s">
        <v>278</v>
      </c>
      <c r="C241" s="18" t="s">
        <v>46</v>
      </c>
      <c r="D241" s="18" t="s">
        <v>282</v>
      </c>
      <c r="E241" s="18"/>
      <c r="F241" s="18"/>
      <c r="G241" s="19">
        <f>'2023'!G251</f>
        <v>268.185</v>
      </c>
      <c r="H241" s="19">
        <f>'2023'!H251</f>
        <v>172.77199999999999</v>
      </c>
      <c r="I241" s="19">
        <f>'2023'!I251</f>
        <v>84.69</v>
      </c>
      <c r="J241" s="19">
        <f>'2023'!J251</f>
        <v>266.01799999999997</v>
      </c>
      <c r="K241" s="19">
        <f t="shared" si="103"/>
        <v>791.66499999999996</v>
      </c>
      <c r="L241" s="4">
        <v>8730.1371372857484</v>
      </c>
      <c r="M241" s="3">
        <v>8730.1371372857484</v>
      </c>
      <c r="N241" s="4">
        <f>'2023'!O251</f>
        <v>1789.17</v>
      </c>
      <c r="O241" s="3">
        <f>N241*1.04</f>
        <v>1860.7368000000001</v>
      </c>
      <c r="P241" s="20">
        <f t="shared" si="104"/>
        <v>1861463.2717129784</v>
      </c>
      <c r="Q241" s="20">
        <f t="shared" si="105"/>
        <v>1199204.7742431331</v>
      </c>
      <c r="R241" s="20">
        <f t="shared" si="105"/>
        <v>581769.51456472999</v>
      </c>
      <c r="S241" s="20">
        <f t="shared" si="106"/>
        <v>1827384.1389240799</v>
      </c>
      <c r="T241" s="20">
        <f t="shared" si="107"/>
        <v>5469821.6994449217</v>
      </c>
      <c r="U241" s="44"/>
      <c r="V241" s="39"/>
      <c r="W241" s="39"/>
      <c r="X241" s="22"/>
      <c r="Y241" s="22"/>
    </row>
    <row r="242" spans="1:25" s="132" customFormat="1" ht="53.25" customHeight="1">
      <c r="A242" s="127">
        <v>7729314745</v>
      </c>
      <c r="B242" s="90" t="s">
        <v>278</v>
      </c>
      <c r="C242" s="90" t="s">
        <v>281</v>
      </c>
      <c r="D242" s="90" t="s">
        <v>445</v>
      </c>
      <c r="E242" s="90"/>
      <c r="F242" s="90"/>
      <c r="G242" s="91">
        <f>'2023'!G252</f>
        <v>3327.8100000000004</v>
      </c>
      <c r="H242" s="91">
        <f>'2023'!H252</f>
        <v>3297.8310000000001</v>
      </c>
      <c r="I242" s="91">
        <f>'2023'!I252</f>
        <v>2982.0940000000001</v>
      </c>
      <c r="J242" s="91">
        <f>'2023'!J252</f>
        <v>2836.721</v>
      </c>
      <c r="K242" s="91">
        <f t="shared" si="103"/>
        <v>12444.456</v>
      </c>
      <c r="L242" s="129">
        <v>10869.10644509771</v>
      </c>
      <c r="M242" s="92">
        <v>10869.10644509771</v>
      </c>
      <c r="N242" s="129">
        <v>2319.2000000000003</v>
      </c>
      <c r="O242" s="92">
        <v>2411.9680000000003</v>
      </c>
      <c r="P242" s="93">
        <f t="shared" si="104"/>
        <v>28452464.16706061</v>
      </c>
      <c r="Q242" s="93">
        <f t="shared" si="105"/>
        <v>28196146.521743026</v>
      </c>
      <c r="R242" s="93">
        <f t="shared" si="105"/>
        <v>25219981.81429521</v>
      </c>
      <c r="S242" s="93">
        <f t="shared" si="106"/>
        <v>23990542.227116019</v>
      </c>
      <c r="T242" s="93">
        <f t="shared" si="107"/>
        <v>105859134.73021486</v>
      </c>
      <c r="U242" s="130"/>
      <c r="V242" s="131"/>
      <c r="W242" s="131"/>
      <c r="X242" s="95"/>
      <c r="Y242" s="95"/>
    </row>
    <row r="243" spans="1:25" s="88" customFormat="1" ht="48.75" customHeight="1">
      <c r="A243" s="186" t="s">
        <v>269</v>
      </c>
      <c r="B243" s="186"/>
      <c r="C243" s="186"/>
      <c r="D243" s="186"/>
      <c r="E243" s="84"/>
      <c r="F243" s="85" t="s">
        <v>439</v>
      </c>
      <c r="G243" s="86">
        <f>SUM(G229:G242)</f>
        <v>12198.357</v>
      </c>
      <c r="H243" s="86">
        <f>SUM(H229:H242)</f>
        <v>7830.2970000000005</v>
      </c>
      <c r="I243" s="86">
        <f>SUM(I229:I242)</f>
        <v>5176.0630000000001</v>
      </c>
      <c r="J243" s="86">
        <f>SUM(J229:J242)</f>
        <v>10544.358999999999</v>
      </c>
      <c r="K243" s="86">
        <f>SUM(K229:K242)</f>
        <v>35749.076000000001</v>
      </c>
      <c r="L243" s="86"/>
      <c r="M243" s="86"/>
      <c r="N243" s="86"/>
      <c r="O243" s="86"/>
      <c r="P243" s="87">
        <f>SUM(P229:P242)</f>
        <v>60756493.271969981</v>
      </c>
      <c r="Q243" s="87">
        <f>SUM(Q229:Q242)</f>
        <v>46863771.682120785</v>
      </c>
      <c r="R243" s="87">
        <f>SUM(R229:R242)</f>
        <v>34674873.249228001</v>
      </c>
      <c r="S243" s="87">
        <f>SUM(S229:S242)</f>
        <v>54131134.974134043</v>
      </c>
      <c r="T243" s="87">
        <f>SUM(T229:T242)</f>
        <v>196426273.1774528</v>
      </c>
      <c r="U243" s="87">
        <f>'2023'!V253</f>
        <v>18794213.521635603</v>
      </c>
      <c r="V243" s="101">
        <f>S243*0.36</f>
        <v>19487208.590688255</v>
      </c>
      <c r="W243" s="87">
        <f>T243+U243-V243</f>
        <v>195733278.10840014</v>
      </c>
      <c r="X243" s="13"/>
      <c r="Y243" s="13"/>
    </row>
    <row r="244" spans="1:25" s="108" customFormat="1" ht="48.75" customHeight="1">
      <c r="A244" s="192" t="s">
        <v>449</v>
      </c>
      <c r="B244" s="192"/>
      <c r="C244" s="192"/>
      <c r="D244" s="192"/>
      <c r="E244" s="104"/>
      <c r="F244" s="8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6">
        <f t="shared" ref="P244:W244" si="109">P243+P224</f>
        <v>2166234809.8607035</v>
      </c>
      <c r="Q244" s="106">
        <f t="shared" si="109"/>
        <v>1004379176.1884243</v>
      </c>
      <c r="R244" s="106">
        <f t="shared" si="109"/>
        <v>472193576.1812517</v>
      </c>
      <c r="S244" s="106">
        <f t="shared" si="109"/>
        <v>1802048280.2416911</v>
      </c>
      <c r="T244" s="106">
        <f t="shared" si="109"/>
        <v>5444855842.4720736</v>
      </c>
      <c r="U244" s="106">
        <f t="shared" si="109"/>
        <v>602629473.37455392</v>
      </c>
      <c r="V244" s="106">
        <f t="shared" si="109"/>
        <v>648705378.28070319</v>
      </c>
      <c r="W244" s="106">
        <f t="shared" si="109"/>
        <v>5398779937.5659246</v>
      </c>
      <c r="X244" s="107"/>
      <c r="Y244" s="107"/>
    </row>
    <row r="245" spans="1:25" s="77" customFormat="1" ht="33" customHeight="1">
      <c r="A245" s="181" t="s">
        <v>439</v>
      </c>
      <c r="B245" s="182"/>
      <c r="C245" s="182"/>
      <c r="D245" s="183"/>
      <c r="E245" s="78"/>
      <c r="F245" s="79"/>
      <c r="G245" s="80">
        <f>G225+G243</f>
        <v>1986518.6225894599</v>
      </c>
      <c r="H245" s="80">
        <f>H225+H243</f>
        <v>908645.51019999967</v>
      </c>
      <c r="I245" s="80">
        <f>I225+I243</f>
        <v>411401.66760760028</v>
      </c>
      <c r="J245" s="80">
        <f>J225+J243</f>
        <v>1601984.455151899</v>
      </c>
      <c r="K245" s="80">
        <f>K243+K225</f>
        <v>4908550.2555489643</v>
      </c>
      <c r="L245" s="80"/>
      <c r="M245" s="80"/>
      <c r="N245" s="80"/>
      <c r="O245" s="80"/>
      <c r="P245" s="80">
        <f>P243+P225</f>
        <v>2164895815.9674172</v>
      </c>
      <c r="Q245" s="80">
        <f>Q243+Q225</f>
        <v>1003471239.7228103</v>
      </c>
      <c r="R245" s="80">
        <f>R243+R225</f>
        <v>471630615.23414016</v>
      </c>
      <c r="S245" s="80">
        <f>S243+S225</f>
        <v>1800848182.5052328</v>
      </c>
      <c r="T245" s="81">
        <f>T243+T225</f>
        <v>5440845853.4296045</v>
      </c>
      <c r="U245" s="81">
        <f>'2023'!V255</f>
        <v>601748683.54312658</v>
      </c>
      <c r="V245" s="81">
        <f>V225+V243</f>
        <v>648305345.70188379</v>
      </c>
      <c r="W245" s="81">
        <f>W243+W225</f>
        <v>5394289191.2708473</v>
      </c>
    </row>
    <row r="246" spans="1:25" s="77" customFormat="1" ht="33" customHeight="1">
      <c r="A246" s="181" t="s">
        <v>437</v>
      </c>
      <c r="B246" s="182"/>
      <c r="C246" s="182"/>
      <c r="D246" s="183"/>
      <c r="E246" s="78"/>
      <c r="F246" s="79"/>
      <c r="G246" s="80">
        <f>G226</f>
        <v>64741.924500000001</v>
      </c>
      <c r="H246" s="80">
        <f t="shared" ref="H246:J246" si="110">H226</f>
        <v>56347.322499999995</v>
      </c>
      <c r="I246" s="80">
        <f t="shared" si="110"/>
        <v>50270.628499999999</v>
      </c>
      <c r="J246" s="80">
        <f t="shared" si="110"/>
        <v>58531.152499999997</v>
      </c>
      <c r="K246" s="80">
        <f>K226</f>
        <v>229891.02799999999</v>
      </c>
      <c r="L246" s="80"/>
      <c r="M246" s="80"/>
      <c r="N246" s="80"/>
      <c r="O246" s="80"/>
      <c r="P246" s="80">
        <f t="shared" ref="P246:S246" si="111">P226</f>
        <v>1338993.8932859998</v>
      </c>
      <c r="Q246" s="80">
        <f t="shared" si="111"/>
        <v>907936.46561399987</v>
      </c>
      <c r="R246" s="80">
        <f t="shared" si="111"/>
        <v>562960.94711153454</v>
      </c>
      <c r="S246" s="80">
        <f t="shared" si="111"/>
        <v>1200097.7364581947</v>
      </c>
      <c r="T246" s="80">
        <f>T226</f>
        <v>4009989.0424697287</v>
      </c>
      <c r="U246" s="81">
        <f>'2023'!V256</f>
        <v>880789.83142733341</v>
      </c>
      <c r="V246" s="81">
        <f>V226</f>
        <v>400032.57881939824</v>
      </c>
      <c r="W246" s="81">
        <f>W226</f>
        <v>4490746.2950776648</v>
      </c>
    </row>
    <row r="247" spans="1:25" s="7" customFormat="1" ht="95.25" customHeight="1">
      <c r="A247" s="50"/>
      <c r="B247" s="51"/>
      <c r="C247" s="51"/>
      <c r="D247" s="51"/>
      <c r="E247" s="51"/>
      <c r="F247" s="51"/>
      <c r="W247" s="139"/>
    </row>
    <row r="248" spans="1:25" s="1" customFormat="1" ht="67.5" hidden="1" customHeight="1">
      <c r="A248" s="52"/>
      <c r="B248" s="53"/>
      <c r="C248" s="53"/>
      <c r="D248" s="53"/>
      <c r="H248" s="180" t="s">
        <v>430</v>
      </c>
      <c r="I248" s="180"/>
      <c r="J248" s="110"/>
      <c r="K248" s="110"/>
      <c r="L248" s="111"/>
      <c r="M248" s="111"/>
      <c r="S248" s="178"/>
      <c r="T248" s="178"/>
      <c r="U248" s="2"/>
    </row>
    <row r="249" spans="1:25" s="1" customFormat="1" ht="38.25" hidden="1" customHeight="1">
      <c r="A249" s="52"/>
      <c r="B249" s="53"/>
      <c r="C249" s="53"/>
      <c r="D249" s="53"/>
      <c r="E249" s="54"/>
      <c r="H249" s="112"/>
      <c r="I249" s="113"/>
      <c r="K249" s="114"/>
      <c r="L249" s="114"/>
      <c r="M249" s="111"/>
      <c r="N249" s="111"/>
    </row>
    <row r="250" spans="1:25" s="1" customFormat="1" ht="132.75" hidden="1" customHeight="1">
      <c r="A250" s="52"/>
      <c r="B250" s="53"/>
      <c r="C250" s="53"/>
      <c r="D250" s="53"/>
      <c r="G250" s="179" t="s">
        <v>456</v>
      </c>
      <c r="H250" s="179"/>
      <c r="I250" s="179"/>
      <c r="J250" s="179"/>
      <c r="K250" s="115"/>
      <c r="L250" s="116"/>
      <c r="M250" s="117" t="s">
        <v>457</v>
      </c>
      <c r="N250" s="117"/>
    </row>
    <row r="251" spans="1:25" s="1" customFormat="1" ht="98.25" hidden="1" customHeight="1">
      <c r="A251" s="52"/>
      <c r="B251" s="53"/>
      <c r="C251" s="53"/>
      <c r="D251" s="53"/>
      <c r="E251" s="53"/>
      <c r="H251" s="118"/>
      <c r="I251" s="118"/>
      <c r="K251" s="111"/>
      <c r="L251" s="111"/>
      <c r="M251" s="111"/>
      <c r="N251" s="111"/>
    </row>
    <row r="252" spans="1:25" s="1" customFormat="1" ht="98.25" hidden="1" customHeight="1">
      <c r="A252" s="52"/>
      <c r="B252" s="53"/>
      <c r="C252" s="53"/>
      <c r="D252" s="53"/>
      <c r="G252" s="193" t="s">
        <v>431</v>
      </c>
      <c r="H252" s="193"/>
      <c r="I252" s="193"/>
      <c r="J252" s="193"/>
      <c r="K252" s="119"/>
      <c r="L252" s="119"/>
      <c r="M252" s="111" t="s">
        <v>432</v>
      </c>
      <c r="N252" s="111"/>
    </row>
  </sheetData>
  <autoFilter ref="A5:W26"/>
  <mergeCells count="31">
    <mergeCell ref="G250:J250"/>
    <mergeCell ref="G252:J252"/>
    <mergeCell ref="A245:D245"/>
    <mergeCell ref="A1:W1"/>
    <mergeCell ref="A3:A4"/>
    <mergeCell ref="B3:B4"/>
    <mergeCell ref="C3:C4"/>
    <mergeCell ref="D3:D4"/>
    <mergeCell ref="E3:E4"/>
    <mergeCell ref="F3:F4"/>
    <mergeCell ref="G3:K3"/>
    <mergeCell ref="L3:M3"/>
    <mergeCell ref="N3:O3"/>
    <mergeCell ref="U3:U4"/>
    <mergeCell ref="V3:V4"/>
    <mergeCell ref="W3:W4"/>
    <mergeCell ref="A246:D246"/>
    <mergeCell ref="H248:I248"/>
    <mergeCell ref="S248:T248"/>
    <mergeCell ref="P3:T3"/>
    <mergeCell ref="A228:D228"/>
    <mergeCell ref="A243:D243"/>
    <mergeCell ref="A7:E7"/>
    <mergeCell ref="A6:E6"/>
    <mergeCell ref="A212:D212"/>
    <mergeCell ref="A214:D214"/>
    <mergeCell ref="A223:E223"/>
    <mergeCell ref="A224:D224"/>
    <mergeCell ref="A225:D225"/>
    <mergeCell ref="A226:D226"/>
    <mergeCell ref="A244:D244"/>
  </mergeCells>
  <printOptions horizontalCentered="1" verticalCentered="1"/>
  <pageMargins left="0.19685039370078741" right="0.19685039370078741" top="0.78740157480314965" bottom="0.39370078740157483" header="0" footer="0.19685039370078741"/>
  <pageSetup paperSize="9" scale="19" fitToHeight="0" orientation="landscape" r:id="rId1"/>
  <headerFooter differentFirst="1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S262"/>
  <sheetViews>
    <sheetView view="pageBreakPreview" zoomScale="50" zoomScaleNormal="50" zoomScaleSheetLayoutView="50"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W1"/>
    </sheetView>
  </sheetViews>
  <sheetFormatPr defaultColWidth="9.140625" defaultRowHeight="12.75" customHeight="1" outlineLevelCol="1"/>
  <cols>
    <col min="1" max="1" width="24.28515625" style="57" customWidth="1"/>
    <col min="2" max="2" width="57.5703125" style="58" customWidth="1"/>
    <col min="3" max="3" width="57.7109375" style="58" customWidth="1"/>
    <col min="4" max="4" width="57.5703125" style="58" customWidth="1"/>
    <col min="5" max="5" width="57.42578125" style="58" customWidth="1"/>
    <col min="6" max="6" width="56.7109375" style="58" hidden="1" customWidth="1" outlineLevel="1"/>
    <col min="7" max="7" width="27.140625" style="59" customWidth="1" collapsed="1"/>
    <col min="8" max="11" width="27.140625" style="59" customWidth="1"/>
    <col min="12" max="13" width="24.42578125" style="7" customWidth="1"/>
    <col min="14" max="15" width="23" style="7" customWidth="1"/>
    <col min="16" max="20" width="34.7109375" style="59" customWidth="1"/>
    <col min="21" max="22" width="29.85546875" style="59" customWidth="1"/>
    <col min="23" max="23" width="41.5703125" style="59" customWidth="1"/>
    <col min="24" max="24" width="22.42578125" style="59" bestFit="1" customWidth="1"/>
    <col min="25" max="25" width="10.42578125" style="59" bestFit="1" customWidth="1"/>
    <col min="26" max="16384" width="9.140625" style="59"/>
  </cols>
  <sheetData>
    <row r="1" spans="1:25" s="5" customFormat="1" ht="164.25" customHeight="1">
      <c r="A1" s="165" t="s">
        <v>454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Y1" s="10"/>
    </row>
    <row r="2" spans="1:25" s="5" customFormat="1" ht="22.5" customHeight="1">
      <c r="A2" s="11" t="s">
        <v>427</v>
      </c>
      <c r="B2" s="12"/>
      <c r="C2" s="12"/>
      <c r="D2" s="12"/>
      <c r="E2" s="12"/>
      <c r="F2" s="12"/>
    </row>
    <row r="3" spans="1:25" s="13" customFormat="1" ht="227.25" customHeight="1">
      <c r="A3" s="194" t="s">
        <v>0</v>
      </c>
      <c r="B3" s="194" t="s">
        <v>233</v>
      </c>
      <c r="C3" s="194" t="s">
        <v>228</v>
      </c>
      <c r="D3" s="194" t="s">
        <v>1</v>
      </c>
      <c r="E3" s="194" t="s">
        <v>345</v>
      </c>
      <c r="F3" s="194" t="s">
        <v>346</v>
      </c>
      <c r="G3" s="196" t="s">
        <v>433</v>
      </c>
      <c r="H3" s="196"/>
      <c r="I3" s="196"/>
      <c r="J3" s="196"/>
      <c r="K3" s="197"/>
      <c r="L3" s="166" t="s">
        <v>453</v>
      </c>
      <c r="M3" s="166"/>
      <c r="N3" s="166" t="s">
        <v>289</v>
      </c>
      <c r="O3" s="166"/>
      <c r="P3" s="167" t="s">
        <v>440</v>
      </c>
      <c r="Q3" s="167"/>
      <c r="R3" s="167"/>
      <c r="S3" s="167"/>
      <c r="T3" s="167"/>
      <c r="U3" s="166" t="s">
        <v>425</v>
      </c>
      <c r="V3" s="166" t="s">
        <v>428</v>
      </c>
      <c r="W3" s="167" t="s">
        <v>429</v>
      </c>
    </row>
    <row r="4" spans="1:25" s="13" customFormat="1" ht="84.75" customHeight="1">
      <c r="A4" s="195"/>
      <c r="B4" s="195"/>
      <c r="C4" s="195"/>
      <c r="D4" s="195"/>
      <c r="E4" s="195" t="s">
        <v>345</v>
      </c>
      <c r="F4" s="195"/>
      <c r="G4" s="109" t="s">
        <v>414</v>
      </c>
      <c r="H4" s="109" t="s">
        <v>415</v>
      </c>
      <c r="I4" s="109" t="s">
        <v>416</v>
      </c>
      <c r="J4" s="109" t="s">
        <v>417</v>
      </c>
      <c r="K4" s="109" t="s">
        <v>2</v>
      </c>
      <c r="L4" s="74" t="s">
        <v>230</v>
      </c>
      <c r="M4" s="74" t="s">
        <v>231</v>
      </c>
      <c r="N4" s="74" t="s">
        <v>230</v>
      </c>
      <c r="O4" s="74" t="s">
        <v>231</v>
      </c>
      <c r="P4" s="109" t="s">
        <v>414</v>
      </c>
      <c r="Q4" s="109" t="s">
        <v>420</v>
      </c>
      <c r="R4" s="109" t="s">
        <v>421</v>
      </c>
      <c r="S4" s="109" t="s">
        <v>422</v>
      </c>
      <c r="T4" s="74" t="s">
        <v>232</v>
      </c>
      <c r="U4" s="166"/>
      <c r="V4" s="166"/>
      <c r="W4" s="167"/>
    </row>
    <row r="5" spans="1:25" s="13" customFormat="1" ht="15">
      <c r="A5" s="14"/>
      <c r="B5" s="15"/>
      <c r="C5" s="15"/>
      <c r="D5" s="15"/>
      <c r="E5" s="15"/>
      <c r="F5" s="15"/>
      <c r="G5" s="14"/>
      <c r="H5" s="14"/>
      <c r="I5" s="14"/>
      <c r="J5" s="14"/>
      <c r="K5" s="14"/>
      <c r="L5" s="14"/>
      <c r="M5" s="14"/>
      <c r="N5" s="14"/>
      <c r="O5" s="14"/>
      <c r="P5" s="16"/>
      <c r="Q5" s="16"/>
      <c r="R5" s="16"/>
      <c r="S5" s="16"/>
      <c r="T5" s="16"/>
      <c r="U5" s="16"/>
      <c r="V5" s="16"/>
      <c r="W5" s="16"/>
    </row>
    <row r="6" spans="1:25" s="13" customFormat="1" ht="87.75" customHeight="1">
      <c r="A6" s="184" t="s">
        <v>290</v>
      </c>
      <c r="B6" s="185"/>
      <c r="C6" s="185"/>
      <c r="D6" s="185"/>
      <c r="E6" s="185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4"/>
    </row>
    <row r="7" spans="1:25" s="13" customFormat="1" ht="62.25" customHeight="1">
      <c r="A7" s="184" t="s">
        <v>434</v>
      </c>
      <c r="B7" s="185"/>
      <c r="C7" s="185"/>
      <c r="D7" s="185"/>
      <c r="E7" s="185"/>
      <c r="F7" s="63"/>
      <c r="G7" s="65"/>
      <c r="H7" s="65"/>
      <c r="I7" s="65"/>
      <c r="J7" s="65"/>
      <c r="K7" s="65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4"/>
    </row>
    <row r="8" spans="1:25" s="22" customFormat="1" ht="51.75" customHeight="1">
      <c r="A8" s="17" t="s">
        <v>5</v>
      </c>
      <c r="B8" s="18" t="s">
        <v>6</v>
      </c>
      <c r="C8" s="18" t="s">
        <v>3</v>
      </c>
      <c r="D8" s="18" t="s">
        <v>7</v>
      </c>
      <c r="E8" s="18"/>
      <c r="F8" s="18"/>
      <c r="G8" s="19">
        <f>'2023'!G9</f>
        <v>249.40899999999999</v>
      </c>
      <c r="H8" s="19">
        <f>'2023'!H9</f>
        <v>117.31800000000001</v>
      </c>
      <c r="I8" s="19">
        <f>'2023'!I9</f>
        <v>59.390999999999998</v>
      </c>
      <c r="J8" s="19">
        <f>'2023'!J9</f>
        <v>238.46999999999997</v>
      </c>
      <c r="K8" s="19">
        <f t="shared" ref="K8:K26" si="0">G8+H8+I8+J8</f>
        <v>664.58799999999997</v>
      </c>
      <c r="L8" s="3">
        <v>2512.7199999999998</v>
      </c>
      <c r="M8" s="3">
        <v>2790.99</v>
      </c>
      <c r="N8" s="3">
        <v>1881.9840000000002</v>
      </c>
      <c r="O8" s="3">
        <v>1957.2633600000001</v>
      </c>
      <c r="P8" s="20">
        <f>G8*(L8-N8)</f>
        <v>157311.23502399991</v>
      </c>
      <c r="Q8" s="20">
        <f>(L8-N8)*H8</f>
        <v>73996.68604799996</v>
      </c>
      <c r="R8" s="20">
        <f>(M8-O8)*I8</f>
        <v>49515.858876239974</v>
      </c>
      <c r="S8" s="20">
        <f>(M8-O8)*J8</f>
        <v>198818.79184079988</v>
      </c>
      <c r="T8" s="20">
        <f>SUM(P8:S8)</f>
        <v>479642.57178903976</v>
      </c>
      <c r="U8" s="21"/>
      <c r="V8" s="21"/>
      <c r="W8" s="21"/>
    </row>
    <row r="9" spans="1:25" s="5" customFormat="1" ht="51.75" customHeight="1">
      <c r="A9" s="17" t="s">
        <v>8</v>
      </c>
      <c r="B9" s="18" t="s">
        <v>9</v>
      </c>
      <c r="C9" s="18" t="s">
        <v>3</v>
      </c>
      <c r="D9" s="18" t="s">
        <v>10</v>
      </c>
      <c r="E9" s="18"/>
      <c r="F9" s="18"/>
      <c r="G9" s="19">
        <f>'2023'!G10</f>
        <v>947.90999999999985</v>
      </c>
      <c r="H9" s="19">
        <f>'2023'!H10</f>
        <v>386.98099999999999</v>
      </c>
      <c r="I9" s="19">
        <f>'2023'!I10</f>
        <v>169.32900000000001</v>
      </c>
      <c r="J9" s="19">
        <f>'2023'!J10</f>
        <v>739.45900000000006</v>
      </c>
      <c r="K9" s="19">
        <f t="shared" si="0"/>
        <v>2243.6790000000001</v>
      </c>
      <c r="L9" s="3">
        <v>8856.183846068001</v>
      </c>
      <c r="M9" s="3">
        <v>9836.8878829460155</v>
      </c>
      <c r="N9" s="3">
        <v>2379.52</v>
      </c>
      <c r="O9" s="3">
        <v>2474.7008000000001</v>
      </c>
      <c r="P9" s="20">
        <f>G9*(L9-N9)</f>
        <v>6139294.4263263177</v>
      </c>
      <c r="Q9" s="20">
        <f>(L9-N9)*H9</f>
        <v>2506345.8518152409</v>
      </c>
      <c r="R9" s="20">
        <f>(M9-O9)*I9</f>
        <v>1246631.7765681657</v>
      </c>
      <c r="S9" s="20">
        <f>(M9-O9)*J9</f>
        <v>5444035.4981681779</v>
      </c>
      <c r="T9" s="20">
        <f t="shared" ref="T9:T72" si="1">SUM(P9:S9)</f>
        <v>15336307.552877901</v>
      </c>
      <c r="U9" s="23"/>
      <c r="V9" s="23"/>
      <c r="W9" s="23"/>
      <c r="X9" s="22"/>
      <c r="Y9" s="22"/>
    </row>
    <row r="10" spans="1:25" s="5" customFormat="1" ht="51.75" customHeight="1">
      <c r="A10" s="17" t="s">
        <v>11</v>
      </c>
      <c r="B10" s="18" t="s">
        <v>12</v>
      </c>
      <c r="C10" s="18" t="s">
        <v>3</v>
      </c>
      <c r="D10" s="18" t="s">
        <v>10</v>
      </c>
      <c r="E10" s="18"/>
      <c r="F10" s="18"/>
      <c r="G10" s="19">
        <f>'2023'!G11</f>
        <v>6501.8340000000007</v>
      </c>
      <c r="H10" s="19">
        <f>'2023'!H11</f>
        <v>2498.5050000000001</v>
      </c>
      <c r="I10" s="19">
        <f>'2023'!I11</f>
        <v>962.84400000000005</v>
      </c>
      <c r="J10" s="19">
        <f>'2023'!J11</f>
        <v>5475.0139999999992</v>
      </c>
      <c r="K10" s="19">
        <f t="shared" si="0"/>
        <v>15438.197</v>
      </c>
      <c r="L10" s="3">
        <v>4620.6567794000011</v>
      </c>
      <c r="M10" s="3">
        <v>5103.7254427009075</v>
      </c>
      <c r="N10" s="3">
        <v>2379.52</v>
      </c>
      <c r="O10" s="3">
        <v>2474.7008000000001</v>
      </c>
      <c r="P10" s="20">
        <f t="shared" ref="P10:P72" si="2">G10*(L10-N10)</f>
        <v>14571499.310953429</v>
      </c>
      <c r="Q10" s="20">
        <f t="shared" ref="Q10:R72" si="3">(L10-N10)*H10</f>
        <v>5599491.4490148006</v>
      </c>
      <c r="R10" s="20">
        <f t="shared" si="3"/>
        <v>2531340.6030767127</v>
      </c>
      <c r="S10" s="20">
        <f t="shared" ref="S10:S72" si="4">(M10-O10)*J10</f>
        <v>14393946.725132463</v>
      </c>
      <c r="T10" s="20">
        <f t="shared" si="1"/>
        <v>37096278.088177405</v>
      </c>
      <c r="U10" s="23"/>
      <c r="V10" s="23"/>
      <c r="W10" s="23"/>
      <c r="X10" s="22"/>
      <c r="Y10" s="22"/>
    </row>
    <row r="11" spans="1:25" s="5" customFormat="1" ht="51.75" customHeight="1">
      <c r="A11" s="17" t="s">
        <v>13</v>
      </c>
      <c r="B11" s="18" t="s">
        <v>14</v>
      </c>
      <c r="C11" s="18" t="s">
        <v>3</v>
      </c>
      <c r="D11" s="18" t="s">
        <v>15</v>
      </c>
      <c r="E11" s="18"/>
      <c r="F11" s="18"/>
      <c r="G11" s="19">
        <f>'2023'!G12</f>
        <v>203.36100000000002</v>
      </c>
      <c r="H11" s="19">
        <f>'2023'!H12</f>
        <v>98.4</v>
      </c>
      <c r="I11" s="19">
        <f>'2023'!I12</f>
        <v>46.008000000000003</v>
      </c>
      <c r="J11" s="19">
        <f>'2023'!J12</f>
        <v>201.54700000000003</v>
      </c>
      <c r="K11" s="19">
        <f t="shared" si="0"/>
        <v>549.31600000000003</v>
      </c>
      <c r="L11" s="3">
        <v>4104.79</v>
      </c>
      <c r="M11" s="3">
        <v>4560.6499999999996</v>
      </c>
      <c r="N11" s="3">
        <v>1362.82</v>
      </c>
      <c r="O11" s="3">
        <v>1417.33</v>
      </c>
      <c r="P11" s="20">
        <f t="shared" si="2"/>
        <v>557609.76117000007</v>
      </c>
      <c r="Q11" s="20">
        <f t="shared" si="3"/>
        <v>269809.84800000006</v>
      </c>
      <c r="R11" s="20">
        <f t="shared" si="3"/>
        <v>144617.86655999999</v>
      </c>
      <c r="S11" s="20">
        <f t="shared" si="4"/>
        <v>633526.71603999997</v>
      </c>
      <c r="T11" s="20">
        <f t="shared" si="1"/>
        <v>1605564.1917699999</v>
      </c>
      <c r="U11" s="23"/>
      <c r="V11" s="23"/>
      <c r="W11" s="23"/>
      <c r="X11" s="22"/>
      <c r="Y11" s="22"/>
    </row>
    <row r="12" spans="1:25" s="5" customFormat="1" ht="51.75" customHeight="1">
      <c r="A12" s="17" t="s">
        <v>13</v>
      </c>
      <c r="B12" s="18" t="s">
        <v>14</v>
      </c>
      <c r="C12" s="18" t="s">
        <v>3</v>
      </c>
      <c r="D12" s="18" t="s">
        <v>16</v>
      </c>
      <c r="E12" s="18"/>
      <c r="F12" s="18"/>
      <c r="G12" s="19">
        <f>'2023'!G13</f>
        <v>103.452</v>
      </c>
      <c r="H12" s="19">
        <f>'2023'!H13</f>
        <v>55.744999999999997</v>
      </c>
      <c r="I12" s="19">
        <f>'2023'!I13</f>
        <v>26.225999999999999</v>
      </c>
      <c r="J12" s="19">
        <f>'2023'!J13</f>
        <v>106.12100000000001</v>
      </c>
      <c r="K12" s="19">
        <f t="shared" si="0"/>
        <v>291.54399999999998</v>
      </c>
      <c r="L12" s="3">
        <v>4104.79</v>
      </c>
      <c r="M12" s="3">
        <v>4560.6499999999996</v>
      </c>
      <c r="N12" s="3">
        <v>1773.82</v>
      </c>
      <c r="O12" s="3">
        <v>1844.78</v>
      </c>
      <c r="P12" s="20">
        <f t="shared" si="2"/>
        <v>241143.50844000003</v>
      </c>
      <c r="Q12" s="20">
        <f t="shared" si="3"/>
        <v>129939.92265000001</v>
      </c>
      <c r="R12" s="20">
        <f t="shared" si="3"/>
        <v>71226.406619999994</v>
      </c>
      <c r="S12" s="20">
        <f t="shared" si="4"/>
        <v>288210.84026999999</v>
      </c>
      <c r="T12" s="20">
        <f t="shared" si="1"/>
        <v>730520.67797999992</v>
      </c>
      <c r="U12" s="23"/>
      <c r="V12" s="23"/>
      <c r="W12" s="23"/>
      <c r="X12" s="22"/>
      <c r="Y12" s="22"/>
    </row>
    <row r="13" spans="1:25" s="5" customFormat="1" ht="51.75" customHeight="1">
      <c r="A13" s="17" t="s">
        <v>13</v>
      </c>
      <c r="B13" s="18" t="s">
        <v>14</v>
      </c>
      <c r="C13" s="18" t="s">
        <v>3</v>
      </c>
      <c r="D13" s="18" t="s">
        <v>17</v>
      </c>
      <c r="E13" s="18"/>
      <c r="F13" s="18"/>
      <c r="G13" s="19">
        <f>'2023'!G14</f>
        <v>189.297</v>
      </c>
      <c r="H13" s="19">
        <f>'2023'!H14</f>
        <v>92.015999999999991</v>
      </c>
      <c r="I13" s="19">
        <f>'2023'!I14</f>
        <v>47.814</v>
      </c>
      <c r="J13" s="19">
        <f>'2023'!J14</f>
        <v>187.74099999999999</v>
      </c>
      <c r="K13" s="19">
        <f t="shared" si="0"/>
        <v>516.86799999999994</v>
      </c>
      <c r="L13" s="3">
        <v>4104.79</v>
      </c>
      <c r="M13" s="3">
        <v>4560.6499999999996</v>
      </c>
      <c r="N13" s="3">
        <v>1362.82</v>
      </c>
      <c r="O13" s="3">
        <v>1417.33</v>
      </c>
      <c r="P13" s="20">
        <f t="shared" si="2"/>
        <v>519046.69509000005</v>
      </c>
      <c r="Q13" s="20">
        <f t="shared" si="3"/>
        <v>252305.11152000001</v>
      </c>
      <c r="R13" s="20">
        <f t="shared" si="3"/>
        <v>150294.70247999998</v>
      </c>
      <c r="S13" s="20">
        <f t="shared" si="4"/>
        <v>590130.0401199999</v>
      </c>
      <c r="T13" s="20">
        <f t="shared" si="1"/>
        <v>1511776.5492099999</v>
      </c>
      <c r="U13" s="23"/>
      <c r="V13" s="23"/>
      <c r="W13" s="23"/>
      <c r="X13" s="22"/>
      <c r="Y13" s="22"/>
    </row>
    <row r="14" spans="1:25" s="5" customFormat="1" ht="51.75" customHeight="1">
      <c r="A14" s="17" t="s">
        <v>13</v>
      </c>
      <c r="B14" s="18" t="s">
        <v>14</v>
      </c>
      <c r="C14" s="18" t="s">
        <v>3</v>
      </c>
      <c r="D14" s="18" t="s">
        <v>18</v>
      </c>
      <c r="E14" s="18"/>
      <c r="F14" s="18"/>
      <c r="G14" s="19">
        <f>'2023'!G15</f>
        <v>459.30500000000001</v>
      </c>
      <c r="H14" s="19">
        <f>'2023'!H15</f>
        <v>205.584</v>
      </c>
      <c r="I14" s="19">
        <f>'2023'!I15</f>
        <v>105.752</v>
      </c>
      <c r="J14" s="19">
        <f>'2023'!J15</f>
        <v>390.83199999999999</v>
      </c>
      <c r="K14" s="19">
        <f t="shared" si="0"/>
        <v>1161.473</v>
      </c>
      <c r="L14" s="3">
        <v>4104.79</v>
      </c>
      <c r="M14" s="3">
        <v>4560.6499999999996</v>
      </c>
      <c r="N14" s="3">
        <v>1676.48</v>
      </c>
      <c r="O14" s="3">
        <v>1743.54</v>
      </c>
      <c r="P14" s="20">
        <f t="shared" si="2"/>
        <v>1115334.9245499999</v>
      </c>
      <c r="Q14" s="20">
        <f t="shared" si="3"/>
        <v>499221.68303999997</v>
      </c>
      <c r="R14" s="20">
        <f t="shared" si="3"/>
        <v>297915.01671999996</v>
      </c>
      <c r="S14" s="20">
        <f t="shared" si="4"/>
        <v>1101016.7355199999</v>
      </c>
      <c r="T14" s="20">
        <f t="shared" si="1"/>
        <v>3013488.3598299995</v>
      </c>
      <c r="U14" s="23"/>
      <c r="V14" s="23"/>
      <c r="W14" s="23"/>
      <c r="X14" s="22"/>
      <c r="Y14" s="22"/>
    </row>
    <row r="15" spans="1:25" s="5" customFormat="1" ht="51.75" customHeight="1">
      <c r="A15" s="17" t="s">
        <v>13</v>
      </c>
      <c r="B15" s="18" t="s">
        <v>14</v>
      </c>
      <c r="C15" s="18" t="s">
        <v>3</v>
      </c>
      <c r="D15" s="18" t="s">
        <v>19</v>
      </c>
      <c r="E15" s="18"/>
      <c r="F15" s="18"/>
      <c r="G15" s="19">
        <f>'2023'!G17</f>
        <v>826.95399999999995</v>
      </c>
      <c r="H15" s="19">
        <f>'2023'!H17</f>
        <v>399.92200000000003</v>
      </c>
      <c r="I15" s="19">
        <f>'2023'!I17</f>
        <v>199.92599999999999</v>
      </c>
      <c r="J15" s="19">
        <f>'2023'!J17</f>
        <v>827.86400000000003</v>
      </c>
      <c r="K15" s="19">
        <f t="shared" si="0"/>
        <v>2254.6660000000002</v>
      </c>
      <c r="L15" s="3">
        <v>4104.79</v>
      </c>
      <c r="M15" s="3">
        <v>4560.6499999999996</v>
      </c>
      <c r="N15" s="3">
        <v>1676.48</v>
      </c>
      <c r="O15" s="3">
        <v>1743.54</v>
      </c>
      <c r="P15" s="20">
        <f t="shared" si="2"/>
        <v>2008100.6677399999</v>
      </c>
      <c r="Q15" s="20">
        <f t="shared" si="3"/>
        <v>971134.59182000009</v>
      </c>
      <c r="R15" s="20">
        <f t="shared" si="3"/>
        <v>563213.53385999985</v>
      </c>
      <c r="S15" s="20">
        <f t="shared" si="4"/>
        <v>2332183.9530400001</v>
      </c>
      <c r="T15" s="20">
        <f t="shared" si="1"/>
        <v>5874632.7464600001</v>
      </c>
      <c r="U15" s="23"/>
      <c r="V15" s="23"/>
      <c r="W15" s="23"/>
      <c r="X15" s="22"/>
      <c r="Y15" s="22"/>
    </row>
    <row r="16" spans="1:25" s="5" customFormat="1" ht="51.75" customHeight="1">
      <c r="A16" s="17" t="s">
        <v>13</v>
      </c>
      <c r="B16" s="18" t="s">
        <v>14</v>
      </c>
      <c r="C16" s="18" t="s">
        <v>3</v>
      </c>
      <c r="D16" s="18" t="s">
        <v>20</v>
      </c>
      <c r="E16" s="18"/>
      <c r="F16" s="18"/>
      <c r="G16" s="19">
        <f>'2023'!G18</f>
        <v>1725.069</v>
      </c>
      <c r="H16" s="19">
        <f>'2023'!H18</f>
        <v>828.57600000000002</v>
      </c>
      <c r="I16" s="19">
        <f>'2023'!I18</f>
        <v>422.99799999999999</v>
      </c>
      <c r="J16" s="19">
        <f>'2023'!J18</f>
        <v>1739.6200000000001</v>
      </c>
      <c r="K16" s="19">
        <f t="shared" si="0"/>
        <v>4716.2629999999999</v>
      </c>
      <c r="L16" s="3">
        <v>4104.79</v>
      </c>
      <c r="M16" s="3">
        <v>4560.6499999999996</v>
      </c>
      <c r="N16" s="3">
        <v>1568.32</v>
      </c>
      <c r="O16" s="3">
        <v>1631.05</v>
      </c>
      <c r="P16" s="20">
        <f t="shared" si="2"/>
        <v>4375585.7664300008</v>
      </c>
      <c r="Q16" s="20">
        <f t="shared" si="3"/>
        <v>2101658.1667200001</v>
      </c>
      <c r="R16" s="20">
        <f t="shared" si="3"/>
        <v>1239214.9407999997</v>
      </c>
      <c r="S16" s="20">
        <f t="shared" si="4"/>
        <v>5096390.7519999994</v>
      </c>
      <c r="T16" s="20">
        <f t="shared" si="1"/>
        <v>12812849.625950001</v>
      </c>
      <c r="U16" s="23"/>
      <c r="V16" s="23"/>
      <c r="W16" s="23"/>
      <c r="X16" s="22"/>
      <c r="Y16" s="22"/>
    </row>
    <row r="17" spans="1:25" s="5" customFormat="1" ht="51.75" customHeight="1">
      <c r="A17" s="17" t="s">
        <v>13</v>
      </c>
      <c r="B17" s="18" t="s">
        <v>14</v>
      </c>
      <c r="C17" s="18" t="s">
        <v>3</v>
      </c>
      <c r="D17" s="18" t="s">
        <v>21</v>
      </c>
      <c r="E17" s="18"/>
      <c r="F17" s="18"/>
      <c r="G17" s="19">
        <f>'2023'!G19</f>
        <v>129.86700000000002</v>
      </c>
      <c r="H17" s="19">
        <f>'2023'!H19</f>
        <v>58.721000000000004</v>
      </c>
      <c r="I17" s="19">
        <f>'2023'!I19</f>
        <v>36.073</v>
      </c>
      <c r="J17" s="19">
        <f>'2023'!J19</f>
        <v>129.863</v>
      </c>
      <c r="K17" s="19">
        <f t="shared" si="0"/>
        <v>354.524</v>
      </c>
      <c r="L17" s="3">
        <v>4104.79</v>
      </c>
      <c r="M17" s="3">
        <v>4560.6499999999996</v>
      </c>
      <c r="N17" s="3">
        <v>1827.9</v>
      </c>
      <c r="O17" s="3">
        <v>1901.02</v>
      </c>
      <c r="P17" s="20">
        <f t="shared" si="2"/>
        <v>295692.87363000005</v>
      </c>
      <c r="Q17" s="20">
        <f t="shared" si="3"/>
        <v>133701.25769</v>
      </c>
      <c r="R17" s="20">
        <f t="shared" si="3"/>
        <v>95940.832989999995</v>
      </c>
      <c r="S17" s="20">
        <f t="shared" si="4"/>
        <v>345387.53068999993</v>
      </c>
      <c r="T17" s="20">
        <f t="shared" si="1"/>
        <v>870722.495</v>
      </c>
      <c r="U17" s="23"/>
      <c r="V17" s="23"/>
      <c r="W17" s="23"/>
      <c r="X17" s="22"/>
      <c r="Y17" s="22"/>
    </row>
    <row r="18" spans="1:25" s="5" customFormat="1" ht="51.75" customHeight="1">
      <c r="A18" s="17" t="s">
        <v>13</v>
      </c>
      <c r="B18" s="18" t="s">
        <v>14</v>
      </c>
      <c r="C18" s="18" t="s">
        <v>3</v>
      </c>
      <c r="D18" s="18" t="s">
        <v>22</v>
      </c>
      <c r="E18" s="18"/>
      <c r="F18" s="18"/>
      <c r="G18" s="19">
        <f>'2023'!G20</f>
        <v>68.391000000000005</v>
      </c>
      <c r="H18" s="19">
        <f>'2023'!H20</f>
        <v>33.591999999999999</v>
      </c>
      <c r="I18" s="19">
        <f>'2023'!I20</f>
        <v>18.998000000000001</v>
      </c>
      <c r="J18" s="19">
        <f>'2023'!J20</f>
        <v>68.393999999999991</v>
      </c>
      <c r="K18" s="19">
        <f t="shared" si="0"/>
        <v>189.375</v>
      </c>
      <c r="L18" s="3">
        <v>4104.79</v>
      </c>
      <c r="M18" s="3">
        <v>4560.6499999999996</v>
      </c>
      <c r="N18" s="3">
        <v>1481.79</v>
      </c>
      <c r="O18" s="3">
        <v>1541.06</v>
      </c>
      <c r="P18" s="20">
        <f t="shared" si="2"/>
        <v>179389.59300000002</v>
      </c>
      <c r="Q18" s="20">
        <f t="shared" si="3"/>
        <v>88111.815999999992</v>
      </c>
      <c r="R18" s="20">
        <f t="shared" si="3"/>
        <v>57366.170819999999</v>
      </c>
      <c r="S18" s="20">
        <f t="shared" si="4"/>
        <v>206521.83845999994</v>
      </c>
      <c r="T18" s="20">
        <f t="shared" si="1"/>
        <v>531389.41827999987</v>
      </c>
      <c r="U18" s="23"/>
      <c r="V18" s="23"/>
      <c r="W18" s="23"/>
      <c r="X18" s="22"/>
      <c r="Y18" s="22"/>
    </row>
    <row r="19" spans="1:25" s="5" customFormat="1" ht="51.75" customHeight="1">
      <c r="A19" s="17" t="s">
        <v>13</v>
      </c>
      <c r="B19" s="18" t="s">
        <v>14</v>
      </c>
      <c r="C19" s="18" t="s">
        <v>3</v>
      </c>
      <c r="D19" s="18" t="s">
        <v>23</v>
      </c>
      <c r="E19" s="18"/>
      <c r="F19" s="18"/>
      <c r="G19" s="19">
        <f>'2023'!G21</f>
        <v>281.49599999999998</v>
      </c>
      <c r="H19" s="19">
        <f>'2023'!H21</f>
        <v>136.84399999999999</v>
      </c>
      <c r="I19" s="19">
        <f>'2023'!I21</f>
        <v>81.741</v>
      </c>
      <c r="J19" s="19">
        <f>'2023'!J21</f>
        <v>293.32900000000001</v>
      </c>
      <c r="K19" s="19">
        <f t="shared" si="0"/>
        <v>793.41</v>
      </c>
      <c r="L19" s="3">
        <v>4104.79</v>
      </c>
      <c r="M19" s="3">
        <v>4560.6499999999996</v>
      </c>
      <c r="N19" s="3">
        <v>1676.48</v>
      </c>
      <c r="O19" s="3">
        <v>1743.54</v>
      </c>
      <c r="P19" s="20">
        <f t="shared" si="2"/>
        <v>683559.55175999994</v>
      </c>
      <c r="Q19" s="20">
        <f t="shared" si="3"/>
        <v>332299.65363999997</v>
      </c>
      <c r="R19" s="20">
        <f t="shared" si="3"/>
        <v>230273.38850999996</v>
      </c>
      <c r="S19" s="20">
        <f t="shared" si="4"/>
        <v>826340.05918999994</v>
      </c>
      <c r="T19" s="20">
        <f t="shared" si="1"/>
        <v>2072472.6530999998</v>
      </c>
      <c r="U19" s="23"/>
      <c r="V19" s="23"/>
      <c r="W19" s="23"/>
      <c r="X19" s="22"/>
      <c r="Y19" s="22"/>
    </row>
    <row r="20" spans="1:25" s="5" customFormat="1" ht="51.75" customHeight="1">
      <c r="A20" s="17" t="s">
        <v>13</v>
      </c>
      <c r="B20" s="18" t="s">
        <v>14</v>
      </c>
      <c r="C20" s="18" t="s">
        <v>3</v>
      </c>
      <c r="D20" s="18" t="s">
        <v>24</v>
      </c>
      <c r="E20" s="18"/>
      <c r="F20" s="18"/>
      <c r="G20" s="19">
        <f>'2023'!G22</f>
        <v>679.57899999999995</v>
      </c>
      <c r="H20" s="19">
        <f>'2023'!H22</f>
        <v>329.315</v>
      </c>
      <c r="I20" s="19">
        <f>'2023'!I22</f>
        <v>168.49600000000001</v>
      </c>
      <c r="J20" s="19">
        <f>'2023'!J22</f>
        <v>689.30099999999993</v>
      </c>
      <c r="K20" s="19">
        <f t="shared" si="0"/>
        <v>1866.691</v>
      </c>
      <c r="L20" s="3">
        <v>4104.79</v>
      </c>
      <c r="M20" s="3">
        <v>4560.6499999999996</v>
      </c>
      <c r="N20" s="3">
        <v>1568.32</v>
      </c>
      <c r="O20" s="3">
        <v>1631.05</v>
      </c>
      <c r="P20" s="20">
        <f t="shared" si="2"/>
        <v>1723731.7461300001</v>
      </c>
      <c r="Q20" s="20">
        <f t="shared" si="3"/>
        <v>835297.61805000005</v>
      </c>
      <c r="R20" s="20">
        <f t="shared" si="3"/>
        <v>493625.88159999996</v>
      </c>
      <c r="S20" s="20">
        <f t="shared" si="4"/>
        <v>2019376.2095999995</v>
      </c>
      <c r="T20" s="20">
        <f t="shared" si="1"/>
        <v>5072031.4553799992</v>
      </c>
      <c r="U20" s="23"/>
      <c r="V20" s="23"/>
      <c r="W20" s="23"/>
      <c r="X20" s="22"/>
      <c r="Y20" s="22"/>
    </row>
    <row r="21" spans="1:25" s="5" customFormat="1" ht="51.75" customHeight="1">
      <c r="A21" s="17" t="s">
        <v>13</v>
      </c>
      <c r="B21" s="18" t="s">
        <v>14</v>
      </c>
      <c r="C21" s="18" t="s">
        <v>3</v>
      </c>
      <c r="D21" s="18" t="s">
        <v>25</v>
      </c>
      <c r="E21" s="18"/>
      <c r="F21" s="18"/>
      <c r="G21" s="19">
        <f>'2023'!G23</f>
        <v>83.871000000000009</v>
      </c>
      <c r="H21" s="19">
        <f>'2023'!H23</f>
        <v>40.582999999999998</v>
      </c>
      <c r="I21" s="19">
        <f>'2023'!I23</f>
        <v>23.297999999999998</v>
      </c>
      <c r="J21" s="19">
        <f>'2023'!J23</f>
        <v>90.792000000000002</v>
      </c>
      <c r="K21" s="19">
        <f t="shared" si="0"/>
        <v>238.54400000000001</v>
      </c>
      <c r="L21" s="3">
        <v>3943.01</v>
      </c>
      <c r="M21" s="3">
        <v>4355.24</v>
      </c>
      <c r="N21" s="3">
        <v>1676.48</v>
      </c>
      <c r="O21" s="3">
        <v>1743.5392000000002</v>
      </c>
      <c r="P21" s="20">
        <f t="shared" si="2"/>
        <v>190096.13763000004</v>
      </c>
      <c r="Q21" s="20">
        <f t="shared" si="3"/>
        <v>91982.586990000011</v>
      </c>
      <c r="R21" s="20">
        <f t="shared" si="3"/>
        <v>60847.405238399988</v>
      </c>
      <c r="S21" s="20">
        <f t="shared" si="4"/>
        <v>237121.53903359998</v>
      </c>
      <c r="T21" s="20">
        <f t="shared" si="1"/>
        <v>580047.66889199999</v>
      </c>
      <c r="U21" s="23"/>
      <c r="V21" s="23"/>
      <c r="W21" s="23"/>
      <c r="X21" s="22"/>
      <c r="Y21" s="22"/>
    </row>
    <row r="22" spans="1:25" s="5" customFormat="1" ht="51.75" customHeight="1">
      <c r="A22" s="17" t="s">
        <v>13</v>
      </c>
      <c r="B22" s="18" t="s">
        <v>14</v>
      </c>
      <c r="C22" s="18" t="s">
        <v>3</v>
      </c>
      <c r="D22" s="18" t="s">
        <v>26</v>
      </c>
      <c r="E22" s="18"/>
      <c r="F22" s="18"/>
      <c r="G22" s="19">
        <f>'2023'!G24</f>
        <v>785.79299999999989</v>
      </c>
      <c r="H22" s="19">
        <f>'2023'!H24</f>
        <v>380.435</v>
      </c>
      <c r="I22" s="19">
        <f>'2023'!I24</f>
        <v>187.22</v>
      </c>
      <c r="J22" s="19">
        <f>'2023'!J24</f>
        <v>780.2940000000001</v>
      </c>
      <c r="K22" s="19">
        <f t="shared" si="0"/>
        <v>2133.7420000000002</v>
      </c>
      <c r="L22" s="3">
        <v>4104.79</v>
      </c>
      <c r="M22" s="3">
        <v>4560.6499999999996</v>
      </c>
      <c r="N22" s="3">
        <v>1676.48</v>
      </c>
      <c r="O22" s="3">
        <v>1743.54</v>
      </c>
      <c r="P22" s="20">
        <f t="shared" si="2"/>
        <v>1908148.9998299996</v>
      </c>
      <c r="Q22" s="20">
        <f t="shared" si="3"/>
        <v>923814.11485000001</v>
      </c>
      <c r="R22" s="20">
        <f t="shared" si="3"/>
        <v>527419.33419999992</v>
      </c>
      <c r="S22" s="20">
        <f t="shared" si="4"/>
        <v>2198174.0303400001</v>
      </c>
      <c r="T22" s="20">
        <f t="shared" si="1"/>
        <v>5557556.4792199992</v>
      </c>
      <c r="U22" s="23"/>
      <c r="V22" s="23"/>
      <c r="W22" s="23"/>
      <c r="X22" s="22"/>
      <c r="Y22" s="22"/>
    </row>
    <row r="23" spans="1:25" s="5" customFormat="1" ht="51.75" customHeight="1">
      <c r="A23" s="17" t="s">
        <v>27</v>
      </c>
      <c r="B23" s="18" t="s">
        <v>28</v>
      </c>
      <c r="C23" s="18" t="s">
        <v>3</v>
      </c>
      <c r="D23" s="18" t="s">
        <v>347</v>
      </c>
      <c r="E23" s="18" t="s">
        <v>348</v>
      </c>
      <c r="F23" s="18"/>
      <c r="G23" s="19">
        <f>'2023'!G25</f>
        <v>448.11999999999995</v>
      </c>
      <c r="H23" s="19">
        <f>'2023'!H25</f>
        <v>223.56</v>
      </c>
      <c r="I23" s="19">
        <f>'2023'!I25</f>
        <v>147.31</v>
      </c>
      <c r="J23" s="19">
        <f>'2023'!J25</f>
        <v>435.19999999999993</v>
      </c>
      <c r="K23" s="19">
        <f t="shared" si="0"/>
        <v>1254.19</v>
      </c>
      <c r="L23" s="3">
        <v>2774.1686524707229</v>
      </c>
      <c r="M23" s="3">
        <v>2875.666889035334</v>
      </c>
      <c r="N23" s="3">
        <v>1925.248</v>
      </c>
      <c r="O23" s="3">
        <v>2002.25792</v>
      </c>
      <c r="P23" s="20">
        <f t="shared" si="2"/>
        <v>380418.32278518029</v>
      </c>
      <c r="Q23" s="20">
        <f t="shared" si="3"/>
        <v>189784.70106635481</v>
      </c>
      <c r="R23" s="20">
        <f t="shared" si="3"/>
        <v>128661.87522859505</v>
      </c>
      <c r="S23" s="20">
        <f t="shared" si="4"/>
        <v>380107.58332417725</v>
      </c>
      <c r="T23" s="20">
        <f t="shared" si="1"/>
        <v>1078972.4824043072</v>
      </c>
      <c r="U23" s="23"/>
      <c r="V23" s="23"/>
      <c r="W23" s="23"/>
      <c r="X23" s="22"/>
      <c r="Y23" s="22"/>
    </row>
    <row r="24" spans="1:25" s="5" customFormat="1" ht="51.75" customHeight="1">
      <c r="A24" s="17" t="s">
        <v>30</v>
      </c>
      <c r="B24" s="18" t="s">
        <v>31</v>
      </c>
      <c r="C24" s="18" t="s">
        <v>3</v>
      </c>
      <c r="D24" s="18" t="s">
        <v>29</v>
      </c>
      <c r="E24" s="18"/>
      <c r="F24" s="18"/>
      <c r="G24" s="19">
        <f>'2023'!G26</f>
        <v>366.91200000000003</v>
      </c>
      <c r="H24" s="19">
        <f>'2023'!H26</f>
        <v>132.703</v>
      </c>
      <c r="I24" s="19">
        <f>'2023'!I26</f>
        <v>25.268999999999998</v>
      </c>
      <c r="J24" s="19">
        <f>'2023'!J26</f>
        <v>224.417</v>
      </c>
      <c r="K24" s="19">
        <f t="shared" si="0"/>
        <v>749.30100000000004</v>
      </c>
      <c r="L24" s="3">
        <v>3592.7561241266403</v>
      </c>
      <c r="M24" s="3">
        <v>4026.2996228407706</v>
      </c>
      <c r="N24" s="3">
        <v>1925.248</v>
      </c>
      <c r="O24" s="3">
        <v>2002.25792</v>
      </c>
      <c r="P24" s="20">
        <f t="shared" si="2"/>
        <v>611828.74083955388</v>
      </c>
      <c r="Q24" s="20">
        <f t="shared" si="3"/>
        <v>221283.33059597755</v>
      </c>
      <c r="R24" s="20">
        <f t="shared" si="3"/>
        <v>51145.509789083429</v>
      </c>
      <c r="S24" s="20">
        <f t="shared" si="4"/>
        <v>454229.36682641722</v>
      </c>
      <c r="T24" s="20">
        <f t="shared" si="1"/>
        <v>1338486.9480510319</v>
      </c>
      <c r="U24" s="23"/>
      <c r="V24" s="23"/>
      <c r="W24" s="23"/>
      <c r="X24" s="22"/>
      <c r="Y24" s="22"/>
    </row>
    <row r="25" spans="1:25" s="5" customFormat="1" ht="51.75" customHeight="1">
      <c r="A25" s="17" t="s">
        <v>32</v>
      </c>
      <c r="B25" s="18" t="s">
        <v>33</v>
      </c>
      <c r="C25" s="18" t="s">
        <v>3</v>
      </c>
      <c r="D25" s="18" t="s">
        <v>29</v>
      </c>
      <c r="E25" s="18"/>
      <c r="F25" s="18"/>
      <c r="G25" s="19">
        <f>'2023'!G27</f>
        <v>27945.523000000001</v>
      </c>
      <c r="H25" s="19">
        <f>'2023'!H27</f>
        <v>11107.673999999999</v>
      </c>
      <c r="I25" s="19">
        <f>'2023'!I27</f>
        <v>4559.527</v>
      </c>
      <c r="J25" s="19">
        <f>'2023'!J27</f>
        <v>17422.05</v>
      </c>
      <c r="K25" s="19">
        <f t="shared" si="0"/>
        <v>61034.774000000005</v>
      </c>
      <c r="L25" s="3">
        <v>3479.55</v>
      </c>
      <c r="M25" s="3">
        <v>3857.95</v>
      </c>
      <c r="N25" s="3">
        <v>1654.85</v>
      </c>
      <c r="O25" s="3">
        <v>1721.04</v>
      </c>
      <c r="P25" s="20">
        <f t="shared" si="2"/>
        <v>50992195.818100013</v>
      </c>
      <c r="Q25" s="20">
        <f t="shared" si="3"/>
        <v>20268172.7478</v>
      </c>
      <c r="R25" s="20">
        <f t="shared" si="3"/>
        <v>9743298.8415699992</v>
      </c>
      <c r="S25" s="20">
        <f t="shared" si="4"/>
        <v>37229352.865499996</v>
      </c>
      <c r="T25" s="20">
        <f t="shared" si="1"/>
        <v>118233020.27297002</v>
      </c>
      <c r="U25" s="23"/>
      <c r="V25" s="23"/>
      <c r="W25" s="23"/>
      <c r="X25" s="22"/>
      <c r="Y25" s="22"/>
    </row>
    <row r="26" spans="1:25" s="5" customFormat="1" ht="51.75" customHeight="1">
      <c r="A26" s="17" t="s">
        <v>32</v>
      </c>
      <c r="B26" s="18" t="s">
        <v>33</v>
      </c>
      <c r="C26" s="18" t="s">
        <v>3</v>
      </c>
      <c r="D26" s="18" t="s">
        <v>34</v>
      </c>
      <c r="E26" s="18"/>
      <c r="F26" s="18"/>
      <c r="G26" s="19">
        <f>'2023'!G28</f>
        <v>2629.8820000000001</v>
      </c>
      <c r="H26" s="19">
        <f>'2023'!H28</f>
        <v>667.851</v>
      </c>
      <c r="I26" s="19">
        <f>'2023'!I28</f>
        <v>467.45</v>
      </c>
      <c r="J26" s="19">
        <f>'2023'!J28</f>
        <v>1542.49</v>
      </c>
      <c r="K26" s="19">
        <f t="shared" si="0"/>
        <v>5307.6729999999998</v>
      </c>
      <c r="L26" s="3">
        <v>3031.34</v>
      </c>
      <c r="M26" s="3">
        <v>3363.35</v>
      </c>
      <c r="N26" s="3">
        <v>1730.56</v>
      </c>
      <c r="O26" s="3">
        <v>1799.78</v>
      </c>
      <c r="P26" s="20">
        <f t="shared" si="2"/>
        <v>3420897.9079600004</v>
      </c>
      <c r="Q26" s="20">
        <f t="shared" si="3"/>
        <v>868727.22378000012</v>
      </c>
      <c r="R26" s="20">
        <f t="shared" si="3"/>
        <v>730890.79649999994</v>
      </c>
      <c r="S26" s="20">
        <f t="shared" si="4"/>
        <v>2411791.0893000001</v>
      </c>
      <c r="T26" s="20">
        <f t="shared" si="1"/>
        <v>7432307.0175400004</v>
      </c>
      <c r="U26" s="23"/>
      <c r="V26" s="23"/>
      <c r="W26" s="23"/>
      <c r="X26" s="22"/>
      <c r="Y26" s="22"/>
    </row>
    <row r="27" spans="1:25" s="41" customFormat="1" ht="51.75" customHeight="1">
      <c r="A27" s="21" t="s">
        <v>295</v>
      </c>
      <c r="B27" s="18" t="s">
        <v>296</v>
      </c>
      <c r="C27" s="18" t="s">
        <v>3</v>
      </c>
      <c r="D27" s="18" t="s">
        <v>24</v>
      </c>
      <c r="E27" s="18"/>
      <c r="F27" s="18"/>
      <c r="G27" s="19">
        <f>'2023'!G29</f>
        <v>61.82</v>
      </c>
      <c r="H27" s="19">
        <f>'2023'!H29</f>
        <v>26.5</v>
      </c>
      <c r="I27" s="19">
        <f>'2023'!I29</f>
        <v>11.78</v>
      </c>
      <c r="J27" s="19">
        <f>'2023'!J29</f>
        <v>47.1</v>
      </c>
      <c r="K27" s="37">
        <f>G27+H27+I27+J27</f>
        <v>147.19999999999999</v>
      </c>
      <c r="L27" s="4">
        <v>9634.5044636999992</v>
      </c>
      <c r="M27" s="3">
        <v>10600.554836530202</v>
      </c>
      <c r="N27" s="4">
        <v>1568.3200000000002</v>
      </c>
      <c r="O27" s="3">
        <v>1631.0528000000002</v>
      </c>
      <c r="P27" s="20">
        <f>G27*(L27-N27)</f>
        <v>498651.52354593395</v>
      </c>
      <c r="Q27" s="20">
        <f>(L27-N27)*H27</f>
        <v>213753.88828804999</v>
      </c>
      <c r="R27" s="20">
        <f>(M27-O27)*I27</f>
        <v>105660.73399032578</v>
      </c>
      <c r="S27" s="20">
        <f>(M27-O27)*J27</f>
        <v>422463.54592057253</v>
      </c>
      <c r="T27" s="20">
        <f>SUM(P27:S27)</f>
        <v>1240529.6917448824</v>
      </c>
      <c r="U27" s="44"/>
      <c r="V27" s="39"/>
      <c r="W27" s="39"/>
      <c r="X27" s="22"/>
      <c r="Y27" s="22"/>
    </row>
    <row r="28" spans="1:25" s="5" customFormat="1" ht="14.25" customHeight="1">
      <c r="A28" s="17"/>
      <c r="B28" s="18"/>
      <c r="C28" s="18"/>
      <c r="D28" s="18"/>
      <c r="E28" s="18"/>
      <c r="F28" s="18"/>
      <c r="G28" s="19"/>
      <c r="H28" s="19"/>
      <c r="I28" s="19"/>
      <c r="J28" s="19"/>
      <c r="K28" s="19"/>
      <c r="L28" s="3"/>
      <c r="M28" s="3"/>
      <c r="N28" s="3"/>
      <c r="O28" s="3"/>
      <c r="P28" s="20"/>
      <c r="Q28" s="20"/>
      <c r="R28" s="20"/>
      <c r="S28" s="20"/>
      <c r="T28" s="20"/>
      <c r="U28" s="23"/>
      <c r="V28" s="23"/>
      <c r="W28" s="23"/>
      <c r="X28" s="22"/>
      <c r="Y28" s="22"/>
    </row>
    <row r="29" spans="1:25" s="96" customFormat="1" ht="53.25" customHeight="1">
      <c r="A29" s="89" t="s">
        <v>35</v>
      </c>
      <c r="B29" s="90" t="s">
        <v>36</v>
      </c>
      <c r="C29" s="90" t="s">
        <v>297</v>
      </c>
      <c r="D29" s="90" t="s">
        <v>305</v>
      </c>
      <c r="E29" s="90"/>
      <c r="F29" s="90" t="s">
        <v>306</v>
      </c>
      <c r="G29" s="91">
        <f>'2023'!G31</f>
        <v>410.84400000000005</v>
      </c>
      <c r="H29" s="91">
        <f>'2023'!H31</f>
        <v>273.89600000000002</v>
      </c>
      <c r="I29" s="91">
        <f>'2023'!I31</f>
        <v>139.9</v>
      </c>
      <c r="J29" s="91">
        <f>'2023'!J31</f>
        <v>416.74800000000005</v>
      </c>
      <c r="K29" s="91">
        <f>G29+H29+I29+J29</f>
        <v>1241.3879999999999</v>
      </c>
      <c r="L29" s="92">
        <v>8306.6957433596253</v>
      </c>
      <c r="M29" s="92">
        <v>9141.5186655672678</v>
      </c>
      <c r="N29" s="92">
        <v>1442.1340544000002</v>
      </c>
      <c r="O29" s="92">
        <v>1499.8194165760003</v>
      </c>
      <c r="P29" s="93">
        <f t="shared" si="2"/>
        <v>2820263.9825389283</v>
      </c>
      <c r="Q29" s="93">
        <f t="shared" si="3"/>
        <v>1880175.9883592855</v>
      </c>
      <c r="R29" s="93">
        <f t="shared" si="3"/>
        <v>1069073.7249338783</v>
      </c>
      <c r="S29" s="93">
        <f t="shared" si="4"/>
        <v>3184662.8786186129</v>
      </c>
      <c r="T29" s="93">
        <f t="shared" si="1"/>
        <v>8954176.5744507052</v>
      </c>
      <c r="U29" s="94"/>
      <c r="V29" s="94"/>
      <c r="W29" s="94"/>
      <c r="X29" s="95"/>
      <c r="Y29" s="95"/>
    </row>
    <row r="30" spans="1:25" s="96" customFormat="1" ht="53.25" customHeight="1">
      <c r="A30" s="89" t="s">
        <v>35</v>
      </c>
      <c r="B30" s="90" t="s">
        <v>36</v>
      </c>
      <c r="C30" s="90" t="s">
        <v>297</v>
      </c>
      <c r="D30" s="90" t="s">
        <v>298</v>
      </c>
      <c r="E30" s="90"/>
      <c r="F30" s="90" t="s">
        <v>299</v>
      </c>
      <c r="G30" s="91">
        <f>'2023'!G32</f>
        <v>1572.2560000000001</v>
      </c>
      <c r="H30" s="91">
        <f>'2023'!H32</f>
        <v>1016.3579999999999</v>
      </c>
      <c r="I30" s="91">
        <f>'2023'!I32</f>
        <v>495.66899999999998</v>
      </c>
      <c r="J30" s="91">
        <f>'2023'!J32</f>
        <v>1525.6990000000001</v>
      </c>
      <c r="K30" s="91">
        <f>G30+H30+I30+J30</f>
        <v>4609.982</v>
      </c>
      <c r="L30" s="92">
        <v>7735.9259303549916</v>
      </c>
      <c r="M30" s="92">
        <v>8488.9143623169039</v>
      </c>
      <c r="N30" s="92">
        <v>1442.1340544000002</v>
      </c>
      <c r="O30" s="92">
        <v>1499.8194165760003</v>
      </c>
      <c r="P30" s="93">
        <f t="shared" si="2"/>
        <v>9895452.0397214908</v>
      </c>
      <c r="Q30" s="93">
        <f t="shared" si="3"/>
        <v>6396745.7234618627</v>
      </c>
      <c r="R30" s="93">
        <f t="shared" si="3"/>
        <v>3464277.7026604475</v>
      </c>
      <c r="S30" s="93">
        <f t="shared" si="4"/>
        <v>10663255.16962195</v>
      </c>
      <c r="T30" s="93">
        <f t="shared" si="1"/>
        <v>30419730.635465749</v>
      </c>
      <c r="U30" s="94"/>
      <c r="V30" s="94"/>
      <c r="W30" s="94"/>
      <c r="X30" s="95"/>
      <c r="Y30" s="95"/>
    </row>
    <row r="31" spans="1:25" s="96" customFormat="1" ht="53.25" customHeight="1">
      <c r="A31" s="89" t="s">
        <v>35</v>
      </c>
      <c r="B31" s="90" t="s">
        <v>36</v>
      </c>
      <c r="C31" s="90" t="s">
        <v>297</v>
      </c>
      <c r="D31" s="90" t="s">
        <v>302</v>
      </c>
      <c r="E31" s="90"/>
      <c r="F31" s="90"/>
      <c r="G31" s="91">
        <f>'2023'!G33</f>
        <v>2823.502</v>
      </c>
      <c r="H31" s="91">
        <f>'2023'!H33</f>
        <v>1019.2060000000001</v>
      </c>
      <c r="I31" s="91">
        <f>'2023'!I33</f>
        <v>382.79199999999997</v>
      </c>
      <c r="J31" s="91">
        <f>'2023'!J33</f>
        <v>2745.386</v>
      </c>
      <c r="K31" s="91">
        <f>G31+H31+I31+J31</f>
        <v>6970.8860000000004</v>
      </c>
      <c r="L31" s="92">
        <v>11121.497227879821</v>
      </c>
      <c r="M31" s="92">
        <v>12380.889308332697</v>
      </c>
      <c r="N31" s="92">
        <v>1874.769728</v>
      </c>
      <c r="O31" s="92">
        <v>1949.76051712</v>
      </c>
      <c r="P31" s="93">
        <f t="shared" si="2"/>
        <v>26108153.589365676</v>
      </c>
      <c r="Q31" s="93">
        <f t="shared" si="3"/>
        <v>9424320.1482425146</v>
      </c>
      <c r="R31" s="93">
        <f t="shared" si="3"/>
        <v>3992952.6522458903</v>
      </c>
      <c r="S31" s="93">
        <f t="shared" si="4"/>
        <v>28637474.947592262</v>
      </c>
      <c r="T31" s="93">
        <f t="shared" si="1"/>
        <v>68162901.337446347</v>
      </c>
      <c r="U31" s="94"/>
      <c r="V31" s="94"/>
      <c r="W31" s="94"/>
      <c r="X31" s="95"/>
      <c r="Y31" s="95"/>
    </row>
    <row r="32" spans="1:25" s="96" customFormat="1" ht="53.25" customHeight="1">
      <c r="A32" s="89" t="s">
        <v>35</v>
      </c>
      <c r="B32" s="90" t="s">
        <v>36</v>
      </c>
      <c r="C32" s="90" t="s">
        <v>297</v>
      </c>
      <c r="D32" s="90" t="s">
        <v>300</v>
      </c>
      <c r="E32" s="90"/>
      <c r="F32" s="90" t="s">
        <v>301</v>
      </c>
      <c r="G32" s="91">
        <f>'2023'!G34</f>
        <v>182.745</v>
      </c>
      <c r="H32" s="91">
        <f>'2023'!H34</f>
        <v>112.66499999999999</v>
      </c>
      <c r="I32" s="91">
        <f>'2023'!I34</f>
        <v>65.644999999999996</v>
      </c>
      <c r="J32" s="91">
        <f>'2023'!J34</f>
        <v>195.22</v>
      </c>
      <c r="K32" s="91">
        <f>G32+H32+I32+J32</f>
        <v>556.27499999999998</v>
      </c>
      <c r="L32" s="92">
        <v>11731.74358496043</v>
      </c>
      <c r="M32" s="92">
        <v>12854.639042378063</v>
      </c>
      <c r="N32" s="92">
        <v>1604.3697280000001</v>
      </c>
      <c r="O32" s="92">
        <v>1668.5445171200001</v>
      </c>
      <c r="P32" s="93">
        <f t="shared" si="2"/>
        <v>1850726.9354902338</v>
      </c>
      <c r="Q32" s="93">
        <f t="shared" si="3"/>
        <v>1141000.5755944469</v>
      </c>
      <c r="R32" s="93">
        <f t="shared" si="3"/>
        <v>734311.1751105655</v>
      </c>
      <c r="S32" s="93">
        <f t="shared" si="4"/>
        <v>2183749.3732208791</v>
      </c>
      <c r="T32" s="93">
        <f t="shared" si="1"/>
        <v>5909788.0594161246</v>
      </c>
      <c r="U32" s="94"/>
      <c r="V32" s="94"/>
      <c r="W32" s="94"/>
      <c r="X32" s="95"/>
      <c r="Y32" s="95"/>
    </row>
    <row r="33" spans="1:25" s="96" customFormat="1" ht="53.25" customHeight="1">
      <c r="A33" s="89" t="s">
        <v>35</v>
      </c>
      <c r="B33" s="90" t="s">
        <v>36</v>
      </c>
      <c r="C33" s="90" t="s">
        <v>297</v>
      </c>
      <c r="D33" s="90" t="s">
        <v>303</v>
      </c>
      <c r="E33" s="90"/>
      <c r="F33" s="90" t="s">
        <v>304</v>
      </c>
      <c r="G33" s="91">
        <f>'2023'!G35</f>
        <v>163.59299999999999</v>
      </c>
      <c r="H33" s="91">
        <f>'2023'!H35</f>
        <v>78.951999999999998</v>
      </c>
      <c r="I33" s="91">
        <f>'2023'!I35</f>
        <v>38.171999999999997</v>
      </c>
      <c r="J33" s="91">
        <f>'2023'!J35</f>
        <v>163.59299999999999</v>
      </c>
      <c r="K33" s="91">
        <f>G33+H33+I33+J33</f>
        <v>444.30999999999995</v>
      </c>
      <c r="L33" s="92">
        <v>11005.877521391085</v>
      </c>
      <c r="M33" s="92">
        <v>11980.406764474617</v>
      </c>
      <c r="N33" s="92">
        <v>1442.1340544000002</v>
      </c>
      <c r="O33" s="92">
        <v>1499.8194165760003</v>
      </c>
      <c r="P33" s="93">
        <f t="shared" si="2"/>
        <v>1564561.4849954725</v>
      </c>
      <c r="Q33" s="93">
        <f t="shared" si="3"/>
        <v>755076.67420588015</v>
      </c>
      <c r="R33" s="93">
        <f t="shared" si="3"/>
        <v>400064.98024398601</v>
      </c>
      <c r="S33" s="93">
        <f t="shared" si="4"/>
        <v>1714550.7260047784</v>
      </c>
      <c r="T33" s="93">
        <f t="shared" si="1"/>
        <v>4434253.8654501177</v>
      </c>
      <c r="U33" s="94"/>
      <c r="V33" s="94"/>
      <c r="W33" s="94"/>
      <c r="X33" s="95"/>
      <c r="Y33" s="95"/>
    </row>
    <row r="34" spans="1:25" s="5" customFormat="1" ht="14.25" customHeight="1">
      <c r="A34" s="17"/>
      <c r="B34" s="18"/>
      <c r="C34" s="18"/>
      <c r="D34" s="18"/>
      <c r="E34" s="18"/>
      <c r="F34" s="18"/>
      <c r="G34" s="19"/>
      <c r="H34" s="19"/>
      <c r="I34" s="19"/>
      <c r="J34" s="19"/>
      <c r="K34" s="19"/>
      <c r="L34" s="3"/>
      <c r="M34" s="3"/>
      <c r="N34" s="3"/>
      <c r="O34" s="3"/>
      <c r="P34" s="20"/>
      <c r="Q34" s="20"/>
      <c r="R34" s="20"/>
      <c r="S34" s="20"/>
      <c r="T34" s="20"/>
      <c r="U34" s="23"/>
      <c r="V34" s="23"/>
      <c r="W34" s="23"/>
      <c r="X34" s="22"/>
      <c r="Y34" s="22"/>
    </row>
    <row r="35" spans="1:25" s="5" customFormat="1" ht="53.25" customHeight="1">
      <c r="A35" s="17" t="s">
        <v>99</v>
      </c>
      <c r="B35" s="18" t="s">
        <v>100</v>
      </c>
      <c r="C35" s="18" t="s">
        <v>234</v>
      </c>
      <c r="D35" s="18" t="s">
        <v>235</v>
      </c>
      <c r="E35" s="18"/>
      <c r="F35" s="18"/>
      <c r="G35" s="19">
        <f>'2023'!G37</f>
        <v>115.259</v>
      </c>
      <c r="H35" s="19">
        <f>'2023'!H37</f>
        <v>61.399000000000001</v>
      </c>
      <c r="I35" s="19">
        <f>'2023'!I37</f>
        <v>22.43</v>
      </c>
      <c r="J35" s="19">
        <f>'2023'!J37</f>
        <v>119.27699999999999</v>
      </c>
      <c r="K35" s="19">
        <f t="shared" ref="K35:K43" si="5">G35+H35+I35+J35</f>
        <v>318.36500000000001</v>
      </c>
      <c r="L35" s="3">
        <v>5499.3224273200012</v>
      </c>
      <c r="M35" s="3">
        <v>5499.3224273200021</v>
      </c>
      <c r="N35" s="3">
        <v>1449.3440000000003</v>
      </c>
      <c r="O35" s="3">
        <v>1507.3177600000004</v>
      </c>
      <c r="P35" s="20">
        <f t="shared" si="2"/>
        <v>466796.46355447604</v>
      </c>
      <c r="Q35" s="20">
        <f t="shared" si="3"/>
        <v>248664.62545902075</v>
      </c>
      <c r="R35" s="20">
        <f t="shared" si="3"/>
        <v>89540.664687987635</v>
      </c>
      <c r="S35" s="20">
        <f t="shared" si="4"/>
        <v>476154.3407039278</v>
      </c>
      <c r="T35" s="20">
        <f t="shared" si="1"/>
        <v>1281156.0944054122</v>
      </c>
      <c r="U35" s="23"/>
      <c r="V35" s="23"/>
      <c r="W35" s="23"/>
      <c r="X35" s="22"/>
      <c r="Y35" s="22"/>
    </row>
    <row r="36" spans="1:25" s="5" customFormat="1" ht="53.25" customHeight="1">
      <c r="A36" s="17" t="s">
        <v>99</v>
      </c>
      <c r="B36" s="18" t="s">
        <v>100</v>
      </c>
      <c r="C36" s="18" t="s">
        <v>234</v>
      </c>
      <c r="D36" s="18" t="s">
        <v>236</v>
      </c>
      <c r="E36" s="18"/>
      <c r="F36" s="18"/>
      <c r="G36" s="19">
        <f>'2023'!G38</f>
        <v>461.53899999999999</v>
      </c>
      <c r="H36" s="19">
        <f>'2023'!H38</f>
        <v>195.66300000000001</v>
      </c>
      <c r="I36" s="19">
        <f>'2023'!I38</f>
        <v>63.97</v>
      </c>
      <c r="J36" s="19">
        <f>'2023'!J38</f>
        <v>369.47900000000004</v>
      </c>
      <c r="K36" s="19">
        <f t="shared" si="5"/>
        <v>1090.6510000000001</v>
      </c>
      <c r="L36" s="3">
        <v>5499.3224273199994</v>
      </c>
      <c r="M36" s="3">
        <v>5499.3224273200003</v>
      </c>
      <c r="N36" s="3">
        <v>1806.2719999999999</v>
      </c>
      <c r="O36" s="3">
        <v>1878.52288</v>
      </c>
      <c r="P36" s="20">
        <f t="shared" si="2"/>
        <v>1704486.8011748451</v>
      </c>
      <c r="Q36" s="20">
        <f t="shared" si="3"/>
        <v>722593.32576071308</v>
      </c>
      <c r="R36" s="20">
        <f t="shared" si="3"/>
        <v>231622.54704206041</v>
      </c>
      <c r="S36" s="20">
        <f t="shared" si="4"/>
        <v>1337809.3959442466</v>
      </c>
      <c r="T36" s="20">
        <f t="shared" si="1"/>
        <v>3996512.0699218656</v>
      </c>
      <c r="U36" s="23"/>
      <c r="V36" s="23"/>
      <c r="W36" s="23"/>
      <c r="X36" s="22"/>
      <c r="Y36" s="22"/>
    </row>
    <row r="37" spans="1:25" s="5" customFormat="1" ht="85.5" customHeight="1">
      <c r="A37" s="17" t="s">
        <v>99</v>
      </c>
      <c r="B37" s="18" t="s">
        <v>100</v>
      </c>
      <c r="C37" s="18" t="s">
        <v>234</v>
      </c>
      <c r="D37" s="18" t="s">
        <v>237</v>
      </c>
      <c r="E37" s="18"/>
      <c r="F37" s="18"/>
      <c r="G37" s="19">
        <f>'2023'!G39</f>
        <v>5341.1970000000001</v>
      </c>
      <c r="H37" s="19">
        <f>'2023'!H39</f>
        <v>1794.085</v>
      </c>
      <c r="I37" s="19">
        <f>'2023'!I39</f>
        <v>679.54499999999996</v>
      </c>
      <c r="J37" s="19">
        <f>'2023'!J39</f>
        <v>4165.8690000000006</v>
      </c>
      <c r="K37" s="19">
        <f t="shared" si="5"/>
        <v>11980.696</v>
      </c>
      <c r="L37" s="3">
        <v>5499.3224273199994</v>
      </c>
      <c r="M37" s="3">
        <v>5499.3224273200003</v>
      </c>
      <c r="N37" s="3">
        <v>1806.2719999999999</v>
      </c>
      <c r="O37" s="3">
        <v>1878.52288</v>
      </c>
      <c r="P37" s="20">
        <f t="shared" si="2"/>
        <v>19725309.8632503</v>
      </c>
      <c r="Q37" s="20">
        <f t="shared" si="3"/>
        <v>6625646.3758984013</v>
      </c>
      <c r="R37" s="20">
        <f t="shared" si="3"/>
        <v>2460496.2283835695</v>
      </c>
      <c r="S37" s="20">
        <f t="shared" si="4"/>
        <v>15083776.589394424</v>
      </c>
      <c r="T37" s="20">
        <f t="shared" si="1"/>
        <v>43895229.056926697</v>
      </c>
      <c r="U37" s="23"/>
      <c r="V37" s="23"/>
      <c r="W37" s="23"/>
      <c r="X37" s="22"/>
      <c r="Y37" s="22"/>
    </row>
    <row r="38" spans="1:25" s="5" customFormat="1" ht="54" customHeight="1">
      <c r="A38" s="17" t="s">
        <v>238</v>
      </c>
      <c r="B38" s="18" t="s">
        <v>239</v>
      </c>
      <c r="C38" s="18" t="s">
        <v>234</v>
      </c>
      <c r="D38" s="18" t="s">
        <v>240</v>
      </c>
      <c r="E38" s="18"/>
      <c r="F38" s="18"/>
      <c r="G38" s="19">
        <f>'2023'!G40</f>
        <v>40.53</v>
      </c>
      <c r="H38" s="19">
        <f>'2023'!H40</f>
        <v>19.611000000000001</v>
      </c>
      <c r="I38" s="19">
        <f>'2023'!I40</f>
        <v>6.7690000000000001</v>
      </c>
      <c r="J38" s="19">
        <f>'2023'!J40</f>
        <v>58.53</v>
      </c>
      <c r="K38" s="19">
        <f t="shared" si="5"/>
        <v>125.44000000000001</v>
      </c>
      <c r="L38" s="3">
        <v>16319.345721699998</v>
      </c>
      <c r="M38" s="3">
        <v>18006.289324392586</v>
      </c>
      <c r="N38" s="3">
        <f>'2024'!O38</f>
        <v>2040.48</v>
      </c>
      <c r="O38" s="3">
        <f>N38*1.04</f>
        <v>2122.0992000000001</v>
      </c>
      <c r="P38" s="20">
        <f t="shared" si="2"/>
        <v>578722.42770050094</v>
      </c>
      <c r="Q38" s="20">
        <f t="shared" si="3"/>
        <v>280022.83566825866</v>
      </c>
      <c r="R38" s="20">
        <f t="shared" si="3"/>
        <v>107520.08295201341</v>
      </c>
      <c r="S38" s="20">
        <f t="shared" si="4"/>
        <v>929701.64798069804</v>
      </c>
      <c r="T38" s="20">
        <f t="shared" si="1"/>
        <v>1895966.9943014709</v>
      </c>
      <c r="U38" s="23"/>
      <c r="V38" s="23"/>
      <c r="W38" s="23"/>
      <c r="X38" s="22"/>
      <c r="Y38" s="22"/>
    </row>
    <row r="39" spans="1:25" s="5" customFormat="1" ht="54" customHeight="1">
      <c r="A39" s="17" t="s">
        <v>238</v>
      </c>
      <c r="B39" s="18" t="s">
        <v>239</v>
      </c>
      <c r="C39" s="18" t="s">
        <v>234</v>
      </c>
      <c r="D39" s="18" t="s">
        <v>241</v>
      </c>
      <c r="E39" s="18"/>
      <c r="F39" s="18"/>
      <c r="G39" s="19">
        <f>'2023'!G41</f>
        <v>607.02600000000007</v>
      </c>
      <c r="H39" s="19">
        <f>'2023'!H41</f>
        <v>293.72300000000001</v>
      </c>
      <c r="I39" s="19">
        <f>'2023'!I41</f>
        <v>101.17</v>
      </c>
      <c r="J39" s="19">
        <f>'2023'!J41</f>
        <v>607.02600000000007</v>
      </c>
      <c r="K39" s="19">
        <f t="shared" si="5"/>
        <v>1608.9450000000002</v>
      </c>
      <c r="L39" s="3">
        <v>5076.3158224000008</v>
      </c>
      <c r="M39" s="3">
        <v>5632.2932696152393</v>
      </c>
      <c r="N39" s="3">
        <f>'2024'!O39</f>
        <v>2040.48</v>
      </c>
      <c r="O39" s="3">
        <f t="shared" ref="O39:O41" si="6">N39*1.04</f>
        <v>2122.0992000000001</v>
      </c>
      <c r="P39" s="20">
        <f t="shared" si="2"/>
        <v>1842831.275928183</v>
      </c>
      <c r="Q39" s="20">
        <f t="shared" si="3"/>
        <v>891694.80526279542</v>
      </c>
      <c r="R39" s="20">
        <f t="shared" si="3"/>
        <v>355126.33402297378</v>
      </c>
      <c r="S39" s="20">
        <f t="shared" si="4"/>
        <v>2130779.0653022602</v>
      </c>
      <c r="T39" s="20">
        <f t="shared" si="1"/>
        <v>5220431.4805162121</v>
      </c>
      <c r="U39" s="23"/>
      <c r="V39" s="23"/>
      <c r="W39" s="23"/>
      <c r="X39" s="22"/>
      <c r="Y39" s="22"/>
    </row>
    <row r="40" spans="1:25" s="5" customFormat="1" ht="54" customHeight="1">
      <c r="A40" s="17" t="s">
        <v>238</v>
      </c>
      <c r="B40" s="18" t="s">
        <v>239</v>
      </c>
      <c r="C40" s="18" t="s">
        <v>234</v>
      </c>
      <c r="D40" s="18" t="s">
        <v>242</v>
      </c>
      <c r="E40" s="18"/>
      <c r="F40" s="18"/>
      <c r="G40" s="19">
        <f>'2023'!G42</f>
        <v>93.983000000000004</v>
      </c>
      <c r="H40" s="19">
        <f>'2023'!H42</f>
        <v>45.655999999999999</v>
      </c>
      <c r="I40" s="19">
        <f>'2023'!I42</f>
        <v>18.463999999999999</v>
      </c>
      <c r="J40" s="19">
        <f>'2023'!J42</f>
        <v>94.167000000000002</v>
      </c>
      <c r="K40" s="19">
        <f t="shared" si="5"/>
        <v>252.27</v>
      </c>
      <c r="L40" s="3">
        <v>9619.6756565000032</v>
      </c>
      <c r="M40" s="3">
        <v>9929.3328841990078</v>
      </c>
      <c r="N40" s="3">
        <f>'2024'!O40</f>
        <v>2271.36</v>
      </c>
      <c r="O40" s="3">
        <f t="shared" si="6"/>
        <v>2362.2144000000003</v>
      </c>
      <c r="P40" s="20">
        <f t="shared" si="2"/>
        <v>690616.75034483976</v>
      </c>
      <c r="Q40" s="20">
        <f t="shared" si="3"/>
        <v>335494.69961316412</v>
      </c>
      <c r="R40" s="20">
        <f t="shared" si="3"/>
        <v>139719.27569225046</v>
      </c>
      <c r="S40" s="20">
        <f t="shared" si="4"/>
        <v>712572.84630156786</v>
      </c>
      <c r="T40" s="20">
        <f t="shared" si="1"/>
        <v>1878403.5719518219</v>
      </c>
      <c r="U40" s="23"/>
      <c r="V40" s="23"/>
      <c r="W40" s="23"/>
      <c r="X40" s="22"/>
      <c r="Y40" s="22"/>
    </row>
    <row r="41" spans="1:25" s="5" customFormat="1" ht="54" customHeight="1">
      <c r="A41" s="17" t="s">
        <v>238</v>
      </c>
      <c r="B41" s="18" t="s">
        <v>239</v>
      </c>
      <c r="C41" s="18" t="s">
        <v>234</v>
      </c>
      <c r="D41" s="18" t="s">
        <v>243</v>
      </c>
      <c r="E41" s="18"/>
      <c r="F41" s="18"/>
      <c r="G41" s="19">
        <f>'2023'!G43</f>
        <v>106.92000000000002</v>
      </c>
      <c r="H41" s="19">
        <f>'2023'!H43</f>
        <v>42.326999999999998</v>
      </c>
      <c r="I41" s="19">
        <f>'2023'!I43</f>
        <v>14.619</v>
      </c>
      <c r="J41" s="19">
        <f>'2023'!J43</f>
        <v>91.37</v>
      </c>
      <c r="K41" s="19">
        <f t="shared" si="5"/>
        <v>255.23600000000002</v>
      </c>
      <c r="L41" s="3">
        <v>9720.5518894400029</v>
      </c>
      <c r="M41" s="3">
        <v>10758.012183904593</v>
      </c>
      <c r="N41" s="3">
        <f>'2024'!O41</f>
        <v>1813.76</v>
      </c>
      <c r="O41" s="3">
        <f t="shared" si="6"/>
        <v>1886.3104000000001</v>
      </c>
      <c r="P41" s="20">
        <f t="shared" si="2"/>
        <v>845394.18881892518</v>
      </c>
      <c r="Q41" s="20">
        <f t="shared" si="3"/>
        <v>334670.78030432697</v>
      </c>
      <c r="R41" s="20">
        <f t="shared" si="3"/>
        <v>129695.40837890124</v>
      </c>
      <c r="S41" s="20">
        <f t="shared" si="4"/>
        <v>810607.3919953627</v>
      </c>
      <c r="T41" s="20">
        <f t="shared" si="1"/>
        <v>2120367.7694975161</v>
      </c>
      <c r="U41" s="23"/>
      <c r="V41" s="23"/>
      <c r="W41" s="23"/>
      <c r="X41" s="22"/>
      <c r="Y41" s="22"/>
    </row>
    <row r="42" spans="1:25" s="5" customFormat="1" ht="54" customHeight="1">
      <c r="A42" s="17" t="s">
        <v>244</v>
      </c>
      <c r="B42" s="18" t="s">
        <v>245</v>
      </c>
      <c r="C42" s="18" t="s">
        <v>234</v>
      </c>
      <c r="D42" s="18" t="s">
        <v>246</v>
      </c>
      <c r="E42" s="18"/>
      <c r="F42" s="18"/>
      <c r="G42" s="19">
        <f>'2023'!G44</f>
        <v>296.10000000000002</v>
      </c>
      <c r="H42" s="19">
        <f>'2023'!H44</f>
        <v>148.05000000000001</v>
      </c>
      <c r="I42" s="19">
        <f>'2023'!I44</f>
        <v>49.35</v>
      </c>
      <c r="J42" s="19">
        <f>'2023'!J44</f>
        <v>296.10000000000002</v>
      </c>
      <c r="K42" s="19">
        <f t="shared" si="5"/>
        <v>789.60000000000014</v>
      </c>
      <c r="L42" s="3">
        <v>3329.7</v>
      </c>
      <c r="M42" s="3">
        <v>3666.56</v>
      </c>
      <c r="N42" s="3">
        <v>2167.5</v>
      </c>
      <c r="O42" s="3">
        <v>2254.1999999999998</v>
      </c>
      <c r="P42" s="20">
        <f t="shared" si="2"/>
        <v>344127.42</v>
      </c>
      <c r="Q42" s="20">
        <f t="shared" si="3"/>
        <v>172063.71</v>
      </c>
      <c r="R42" s="20">
        <f t="shared" si="3"/>
        <v>69699.966000000015</v>
      </c>
      <c r="S42" s="20">
        <f t="shared" si="4"/>
        <v>418199.79600000009</v>
      </c>
      <c r="T42" s="20">
        <f t="shared" si="1"/>
        <v>1004090.8920000001</v>
      </c>
      <c r="U42" s="23"/>
      <c r="V42" s="23"/>
      <c r="W42" s="23"/>
      <c r="X42" s="22"/>
      <c r="Y42" s="22"/>
    </row>
    <row r="43" spans="1:25" s="5" customFormat="1" ht="54" customHeight="1">
      <c r="A43" s="17" t="s">
        <v>247</v>
      </c>
      <c r="B43" s="18" t="s">
        <v>248</v>
      </c>
      <c r="C43" s="18" t="s">
        <v>234</v>
      </c>
      <c r="D43" s="18" t="s">
        <v>249</v>
      </c>
      <c r="E43" s="18"/>
      <c r="F43" s="18"/>
      <c r="G43" s="19">
        <f>'2023'!G45</f>
        <v>411.36</v>
      </c>
      <c r="H43" s="19">
        <f>'2023'!H45</f>
        <v>199.04500000000002</v>
      </c>
      <c r="I43" s="19">
        <f>'2023'!I45</f>
        <v>68.56</v>
      </c>
      <c r="J43" s="19">
        <f>'2023'!J45</f>
        <v>411.36</v>
      </c>
      <c r="K43" s="19">
        <f t="shared" si="5"/>
        <v>1090.3249999999998</v>
      </c>
      <c r="L43" s="3">
        <v>3916.8557839999999</v>
      </c>
      <c r="M43" s="3">
        <v>4367.2941991600028</v>
      </c>
      <c r="N43" s="3">
        <v>2167.5263999999997</v>
      </c>
      <c r="O43" s="3">
        <v>2254.2274559999996</v>
      </c>
      <c r="P43" s="20">
        <f t="shared" si="2"/>
        <v>719604.13540224009</v>
      </c>
      <c r="Q43" s="20">
        <f t="shared" si="3"/>
        <v>348195.26723828004</v>
      </c>
      <c r="R43" s="20">
        <f t="shared" si="3"/>
        <v>144871.85591104982</v>
      </c>
      <c r="S43" s="20">
        <f t="shared" si="4"/>
        <v>869231.1354662989</v>
      </c>
      <c r="T43" s="20">
        <f t="shared" si="1"/>
        <v>2081902.3940178687</v>
      </c>
      <c r="U43" s="23"/>
      <c r="V43" s="23"/>
      <c r="W43" s="23"/>
      <c r="X43" s="22"/>
      <c r="Y43" s="22"/>
    </row>
    <row r="44" spans="1:25" s="5" customFormat="1" ht="14.25" customHeight="1">
      <c r="A44" s="17"/>
      <c r="B44" s="18"/>
      <c r="C44" s="18"/>
      <c r="D44" s="18"/>
      <c r="E44" s="18"/>
      <c r="F44" s="18"/>
      <c r="G44" s="19"/>
      <c r="H44" s="19"/>
      <c r="I44" s="19"/>
      <c r="J44" s="19"/>
      <c r="K44" s="19"/>
      <c r="L44" s="3"/>
      <c r="M44" s="3"/>
      <c r="N44" s="3"/>
      <c r="O44" s="3"/>
      <c r="P44" s="20"/>
      <c r="Q44" s="20"/>
      <c r="R44" s="20"/>
      <c r="S44" s="20"/>
      <c r="T44" s="20"/>
      <c r="U44" s="23"/>
      <c r="V44" s="23"/>
      <c r="W44" s="23"/>
      <c r="X44" s="22"/>
      <c r="Y44" s="22"/>
    </row>
    <row r="45" spans="1:25" s="5" customFormat="1" ht="111.75" customHeight="1">
      <c r="A45" s="17" t="s">
        <v>38</v>
      </c>
      <c r="B45" s="18" t="s">
        <v>39</v>
      </c>
      <c r="C45" s="18" t="s">
        <v>308</v>
      </c>
      <c r="D45" s="18" t="s">
        <v>318</v>
      </c>
      <c r="E45" s="18"/>
      <c r="F45" s="18"/>
      <c r="G45" s="19">
        <f>'2023'!G47</f>
        <v>6998.424</v>
      </c>
      <c r="H45" s="19">
        <f>'2023'!H47</f>
        <v>4572.0630000000001</v>
      </c>
      <c r="I45" s="19">
        <f>'2023'!I47</f>
        <v>2291.4989999999998</v>
      </c>
      <c r="J45" s="19">
        <f>'2023'!J47</f>
        <v>7042.6469999999999</v>
      </c>
      <c r="K45" s="19">
        <f t="shared" ref="K45:K50" si="7">G45+H45+I45+J45</f>
        <v>20904.633000000002</v>
      </c>
      <c r="L45" s="3">
        <v>6029.79</v>
      </c>
      <c r="M45" s="3">
        <v>6029.79</v>
      </c>
      <c r="N45" s="3">
        <v>1860.35</v>
      </c>
      <c r="O45" s="3">
        <v>1934.77</v>
      </c>
      <c r="P45" s="20">
        <f t="shared" si="2"/>
        <v>29179508.962560002</v>
      </c>
      <c r="Q45" s="20">
        <f t="shared" si="3"/>
        <v>19062942.354720004</v>
      </c>
      <c r="R45" s="20">
        <f t="shared" si="3"/>
        <v>9383734.2349799983</v>
      </c>
      <c r="S45" s="20">
        <f t="shared" si="4"/>
        <v>28839780.31794</v>
      </c>
      <c r="T45" s="20">
        <f t="shared" si="1"/>
        <v>86465965.870200008</v>
      </c>
      <c r="U45" s="23"/>
      <c r="V45" s="23"/>
      <c r="W45" s="23"/>
      <c r="X45" s="22"/>
      <c r="Y45" s="22"/>
    </row>
    <row r="46" spans="1:25" s="5" customFormat="1" ht="60.75" customHeight="1">
      <c r="A46" s="17" t="s">
        <v>35</v>
      </c>
      <c r="B46" s="18" t="s">
        <v>36</v>
      </c>
      <c r="C46" s="18" t="s">
        <v>308</v>
      </c>
      <c r="D46" s="18" t="s">
        <v>309</v>
      </c>
      <c r="E46" s="18"/>
      <c r="F46" s="18" t="s">
        <v>310</v>
      </c>
      <c r="G46" s="19">
        <f>'2023'!G48</f>
        <v>2144.3890000000001</v>
      </c>
      <c r="H46" s="19">
        <f>'2023'!H48</f>
        <v>1159.242</v>
      </c>
      <c r="I46" s="19">
        <f>'2023'!I48</f>
        <v>498.53399999999999</v>
      </c>
      <c r="J46" s="19">
        <f>'2023'!J48</f>
        <v>1878.201</v>
      </c>
      <c r="K46" s="19">
        <f t="shared" si="7"/>
        <v>5680.366</v>
      </c>
      <c r="L46" s="3">
        <v>7498.7691883999996</v>
      </c>
      <c r="M46" s="3">
        <v>8320.0629566533335</v>
      </c>
      <c r="N46" s="3">
        <v>1703.52</v>
      </c>
      <c r="O46" s="3">
        <v>1771.6608000000001</v>
      </c>
      <c r="P46" s="20">
        <f t="shared" si="2"/>
        <v>12427268.611863887</v>
      </c>
      <c r="Q46" s="20">
        <f t="shared" si="3"/>
        <v>6718096.2596591916</v>
      </c>
      <c r="R46" s="20">
        <f t="shared" si="3"/>
        <v>3264601.1207650132</v>
      </c>
      <c r="S46" s="20">
        <f t="shared" si="4"/>
        <v>12299215.479028448</v>
      </c>
      <c r="T46" s="20">
        <f t="shared" si="1"/>
        <v>34709181.471316539</v>
      </c>
      <c r="U46" s="23"/>
      <c r="V46" s="23"/>
      <c r="W46" s="23"/>
      <c r="X46" s="22"/>
      <c r="Y46" s="22"/>
    </row>
    <row r="47" spans="1:25" s="5" customFormat="1" ht="60.75" customHeight="1">
      <c r="A47" s="17" t="s">
        <v>312</v>
      </c>
      <c r="B47" s="18" t="s">
        <v>313</v>
      </c>
      <c r="C47" s="18" t="s">
        <v>308</v>
      </c>
      <c r="D47" s="18" t="s">
        <v>314</v>
      </c>
      <c r="E47" s="18"/>
      <c r="F47" s="18" t="s">
        <v>316</v>
      </c>
      <c r="G47" s="19">
        <f>'2023'!G49</f>
        <v>537.99</v>
      </c>
      <c r="H47" s="19">
        <f>'2023'!H49</f>
        <v>358.66</v>
      </c>
      <c r="I47" s="19">
        <f>'2023'!I49</f>
        <v>200.80600000000001</v>
      </c>
      <c r="J47" s="19">
        <f>'2023'!J49</f>
        <v>516.476</v>
      </c>
      <c r="K47" s="19">
        <f t="shared" si="7"/>
        <v>1613.9320000000002</v>
      </c>
      <c r="L47" s="3">
        <v>7956.6753170731727</v>
      </c>
      <c r="M47" s="3">
        <v>8341.9880780654366</v>
      </c>
      <c r="N47" s="3">
        <v>1860.3520000000001</v>
      </c>
      <c r="O47" s="3">
        <v>1934.7660800000001</v>
      </c>
      <c r="P47" s="20">
        <f t="shared" si="2"/>
        <v>3279760.9813521961</v>
      </c>
      <c r="Q47" s="20">
        <f t="shared" si="3"/>
        <v>2186507.3209014642</v>
      </c>
      <c r="R47" s="20">
        <f t="shared" si="3"/>
        <v>1286608.6205435281</v>
      </c>
      <c r="S47" s="20">
        <f t="shared" si="4"/>
        <v>3309176.3886728445</v>
      </c>
      <c r="T47" s="20">
        <f t="shared" si="1"/>
        <v>10062053.311470032</v>
      </c>
      <c r="U47" s="23"/>
      <c r="V47" s="23"/>
      <c r="W47" s="23"/>
      <c r="X47" s="22"/>
      <c r="Y47" s="22"/>
    </row>
    <row r="48" spans="1:25" s="5" customFormat="1" ht="60.75" customHeight="1">
      <c r="A48" s="17" t="s">
        <v>312</v>
      </c>
      <c r="B48" s="18" t="s">
        <v>313</v>
      </c>
      <c r="C48" s="18" t="s">
        <v>308</v>
      </c>
      <c r="D48" s="18" t="s">
        <v>315</v>
      </c>
      <c r="E48" s="18"/>
      <c r="F48" s="18" t="s">
        <v>316</v>
      </c>
      <c r="G48" s="19">
        <f>'2023'!G50</f>
        <v>526.56200000000001</v>
      </c>
      <c r="H48" s="19">
        <f>'2023'!H50</f>
        <v>344.37400000000002</v>
      </c>
      <c r="I48" s="19">
        <f>'2023'!I50</f>
        <v>162.822</v>
      </c>
      <c r="J48" s="19">
        <f>'2023'!J50</f>
        <v>521.18700000000001</v>
      </c>
      <c r="K48" s="19">
        <f t="shared" si="7"/>
        <v>1554.9450000000002</v>
      </c>
      <c r="L48" s="3">
        <v>8752.3158285451627</v>
      </c>
      <c r="M48" s="3">
        <v>8752.3158285451627</v>
      </c>
      <c r="N48" s="3">
        <v>2044.2240000000002</v>
      </c>
      <c r="O48" s="3">
        <v>2125.99296</v>
      </c>
      <c r="P48" s="20">
        <f t="shared" si="2"/>
        <v>3532226.2494223979</v>
      </c>
      <c r="Q48" s="20">
        <f t="shared" si="3"/>
        <v>2310092.4153634119</v>
      </c>
      <c r="R48" s="20">
        <f t="shared" si="3"/>
        <v>1078911.1421022606</v>
      </c>
      <c r="S48" s="20">
        <f t="shared" si="4"/>
        <v>3453553.3368884479</v>
      </c>
      <c r="T48" s="20">
        <f t="shared" si="1"/>
        <v>10374783.143776517</v>
      </c>
      <c r="U48" s="23"/>
      <c r="V48" s="23"/>
      <c r="W48" s="23"/>
      <c r="X48" s="22"/>
      <c r="Y48" s="22"/>
    </row>
    <row r="49" spans="1:25" s="5" customFormat="1" ht="60.75" customHeight="1">
      <c r="A49" s="17" t="s">
        <v>42</v>
      </c>
      <c r="B49" s="18" t="s">
        <v>43</v>
      </c>
      <c r="C49" s="18" t="s">
        <v>308</v>
      </c>
      <c r="D49" s="18" t="s">
        <v>317</v>
      </c>
      <c r="E49" s="18"/>
      <c r="F49" s="18"/>
      <c r="G49" s="19">
        <f>'2023'!G51</f>
        <v>3124.7599999999998</v>
      </c>
      <c r="H49" s="19">
        <f>'2023'!H51</f>
        <v>1446.1100000000001</v>
      </c>
      <c r="I49" s="19">
        <f>'2023'!I51</f>
        <v>798.49</v>
      </c>
      <c r="J49" s="19">
        <f>'2023'!J51</f>
        <v>2934.93</v>
      </c>
      <c r="K49" s="19">
        <f t="shared" si="7"/>
        <v>8304.2899999999991</v>
      </c>
      <c r="L49" s="3">
        <v>7423.8903370000007</v>
      </c>
      <c r="M49" s="3">
        <v>8256.8146187121984</v>
      </c>
      <c r="N49" s="3">
        <f>'2024'!O49</f>
        <v>1597.44</v>
      </c>
      <c r="O49" s="3">
        <f>N49*1.04</f>
        <v>1661.3376000000001</v>
      </c>
      <c r="P49" s="20">
        <f t="shared" si="2"/>
        <v>18206258.955044121</v>
      </c>
      <c r="Q49" s="20">
        <f t="shared" si="3"/>
        <v>8425688.0968390703</v>
      </c>
      <c r="R49" s="20">
        <f t="shared" si="3"/>
        <v>5266422.4446715033</v>
      </c>
      <c r="S49" s="20">
        <f t="shared" si="4"/>
        <v>19357263.366528992</v>
      </c>
      <c r="T49" s="20">
        <f t="shared" si="1"/>
        <v>51255632.86308369</v>
      </c>
      <c r="U49" s="23"/>
      <c r="V49" s="23"/>
      <c r="W49" s="23"/>
      <c r="X49" s="22"/>
      <c r="Y49" s="22"/>
    </row>
    <row r="50" spans="1:25" s="5" customFormat="1" ht="60.75" customHeight="1">
      <c r="A50" s="17" t="s">
        <v>44</v>
      </c>
      <c r="B50" s="18" t="s">
        <v>45</v>
      </c>
      <c r="C50" s="18" t="s">
        <v>308</v>
      </c>
      <c r="D50" s="18" t="s">
        <v>311</v>
      </c>
      <c r="E50" s="18"/>
      <c r="F50" s="18"/>
      <c r="G50" s="19">
        <f>'2023'!G52</f>
        <v>48.510000000000005</v>
      </c>
      <c r="H50" s="19">
        <f>'2023'!H52</f>
        <v>23.18</v>
      </c>
      <c r="I50" s="19">
        <f>'2023'!I52</f>
        <v>15.63</v>
      </c>
      <c r="J50" s="19">
        <f>'2023'!J52</f>
        <v>48.510000000000005</v>
      </c>
      <c r="K50" s="19">
        <f t="shared" si="7"/>
        <v>135.82999999999998</v>
      </c>
      <c r="L50" s="3">
        <v>4713.7705082151997</v>
      </c>
      <c r="M50" s="3">
        <v>5253.1571832846012</v>
      </c>
      <c r="N50" s="3">
        <f>'2024'!O50</f>
        <v>1624.1368000000002</v>
      </c>
      <c r="O50" s="3">
        <f>N50*1.04</f>
        <v>1689.1022720000003</v>
      </c>
      <c r="P50" s="20">
        <f t="shared" si="2"/>
        <v>149878.13118551933</v>
      </c>
      <c r="Q50" s="20">
        <f t="shared" si="3"/>
        <v>71617.709356428328</v>
      </c>
      <c r="R50" s="20">
        <f t="shared" si="3"/>
        <v>55706.178263378315</v>
      </c>
      <c r="S50" s="20">
        <f t="shared" si="4"/>
        <v>172892.30374641603</v>
      </c>
      <c r="T50" s="20">
        <f t="shared" si="1"/>
        <v>450094.32255174196</v>
      </c>
      <c r="U50" s="23"/>
      <c r="V50" s="23"/>
      <c r="W50" s="23"/>
      <c r="X50" s="22"/>
      <c r="Y50" s="22"/>
    </row>
    <row r="51" spans="1:25" s="5" customFormat="1" ht="14.25" customHeight="1">
      <c r="A51" s="17"/>
      <c r="B51" s="18"/>
      <c r="C51" s="18"/>
      <c r="D51" s="18"/>
      <c r="E51" s="18"/>
      <c r="F51" s="18"/>
      <c r="G51" s="19"/>
      <c r="H51" s="19"/>
      <c r="I51" s="19"/>
      <c r="J51" s="19"/>
      <c r="K51" s="19"/>
      <c r="L51" s="3"/>
      <c r="M51" s="3"/>
      <c r="N51" s="3"/>
      <c r="O51" s="3"/>
      <c r="P51" s="20"/>
      <c r="Q51" s="20"/>
      <c r="R51" s="20"/>
      <c r="S51" s="20"/>
      <c r="T51" s="20"/>
      <c r="U51" s="23"/>
      <c r="V51" s="23"/>
      <c r="W51" s="23"/>
      <c r="X51" s="22"/>
      <c r="Y51" s="22"/>
    </row>
    <row r="52" spans="1:25" s="96" customFormat="1" ht="54.75" customHeight="1">
      <c r="A52" s="89" t="s">
        <v>47</v>
      </c>
      <c r="B52" s="90" t="s">
        <v>48</v>
      </c>
      <c r="C52" s="90" t="s">
        <v>46</v>
      </c>
      <c r="D52" s="90" t="s">
        <v>4</v>
      </c>
      <c r="E52" s="90"/>
      <c r="F52" s="90"/>
      <c r="G52" s="91">
        <f>'2023'!G54</f>
        <v>778208.88699999999</v>
      </c>
      <c r="H52" s="91">
        <f>'2023'!H54</f>
        <v>336549.24900000001</v>
      </c>
      <c r="I52" s="91">
        <f>'2023'!I54</f>
        <v>151589.82699999999</v>
      </c>
      <c r="J52" s="91">
        <f>'2023'!J54</f>
        <v>579980.32499999995</v>
      </c>
      <c r="K52" s="91">
        <f>G52+H52+I52+J52</f>
        <v>1846328.2879999999</v>
      </c>
      <c r="L52" s="92">
        <v>2106.3950033174783</v>
      </c>
      <c r="M52" s="92">
        <v>2310.0604817878761</v>
      </c>
      <c r="N52" s="92">
        <v>1775.63</v>
      </c>
      <c r="O52" s="92">
        <v>1846.66</v>
      </c>
      <c r="P52" s="93">
        <f t="shared" si="2"/>
        <v>257404265.09024602</v>
      </c>
      <c r="Q52" s="93">
        <f t="shared" si="3"/>
        <v>111318713.46197981</v>
      </c>
      <c r="R52" s="93">
        <f t="shared" si="3"/>
        <v>70246798.865940779</v>
      </c>
      <c r="S52" s="93">
        <f t="shared" si="4"/>
        <v>268763162.03248894</v>
      </c>
      <c r="T52" s="93">
        <f t="shared" si="1"/>
        <v>707732939.45065558</v>
      </c>
      <c r="U52" s="94"/>
      <c r="V52" s="94"/>
      <c r="W52" s="94"/>
      <c r="X52" s="95"/>
      <c r="Y52" s="95"/>
    </row>
    <row r="53" spans="1:25" s="96" customFormat="1" ht="14.25" customHeight="1">
      <c r="A53" s="89"/>
      <c r="B53" s="90"/>
      <c r="C53" s="90"/>
      <c r="D53" s="90"/>
      <c r="E53" s="90"/>
      <c r="F53" s="90"/>
      <c r="G53" s="91"/>
      <c r="H53" s="91"/>
      <c r="I53" s="91"/>
      <c r="J53" s="91"/>
      <c r="K53" s="91"/>
      <c r="L53" s="92"/>
      <c r="M53" s="92"/>
      <c r="N53" s="92"/>
      <c r="O53" s="92"/>
      <c r="P53" s="93"/>
      <c r="Q53" s="93"/>
      <c r="R53" s="93"/>
      <c r="S53" s="93"/>
      <c r="T53" s="93"/>
      <c r="U53" s="94"/>
      <c r="V53" s="94"/>
      <c r="W53" s="94"/>
      <c r="X53" s="95"/>
      <c r="Y53" s="95"/>
    </row>
    <row r="54" spans="1:25" s="96" customFormat="1" ht="54" customHeight="1">
      <c r="A54" s="89" t="s">
        <v>50</v>
      </c>
      <c r="B54" s="90" t="s">
        <v>51</v>
      </c>
      <c r="C54" s="90" t="s">
        <v>49</v>
      </c>
      <c r="D54" s="90"/>
      <c r="E54" s="90"/>
      <c r="F54" s="90"/>
      <c r="G54" s="91">
        <f>'2023'!G56</f>
        <v>3176.096</v>
      </c>
      <c r="H54" s="91">
        <f>'2023'!H56</f>
        <v>1187.5540000000001</v>
      </c>
      <c r="I54" s="91">
        <f>'2023'!I56</f>
        <v>525.02</v>
      </c>
      <c r="J54" s="91">
        <f>'2023'!J56</f>
        <v>2057.7460000000001</v>
      </c>
      <c r="K54" s="91">
        <f>G54+H54+I54+J54</f>
        <v>6946.4160000000002</v>
      </c>
      <c r="L54" s="92">
        <v>2439.9240377607607</v>
      </c>
      <c r="M54" s="92">
        <v>2712.8063760466721</v>
      </c>
      <c r="N54" s="92">
        <v>2055.04</v>
      </c>
      <c r="O54" s="92">
        <v>2137.2415999999998</v>
      </c>
      <c r="P54" s="93">
        <f t="shared" si="2"/>
        <v>1222428.6527958012</v>
      </c>
      <c r="Q54" s="93">
        <f t="shared" si="3"/>
        <v>457070.57857894251</v>
      </c>
      <c r="R54" s="93">
        <f t="shared" si="3"/>
        <v>302183.01872002386</v>
      </c>
      <c r="S54" s="93">
        <f t="shared" si="4"/>
        <v>1184366.1156509358</v>
      </c>
      <c r="T54" s="93">
        <f t="shared" si="1"/>
        <v>3166048.3657457032</v>
      </c>
      <c r="U54" s="94"/>
      <c r="V54" s="94"/>
      <c r="W54" s="94"/>
      <c r="X54" s="95"/>
      <c r="Y54" s="95"/>
    </row>
    <row r="55" spans="1:25" s="96" customFormat="1" ht="54" customHeight="1">
      <c r="A55" s="89" t="s">
        <v>52</v>
      </c>
      <c r="B55" s="90" t="s">
        <v>53</v>
      </c>
      <c r="C55" s="90" t="s">
        <v>49</v>
      </c>
      <c r="D55" s="90" t="s">
        <v>54</v>
      </c>
      <c r="E55" s="90"/>
      <c r="F55" s="90"/>
      <c r="G55" s="91">
        <f>'2023'!G57</f>
        <v>87871.48000000001</v>
      </c>
      <c r="H55" s="91">
        <f>'2023'!H57</f>
        <v>14835.5</v>
      </c>
      <c r="I55" s="91">
        <f>'2023'!I57</f>
        <v>13742.86</v>
      </c>
      <c r="J55" s="91">
        <f>'2023'!J57</f>
        <v>73468.59</v>
      </c>
      <c r="K55" s="91">
        <f>G55+H55+I55+J55</f>
        <v>189918.43</v>
      </c>
      <c r="L55" s="92">
        <v>2604.6150649624064</v>
      </c>
      <c r="M55" s="92">
        <v>2715.0692236063533</v>
      </c>
      <c r="N55" s="92">
        <v>2113.6302720000003</v>
      </c>
      <c r="O55" s="92">
        <v>2198.1754828800003</v>
      </c>
      <c r="P55" s="93">
        <f t="shared" si="2"/>
        <v>43143560.415100217</v>
      </c>
      <c r="Q55" s="93">
        <f t="shared" si="3"/>
        <v>7284004.8959937757</v>
      </c>
      <c r="R55" s="93">
        <f t="shared" si="3"/>
        <v>7103598.3136785664</v>
      </c>
      <c r="S55" s="93">
        <f t="shared" si="4"/>
        <v>37975454.310990721</v>
      </c>
      <c r="T55" s="93">
        <f t="shared" si="1"/>
        <v>95506617.935763285</v>
      </c>
      <c r="U55" s="94"/>
      <c r="V55" s="94"/>
      <c r="W55" s="94"/>
      <c r="X55" s="95"/>
      <c r="Y55" s="95"/>
    </row>
    <row r="56" spans="1:25" s="96" customFormat="1" ht="54" customHeight="1">
      <c r="A56" s="89" t="s">
        <v>52</v>
      </c>
      <c r="B56" s="90" t="s">
        <v>53</v>
      </c>
      <c r="C56" s="90" t="s">
        <v>49</v>
      </c>
      <c r="D56" s="90" t="s">
        <v>55</v>
      </c>
      <c r="E56" s="90"/>
      <c r="F56" s="90"/>
      <c r="G56" s="91">
        <f>'2023'!G58</f>
        <v>24724.650999999998</v>
      </c>
      <c r="H56" s="91">
        <f>'2023'!H58</f>
        <v>9268.2350000000006</v>
      </c>
      <c r="I56" s="91">
        <f>'2023'!I58</f>
        <v>5459.23</v>
      </c>
      <c r="J56" s="91">
        <f>'2023'!J58</f>
        <v>28533.65</v>
      </c>
      <c r="K56" s="91">
        <f>G56+H56+I56+J56</f>
        <v>67985.766000000003</v>
      </c>
      <c r="L56" s="92">
        <v>2703.2652246800003</v>
      </c>
      <c r="M56" s="92">
        <v>2703.2652246800003</v>
      </c>
      <c r="N56" s="92">
        <v>2113.6302720000003</v>
      </c>
      <c r="O56" s="92">
        <v>2198.1754828800003</v>
      </c>
      <c r="P56" s="93">
        <f t="shared" si="2"/>
        <v>14578518.422414513</v>
      </c>
      <c r="Q56" s="93">
        <f t="shared" si="3"/>
        <v>5464875.3056521202</v>
      </c>
      <c r="R56" s="93">
        <f t="shared" si="3"/>
        <v>2757401.0711268135</v>
      </c>
      <c r="S56" s="93">
        <f t="shared" si="4"/>
        <v>14412053.911111569</v>
      </c>
      <c r="T56" s="93">
        <f t="shared" si="1"/>
        <v>37212848.71030502</v>
      </c>
      <c r="U56" s="94"/>
      <c r="V56" s="94"/>
      <c r="W56" s="94"/>
      <c r="X56" s="95"/>
      <c r="Y56" s="95"/>
    </row>
    <row r="57" spans="1:25" s="96" customFormat="1" ht="54" customHeight="1">
      <c r="A57" s="89" t="s">
        <v>265</v>
      </c>
      <c r="B57" s="90" t="s">
        <v>266</v>
      </c>
      <c r="C57" s="90" t="s">
        <v>49</v>
      </c>
      <c r="D57" s="90" t="s">
        <v>443</v>
      </c>
      <c r="E57" s="90"/>
      <c r="F57" s="90"/>
      <c r="G57" s="91">
        <f>'2023'!G59</f>
        <v>199.8</v>
      </c>
      <c r="H57" s="91">
        <f>'2023'!H59</f>
        <v>133.19999999999999</v>
      </c>
      <c r="I57" s="91">
        <f>'2023'!I59</f>
        <v>44.4</v>
      </c>
      <c r="J57" s="91">
        <f>'2023'!J59</f>
        <v>177.6</v>
      </c>
      <c r="K57" s="91">
        <f>G57+H57+I57+J57</f>
        <v>555</v>
      </c>
      <c r="L57" s="92">
        <v>2318.42</v>
      </c>
      <c r="M57" s="92">
        <v>2585.0383000000002</v>
      </c>
      <c r="N57" s="92">
        <v>2180.5272320000004</v>
      </c>
      <c r="O57" s="92">
        <v>2267.7483212800003</v>
      </c>
      <c r="P57" s="93">
        <f t="shared" si="2"/>
        <v>27550.975046399944</v>
      </c>
      <c r="Q57" s="93">
        <f t="shared" si="3"/>
        <v>18367.316697599959</v>
      </c>
      <c r="R57" s="93">
        <f t="shared" si="3"/>
        <v>14087.675055167996</v>
      </c>
      <c r="S57" s="93">
        <f t="shared" si="4"/>
        <v>56350.700220671984</v>
      </c>
      <c r="T57" s="93">
        <f t="shared" si="1"/>
        <v>116356.66701983988</v>
      </c>
      <c r="U57" s="94"/>
      <c r="V57" s="94"/>
      <c r="W57" s="94"/>
      <c r="X57" s="95"/>
      <c r="Y57" s="95"/>
    </row>
    <row r="58" spans="1:25" s="96" customFormat="1" ht="54" customHeight="1">
      <c r="A58" s="89" t="s">
        <v>265</v>
      </c>
      <c r="B58" s="90" t="s">
        <v>266</v>
      </c>
      <c r="C58" s="90" t="s">
        <v>49</v>
      </c>
      <c r="D58" s="90" t="s">
        <v>442</v>
      </c>
      <c r="E58" s="90"/>
      <c r="F58" s="90"/>
      <c r="G58" s="91">
        <f>'2023'!G60</f>
        <v>1089.3599999999999</v>
      </c>
      <c r="H58" s="91">
        <f>'2023'!H60</f>
        <v>726.24</v>
      </c>
      <c r="I58" s="91">
        <f>'2023'!I60</f>
        <v>242.08000000000004</v>
      </c>
      <c r="J58" s="91">
        <f>'2023'!J60</f>
        <v>968.32000000000016</v>
      </c>
      <c r="K58" s="91">
        <f>G58+H58+I58+J58</f>
        <v>3026</v>
      </c>
      <c r="L58" s="92">
        <v>2223.7746616000004</v>
      </c>
      <c r="M58" s="92">
        <v>2479.5087476840004</v>
      </c>
      <c r="N58" s="92">
        <v>2109.5959040000002</v>
      </c>
      <c r="O58" s="92">
        <v>2193.9797401600003</v>
      </c>
      <c r="P58" s="93">
        <f t="shared" ref="P58:P59" si="8">G58*(L58-N58)</f>
        <v>124381.77137913616</v>
      </c>
      <c r="Q58" s="93">
        <f t="shared" ref="Q58:Q59" si="9">(L58-N58)*H58</f>
        <v>82921.180919424107</v>
      </c>
      <c r="R58" s="93">
        <f t="shared" ref="R58:R59" si="10">(M58-O58)*I58</f>
        <v>69120.862141409933</v>
      </c>
      <c r="S58" s="93">
        <f t="shared" ref="S58:S59" si="11">(M58-O58)*J58</f>
        <v>276483.44856563973</v>
      </c>
      <c r="T58" s="93">
        <f t="shared" ref="T58:T59" si="12">SUM(P58:S58)</f>
        <v>552907.26300560986</v>
      </c>
      <c r="U58" s="94"/>
      <c r="V58" s="94"/>
      <c r="W58" s="94"/>
      <c r="X58" s="95"/>
      <c r="Y58" s="95"/>
    </row>
    <row r="59" spans="1:25" s="96" customFormat="1" ht="14.25" customHeight="1">
      <c r="A59" s="89"/>
      <c r="B59" s="90"/>
      <c r="C59" s="90"/>
      <c r="D59" s="90"/>
      <c r="E59" s="90"/>
      <c r="F59" s="90"/>
      <c r="G59" s="91"/>
      <c r="H59" s="91"/>
      <c r="I59" s="91"/>
      <c r="J59" s="91"/>
      <c r="K59" s="91"/>
      <c r="L59" s="92"/>
      <c r="M59" s="92"/>
      <c r="N59" s="92"/>
      <c r="O59" s="92"/>
      <c r="P59" s="93">
        <f t="shared" si="8"/>
        <v>0</v>
      </c>
      <c r="Q59" s="93">
        <f t="shared" si="9"/>
        <v>0</v>
      </c>
      <c r="R59" s="93">
        <f t="shared" si="10"/>
        <v>0</v>
      </c>
      <c r="S59" s="93">
        <f t="shared" si="11"/>
        <v>0</v>
      </c>
      <c r="T59" s="93">
        <f t="shared" si="12"/>
        <v>0</v>
      </c>
      <c r="U59" s="94"/>
      <c r="V59" s="94"/>
      <c r="W59" s="94"/>
      <c r="X59" s="95"/>
      <c r="Y59" s="95"/>
    </row>
    <row r="60" spans="1:25" s="96" customFormat="1" ht="56.25" customHeight="1">
      <c r="A60" s="89" t="s">
        <v>57</v>
      </c>
      <c r="B60" s="90" t="s">
        <v>58</v>
      </c>
      <c r="C60" s="90" t="s">
        <v>56</v>
      </c>
      <c r="D60" s="90" t="s">
        <v>4</v>
      </c>
      <c r="E60" s="90"/>
      <c r="F60" s="90"/>
      <c r="G60" s="91">
        <f>'2023'!G62</f>
        <v>42705.760999999999</v>
      </c>
      <c r="H60" s="91">
        <f>'2023'!H62</f>
        <v>27302.141</v>
      </c>
      <c r="I60" s="91">
        <f>'2023'!I62</f>
        <v>17171.731999999996</v>
      </c>
      <c r="J60" s="91">
        <f>'2023'!J62</f>
        <v>39963.089</v>
      </c>
      <c r="K60" s="91">
        <f>G60+H60+I60+J60</f>
        <v>127142.723</v>
      </c>
      <c r="L60" s="92">
        <v>2427.2562598347563</v>
      </c>
      <c r="M60" s="92">
        <v>2681.158082515738</v>
      </c>
      <c r="N60" s="92">
        <v>1658.4497280000001</v>
      </c>
      <c r="O60" s="92">
        <v>1724.78771712</v>
      </c>
      <c r="P60" s="93">
        <f t="shared" si="2"/>
        <v>32832468.003773991</v>
      </c>
      <c r="Q60" s="93">
        <f t="shared" si="3"/>
        <v>20990064.333873503</v>
      </c>
      <c r="R60" s="93">
        <f t="shared" si="3"/>
        <v>16422535.607317682</v>
      </c>
      <c r="S60" s="93">
        <f t="shared" si="4"/>
        <v>38219514.0292724</v>
      </c>
      <c r="T60" s="93">
        <f t="shared" si="1"/>
        <v>108464581.97423759</v>
      </c>
      <c r="U60" s="94"/>
      <c r="V60" s="94"/>
      <c r="W60" s="94"/>
      <c r="X60" s="95"/>
      <c r="Y60" s="95"/>
    </row>
    <row r="61" spans="1:25" s="96" customFormat="1" ht="14.25" customHeight="1">
      <c r="A61" s="89"/>
      <c r="B61" s="90"/>
      <c r="C61" s="90"/>
      <c r="D61" s="90"/>
      <c r="E61" s="90"/>
      <c r="F61" s="90"/>
      <c r="G61" s="91"/>
      <c r="H61" s="91"/>
      <c r="I61" s="91"/>
      <c r="J61" s="91"/>
      <c r="K61" s="91"/>
      <c r="L61" s="92"/>
      <c r="M61" s="92"/>
      <c r="N61" s="92"/>
      <c r="O61" s="92"/>
      <c r="P61" s="93"/>
      <c r="Q61" s="93"/>
      <c r="R61" s="93"/>
      <c r="S61" s="93"/>
      <c r="T61" s="93"/>
      <c r="U61" s="94"/>
      <c r="V61" s="94"/>
      <c r="W61" s="94"/>
      <c r="X61" s="95"/>
      <c r="Y61" s="95"/>
    </row>
    <row r="62" spans="1:25" s="96" customFormat="1" ht="53.25" customHeight="1">
      <c r="A62" s="89" t="s">
        <v>60</v>
      </c>
      <c r="B62" s="90" t="s">
        <v>61</v>
      </c>
      <c r="C62" s="90" t="s">
        <v>59</v>
      </c>
      <c r="D62" s="90"/>
      <c r="E62" s="90"/>
      <c r="F62" s="90"/>
      <c r="G62" s="91">
        <f>'2023'!G64</f>
        <v>119.376</v>
      </c>
      <c r="H62" s="91">
        <f>'2023'!H64</f>
        <v>79.581000000000003</v>
      </c>
      <c r="I62" s="91">
        <f>'2023'!I64</f>
        <v>39.792000000000002</v>
      </c>
      <c r="J62" s="91">
        <f>'2023'!J64</f>
        <v>119.374</v>
      </c>
      <c r="K62" s="91">
        <f>G62+H62+I62+J62</f>
        <v>358.12299999999999</v>
      </c>
      <c r="L62" s="92">
        <v>8765.4380261120004</v>
      </c>
      <c r="M62" s="92">
        <v>9707.737977505205</v>
      </c>
      <c r="N62" s="92">
        <v>1376.8335360000001</v>
      </c>
      <c r="O62" s="92">
        <v>1431.9068774400002</v>
      </c>
      <c r="P62" s="93">
        <f t="shared" si="2"/>
        <v>882022.04961161024</v>
      </c>
      <c r="Q62" s="93">
        <f t="shared" si="3"/>
        <v>587992.53392760316</v>
      </c>
      <c r="R62" s="93">
        <f t="shared" si="3"/>
        <v>329311.87113379466</v>
      </c>
      <c r="S62" s="93">
        <f t="shared" si="4"/>
        <v>987919.06173918373</v>
      </c>
      <c r="T62" s="93">
        <f t="shared" si="1"/>
        <v>2787245.516412192</v>
      </c>
      <c r="U62" s="94"/>
      <c r="V62" s="94"/>
      <c r="W62" s="94"/>
      <c r="X62" s="95"/>
      <c r="Y62" s="95"/>
    </row>
    <row r="63" spans="1:25" s="96" customFormat="1" ht="53.25" customHeight="1">
      <c r="A63" s="89" t="s">
        <v>62</v>
      </c>
      <c r="B63" s="90" t="s">
        <v>63</v>
      </c>
      <c r="C63" s="90" t="s">
        <v>59</v>
      </c>
      <c r="D63" s="90" t="s">
        <v>64</v>
      </c>
      <c r="E63" s="90"/>
      <c r="F63" s="90"/>
      <c r="G63" s="91">
        <f>'2023'!G65</f>
        <v>155.04300000000001</v>
      </c>
      <c r="H63" s="91">
        <f>'2023'!H65</f>
        <v>103.36199999999999</v>
      </c>
      <c r="I63" s="91">
        <f>'2023'!I65</f>
        <v>51.680999999999997</v>
      </c>
      <c r="J63" s="91">
        <f>'2023'!J65</f>
        <v>155.04300000000001</v>
      </c>
      <c r="K63" s="91">
        <f>G63+H63+I63+J63</f>
        <v>465.12899999999996</v>
      </c>
      <c r="L63" s="92">
        <v>10722.227388400001</v>
      </c>
      <c r="M63" s="92">
        <v>10722.227388399999</v>
      </c>
      <c r="N63" s="92">
        <v>1147.393728</v>
      </c>
      <c r="O63" s="92">
        <v>1193.2894771200001</v>
      </c>
      <c r="P63" s="93">
        <f t="shared" si="2"/>
        <v>1484510.9352093972</v>
      </c>
      <c r="Q63" s="93">
        <f t="shared" si="3"/>
        <v>989673.9568062647</v>
      </c>
      <c r="R63" s="93">
        <f t="shared" si="3"/>
        <v>492465.04019286158</v>
      </c>
      <c r="S63" s="93">
        <f t="shared" si="4"/>
        <v>1477395.1205785847</v>
      </c>
      <c r="T63" s="93">
        <f t="shared" si="1"/>
        <v>4444045.0527871083</v>
      </c>
      <c r="U63" s="94"/>
      <c r="V63" s="94"/>
      <c r="W63" s="94"/>
      <c r="X63" s="95"/>
      <c r="Y63" s="95"/>
    </row>
    <row r="64" spans="1:25" s="96" customFormat="1" ht="53.25" customHeight="1">
      <c r="A64" s="89" t="s">
        <v>62</v>
      </c>
      <c r="B64" s="90" t="s">
        <v>63</v>
      </c>
      <c r="C64" s="90" t="s">
        <v>59</v>
      </c>
      <c r="D64" s="90" t="s">
        <v>319</v>
      </c>
      <c r="E64" s="90"/>
      <c r="F64" s="90"/>
      <c r="G64" s="91">
        <f>'2023'!G66</f>
        <v>169.14100000000002</v>
      </c>
      <c r="H64" s="91">
        <f>'2023'!H66</f>
        <v>113.572</v>
      </c>
      <c r="I64" s="91">
        <f>'2023'!I66</f>
        <v>54.86</v>
      </c>
      <c r="J64" s="91">
        <f>'2023'!J66</f>
        <v>172.28300000000002</v>
      </c>
      <c r="K64" s="91">
        <f>G64+H64+I64+J64</f>
        <v>509.85600000000005</v>
      </c>
      <c r="L64" s="92">
        <v>9705.8665422222221</v>
      </c>
      <c r="M64" s="92">
        <v>10710.423729342221</v>
      </c>
      <c r="N64" s="92">
        <v>1147.393728</v>
      </c>
      <c r="O64" s="92">
        <v>1193.2894771200001</v>
      </c>
      <c r="P64" s="93">
        <f t="shared" si="2"/>
        <v>1447588.6502703612</v>
      </c>
      <c r="Q64" s="93">
        <f t="shared" si="3"/>
        <v>972002.87445684627</v>
      </c>
      <c r="R64" s="93">
        <f t="shared" si="3"/>
        <v>522109.98507691099</v>
      </c>
      <c r="S64" s="93">
        <f t="shared" si="4"/>
        <v>1639640.4403756009</v>
      </c>
      <c r="T64" s="93">
        <f t="shared" si="1"/>
        <v>4581341.9501797194</v>
      </c>
      <c r="U64" s="94"/>
      <c r="V64" s="94"/>
      <c r="W64" s="94"/>
      <c r="X64" s="95"/>
      <c r="Y64" s="95"/>
    </row>
    <row r="65" spans="1:25" s="96" customFormat="1" ht="53.25" customHeight="1">
      <c r="A65" s="89" t="s">
        <v>47</v>
      </c>
      <c r="B65" s="90" t="s">
        <v>48</v>
      </c>
      <c r="C65" s="90" t="s">
        <v>59</v>
      </c>
      <c r="D65" s="90"/>
      <c r="E65" s="90"/>
      <c r="F65" s="90"/>
      <c r="G65" s="91">
        <f>'2023'!G67</f>
        <v>488446.61800000002</v>
      </c>
      <c r="H65" s="91">
        <f>'2023'!H67</f>
        <v>249541.72900000002</v>
      </c>
      <c r="I65" s="91">
        <f>'2023'!I67</f>
        <v>100835.575</v>
      </c>
      <c r="J65" s="91">
        <f>'2023'!J67</f>
        <v>383379.21100000001</v>
      </c>
      <c r="K65" s="91">
        <f>G65+H65+I65+J65</f>
        <v>1222203.1329999999</v>
      </c>
      <c r="L65" s="92">
        <v>1518.368303995421</v>
      </c>
      <c r="M65" s="92">
        <v>1666.015400451626</v>
      </c>
      <c r="N65" s="92">
        <v>1327.66</v>
      </c>
      <c r="O65" s="92">
        <v>1380.77</v>
      </c>
      <c r="P65" s="93">
        <f t="shared" si="2"/>
        <v>93150826.111079246</v>
      </c>
      <c r="Q65" s="93">
        <f t="shared" si="3"/>
        <v>47589679.913674951</v>
      </c>
      <c r="R65" s="93">
        <f t="shared" si="3"/>
        <v>28762883.970644966</v>
      </c>
      <c r="S65" s="93">
        <f t="shared" si="4"/>
        <v>109357156.56652342</v>
      </c>
      <c r="T65" s="93">
        <f t="shared" si="1"/>
        <v>278860546.56192261</v>
      </c>
      <c r="U65" s="94"/>
      <c r="V65" s="94"/>
      <c r="W65" s="94"/>
      <c r="X65" s="95"/>
      <c r="Y65" s="95"/>
    </row>
    <row r="66" spans="1:25" s="96" customFormat="1" ht="14.25" customHeight="1">
      <c r="A66" s="89"/>
      <c r="B66" s="90"/>
      <c r="C66" s="90"/>
      <c r="D66" s="90"/>
      <c r="E66" s="90"/>
      <c r="F66" s="90"/>
      <c r="G66" s="91"/>
      <c r="H66" s="91"/>
      <c r="I66" s="91"/>
      <c r="J66" s="91"/>
      <c r="K66" s="91"/>
      <c r="L66" s="92"/>
      <c r="M66" s="92"/>
      <c r="N66" s="92"/>
      <c r="O66" s="92"/>
      <c r="P66" s="93"/>
      <c r="Q66" s="93"/>
      <c r="R66" s="93"/>
      <c r="S66" s="93"/>
      <c r="T66" s="93"/>
      <c r="U66" s="94"/>
      <c r="V66" s="94"/>
      <c r="W66" s="94"/>
      <c r="X66" s="95"/>
      <c r="Y66" s="95"/>
    </row>
    <row r="67" spans="1:25" s="96" customFormat="1" ht="53.25" customHeight="1">
      <c r="A67" s="89">
        <v>2903011092</v>
      </c>
      <c r="B67" s="90" t="s">
        <v>413</v>
      </c>
      <c r="C67" s="90" t="s">
        <v>412</v>
      </c>
      <c r="D67" s="90"/>
      <c r="E67" s="90"/>
      <c r="F67" s="90"/>
      <c r="G67" s="91">
        <f>'2023'!G69</f>
        <v>67554.725999999995</v>
      </c>
      <c r="H67" s="91">
        <f>'2023'!H69</f>
        <v>45036.484000000004</v>
      </c>
      <c r="I67" s="91">
        <f>'2023'!I69</f>
        <v>18668.52</v>
      </c>
      <c r="J67" s="91">
        <f>'2023'!J69</f>
        <v>79586.86</v>
      </c>
      <c r="K67" s="91">
        <f>G67+H67+I67+J67</f>
        <v>210846.58999999997</v>
      </c>
      <c r="L67" s="92">
        <v>2044.31</v>
      </c>
      <c r="M67" s="92">
        <v>2246.1</v>
      </c>
      <c r="N67" s="92">
        <v>1521.12</v>
      </c>
      <c r="O67" s="92">
        <v>1581.96</v>
      </c>
      <c r="P67" s="93">
        <f t="shared" si="2"/>
        <v>35343957.095940001</v>
      </c>
      <c r="Q67" s="93">
        <f t="shared" si="3"/>
        <v>23562638.063960005</v>
      </c>
      <c r="R67" s="93">
        <f t="shared" si="3"/>
        <v>12398510.872799998</v>
      </c>
      <c r="S67" s="93">
        <f t="shared" si="4"/>
        <v>52856817.200399987</v>
      </c>
      <c r="T67" s="93">
        <f t="shared" si="1"/>
        <v>124161923.2331</v>
      </c>
      <c r="U67" s="94"/>
      <c r="V67" s="94"/>
      <c r="W67" s="94"/>
      <c r="X67" s="95"/>
      <c r="Y67" s="95"/>
    </row>
    <row r="68" spans="1:25" s="96" customFormat="1" ht="11.25" customHeight="1">
      <c r="A68" s="89"/>
      <c r="B68" s="90"/>
      <c r="C68" s="90"/>
      <c r="D68" s="90"/>
      <c r="E68" s="90"/>
      <c r="F68" s="90"/>
      <c r="G68" s="91"/>
      <c r="H68" s="91"/>
      <c r="I68" s="91"/>
      <c r="J68" s="91"/>
      <c r="K68" s="91"/>
      <c r="L68" s="92"/>
      <c r="M68" s="92"/>
      <c r="N68" s="92"/>
      <c r="O68" s="92"/>
      <c r="P68" s="93"/>
      <c r="Q68" s="93"/>
      <c r="R68" s="93"/>
      <c r="S68" s="93"/>
      <c r="T68" s="93"/>
      <c r="U68" s="94"/>
      <c r="V68" s="94"/>
      <c r="W68" s="94"/>
      <c r="X68" s="95"/>
      <c r="Y68" s="95"/>
    </row>
    <row r="69" spans="1:25" s="5" customFormat="1" ht="54" customHeight="1">
      <c r="A69" s="17" t="s">
        <v>65</v>
      </c>
      <c r="B69" s="18" t="s">
        <v>321</v>
      </c>
      <c r="C69" s="18" t="s">
        <v>250</v>
      </c>
      <c r="D69" s="18" t="s">
        <v>66</v>
      </c>
      <c r="E69" s="18"/>
      <c r="F69" s="18"/>
      <c r="G69" s="19">
        <f>'2023'!G71</f>
        <v>80.992999999999995</v>
      </c>
      <c r="H69" s="19">
        <f>'2023'!H71</f>
        <v>38.646999999999998</v>
      </c>
      <c r="I69" s="19">
        <f>'2023'!I71</f>
        <v>22.568999999999999</v>
      </c>
      <c r="J69" s="19">
        <f>'2023'!J71</f>
        <v>67.706999999999994</v>
      </c>
      <c r="K69" s="19">
        <f t="shared" ref="K69:K77" si="13">G69+H69+I69+J69</f>
        <v>209.91599999999997</v>
      </c>
      <c r="L69" s="3">
        <v>6292.16</v>
      </c>
      <c r="M69" s="3">
        <v>6946.2602485875723</v>
      </c>
      <c r="N69" s="3">
        <v>1730.56</v>
      </c>
      <c r="O69" s="3">
        <v>1799.7824000000001</v>
      </c>
      <c r="P69" s="20">
        <f t="shared" si="2"/>
        <v>369457.66879999998</v>
      </c>
      <c r="Q69" s="20">
        <f t="shared" si="3"/>
        <v>176292.15520000001</v>
      </c>
      <c r="R69" s="20">
        <f t="shared" si="3"/>
        <v>116150.85856477292</v>
      </c>
      <c r="S69" s="20">
        <f t="shared" si="4"/>
        <v>348452.57569431874</v>
      </c>
      <c r="T69" s="20">
        <f t="shared" si="1"/>
        <v>1010353.2582590916</v>
      </c>
      <c r="U69" s="23"/>
      <c r="V69" s="23"/>
      <c r="W69" s="23"/>
      <c r="X69" s="22"/>
      <c r="Y69" s="22"/>
    </row>
    <row r="70" spans="1:25" s="5" customFormat="1" ht="54" customHeight="1">
      <c r="A70" s="17" t="s">
        <v>251</v>
      </c>
      <c r="B70" s="18" t="s">
        <v>252</v>
      </c>
      <c r="C70" s="18" t="s">
        <v>250</v>
      </c>
      <c r="D70" s="18" t="s">
        <v>253</v>
      </c>
      <c r="E70" s="18"/>
      <c r="F70" s="18"/>
      <c r="G70" s="19">
        <f>'2023'!G72</f>
        <v>5446.6059999999998</v>
      </c>
      <c r="H70" s="19">
        <f>'2023'!H72</f>
        <v>2159.6170000000002</v>
      </c>
      <c r="I70" s="19">
        <f>'2023'!I72</f>
        <v>776.30600000000004</v>
      </c>
      <c r="J70" s="19">
        <f>'2023'!J72</f>
        <v>4436.4809999999998</v>
      </c>
      <c r="K70" s="19">
        <f t="shared" si="13"/>
        <v>12819.01</v>
      </c>
      <c r="L70" s="3">
        <v>6033.1613803777191</v>
      </c>
      <c r="M70" s="3">
        <v>6502.5196085924745</v>
      </c>
      <c r="N70" s="3">
        <v>1817.0880000000002</v>
      </c>
      <c r="O70" s="3">
        <v>1889.7715200000002</v>
      </c>
      <c r="P70" s="20">
        <f t="shared" si="2"/>
        <v>22963290.570005562</v>
      </c>
      <c r="Q70" s="20">
        <f t="shared" si="3"/>
        <v>9105103.7455111872</v>
      </c>
      <c r="R70" s="20">
        <f t="shared" si="3"/>
        <v>3580904.0176628693</v>
      </c>
      <c r="S70" s="20">
        <f t="shared" si="4"/>
        <v>20464369.252826829</v>
      </c>
      <c r="T70" s="20">
        <f t="shared" si="1"/>
        <v>56113667.586006448</v>
      </c>
      <c r="U70" s="23"/>
      <c r="V70" s="23"/>
      <c r="W70" s="23"/>
      <c r="X70" s="22"/>
      <c r="Y70" s="22"/>
    </row>
    <row r="71" spans="1:25" s="5" customFormat="1" ht="70.5" customHeight="1">
      <c r="A71" s="17" t="s">
        <v>254</v>
      </c>
      <c r="B71" s="18" t="s">
        <v>322</v>
      </c>
      <c r="C71" s="18" t="s">
        <v>250</v>
      </c>
      <c r="D71" s="18" t="s">
        <v>255</v>
      </c>
      <c r="E71" s="18"/>
      <c r="F71" s="18"/>
      <c r="G71" s="19">
        <f>'2023'!G73</f>
        <v>249.64500000000001</v>
      </c>
      <c r="H71" s="19">
        <f>'2023'!H73</f>
        <v>166.43</v>
      </c>
      <c r="I71" s="19">
        <f>'2023'!I73</f>
        <v>83.215000000000003</v>
      </c>
      <c r="J71" s="19">
        <f>'2023'!J73</f>
        <v>249.64500000000001</v>
      </c>
      <c r="K71" s="19">
        <f t="shared" si="13"/>
        <v>748.93500000000006</v>
      </c>
      <c r="L71" s="3">
        <v>6972.3175519638835</v>
      </c>
      <c r="M71" s="3">
        <v>6972.3175519638826</v>
      </c>
      <c r="N71" s="3">
        <v>1730.56</v>
      </c>
      <c r="O71" s="3">
        <v>1799.7824000000001</v>
      </c>
      <c r="P71" s="20">
        <f t="shared" si="2"/>
        <v>1308578.5640600238</v>
      </c>
      <c r="Q71" s="20">
        <f t="shared" si="3"/>
        <v>872385.70937334909</v>
      </c>
      <c r="R71" s="20">
        <f t="shared" si="3"/>
        <v>430432.51267067448</v>
      </c>
      <c r="S71" s="20">
        <f t="shared" si="4"/>
        <v>1291297.5380120235</v>
      </c>
      <c r="T71" s="20">
        <f t="shared" si="1"/>
        <v>3902694.3241160708</v>
      </c>
      <c r="U71" s="23"/>
      <c r="V71" s="23"/>
      <c r="W71" s="23"/>
      <c r="X71" s="22"/>
      <c r="Y71" s="22"/>
    </row>
    <row r="72" spans="1:25" s="5" customFormat="1" ht="70.5" customHeight="1">
      <c r="A72" s="17" t="s">
        <v>254</v>
      </c>
      <c r="B72" s="18" t="s">
        <v>322</v>
      </c>
      <c r="C72" s="18" t="s">
        <v>250</v>
      </c>
      <c r="D72" s="18" t="s">
        <v>256</v>
      </c>
      <c r="E72" s="18"/>
      <c r="F72" s="18"/>
      <c r="G72" s="19">
        <f>'2023'!G74</f>
        <v>210.74499999999998</v>
      </c>
      <c r="H72" s="19">
        <f>'2023'!H74</f>
        <v>103.43</v>
      </c>
      <c r="I72" s="19">
        <f>'2023'!I74</f>
        <v>41.648000000000003</v>
      </c>
      <c r="J72" s="19">
        <f>'2023'!J74</f>
        <v>172.655</v>
      </c>
      <c r="K72" s="19">
        <f t="shared" si="13"/>
        <v>528.47799999999995</v>
      </c>
      <c r="L72" s="3">
        <v>10546.22</v>
      </c>
      <c r="M72" s="3">
        <v>11691.465797922572</v>
      </c>
      <c r="N72" s="3">
        <v>1730.56</v>
      </c>
      <c r="O72" s="3">
        <v>1799.7824000000001</v>
      </c>
      <c r="P72" s="20">
        <f t="shared" si="2"/>
        <v>1857856.2666999998</v>
      </c>
      <c r="Q72" s="20">
        <f t="shared" si="3"/>
        <v>911803.71380000003</v>
      </c>
      <c r="R72" s="20">
        <f t="shared" si="3"/>
        <v>411968.83015667932</v>
      </c>
      <c r="S72" s="20">
        <f t="shared" si="4"/>
        <v>1707848.5970683217</v>
      </c>
      <c r="T72" s="20">
        <f t="shared" si="1"/>
        <v>4889477.4077250008</v>
      </c>
      <c r="U72" s="23"/>
      <c r="V72" s="23"/>
      <c r="W72" s="23"/>
      <c r="X72" s="22"/>
      <c r="Y72" s="22"/>
    </row>
    <row r="73" spans="1:25" s="5" customFormat="1" ht="70.5" customHeight="1">
      <c r="A73" s="17" t="s">
        <v>254</v>
      </c>
      <c r="B73" s="18" t="s">
        <v>322</v>
      </c>
      <c r="C73" s="18" t="s">
        <v>250</v>
      </c>
      <c r="D73" s="18" t="s">
        <v>253</v>
      </c>
      <c r="E73" s="18"/>
      <c r="F73" s="18"/>
      <c r="G73" s="19">
        <f>'2023'!G75</f>
        <v>161.63200000000001</v>
      </c>
      <c r="H73" s="19">
        <f>'2023'!H75</f>
        <v>91.367999999999995</v>
      </c>
      <c r="I73" s="19">
        <f>'2023'!I75</f>
        <v>43.561</v>
      </c>
      <c r="J73" s="19">
        <f>'2023'!J75</f>
        <v>143.36099999999999</v>
      </c>
      <c r="K73" s="19">
        <f t="shared" si="13"/>
        <v>439.92199999999997</v>
      </c>
      <c r="L73" s="3">
        <v>5977.391318181818</v>
      </c>
      <c r="M73" s="3">
        <v>5977.3913181818161</v>
      </c>
      <c r="N73" s="3">
        <v>1817.0880000000002</v>
      </c>
      <c r="O73" s="3">
        <v>1889.7715200000002</v>
      </c>
      <c r="P73" s="20">
        <f t="shared" ref="P73:P135" si="14">G73*(L73-N73)</f>
        <v>672438.14592436352</v>
      </c>
      <c r="Q73" s="20">
        <f t="shared" ref="Q73:R135" si="15">(L73-N73)*H73</f>
        <v>380118.59357563627</v>
      </c>
      <c r="R73" s="20">
        <f t="shared" si="15"/>
        <v>178060.80602859808</v>
      </c>
      <c r="S73" s="20">
        <f t="shared" ref="S73:S135" si="16">(M73-O73)*J73</f>
        <v>586005.26188714325</v>
      </c>
      <c r="T73" s="20">
        <f t="shared" ref="T73:T135" si="17">SUM(P73:S73)</f>
        <v>1816622.807415741</v>
      </c>
      <c r="U73" s="23"/>
      <c r="V73" s="23"/>
      <c r="W73" s="23"/>
      <c r="X73" s="22"/>
      <c r="Y73" s="22"/>
    </row>
    <row r="74" spans="1:25" s="5" customFormat="1" ht="70.5" customHeight="1">
      <c r="A74" s="17" t="s">
        <v>257</v>
      </c>
      <c r="B74" s="18" t="s">
        <v>323</v>
      </c>
      <c r="C74" s="18" t="s">
        <v>250</v>
      </c>
      <c r="D74" s="18" t="s">
        <v>324</v>
      </c>
      <c r="E74" s="18"/>
      <c r="F74" s="18"/>
      <c r="G74" s="19">
        <f>'2023'!G76</f>
        <v>156.34200000000001</v>
      </c>
      <c r="H74" s="19">
        <f>'2023'!H76</f>
        <v>104.22799999999999</v>
      </c>
      <c r="I74" s="19">
        <f>'2023'!I76</f>
        <v>52.113999999999997</v>
      </c>
      <c r="J74" s="19">
        <f>'2023'!J76</f>
        <v>156.34199999999998</v>
      </c>
      <c r="K74" s="19">
        <f t="shared" si="13"/>
        <v>469.02599999999995</v>
      </c>
      <c r="L74" s="3">
        <v>7999.5599999999995</v>
      </c>
      <c r="M74" s="3">
        <v>8799.5160000000033</v>
      </c>
      <c r="N74" s="3">
        <v>1817.0880000000002</v>
      </c>
      <c r="O74" s="3">
        <v>1889.7715200000002</v>
      </c>
      <c r="P74" s="20">
        <f t="shared" si="14"/>
        <v>966580.0374240001</v>
      </c>
      <c r="Q74" s="20">
        <f t="shared" si="15"/>
        <v>644386.69161599991</v>
      </c>
      <c r="R74" s="20">
        <f t="shared" si="15"/>
        <v>360094.42383072013</v>
      </c>
      <c r="S74" s="20">
        <f t="shared" si="16"/>
        <v>1080283.2714921604</v>
      </c>
      <c r="T74" s="20">
        <f t="shared" si="17"/>
        <v>3051344.4243628806</v>
      </c>
      <c r="U74" s="23"/>
      <c r="V74" s="23"/>
      <c r="W74" s="23"/>
      <c r="X74" s="22"/>
      <c r="Y74" s="22"/>
    </row>
    <row r="75" spans="1:25" s="96" customFormat="1" ht="70.5" customHeight="1">
      <c r="A75" s="89" t="s">
        <v>258</v>
      </c>
      <c r="B75" s="90" t="s">
        <v>325</v>
      </c>
      <c r="C75" s="90" t="s">
        <v>250</v>
      </c>
      <c r="D75" s="90" t="s">
        <v>259</v>
      </c>
      <c r="E75" s="90"/>
      <c r="F75" s="90"/>
      <c r="G75" s="91">
        <f>'2023'!G77</f>
        <v>146.316</v>
      </c>
      <c r="H75" s="91">
        <f>'2023'!H77</f>
        <v>70.798000000000002</v>
      </c>
      <c r="I75" s="91">
        <f>'2023'!I77</f>
        <v>41.085000000000001</v>
      </c>
      <c r="J75" s="91">
        <f>'2023'!J77</f>
        <v>138.892</v>
      </c>
      <c r="K75" s="91">
        <f t="shared" si="13"/>
        <v>397.09100000000001</v>
      </c>
      <c r="L75" s="92">
        <v>6513.7899999999991</v>
      </c>
      <c r="M75" s="92">
        <v>7188.6421171171187</v>
      </c>
      <c r="N75" s="92">
        <v>1838.72</v>
      </c>
      <c r="O75" s="92">
        <v>1912.2688000000001</v>
      </c>
      <c r="P75" s="93">
        <f t="shared" si="14"/>
        <v>684037.54211999988</v>
      </c>
      <c r="Q75" s="93">
        <f t="shared" si="15"/>
        <v>330985.60585999995</v>
      </c>
      <c r="R75" s="93">
        <f t="shared" si="15"/>
        <v>216779.79773375683</v>
      </c>
      <c r="S75" s="93">
        <f t="shared" si="16"/>
        <v>732846.04276103084</v>
      </c>
      <c r="T75" s="93">
        <f t="shared" si="17"/>
        <v>1964648.9884747874</v>
      </c>
      <c r="U75" s="94"/>
      <c r="V75" s="94"/>
      <c r="W75" s="94"/>
      <c r="X75" s="95"/>
      <c r="Y75" s="95"/>
    </row>
    <row r="76" spans="1:25" s="96" customFormat="1" ht="70.5" customHeight="1">
      <c r="A76" s="89" t="s">
        <v>260</v>
      </c>
      <c r="B76" s="90" t="s">
        <v>326</v>
      </c>
      <c r="C76" s="90" t="s">
        <v>250</v>
      </c>
      <c r="D76" s="90" t="s">
        <v>327</v>
      </c>
      <c r="E76" s="90"/>
      <c r="F76" s="90"/>
      <c r="G76" s="91">
        <f>'2023'!G78</f>
        <v>138.357</v>
      </c>
      <c r="H76" s="91">
        <f>'2023'!H78</f>
        <v>68.497</v>
      </c>
      <c r="I76" s="91">
        <f>'2023'!I78</f>
        <v>44.040999999999997</v>
      </c>
      <c r="J76" s="91">
        <f>'2023'!J78</f>
        <v>141.56099999999998</v>
      </c>
      <c r="K76" s="91">
        <f t="shared" si="13"/>
        <v>392.45599999999996</v>
      </c>
      <c r="L76" s="92">
        <v>4820.1404005355098</v>
      </c>
      <c r="M76" s="92">
        <v>5319.7187982532887</v>
      </c>
      <c r="N76" s="92">
        <v>1838.72</v>
      </c>
      <c r="O76" s="92">
        <v>1912.2688000000001</v>
      </c>
      <c r="P76" s="93">
        <f t="shared" si="14"/>
        <v>412500.38235689147</v>
      </c>
      <c r="Q76" s="93">
        <f t="shared" si="15"/>
        <v>204218.35317548079</v>
      </c>
      <c r="R76" s="93">
        <f t="shared" si="15"/>
        <v>150067.50537307307</v>
      </c>
      <c r="S76" s="93">
        <f t="shared" si="16"/>
        <v>482362.02920273377</v>
      </c>
      <c r="T76" s="93">
        <f t="shared" si="17"/>
        <v>1249148.2701081792</v>
      </c>
      <c r="U76" s="94"/>
      <c r="V76" s="94"/>
      <c r="W76" s="94"/>
      <c r="X76" s="95"/>
      <c r="Y76" s="95"/>
    </row>
    <row r="77" spans="1:25" s="96" customFormat="1" ht="70.5" customHeight="1">
      <c r="A77" s="89" t="s">
        <v>67</v>
      </c>
      <c r="B77" s="90" t="s">
        <v>328</v>
      </c>
      <c r="C77" s="90" t="s">
        <v>250</v>
      </c>
      <c r="D77" s="90" t="s">
        <v>329</v>
      </c>
      <c r="E77" s="90"/>
      <c r="F77" s="90"/>
      <c r="G77" s="91">
        <f>'2023'!G79</f>
        <v>190.94</v>
      </c>
      <c r="H77" s="91">
        <f>'2023'!H79</f>
        <v>80.34</v>
      </c>
      <c r="I77" s="91">
        <f>'2023'!I79</f>
        <v>49.36</v>
      </c>
      <c r="J77" s="91">
        <f>'2023'!J79</f>
        <v>164.98999999999998</v>
      </c>
      <c r="K77" s="91">
        <f t="shared" si="13"/>
        <v>485.63</v>
      </c>
      <c r="L77" s="92">
        <v>5659.8124090909087</v>
      </c>
      <c r="M77" s="92">
        <v>5659.8124090909087</v>
      </c>
      <c r="N77" s="92">
        <v>1730.56</v>
      </c>
      <c r="O77" s="92">
        <v>1799.7824000000001</v>
      </c>
      <c r="P77" s="93">
        <f t="shared" si="14"/>
        <v>750251.45499181806</v>
      </c>
      <c r="Q77" s="93">
        <f t="shared" si="15"/>
        <v>315676.13854636363</v>
      </c>
      <c r="R77" s="93">
        <f t="shared" si="15"/>
        <v>190531.08124872725</v>
      </c>
      <c r="S77" s="93">
        <f t="shared" si="16"/>
        <v>636866.35119990888</v>
      </c>
      <c r="T77" s="93">
        <f t="shared" si="17"/>
        <v>1893325.0259868177</v>
      </c>
      <c r="U77" s="94"/>
      <c r="V77" s="94"/>
      <c r="W77" s="94"/>
      <c r="X77" s="95"/>
      <c r="Y77" s="95"/>
    </row>
    <row r="78" spans="1:25" s="96" customFormat="1" ht="14.25" customHeight="1">
      <c r="A78" s="89"/>
      <c r="B78" s="90"/>
      <c r="C78" s="90"/>
      <c r="D78" s="90"/>
      <c r="E78" s="90"/>
      <c r="F78" s="90"/>
      <c r="G78" s="91"/>
      <c r="H78" s="91"/>
      <c r="I78" s="91"/>
      <c r="J78" s="91"/>
      <c r="K78" s="91"/>
      <c r="L78" s="92"/>
      <c r="M78" s="92"/>
      <c r="N78" s="92"/>
      <c r="O78" s="92"/>
      <c r="P78" s="93"/>
      <c r="Q78" s="93"/>
      <c r="R78" s="93"/>
      <c r="S78" s="93"/>
      <c r="T78" s="93"/>
      <c r="U78" s="94"/>
      <c r="V78" s="94"/>
      <c r="W78" s="94"/>
      <c r="X78" s="95"/>
      <c r="Y78" s="95"/>
    </row>
    <row r="79" spans="1:25" s="96" customFormat="1" ht="54" customHeight="1">
      <c r="A79" s="89" t="s">
        <v>69</v>
      </c>
      <c r="B79" s="90" t="s">
        <v>70</v>
      </c>
      <c r="C79" s="90" t="s">
        <v>68</v>
      </c>
      <c r="D79" s="90" t="s">
        <v>330</v>
      </c>
      <c r="E79" s="90"/>
      <c r="F79" s="90"/>
      <c r="G79" s="91">
        <f>'2023'!G81</f>
        <v>104.58</v>
      </c>
      <c r="H79" s="91">
        <f>'2023'!H81</f>
        <v>53.42</v>
      </c>
      <c r="I79" s="91">
        <f>'2023'!I81</f>
        <v>30.55</v>
      </c>
      <c r="J79" s="91">
        <f>'2023'!J81</f>
        <v>105.69</v>
      </c>
      <c r="K79" s="91">
        <f t="shared" ref="K79:K86" si="18">G79+H79+I79+J79</f>
        <v>294.24</v>
      </c>
      <c r="L79" s="92">
        <v>7277.5706270000001</v>
      </c>
      <c r="M79" s="92">
        <v>8083.7675393479722</v>
      </c>
      <c r="N79" s="92">
        <v>1892.8</v>
      </c>
      <c r="O79" s="92">
        <v>1968.5119999999999</v>
      </c>
      <c r="P79" s="93">
        <f t="shared" si="14"/>
        <v>563139.31217166001</v>
      </c>
      <c r="Q79" s="93">
        <f t="shared" si="15"/>
        <v>287654.44689433998</v>
      </c>
      <c r="R79" s="93">
        <f t="shared" si="15"/>
        <v>186821.05672708058</v>
      </c>
      <c r="S79" s="93">
        <f t="shared" si="16"/>
        <v>646321.3579536872</v>
      </c>
      <c r="T79" s="93">
        <f t="shared" si="17"/>
        <v>1683936.1737467679</v>
      </c>
      <c r="U79" s="94"/>
      <c r="V79" s="94"/>
      <c r="W79" s="94"/>
      <c r="X79" s="95"/>
      <c r="Y79" s="95"/>
    </row>
    <row r="80" spans="1:25" s="96" customFormat="1" ht="54" customHeight="1">
      <c r="A80" s="89" t="s">
        <v>69</v>
      </c>
      <c r="B80" s="90" t="s">
        <v>70</v>
      </c>
      <c r="C80" s="90" t="s">
        <v>68</v>
      </c>
      <c r="D80" s="90" t="s">
        <v>71</v>
      </c>
      <c r="E80" s="90"/>
      <c r="F80" s="90"/>
      <c r="G80" s="91">
        <f>'2023'!G82</f>
        <v>77.61</v>
      </c>
      <c r="H80" s="91">
        <f>'2023'!H82</f>
        <v>39.89</v>
      </c>
      <c r="I80" s="91">
        <f>'2023'!I82</f>
        <v>22.42</v>
      </c>
      <c r="J80" s="91">
        <f>'2023'!J82</f>
        <v>77.61</v>
      </c>
      <c r="K80" s="91">
        <f t="shared" si="18"/>
        <v>217.53000000000003</v>
      </c>
      <c r="L80" s="92">
        <v>6665.0702018399998</v>
      </c>
      <c r="M80" s="92">
        <v>6665.0702018400007</v>
      </c>
      <c r="N80" s="92">
        <v>2022.5920000000001</v>
      </c>
      <c r="O80" s="92">
        <v>2103.49568</v>
      </c>
      <c r="P80" s="93">
        <f t="shared" si="14"/>
        <v>360302.7332448024</v>
      </c>
      <c r="Q80" s="93">
        <f t="shared" si="15"/>
        <v>185188.45547139761</v>
      </c>
      <c r="R80" s="93">
        <f t="shared" si="15"/>
        <v>102270.50077965282</v>
      </c>
      <c r="S80" s="93">
        <f t="shared" si="16"/>
        <v>354023.79864000244</v>
      </c>
      <c r="T80" s="93">
        <f t="shared" si="17"/>
        <v>1001785.4881358552</v>
      </c>
      <c r="U80" s="94"/>
      <c r="V80" s="94"/>
      <c r="W80" s="94"/>
      <c r="X80" s="95"/>
      <c r="Y80" s="95"/>
    </row>
    <row r="81" spans="1:25" s="96" customFormat="1" ht="54" customHeight="1">
      <c r="A81" s="89" t="s">
        <v>69</v>
      </c>
      <c r="B81" s="90" t="s">
        <v>70</v>
      </c>
      <c r="C81" s="90" t="s">
        <v>68</v>
      </c>
      <c r="D81" s="90" t="s">
        <v>72</v>
      </c>
      <c r="E81" s="90"/>
      <c r="F81" s="90"/>
      <c r="G81" s="91">
        <f>'2023'!G83</f>
        <v>121.68</v>
      </c>
      <c r="H81" s="91">
        <f>'2023'!H83</f>
        <v>63.02</v>
      </c>
      <c r="I81" s="91">
        <f>'2023'!I83</f>
        <v>57.54</v>
      </c>
      <c r="J81" s="91">
        <f>'2023'!J83</f>
        <v>95.419999999999987</v>
      </c>
      <c r="K81" s="91">
        <f t="shared" si="18"/>
        <v>337.65999999999997</v>
      </c>
      <c r="L81" s="92">
        <v>7098.4600000000009</v>
      </c>
      <c r="M81" s="92">
        <v>7875.7253177814791</v>
      </c>
      <c r="N81" s="92">
        <v>1892.8</v>
      </c>
      <c r="O81" s="92">
        <v>1968.5119999999999</v>
      </c>
      <c r="P81" s="93">
        <f t="shared" si="14"/>
        <v>633424.70880000014</v>
      </c>
      <c r="Q81" s="93">
        <f t="shared" si="15"/>
        <v>328060.69320000004</v>
      </c>
      <c r="R81" s="93">
        <f t="shared" si="15"/>
        <v>339901.05430514633</v>
      </c>
      <c r="S81" s="93">
        <f t="shared" si="16"/>
        <v>563666.29478270875</v>
      </c>
      <c r="T81" s="93">
        <f t="shared" si="17"/>
        <v>1865052.7510878555</v>
      </c>
      <c r="U81" s="94"/>
      <c r="V81" s="94"/>
      <c r="W81" s="94"/>
      <c r="X81" s="95"/>
      <c r="Y81" s="95"/>
    </row>
    <row r="82" spans="1:25" s="96" customFormat="1" ht="54" customHeight="1">
      <c r="A82" s="89" t="s">
        <v>73</v>
      </c>
      <c r="B82" s="90" t="s">
        <v>74</v>
      </c>
      <c r="C82" s="90" t="s">
        <v>68</v>
      </c>
      <c r="D82" s="90" t="s">
        <v>75</v>
      </c>
      <c r="E82" s="90"/>
      <c r="F82" s="90"/>
      <c r="G82" s="91">
        <f>'2023'!G84</f>
        <v>3206.1209999999996</v>
      </c>
      <c r="H82" s="91">
        <f>'2023'!H84</f>
        <v>2114.056</v>
      </c>
      <c r="I82" s="91">
        <f>'2023'!I84</f>
        <v>1061.68</v>
      </c>
      <c r="J82" s="91">
        <f>'2023'!J84</f>
        <v>3193.3100000000004</v>
      </c>
      <c r="K82" s="91">
        <f t="shared" si="18"/>
        <v>9575.1670000000013</v>
      </c>
      <c r="L82" s="92">
        <v>4552.7700000000004</v>
      </c>
      <c r="M82" s="92">
        <v>5037.2192713393479</v>
      </c>
      <c r="N82" s="92">
        <v>1892.8</v>
      </c>
      <c r="O82" s="92">
        <v>1968.5119999999999</v>
      </c>
      <c r="P82" s="93">
        <f t="shared" si="14"/>
        <v>8528185.6763700005</v>
      </c>
      <c r="Q82" s="93">
        <f t="shared" si="15"/>
        <v>5623325.5383200003</v>
      </c>
      <c r="R82" s="93">
        <f t="shared" si="15"/>
        <v>3257985.1358355596</v>
      </c>
      <c r="S82" s="93">
        <f t="shared" si="16"/>
        <v>9799333.6166406553</v>
      </c>
      <c r="T82" s="93">
        <f t="shared" si="17"/>
        <v>27208829.967166215</v>
      </c>
      <c r="U82" s="94"/>
      <c r="V82" s="94"/>
      <c r="W82" s="94"/>
      <c r="X82" s="95"/>
      <c r="Y82" s="95"/>
    </row>
    <row r="83" spans="1:25" s="96" customFormat="1" ht="54" customHeight="1">
      <c r="A83" s="89" t="s">
        <v>331</v>
      </c>
      <c r="B83" s="90" t="s">
        <v>332</v>
      </c>
      <c r="C83" s="90" t="s">
        <v>68</v>
      </c>
      <c r="D83" s="90" t="s">
        <v>76</v>
      </c>
      <c r="E83" s="90"/>
      <c r="F83" s="90" t="s">
        <v>333</v>
      </c>
      <c r="G83" s="91">
        <f>'2023'!G85</f>
        <v>11043.521000000001</v>
      </c>
      <c r="H83" s="91">
        <f>'2023'!H85</f>
        <v>4890.0689999999995</v>
      </c>
      <c r="I83" s="91">
        <f>'2023'!I85</f>
        <v>1857.95</v>
      </c>
      <c r="J83" s="91">
        <f>'2023'!J85</f>
        <v>12051.753999999999</v>
      </c>
      <c r="K83" s="91">
        <f t="shared" si="18"/>
        <v>29843.294000000002</v>
      </c>
      <c r="L83" s="92">
        <v>6740.4470907936511</v>
      </c>
      <c r="M83" s="92">
        <v>7159.4557769869589</v>
      </c>
      <c r="N83" s="92">
        <v>1685.489728</v>
      </c>
      <c r="O83" s="92">
        <v>1752.90931712</v>
      </c>
      <c r="P83" s="93">
        <f t="shared" si="14"/>
        <v>55824527.79011631</v>
      </c>
      <c r="Q83" s="93">
        <f t="shared" si="15"/>
        <v>24719090.296118986</v>
      </c>
      <c r="R83" s="93">
        <f t="shared" si="15"/>
        <v>10045092.995109817</v>
      </c>
      <c r="S83" s="93">
        <f t="shared" si="16"/>
        <v>65158367.923887454</v>
      </c>
      <c r="T83" s="93">
        <f t="shared" si="17"/>
        <v>155747079.00523257</v>
      </c>
      <c r="U83" s="94"/>
      <c r="V83" s="94"/>
      <c r="W83" s="94"/>
      <c r="X83" s="95"/>
      <c r="Y83" s="95"/>
    </row>
    <row r="84" spans="1:25" s="96" customFormat="1" ht="54" customHeight="1">
      <c r="A84" s="89" t="s">
        <v>50</v>
      </c>
      <c r="B84" s="90" t="s">
        <v>77</v>
      </c>
      <c r="C84" s="90" t="s">
        <v>68</v>
      </c>
      <c r="D84" s="90" t="s">
        <v>76</v>
      </c>
      <c r="E84" s="90" t="s">
        <v>349</v>
      </c>
      <c r="F84" s="90"/>
      <c r="G84" s="91">
        <f>'2023'!G86</f>
        <v>88.302999999999997</v>
      </c>
      <c r="H84" s="91">
        <f>'2023'!H86</f>
        <v>38.707999999999998</v>
      </c>
      <c r="I84" s="91">
        <f>'2023'!I86</f>
        <v>20.53</v>
      </c>
      <c r="J84" s="91">
        <f>'2023'!J86</f>
        <v>81.888000000000005</v>
      </c>
      <c r="K84" s="91">
        <f t="shared" si="18"/>
        <v>229.429</v>
      </c>
      <c r="L84" s="92">
        <v>5244.6353110452519</v>
      </c>
      <c r="M84" s="92">
        <v>5244.6353110452519</v>
      </c>
      <c r="N84" s="92">
        <v>1838.72</v>
      </c>
      <c r="O84" s="92">
        <v>1912.2688000000001</v>
      </c>
      <c r="P84" s="93">
        <f t="shared" si="14"/>
        <v>300752.53971122886</v>
      </c>
      <c r="Q84" s="93">
        <f t="shared" si="15"/>
        <v>131836.1698599396</v>
      </c>
      <c r="R84" s="93">
        <f t="shared" si="15"/>
        <v>68413.484471759031</v>
      </c>
      <c r="S84" s="93">
        <f t="shared" si="16"/>
        <v>272880.82885647361</v>
      </c>
      <c r="T84" s="93">
        <f t="shared" si="17"/>
        <v>773883.02289940114</v>
      </c>
      <c r="U84" s="94"/>
      <c r="V84" s="94"/>
      <c r="W84" s="94"/>
      <c r="X84" s="95"/>
      <c r="Y84" s="95"/>
    </row>
    <row r="85" spans="1:25" s="96" customFormat="1" ht="54" customHeight="1">
      <c r="A85" s="89" t="s">
        <v>78</v>
      </c>
      <c r="B85" s="90" t="s">
        <v>79</v>
      </c>
      <c r="C85" s="90" t="s">
        <v>68</v>
      </c>
      <c r="D85" s="90" t="s">
        <v>76</v>
      </c>
      <c r="E85" s="90"/>
      <c r="F85" s="90"/>
      <c r="G85" s="91">
        <f>'2023'!G87</f>
        <v>245.27500000000001</v>
      </c>
      <c r="H85" s="91">
        <f>'2023'!H87</f>
        <v>114.57299999999999</v>
      </c>
      <c r="I85" s="91">
        <f>'2023'!I87</f>
        <v>26.907</v>
      </c>
      <c r="J85" s="91">
        <f>'2023'!J87</f>
        <v>209.892</v>
      </c>
      <c r="K85" s="91">
        <f t="shared" si="18"/>
        <v>596.64699999999993</v>
      </c>
      <c r="L85" s="92">
        <v>4217.3838745000003</v>
      </c>
      <c r="M85" s="92">
        <v>4673.8536585635284</v>
      </c>
      <c r="N85" s="92">
        <v>2206.4639999999999</v>
      </c>
      <c r="O85" s="92">
        <v>2294.7225600000002</v>
      </c>
      <c r="P85" s="93">
        <f t="shared" si="14"/>
        <v>493228.37221798761</v>
      </c>
      <c r="Q85" s="93">
        <f t="shared" si="15"/>
        <v>230397.12278108852</v>
      </c>
      <c r="R85" s="93">
        <f t="shared" si="15"/>
        <v>64015.280469048856</v>
      </c>
      <c r="S85" s="93">
        <f t="shared" si="16"/>
        <v>499360.58453969605</v>
      </c>
      <c r="T85" s="93">
        <f t="shared" si="17"/>
        <v>1287001.3600078211</v>
      </c>
      <c r="U85" s="94"/>
      <c r="V85" s="94"/>
      <c r="W85" s="94"/>
      <c r="X85" s="95"/>
      <c r="Y85" s="95"/>
    </row>
    <row r="86" spans="1:25" s="96" customFormat="1" ht="54" customHeight="1">
      <c r="A86" s="89" t="s">
        <v>80</v>
      </c>
      <c r="B86" s="90" t="s">
        <v>81</v>
      </c>
      <c r="C86" s="90" t="s">
        <v>68</v>
      </c>
      <c r="D86" s="90" t="s">
        <v>76</v>
      </c>
      <c r="E86" s="90"/>
      <c r="F86" s="90"/>
      <c r="G86" s="91">
        <f>'2023'!G88</f>
        <v>775.14700000000005</v>
      </c>
      <c r="H86" s="91">
        <f>'2023'!H88</f>
        <v>444.61700000000002</v>
      </c>
      <c r="I86" s="91">
        <f>'2023'!I88</f>
        <v>215.001</v>
      </c>
      <c r="J86" s="91">
        <f>'2023'!J88</f>
        <v>686.98299999999995</v>
      </c>
      <c r="K86" s="91">
        <f t="shared" si="18"/>
        <v>2121.748</v>
      </c>
      <c r="L86" s="92">
        <v>6830.2300000000005</v>
      </c>
      <c r="M86" s="92">
        <v>7542.680294784579</v>
      </c>
      <c r="N86" s="92">
        <v>1795.4560000000001</v>
      </c>
      <c r="O86" s="92">
        <v>1867.2742400000002</v>
      </c>
      <c r="P86" s="93">
        <f t="shared" si="14"/>
        <v>3902689.9617780005</v>
      </c>
      <c r="Q86" s="93">
        <f t="shared" si="15"/>
        <v>2238546.1115580001</v>
      </c>
      <c r="R86" s="93">
        <f t="shared" si="15"/>
        <v>1220217.9771847392</v>
      </c>
      <c r="S86" s="93">
        <f t="shared" si="16"/>
        <v>3898907.4777340735</v>
      </c>
      <c r="T86" s="93">
        <f t="shared" si="17"/>
        <v>11260361.528254813</v>
      </c>
      <c r="U86" s="94"/>
      <c r="V86" s="94"/>
      <c r="W86" s="94"/>
      <c r="X86" s="95"/>
      <c r="Y86" s="95"/>
    </row>
    <row r="87" spans="1:25" s="96" customFormat="1" ht="14.25" customHeight="1">
      <c r="A87" s="89"/>
      <c r="B87" s="90"/>
      <c r="C87" s="90"/>
      <c r="D87" s="90"/>
      <c r="E87" s="90"/>
      <c r="F87" s="90"/>
      <c r="G87" s="91"/>
      <c r="H87" s="91"/>
      <c r="I87" s="91"/>
      <c r="J87" s="91"/>
      <c r="K87" s="91"/>
      <c r="L87" s="92"/>
      <c r="M87" s="92"/>
      <c r="N87" s="92"/>
      <c r="O87" s="92"/>
      <c r="P87" s="93"/>
      <c r="Q87" s="93"/>
      <c r="R87" s="93"/>
      <c r="S87" s="93"/>
      <c r="T87" s="93"/>
      <c r="U87" s="94"/>
      <c r="V87" s="94"/>
      <c r="W87" s="94"/>
      <c r="X87" s="95"/>
      <c r="Y87" s="95"/>
    </row>
    <row r="88" spans="1:25" s="96" customFormat="1" ht="53.25" customHeight="1">
      <c r="A88" s="89" t="s">
        <v>293</v>
      </c>
      <c r="B88" s="90" t="s">
        <v>294</v>
      </c>
      <c r="C88" s="90" t="s">
        <v>320</v>
      </c>
      <c r="D88" s="90"/>
      <c r="E88" s="90"/>
      <c r="F88" s="90"/>
      <c r="G88" s="91">
        <f>'2023'!G90</f>
        <v>100772.27</v>
      </c>
      <c r="H88" s="91">
        <f>'2023'!H90</f>
        <v>43188.118000000002</v>
      </c>
      <c r="I88" s="91">
        <f>'2023'!I90</f>
        <v>17093.612000000001</v>
      </c>
      <c r="J88" s="91">
        <f>'2023'!J90</f>
        <v>84931.667000000001</v>
      </c>
      <c r="K88" s="91">
        <f>G88+H88+I88+J88</f>
        <v>245985.66700000002</v>
      </c>
      <c r="L88" s="92">
        <v>1225.6275320968336</v>
      </c>
      <c r="M88" s="92">
        <v>1361.5584819585697</v>
      </c>
      <c r="N88" s="92">
        <v>1059.9680000000001</v>
      </c>
      <c r="O88" s="92">
        <v>1102.3667200000002</v>
      </c>
      <c r="P88" s="93">
        <f t="shared" si="14"/>
        <v>16693887.09653578</v>
      </c>
      <c r="Q88" s="93">
        <f t="shared" si="15"/>
        <v>7154523.420022836</v>
      </c>
      <c r="R88" s="93">
        <f t="shared" si="15"/>
        <v>4430523.4125161469</v>
      </c>
      <c r="S88" s="93">
        <f t="shared" si="16"/>
        <v>22013588.415808491</v>
      </c>
      <c r="T88" s="93">
        <f t="shared" si="17"/>
        <v>50292522.344883256</v>
      </c>
      <c r="U88" s="94"/>
      <c r="V88" s="94"/>
      <c r="W88" s="94"/>
      <c r="X88" s="95"/>
      <c r="Y88" s="95"/>
    </row>
    <row r="89" spans="1:25" s="96" customFormat="1" ht="14.25" customHeight="1">
      <c r="A89" s="89"/>
      <c r="B89" s="90"/>
      <c r="C89" s="90"/>
      <c r="D89" s="90"/>
      <c r="E89" s="90"/>
      <c r="F89" s="90"/>
      <c r="G89" s="91"/>
      <c r="H89" s="91"/>
      <c r="I89" s="91"/>
      <c r="J89" s="91"/>
      <c r="K89" s="91"/>
      <c r="L89" s="92"/>
      <c r="M89" s="92"/>
      <c r="N89" s="92"/>
      <c r="O89" s="92"/>
      <c r="P89" s="93"/>
      <c r="Q89" s="93"/>
      <c r="R89" s="93"/>
      <c r="S89" s="93"/>
      <c r="T89" s="93"/>
      <c r="U89" s="94"/>
      <c r="V89" s="94"/>
      <c r="W89" s="94"/>
      <c r="X89" s="95"/>
      <c r="Y89" s="95"/>
    </row>
    <row r="90" spans="1:25" s="96" customFormat="1" ht="53.25" customHeight="1">
      <c r="A90" s="89" t="s">
        <v>83</v>
      </c>
      <c r="B90" s="90" t="s">
        <v>84</v>
      </c>
      <c r="C90" s="90" t="s">
        <v>82</v>
      </c>
      <c r="D90" s="90" t="s">
        <v>336</v>
      </c>
      <c r="E90" s="90" t="s">
        <v>85</v>
      </c>
      <c r="F90" s="90"/>
      <c r="G90" s="91">
        <f>'2023'!G92</f>
        <v>319.399</v>
      </c>
      <c r="H90" s="91">
        <f>'2023'!H92</f>
        <v>97.736999999999995</v>
      </c>
      <c r="I90" s="91">
        <f>'2023'!I92</f>
        <v>60.017000000000003</v>
      </c>
      <c r="J90" s="91">
        <f>'2023'!J92</f>
        <v>275.565</v>
      </c>
      <c r="K90" s="91">
        <f t="shared" ref="K90:K100" si="19">G90+H90+I90+J90</f>
        <v>752.71799999999996</v>
      </c>
      <c r="L90" s="92">
        <v>7739.7121085600011</v>
      </c>
      <c r="M90" s="92">
        <v>8603.8547226225255</v>
      </c>
      <c r="N90" s="92">
        <v>1871.1680000000001</v>
      </c>
      <c r="O90" s="92">
        <v>1946.0147200000001</v>
      </c>
      <c r="P90" s="93">
        <f t="shared" si="14"/>
        <v>1874407.1197299559</v>
      </c>
      <c r="Q90" s="93">
        <f t="shared" si="15"/>
        <v>573573.8955383288</v>
      </c>
      <c r="R90" s="93">
        <f t="shared" si="15"/>
        <v>399583.58343739616</v>
      </c>
      <c r="S90" s="93">
        <f t="shared" si="16"/>
        <v>1834667.6803226762</v>
      </c>
      <c r="T90" s="93">
        <f t="shared" si="17"/>
        <v>4682232.279028357</v>
      </c>
      <c r="U90" s="94"/>
      <c r="V90" s="94"/>
      <c r="W90" s="94"/>
      <c r="X90" s="95"/>
      <c r="Y90" s="95"/>
    </row>
    <row r="91" spans="1:25" s="96" customFormat="1" ht="53.25" customHeight="1">
      <c r="A91" s="89" t="s">
        <v>83</v>
      </c>
      <c r="B91" s="90" t="s">
        <v>84</v>
      </c>
      <c r="C91" s="90" t="s">
        <v>82</v>
      </c>
      <c r="D91" s="90" t="s">
        <v>336</v>
      </c>
      <c r="E91" s="90" t="s">
        <v>86</v>
      </c>
      <c r="F91" s="90"/>
      <c r="G91" s="91">
        <f>'2023'!G93</f>
        <v>227.33</v>
      </c>
      <c r="H91" s="91">
        <f>'2023'!H93</f>
        <v>53.892000000000003</v>
      </c>
      <c r="I91" s="91">
        <f>'2023'!I93</f>
        <v>39.390999999999998</v>
      </c>
      <c r="J91" s="91">
        <f>'2023'!J93</f>
        <v>193.21300000000002</v>
      </c>
      <c r="K91" s="91">
        <f t="shared" si="19"/>
        <v>513.82600000000002</v>
      </c>
      <c r="L91" s="92">
        <v>7862.7117924800004</v>
      </c>
      <c r="M91" s="92">
        <v>8740.5873809607747</v>
      </c>
      <c r="N91" s="92">
        <v>1871.1680000000001</v>
      </c>
      <c r="O91" s="92">
        <v>1946.0147200000001</v>
      </c>
      <c r="P91" s="93">
        <f t="shared" si="14"/>
        <v>1362057.6503444787</v>
      </c>
      <c r="Q91" s="93">
        <f t="shared" si="15"/>
        <v>322896.2780643322</v>
      </c>
      <c r="R91" s="93">
        <f t="shared" si="15"/>
        <v>267645.01168790588</v>
      </c>
      <c r="S91" s="93">
        <f t="shared" si="16"/>
        <v>1312799.7675422144</v>
      </c>
      <c r="T91" s="93">
        <f t="shared" si="17"/>
        <v>3265398.7076389315</v>
      </c>
      <c r="U91" s="94"/>
      <c r="V91" s="94"/>
      <c r="W91" s="94"/>
      <c r="X91" s="95"/>
      <c r="Y91" s="95"/>
    </row>
    <row r="92" spans="1:25" s="96" customFormat="1" ht="53.25" customHeight="1">
      <c r="A92" s="89" t="s">
        <v>106</v>
      </c>
      <c r="B92" s="90" t="s">
        <v>107</v>
      </c>
      <c r="C92" s="90" t="s">
        <v>82</v>
      </c>
      <c r="D92" s="90" t="s">
        <v>87</v>
      </c>
      <c r="E92" s="90" t="s">
        <v>338</v>
      </c>
      <c r="F92" s="90"/>
      <c r="G92" s="91">
        <f>'2023'!G94</f>
        <v>4418.41</v>
      </c>
      <c r="H92" s="91">
        <f>'2023'!H94</f>
        <v>1284.6099999999999</v>
      </c>
      <c r="I92" s="91">
        <f>'2023'!I94</f>
        <v>1271.4739999999999</v>
      </c>
      <c r="J92" s="91">
        <f>'2023'!J94</f>
        <v>3744.366</v>
      </c>
      <c r="K92" s="91">
        <f t="shared" si="19"/>
        <v>10718.86</v>
      </c>
      <c r="L92" s="92">
        <v>1397.2757742000001</v>
      </c>
      <c r="M92" s="92">
        <v>1552.9045529244554</v>
      </c>
      <c r="N92" s="92">
        <v>1180.750272</v>
      </c>
      <c r="O92" s="92">
        <v>1227.98028288</v>
      </c>
      <c r="P92" s="93">
        <f t="shared" si="14"/>
        <v>956698.44417550252</v>
      </c>
      <c r="Q92" s="93">
        <f t="shared" si="15"/>
        <v>278150.82538114215</v>
      </c>
      <c r="R92" s="93">
        <f t="shared" si="15"/>
        <v>413132.76133050385</v>
      </c>
      <c r="S92" s="93">
        <f t="shared" si="16"/>
        <v>1216635.3893292772</v>
      </c>
      <c r="T92" s="93">
        <f t="shared" si="17"/>
        <v>2864617.4202164253</v>
      </c>
      <c r="U92" s="94"/>
      <c r="V92" s="94"/>
      <c r="W92" s="94"/>
      <c r="X92" s="95"/>
      <c r="Y92" s="95"/>
    </row>
    <row r="93" spans="1:25" s="96" customFormat="1" ht="53.25" customHeight="1">
      <c r="A93" s="89" t="s">
        <v>106</v>
      </c>
      <c r="B93" s="90" t="s">
        <v>107</v>
      </c>
      <c r="C93" s="90" t="s">
        <v>82</v>
      </c>
      <c r="D93" s="90" t="s">
        <v>87</v>
      </c>
      <c r="E93" s="90" t="s">
        <v>339</v>
      </c>
      <c r="F93" s="90" t="s">
        <v>334</v>
      </c>
      <c r="G93" s="91">
        <f>'2023'!G95</f>
        <v>574.96800000000007</v>
      </c>
      <c r="H93" s="91">
        <f>'2023'!H95</f>
        <v>191.65600000000001</v>
      </c>
      <c r="I93" s="91">
        <f>'2023'!I95</f>
        <v>191.16200000000001</v>
      </c>
      <c r="J93" s="91">
        <f>'2023'!J95</f>
        <v>572.25800000000004</v>
      </c>
      <c r="K93" s="91">
        <f t="shared" si="19"/>
        <v>1530.0440000000001</v>
      </c>
      <c r="L93" s="92">
        <v>4674.3159270307215</v>
      </c>
      <c r="M93" s="92">
        <v>5168.3842465238577</v>
      </c>
      <c r="N93" s="92">
        <v>1802.6702720000001</v>
      </c>
      <c r="O93" s="92">
        <v>1874.7770828800001</v>
      </c>
      <c r="P93" s="93">
        <f t="shared" si="14"/>
        <v>1651104.3589817039</v>
      </c>
      <c r="Q93" s="93">
        <f t="shared" si="15"/>
        <v>550368.11966056796</v>
      </c>
      <c r="R93" s="93">
        <f t="shared" si="15"/>
        <v>629612.53261648712</v>
      </c>
      <c r="S93" s="93">
        <f t="shared" si="16"/>
        <v>1884793.0482525066</v>
      </c>
      <c r="T93" s="93">
        <f t="shared" si="17"/>
        <v>4715878.0595112657</v>
      </c>
      <c r="U93" s="94"/>
      <c r="V93" s="94"/>
      <c r="W93" s="94"/>
      <c r="X93" s="95"/>
      <c r="Y93" s="95"/>
    </row>
    <row r="94" spans="1:25" s="96" customFormat="1" ht="53.25" customHeight="1">
      <c r="A94" s="89" t="s">
        <v>106</v>
      </c>
      <c r="B94" s="90" t="s">
        <v>107</v>
      </c>
      <c r="C94" s="90" t="s">
        <v>82</v>
      </c>
      <c r="D94" s="90" t="s">
        <v>87</v>
      </c>
      <c r="E94" s="90" t="s">
        <v>340</v>
      </c>
      <c r="F94" s="90" t="s">
        <v>334</v>
      </c>
      <c r="G94" s="91">
        <f>'2023'!G96</f>
        <v>680.17599999999993</v>
      </c>
      <c r="H94" s="91">
        <f>'2023'!H96</f>
        <v>228.071</v>
      </c>
      <c r="I94" s="91">
        <f>'2023'!I96</f>
        <v>225.31</v>
      </c>
      <c r="J94" s="91">
        <f>'2023'!J96</f>
        <v>684.21299999999997</v>
      </c>
      <c r="K94" s="91">
        <f t="shared" si="19"/>
        <v>1817.77</v>
      </c>
      <c r="L94" s="92">
        <v>4674.3159270307215</v>
      </c>
      <c r="M94" s="92">
        <v>5168.3842465238558</v>
      </c>
      <c r="N94" s="92">
        <v>1676.48</v>
      </c>
      <c r="O94" s="92">
        <v>1743.5392000000002</v>
      </c>
      <c r="P94" s="93">
        <f t="shared" si="14"/>
        <v>2039056.0495040477</v>
      </c>
      <c r="Q94" s="93">
        <f t="shared" si="15"/>
        <v>683719.43771382363</v>
      </c>
      <c r="R94" s="93">
        <f t="shared" si="15"/>
        <v>771651.83743228996</v>
      </c>
      <c r="S94" s="93">
        <f t="shared" si="16"/>
        <v>2343323.5038172267</v>
      </c>
      <c r="T94" s="93">
        <f t="shared" si="17"/>
        <v>5837750.8284673877</v>
      </c>
      <c r="U94" s="94"/>
      <c r="V94" s="94"/>
      <c r="W94" s="94"/>
      <c r="X94" s="95"/>
      <c r="Y94" s="95"/>
    </row>
    <row r="95" spans="1:25" s="96" customFormat="1" ht="53.25" customHeight="1">
      <c r="A95" s="89" t="s">
        <v>106</v>
      </c>
      <c r="B95" s="90" t="s">
        <v>107</v>
      </c>
      <c r="C95" s="90" t="s">
        <v>82</v>
      </c>
      <c r="D95" s="90" t="s">
        <v>87</v>
      </c>
      <c r="E95" s="90" t="s">
        <v>341</v>
      </c>
      <c r="F95" s="90" t="s">
        <v>301</v>
      </c>
      <c r="G95" s="91">
        <f>'2023'!G97</f>
        <v>182.745</v>
      </c>
      <c r="H95" s="91">
        <f>'2023'!H97</f>
        <v>112.66499999999999</v>
      </c>
      <c r="I95" s="91">
        <f>'2023'!I97</f>
        <v>56.246000000000002</v>
      </c>
      <c r="J95" s="91">
        <f>'2023'!J97</f>
        <v>161.184</v>
      </c>
      <c r="K95" s="91">
        <f t="shared" si="19"/>
        <v>512.83999999999992</v>
      </c>
      <c r="L95" s="92">
        <v>13174.883778464004</v>
      </c>
      <c r="M95" s="92">
        <v>14422.916426341562</v>
      </c>
      <c r="N95" s="92">
        <v>1559.3102720000002</v>
      </c>
      <c r="O95" s="92">
        <v>1621.6826828800001</v>
      </c>
      <c r="P95" s="93">
        <f t="shared" si="14"/>
        <v>2122687.9804387642</v>
      </c>
      <c r="Q95" s="93">
        <f t="shared" si="15"/>
        <v>1308668.5891057667</v>
      </c>
      <c r="R95" s="93">
        <f t="shared" si="15"/>
        <v>720018.19313473906</v>
      </c>
      <c r="S95" s="93">
        <f t="shared" si="16"/>
        <v>2063354.0597061084</v>
      </c>
      <c r="T95" s="93">
        <f t="shared" si="17"/>
        <v>6214728.8223853782</v>
      </c>
      <c r="U95" s="94"/>
      <c r="V95" s="94"/>
      <c r="W95" s="94"/>
      <c r="X95" s="95"/>
      <c r="Y95" s="95"/>
    </row>
    <row r="96" spans="1:25" s="96" customFormat="1" ht="53.25" customHeight="1">
      <c r="A96" s="89" t="s">
        <v>106</v>
      </c>
      <c r="B96" s="90" t="s">
        <v>107</v>
      </c>
      <c r="C96" s="90" t="s">
        <v>82</v>
      </c>
      <c r="D96" s="90" t="s">
        <v>337</v>
      </c>
      <c r="E96" s="90" t="s">
        <v>342</v>
      </c>
      <c r="F96" s="90" t="s">
        <v>335</v>
      </c>
      <c r="G96" s="91">
        <f>'2023'!G98</f>
        <v>4600.701</v>
      </c>
      <c r="H96" s="91">
        <f>'2023'!H98</f>
        <v>1709.5209999999997</v>
      </c>
      <c r="I96" s="91">
        <f>'2023'!I98</f>
        <v>766.95899999999995</v>
      </c>
      <c r="J96" s="91">
        <f>'2023'!J98</f>
        <v>3938.3300000000004</v>
      </c>
      <c r="K96" s="91">
        <f t="shared" si="19"/>
        <v>11015.511</v>
      </c>
      <c r="L96" s="92">
        <v>10442.120058310309</v>
      </c>
      <c r="M96" s="92">
        <v>10442.120058310309</v>
      </c>
      <c r="N96" s="92">
        <v>1802.6702720000001</v>
      </c>
      <c r="O96" s="92">
        <v>1874.7770828800001</v>
      </c>
      <c r="P96" s="93">
        <f t="shared" si="14"/>
        <v>39747525.27132763</v>
      </c>
      <c r="Q96" s="93">
        <f t="shared" si="15"/>
        <v>14769320.838142985</v>
      </c>
      <c r="R96" s="93">
        <f t="shared" si="15"/>
        <v>6570800.801093054</v>
      </c>
      <c r="S96" s="93">
        <f t="shared" si="16"/>
        <v>33741023.860426448</v>
      </c>
      <c r="T96" s="93">
        <f t="shared" si="17"/>
        <v>94828670.770990118</v>
      </c>
      <c r="U96" s="94"/>
      <c r="V96" s="94"/>
      <c r="W96" s="94"/>
      <c r="X96" s="95"/>
      <c r="Y96" s="95"/>
    </row>
    <row r="97" spans="1:25" s="96" customFormat="1" ht="53.25" customHeight="1">
      <c r="A97" s="89" t="s">
        <v>106</v>
      </c>
      <c r="B97" s="90" t="s">
        <v>107</v>
      </c>
      <c r="C97" s="90" t="s">
        <v>82</v>
      </c>
      <c r="D97" s="90" t="s">
        <v>337</v>
      </c>
      <c r="E97" s="90" t="s">
        <v>343</v>
      </c>
      <c r="F97" s="90" t="s">
        <v>335</v>
      </c>
      <c r="G97" s="91">
        <f>'2023'!G99</f>
        <v>843.16099999999994</v>
      </c>
      <c r="H97" s="91">
        <f>'2023'!H99</f>
        <v>422.404</v>
      </c>
      <c r="I97" s="91">
        <f>'2023'!I99</f>
        <v>112.223</v>
      </c>
      <c r="J97" s="91">
        <f>'2023'!J99</f>
        <v>844.95100000000002</v>
      </c>
      <c r="K97" s="91">
        <f t="shared" si="19"/>
        <v>2222.739</v>
      </c>
      <c r="L97" s="92">
        <v>10442.120058310309</v>
      </c>
      <c r="M97" s="92">
        <v>10442.120058310309</v>
      </c>
      <c r="N97" s="92">
        <v>2379.52</v>
      </c>
      <c r="O97" s="92">
        <v>2474.7008000000001</v>
      </c>
      <c r="P97" s="93">
        <f t="shared" si="14"/>
        <v>6798069.9277649773</v>
      </c>
      <c r="Q97" s="93">
        <f t="shared" si="15"/>
        <v>3405674.5150305075</v>
      </c>
      <c r="R97" s="93">
        <f t="shared" si="15"/>
        <v>894127.69142535771</v>
      </c>
      <c r="S97" s="93">
        <f t="shared" si="16"/>
        <v>6732078.869728554</v>
      </c>
      <c r="T97" s="93">
        <f t="shared" si="17"/>
        <v>17829951.003949396</v>
      </c>
      <c r="U97" s="94"/>
      <c r="V97" s="94"/>
      <c r="W97" s="94"/>
      <c r="X97" s="95"/>
      <c r="Y97" s="95"/>
    </row>
    <row r="98" spans="1:25" s="96" customFormat="1" ht="53.25" customHeight="1">
      <c r="A98" s="89" t="s">
        <v>106</v>
      </c>
      <c r="B98" s="90" t="s">
        <v>107</v>
      </c>
      <c r="C98" s="90" t="s">
        <v>82</v>
      </c>
      <c r="D98" s="90" t="s">
        <v>337</v>
      </c>
      <c r="E98" s="90" t="s">
        <v>344</v>
      </c>
      <c r="F98" s="90" t="s">
        <v>335</v>
      </c>
      <c r="G98" s="91">
        <f>'2023'!G100</f>
        <v>421.8</v>
      </c>
      <c r="H98" s="91">
        <f>'2023'!H100</f>
        <v>140.75200000000001</v>
      </c>
      <c r="I98" s="91">
        <f>'2023'!I100</f>
        <v>140.75299999999999</v>
      </c>
      <c r="J98" s="91">
        <f>'2023'!J100</f>
        <v>577.19799999999998</v>
      </c>
      <c r="K98" s="91">
        <f t="shared" si="19"/>
        <v>1280.5030000000002</v>
      </c>
      <c r="L98" s="92">
        <v>10442.120058310309</v>
      </c>
      <c r="M98" s="92">
        <v>10442.120058310307</v>
      </c>
      <c r="N98" s="92">
        <v>1730.56</v>
      </c>
      <c r="O98" s="92">
        <v>1799.7824000000001</v>
      </c>
      <c r="P98" s="93">
        <f t="shared" si="14"/>
        <v>3674536.0325952885</v>
      </c>
      <c r="Q98" s="93">
        <f t="shared" si="15"/>
        <v>1226169.5013272928</v>
      </c>
      <c r="R98" s="93">
        <f t="shared" si="15"/>
        <v>1216434.9524201506</v>
      </c>
      <c r="S98" s="93">
        <f t="shared" si="16"/>
        <v>4988340.0117013929</v>
      </c>
      <c r="T98" s="93">
        <f t="shared" si="17"/>
        <v>11105480.498044126</v>
      </c>
      <c r="U98" s="94"/>
      <c r="V98" s="94"/>
      <c r="W98" s="94"/>
      <c r="X98" s="95"/>
      <c r="Y98" s="95"/>
    </row>
    <row r="99" spans="1:25" s="96" customFormat="1" ht="53.25" customHeight="1">
      <c r="A99" s="89" t="s">
        <v>106</v>
      </c>
      <c r="B99" s="90" t="s">
        <v>107</v>
      </c>
      <c r="C99" s="90" t="s">
        <v>82</v>
      </c>
      <c r="D99" s="90" t="s">
        <v>90</v>
      </c>
      <c r="E99" s="90"/>
      <c r="F99" s="90" t="s">
        <v>334</v>
      </c>
      <c r="G99" s="91">
        <f>'2023'!G101</f>
        <v>4563.4260000000004</v>
      </c>
      <c r="H99" s="91">
        <f>'2023'!H101</f>
        <v>1647.8490000000002</v>
      </c>
      <c r="I99" s="91">
        <f>'2023'!I101</f>
        <v>1624.0930000000001</v>
      </c>
      <c r="J99" s="91">
        <f>'2023'!J101</f>
        <v>4703.5239999999994</v>
      </c>
      <c r="K99" s="91">
        <f t="shared" si="19"/>
        <v>12538.892</v>
      </c>
      <c r="L99" s="92">
        <v>4571.3041772799997</v>
      </c>
      <c r="M99" s="92">
        <v>4571.3041772799997</v>
      </c>
      <c r="N99" s="92">
        <v>1802.6702720000001</v>
      </c>
      <c r="O99" s="92">
        <v>1874.7770828800001</v>
      </c>
      <c r="P99" s="93">
        <f t="shared" si="14"/>
        <v>12634455.947836287</v>
      </c>
      <c r="Q99" s="93">
        <f t="shared" si="15"/>
        <v>4562290.6121817427</v>
      </c>
      <c r="R99" s="93">
        <f t="shared" si="15"/>
        <v>4379410.7783253789</v>
      </c>
      <c r="S99" s="93">
        <f t="shared" si="16"/>
        <v>12683179.905160662</v>
      </c>
      <c r="T99" s="93">
        <f t="shared" si="17"/>
        <v>34259337.24350407</v>
      </c>
      <c r="U99" s="94"/>
      <c r="V99" s="94"/>
      <c r="W99" s="94"/>
      <c r="X99" s="95"/>
      <c r="Y99" s="95"/>
    </row>
    <row r="100" spans="1:25" s="96" customFormat="1" ht="53.25" customHeight="1">
      <c r="A100" s="89" t="s">
        <v>265</v>
      </c>
      <c r="B100" s="90" t="s">
        <v>266</v>
      </c>
      <c r="C100" s="90" t="s">
        <v>82</v>
      </c>
      <c r="D100" s="90" t="s">
        <v>406</v>
      </c>
      <c r="E100" s="90" t="s">
        <v>407</v>
      </c>
      <c r="F100" s="90"/>
      <c r="G100" s="91">
        <f>'2023'!G102</f>
        <v>168.92099999999999</v>
      </c>
      <c r="H100" s="91">
        <f>'2023'!H102</f>
        <v>80.38</v>
      </c>
      <c r="I100" s="91">
        <f>'2023'!I102</f>
        <v>24.87</v>
      </c>
      <c r="J100" s="91">
        <f>'2023'!J102</f>
        <v>149.18</v>
      </c>
      <c r="K100" s="91">
        <f t="shared" si="19"/>
        <v>423.351</v>
      </c>
      <c r="L100" s="92">
        <v>2380.6518587786259</v>
      </c>
      <c r="M100" s="92">
        <v>2525.0044979593849</v>
      </c>
      <c r="N100" s="92">
        <v>2163.2000000000003</v>
      </c>
      <c r="O100" s="92">
        <v>2249.7280000000005</v>
      </c>
      <c r="P100" s="93">
        <f t="shared" si="14"/>
        <v>36732.185436744214</v>
      </c>
      <c r="Q100" s="93">
        <f t="shared" si="15"/>
        <v>17478.780408625924</v>
      </c>
      <c r="R100" s="93">
        <f t="shared" si="15"/>
        <v>6846.1265042498908</v>
      </c>
      <c r="S100" s="93">
        <f t="shared" si="16"/>
        <v>41065.747965580966</v>
      </c>
      <c r="T100" s="93">
        <f t="shared" si="17"/>
        <v>102122.840315201</v>
      </c>
      <c r="U100" s="94"/>
      <c r="V100" s="94"/>
      <c r="W100" s="94"/>
      <c r="X100" s="95"/>
      <c r="Y100" s="95"/>
    </row>
    <row r="101" spans="1:25" s="96" customFormat="1" ht="26.25" customHeight="1">
      <c r="A101" s="89"/>
      <c r="B101" s="90"/>
      <c r="C101" s="90"/>
      <c r="D101" s="90"/>
      <c r="E101" s="90"/>
      <c r="F101" s="90"/>
      <c r="G101" s="91"/>
      <c r="H101" s="91"/>
      <c r="I101" s="91"/>
      <c r="J101" s="91"/>
      <c r="K101" s="91"/>
      <c r="L101" s="92"/>
      <c r="M101" s="92"/>
      <c r="N101" s="92"/>
      <c r="O101" s="92"/>
      <c r="P101" s="93"/>
      <c r="Q101" s="93"/>
      <c r="R101" s="93"/>
      <c r="S101" s="93"/>
      <c r="T101" s="93"/>
      <c r="U101" s="94"/>
      <c r="V101" s="94"/>
      <c r="W101" s="94"/>
      <c r="X101" s="95"/>
      <c r="Y101" s="95"/>
    </row>
    <row r="102" spans="1:25" s="96" customFormat="1" ht="54" customHeight="1">
      <c r="A102" s="89" t="s">
        <v>92</v>
      </c>
      <c r="B102" s="90" t="s">
        <v>93</v>
      </c>
      <c r="C102" s="90" t="s">
        <v>91</v>
      </c>
      <c r="D102" s="90" t="s">
        <v>94</v>
      </c>
      <c r="E102" s="90"/>
      <c r="F102" s="90"/>
      <c r="G102" s="91">
        <f>'2023'!G104</f>
        <v>289.85000000000002</v>
      </c>
      <c r="H102" s="91">
        <f>'2023'!H104</f>
        <v>128.13999999999999</v>
      </c>
      <c r="I102" s="91">
        <f>'2023'!I104</f>
        <v>71.373999999999995</v>
      </c>
      <c r="J102" s="91">
        <f>'2023'!J104</f>
        <v>260.88200000000001</v>
      </c>
      <c r="K102" s="91">
        <f>G102+H102+I102+J102</f>
        <v>750.24600000000009</v>
      </c>
      <c r="L102" s="92">
        <v>11885.983819840367</v>
      </c>
      <c r="M102" s="92">
        <v>11885.983819840367</v>
      </c>
      <c r="N102" s="92">
        <v>2033.4080000000001</v>
      </c>
      <c r="O102" s="92">
        <v>2114.7443200000002</v>
      </c>
      <c r="P102" s="93">
        <f t="shared" si="14"/>
        <v>2855769.1013807305</v>
      </c>
      <c r="Q102" s="93">
        <f t="shared" si="15"/>
        <v>1262509.0655543446</v>
      </c>
      <c r="R102" s="93">
        <f t="shared" si="15"/>
        <v>697412.44806160626</v>
      </c>
      <c r="S102" s="93">
        <f t="shared" si="16"/>
        <v>2549140.5031973547</v>
      </c>
      <c r="T102" s="93">
        <f t="shared" si="17"/>
        <v>7364831.1181940362</v>
      </c>
      <c r="U102" s="94"/>
      <c r="V102" s="94"/>
      <c r="W102" s="94"/>
      <c r="X102" s="95"/>
      <c r="Y102" s="95"/>
    </row>
    <row r="103" spans="1:25" s="96" customFormat="1" ht="54" customHeight="1">
      <c r="A103" s="89" t="s">
        <v>95</v>
      </c>
      <c r="B103" s="90" t="s">
        <v>96</v>
      </c>
      <c r="C103" s="90" t="s">
        <v>91</v>
      </c>
      <c r="D103" s="90" t="s">
        <v>97</v>
      </c>
      <c r="E103" s="90"/>
      <c r="F103" s="90"/>
      <c r="G103" s="91">
        <f>'2023'!G105</f>
        <v>3740.51</v>
      </c>
      <c r="H103" s="91">
        <f>'2023'!H105</f>
        <v>1282.3130000000001</v>
      </c>
      <c r="I103" s="91">
        <f>'2023'!I105</f>
        <v>729.71100000000001</v>
      </c>
      <c r="J103" s="91">
        <f>'2023'!J105</f>
        <v>3144.3429999999998</v>
      </c>
      <c r="K103" s="91">
        <f>G103+H103+I103+J103</f>
        <v>8896.8770000000004</v>
      </c>
      <c r="L103" s="92">
        <v>9325.6200000000026</v>
      </c>
      <c r="M103" s="92">
        <v>10248.94871287129</v>
      </c>
      <c r="N103" s="92">
        <v>2336.2560000000003</v>
      </c>
      <c r="O103" s="92">
        <v>2429.7062400000004</v>
      </c>
      <c r="P103" s="93">
        <f t="shared" si="14"/>
        <v>26143785.935640011</v>
      </c>
      <c r="Q103" s="93">
        <f t="shared" si="15"/>
        <v>8962552.3189320043</v>
      </c>
      <c r="R103" s="93">
        <f t="shared" si="15"/>
        <v>5705787.244121382</v>
      </c>
      <c r="S103" s="93">
        <f t="shared" si="16"/>
        <v>24586380.334875528</v>
      </c>
      <c r="T103" s="93">
        <f t="shared" si="17"/>
        <v>65398505.833568931</v>
      </c>
      <c r="U103" s="94"/>
      <c r="V103" s="94"/>
      <c r="W103" s="94"/>
      <c r="X103" s="95"/>
      <c r="Y103" s="95"/>
    </row>
    <row r="104" spans="1:25" s="96" customFormat="1" ht="14.25" customHeight="1">
      <c r="A104" s="89"/>
      <c r="B104" s="90"/>
      <c r="C104" s="90"/>
      <c r="D104" s="90"/>
      <c r="E104" s="90"/>
      <c r="F104" s="90"/>
      <c r="G104" s="91"/>
      <c r="H104" s="91"/>
      <c r="I104" s="91"/>
      <c r="J104" s="91"/>
      <c r="K104" s="91"/>
      <c r="L104" s="92"/>
      <c r="M104" s="92"/>
      <c r="N104" s="92"/>
      <c r="O104" s="92"/>
      <c r="P104" s="93"/>
      <c r="Q104" s="93"/>
      <c r="R104" s="93"/>
      <c r="S104" s="93"/>
      <c r="T104" s="93"/>
      <c r="U104" s="94"/>
      <c r="V104" s="94"/>
      <c r="W104" s="94"/>
      <c r="X104" s="95"/>
      <c r="Y104" s="95"/>
    </row>
    <row r="105" spans="1:25" s="96" customFormat="1" ht="54" customHeight="1">
      <c r="A105" s="89" t="s">
        <v>99</v>
      </c>
      <c r="B105" s="90" t="s">
        <v>100</v>
      </c>
      <c r="C105" s="90" t="s">
        <v>98</v>
      </c>
      <c r="D105" s="90" t="s">
        <v>102</v>
      </c>
      <c r="E105" s="90"/>
      <c r="F105" s="90"/>
      <c r="G105" s="91">
        <f>'2023'!G107</f>
        <v>1015.39</v>
      </c>
      <c r="H105" s="91">
        <f>'2023'!H107</f>
        <v>426.58900000000006</v>
      </c>
      <c r="I105" s="91">
        <f>'2023'!I107</f>
        <v>251.75399999999999</v>
      </c>
      <c r="J105" s="91">
        <f>'2023'!J107</f>
        <v>924.44799999999998</v>
      </c>
      <c r="K105" s="91">
        <f t="shared" ref="K105:K110" si="20">G105+H105+I105+J105</f>
        <v>2618.181</v>
      </c>
      <c r="L105" s="92">
        <v>3074.0285458119997</v>
      </c>
      <c r="M105" s="92">
        <v>3389.2432428859015</v>
      </c>
      <c r="N105" s="92">
        <v>1589.952</v>
      </c>
      <c r="O105" s="92">
        <v>1653.55008</v>
      </c>
      <c r="P105" s="93">
        <f t="shared" si="14"/>
        <v>1506916.4838520463</v>
      </c>
      <c r="Q105" s="93">
        <f t="shared" si="15"/>
        <v>633090.7296013952</v>
      </c>
      <c r="R105" s="93">
        <f t="shared" si="15"/>
        <v>436967.69652917725</v>
      </c>
      <c r="S105" s="93">
        <f t="shared" si="16"/>
        <v>1604558.0730435459</v>
      </c>
      <c r="T105" s="93">
        <f t="shared" si="17"/>
        <v>4181532.9830261646</v>
      </c>
      <c r="U105" s="94"/>
      <c r="V105" s="94"/>
      <c r="W105" s="94"/>
      <c r="X105" s="95"/>
      <c r="Y105" s="95"/>
    </row>
    <row r="106" spans="1:25" s="96" customFormat="1" ht="54" customHeight="1">
      <c r="A106" s="89" t="s">
        <v>99</v>
      </c>
      <c r="B106" s="90" t="s">
        <v>100</v>
      </c>
      <c r="C106" s="90" t="s">
        <v>98</v>
      </c>
      <c r="D106" s="90" t="s">
        <v>101</v>
      </c>
      <c r="E106" s="90" t="s">
        <v>350</v>
      </c>
      <c r="F106" s="90"/>
      <c r="G106" s="91">
        <f>'2023'!G108</f>
        <v>2900.3820000000001</v>
      </c>
      <c r="H106" s="91">
        <f>'2023'!H108</f>
        <v>1119.6190000000001</v>
      </c>
      <c r="I106" s="91">
        <f>'2023'!I108</f>
        <v>574.60400000000004</v>
      </c>
      <c r="J106" s="91">
        <f>'2023'!J108</f>
        <v>2398.2600000000002</v>
      </c>
      <c r="K106" s="91">
        <f t="shared" si="20"/>
        <v>6992.8650000000007</v>
      </c>
      <c r="L106" s="92">
        <v>5228.8241286400016</v>
      </c>
      <c r="M106" s="92">
        <v>5228.8241286400007</v>
      </c>
      <c r="N106" s="92">
        <v>1708.9280000000001</v>
      </c>
      <c r="O106" s="92">
        <v>1777.2851200000002</v>
      </c>
      <c r="P106" s="93">
        <f t="shared" si="14"/>
        <v>10209043.373377146</v>
      </c>
      <c r="Q106" s="93">
        <f t="shared" si="15"/>
        <v>3940942.5836517904</v>
      </c>
      <c r="R106" s="93">
        <f t="shared" si="15"/>
        <v>1983268.1205205789</v>
      </c>
      <c r="S106" s="93">
        <f t="shared" si="16"/>
        <v>8277687.9428609675</v>
      </c>
      <c r="T106" s="93">
        <f t="shared" si="17"/>
        <v>24410942.020410482</v>
      </c>
      <c r="U106" s="94"/>
      <c r="V106" s="94"/>
      <c r="W106" s="94"/>
      <c r="X106" s="95"/>
      <c r="Y106" s="95"/>
    </row>
    <row r="107" spans="1:25" s="96" customFormat="1" ht="54" customHeight="1">
      <c r="A107" s="89" t="s">
        <v>99</v>
      </c>
      <c r="B107" s="90" t="s">
        <v>100</v>
      </c>
      <c r="C107" s="90" t="s">
        <v>98</v>
      </c>
      <c r="D107" s="90" t="s">
        <v>103</v>
      </c>
      <c r="E107" s="90"/>
      <c r="F107" s="90"/>
      <c r="G107" s="91">
        <f>'2023'!G109</f>
        <v>520.62899999999991</v>
      </c>
      <c r="H107" s="91">
        <f>'2023'!H109</f>
        <v>190.792</v>
      </c>
      <c r="I107" s="91">
        <f>'2023'!I109</f>
        <v>104.46299999999999</v>
      </c>
      <c r="J107" s="91">
        <f>'2023'!J109</f>
        <v>429.00600000000003</v>
      </c>
      <c r="K107" s="91">
        <f t="shared" si="20"/>
        <v>1244.8899999999999</v>
      </c>
      <c r="L107" s="92">
        <v>5571.2105220479998</v>
      </c>
      <c r="M107" s="92">
        <v>6173.3620352392791</v>
      </c>
      <c r="N107" s="92">
        <v>1708.9280000000001</v>
      </c>
      <c r="O107" s="92">
        <v>1777.2851200000002</v>
      </c>
      <c r="P107" s="93">
        <f t="shared" si="14"/>
        <v>2010816.2871713277</v>
      </c>
      <c r="Q107" s="93">
        <f t="shared" si="15"/>
        <v>736892.60694658197</v>
      </c>
      <c r="R107" s="93">
        <f t="shared" si="15"/>
        <v>459227.38279664074</v>
      </c>
      <c r="S107" s="93">
        <f t="shared" si="16"/>
        <v>1885943.373099142</v>
      </c>
      <c r="T107" s="93">
        <f t="shared" si="17"/>
        <v>5092879.6500136917</v>
      </c>
      <c r="U107" s="94"/>
      <c r="V107" s="94"/>
      <c r="W107" s="94"/>
      <c r="X107" s="95"/>
      <c r="Y107" s="95"/>
    </row>
    <row r="108" spans="1:25" s="96" customFormat="1" ht="54" customHeight="1">
      <c r="A108" s="89" t="s">
        <v>261</v>
      </c>
      <c r="B108" s="90" t="s">
        <v>262</v>
      </c>
      <c r="C108" s="90" t="s">
        <v>98</v>
      </c>
      <c r="D108" s="90" t="s">
        <v>102</v>
      </c>
      <c r="E108" s="90"/>
      <c r="F108" s="90"/>
      <c r="G108" s="91">
        <f>'2023'!G110</f>
        <v>3897.0370000000003</v>
      </c>
      <c r="H108" s="91">
        <f>'2023'!H110</f>
        <v>1675.7349999999999</v>
      </c>
      <c r="I108" s="91">
        <f>'2023'!I110</f>
        <v>630.24599999999998</v>
      </c>
      <c r="J108" s="91">
        <f>'2023'!J110</f>
        <v>3162.8020000000001</v>
      </c>
      <c r="K108" s="91">
        <f t="shared" si="20"/>
        <v>9365.82</v>
      </c>
      <c r="L108" s="92">
        <v>1471.8923724800002</v>
      </c>
      <c r="M108" s="92">
        <v>1471.8923724800002</v>
      </c>
      <c r="N108" s="92">
        <v>835.21152000000006</v>
      </c>
      <c r="O108" s="92">
        <v>868.61998080000012</v>
      </c>
      <c r="P108" s="93">
        <f t="shared" si="14"/>
        <v>2481168.8393061021</v>
      </c>
      <c r="Q108" s="93">
        <f t="shared" si="15"/>
        <v>1066908.388330573</v>
      </c>
      <c r="R108" s="93">
        <f t="shared" si="15"/>
        <v>380210.01176675328</v>
      </c>
      <c r="S108" s="93">
        <f t="shared" si="16"/>
        <v>1908031.1269502877</v>
      </c>
      <c r="T108" s="93">
        <f t="shared" si="17"/>
        <v>5836318.3663537167</v>
      </c>
      <c r="U108" s="94"/>
      <c r="V108" s="94"/>
      <c r="W108" s="94"/>
      <c r="X108" s="95"/>
      <c r="Y108" s="95"/>
    </row>
    <row r="109" spans="1:25" s="96" customFormat="1" ht="54" customHeight="1">
      <c r="A109" s="89" t="s">
        <v>104</v>
      </c>
      <c r="B109" s="90" t="s">
        <v>351</v>
      </c>
      <c r="C109" s="90" t="s">
        <v>98</v>
      </c>
      <c r="D109" s="90" t="s">
        <v>101</v>
      </c>
      <c r="E109" s="90"/>
      <c r="F109" s="90"/>
      <c r="G109" s="91">
        <f>'2023'!G111</f>
        <v>44.133000000000003</v>
      </c>
      <c r="H109" s="91">
        <f>'2023'!H111</f>
        <v>21.829000000000001</v>
      </c>
      <c r="I109" s="91">
        <f>'2023'!I111</f>
        <v>7.3559999999999999</v>
      </c>
      <c r="J109" s="91">
        <f>'2023'!J111</f>
        <v>44.133000000000003</v>
      </c>
      <c r="K109" s="91">
        <f t="shared" si="20"/>
        <v>117.45099999999999</v>
      </c>
      <c r="L109" s="92">
        <v>6834.76</v>
      </c>
      <c r="M109" s="92">
        <v>7591.8005971586817</v>
      </c>
      <c r="N109" s="92">
        <v>1708.9280000000001</v>
      </c>
      <c r="O109" s="92">
        <v>1777.2851200000002</v>
      </c>
      <c r="P109" s="93">
        <f t="shared" si="14"/>
        <v>226218.34365600004</v>
      </c>
      <c r="Q109" s="93">
        <f t="shared" si="15"/>
        <v>111891.78672800001</v>
      </c>
      <c r="R109" s="93">
        <f t="shared" si="15"/>
        <v>42771.575849979257</v>
      </c>
      <c r="S109" s="93">
        <f t="shared" si="16"/>
        <v>256612.01155344408</v>
      </c>
      <c r="T109" s="93">
        <f t="shared" si="17"/>
        <v>637493.7177874234</v>
      </c>
      <c r="U109" s="94"/>
      <c r="V109" s="94"/>
      <c r="W109" s="94"/>
      <c r="X109" s="95"/>
      <c r="Y109" s="95"/>
    </row>
    <row r="110" spans="1:25" s="96" customFormat="1" ht="54" customHeight="1">
      <c r="A110" s="89" t="s">
        <v>267</v>
      </c>
      <c r="B110" s="90" t="s">
        <v>268</v>
      </c>
      <c r="C110" s="90" t="s">
        <v>98</v>
      </c>
      <c r="D110" s="90" t="s">
        <v>101</v>
      </c>
      <c r="E110" s="90"/>
      <c r="F110" s="90"/>
      <c r="G110" s="91">
        <f>'2023'!G112</f>
        <v>7.77978945884455</v>
      </c>
      <c r="H110" s="91">
        <f>'2023'!H112</f>
        <v>5.0540000000000003</v>
      </c>
      <c r="I110" s="91">
        <f>'2023'!I112</f>
        <v>7.963807600318896</v>
      </c>
      <c r="J110" s="91">
        <f>'2023'!J112</f>
        <v>1.990951900079724</v>
      </c>
      <c r="K110" s="91">
        <f t="shared" si="20"/>
        <v>22.788548959243169</v>
      </c>
      <c r="L110" s="92">
        <v>2044.3484438534338</v>
      </c>
      <c r="M110" s="92">
        <v>2258.1353098936552</v>
      </c>
      <c r="N110" s="92">
        <v>1708.9280000000001</v>
      </c>
      <c r="O110" s="92">
        <v>1777.2851200000002</v>
      </c>
      <c r="P110" s="93">
        <f t="shared" si="14"/>
        <v>2609.5004333719035</v>
      </c>
      <c r="Q110" s="93">
        <f t="shared" si="15"/>
        <v>1695.2149232352538</v>
      </c>
      <c r="R110" s="93">
        <f t="shared" si="15"/>
        <v>3829.3983968898738</v>
      </c>
      <c r="S110" s="93">
        <f t="shared" si="16"/>
        <v>957.34959922246844</v>
      </c>
      <c r="T110" s="93">
        <f t="shared" si="17"/>
        <v>9091.4633527195001</v>
      </c>
      <c r="U110" s="94"/>
      <c r="V110" s="94"/>
      <c r="W110" s="94"/>
      <c r="X110" s="95"/>
      <c r="Y110" s="95"/>
    </row>
    <row r="111" spans="1:25" s="96" customFormat="1" ht="14.25" customHeight="1">
      <c r="A111" s="89"/>
      <c r="B111" s="90"/>
      <c r="C111" s="90"/>
      <c r="D111" s="90"/>
      <c r="E111" s="90"/>
      <c r="F111" s="90"/>
      <c r="G111" s="91"/>
      <c r="H111" s="91"/>
      <c r="I111" s="91"/>
      <c r="J111" s="91"/>
      <c r="K111" s="91"/>
      <c r="L111" s="92"/>
      <c r="M111" s="92"/>
      <c r="N111" s="92"/>
      <c r="O111" s="92"/>
      <c r="P111" s="93"/>
      <c r="Q111" s="93"/>
      <c r="R111" s="93"/>
      <c r="S111" s="93"/>
      <c r="T111" s="93"/>
      <c r="U111" s="94"/>
      <c r="V111" s="94"/>
      <c r="W111" s="94"/>
      <c r="X111" s="95"/>
      <c r="Y111" s="95"/>
    </row>
    <row r="112" spans="1:25" s="96" customFormat="1" ht="54" customHeight="1">
      <c r="A112" s="89" t="s">
        <v>106</v>
      </c>
      <c r="B112" s="90" t="s">
        <v>107</v>
      </c>
      <c r="C112" s="90" t="s">
        <v>105</v>
      </c>
      <c r="D112" s="90" t="s">
        <v>108</v>
      </c>
      <c r="E112" s="90"/>
      <c r="F112" s="90"/>
      <c r="G112" s="91">
        <f>'2023'!G114</f>
        <v>4969.9669999999996</v>
      </c>
      <c r="H112" s="91">
        <f>'2023'!H114</f>
        <v>1788.4679999999998</v>
      </c>
      <c r="I112" s="91">
        <f>'2023'!I114</f>
        <v>753.48400000000004</v>
      </c>
      <c r="J112" s="91">
        <f>'2023'!J114</f>
        <v>3588.3960000000002</v>
      </c>
      <c r="K112" s="91">
        <f>G112+H112+I112+J112</f>
        <v>11100.315000000001</v>
      </c>
      <c r="L112" s="92">
        <v>9680.0699781840012</v>
      </c>
      <c r="M112" s="92">
        <v>10866.226661712144</v>
      </c>
      <c r="N112" s="92">
        <v>1838.72</v>
      </c>
      <c r="O112" s="92">
        <v>1912.2688000000001</v>
      </c>
      <c r="P112" s="93">
        <f t="shared" si="14"/>
        <v>38971250.627025202</v>
      </c>
      <c r="Q112" s="93">
        <f t="shared" si="15"/>
        <v>14024003.512782782</v>
      </c>
      <c r="R112" s="93">
        <f t="shared" si="15"/>
        <v>6746663.9854743136</v>
      </c>
      <c r="S112" s="93">
        <f t="shared" si="16"/>
        <v>32130346.575136412</v>
      </c>
      <c r="T112" s="93">
        <f t="shared" si="17"/>
        <v>91872264.700418711</v>
      </c>
      <c r="U112" s="94"/>
      <c r="V112" s="94"/>
      <c r="W112" s="94"/>
      <c r="X112" s="95"/>
      <c r="Y112" s="95"/>
    </row>
    <row r="113" spans="1:25" s="96" customFormat="1" ht="54" customHeight="1">
      <c r="A113" s="89" t="s">
        <v>106</v>
      </c>
      <c r="B113" s="90" t="s">
        <v>107</v>
      </c>
      <c r="C113" s="90" t="s">
        <v>105</v>
      </c>
      <c r="D113" s="90" t="s">
        <v>109</v>
      </c>
      <c r="E113" s="90"/>
      <c r="F113" s="90"/>
      <c r="G113" s="91">
        <f>'2023'!G115</f>
        <v>215.04300000000001</v>
      </c>
      <c r="H113" s="91">
        <f>'2023'!H115</f>
        <v>143.36199999999999</v>
      </c>
      <c r="I113" s="91">
        <f>'2023'!I115</f>
        <v>71.682000000000002</v>
      </c>
      <c r="J113" s="91">
        <f>'2023'!J115</f>
        <v>215.04399999999998</v>
      </c>
      <c r="K113" s="91">
        <f>G113+H113+I113+J113</f>
        <v>645.13099999999997</v>
      </c>
      <c r="L113" s="92">
        <v>16677.983371177281</v>
      </c>
      <c r="M113" s="92">
        <v>18750.342190934596</v>
      </c>
      <c r="N113" s="92">
        <v>1838.72</v>
      </c>
      <c r="O113" s="92">
        <v>1912.2688000000001</v>
      </c>
      <c r="P113" s="93">
        <f t="shared" si="14"/>
        <v>3191079.7131280764</v>
      </c>
      <c r="Q113" s="93">
        <f t="shared" si="15"/>
        <v>2127386.4754187171</v>
      </c>
      <c r="R113" s="93">
        <f t="shared" si="15"/>
        <v>1206986.7768089736</v>
      </c>
      <c r="S113" s="93">
        <f t="shared" si="16"/>
        <v>3620926.6542801387</v>
      </c>
      <c r="T113" s="93">
        <f t="shared" si="17"/>
        <v>10146379.619635906</v>
      </c>
      <c r="U113" s="94"/>
      <c r="V113" s="94"/>
      <c r="W113" s="94"/>
      <c r="X113" s="95"/>
      <c r="Y113" s="95"/>
    </row>
    <row r="114" spans="1:25" s="96" customFormat="1" ht="14.25" customHeight="1">
      <c r="A114" s="89"/>
      <c r="B114" s="90"/>
      <c r="C114" s="90"/>
      <c r="D114" s="90"/>
      <c r="E114" s="90"/>
      <c r="F114" s="90"/>
      <c r="G114" s="91"/>
      <c r="H114" s="91"/>
      <c r="I114" s="91"/>
      <c r="J114" s="91"/>
      <c r="K114" s="91"/>
      <c r="L114" s="92"/>
      <c r="M114" s="92"/>
      <c r="N114" s="92"/>
      <c r="O114" s="92"/>
      <c r="P114" s="93"/>
      <c r="Q114" s="93"/>
      <c r="R114" s="93"/>
      <c r="S114" s="93"/>
      <c r="T114" s="93"/>
      <c r="U114" s="94"/>
      <c r="V114" s="94"/>
      <c r="W114" s="94"/>
      <c r="X114" s="95"/>
      <c r="Y114" s="95"/>
    </row>
    <row r="115" spans="1:25" s="96" customFormat="1" ht="85.5" customHeight="1">
      <c r="A115" s="89" t="s">
        <v>111</v>
      </c>
      <c r="B115" s="90" t="s">
        <v>112</v>
      </c>
      <c r="C115" s="90" t="s">
        <v>110</v>
      </c>
      <c r="D115" s="90" t="s">
        <v>352</v>
      </c>
      <c r="E115" s="90"/>
      <c r="F115" s="90"/>
      <c r="G115" s="91">
        <f>'2023'!G117</f>
        <v>4586.6579999999994</v>
      </c>
      <c r="H115" s="91">
        <f>'2023'!H117</f>
        <v>1946.337</v>
      </c>
      <c r="I115" s="91">
        <f>'2023'!I117</f>
        <v>841.39599999999996</v>
      </c>
      <c r="J115" s="91">
        <f>'2023'!J117</f>
        <v>3373.855</v>
      </c>
      <c r="K115" s="91">
        <f>G115+H115+I115+J115</f>
        <v>10748.245999999999</v>
      </c>
      <c r="L115" s="92">
        <v>12026.915919084</v>
      </c>
      <c r="M115" s="92">
        <v>13247.830110869807</v>
      </c>
      <c r="N115" s="92">
        <v>1579.1360000000002</v>
      </c>
      <c r="O115" s="92">
        <v>1642.3014400000002</v>
      </c>
      <c r="P115" s="93">
        <f t="shared" si="14"/>
        <v>47920393.348105974</v>
      </c>
      <c r="Q115" s="93">
        <f t="shared" si="15"/>
        <v>20334900.624370195</v>
      </c>
      <c r="R115" s="93">
        <f t="shared" si="15"/>
        <v>9764845.4015551731</v>
      </c>
      <c r="S115" s="93">
        <f t="shared" si="16"/>
        <v>39155370.933857456</v>
      </c>
      <c r="T115" s="93">
        <f t="shared" si="17"/>
        <v>117175510.30788879</v>
      </c>
      <c r="U115" s="94"/>
      <c r="V115" s="94"/>
      <c r="W115" s="94"/>
      <c r="X115" s="95"/>
      <c r="Y115" s="95"/>
    </row>
    <row r="116" spans="1:25" s="5" customFormat="1" ht="14.25" customHeight="1">
      <c r="A116" s="17"/>
      <c r="B116" s="18"/>
      <c r="C116" s="18"/>
      <c r="D116" s="18"/>
      <c r="E116" s="18"/>
      <c r="F116" s="18"/>
      <c r="G116" s="19"/>
      <c r="H116" s="19"/>
      <c r="I116" s="19"/>
      <c r="J116" s="19"/>
      <c r="K116" s="19"/>
      <c r="L116" s="3"/>
      <c r="M116" s="3"/>
      <c r="N116" s="3"/>
      <c r="O116" s="3"/>
      <c r="P116" s="20"/>
      <c r="Q116" s="20"/>
      <c r="R116" s="20"/>
      <c r="S116" s="20"/>
      <c r="T116" s="20"/>
      <c r="U116" s="23"/>
      <c r="V116" s="23"/>
      <c r="W116" s="23"/>
      <c r="X116" s="22"/>
      <c r="Y116" s="22"/>
    </row>
    <row r="117" spans="1:25" s="5" customFormat="1" ht="53.25" customHeight="1">
      <c r="A117" s="17" t="s">
        <v>114</v>
      </c>
      <c r="B117" s="18" t="s">
        <v>115</v>
      </c>
      <c r="C117" s="18" t="s">
        <v>113</v>
      </c>
      <c r="D117" s="18" t="s">
        <v>116</v>
      </c>
      <c r="E117" s="18"/>
      <c r="F117" s="18"/>
      <c r="G117" s="19">
        <f>'2023'!G119</f>
        <v>17.073</v>
      </c>
      <c r="H117" s="19">
        <f>'2023'!H119</f>
        <v>8.5220000000000002</v>
      </c>
      <c r="I117" s="19">
        <f>'2023'!I119</f>
        <v>4.1740000000000004</v>
      </c>
      <c r="J117" s="19">
        <f>'2023'!J119</f>
        <v>17.073</v>
      </c>
      <c r="K117" s="19">
        <f t="shared" ref="K117:K122" si="21">G117+H117+I117+J117</f>
        <v>46.841999999999999</v>
      </c>
      <c r="L117" s="3">
        <v>8528.8514742000007</v>
      </c>
      <c r="M117" s="3">
        <v>9420.5041283209102</v>
      </c>
      <c r="N117" s="3">
        <v>2055.04</v>
      </c>
      <c r="O117" s="3">
        <v>2137.2415999999998</v>
      </c>
      <c r="P117" s="20">
        <f t="shared" si="14"/>
        <v>110527.38329901661</v>
      </c>
      <c r="Q117" s="20">
        <f t="shared" si="15"/>
        <v>55169.82138313241</v>
      </c>
      <c r="R117" s="20">
        <f t="shared" si="15"/>
        <v>30400.337793211485</v>
      </c>
      <c r="S117" s="20">
        <f t="shared" si="16"/>
        <v>124347.14114602291</v>
      </c>
      <c r="T117" s="20">
        <f t="shared" si="17"/>
        <v>320444.68362138339</v>
      </c>
      <c r="U117" s="23"/>
      <c r="V117" s="23"/>
      <c r="W117" s="23"/>
      <c r="X117" s="22"/>
      <c r="Y117" s="22"/>
    </row>
    <row r="118" spans="1:25" s="5" customFormat="1" ht="53.25" customHeight="1">
      <c r="A118" s="17" t="s">
        <v>117</v>
      </c>
      <c r="B118" s="18" t="s">
        <v>118</v>
      </c>
      <c r="C118" s="18" t="s">
        <v>113</v>
      </c>
      <c r="D118" s="18" t="s">
        <v>119</v>
      </c>
      <c r="E118" s="18"/>
      <c r="F118" s="18"/>
      <c r="G118" s="19">
        <f>'2023'!G120</f>
        <v>544.23</v>
      </c>
      <c r="H118" s="19">
        <f>'2023'!H120</f>
        <v>261.57100000000003</v>
      </c>
      <c r="I118" s="19">
        <f>'2023'!I120</f>
        <v>138.124</v>
      </c>
      <c r="J118" s="19">
        <f>'2023'!J120</f>
        <v>542.06100000000004</v>
      </c>
      <c r="K118" s="19">
        <f t="shared" si="21"/>
        <v>1485.9860000000001</v>
      </c>
      <c r="L118" s="3">
        <v>7031.2775842000019</v>
      </c>
      <c r="M118" s="3">
        <v>7775.8419692672214</v>
      </c>
      <c r="N118" s="3">
        <v>2055.04</v>
      </c>
      <c r="O118" s="3">
        <v>2137.2415999999998</v>
      </c>
      <c r="P118" s="20">
        <f t="shared" si="14"/>
        <v>2708217.7804491674</v>
      </c>
      <c r="Q118" s="20">
        <f t="shared" si="15"/>
        <v>1301639.4411367788</v>
      </c>
      <c r="R118" s="20">
        <f t="shared" si="15"/>
        <v>778826.03740466572</v>
      </c>
      <c r="S118" s="20">
        <f t="shared" si="16"/>
        <v>3056465.3547653598</v>
      </c>
      <c r="T118" s="20">
        <f t="shared" si="17"/>
        <v>7845148.6137559712</v>
      </c>
      <c r="U118" s="23"/>
      <c r="V118" s="23"/>
      <c r="W118" s="23"/>
      <c r="X118" s="22"/>
      <c r="Y118" s="22"/>
    </row>
    <row r="119" spans="1:25" s="5" customFormat="1" ht="53.25" customHeight="1">
      <c r="A119" s="17" t="s">
        <v>120</v>
      </c>
      <c r="B119" s="18" t="s">
        <v>121</v>
      </c>
      <c r="C119" s="18" t="s">
        <v>113</v>
      </c>
      <c r="D119" s="18" t="s">
        <v>119</v>
      </c>
      <c r="E119" s="18"/>
      <c r="F119" s="18"/>
      <c r="G119" s="19">
        <f>'2023'!G121</f>
        <v>1101.3900000000001</v>
      </c>
      <c r="H119" s="19">
        <f>'2023'!H121</f>
        <v>681.50299999999993</v>
      </c>
      <c r="I119" s="19">
        <f>'2023'!I121</f>
        <v>334.245</v>
      </c>
      <c r="J119" s="19">
        <f>'2023'!J121</f>
        <v>1064.123</v>
      </c>
      <c r="K119" s="19">
        <f t="shared" si="21"/>
        <v>3181.261</v>
      </c>
      <c r="L119" s="3">
        <v>11628.983345400004</v>
      </c>
      <c r="M119" s="3">
        <v>12944.384095710699</v>
      </c>
      <c r="N119" s="3">
        <v>1712.529728</v>
      </c>
      <c r="O119" s="3">
        <v>1781.0309171200001</v>
      </c>
      <c r="P119" s="20">
        <f t="shared" si="14"/>
        <v>10921882.849668192</v>
      </c>
      <c r="Q119" s="20">
        <f t="shared" si="15"/>
        <v>6758092.8896189546</v>
      </c>
      <c r="R119" s="20">
        <f t="shared" si="15"/>
        <v>3731294.9831780479</v>
      </c>
      <c r="S119" s="20">
        <f t="shared" si="16"/>
        <v>11879180.87446147</v>
      </c>
      <c r="T119" s="20">
        <f t="shared" si="17"/>
        <v>33290451.596926667</v>
      </c>
      <c r="U119" s="23"/>
      <c r="V119" s="23"/>
      <c r="W119" s="23"/>
      <c r="X119" s="22"/>
      <c r="Y119" s="22"/>
    </row>
    <row r="120" spans="1:25" s="5" customFormat="1" ht="53.25" customHeight="1">
      <c r="A120" s="17" t="s">
        <v>50</v>
      </c>
      <c r="B120" s="18" t="s">
        <v>77</v>
      </c>
      <c r="C120" s="18" t="s">
        <v>113</v>
      </c>
      <c r="D120" s="18" t="s">
        <v>116</v>
      </c>
      <c r="E120" s="18"/>
      <c r="F120" s="18"/>
      <c r="G120" s="19">
        <f>'2023'!G122</f>
        <v>2788.7420000000002</v>
      </c>
      <c r="H120" s="19">
        <f>'2023'!H122</f>
        <v>1413.0319999999999</v>
      </c>
      <c r="I120" s="19">
        <f>'2023'!I122</f>
        <v>680.87300000000005</v>
      </c>
      <c r="J120" s="19">
        <f>'2023'!J122</f>
        <v>2245.1480000000001</v>
      </c>
      <c r="K120" s="19">
        <f t="shared" si="21"/>
        <v>7127.795000000001</v>
      </c>
      <c r="L120" s="3">
        <v>3548.5489332000011</v>
      </c>
      <c r="M120" s="3">
        <v>3954.6017962029855</v>
      </c>
      <c r="N120" s="3">
        <v>1712.529728</v>
      </c>
      <c r="O120" s="3">
        <v>1781.0309171200001</v>
      </c>
      <c r="P120" s="20">
        <f t="shared" si="14"/>
        <v>5120183.8703478621</v>
      </c>
      <c r="Q120" s="20">
        <f t="shared" si="15"/>
        <v>2594353.8895621677</v>
      </c>
      <c r="R120" s="20">
        <f t="shared" si="15"/>
        <v>1479925.7251538695</v>
      </c>
      <c r="S120" s="20">
        <f t="shared" si="16"/>
        <v>4879988.3120314069</v>
      </c>
      <c r="T120" s="20">
        <f t="shared" si="17"/>
        <v>14074451.797095306</v>
      </c>
      <c r="U120" s="23"/>
      <c r="V120" s="23"/>
      <c r="W120" s="23"/>
      <c r="X120" s="22"/>
      <c r="Y120" s="22"/>
    </row>
    <row r="121" spans="1:25" s="5" customFormat="1" ht="53.25" customHeight="1">
      <c r="A121" s="17" t="s">
        <v>122</v>
      </c>
      <c r="B121" s="18" t="s">
        <v>123</v>
      </c>
      <c r="C121" s="18" t="s">
        <v>113</v>
      </c>
      <c r="D121" s="18" t="s">
        <v>116</v>
      </c>
      <c r="E121" s="18"/>
      <c r="F121" s="18"/>
      <c r="G121" s="19">
        <f>'2023'!G123</f>
        <v>27213.219000000001</v>
      </c>
      <c r="H121" s="19">
        <f>'2023'!H123</f>
        <v>11997.442000000001</v>
      </c>
      <c r="I121" s="19">
        <f>'2023'!I123</f>
        <v>4392.0190000000002</v>
      </c>
      <c r="J121" s="19">
        <f>'2023'!J123</f>
        <v>20391.065000000002</v>
      </c>
      <c r="K121" s="19">
        <f t="shared" si="21"/>
        <v>63993.745000000003</v>
      </c>
      <c r="L121" s="3">
        <v>7976.3296253658518</v>
      </c>
      <c r="M121" s="3">
        <v>8526.3595696793855</v>
      </c>
      <c r="N121" s="3">
        <v>1712.529728</v>
      </c>
      <c r="O121" s="3">
        <v>1781.0309171200001</v>
      </c>
      <c r="P121" s="20">
        <f t="shared" si="14"/>
        <v>170458158.37919447</v>
      </c>
      <c r="Q121" s="20">
        <f t="shared" si="15"/>
        <v>75149575.968252778</v>
      </c>
      <c r="R121" s="20">
        <f t="shared" si="15"/>
        <v>29625611.60328522</v>
      </c>
      <c r="S121" s="20">
        <f t="shared" si="16"/>
        <v>137544435.00070086</v>
      </c>
      <c r="T121" s="20">
        <f t="shared" si="17"/>
        <v>412777780.9514333</v>
      </c>
      <c r="U121" s="23"/>
      <c r="V121" s="23"/>
      <c r="W121" s="23"/>
      <c r="X121" s="22"/>
      <c r="Y121" s="22"/>
    </row>
    <row r="122" spans="1:25" s="5" customFormat="1" ht="53.25" customHeight="1">
      <c r="A122" s="17" t="s">
        <v>124</v>
      </c>
      <c r="B122" s="18" t="s">
        <v>444</v>
      </c>
      <c r="C122" s="18" t="s">
        <v>113</v>
      </c>
      <c r="D122" s="18" t="s">
        <v>353</v>
      </c>
      <c r="E122" s="18" t="s">
        <v>354</v>
      </c>
      <c r="F122" s="18"/>
      <c r="G122" s="19">
        <f>'2023'!G124</f>
        <v>451.65600000000001</v>
      </c>
      <c r="H122" s="19">
        <f>'2023'!H124</f>
        <v>218.54199999999997</v>
      </c>
      <c r="I122" s="19">
        <f>'2023'!I124</f>
        <v>115.422</v>
      </c>
      <c r="J122" s="19">
        <f>'2023'!J124</f>
        <v>451.65600000000006</v>
      </c>
      <c r="K122" s="19">
        <f t="shared" si="21"/>
        <v>1237.2760000000001</v>
      </c>
      <c r="L122" s="3">
        <v>13326.594798399999</v>
      </c>
      <c r="M122" s="3">
        <v>14688.868933347558</v>
      </c>
      <c r="N122" s="3">
        <v>1712.529728</v>
      </c>
      <c r="O122" s="3">
        <v>1781.0309171200001</v>
      </c>
      <c r="P122" s="20">
        <f t="shared" si="14"/>
        <v>5245562.1734365821</v>
      </c>
      <c r="Q122" s="20">
        <f t="shared" si="15"/>
        <v>2538161.0086153564</v>
      </c>
      <c r="R122" s="20">
        <f t="shared" si="15"/>
        <v>1489848.479509017</v>
      </c>
      <c r="S122" s="20">
        <f t="shared" si="16"/>
        <v>5829902.4870572742</v>
      </c>
      <c r="T122" s="20">
        <f t="shared" si="17"/>
        <v>15103474.148618229</v>
      </c>
      <c r="U122" s="23"/>
      <c r="V122" s="23"/>
      <c r="W122" s="23"/>
      <c r="X122" s="22"/>
      <c r="Y122" s="22"/>
    </row>
    <row r="123" spans="1:25" s="5" customFormat="1" ht="14.25" customHeight="1">
      <c r="A123" s="17"/>
      <c r="B123" s="18"/>
      <c r="C123" s="18"/>
      <c r="D123" s="18"/>
      <c r="E123" s="18"/>
      <c r="F123" s="18"/>
      <c r="G123" s="19"/>
      <c r="H123" s="19"/>
      <c r="I123" s="19"/>
      <c r="J123" s="19"/>
      <c r="K123" s="19"/>
      <c r="L123" s="3"/>
      <c r="M123" s="3"/>
      <c r="N123" s="3"/>
      <c r="O123" s="3"/>
      <c r="P123" s="20"/>
      <c r="Q123" s="20"/>
      <c r="R123" s="20"/>
      <c r="S123" s="20"/>
      <c r="T123" s="20"/>
      <c r="U123" s="23"/>
      <c r="V123" s="23"/>
      <c r="W123" s="23"/>
      <c r="X123" s="22"/>
      <c r="Y123" s="22"/>
    </row>
    <row r="124" spans="1:25" s="5" customFormat="1" ht="53.25" customHeight="1">
      <c r="A124" s="17" t="s">
        <v>127</v>
      </c>
      <c r="B124" s="18" t="s">
        <v>128</v>
      </c>
      <c r="C124" s="18" t="s">
        <v>126</v>
      </c>
      <c r="D124" s="18"/>
      <c r="E124" s="18"/>
      <c r="F124" s="18"/>
      <c r="G124" s="19">
        <f>'2023'!G126</f>
        <v>9610.5839999999989</v>
      </c>
      <c r="H124" s="19">
        <f>'2023'!H126</f>
        <v>5461.3110000000006</v>
      </c>
      <c r="I124" s="19">
        <f>'2023'!I126</f>
        <v>2455.277</v>
      </c>
      <c r="J124" s="19">
        <f>'2023'!J126</f>
        <v>8629.6180000000004</v>
      </c>
      <c r="K124" s="19">
        <f t="shared" ref="K124:K129" si="22">G124+H124+I124+J124</f>
        <v>26156.79</v>
      </c>
      <c r="L124" s="3">
        <v>6428.68</v>
      </c>
      <c r="M124" s="3">
        <v>7124.49</v>
      </c>
      <c r="N124" s="3">
        <v>1514.24</v>
      </c>
      <c r="O124" s="3">
        <v>1574.81</v>
      </c>
      <c r="P124" s="20">
        <f t="shared" si="14"/>
        <v>47230638.432959996</v>
      </c>
      <c r="Q124" s="20">
        <f t="shared" si="15"/>
        <v>26839285.230840005</v>
      </c>
      <c r="R124" s="20">
        <f t="shared" si="15"/>
        <v>13626001.661360001</v>
      </c>
      <c r="S124" s="20">
        <f t="shared" si="16"/>
        <v>47891618.422240004</v>
      </c>
      <c r="T124" s="20">
        <f t="shared" si="17"/>
        <v>135587543.74739999</v>
      </c>
      <c r="U124" s="23"/>
      <c r="V124" s="23"/>
      <c r="W124" s="23"/>
      <c r="X124" s="22"/>
      <c r="Y124" s="22"/>
    </row>
    <row r="125" spans="1:25" s="5" customFormat="1" ht="53.25" customHeight="1">
      <c r="A125" s="17" t="s">
        <v>129</v>
      </c>
      <c r="B125" s="18" t="s">
        <v>130</v>
      </c>
      <c r="C125" s="18" t="s">
        <v>126</v>
      </c>
      <c r="D125" s="18" t="s">
        <v>131</v>
      </c>
      <c r="E125" s="18"/>
      <c r="F125" s="18"/>
      <c r="G125" s="19">
        <f>'2023'!G127</f>
        <v>115.22999999999999</v>
      </c>
      <c r="H125" s="19">
        <f>'2023'!H127</f>
        <v>76.819999999999993</v>
      </c>
      <c r="I125" s="19">
        <f>'2023'!I127</f>
        <v>38.409999999999997</v>
      </c>
      <c r="J125" s="19">
        <f>'2023'!J127</f>
        <v>115.22999999999999</v>
      </c>
      <c r="K125" s="19">
        <f t="shared" si="22"/>
        <v>345.68999999999994</v>
      </c>
      <c r="L125" s="3">
        <v>5892.83</v>
      </c>
      <c r="M125" s="3">
        <v>6176.51</v>
      </c>
      <c r="N125" s="3">
        <v>1514.24</v>
      </c>
      <c r="O125" s="3">
        <v>1574.81</v>
      </c>
      <c r="P125" s="20">
        <f t="shared" si="14"/>
        <v>504544.92569999996</v>
      </c>
      <c r="Q125" s="20">
        <f t="shared" si="15"/>
        <v>336363.28379999998</v>
      </c>
      <c r="R125" s="20">
        <f t="shared" si="15"/>
        <v>176751.29700000002</v>
      </c>
      <c r="S125" s="20">
        <f t="shared" si="16"/>
        <v>530253.89100000006</v>
      </c>
      <c r="T125" s="20">
        <f t="shared" si="17"/>
        <v>1547913.3975</v>
      </c>
      <c r="U125" s="23"/>
      <c r="V125" s="23"/>
      <c r="W125" s="23"/>
      <c r="X125" s="22"/>
      <c r="Y125" s="22"/>
    </row>
    <row r="126" spans="1:25" s="5" customFormat="1" ht="53.25" customHeight="1">
      <c r="A126" s="17" t="s">
        <v>129</v>
      </c>
      <c r="B126" s="18" t="s">
        <v>130</v>
      </c>
      <c r="C126" s="18" t="s">
        <v>126</v>
      </c>
      <c r="D126" s="18" t="s">
        <v>132</v>
      </c>
      <c r="E126" s="18" t="s">
        <v>355</v>
      </c>
      <c r="F126" s="18"/>
      <c r="G126" s="19">
        <f>'2023'!G128</f>
        <v>163.29</v>
      </c>
      <c r="H126" s="19">
        <f>'2023'!H128</f>
        <v>108.86</v>
      </c>
      <c r="I126" s="19">
        <f>'2023'!I128</f>
        <v>54.43</v>
      </c>
      <c r="J126" s="19">
        <f>'2023'!J128</f>
        <v>163.29</v>
      </c>
      <c r="K126" s="19">
        <f t="shared" si="22"/>
        <v>489.87</v>
      </c>
      <c r="L126" s="3">
        <v>17227.72</v>
      </c>
      <c r="M126" s="3">
        <v>19092.36</v>
      </c>
      <c r="N126" s="3">
        <v>1514.24</v>
      </c>
      <c r="O126" s="3">
        <v>1574.81</v>
      </c>
      <c r="P126" s="20">
        <f t="shared" si="14"/>
        <v>2565854.1491999999</v>
      </c>
      <c r="Q126" s="20">
        <f t="shared" si="15"/>
        <v>1710569.4328000001</v>
      </c>
      <c r="R126" s="20">
        <f t="shared" si="15"/>
        <v>953480.24650000001</v>
      </c>
      <c r="S126" s="20">
        <f t="shared" si="16"/>
        <v>2860440.7394999997</v>
      </c>
      <c r="T126" s="20">
        <f t="shared" si="17"/>
        <v>8090344.568</v>
      </c>
      <c r="U126" s="23"/>
      <c r="V126" s="23"/>
      <c r="W126" s="23"/>
      <c r="X126" s="22"/>
      <c r="Y126" s="22"/>
    </row>
    <row r="127" spans="1:25" s="5" customFormat="1" ht="53.25" customHeight="1">
      <c r="A127" s="17" t="s">
        <v>50</v>
      </c>
      <c r="B127" s="18" t="s">
        <v>77</v>
      </c>
      <c r="C127" s="18" t="s">
        <v>126</v>
      </c>
      <c r="D127" s="18" t="s">
        <v>132</v>
      </c>
      <c r="E127" s="18"/>
      <c r="F127" s="18"/>
      <c r="G127" s="19">
        <f>'2023'!G129</f>
        <v>410.67500000000001</v>
      </c>
      <c r="H127" s="19">
        <f>'2023'!H129</f>
        <v>271.88900000000001</v>
      </c>
      <c r="I127" s="19">
        <f>'2023'!I129</f>
        <v>129.32000000000002</v>
      </c>
      <c r="J127" s="19">
        <f>'2023'!J129</f>
        <v>389.81100000000004</v>
      </c>
      <c r="K127" s="19">
        <f t="shared" si="22"/>
        <v>1201.6950000000002</v>
      </c>
      <c r="L127" s="3">
        <v>3499.8193496000004</v>
      </c>
      <c r="M127" s="3">
        <v>3900.2961905990064</v>
      </c>
      <c r="N127" s="3">
        <v>1514.24</v>
      </c>
      <c r="O127" s="3">
        <v>1574.8096</v>
      </c>
      <c r="P127" s="20">
        <f t="shared" si="14"/>
        <v>815427.7993969802</v>
      </c>
      <c r="Q127" s="20">
        <f t="shared" si="15"/>
        <v>539857.18378339452</v>
      </c>
      <c r="R127" s="20">
        <f t="shared" si="15"/>
        <v>300731.92589626356</v>
      </c>
      <c r="S127" s="20">
        <f t="shared" si="16"/>
        <v>906500.25336798932</v>
      </c>
      <c r="T127" s="20">
        <f t="shared" si="17"/>
        <v>2562517.1624446278</v>
      </c>
      <c r="U127" s="23"/>
      <c r="V127" s="23"/>
      <c r="W127" s="23"/>
      <c r="X127" s="22"/>
      <c r="Y127" s="22"/>
    </row>
    <row r="128" spans="1:25" s="5" customFormat="1" ht="53.25" customHeight="1">
      <c r="A128" s="17" t="s">
        <v>133</v>
      </c>
      <c r="B128" s="18" t="s">
        <v>134</v>
      </c>
      <c r="C128" s="18" t="s">
        <v>126</v>
      </c>
      <c r="D128" s="18" t="s">
        <v>135</v>
      </c>
      <c r="E128" s="18"/>
      <c r="F128" s="18"/>
      <c r="G128" s="19">
        <f>'2023'!G130</f>
        <v>27759.233</v>
      </c>
      <c r="H128" s="19">
        <f>'2023'!H130</f>
        <v>13062.922</v>
      </c>
      <c r="I128" s="19">
        <f>'2023'!I130</f>
        <v>5852.8990000000003</v>
      </c>
      <c r="J128" s="19">
        <f>'2023'!J130</f>
        <v>22849.116000000002</v>
      </c>
      <c r="K128" s="19">
        <f t="shared" si="22"/>
        <v>69524.17</v>
      </c>
      <c r="L128" s="3">
        <v>2261.7553206940738</v>
      </c>
      <c r="M128" s="3">
        <v>2501.9261018316442</v>
      </c>
      <c r="N128" s="3">
        <v>1514.24</v>
      </c>
      <c r="O128" s="3">
        <v>1574.8096</v>
      </c>
      <c r="P128" s="20">
        <f t="shared" si="14"/>
        <v>20750451.958216518</v>
      </c>
      <c r="Q128" s="20">
        <f t="shared" si="15"/>
        <v>9764734.3280316722</v>
      </c>
      <c r="R128" s="20">
        <f t="shared" si="15"/>
        <v>5426319.2464539288</v>
      </c>
      <c r="S128" s="20">
        <f t="shared" si="16"/>
        <v>21183792.495865453</v>
      </c>
      <c r="T128" s="20">
        <f t="shared" si="17"/>
        <v>57125298.028567567</v>
      </c>
      <c r="U128" s="23"/>
      <c r="V128" s="23"/>
      <c r="W128" s="23"/>
      <c r="X128" s="22"/>
      <c r="Y128" s="22"/>
    </row>
    <row r="129" spans="1:25" s="5" customFormat="1" ht="53.25" customHeight="1">
      <c r="A129" s="17" t="s">
        <v>136</v>
      </c>
      <c r="B129" s="18" t="s">
        <v>137</v>
      </c>
      <c r="C129" s="18" t="s">
        <v>126</v>
      </c>
      <c r="D129" s="18" t="s">
        <v>131</v>
      </c>
      <c r="E129" s="18"/>
      <c r="F129" s="18"/>
      <c r="G129" s="19">
        <f>'2023'!G131</f>
        <v>78.938999999999993</v>
      </c>
      <c r="H129" s="19">
        <f>'2023'!H131</f>
        <v>52.625999999999998</v>
      </c>
      <c r="I129" s="19">
        <f>'2023'!I131</f>
        <v>26.312999999999999</v>
      </c>
      <c r="J129" s="19">
        <f>'2023'!J131</f>
        <v>78.938999999999993</v>
      </c>
      <c r="K129" s="19">
        <f t="shared" si="22"/>
        <v>236.81699999999998</v>
      </c>
      <c r="L129" s="3">
        <v>3309.7533940330022</v>
      </c>
      <c r="M129" s="3">
        <v>3695.1930297938056</v>
      </c>
      <c r="N129" s="3">
        <v>1817.0880000000002</v>
      </c>
      <c r="O129" s="3">
        <v>1889.7715200000002</v>
      </c>
      <c r="P129" s="20">
        <f t="shared" si="14"/>
        <v>117829.51353957114</v>
      </c>
      <c r="Q129" s="20">
        <f t="shared" si="15"/>
        <v>78553.009026380765</v>
      </c>
      <c r="R129" s="20">
        <f t="shared" si="15"/>
        <v>47506.056187204398</v>
      </c>
      <c r="S129" s="20">
        <f t="shared" si="16"/>
        <v>142518.16856161319</v>
      </c>
      <c r="T129" s="20">
        <f t="shared" si="17"/>
        <v>386406.74731476954</v>
      </c>
      <c r="U129" s="23"/>
      <c r="V129" s="23"/>
      <c r="W129" s="23"/>
      <c r="X129" s="22"/>
      <c r="Y129" s="22"/>
    </row>
    <row r="130" spans="1:25" s="5" customFormat="1" ht="14.25" customHeight="1">
      <c r="A130" s="17"/>
      <c r="B130" s="18"/>
      <c r="C130" s="18"/>
      <c r="D130" s="18"/>
      <c r="E130" s="18"/>
      <c r="F130" s="18"/>
      <c r="G130" s="19"/>
      <c r="H130" s="19"/>
      <c r="I130" s="19"/>
      <c r="J130" s="19"/>
      <c r="K130" s="19"/>
      <c r="L130" s="3"/>
      <c r="M130" s="3"/>
      <c r="N130" s="3"/>
      <c r="O130" s="3"/>
      <c r="P130" s="20"/>
      <c r="Q130" s="20"/>
      <c r="R130" s="20"/>
      <c r="S130" s="20"/>
      <c r="T130" s="20"/>
      <c r="U130" s="23"/>
      <c r="V130" s="23"/>
      <c r="W130" s="23"/>
      <c r="X130" s="22"/>
      <c r="Y130" s="22"/>
    </row>
    <row r="131" spans="1:25" s="5" customFormat="1" ht="54" customHeight="1">
      <c r="A131" s="17" t="s">
        <v>139</v>
      </c>
      <c r="B131" s="18" t="s">
        <v>140</v>
      </c>
      <c r="C131" s="18" t="s">
        <v>138</v>
      </c>
      <c r="D131" s="18" t="s">
        <v>141</v>
      </c>
      <c r="E131" s="18"/>
      <c r="F131" s="18"/>
      <c r="G131" s="19">
        <f>'2023'!G133</f>
        <v>2029.7850000000001</v>
      </c>
      <c r="H131" s="19">
        <f>'2023'!H133</f>
        <v>1058.3340000000001</v>
      </c>
      <c r="I131" s="19">
        <f>'2023'!I133</f>
        <v>564.51400000000001</v>
      </c>
      <c r="J131" s="19">
        <f>'2023'!J133</f>
        <v>1863.5590000000002</v>
      </c>
      <c r="K131" s="19">
        <f t="shared" ref="K131:K138" si="23">G131+H131+I131+J131</f>
        <v>5516.1920000000009</v>
      </c>
      <c r="L131" s="3">
        <v>7307.0755883200018</v>
      </c>
      <c r="M131" s="3">
        <v>7307.0755883200018</v>
      </c>
      <c r="N131" s="3">
        <v>1584.5440000000001</v>
      </c>
      <c r="O131" s="3">
        <v>1647.9257600000001</v>
      </c>
      <c r="P131" s="20">
        <f t="shared" si="14"/>
        <v>11615508.779998116</v>
      </c>
      <c r="Q131" s="20">
        <f t="shared" si="15"/>
        <v>6056349.745993061</v>
      </c>
      <c r="R131" s="20">
        <f t="shared" si="15"/>
        <v>3194669.3061842374</v>
      </c>
      <c r="S131" s="20">
        <f t="shared" si="16"/>
        <v>10546159.594914196</v>
      </c>
      <c r="T131" s="20">
        <f t="shared" si="17"/>
        <v>31412687.427089609</v>
      </c>
      <c r="U131" s="23"/>
      <c r="V131" s="23"/>
      <c r="W131" s="23"/>
      <c r="X131" s="22"/>
      <c r="Y131" s="22"/>
    </row>
    <row r="132" spans="1:25" s="5" customFormat="1" ht="54" customHeight="1">
      <c r="A132" s="17" t="s">
        <v>139</v>
      </c>
      <c r="B132" s="18" t="s">
        <v>140</v>
      </c>
      <c r="C132" s="18" t="s">
        <v>138</v>
      </c>
      <c r="D132" s="18" t="s">
        <v>142</v>
      </c>
      <c r="E132" s="18"/>
      <c r="F132" s="18"/>
      <c r="G132" s="19">
        <f>'2023'!G134</f>
        <v>2277.0259999999998</v>
      </c>
      <c r="H132" s="19">
        <f>'2023'!H134</f>
        <v>1321.7809999999999</v>
      </c>
      <c r="I132" s="19">
        <f>'2023'!I134</f>
        <v>674.5</v>
      </c>
      <c r="J132" s="19">
        <f>'2023'!J134</f>
        <v>2143.1089999999999</v>
      </c>
      <c r="K132" s="19">
        <f t="shared" si="23"/>
        <v>6416.4159999999993</v>
      </c>
      <c r="L132" s="3">
        <v>5967.8690062000005</v>
      </c>
      <c r="M132" s="3">
        <v>6600.6671014553194</v>
      </c>
      <c r="N132" s="3">
        <v>1584.5440000000001</v>
      </c>
      <c r="O132" s="3">
        <v>1647.9257600000001</v>
      </c>
      <c r="P132" s="20">
        <f t="shared" si="14"/>
        <v>9980945.0055675618</v>
      </c>
      <c r="Q132" s="20">
        <f t="shared" si="15"/>
        <v>5793795.710020043</v>
      </c>
      <c r="R132" s="20">
        <f t="shared" si="15"/>
        <v>3340624.0348116127</v>
      </c>
      <c r="S132" s="20">
        <f t="shared" si="16"/>
        <v>10614264.543544967</v>
      </c>
      <c r="T132" s="20">
        <f t="shared" si="17"/>
        <v>29729629.293944184</v>
      </c>
      <c r="U132" s="23"/>
      <c r="V132" s="23"/>
      <c r="W132" s="23"/>
      <c r="X132" s="22"/>
      <c r="Y132" s="22"/>
    </row>
    <row r="133" spans="1:25" s="5" customFormat="1" ht="54" customHeight="1">
      <c r="A133" s="17" t="s">
        <v>139</v>
      </c>
      <c r="B133" s="18" t="s">
        <v>140</v>
      </c>
      <c r="C133" s="18" t="s">
        <v>138</v>
      </c>
      <c r="D133" s="18" t="s">
        <v>143</v>
      </c>
      <c r="E133" s="18"/>
      <c r="F133" s="18"/>
      <c r="G133" s="19">
        <f>'2023'!G135</f>
        <v>5202.0050000000001</v>
      </c>
      <c r="H133" s="19">
        <f>'2023'!H135</f>
        <v>3512.3940000000002</v>
      </c>
      <c r="I133" s="19">
        <f>'2023'!I135</f>
        <v>1749.759</v>
      </c>
      <c r="J133" s="19">
        <f>'2023'!J135</f>
        <v>5146.9470000000001</v>
      </c>
      <c r="K133" s="19">
        <f t="shared" si="23"/>
        <v>15611.105000000001</v>
      </c>
      <c r="L133" s="3">
        <v>7637.5262137999989</v>
      </c>
      <c r="M133" s="3">
        <v>8439.6408389936078</v>
      </c>
      <c r="N133" s="3">
        <v>1584.5440000000001</v>
      </c>
      <c r="O133" s="3">
        <v>1647.9257600000001</v>
      </c>
      <c r="P133" s="20">
        <f t="shared" si="14"/>
        <v>31487643.741098665</v>
      </c>
      <c r="Q133" s="20">
        <f t="shared" si="15"/>
        <v>21260458.409857836</v>
      </c>
      <c r="R133" s="20">
        <f t="shared" si="15"/>
        <v>11883864.584904777</v>
      </c>
      <c r="S133" s="20">
        <f t="shared" si="16"/>
        <v>34956597.550680913</v>
      </c>
      <c r="T133" s="20">
        <f t="shared" si="17"/>
        <v>99588564.286542177</v>
      </c>
      <c r="U133" s="23"/>
      <c r="V133" s="23"/>
      <c r="W133" s="23"/>
      <c r="X133" s="22"/>
      <c r="Y133" s="22"/>
    </row>
    <row r="134" spans="1:25" s="5" customFormat="1" ht="54" customHeight="1">
      <c r="A134" s="17" t="s">
        <v>111</v>
      </c>
      <c r="B134" s="18" t="s">
        <v>112</v>
      </c>
      <c r="C134" s="18" t="s">
        <v>138</v>
      </c>
      <c r="D134" s="18" t="s">
        <v>356</v>
      </c>
      <c r="E134" s="18" t="s">
        <v>357</v>
      </c>
      <c r="F134" s="18" t="s">
        <v>424</v>
      </c>
      <c r="G134" s="19">
        <f>'2023'!G136</f>
        <v>530.20399999999995</v>
      </c>
      <c r="H134" s="19">
        <f>'2023'!H136</f>
        <v>285.40600000000001</v>
      </c>
      <c r="I134" s="19">
        <f>'2023'!I136</f>
        <v>199.244</v>
      </c>
      <c r="J134" s="19">
        <f>'2023'!J136</f>
        <v>597.73299999999995</v>
      </c>
      <c r="K134" s="19">
        <f t="shared" si="23"/>
        <v>1612.587</v>
      </c>
      <c r="L134" s="3">
        <v>12145.470008</v>
      </c>
      <c r="M134" s="3">
        <v>13542.199058920005</v>
      </c>
      <c r="N134" s="3">
        <v>1584.5440000000001</v>
      </c>
      <c r="O134" s="3">
        <v>1647.9257600000001</v>
      </c>
      <c r="P134" s="20">
        <f t="shared" si="14"/>
        <v>5599445.2131456314</v>
      </c>
      <c r="Q134" s="20">
        <f t="shared" si="15"/>
        <v>3014151.648239248</v>
      </c>
      <c r="R134" s="20">
        <f t="shared" si="15"/>
        <v>2369862.5891700173</v>
      </c>
      <c r="S134" s="20">
        <f t="shared" si="16"/>
        <v>7109599.6617833506</v>
      </c>
      <c r="T134" s="20">
        <f t="shared" si="17"/>
        <v>18093059.112338245</v>
      </c>
      <c r="U134" s="23"/>
      <c r="V134" s="23"/>
      <c r="W134" s="23"/>
      <c r="X134" s="22"/>
      <c r="Y134" s="22"/>
    </row>
    <row r="135" spans="1:25" s="5" customFormat="1" ht="54" customHeight="1">
      <c r="A135" s="17" t="s">
        <v>111</v>
      </c>
      <c r="B135" s="18" t="s">
        <v>112</v>
      </c>
      <c r="C135" s="18" t="s">
        <v>138</v>
      </c>
      <c r="D135" s="18" t="s">
        <v>356</v>
      </c>
      <c r="E135" s="18" t="s">
        <v>358</v>
      </c>
      <c r="F135" s="18" t="s">
        <v>423</v>
      </c>
      <c r="G135" s="19">
        <f>'2023'!G137</f>
        <v>31.746000000000002</v>
      </c>
      <c r="H135" s="19">
        <f>'2023'!H137</f>
        <v>23.004000000000001</v>
      </c>
      <c r="I135" s="19">
        <f>'2023'!I137</f>
        <v>11.502000000000001</v>
      </c>
      <c r="J135" s="19">
        <f>'2023'!J137</f>
        <v>34.506</v>
      </c>
      <c r="K135" s="19">
        <f t="shared" si="23"/>
        <v>100.758</v>
      </c>
      <c r="L135" s="3">
        <v>11467.949135000001</v>
      </c>
      <c r="M135" s="3">
        <v>12640.228379911116</v>
      </c>
      <c r="N135" s="3">
        <v>1584.5440000000001</v>
      </c>
      <c r="O135" s="3">
        <v>1647.9257600000001</v>
      </c>
      <c r="P135" s="20">
        <f t="shared" si="14"/>
        <v>313758.57941571006</v>
      </c>
      <c r="Q135" s="20">
        <f t="shared" si="15"/>
        <v>227357.85172554004</v>
      </c>
      <c r="R135" s="20">
        <f t="shared" si="15"/>
        <v>126433.46473421766</v>
      </c>
      <c r="S135" s="20">
        <f t="shared" si="16"/>
        <v>379300.39420265297</v>
      </c>
      <c r="T135" s="20">
        <f t="shared" si="17"/>
        <v>1046850.2900781207</v>
      </c>
      <c r="U135" s="23"/>
      <c r="V135" s="23"/>
      <c r="W135" s="23"/>
      <c r="X135" s="22"/>
      <c r="Y135" s="22"/>
    </row>
    <row r="136" spans="1:25" s="5" customFormat="1" ht="54" customHeight="1">
      <c r="A136" s="17" t="s">
        <v>147</v>
      </c>
      <c r="B136" s="18" t="s">
        <v>148</v>
      </c>
      <c r="C136" s="18" t="s">
        <v>138</v>
      </c>
      <c r="D136" s="18" t="s">
        <v>141</v>
      </c>
      <c r="E136" s="18"/>
      <c r="F136" s="18"/>
      <c r="G136" s="19">
        <f>'2023'!G138</f>
        <v>1568.1210000000001</v>
      </c>
      <c r="H136" s="19">
        <f>'2023'!H138</f>
        <v>832.71499999999992</v>
      </c>
      <c r="I136" s="19">
        <f>'2023'!I138</f>
        <v>452.09500000000003</v>
      </c>
      <c r="J136" s="19">
        <f>'2023'!J138</f>
        <v>1479.42</v>
      </c>
      <c r="K136" s="19">
        <f t="shared" si="23"/>
        <v>4332.3510000000006</v>
      </c>
      <c r="L136" s="3">
        <v>7018.5830521091839</v>
      </c>
      <c r="M136" s="3">
        <v>7018.5830521091839</v>
      </c>
      <c r="N136" s="3">
        <v>1901.4528000000003</v>
      </c>
      <c r="O136" s="3">
        <v>1977.5109120000004</v>
      </c>
      <c r="P136" s="20">
        <f t="shared" ref="P136:P197" si="24">G136*(L136-N136)</f>
        <v>8024279.408067706</v>
      </c>
      <c r="Q136" s="20">
        <f t="shared" ref="Q136:R197" si="25">(L136-N136)*H136</f>
        <v>4261111.1178850988</v>
      </c>
      <c r="R136" s="20">
        <f t="shared" si="25"/>
        <v>2279043.5091826613</v>
      </c>
      <c r="S136" s="20">
        <f t="shared" ref="S136:S197" si="26">(M136-O136)*J136</f>
        <v>7457862.9455203284</v>
      </c>
      <c r="T136" s="20">
        <f t="shared" ref="T136:T197" si="27">SUM(P136:S136)</f>
        <v>22022296.980655797</v>
      </c>
      <c r="U136" s="23"/>
      <c r="V136" s="23"/>
      <c r="W136" s="23"/>
      <c r="X136" s="22"/>
      <c r="Y136" s="22"/>
    </row>
    <row r="137" spans="1:25" s="5" customFormat="1" ht="54" customHeight="1">
      <c r="A137" s="17" t="s">
        <v>147</v>
      </c>
      <c r="B137" s="18" t="s">
        <v>148</v>
      </c>
      <c r="C137" s="18" t="s">
        <v>138</v>
      </c>
      <c r="D137" s="18" t="s">
        <v>149</v>
      </c>
      <c r="E137" s="18"/>
      <c r="F137" s="18"/>
      <c r="G137" s="19">
        <f>'2023'!G139</f>
        <v>332.97899999999998</v>
      </c>
      <c r="H137" s="19">
        <f>'2023'!H139</f>
        <v>227.524</v>
      </c>
      <c r="I137" s="19">
        <f>'2023'!I139</f>
        <v>110.017</v>
      </c>
      <c r="J137" s="19">
        <f>'2023'!J139</f>
        <v>347.98599999999999</v>
      </c>
      <c r="K137" s="19">
        <f t="shared" si="23"/>
        <v>1018.506</v>
      </c>
      <c r="L137" s="3">
        <v>8877.9700000000012</v>
      </c>
      <c r="M137" s="3">
        <v>9938.7144675324671</v>
      </c>
      <c r="N137" s="3">
        <v>1901.4528000000003</v>
      </c>
      <c r="O137" s="3">
        <v>1977.5109120000004</v>
      </c>
      <c r="P137" s="20">
        <f t="shared" si="24"/>
        <v>2323033.7207388002</v>
      </c>
      <c r="Q137" s="20">
        <f t="shared" si="25"/>
        <v>1587325.0994128003</v>
      </c>
      <c r="R137" s="20">
        <f t="shared" si="25"/>
        <v>875867.7315690153</v>
      </c>
      <c r="S137" s="20">
        <f t="shared" si="26"/>
        <v>2770387.3804755206</v>
      </c>
      <c r="T137" s="20">
        <f t="shared" si="27"/>
        <v>7556613.9321961366</v>
      </c>
      <c r="U137" s="23"/>
      <c r="V137" s="23"/>
      <c r="W137" s="23"/>
      <c r="X137" s="22"/>
      <c r="Y137" s="22"/>
    </row>
    <row r="138" spans="1:25" s="5" customFormat="1" ht="54" customHeight="1">
      <c r="A138" s="17" t="s">
        <v>144</v>
      </c>
      <c r="B138" s="18" t="s">
        <v>145</v>
      </c>
      <c r="C138" s="18" t="s">
        <v>138</v>
      </c>
      <c r="D138" s="18" t="s">
        <v>146</v>
      </c>
      <c r="E138" s="18"/>
      <c r="F138" s="18"/>
      <c r="G138" s="19">
        <f>'2023'!G140</f>
        <v>3944.74</v>
      </c>
      <c r="H138" s="19">
        <f>'2023'!H140</f>
        <v>2540.75</v>
      </c>
      <c r="I138" s="19">
        <f>'2023'!I140</f>
        <v>1311.73</v>
      </c>
      <c r="J138" s="19">
        <f>'2023'!J140</f>
        <v>3896.35</v>
      </c>
      <c r="K138" s="19">
        <f t="shared" si="23"/>
        <v>11693.57</v>
      </c>
      <c r="L138" s="3">
        <v>7079.5979307599982</v>
      </c>
      <c r="M138" s="3">
        <v>7079.5979307600001</v>
      </c>
      <c r="N138" s="3">
        <v>1901.4528000000003</v>
      </c>
      <c r="O138" s="3">
        <v>1977.5109120000004</v>
      </c>
      <c r="P138" s="20">
        <f t="shared" si="24"/>
        <v>20426436.223114192</v>
      </c>
      <c r="Q138" s="20">
        <f t="shared" si="25"/>
        <v>13156372.240978466</v>
      </c>
      <c r="R138" s="20">
        <f t="shared" si="25"/>
        <v>6692560.605118054</v>
      </c>
      <c r="S138" s="20">
        <f t="shared" si="26"/>
        <v>19879516.755545523</v>
      </c>
      <c r="T138" s="20">
        <f t="shared" si="27"/>
        <v>60154885.824756235</v>
      </c>
      <c r="U138" s="23"/>
      <c r="V138" s="23"/>
      <c r="W138" s="23"/>
      <c r="X138" s="22"/>
      <c r="Y138" s="22"/>
    </row>
    <row r="139" spans="1:25" s="5" customFormat="1" ht="14.25" customHeight="1">
      <c r="A139" s="17"/>
      <c r="B139" s="18"/>
      <c r="C139" s="18"/>
      <c r="D139" s="18"/>
      <c r="E139" s="18"/>
      <c r="F139" s="18"/>
      <c r="G139" s="19"/>
      <c r="H139" s="19"/>
      <c r="I139" s="19"/>
      <c r="J139" s="19"/>
      <c r="K139" s="19"/>
      <c r="L139" s="3"/>
      <c r="M139" s="3"/>
      <c r="N139" s="3"/>
      <c r="O139" s="3"/>
      <c r="P139" s="20"/>
      <c r="Q139" s="20"/>
      <c r="R139" s="20"/>
      <c r="S139" s="20"/>
      <c r="T139" s="20"/>
      <c r="U139" s="23"/>
      <c r="V139" s="23"/>
      <c r="W139" s="23"/>
      <c r="X139" s="22"/>
      <c r="Y139" s="22"/>
    </row>
    <row r="140" spans="1:25" s="5" customFormat="1" ht="54" customHeight="1">
      <c r="A140" s="17" t="s">
        <v>35</v>
      </c>
      <c r="B140" s="18" t="s">
        <v>36</v>
      </c>
      <c r="C140" s="18" t="s">
        <v>359</v>
      </c>
      <c r="D140" s="18" t="s">
        <v>375</v>
      </c>
      <c r="E140" s="18"/>
      <c r="F140" s="18" t="s">
        <v>371</v>
      </c>
      <c r="G140" s="19">
        <f>'2023'!G142</f>
        <v>11843.584000000001</v>
      </c>
      <c r="H140" s="19">
        <f>'2023'!H142</f>
        <v>6526.32</v>
      </c>
      <c r="I140" s="19">
        <f>'2023'!I142</f>
        <v>3362.8020000000001</v>
      </c>
      <c r="J140" s="19">
        <f>'2023'!J142</f>
        <v>10054.812</v>
      </c>
      <c r="K140" s="19">
        <f t="shared" ref="K140:K152" si="28">G140+H140+I140+J140</f>
        <v>31787.518000000004</v>
      </c>
      <c r="L140" s="3">
        <v>5132.6871645389992</v>
      </c>
      <c r="M140" s="3">
        <v>5132.6871645389992</v>
      </c>
      <c r="N140" s="3">
        <v>2271.36</v>
      </c>
      <c r="O140" s="3">
        <v>2362.2144000000003</v>
      </c>
      <c r="P140" s="20">
        <f t="shared" si="24"/>
        <v>33888368.624699458</v>
      </c>
      <c r="Q140" s="20">
        <f t="shared" si="25"/>
        <v>18673936.700474162</v>
      </c>
      <c r="R140" s="20">
        <f t="shared" si="25"/>
        <v>9316551.3535372745</v>
      </c>
      <c r="S140" s="20">
        <f t="shared" si="26"/>
        <v>27856582.7985599</v>
      </c>
      <c r="T140" s="20">
        <f t="shared" si="27"/>
        <v>89735439.477270797</v>
      </c>
      <c r="U140" s="23"/>
      <c r="V140" s="23"/>
      <c r="W140" s="23"/>
      <c r="X140" s="22"/>
      <c r="Y140" s="22"/>
    </row>
    <row r="141" spans="1:25" s="5" customFormat="1" ht="54" customHeight="1">
      <c r="A141" s="17" t="s">
        <v>152</v>
      </c>
      <c r="B141" s="18" t="s">
        <v>153</v>
      </c>
      <c r="C141" s="18" t="s">
        <v>359</v>
      </c>
      <c r="D141" s="18" t="s">
        <v>363</v>
      </c>
      <c r="E141" s="18"/>
      <c r="F141" s="18"/>
      <c r="G141" s="19">
        <f>'2023'!G143</f>
        <v>2776.9580000000001</v>
      </c>
      <c r="H141" s="19">
        <f>'2023'!H143</f>
        <v>1248.3309999999999</v>
      </c>
      <c r="I141" s="19">
        <f>'2023'!I143</f>
        <v>832.08799999999997</v>
      </c>
      <c r="J141" s="19">
        <f>'2023'!J143</f>
        <v>2544.0990000000002</v>
      </c>
      <c r="K141" s="19">
        <f t="shared" si="28"/>
        <v>7401.4759999999997</v>
      </c>
      <c r="L141" s="3">
        <v>5784.191636026686</v>
      </c>
      <c r="M141" s="3">
        <v>6440.1372831523822</v>
      </c>
      <c r="N141" s="3">
        <f>'2024'!O141</f>
        <v>2683.2000000000003</v>
      </c>
      <c r="O141" s="3">
        <f>N141*1.04</f>
        <v>2790.5280000000002</v>
      </c>
      <c r="P141" s="20">
        <f t="shared" si="24"/>
        <v>8611323.5315973926</v>
      </c>
      <c r="Q141" s="20">
        <f t="shared" si="25"/>
        <v>3871063.9899928281</v>
      </c>
      <c r="R141" s="20">
        <f t="shared" si="25"/>
        <v>3036796.089199699</v>
      </c>
      <c r="S141" s="20">
        <f t="shared" si="26"/>
        <v>9284967.3276586924</v>
      </c>
      <c r="T141" s="20">
        <f t="shared" si="27"/>
        <v>24804150.938448615</v>
      </c>
      <c r="U141" s="23"/>
      <c r="V141" s="23"/>
      <c r="W141" s="23"/>
      <c r="X141" s="22"/>
      <c r="Y141" s="22"/>
    </row>
    <row r="142" spans="1:25" s="5" customFormat="1" ht="54" customHeight="1">
      <c r="A142" s="17" t="s">
        <v>47</v>
      </c>
      <c r="B142" s="18" t="s">
        <v>48</v>
      </c>
      <c r="C142" s="18" t="s">
        <v>359</v>
      </c>
      <c r="D142" s="18" t="s">
        <v>365</v>
      </c>
      <c r="E142" s="18" t="s">
        <v>366</v>
      </c>
      <c r="F142" s="18"/>
      <c r="G142" s="19">
        <f>'2023'!G144</f>
        <v>16319.521000000001</v>
      </c>
      <c r="H142" s="19">
        <f>'2023'!H144</f>
        <v>4907.2950000000001</v>
      </c>
      <c r="I142" s="19">
        <f>'2023'!I144</f>
        <v>811.46100000000001</v>
      </c>
      <c r="J142" s="19">
        <f>'2023'!J144</f>
        <v>10462.117</v>
      </c>
      <c r="K142" s="19">
        <f t="shared" si="28"/>
        <v>32500.394</v>
      </c>
      <c r="L142" s="3">
        <v>7438.5155257360002</v>
      </c>
      <c r="M142" s="3">
        <v>8273.0806822819941</v>
      </c>
      <c r="N142" s="3">
        <v>2271.36</v>
      </c>
      <c r="O142" s="3">
        <v>2362.2144000000003</v>
      </c>
      <c r="P142" s="20">
        <f t="shared" si="24"/>
        <v>84325503.11251469</v>
      </c>
      <c r="Q142" s="20">
        <f t="shared" si="25"/>
        <v>25356756.475666642</v>
      </c>
      <c r="R142" s="20">
        <f t="shared" si="25"/>
        <v>4796437.4642868284</v>
      </c>
      <c r="S142" s="20">
        <f t="shared" si="26"/>
        <v>61840174.616589241</v>
      </c>
      <c r="T142" s="20">
        <f t="shared" si="27"/>
        <v>176318871.6690574</v>
      </c>
      <c r="U142" s="23"/>
      <c r="V142" s="23"/>
      <c r="W142" s="23"/>
      <c r="X142" s="22"/>
      <c r="Y142" s="22"/>
    </row>
    <row r="143" spans="1:25" s="5" customFormat="1" ht="54" customHeight="1">
      <c r="A143" s="17" t="s">
        <v>47</v>
      </c>
      <c r="B143" s="18" t="s">
        <v>48</v>
      </c>
      <c r="C143" s="18" t="s">
        <v>359</v>
      </c>
      <c r="D143" s="18" t="s">
        <v>365</v>
      </c>
      <c r="E143" s="18" t="s">
        <v>367</v>
      </c>
      <c r="F143" s="18"/>
      <c r="G143" s="19">
        <f>'2023'!G145</f>
        <v>60.460999999999999</v>
      </c>
      <c r="H143" s="19">
        <f>'2023'!H145</f>
        <v>21.114000000000001</v>
      </c>
      <c r="I143" s="19">
        <f>'2023'!I145</f>
        <v>15.263999999999999</v>
      </c>
      <c r="J143" s="19">
        <f>'2023'!J145</f>
        <v>33.305</v>
      </c>
      <c r="K143" s="19">
        <f t="shared" si="28"/>
        <v>130.14400000000001</v>
      </c>
      <c r="L143" s="3">
        <v>7438.5155257360011</v>
      </c>
      <c r="M143" s="3">
        <v>8273.0806822819941</v>
      </c>
      <c r="N143" s="3">
        <v>1827.9040000000002</v>
      </c>
      <c r="O143" s="3">
        <v>1901.0201600000003</v>
      </c>
      <c r="P143" s="20">
        <f t="shared" si="24"/>
        <v>339223.18345752434</v>
      </c>
      <c r="Q143" s="20">
        <f t="shared" si="25"/>
        <v>118462.45175438993</v>
      </c>
      <c r="R143" s="20">
        <f t="shared" si="25"/>
        <v>97263.131812112348</v>
      </c>
      <c r="S143" s="20">
        <f t="shared" si="26"/>
        <v>212221.4756946018</v>
      </c>
      <c r="T143" s="20">
        <f t="shared" si="27"/>
        <v>767170.24271862837</v>
      </c>
      <c r="U143" s="23"/>
      <c r="V143" s="23"/>
      <c r="W143" s="23"/>
      <c r="X143" s="22"/>
      <c r="Y143" s="22"/>
    </row>
    <row r="144" spans="1:25" s="5" customFormat="1" ht="105" customHeight="1">
      <c r="A144" s="17" t="s">
        <v>154</v>
      </c>
      <c r="B144" s="18" t="s">
        <v>155</v>
      </c>
      <c r="C144" s="18" t="s">
        <v>359</v>
      </c>
      <c r="D144" s="18" t="s">
        <v>368</v>
      </c>
      <c r="E144" s="18" t="s">
        <v>369</v>
      </c>
      <c r="F144" s="18"/>
      <c r="G144" s="19">
        <f>11394.006+260.897+2.487</f>
        <v>11657.39</v>
      </c>
      <c r="H144" s="19">
        <f>5182.818+61.247+0.631</f>
        <v>5244.6960000000008</v>
      </c>
      <c r="I144" s="19">
        <f>2374.133+29.586+0.236</f>
        <v>2403.9549999999995</v>
      </c>
      <c r="J144" s="19">
        <f>10000.683+170.273+1.711</f>
        <v>10172.666999999999</v>
      </c>
      <c r="K144" s="19">
        <f t="shared" si="28"/>
        <v>29478.707999999999</v>
      </c>
      <c r="L144" s="3">
        <v>3764.679926196106</v>
      </c>
      <c r="M144" s="3">
        <v>4216.8346953998162</v>
      </c>
      <c r="N144" s="3">
        <f>'2024'!O144</f>
        <v>2683.2000000000003</v>
      </c>
      <c r="O144" s="3">
        <f>N144*1.04</f>
        <v>2790.5280000000002</v>
      </c>
      <c r="P144" s="20">
        <f t="shared" si="24"/>
        <v>12607233.276839219</v>
      </c>
      <c r="Q144" s="20">
        <f t="shared" si="25"/>
        <v>5672033.4430010114</v>
      </c>
      <c r="R144" s="20">
        <f t="shared" si="25"/>
        <v>3428777.1119398638</v>
      </c>
      <c r="S144" s="20">
        <f t="shared" si="26"/>
        <v>14509343.052172758</v>
      </c>
      <c r="T144" s="20">
        <f t="shared" si="27"/>
        <v>36217386.883952849</v>
      </c>
      <c r="U144" s="23"/>
      <c r="V144" s="23"/>
      <c r="W144" s="23"/>
      <c r="X144" s="22"/>
      <c r="Y144" s="22"/>
    </row>
    <row r="145" spans="1:25" s="5" customFormat="1" ht="53.25" customHeight="1">
      <c r="A145" s="17" t="s">
        <v>154</v>
      </c>
      <c r="B145" s="18" t="s">
        <v>155</v>
      </c>
      <c r="C145" s="18" t="s">
        <v>359</v>
      </c>
      <c r="D145" s="18" t="s">
        <v>368</v>
      </c>
      <c r="E145" s="18" t="s">
        <v>370</v>
      </c>
      <c r="F145" s="18"/>
      <c r="G145" s="19">
        <f>'2023'!G147</f>
        <v>139.26599999999999</v>
      </c>
      <c r="H145" s="19">
        <f>'2023'!H147</f>
        <v>92.843999999999994</v>
      </c>
      <c r="I145" s="19">
        <f>'2023'!I147</f>
        <v>46.421999999999997</v>
      </c>
      <c r="J145" s="19">
        <f>'2023'!J147</f>
        <v>139.26599999999999</v>
      </c>
      <c r="K145" s="19">
        <f t="shared" si="28"/>
        <v>417.798</v>
      </c>
      <c r="L145" s="3">
        <v>9414.6033355555519</v>
      </c>
      <c r="M145" s="3">
        <v>10089.394667756549</v>
      </c>
      <c r="N145" s="3">
        <v>2725.6320000000001</v>
      </c>
      <c r="O145" s="3">
        <v>2834.6572800000004</v>
      </c>
      <c r="P145" s="20">
        <f t="shared" si="24"/>
        <v>931546.28201747953</v>
      </c>
      <c r="Q145" s="20">
        <f t="shared" si="25"/>
        <v>621030.85467831965</v>
      </c>
      <c r="R145" s="20">
        <f t="shared" si="25"/>
        <v>336779.4190144345</v>
      </c>
      <c r="S145" s="20">
        <f t="shared" si="26"/>
        <v>1010338.2570433035</v>
      </c>
      <c r="T145" s="20">
        <f t="shared" si="27"/>
        <v>2899694.8127535372</v>
      </c>
      <c r="U145" s="23"/>
      <c r="V145" s="23"/>
      <c r="W145" s="23"/>
      <c r="X145" s="22"/>
      <c r="Y145" s="22"/>
    </row>
    <row r="146" spans="1:25" s="5" customFormat="1" ht="66.75" customHeight="1">
      <c r="A146" s="17" t="s">
        <v>35</v>
      </c>
      <c r="B146" s="18" t="s">
        <v>36</v>
      </c>
      <c r="C146" s="18" t="s">
        <v>359</v>
      </c>
      <c r="D146" s="18" t="s">
        <v>373</v>
      </c>
      <c r="E146" s="18"/>
      <c r="F146" s="18" t="s">
        <v>372</v>
      </c>
      <c r="G146" s="19">
        <f>'2023'!G148</f>
        <v>680.86200000000008</v>
      </c>
      <c r="H146" s="19">
        <f>'2023'!H148</f>
        <v>428.38</v>
      </c>
      <c r="I146" s="19">
        <f>'2023'!I148</f>
        <v>117.23</v>
      </c>
      <c r="J146" s="19">
        <f>'2023'!J148</f>
        <v>674.1</v>
      </c>
      <c r="K146" s="19">
        <f t="shared" si="28"/>
        <v>1900.5720000000001</v>
      </c>
      <c r="L146" s="3">
        <v>9303.3721112000003</v>
      </c>
      <c r="M146" s="3">
        <v>10275.99737737091</v>
      </c>
      <c r="N146" s="3">
        <v>2271.36</v>
      </c>
      <c r="O146" s="3">
        <v>2362.2144000000003</v>
      </c>
      <c r="P146" s="20">
        <f t="shared" si="24"/>
        <v>4787829.8300558552</v>
      </c>
      <c r="Q146" s="20">
        <f t="shared" si="25"/>
        <v>3012373.348195856</v>
      </c>
      <c r="R146" s="20">
        <f t="shared" si="25"/>
        <v>927732.77843719174</v>
      </c>
      <c r="S146" s="20">
        <f t="shared" si="26"/>
        <v>5334681.1050457302</v>
      </c>
      <c r="T146" s="20">
        <f t="shared" si="27"/>
        <v>14062617.061734634</v>
      </c>
      <c r="U146" s="23"/>
      <c r="V146" s="23"/>
      <c r="W146" s="23"/>
      <c r="X146" s="22"/>
      <c r="Y146" s="22"/>
    </row>
    <row r="147" spans="1:25" s="5" customFormat="1" ht="66.75" customHeight="1">
      <c r="A147" s="17" t="s">
        <v>35</v>
      </c>
      <c r="B147" s="18" t="s">
        <v>36</v>
      </c>
      <c r="C147" s="18" t="s">
        <v>359</v>
      </c>
      <c r="D147" s="18" t="s">
        <v>374</v>
      </c>
      <c r="E147" s="18"/>
      <c r="F147" s="18" t="s">
        <v>372</v>
      </c>
      <c r="G147" s="19">
        <f>'2023'!G149</f>
        <v>85.055999999999997</v>
      </c>
      <c r="H147" s="19">
        <f>'2023'!H149</f>
        <v>53.804000000000002</v>
      </c>
      <c r="I147" s="19">
        <f>'2023'!I149</f>
        <v>15.06</v>
      </c>
      <c r="J147" s="19">
        <f>'2023'!J149</f>
        <v>86.59</v>
      </c>
      <c r="K147" s="19">
        <f t="shared" si="28"/>
        <v>240.51000000000002</v>
      </c>
      <c r="L147" s="3">
        <v>8182.8964928000005</v>
      </c>
      <c r="M147" s="3">
        <v>9038.3811261381852</v>
      </c>
      <c r="N147" s="3">
        <v>2271.36</v>
      </c>
      <c r="O147" s="3">
        <v>2362.2144000000003</v>
      </c>
      <c r="P147" s="20">
        <f t="shared" si="24"/>
        <v>502811.64793159679</v>
      </c>
      <c r="Q147" s="20">
        <f t="shared" si="25"/>
        <v>318064.30945861118</v>
      </c>
      <c r="R147" s="20">
        <f t="shared" si="25"/>
        <v>100543.07089564107</v>
      </c>
      <c r="S147" s="20">
        <f t="shared" si="26"/>
        <v>578089.27681630547</v>
      </c>
      <c r="T147" s="20">
        <f t="shared" si="27"/>
        <v>1499508.3051021546</v>
      </c>
      <c r="U147" s="23"/>
      <c r="V147" s="23"/>
      <c r="W147" s="23"/>
      <c r="X147" s="22"/>
      <c r="Y147" s="22"/>
    </row>
    <row r="148" spans="1:25" s="5" customFormat="1" ht="63.75" customHeight="1">
      <c r="A148" s="17" t="s">
        <v>154</v>
      </c>
      <c r="B148" s="18" t="s">
        <v>155</v>
      </c>
      <c r="C148" s="18" t="s">
        <v>359</v>
      </c>
      <c r="D148" s="18" t="s">
        <v>229</v>
      </c>
      <c r="E148" s="18"/>
      <c r="F148" s="18"/>
      <c r="G148" s="19">
        <f>'2023'!G150</f>
        <v>94.668999999999997</v>
      </c>
      <c r="H148" s="19">
        <f>'2023'!H150</f>
        <v>63.765999999999998</v>
      </c>
      <c r="I148" s="19">
        <f>'2023'!I150</f>
        <v>16.02</v>
      </c>
      <c r="J148" s="19">
        <f>'2023'!J150</f>
        <v>98.43</v>
      </c>
      <c r="K148" s="19">
        <f t="shared" si="28"/>
        <v>272.88499999999999</v>
      </c>
      <c r="L148" s="3">
        <v>0</v>
      </c>
      <c r="M148" s="3">
        <v>0</v>
      </c>
      <c r="N148" s="3">
        <v>0</v>
      </c>
      <c r="O148" s="3">
        <v>0</v>
      </c>
      <c r="P148" s="20">
        <f t="shared" si="24"/>
        <v>0</v>
      </c>
      <c r="Q148" s="20">
        <f t="shared" si="25"/>
        <v>0</v>
      </c>
      <c r="R148" s="20">
        <f t="shared" si="25"/>
        <v>0</v>
      </c>
      <c r="S148" s="20">
        <f t="shared" si="26"/>
        <v>0</v>
      </c>
      <c r="T148" s="20">
        <f t="shared" si="27"/>
        <v>0</v>
      </c>
      <c r="U148" s="23"/>
      <c r="V148" s="23"/>
      <c r="W148" s="23"/>
      <c r="X148" s="22"/>
      <c r="Y148" s="22"/>
    </row>
    <row r="149" spans="1:25" s="5" customFormat="1" ht="57" customHeight="1">
      <c r="A149" s="17" t="s">
        <v>50</v>
      </c>
      <c r="B149" s="18" t="s">
        <v>77</v>
      </c>
      <c r="C149" s="18" t="s">
        <v>359</v>
      </c>
      <c r="D149" s="18" t="s">
        <v>363</v>
      </c>
      <c r="E149" s="18" t="s">
        <v>364</v>
      </c>
      <c r="F149" s="18"/>
      <c r="G149" s="19">
        <f>'2023'!G151</f>
        <v>956.94399999999996</v>
      </c>
      <c r="H149" s="19">
        <f>'2023'!H151</f>
        <v>354.37099999999998</v>
      </c>
      <c r="I149" s="19">
        <f>'2023'!I151</f>
        <v>225.078</v>
      </c>
      <c r="J149" s="19">
        <f>'2023'!J151</f>
        <v>763.15499999999997</v>
      </c>
      <c r="K149" s="19">
        <f t="shared" si="28"/>
        <v>2299.5479999999998</v>
      </c>
      <c r="L149" s="3">
        <v>3175.9739839999997</v>
      </c>
      <c r="M149" s="3">
        <v>3525.4830827177038</v>
      </c>
      <c r="N149" s="3">
        <v>2271.36</v>
      </c>
      <c r="O149" s="3">
        <v>2362.2144000000003</v>
      </c>
      <c r="P149" s="20">
        <f t="shared" si="24"/>
        <v>865664.92430489557</v>
      </c>
      <c r="Q149" s="20">
        <f t="shared" si="25"/>
        <v>320568.96212406387</v>
      </c>
      <c r="R149" s="20">
        <f t="shared" si="25"/>
        <v>261826.18856873529</v>
      </c>
      <c r="S149" s="20">
        <f t="shared" si="26"/>
        <v>887754.31155942904</v>
      </c>
      <c r="T149" s="20">
        <f t="shared" si="27"/>
        <v>2335814.3865571236</v>
      </c>
      <c r="U149" s="23"/>
      <c r="V149" s="23"/>
      <c r="W149" s="23"/>
      <c r="X149" s="22"/>
      <c r="Y149" s="22"/>
    </row>
    <row r="150" spans="1:25" s="5" customFormat="1" ht="104.25" customHeight="1">
      <c r="A150" s="17" t="s">
        <v>124</v>
      </c>
      <c r="B150" s="18" t="s">
        <v>125</v>
      </c>
      <c r="C150" s="18" t="s">
        <v>359</v>
      </c>
      <c r="D150" s="18" t="s">
        <v>360</v>
      </c>
      <c r="E150" s="18"/>
      <c r="F150" s="18"/>
      <c r="G150" s="19">
        <f>'2023'!G152</f>
        <v>1079.4390000000001</v>
      </c>
      <c r="H150" s="19">
        <f>'2023'!H152</f>
        <v>473.589</v>
      </c>
      <c r="I150" s="19">
        <f>'2023'!I152</f>
        <v>303.3</v>
      </c>
      <c r="J150" s="19">
        <f>'2023'!J152</f>
        <v>1057.0709999999999</v>
      </c>
      <c r="K150" s="19">
        <f t="shared" si="28"/>
        <v>2913.3989999999999</v>
      </c>
      <c r="L150" s="3">
        <v>5429.1575673579473</v>
      </c>
      <c r="M150" s="3">
        <v>6083.5976453988669</v>
      </c>
      <c r="N150" s="3">
        <f>'2024'!O150</f>
        <v>2236</v>
      </c>
      <c r="O150" s="3">
        <f>N150*1.04</f>
        <v>2325.44</v>
      </c>
      <c r="P150" s="20">
        <f t="shared" si="24"/>
        <v>3446818.8113512956</v>
      </c>
      <c r="Q150" s="20">
        <f t="shared" si="25"/>
        <v>1512244.2991674829</v>
      </c>
      <c r="R150" s="20">
        <f t="shared" si="25"/>
        <v>1139849.2138494763</v>
      </c>
      <c r="S150" s="20">
        <f t="shared" si="26"/>
        <v>3972639.4603794254</v>
      </c>
      <c r="T150" s="20">
        <f t="shared" si="27"/>
        <v>10071551.784747681</v>
      </c>
      <c r="U150" s="23"/>
      <c r="V150" s="23"/>
      <c r="W150" s="23"/>
      <c r="X150" s="22"/>
      <c r="Y150" s="22"/>
    </row>
    <row r="151" spans="1:25" s="5" customFormat="1" ht="104.25" customHeight="1">
      <c r="A151" s="17" t="s">
        <v>124</v>
      </c>
      <c r="B151" s="18" t="s">
        <v>125</v>
      </c>
      <c r="C151" s="18" t="s">
        <v>359</v>
      </c>
      <c r="D151" s="18" t="s">
        <v>361</v>
      </c>
      <c r="E151" s="18"/>
      <c r="F151" s="18"/>
      <c r="G151" s="19">
        <f>'2023'!G153</f>
        <v>737.91899999999998</v>
      </c>
      <c r="H151" s="19">
        <f>'2023'!H153</f>
        <v>349.12400000000002</v>
      </c>
      <c r="I151" s="19">
        <f>'2023'!I153</f>
        <v>229.57499999999999</v>
      </c>
      <c r="J151" s="19">
        <f>'2023'!J153</f>
        <v>737.91800000000001</v>
      </c>
      <c r="K151" s="19">
        <f t="shared" si="28"/>
        <v>2054.5360000000001</v>
      </c>
      <c r="L151" s="3">
        <v>7976.3043800000014</v>
      </c>
      <c r="M151" s="3">
        <v>8893.5793836999983</v>
      </c>
      <c r="N151" s="3">
        <f>'2024'!O151</f>
        <v>2236</v>
      </c>
      <c r="O151" s="3">
        <f t="shared" ref="O151:O152" si="29">N151*1.04</f>
        <v>2325.44</v>
      </c>
      <c r="P151" s="20">
        <f t="shared" si="24"/>
        <v>4235879.6677852208</v>
      </c>
      <c r="Q151" s="20">
        <f t="shared" si="25"/>
        <v>2004078.0263631206</v>
      </c>
      <c r="R151" s="20">
        <f t="shared" si="25"/>
        <v>1507880.5990129269</v>
      </c>
      <c r="S151" s="20">
        <f t="shared" si="26"/>
        <v>4846748.2777411351</v>
      </c>
      <c r="T151" s="20">
        <f t="shared" si="27"/>
        <v>12594586.570902403</v>
      </c>
      <c r="U151" s="23"/>
      <c r="V151" s="23"/>
      <c r="W151" s="23"/>
      <c r="X151" s="22"/>
      <c r="Y151" s="22"/>
    </row>
    <row r="152" spans="1:25" s="5" customFormat="1" ht="54" customHeight="1">
      <c r="A152" s="17" t="s">
        <v>124</v>
      </c>
      <c r="B152" s="18" t="s">
        <v>125</v>
      </c>
      <c r="C152" s="18" t="s">
        <v>359</v>
      </c>
      <c r="D152" s="18" t="s">
        <v>362</v>
      </c>
      <c r="E152" s="18"/>
      <c r="F152" s="18"/>
      <c r="G152" s="19">
        <f>'2023'!G154</f>
        <v>8.7780000000000005</v>
      </c>
      <c r="H152" s="19">
        <f>'2023'!H154</f>
        <v>4.1530000000000005</v>
      </c>
      <c r="I152" s="19">
        <f>'2023'!I154</f>
        <v>2.7309999999999999</v>
      </c>
      <c r="J152" s="19">
        <f>'2023'!J154</f>
        <v>8.7780000000000005</v>
      </c>
      <c r="K152" s="19">
        <f t="shared" si="28"/>
        <v>24.44</v>
      </c>
      <c r="L152" s="3">
        <v>8269.0038371278079</v>
      </c>
      <c r="M152" s="3">
        <v>9246.8294836776258</v>
      </c>
      <c r="N152" s="3">
        <f>'2024'!O152</f>
        <v>2236</v>
      </c>
      <c r="O152" s="3">
        <f t="shared" si="29"/>
        <v>2325.44</v>
      </c>
      <c r="P152" s="20">
        <f t="shared" si="24"/>
        <v>52957.707682307897</v>
      </c>
      <c r="Q152" s="20">
        <f t="shared" si="25"/>
        <v>25055.064935591789</v>
      </c>
      <c r="R152" s="20">
        <f t="shared" si="25"/>
        <v>18902.314679923595</v>
      </c>
      <c r="S152" s="20">
        <f t="shared" si="26"/>
        <v>60755.956887722197</v>
      </c>
      <c r="T152" s="20">
        <f t="shared" si="27"/>
        <v>157671.04418554547</v>
      </c>
      <c r="U152" s="23"/>
      <c r="V152" s="23"/>
      <c r="W152" s="23"/>
      <c r="X152" s="22"/>
      <c r="Y152" s="22"/>
    </row>
    <row r="153" spans="1:25" s="5" customFormat="1" ht="14.25" customHeight="1">
      <c r="A153" s="17"/>
      <c r="B153" s="18"/>
      <c r="C153" s="18"/>
      <c r="D153" s="18"/>
      <c r="E153" s="18"/>
      <c r="F153" s="18"/>
      <c r="G153" s="19"/>
      <c r="H153" s="19"/>
      <c r="I153" s="19"/>
      <c r="J153" s="19"/>
      <c r="K153" s="19"/>
      <c r="L153" s="3"/>
      <c r="M153" s="3"/>
      <c r="N153" s="3"/>
      <c r="O153" s="3"/>
      <c r="P153" s="20"/>
      <c r="Q153" s="20"/>
      <c r="R153" s="20"/>
      <c r="S153" s="20"/>
      <c r="T153" s="20"/>
      <c r="U153" s="23"/>
      <c r="V153" s="23"/>
      <c r="W153" s="23"/>
      <c r="X153" s="22"/>
      <c r="Y153" s="22"/>
    </row>
    <row r="154" spans="1:25" s="96" customFormat="1" ht="55.5" customHeight="1">
      <c r="A154" s="89" t="s">
        <v>263</v>
      </c>
      <c r="B154" s="90" t="s">
        <v>376</v>
      </c>
      <c r="C154" s="90" t="s">
        <v>156</v>
      </c>
      <c r="D154" s="90" t="s">
        <v>264</v>
      </c>
      <c r="E154" s="90"/>
      <c r="F154" s="90"/>
      <c r="G154" s="91">
        <f>'2023'!G156</f>
        <v>52.177000000000007</v>
      </c>
      <c r="H154" s="91">
        <f>'2023'!H156</f>
        <v>20</v>
      </c>
      <c r="I154" s="91">
        <f>'2023'!I156</f>
        <v>4.7190000000000003</v>
      </c>
      <c r="J154" s="91">
        <f>'2023'!J156</f>
        <v>40.251999999999995</v>
      </c>
      <c r="K154" s="91">
        <f t="shared" ref="K154:K171" si="30">G154+H154+I154+J154</f>
        <v>117.148</v>
      </c>
      <c r="L154" s="92">
        <v>5407.7752312000011</v>
      </c>
      <c r="M154" s="92">
        <v>6076.4786200043018</v>
      </c>
      <c r="N154" s="92">
        <v>2022.5920000000001</v>
      </c>
      <c r="O154" s="92">
        <v>2103.49568</v>
      </c>
      <c r="P154" s="93">
        <f t="shared" si="24"/>
        <v>176628.70545432248</v>
      </c>
      <c r="Q154" s="93">
        <f t="shared" si="25"/>
        <v>67703.664624000026</v>
      </c>
      <c r="R154" s="93">
        <f t="shared" si="25"/>
        <v>18748.506493880301</v>
      </c>
      <c r="S154" s="93">
        <f t="shared" si="26"/>
        <v>159920.50930105313</v>
      </c>
      <c r="T154" s="93">
        <f t="shared" si="27"/>
        <v>423001.38587325596</v>
      </c>
      <c r="U154" s="94"/>
      <c r="V154" s="94"/>
      <c r="W154" s="94"/>
      <c r="X154" s="95"/>
      <c r="Y154" s="95"/>
    </row>
    <row r="155" spans="1:25" s="96" customFormat="1" ht="62.25" customHeight="1">
      <c r="A155" s="89" t="s">
        <v>157</v>
      </c>
      <c r="B155" s="90" t="s">
        <v>158</v>
      </c>
      <c r="C155" s="90" t="s">
        <v>156</v>
      </c>
      <c r="D155" s="90" t="s">
        <v>159</v>
      </c>
      <c r="E155" s="90"/>
      <c r="F155" s="90"/>
      <c r="G155" s="91">
        <f>'2023'!G157</f>
        <v>778.12400000000002</v>
      </c>
      <c r="H155" s="91">
        <f>'2023'!H157</f>
        <v>768.52</v>
      </c>
      <c r="I155" s="91">
        <f>'2023'!I157</f>
        <v>195.49700000000001</v>
      </c>
      <c r="J155" s="91">
        <f>'2023'!J157</f>
        <v>713.76700000000005</v>
      </c>
      <c r="K155" s="91">
        <f t="shared" si="30"/>
        <v>2455.9080000000004</v>
      </c>
      <c r="L155" s="92">
        <v>6290.5659684000011</v>
      </c>
      <c r="M155" s="92">
        <v>6979.5327173200003</v>
      </c>
      <c r="N155" s="92">
        <v>2427.1104000000005</v>
      </c>
      <c r="O155" s="92">
        <v>2524.1948160000006</v>
      </c>
      <c r="P155" s="93">
        <f t="shared" si="24"/>
        <v>3006247.5007056822</v>
      </c>
      <c r="Q155" s="93">
        <f t="shared" si="25"/>
        <v>2969142.8734267685</v>
      </c>
      <c r="R155" s="93">
        <f t="shared" si="25"/>
        <v>871005.1936943559</v>
      </c>
      <c r="S155" s="93">
        <f t="shared" si="26"/>
        <v>3180073.167811472</v>
      </c>
      <c r="T155" s="93">
        <f t="shared" si="27"/>
        <v>10026468.735638279</v>
      </c>
      <c r="U155" s="94"/>
      <c r="V155" s="94"/>
      <c r="W155" s="94"/>
      <c r="X155" s="95"/>
      <c r="Y155" s="95"/>
    </row>
    <row r="156" spans="1:25" s="96" customFormat="1" ht="53.25" customHeight="1">
      <c r="A156" s="89" t="s">
        <v>160</v>
      </c>
      <c r="B156" s="90" t="s">
        <v>161</v>
      </c>
      <c r="C156" s="90" t="s">
        <v>156</v>
      </c>
      <c r="D156" s="90" t="s">
        <v>377</v>
      </c>
      <c r="E156" s="90" t="s">
        <v>378</v>
      </c>
      <c r="F156" s="90"/>
      <c r="G156" s="91">
        <f>'2023'!G158</f>
        <v>880.45100000000002</v>
      </c>
      <c r="H156" s="91">
        <f>'2023'!H158</f>
        <v>584</v>
      </c>
      <c r="I156" s="91">
        <f>'2023'!I158</f>
        <v>293</v>
      </c>
      <c r="J156" s="91">
        <f>'2023'!J158</f>
        <v>877</v>
      </c>
      <c r="K156" s="91">
        <f t="shared" si="30"/>
        <v>2634.451</v>
      </c>
      <c r="L156" s="92">
        <v>7754.4705618800008</v>
      </c>
      <c r="M156" s="92">
        <v>7754.4705618800017</v>
      </c>
      <c r="N156" s="92">
        <v>2022.5920000000001</v>
      </c>
      <c r="O156" s="92">
        <v>2103.49568</v>
      </c>
      <c r="P156" s="93">
        <f t="shared" si="24"/>
        <v>5046638.2116858093</v>
      </c>
      <c r="Q156" s="93">
        <f t="shared" si="25"/>
        <v>3347417.0801379206</v>
      </c>
      <c r="R156" s="93">
        <f t="shared" si="25"/>
        <v>1655735.6403908406</v>
      </c>
      <c r="S156" s="93">
        <f t="shared" si="26"/>
        <v>4955904.9714087611</v>
      </c>
      <c r="T156" s="93">
        <f t="shared" si="27"/>
        <v>15005695.903623331</v>
      </c>
      <c r="U156" s="94"/>
      <c r="V156" s="94"/>
      <c r="W156" s="94"/>
      <c r="X156" s="95"/>
      <c r="Y156" s="95"/>
    </row>
    <row r="157" spans="1:25" s="96" customFormat="1" ht="53.25" customHeight="1">
      <c r="A157" s="89" t="s">
        <v>160</v>
      </c>
      <c r="B157" s="90" t="s">
        <v>161</v>
      </c>
      <c r="C157" s="90" t="s">
        <v>156</v>
      </c>
      <c r="D157" s="90" t="s">
        <v>377</v>
      </c>
      <c r="E157" s="90" t="s">
        <v>379</v>
      </c>
      <c r="F157" s="90"/>
      <c r="G157" s="91">
        <f>'2023'!G159</f>
        <v>1198.8810000000001</v>
      </c>
      <c r="H157" s="91">
        <f>'2023'!H159</f>
        <v>799.25400000000002</v>
      </c>
      <c r="I157" s="91">
        <f>'2023'!I159</f>
        <v>399.62700000000001</v>
      </c>
      <c r="J157" s="91">
        <f>'2023'!J159</f>
        <v>1198.8810000000001</v>
      </c>
      <c r="K157" s="91">
        <f t="shared" si="30"/>
        <v>3596.643</v>
      </c>
      <c r="L157" s="92">
        <v>6243.2337780399994</v>
      </c>
      <c r="M157" s="92">
        <v>6243.2337780399985</v>
      </c>
      <c r="N157" s="92">
        <v>1600.768</v>
      </c>
      <c r="O157" s="92">
        <v>1664.79872</v>
      </c>
      <c r="P157" s="93">
        <f t="shared" si="24"/>
        <v>5565764.0144423731</v>
      </c>
      <c r="Q157" s="93">
        <f t="shared" si="25"/>
        <v>3710509.3429615819</v>
      </c>
      <c r="R157" s="93">
        <f t="shared" si="25"/>
        <v>1829666.2669393506</v>
      </c>
      <c r="S157" s="93">
        <f t="shared" si="26"/>
        <v>5488998.8008180521</v>
      </c>
      <c r="T157" s="93">
        <f t="shared" si="27"/>
        <v>16594938.425161358</v>
      </c>
      <c r="U157" s="94"/>
      <c r="V157" s="94"/>
      <c r="W157" s="94"/>
      <c r="X157" s="95"/>
      <c r="Y157" s="95"/>
    </row>
    <row r="158" spans="1:25" s="96" customFormat="1" ht="53.25" customHeight="1">
      <c r="A158" s="89" t="s">
        <v>160</v>
      </c>
      <c r="B158" s="90" t="s">
        <v>161</v>
      </c>
      <c r="C158" s="90" t="s">
        <v>156</v>
      </c>
      <c r="D158" s="90" t="s">
        <v>377</v>
      </c>
      <c r="E158" s="90" t="s">
        <v>380</v>
      </c>
      <c r="F158" s="90"/>
      <c r="G158" s="91">
        <f>'2023'!G160</f>
        <v>374.33100000000002</v>
      </c>
      <c r="H158" s="91">
        <f>'2023'!H160</f>
        <v>249.554</v>
      </c>
      <c r="I158" s="91">
        <f>'2023'!I160</f>
        <v>124.777</v>
      </c>
      <c r="J158" s="91">
        <f>'2023'!J160</f>
        <v>374.33100000000002</v>
      </c>
      <c r="K158" s="91">
        <f t="shared" si="30"/>
        <v>1122.9929999999999</v>
      </c>
      <c r="L158" s="92">
        <v>7605.1018455600006</v>
      </c>
      <c r="M158" s="92">
        <v>7605.1018455600006</v>
      </c>
      <c r="N158" s="92">
        <v>2022.5920000000001</v>
      </c>
      <c r="O158" s="92">
        <v>2103.49568</v>
      </c>
      <c r="P158" s="93">
        <f t="shared" si="24"/>
        <v>2089706.4929983204</v>
      </c>
      <c r="Q158" s="93">
        <f t="shared" si="25"/>
        <v>1393137.6619988803</v>
      </c>
      <c r="R158" s="93">
        <f t="shared" si="25"/>
        <v>686473.91252008022</v>
      </c>
      <c r="S158" s="93">
        <f t="shared" si="26"/>
        <v>2059421.7375602408</v>
      </c>
      <c r="T158" s="93">
        <f t="shared" si="27"/>
        <v>6228739.8050775221</v>
      </c>
      <c r="U158" s="94"/>
      <c r="V158" s="94"/>
      <c r="W158" s="94"/>
      <c r="X158" s="95"/>
      <c r="Y158" s="95"/>
    </row>
    <row r="159" spans="1:25" s="96" customFormat="1" ht="53.25" customHeight="1">
      <c r="A159" s="89" t="s">
        <v>162</v>
      </c>
      <c r="B159" s="90" t="s">
        <v>381</v>
      </c>
      <c r="C159" s="90" t="s">
        <v>156</v>
      </c>
      <c r="D159" s="90" t="s">
        <v>163</v>
      </c>
      <c r="E159" s="90"/>
      <c r="F159" s="90"/>
      <c r="G159" s="91">
        <f>'2023'!G161</f>
        <v>408.92700000000002</v>
      </c>
      <c r="H159" s="91">
        <f>'2023'!H161</f>
        <v>272.61200000000002</v>
      </c>
      <c r="I159" s="91">
        <f>'2023'!I161</f>
        <v>136.30600000000001</v>
      </c>
      <c r="J159" s="91">
        <f>'2023'!J161</f>
        <v>408.91800000000001</v>
      </c>
      <c r="K159" s="91">
        <f t="shared" si="30"/>
        <v>1226.7629999999999</v>
      </c>
      <c r="L159" s="92">
        <v>7476.7485244400004</v>
      </c>
      <c r="M159" s="92">
        <v>8336.5746047506018</v>
      </c>
      <c r="N159" s="92">
        <v>2427.1104000000005</v>
      </c>
      <c r="O159" s="92">
        <v>2524.1948160000006</v>
      </c>
      <c r="P159" s="93">
        <f t="shared" si="24"/>
        <v>2064933.3693128759</v>
      </c>
      <c r="Q159" s="93">
        <f t="shared" si="25"/>
        <v>1376591.9483798374</v>
      </c>
      <c r="R159" s="93">
        <f t="shared" si="25"/>
        <v>792262.2394854395</v>
      </c>
      <c r="S159" s="93">
        <f t="shared" si="26"/>
        <v>2376786.7184563181</v>
      </c>
      <c r="T159" s="93">
        <f t="shared" si="27"/>
        <v>6610574.2756344713</v>
      </c>
      <c r="U159" s="94"/>
      <c r="V159" s="94"/>
      <c r="W159" s="94"/>
      <c r="X159" s="95"/>
      <c r="Y159" s="95"/>
    </row>
    <row r="160" spans="1:25" s="96" customFormat="1" ht="53.25" customHeight="1">
      <c r="A160" s="89" t="s">
        <v>162</v>
      </c>
      <c r="B160" s="90" t="s">
        <v>381</v>
      </c>
      <c r="C160" s="90" t="s">
        <v>156</v>
      </c>
      <c r="D160" s="90" t="s">
        <v>164</v>
      </c>
      <c r="E160" s="90"/>
      <c r="F160" s="90"/>
      <c r="G160" s="91">
        <f>'2023'!G162</f>
        <v>252.417</v>
      </c>
      <c r="H160" s="91">
        <f>'2023'!H162</f>
        <v>75.363</v>
      </c>
      <c r="I160" s="91">
        <f>'2023'!I162</f>
        <v>32.423000000000002</v>
      </c>
      <c r="J160" s="91">
        <f>'2023'!J162</f>
        <v>160.06199999999998</v>
      </c>
      <c r="K160" s="91">
        <f t="shared" si="30"/>
        <v>520.26499999999999</v>
      </c>
      <c r="L160" s="92">
        <v>9920.7605311000043</v>
      </c>
      <c r="M160" s="92">
        <v>10844.278448030593</v>
      </c>
      <c r="N160" s="92">
        <v>2427.1104000000005</v>
      </c>
      <c r="O160" s="92">
        <v>2524.1948160000006</v>
      </c>
      <c r="P160" s="93">
        <f t="shared" si="24"/>
        <v>1891524.6851418696</v>
      </c>
      <c r="Q160" s="93">
        <f t="shared" si="25"/>
        <v>564743.95483008958</v>
      </c>
      <c r="R160" s="93">
        <f t="shared" si="25"/>
        <v>269762.07160132792</v>
      </c>
      <c r="S160" s="93">
        <f t="shared" si="26"/>
        <v>1331729.2263100804</v>
      </c>
      <c r="T160" s="93">
        <f t="shared" si="27"/>
        <v>4057759.9378833678</v>
      </c>
      <c r="U160" s="94"/>
      <c r="V160" s="94"/>
      <c r="W160" s="94"/>
      <c r="X160" s="95"/>
      <c r="Y160" s="95"/>
    </row>
    <row r="161" spans="1:25" s="96" customFormat="1" ht="53.25" customHeight="1">
      <c r="A161" s="89" t="s">
        <v>150</v>
      </c>
      <c r="B161" s="90" t="s">
        <v>151</v>
      </c>
      <c r="C161" s="90" t="s">
        <v>156</v>
      </c>
      <c r="D161" s="90" t="s">
        <v>163</v>
      </c>
      <c r="E161" s="90"/>
      <c r="F161" s="90"/>
      <c r="G161" s="91">
        <f>'2023'!G163</f>
        <v>7679.616</v>
      </c>
      <c r="H161" s="91">
        <f>'2023'!H163</f>
        <v>3285.1750000000002</v>
      </c>
      <c r="I161" s="91">
        <f>'2023'!I163</f>
        <v>1794.125</v>
      </c>
      <c r="J161" s="91">
        <f>'2023'!J163</f>
        <v>5831.8869999999997</v>
      </c>
      <c r="K161" s="91">
        <f t="shared" si="30"/>
        <v>18590.803</v>
      </c>
      <c r="L161" s="92">
        <v>2422.9605666000007</v>
      </c>
      <c r="M161" s="92">
        <v>2559.4834176636014</v>
      </c>
      <c r="N161" s="92">
        <v>2022.5920000000001</v>
      </c>
      <c r="O161" s="92">
        <v>2103.49568</v>
      </c>
      <c r="P161" s="93">
        <f t="shared" si="24"/>
        <v>3074676.84995843</v>
      </c>
      <c r="Q161" s="93">
        <f t="shared" si="25"/>
        <v>1315280.805780157</v>
      </c>
      <c r="R161" s="93">
        <f t="shared" si="25"/>
        <v>818098.99983570876</v>
      </c>
      <c r="S161" s="93">
        <f t="shared" si="26"/>
        <v>2659268.9594397671</v>
      </c>
      <c r="T161" s="93">
        <f t="shared" si="27"/>
        <v>7867325.6150140632</v>
      </c>
      <c r="U161" s="94"/>
      <c r="V161" s="94"/>
      <c r="W161" s="94"/>
      <c r="X161" s="95"/>
      <c r="Y161" s="95"/>
    </row>
    <row r="162" spans="1:25" s="96" customFormat="1" ht="53.25" customHeight="1">
      <c r="A162" s="89" t="s">
        <v>150</v>
      </c>
      <c r="B162" s="90" t="s">
        <v>151</v>
      </c>
      <c r="C162" s="90" t="s">
        <v>156</v>
      </c>
      <c r="D162" s="90" t="s">
        <v>165</v>
      </c>
      <c r="E162" s="90"/>
      <c r="F162" s="90"/>
      <c r="G162" s="91">
        <f>'2023'!G164</f>
        <v>4365.674</v>
      </c>
      <c r="H162" s="91">
        <f>'2023'!H164</f>
        <v>1604.848</v>
      </c>
      <c r="I162" s="91">
        <f>'2023'!I164</f>
        <v>733.42499999999995</v>
      </c>
      <c r="J162" s="91">
        <f>'2023'!J164</f>
        <v>2949.7310000000002</v>
      </c>
      <c r="K162" s="91">
        <f t="shared" si="30"/>
        <v>9653.6779999999999</v>
      </c>
      <c r="L162" s="92">
        <v>3610.2874200599999</v>
      </c>
      <c r="M162" s="92">
        <v>4057.9241352156887</v>
      </c>
      <c r="N162" s="92">
        <v>2022.5920000000001</v>
      </c>
      <c r="O162" s="92">
        <v>2103.49568</v>
      </c>
      <c r="P162" s="93">
        <f t="shared" si="24"/>
        <v>6931360.6152750198</v>
      </c>
      <c r="Q162" s="93">
        <f t="shared" si="25"/>
        <v>2548009.8194924504</v>
      </c>
      <c r="R162" s="93">
        <f t="shared" si="25"/>
        <v>1433426.6897665665</v>
      </c>
      <c r="S162" s="93">
        <f t="shared" si="26"/>
        <v>5765038.2016318291</v>
      </c>
      <c r="T162" s="93">
        <f t="shared" si="27"/>
        <v>16677835.326165866</v>
      </c>
      <c r="U162" s="94"/>
      <c r="V162" s="94"/>
      <c r="W162" s="94"/>
      <c r="X162" s="95"/>
      <c r="Y162" s="95"/>
    </row>
    <row r="163" spans="1:25" s="96" customFormat="1" ht="53.25" customHeight="1">
      <c r="A163" s="89" t="s">
        <v>47</v>
      </c>
      <c r="B163" s="90" t="s">
        <v>48</v>
      </c>
      <c r="C163" s="90" t="s">
        <v>156</v>
      </c>
      <c r="D163" s="90"/>
      <c r="E163" s="90"/>
      <c r="F163" s="90"/>
      <c r="G163" s="91">
        <f>'2023'!G165</f>
        <v>4452.1480000000001</v>
      </c>
      <c r="H163" s="91">
        <f>'2023'!H165</f>
        <v>2281.654</v>
      </c>
      <c r="I163" s="91">
        <f>'2023'!I165</f>
        <v>1122.807</v>
      </c>
      <c r="J163" s="91">
        <f>'2023'!J165</f>
        <v>3874.9610000000002</v>
      </c>
      <c r="K163" s="91">
        <f t="shared" si="30"/>
        <v>11731.57</v>
      </c>
      <c r="L163" s="92">
        <v>2106.3950033174783</v>
      </c>
      <c r="M163" s="92">
        <v>2310.0604817878761</v>
      </c>
      <c r="N163" s="92">
        <v>1730.56</v>
      </c>
      <c r="O163" s="92">
        <v>1799.78</v>
      </c>
      <c r="P163" s="93">
        <f t="shared" si="24"/>
        <v>1673273.0583499048</v>
      </c>
      <c r="Q163" s="93">
        <f t="shared" si="25"/>
        <v>857525.43865933781</v>
      </c>
      <c r="R163" s="93">
        <f t="shared" si="25"/>
        <v>572946.49691479991</v>
      </c>
      <c r="S163" s="93">
        <f t="shared" si="26"/>
        <v>1977316.9659892307</v>
      </c>
      <c r="T163" s="93">
        <f t="shared" si="27"/>
        <v>5081061.9599132733</v>
      </c>
      <c r="U163" s="94"/>
      <c r="V163" s="94"/>
      <c r="W163" s="94"/>
      <c r="X163" s="95"/>
      <c r="Y163" s="95"/>
    </row>
    <row r="164" spans="1:25" s="96" customFormat="1" ht="53.25" customHeight="1">
      <c r="A164" s="89" t="s">
        <v>166</v>
      </c>
      <c r="B164" s="90" t="s">
        <v>167</v>
      </c>
      <c r="C164" s="90" t="s">
        <v>156</v>
      </c>
      <c r="D164" s="90" t="s">
        <v>159</v>
      </c>
      <c r="E164" s="90"/>
      <c r="F164" s="90"/>
      <c r="G164" s="91">
        <f>'2023'!G166</f>
        <v>9325.8330000000005</v>
      </c>
      <c r="H164" s="91">
        <f>'2023'!H166</f>
        <v>4877.3460000000005</v>
      </c>
      <c r="I164" s="91">
        <f>'2023'!I166</f>
        <v>2261.9639999999999</v>
      </c>
      <c r="J164" s="91">
        <f>'2023'!J166</f>
        <v>7859.246000000001</v>
      </c>
      <c r="K164" s="91">
        <f t="shared" si="30"/>
        <v>24324.389000000003</v>
      </c>
      <c r="L164" s="92">
        <v>5785.2074464128746</v>
      </c>
      <c r="M164" s="92">
        <v>6432.5642403697493</v>
      </c>
      <c r="N164" s="92">
        <v>2022.5920000000001</v>
      </c>
      <c r="O164" s="92">
        <v>2103.49568</v>
      </c>
      <c r="P164" s="93">
        <f t="shared" si="24"/>
        <v>35089523.296466917</v>
      </c>
      <c r="Q164" s="93">
        <f t="shared" si="25"/>
        <v>18351577.39710005</v>
      </c>
      <c r="R164" s="93">
        <f t="shared" si="25"/>
        <v>9792197.2370881997</v>
      </c>
      <c r="S164" s="93">
        <f t="shared" si="26"/>
        <v>34023214.766811714</v>
      </c>
      <c r="T164" s="93">
        <f t="shared" si="27"/>
        <v>97256512.69746688</v>
      </c>
      <c r="U164" s="94"/>
      <c r="V164" s="94"/>
      <c r="W164" s="94"/>
      <c r="X164" s="95"/>
      <c r="Y164" s="95"/>
    </row>
    <row r="165" spans="1:25" s="96" customFormat="1" ht="59.25" customHeight="1">
      <c r="A165" s="89" t="s">
        <v>166</v>
      </c>
      <c r="B165" s="90" t="s">
        <v>167</v>
      </c>
      <c r="C165" s="90" t="s">
        <v>156</v>
      </c>
      <c r="D165" s="90" t="s">
        <v>168</v>
      </c>
      <c r="E165" s="90"/>
      <c r="F165" s="90"/>
      <c r="G165" s="91">
        <f>'2023'!G167</f>
        <v>4335.0420000000004</v>
      </c>
      <c r="H165" s="91">
        <f>'2023'!H167</f>
        <v>2035.2510000000002</v>
      </c>
      <c r="I165" s="91">
        <f>'2023'!I167</f>
        <v>850.17000000000007</v>
      </c>
      <c r="J165" s="91">
        <f>'2023'!J167</f>
        <v>3715.0209999999997</v>
      </c>
      <c r="K165" s="91">
        <f t="shared" si="30"/>
        <v>10935.484</v>
      </c>
      <c r="L165" s="92">
        <v>6721.0477391000013</v>
      </c>
      <c r="M165" s="92">
        <v>7474.7488507494418</v>
      </c>
      <c r="N165" s="92">
        <v>2022.5920000000001</v>
      </c>
      <c r="O165" s="92">
        <v>2103.49568</v>
      </c>
      <c r="P165" s="93">
        <f t="shared" si="24"/>
        <v>20368002.964139551</v>
      </c>
      <c r="Q165" s="93">
        <f t="shared" si="25"/>
        <v>9562536.7414590176</v>
      </c>
      <c r="R165" s="93">
        <f t="shared" si="25"/>
        <v>4566478.3081760537</v>
      </c>
      <c r="S165" s="93">
        <f t="shared" si="26"/>
        <v>19954318.325650759</v>
      </c>
      <c r="T165" s="93">
        <f t="shared" si="27"/>
        <v>54451336.339425385</v>
      </c>
      <c r="U165" s="94"/>
      <c r="V165" s="94"/>
      <c r="W165" s="94"/>
      <c r="X165" s="95"/>
      <c r="Y165" s="95"/>
    </row>
    <row r="166" spans="1:25" s="96" customFormat="1" ht="50.25" customHeight="1">
      <c r="A166" s="89" t="s">
        <v>169</v>
      </c>
      <c r="B166" s="90" t="s">
        <v>383</v>
      </c>
      <c r="C166" s="90" t="s">
        <v>156</v>
      </c>
      <c r="D166" s="90" t="s">
        <v>170</v>
      </c>
      <c r="E166" s="90"/>
      <c r="F166" s="90" t="s">
        <v>382</v>
      </c>
      <c r="G166" s="91">
        <f>'2023'!G168</f>
        <v>2049.2449999999999</v>
      </c>
      <c r="H166" s="91">
        <f>'2023'!H168</f>
        <v>706.21500000000003</v>
      </c>
      <c r="I166" s="91">
        <f>'2023'!I168</f>
        <v>533.28099999999995</v>
      </c>
      <c r="J166" s="91">
        <f>'2023'!J168</f>
        <v>1499.8530000000001</v>
      </c>
      <c r="K166" s="91">
        <f t="shared" si="30"/>
        <v>4788.5940000000001</v>
      </c>
      <c r="L166" s="92">
        <v>8546.8402072538902</v>
      </c>
      <c r="M166" s="92">
        <v>8546.8402072538902</v>
      </c>
      <c r="N166" s="92">
        <v>2427.1104000000005</v>
      </c>
      <c r="O166" s="92">
        <v>2524.1948160000006</v>
      </c>
      <c r="P166" s="93">
        <f t="shared" si="24"/>
        <v>12540825.708865996</v>
      </c>
      <c r="Q166" s="93">
        <f t="shared" si="25"/>
        <v>4321844.985829806</v>
      </c>
      <c r="R166" s="93">
        <f t="shared" si="25"/>
        <v>3211762.3568932652</v>
      </c>
      <c r="S166" s="93">
        <f t="shared" si="26"/>
        <v>9033082.7580083199</v>
      </c>
      <c r="T166" s="93">
        <f t="shared" si="27"/>
        <v>29107515.809597384</v>
      </c>
      <c r="U166" s="94"/>
      <c r="V166" s="94"/>
      <c r="W166" s="94"/>
      <c r="X166" s="95"/>
      <c r="Y166" s="95"/>
    </row>
    <row r="167" spans="1:25" s="5" customFormat="1" ht="84" customHeight="1">
      <c r="A167" s="17" t="s">
        <v>169</v>
      </c>
      <c r="B167" s="18" t="s">
        <v>383</v>
      </c>
      <c r="C167" s="18" t="s">
        <v>156</v>
      </c>
      <c r="D167" s="18" t="s">
        <v>264</v>
      </c>
      <c r="E167" s="18" t="s">
        <v>384</v>
      </c>
      <c r="F167" s="18" t="s">
        <v>382</v>
      </c>
      <c r="G167" s="19">
        <f>'2023'!G169</f>
        <v>2547.0940000000001</v>
      </c>
      <c r="H167" s="19">
        <f>'2023'!H169</f>
        <v>510.25200000000001</v>
      </c>
      <c r="I167" s="19">
        <f>'2023'!I169</f>
        <v>555.20399999999995</v>
      </c>
      <c r="J167" s="19">
        <f>'2023'!J169</f>
        <v>2356.3879999999999</v>
      </c>
      <c r="K167" s="19">
        <f t="shared" si="30"/>
        <v>5968.9380000000001</v>
      </c>
      <c r="L167" s="3">
        <v>18619.480088280005</v>
      </c>
      <c r="M167" s="3">
        <v>18619.480088280005</v>
      </c>
      <c r="N167" s="3">
        <v>2427.1104000000005</v>
      </c>
      <c r="O167" s="3">
        <v>2524.1948160000006</v>
      </c>
      <c r="P167" s="20">
        <f t="shared" si="24"/>
        <v>41243487.678799868</v>
      </c>
      <c r="Q167" s="20">
        <f t="shared" si="25"/>
        <v>8262189.0181842484</v>
      </c>
      <c r="R167" s="20">
        <f t="shared" si="25"/>
        <v>8936166.7643109467</v>
      </c>
      <c r="S167" s="20">
        <f t="shared" si="26"/>
        <v>37926737.072177328</v>
      </c>
      <c r="T167" s="20">
        <f t="shared" si="27"/>
        <v>96368580.533472389</v>
      </c>
      <c r="U167" s="23"/>
      <c r="V167" s="23"/>
      <c r="W167" s="23"/>
      <c r="X167" s="22"/>
      <c r="Y167" s="22"/>
    </row>
    <row r="168" spans="1:25" s="5" customFormat="1" ht="54" customHeight="1">
      <c r="A168" s="17" t="s">
        <v>169</v>
      </c>
      <c r="B168" s="18" t="s">
        <v>383</v>
      </c>
      <c r="C168" s="18" t="s">
        <v>156</v>
      </c>
      <c r="D168" s="18" t="s">
        <v>164</v>
      </c>
      <c r="E168" s="18" t="s">
        <v>385</v>
      </c>
      <c r="F168" s="18" t="s">
        <v>382</v>
      </c>
      <c r="G168" s="19">
        <f>'2023'!G170</f>
        <v>1519.087</v>
      </c>
      <c r="H168" s="19">
        <f>'2023'!H170</f>
        <v>651.87300000000005</v>
      </c>
      <c r="I168" s="19">
        <f>'2023'!I170</f>
        <v>391.64800000000002</v>
      </c>
      <c r="J168" s="19">
        <f>'2023'!J170</f>
        <v>1811.3620000000001</v>
      </c>
      <c r="K168" s="19">
        <f t="shared" si="30"/>
        <v>4373.97</v>
      </c>
      <c r="L168" s="3">
        <v>12045.735748960002</v>
      </c>
      <c r="M168" s="3">
        <v>12045.735748960002</v>
      </c>
      <c r="N168" s="3">
        <v>2427.1104000000005</v>
      </c>
      <c r="O168" s="3">
        <v>2524.1948160000006</v>
      </c>
      <c r="P168" s="20">
        <f t="shared" si="24"/>
        <v>14611528.725475602</v>
      </c>
      <c r="Q168" s="20">
        <f t="shared" si="25"/>
        <v>6270122.1621026043</v>
      </c>
      <c r="R168" s="20">
        <f t="shared" si="25"/>
        <v>3729092.4633119185</v>
      </c>
      <c r="S168" s="20">
        <f t="shared" si="26"/>
        <v>17246957.427408293</v>
      </c>
      <c r="T168" s="20">
        <f t="shared" si="27"/>
        <v>41857700.778298415</v>
      </c>
      <c r="U168" s="23"/>
      <c r="V168" s="23"/>
      <c r="W168" s="23"/>
      <c r="X168" s="22"/>
      <c r="Y168" s="22"/>
    </row>
    <row r="169" spans="1:25" s="5" customFormat="1" ht="54" customHeight="1">
      <c r="A169" s="17" t="s">
        <v>169</v>
      </c>
      <c r="B169" s="18" t="s">
        <v>383</v>
      </c>
      <c r="C169" s="18" t="s">
        <v>156</v>
      </c>
      <c r="D169" s="18" t="s">
        <v>164</v>
      </c>
      <c r="E169" s="18" t="s">
        <v>386</v>
      </c>
      <c r="F169" s="18" t="s">
        <v>382</v>
      </c>
      <c r="G169" s="19">
        <f>'2023'!G171</f>
        <v>56.262</v>
      </c>
      <c r="H169" s="19">
        <f>'2023'!H171</f>
        <v>11.77</v>
      </c>
      <c r="I169" s="19">
        <f>'2023'!I171</f>
        <v>9.359</v>
      </c>
      <c r="J169" s="19">
        <f>'2023'!J171</f>
        <v>49.28</v>
      </c>
      <c r="K169" s="19">
        <f t="shared" si="30"/>
        <v>126.67099999999999</v>
      </c>
      <c r="L169" s="3">
        <v>12045.735748960002</v>
      </c>
      <c r="M169" s="3">
        <v>12045.735748960002</v>
      </c>
      <c r="N169" s="3">
        <v>2427.1104000000005</v>
      </c>
      <c r="O169" s="3">
        <v>2524.1948160000006</v>
      </c>
      <c r="P169" s="20">
        <f t="shared" si="24"/>
        <v>541163.0993831876</v>
      </c>
      <c r="Q169" s="20">
        <f t="shared" si="25"/>
        <v>113211.22035725923</v>
      </c>
      <c r="R169" s="20">
        <f t="shared" si="25"/>
        <v>89112.101591572646</v>
      </c>
      <c r="S169" s="20">
        <f t="shared" si="26"/>
        <v>469221.53717626882</v>
      </c>
      <c r="T169" s="20">
        <f t="shared" si="27"/>
        <v>1212707.9585082883</v>
      </c>
      <c r="U169" s="23"/>
      <c r="V169" s="23"/>
      <c r="W169" s="23"/>
      <c r="X169" s="22"/>
      <c r="Y169" s="22"/>
    </row>
    <row r="170" spans="1:25" s="5" customFormat="1" ht="54" customHeight="1">
      <c r="A170" s="17" t="s">
        <v>88</v>
      </c>
      <c r="B170" s="18" t="s">
        <v>89</v>
      </c>
      <c r="C170" s="18" t="s">
        <v>156</v>
      </c>
      <c r="D170" s="18" t="s">
        <v>171</v>
      </c>
      <c r="E170" s="18"/>
      <c r="F170" s="18"/>
      <c r="G170" s="19">
        <f>'2023'!G172</f>
        <v>1021.0429999999999</v>
      </c>
      <c r="H170" s="19">
        <f>'2023'!H172</f>
        <v>672.51899999999989</v>
      </c>
      <c r="I170" s="19">
        <f>'2023'!I172</f>
        <v>326.697</v>
      </c>
      <c r="J170" s="19">
        <f>'2023'!J172</f>
        <v>983.95600000000002</v>
      </c>
      <c r="K170" s="19">
        <f t="shared" si="30"/>
        <v>3004.2150000000001</v>
      </c>
      <c r="L170" s="3">
        <v>14450.208835200003</v>
      </c>
      <c r="M170" s="3">
        <v>14450.208835200003</v>
      </c>
      <c r="N170" s="3">
        <v>1481.7919999999999</v>
      </c>
      <c r="O170" s="3">
        <v>1541.06368</v>
      </c>
      <c r="P170" s="20">
        <f t="shared" si="24"/>
        <v>13241311.230663115</v>
      </c>
      <c r="Q170" s="20">
        <f t="shared" si="25"/>
        <v>8721506.7215918694</v>
      </c>
      <c r="R170" s="20">
        <f t="shared" si="25"/>
        <v>4217378.9947683755</v>
      </c>
      <c r="S170" s="20">
        <f t="shared" si="26"/>
        <v>12702030.830329975</v>
      </c>
      <c r="T170" s="20">
        <f t="shared" si="27"/>
        <v>38882227.777353339</v>
      </c>
      <c r="U170" s="23"/>
      <c r="V170" s="23"/>
      <c r="W170" s="23"/>
      <c r="X170" s="22"/>
      <c r="Y170" s="22"/>
    </row>
    <row r="171" spans="1:25" s="5" customFormat="1" ht="54" customHeight="1">
      <c r="A171" s="17" t="s">
        <v>35</v>
      </c>
      <c r="B171" s="18" t="s">
        <v>36</v>
      </c>
      <c r="C171" s="18" t="s">
        <v>156</v>
      </c>
      <c r="D171" s="18" t="s">
        <v>264</v>
      </c>
      <c r="E171" s="18"/>
      <c r="F171" s="18"/>
      <c r="G171" s="19">
        <f>'2023'!G173</f>
        <v>2011.364</v>
      </c>
      <c r="H171" s="19">
        <f>'2023'!H173</f>
        <v>1232.05</v>
      </c>
      <c r="I171" s="19">
        <f>'2023'!I173</f>
        <v>450.68800000000005</v>
      </c>
      <c r="J171" s="19">
        <f>'2023'!J173</f>
        <v>1754.02</v>
      </c>
      <c r="K171" s="19">
        <f t="shared" si="30"/>
        <v>5448.1219999999994</v>
      </c>
      <c r="L171" s="3">
        <v>6442.0053044800015</v>
      </c>
      <c r="M171" s="3">
        <v>7213.7038565791663</v>
      </c>
      <c r="N171" s="3">
        <v>2022.5920000000001</v>
      </c>
      <c r="O171" s="3">
        <v>2103.49568</v>
      </c>
      <c r="P171" s="20">
        <f t="shared" si="24"/>
        <v>8889048.8217521142</v>
      </c>
      <c r="Q171" s="20">
        <f t="shared" si="25"/>
        <v>5444938.1617845865</v>
      </c>
      <c r="R171" s="20">
        <f t="shared" si="25"/>
        <v>2303109.5026861117</v>
      </c>
      <c r="S171" s="20">
        <f t="shared" si="26"/>
        <v>8963407.3458833899</v>
      </c>
      <c r="T171" s="20">
        <f t="shared" si="27"/>
        <v>25600503.832106203</v>
      </c>
      <c r="U171" s="23"/>
      <c r="V171" s="23"/>
      <c r="W171" s="23"/>
      <c r="X171" s="22"/>
      <c r="Y171" s="22"/>
    </row>
    <row r="172" spans="1:25" s="5" customFormat="1" ht="14.25" customHeight="1">
      <c r="A172" s="17"/>
      <c r="B172" s="18"/>
      <c r="C172" s="18"/>
      <c r="D172" s="18"/>
      <c r="E172" s="18"/>
      <c r="F172" s="18"/>
      <c r="G172" s="19"/>
      <c r="H172" s="19"/>
      <c r="I172" s="19"/>
      <c r="J172" s="19"/>
      <c r="K172" s="19"/>
      <c r="L172" s="3"/>
      <c r="M172" s="3"/>
      <c r="N172" s="3"/>
      <c r="O172" s="3"/>
      <c r="P172" s="20"/>
      <c r="Q172" s="20"/>
      <c r="R172" s="20"/>
      <c r="S172" s="20"/>
      <c r="T172" s="20"/>
      <c r="U172" s="23"/>
      <c r="V172" s="23"/>
      <c r="W172" s="23"/>
      <c r="X172" s="22"/>
      <c r="Y172" s="22"/>
    </row>
    <row r="173" spans="1:25" s="5" customFormat="1" ht="54" customHeight="1">
      <c r="A173" s="17" t="s">
        <v>173</v>
      </c>
      <c r="B173" s="18" t="s">
        <v>174</v>
      </c>
      <c r="C173" s="18" t="s">
        <v>172</v>
      </c>
      <c r="D173" s="18" t="s">
        <v>175</v>
      </c>
      <c r="E173" s="18"/>
      <c r="F173" s="18"/>
      <c r="G173" s="19">
        <f>'2023'!G175</f>
        <v>635.28</v>
      </c>
      <c r="H173" s="19">
        <f>'2023'!H175</f>
        <v>300.56299999999999</v>
      </c>
      <c r="I173" s="19">
        <f>'2023'!I175</f>
        <v>141.17400000000001</v>
      </c>
      <c r="J173" s="19">
        <f>'2023'!J175</f>
        <v>635.28</v>
      </c>
      <c r="K173" s="19">
        <f t="shared" ref="K173:K185" si="31">G173+H173+I173+J173</f>
        <v>1712.297</v>
      </c>
      <c r="L173" s="3">
        <v>6165.0551313600017</v>
      </c>
      <c r="M173" s="3">
        <v>6817.8924611080656</v>
      </c>
      <c r="N173" s="3">
        <f>'2024'!O173</f>
        <v>2006.16</v>
      </c>
      <c r="O173" s="3">
        <f>N173*1.04</f>
        <v>2086.4064000000003</v>
      </c>
      <c r="P173" s="20">
        <f t="shared" si="24"/>
        <v>2642062.899050382</v>
      </c>
      <c r="Q173" s="20">
        <f t="shared" si="25"/>
        <v>1250009.9973669562</v>
      </c>
      <c r="R173" s="20">
        <f t="shared" si="25"/>
        <v>667962.8131908701</v>
      </c>
      <c r="S173" s="20">
        <f t="shared" si="26"/>
        <v>3005818.464900732</v>
      </c>
      <c r="T173" s="20">
        <f t="shared" si="27"/>
        <v>7565854.1745089404</v>
      </c>
      <c r="U173" s="23"/>
      <c r="V173" s="23"/>
      <c r="W173" s="23"/>
      <c r="X173" s="22"/>
      <c r="Y173" s="22"/>
    </row>
    <row r="174" spans="1:25" s="5" customFormat="1" ht="54" customHeight="1">
      <c r="A174" s="17" t="s">
        <v>176</v>
      </c>
      <c r="B174" s="18" t="s">
        <v>177</v>
      </c>
      <c r="C174" s="18" t="s">
        <v>172</v>
      </c>
      <c r="D174" s="18" t="s">
        <v>178</v>
      </c>
      <c r="E174" s="18"/>
      <c r="F174" s="18"/>
      <c r="G174" s="19">
        <f>'2023'!G176</f>
        <v>2002.4429999999998</v>
      </c>
      <c r="H174" s="19">
        <f>'2023'!H176</f>
        <v>686.34100000000001</v>
      </c>
      <c r="I174" s="19">
        <f>'2023'!I176</f>
        <v>499.74599999999998</v>
      </c>
      <c r="J174" s="19">
        <f>'2023'!J176</f>
        <v>1838.7089999999998</v>
      </c>
      <c r="K174" s="19">
        <f t="shared" si="31"/>
        <v>5027.2389999999996</v>
      </c>
      <c r="L174" s="3">
        <v>4709.6919855999986</v>
      </c>
      <c r="M174" s="3">
        <v>5220.6491349811313</v>
      </c>
      <c r="N174" s="3">
        <f>'2024'!O174</f>
        <v>1802.3200000000002</v>
      </c>
      <c r="O174" s="3">
        <f t="shared" ref="O174:O177" si="32">N174*1.04</f>
        <v>1874.4128000000003</v>
      </c>
      <c r="P174" s="20">
        <f t="shared" si="24"/>
        <v>5821846.6809608173</v>
      </c>
      <c r="Q174" s="20">
        <f t="shared" si="25"/>
        <v>1995448.5959686886</v>
      </c>
      <c r="R174" s="20">
        <f t="shared" si="25"/>
        <v>1672268.2234614803</v>
      </c>
      <c r="S174" s="20">
        <f t="shared" si="26"/>
        <v>6152754.8652568199</v>
      </c>
      <c r="T174" s="20">
        <f t="shared" si="27"/>
        <v>15642318.365647806</v>
      </c>
      <c r="U174" s="23"/>
      <c r="V174" s="23"/>
      <c r="W174" s="23"/>
      <c r="X174" s="22"/>
      <c r="Y174" s="22"/>
    </row>
    <row r="175" spans="1:25" s="5" customFormat="1" ht="54" customHeight="1">
      <c r="A175" s="17" t="s">
        <v>42</v>
      </c>
      <c r="B175" s="18" t="s">
        <v>43</v>
      </c>
      <c r="C175" s="18" t="s">
        <v>172</v>
      </c>
      <c r="D175" s="18" t="s">
        <v>179</v>
      </c>
      <c r="E175" s="18"/>
      <c r="F175" s="18"/>
      <c r="G175" s="19">
        <f>'2023'!G177</f>
        <v>17910.12</v>
      </c>
      <c r="H175" s="19">
        <f>'2023'!H177</f>
        <v>8234.61</v>
      </c>
      <c r="I175" s="19">
        <f>'2023'!I177</f>
        <v>3928.0199999999995</v>
      </c>
      <c r="J175" s="19">
        <f>'2023'!J177</f>
        <v>15620.82</v>
      </c>
      <c r="K175" s="19">
        <f t="shared" si="31"/>
        <v>45693.57</v>
      </c>
      <c r="L175" s="3">
        <v>5579.2095243299136</v>
      </c>
      <c r="M175" s="3">
        <v>6173.4204824447797</v>
      </c>
      <c r="N175" s="3">
        <f>'2024'!O175</f>
        <v>1859</v>
      </c>
      <c r="O175" s="3">
        <f t="shared" si="32"/>
        <v>1933.3600000000001</v>
      </c>
      <c r="P175" s="20">
        <f t="shared" si="24"/>
        <v>66629399.005891666</v>
      </c>
      <c r="Q175" s="20">
        <f t="shared" si="25"/>
        <v>30634474.551142354</v>
      </c>
      <c r="R175" s="20">
        <f t="shared" si="25"/>
        <v>16655042.376252742</v>
      </c>
      <c r="S175" s="20">
        <f t="shared" si="26"/>
        <v>66233221.585383065</v>
      </c>
      <c r="T175" s="20">
        <f t="shared" si="27"/>
        <v>180152137.51866981</v>
      </c>
      <c r="U175" s="23"/>
      <c r="V175" s="23"/>
      <c r="W175" s="23"/>
      <c r="X175" s="22"/>
      <c r="Y175" s="22"/>
    </row>
    <row r="176" spans="1:25" s="5" customFormat="1" ht="54" customHeight="1">
      <c r="A176" s="17" t="s">
        <v>42</v>
      </c>
      <c r="B176" s="18" t="s">
        <v>43</v>
      </c>
      <c r="C176" s="18" t="s">
        <v>172</v>
      </c>
      <c r="D176" s="18" t="s">
        <v>180</v>
      </c>
      <c r="E176" s="18"/>
      <c r="F176" s="18"/>
      <c r="G176" s="19">
        <f>'2023'!G178</f>
        <v>6.27</v>
      </c>
      <c r="H176" s="19">
        <f>'2023'!H178</f>
        <v>2.78</v>
      </c>
      <c r="I176" s="19">
        <f>'2023'!I178</f>
        <v>1.55</v>
      </c>
      <c r="J176" s="19">
        <f>'2023'!J178</f>
        <v>9.61</v>
      </c>
      <c r="K176" s="19">
        <f t="shared" si="31"/>
        <v>20.21</v>
      </c>
      <c r="L176" s="3">
        <v>6979.600128051904</v>
      </c>
      <c r="M176" s="3">
        <v>7151.7146039748968</v>
      </c>
      <c r="N176" s="3">
        <f>'2024'!O176</f>
        <v>1501.76</v>
      </c>
      <c r="O176" s="3">
        <f t="shared" si="32"/>
        <v>1561.8304000000001</v>
      </c>
      <c r="P176" s="20">
        <f t="shared" si="24"/>
        <v>34346.057602885434</v>
      </c>
      <c r="Q176" s="20">
        <f t="shared" si="25"/>
        <v>15228.395555984291</v>
      </c>
      <c r="R176" s="20">
        <f t="shared" si="25"/>
        <v>8664.3205161610913</v>
      </c>
      <c r="S176" s="20">
        <f t="shared" si="26"/>
        <v>53718.787200198756</v>
      </c>
      <c r="T176" s="20">
        <f t="shared" si="27"/>
        <v>111957.56087522957</v>
      </c>
      <c r="U176" s="23"/>
      <c r="V176" s="23"/>
      <c r="W176" s="23"/>
      <c r="X176" s="22"/>
      <c r="Y176" s="22"/>
    </row>
    <row r="177" spans="1:25" s="5" customFormat="1" ht="54" customHeight="1">
      <c r="A177" s="17" t="s">
        <v>181</v>
      </c>
      <c r="B177" s="18" t="s">
        <v>182</v>
      </c>
      <c r="C177" s="18" t="s">
        <v>172</v>
      </c>
      <c r="D177" s="18" t="s">
        <v>183</v>
      </c>
      <c r="E177" s="18"/>
      <c r="F177" s="18"/>
      <c r="G177" s="19">
        <f>'2023'!G179</f>
        <v>300.06799999999998</v>
      </c>
      <c r="H177" s="19">
        <f>'2023'!H179</f>
        <v>109.30600000000001</v>
      </c>
      <c r="I177" s="19">
        <f>'2023'!I179</f>
        <v>42.152999999999999</v>
      </c>
      <c r="J177" s="19">
        <f>'2023'!J179</f>
        <v>265.41200000000003</v>
      </c>
      <c r="K177" s="19">
        <f t="shared" si="31"/>
        <v>716.93900000000008</v>
      </c>
      <c r="L177" s="3">
        <v>3743.2771884800004</v>
      </c>
      <c r="M177" s="3">
        <v>3743.2771884800004</v>
      </c>
      <c r="N177" s="3">
        <f>'2024'!O177</f>
        <v>2837.7999999999997</v>
      </c>
      <c r="O177" s="3">
        <f t="shared" si="32"/>
        <v>2951.3119999999999</v>
      </c>
      <c r="P177" s="20">
        <f t="shared" si="24"/>
        <v>271704.72899281682</v>
      </c>
      <c r="Q177" s="20">
        <f t="shared" si="25"/>
        <v>98974.089563994959</v>
      </c>
      <c r="R177" s="20">
        <f t="shared" si="25"/>
        <v>33383.708589997463</v>
      </c>
      <c r="S177" s="20">
        <f t="shared" si="26"/>
        <v>210197.06460485392</v>
      </c>
      <c r="T177" s="20">
        <f t="shared" si="27"/>
        <v>614259.59175166325</v>
      </c>
      <c r="U177" s="23"/>
      <c r="V177" s="23"/>
      <c r="W177" s="23"/>
      <c r="X177" s="22"/>
      <c r="Y177" s="22"/>
    </row>
    <row r="178" spans="1:25" s="5" customFormat="1" ht="54" customHeight="1">
      <c r="A178" s="17" t="s">
        <v>184</v>
      </c>
      <c r="B178" s="18" t="s">
        <v>387</v>
      </c>
      <c r="C178" s="18" t="s">
        <v>172</v>
      </c>
      <c r="D178" s="18" t="s">
        <v>185</v>
      </c>
      <c r="E178" s="18"/>
      <c r="F178" s="18"/>
      <c r="G178" s="19">
        <f>'2023'!G180</f>
        <v>2329.8780000000002</v>
      </c>
      <c r="H178" s="19">
        <f>'2023'!H180</f>
        <v>1158.5940000000001</v>
      </c>
      <c r="I178" s="19">
        <f>'2023'!I180</f>
        <v>396.02300000000002</v>
      </c>
      <c r="J178" s="19">
        <f>'2023'!J180</f>
        <v>2329.5549999999998</v>
      </c>
      <c r="K178" s="19">
        <f t="shared" si="31"/>
        <v>6214.05</v>
      </c>
      <c r="L178" s="3">
        <v>4308.1073231235059</v>
      </c>
      <c r="M178" s="3">
        <v>4642.8693632114127</v>
      </c>
      <c r="N178" s="3">
        <v>2128.5888</v>
      </c>
      <c r="O178" s="3">
        <v>2213.732352</v>
      </c>
      <c r="P178" s="20">
        <f t="shared" si="24"/>
        <v>5078012.2576179476</v>
      </c>
      <c r="Q178" s="20">
        <f t="shared" si="25"/>
        <v>2525177.0837797555</v>
      </c>
      <c r="R178" s="20">
        <f t="shared" si="25"/>
        <v>961994.12659097742</v>
      </c>
      <c r="S178" s="20">
        <f t="shared" si="26"/>
        <v>5658808.2701526023</v>
      </c>
      <c r="T178" s="20">
        <f t="shared" si="27"/>
        <v>14223991.738141283</v>
      </c>
      <c r="U178" s="23"/>
      <c r="V178" s="23"/>
      <c r="W178" s="23"/>
      <c r="X178" s="22"/>
      <c r="Y178" s="22"/>
    </row>
    <row r="179" spans="1:25" s="5" customFormat="1" ht="54" customHeight="1">
      <c r="A179" s="17" t="s">
        <v>388</v>
      </c>
      <c r="B179" s="18" t="s">
        <v>389</v>
      </c>
      <c r="C179" s="18" t="s">
        <v>172</v>
      </c>
      <c r="D179" s="18" t="s">
        <v>390</v>
      </c>
      <c r="E179" s="18"/>
      <c r="F179" s="18" t="s">
        <v>408</v>
      </c>
      <c r="G179" s="19">
        <f>'2023'!G181</f>
        <v>16.134</v>
      </c>
      <c r="H179" s="19">
        <f>'2023'!H181</f>
        <v>7.6360000000000001</v>
      </c>
      <c r="I179" s="19">
        <f>'2023'!I181</f>
        <v>2.8679999999999999</v>
      </c>
      <c r="J179" s="19">
        <f>'2023'!J181</f>
        <v>16.134</v>
      </c>
      <c r="K179" s="19">
        <f t="shared" si="31"/>
        <v>42.771999999999998</v>
      </c>
      <c r="L179" s="3">
        <v>5048.8546090999998</v>
      </c>
      <c r="M179" s="3">
        <v>5580.312989005266</v>
      </c>
      <c r="N179" s="3">
        <f>'2024'!O179</f>
        <v>1802.3200000000002</v>
      </c>
      <c r="O179" s="3">
        <f>N179*1.04</f>
        <v>1874.4128000000003</v>
      </c>
      <c r="P179" s="20">
        <f>G179*(L179-N179)</f>
        <v>52379.589383219398</v>
      </c>
      <c r="Q179" s="20">
        <f>(L179-N179)*H179</f>
        <v>24790.538275087598</v>
      </c>
      <c r="R179" s="20">
        <f t="shared" si="25"/>
        <v>10628.521742067102</v>
      </c>
      <c r="S179" s="20">
        <f t="shared" si="26"/>
        <v>59790.993649410964</v>
      </c>
      <c r="T179" s="20">
        <f t="shared" si="27"/>
        <v>147589.64304978505</v>
      </c>
      <c r="U179" s="23"/>
      <c r="V179" s="23"/>
      <c r="W179" s="23"/>
      <c r="X179" s="22"/>
      <c r="Y179" s="22"/>
    </row>
    <row r="180" spans="1:25" s="5" customFormat="1" ht="54" customHeight="1">
      <c r="A180" s="17" t="s">
        <v>388</v>
      </c>
      <c r="B180" s="18" t="s">
        <v>389</v>
      </c>
      <c r="C180" s="18" t="s">
        <v>172</v>
      </c>
      <c r="D180" s="18" t="s">
        <v>186</v>
      </c>
      <c r="E180" s="18"/>
      <c r="F180" s="18" t="s">
        <v>409</v>
      </c>
      <c r="G180" s="19">
        <f>'2023'!G182</f>
        <v>62.654000000000003</v>
      </c>
      <c r="H180" s="19">
        <f>'2023'!H182</f>
        <v>28.460999999999999</v>
      </c>
      <c r="I180" s="19">
        <f>'2023'!I182</f>
        <v>9.07</v>
      </c>
      <c r="J180" s="19">
        <f>'2023'!J182</f>
        <v>57.792999999999999</v>
      </c>
      <c r="K180" s="19">
        <f t="shared" si="31"/>
        <v>157.97800000000001</v>
      </c>
      <c r="L180" s="3">
        <v>9601.993542440001</v>
      </c>
      <c r="M180" s="3">
        <v>10619.716360302307</v>
      </c>
      <c r="N180" s="3">
        <f>'2024'!O180</f>
        <v>2108.08</v>
      </c>
      <c r="O180" s="3">
        <f>N180*1.04</f>
        <v>2192.4032000000002</v>
      </c>
      <c r="P180" s="20">
        <f>G180*(L180-N180)</f>
        <v>469523.65908803587</v>
      </c>
      <c r="Q180" s="20">
        <f>(L180-N180)*H180</f>
        <v>213284.27333138487</v>
      </c>
      <c r="R180" s="20">
        <f t="shared" si="25"/>
        <v>76435.730363941926</v>
      </c>
      <c r="S180" s="20">
        <f t="shared" si="26"/>
        <v>487039.70947335119</v>
      </c>
      <c r="T180" s="20">
        <f t="shared" si="27"/>
        <v>1246283.3722567139</v>
      </c>
      <c r="U180" s="23"/>
      <c r="V180" s="23"/>
      <c r="W180" s="23"/>
      <c r="X180" s="22"/>
      <c r="Y180" s="22"/>
    </row>
    <row r="181" spans="1:25" s="5" customFormat="1" ht="54" customHeight="1">
      <c r="A181" s="17" t="s">
        <v>388</v>
      </c>
      <c r="B181" s="18" t="s">
        <v>389</v>
      </c>
      <c r="C181" s="18" t="s">
        <v>172</v>
      </c>
      <c r="D181" s="18" t="s">
        <v>187</v>
      </c>
      <c r="E181" s="18"/>
      <c r="F181" s="18" t="s">
        <v>409</v>
      </c>
      <c r="G181" s="19">
        <f>'2023'!G183</f>
        <v>17.234000000000002</v>
      </c>
      <c r="H181" s="19">
        <f>'2023'!H183</f>
        <v>8.1539999999999999</v>
      </c>
      <c r="I181" s="19">
        <f>'2023'!I183</f>
        <v>2.93</v>
      </c>
      <c r="J181" s="19">
        <f>'2023'!J183</f>
        <v>17.147000000000002</v>
      </c>
      <c r="K181" s="19">
        <f t="shared" si="31"/>
        <v>45.465000000000003</v>
      </c>
      <c r="L181" s="3">
        <v>7552.1135566399998</v>
      </c>
      <c r="M181" s="3">
        <v>8327.5537879021449</v>
      </c>
      <c r="N181" s="3">
        <f>'2024'!O181</f>
        <v>2230.8000000000002</v>
      </c>
      <c r="O181" s="3">
        <f t="shared" ref="O181:O185" si="33">N181*1.04</f>
        <v>2320.0320000000002</v>
      </c>
      <c r="P181" s="20">
        <f t="shared" si="24"/>
        <v>91707.517835133767</v>
      </c>
      <c r="Q181" s="20">
        <f t="shared" si="25"/>
        <v>43389.990740842557</v>
      </c>
      <c r="R181" s="20">
        <f t="shared" si="25"/>
        <v>17602.038838553286</v>
      </c>
      <c r="S181" s="20">
        <f t="shared" si="26"/>
        <v>103010.97609715808</v>
      </c>
      <c r="T181" s="20">
        <f t="shared" si="27"/>
        <v>255710.5235116877</v>
      </c>
      <c r="U181" s="23"/>
      <c r="V181" s="23"/>
      <c r="W181" s="23"/>
      <c r="X181" s="22"/>
      <c r="Y181" s="22"/>
    </row>
    <row r="182" spans="1:25" s="5" customFormat="1" ht="54" customHeight="1">
      <c r="A182" s="17" t="s">
        <v>388</v>
      </c>
      <c r="B182" s="18" t="s">
        <v>389</v>
      </c>
      <c r="C182" s="18" t="s">
        <v>172</v>
      </c>
      <c r="D182" s="18" t="s">
        <v>188</v>
      </c>
      <c r="E182" s="18"/>
      <c r="F182" s="18" t="s">
        <v>409</v>
      </c>
      <c r="G182" s="19">
        <f>'2023'!G184</f>
        <v>7.7809999999999988</v>
      </c>
      <c r="H182" s="19">
        <f>'2023'!H184</f>
        <v>3.6819999999999999</v>
      </c>
      <c r="I182" s="19">
        <f>'2023'!I184</f>
        <v>1.383</v>
      </c>
      <c r="J182" s="19">
        <f>'2023'!J184</f>
        <v>7.7410000000000005</v>
      </c>
      <c r="K182" s="19">
        <f t="shared" si="31"/>
        <v>20.587</v>
      </c>
      <c r="L182" s="3">
        <v>6919.0566217100004</v>
      </c>
      <c r="M182" s="3">
        <v>7626.8098007152466</v>
      </c>
      <c r="N182" s="3">
        <f>'2024'!O182</f>
        <v>2289.04</v>
      </c>
      <c r="O182" s="3">
        <f t="shared" si="33"/>
        <v>2380.6016</v>
      </c>
      <c r="P182" s="20">
        <f t="shared" si="24"/>
        <v>36026.159333525509</v>
      </c>
      <c r="Q182" s="20">
        <f t="shared" si="25"/>
        <v>17047.721201136221</v>
      </c>
      <c r="R182" s="20">
        <f t="shared" si="25"/>
        <v>7255.5059415891865</v>
      </c>
      <c r="S182" s="20">
        <f t="shared" si="26"/>
        <v>40610.897681736729</v>
      </c>
      <c r="T182" s="20">
        <f t="shared" si="27"/>
        <v>100940.28415798765</v>
      </c>
      <c r="U182" s="23"/>
      <c r="V182" s="23"/>
      <c r="W182" s="23"/>
      <c r="X182" s="22"/>
      <c r="Y182" s="22"/>
    </row>
    <row r="183" spans="1:25" s="5" customFormat="1" ht="54" customHeight="1">
      <c r="A183" s="17" t="s">
        <v>388</v>
      </c>
      <c r="B183" s="18" t="s">
        <v>389</v>
      </c>
      <c r="C183" s="18" t="s">
        <v>172</v>
      </c>
      <c r="D183" s="18" t="s">
        <v>189</v>
      </c>
      <c r="E183" s="18"/>
      <c r="F183" s="18" t="s">
        <v>409</v>
      </c>
      <c r="G183" s="19">
        <f>'2023'!G185</f>
        <v>7.6080000000000005</v>
      </c>
      <c r="H183" s="19">
        <f>'2023'!H185</f>
        <v>3.6</v>
      </c>
      <c r="I183" s="19">
        <f>'2023'!I185</f>
        <v>1.353</v>
      </c>
      <c r="J183" s="19">
        <f>'2023'!J185</f>
        <v>7.57</v>
      </c>
      <c r="K183" s="19">
        <f t="shared" si="31"/>
        <v>20.131</v>
      </c>
      <c r="L183" s="3">
        <v>8445.1576042399993</v>
      </c>
      <c r="M183" s="3">
        <v>9286.0174522812122</v>
      </c>
      <c r="N183" s="3">
        <f>'2024'!O183</f>
        <v>1745.1200000000001</v>
      </c>
      <c r="O183" s="3">
        <f t="shared" si="33"/>
        <v>1814.9248000000002</v>
      </c>
      <c r="P183" s="20">
        <f t="shared" si="24"/>
        <v>50973.886093057918</v>
      </c>
      <c r="Q183" s="20">
        <f t="shared" si="25"/>
        <v>24120.135375263999</v>
      </c>
      <c r="R183" s="20">
        <f t="shared" si="25"/>
        <v>10108.388358536478</v>
      </c>
      <c r="S183" s="20">
        <f t="shared" si="26"/>
        <v>56556.171377768776</v>
      </c>
      <c r="T183" s="20">
        <f t="shared" si="27"/>
        <v>141758.58120462717</v>
      </c>
      <c r="U183" s="23"/>
      <c r="V183" s="23"/>
      <c r="W183" s="23"/>
      <c r="X183" s="22"/>
      <c r="Y183" s="22"/>
    </row>
    <row r="184" spans="1:25" s="5" customFormat="1" ht="54" customHeight="1">
      <c r="A184" s="17" t="s">
        <v>388</v>
      </c>
      <c r="B184" s="18" t="s">
        <v>389</v>
      </c>
      <c r="C184" s="18" t="s">
        <v>172</v>
      </c>
      <c r="D184" s="18" t="s">
        <v>190</v>
      </c>
      <c r="E184" s="18"/>
      <c r="F184" s="18" t="s">
        <v>410</v>
      </c>
      <c r="G184" s="19">
        <f>'2023'!G186</f>
        <v>58.768999999999998</v>
      </c>
      <c r="H184" s="19">
        <f>'2023'!H186</f>
        <v>15.960999999999999</v>
      </c>
      <c r="I184" s="19">
        <f>'2023'!I186</f>
        <v>1.75</v>
      </c>
      <c r="J184" s="19">
        <f>'2023'!J186</f>
        <v>36.412999999999997</v>
      </c>
      <c r="K184" s="19">
        <f t="shared" si="31"/>
        <v>112.89299999999999</v>
      </c>
      <c r="L184" s="3">
        <v>7389.9163072079991</v>
      </c>
      <c r="M184" s="3">
        <v>8198.133497249768</v>
      </c>
      <c r="N184" s="3">
        <f>'2024'!O184</f>
        <v>2289.04</v>
      </c>
      <c r="O184" s="3">
        <f t="shared" si="33"/>
        <v>2380.6016</v>
      </c>
      <c r="P184" s="20">
        <f t="shared" si="24"/>
        <v>299773.39969830692</v>
      </c>
      <c r="Q184" s="20">
        <f t="shared" si="25"/>
        <v>81415.086739346865</v>
      </c>
      <c r="R184" s="20">
        <f t="shared" si="25"/>
        <v>10180.680820187094</v>
      </c>
      <c r="S184" s="20">
        <f t="shared" si="26"/>
        <v>211833.78897455579</v>
      </c>
      <c r="T184" s="20">
        <f t="shared" si="27"/>
        <v>603202.95623239665</v>
      </c>
      <c r="U184" s="23"/>
      <c r="V184" s="23"/>
      <c r="W184" s="23"/>
      <c r="X184" s="22"/>
      <c r="Y184" s="22"/>
    </row>
    <row r="185" spans="1:25" s="5" customFormat="1" ht="54" customHeight="1">
      <c r="A185" s="17" t="s">
        <v>388</v>
      </c>
      <c r="B185" s="18" t="s">
        <v>389</v>
      </c>
      <c r="C185" s="18" t="s">
        <v>172</v>
      </c>
      <c r="D185" s="18" t="s">
        <v>391</v>
      </c>
      <c r="E185" s="18"/>
      <c r="F185" s="18" t="s">
        <v>410</v>
      </c>
      <c r="G185" s="19">
        <f>'2023'!G187</f>
        <v>129.92099999999999</v>
      </c>
      <c r="H185" s="19">
        <f>'2023'!H187</f>
        <v>65.382000000000005</v>
      </c>
      <c r="I185" s="19">
        <f>'2023'!I187</f>
        <v>22.14</v>
      </c>
      <c r="J185" s="19">
        <f>'2023'!J187</f>
        <v>129.43100000000001</v>
      </c>
      <c r="K185" s="19">
        <f t="shared" si="31"/>
        <v>346.87400000000002</v>
      </c>
      <c r="L185" s="3">
        <v>7637.0062681200006</v>
      </c>
      <c r="M185" s="3">
        <v>7637.0062681199997</v>
      </c>
      <c r="N185" s="3">
        <f>'2024'!O185</f>
        <v>2289.04</v>
      </c>
      <c r="O185" s="3">
        <f t="shared" si="33"/>
        <v>2380.6016</v>
      </c>
      <c r="P185" s="20">
        <f t="shared" si="24"/>
        <v>694813.12552041851</v>
      </c>
      <c r="Q185" s="20">
        <f t="shared" si="25"/>
        <v>349660.73054222192</v>
      </c>
      <c r="R185" s="20">
        <f t="shared" si="25"/>
        <v>116376.79935217679</v>
      </c>
      <c r="S185" s="20">
        <f t="shared" si="26"/>
        <v>680341.71259943978</v>
      </c>
      <c r="T185" s="20">
        <f t="shared" si="27"/>
        <v>1841192.3680142569</v>
      </c>
      <c r="U185" s="23"/>
      <c r="V185" s="23"/>
      <c r="W185" s="23"/>
      <c r="X185" s="22"/>
      <c r="Y185" s="22"/>
    </row>
    <row r="186" spans="1:25" s="5" customFormat="1" ht="14.25" customHeight="1">
      <c r="A186" s="17"/>
      <c r="B186" s="18"/>
      <c r="C186" s="18"/>
      <c r="D186" s="18"/>
      <c r="E186" s="18"/>
      <c r="F186" s="18"/>
      <c r="G186" s="19"/>
      <c r="H186" s="19"/>
      <c r="I186" s="19"/>
      <c r="J186" s="19"/>
      <c r="K186" s="19"/>
      <c r="L186" s="3"/>
      <c r="M186" s="3"/>
      <c r="N186" s="3"/>
      <c r="O186" s="3"/>
      <c r="P186" s="20"/>
      <c r="Q186" s="20"/>
      <c r="R186" s="20"/>
      <c r="S186" s="20"/>
      <c r="T186" s="20"/>
      <c r="U186" s="23"/>
      <c r="V186" s="23"/>
      <c r="W186" s="23"/>
      <c r="X186" s="22"/>
      <c r="Y186" s="22"/>
    </row>
    <row r="187" spans="1:25" s="5" customFormat="1" ht="54" customHeight="1">
      <c r="A187" s="17" t="s">
        <v>192</v>
      </c>
      <c r="B187" s="18" t="s">
        <v>193</v>
      </c>
      <c r="C187" s="18" t="s">
        <v>191</v>
      </c>
      <c r="D187" s="18" t="s">
        <v>194</v>
      </c>
      <c r="E187" s="18"/>
      <c r="F187" s="18"/>
      <c r="G187" s="19">
        <f>'2023'!G189</f>
        <v>7067.5209999999988</v>
      </c>
      <c r="H187" s="19">
        <f>'2023'!H189</f>
        <v>3165.748</v>
      </c>
      <c r="I187" s="19">
        <f>'2023'!I189</f>
        <v>1568.826</v>
      </c>
      <c r="J187" s="19">
        <f>'2023'!J189</f>
        <v>6237.5110000000004</v>
      </c>
      <c r="K187" s="19">
        <f t="shared" ref="K187:K203" si="34">G187+H187+I187+J187</f>
        <v>18039.606</v>
      </c>
      <c r="L187" s="3">
        <v>6729.1695577700002</v>
      </c>
      <c r="M187" s="3">
        <v>7417.0402236753816</v>
      </c>
      <c r="N187" s="3">
        <v>1442.1297280000001</v>
      </c>
      <c r="O187" s="3">
        <v>1499.8149171200002</v>
      </c>
      <c r="P187" s="20">
        <f t="shared" si="24"/>
        <v>37366265.024735898</v>
      </c>
      <c r="Q187" s="20">
        <f t="shared" si="25"/>
        <v>16737435.76701472</v>
      </c>
      <c r="R187" s="20">
        <f t="shared" si="25"/>
        <v>9283096.9087820537</v>
      </c>
      <c r="S187" s="20">
        <f t="shared" si="26"/>
        <v>36908757.939117566</v>
      </c>
      <c r="T187" s="20">
        <f t="shared" si="27"/>
        <v>100295555.63965024</v>
      </c>
      <c r="U187" s="23"/>
      <c r="V187" s="23"/>
      <c r="W187" s="23"/>
      <c r="X187" s="22"/>
      <c r="Y187" s="22"/>
    </row>
    <row r="188" spans="1:25" s="5" customFormat="1" ht="60" customHeight="1">
      <c r="A188" s="17" t="s">
        <v>195</v>
      </c>
      <c r="B188" s="18" t="s">
        <v>196</v>
      </c>
      <c r="C188" s="18" t="s">
        <v>191</v>
      </c>
      <c r="D188" s="18" t="s">
        <v>197</v>
      </c>
      <c r="E188" s="18"/>
      <c r="F188" s="18"/>
      <c r="G188" s="19">
        <f>'2023'!G190</f>
        <v>2865.087</v>
      </c>
      <c r="H188" s="19">
        <f>'2023'!H190</f>
        <v>1910.058</v>
      </c>
      <c r="I188" s="19">
        <f>'2023'!I190</f>
        <v>958.75900000000001</v>
      </c>
      <c r="J188" s="19">
        <f>'2023'!J190</f>
        <v>2876.277</v>
      </c>
      <c r="K188" s="19">
        <f t="shared" si="34"/>
        <v>8610.1810000000005</v>
      </c>
      <c r="L188" s="3">
        <v>5887.1005277448758</v>
      </c>
      <c r="M188" s="3">
        <v>6248.8110454041134</v>
      </c>
      <c r="N188" s="3">
        <v>1687.296</v>
      </c>
      <c r="O188" s="3">
        <v>1754.7878400000002</v>
      </c>
      <c r="P188" s="20">
        <f t="shared" si="24"/>
        <v>12032805.354982981</v>
      </c>
      <c r="Q188" s="20">
        <f t="shared" si="25"/>
        <v>8021870.236655321</v>
      </c>
      <c r="R188" s="20">
        <f t="shared" si="25"/>
        <v>4308685.1943900427</v>
      </c>
      <c r="S188" s="20">
        <f t="shared" si="26"/>
        <v>12926055.583170127</v>
      </c>
      <c r="T188" s="20">
        <f t="shared" si="27"/>
        <v>37289416.369198471</v>
      </c>
      <c r="U188" s="23"/>
      <c r="V188" s="23"/>
      <c r="W188" s="23"/>
      <c r="X188" s="22"/>
      <c r="Y188" s="22"/>
    </row>
    <row r="189" spans="1:25" s="5" customFormat="1" ht="60" customHeight="1">
      <c r="A189" s="17" t="s">
        <v>198</v>
      </c>
      <c r="B189" s="18" t="s">
        <v>199</v>
      </c>
      <c r="C189" s="18" t="s">
        <v>191</v>
      </c>
      <c r="D189" s="18" t="s">
        <v>393</v>
      </c>
      <c r="E189" s="18" t="s">
        <v>397</v>
      </c>
      <c r="F189" s="18"/>
      <c r="G189" s="19">
        <f>'2023'!G191</f>
        <v>5468.0129999999999</v>
      </c>
      <c r="H189" s="19">
        <f>'2023'!H191</f>
        <v>1909.8030000000001</v>
      </c>
      <c r="I189" s="19">
        <f>'2023'!I191</f>
        <v>825.13499999999999</v>
      </c>
      <c r="J189" s="19">
        <f>'2023'!J191</f>
        <v>4098.183</v>
      </c>
      <c r="K189" s="19">
        <f t="shared" si="34"/>
        <v>12301.133999999998</v>
      </c>
      <c r="L189" s="3">
        <v>6280.7619568399996</v>
      </c>
      <c r="M189" s="3">
        <v>6280.7619568399996</v>
      </c>
      <c r="N189" s="3">
        <v>1730.56</v>
      </c>
      <c r="O189" s="3">
        <v>1799.7824000000001</v>
      </c>
      <c r="P189" s="20">
        <f t="shared" si="24"/>
        <v>24880563.452626552</v>
      </c>
      <c r="Q189" s="20">
        <f t="shared" si="25"/>
        <v>8689989.3477789015</v>
      </c>
      <c r="R189" s="20">
        <f t="shared" si="25"/>
        <v>3697413.0666331728</v>
      </c>
      <c r="S189" s="20">
        <f t="shared" si="26"/>
        <v>18363874.243189219</v>
      </c>
      <c r="T189" s="20">
        <f t="shared" si="27"/>
        <v>55631840.110227853</v>
      </c>
      <c r="U189" s="23"/>
      <c r="V189" s="23"/>
      <c r="W189" s="23"/>
      <c r="X189" s="22"/>
      <c r="Y189" s="22"/>
    </row>
    <row r="190" spans="1:25" s="5" customFormat="1" ht="60" customHeight="1">
      <c r="A190" s="17" t="s">
        <v>200</v>
      </c>
      <c r="B190" s="18" t="s">
        <v>201</v>
      </c>
      <c r="C190" s="18" t="s">
        <v>191</v>
      </c>
      <c r="D190" s="18" t="s">
        <v>393</v>
      </c>
      <c r="E190" s="18" t="s">
        <v>394</v>
      </c>
      <c r="F190" s="18"/>
      <c r="G190" s="19">
        <f>'2023'!G192</f>
        <v>1044.798</v>
      </c>
      <c r="H190" s="19">
        <f>'2023'!H192</f>
        <v>476.565</v>
      </c>
      <c r="I190" s="19">
        <f>'2023'!I192</f>
        <v>200.28700000000001</v>
      </c>
      <c r="J190" s="19">
        <f>'2023'!J192</f>
        <v>882.4369999999999</v>
      </c>
      <c r="K190" s="19">
        <f t="shared" si="34"/>
        <v>2604.087</v>
      </c>
      <c r="L190" s="3">
        <v>6824.4199111111111</v>
      </c>
      <c r="M190" s="3">
        <v>6824.4199111111111</v>
      </c>
      <c r="N190" s="3">
        <v>1730.56</v>
      </c>
      <c r="O190" s="3">
        <v>1799.7824000000001</v>
      </c>
      <c r="P190" s="20">
        <f t="shared" si="24"/>
        <v>5322054.6474090666</v>
      </c>
      <c r="Q190" s="20">
        <f t="shared" si="25"/>
        <v>2427555.3485386665</v>
      </c>
      <c r="R190" s="20">
        <f t="shared" si="25"/>
        <v>1006369.5731879112</v>
      </c>
      <c r="S190" s="20">
        <f t="shared" si="26"/>
        <v>4433926.051392355</v>
      </c>
      <c r="T190" s="20">
        <f t="shared" si="27"/>
        <v>13189905.620528001</v>
      </c>
      <c r="U190" s="23"/>
      <c r="V190" s="23"/>
      <c r="W190" s="23"/>
      <c r="X190" s="22"/>
      <c r="Y190" s="22"/>
    </row>
    <row r="191" spans="1:25" s="5" customFormat="1" ht="60" customHeight="1">
      <c r="A191" s="17" t="s">
        <v>200</v>
      </c>
      <c r="B191" s="18" t="s">
        <v>201</v>
      </c>
      <c r="C191" s="18" t="s">
        <v>191</v>
      </c>
      <c r="D191" s="18" t="s">
        <v>393</v>
      </c>
      <c r="E191" s="18" t="s">
        <v>395</v>
      </c>
      <c r="F191" s="18"/>
      <c r="G191" s="19">
        <f>'2023'!G193</f>
        <v>565.03300000000002</v>
      </c>
      <c r="H191" s="19">
        <f>'2023'!H193</f>
        <v>156.09300000000002</v>
      </c>
      <c r="I191" s="19">
        <f>'2023'!I193</f>
        <v>47.276000000000003</v>
      </c>
      <c r="J191" s="19">
        <f>'2023'!J193</f>
        <v>408.60500000000002</v>
      </c>
      <c r="K191" s="19">
        <f t="shared" si="34"/>
        <v>1177.0070000000001</v>
      </c>
      <c r="L191" s="3">
        <v>6320.0743583535095</v>
      </c>
      <c r="M191" s="3">
        <v>6320.0743583535086</v>
      </c>
      <c r="N191" s="3">
        <v>1730.56</v>
      </c>
      <c r="O191" s="3">
        <v>1799.7824000000001</v>
      </c>
      <c r="P191" s="20">
        <f t="shared" si="24"/>
        <v>2593227.0664435588</v>
      </c>
      <c r="Q191" s="20">
        <f t="shared" si="25"/>
        <v>716391.06473847455</v>
      </c>
      <c r="R191" s="20">
        <f t="shared" si="25"/>
        <v>213701.32262312048</v>
      </c>
      <c r="S191" s="20">
        <f t="shared" si="26"/>
        <v>1847013.8956430354</v>
      </c>
      <c r="T191" s="20">
        <f t="shared" si="27"/>
        <v>5370333.3494481891</v>
      </c>
      <c r="U191" s="23"/>
      <c r="V191" s="23"/>
      <c r="W191" s="23"/>
      <c r="X191" s="22"/>
      <c r="Y191" s="22"/>
    </row>
    <row r="192" spans="1:25" s="5" customFormat="1" ht="60" customHeight="1">
      <c r="A192" s="17" t="s">
        <v>200</v>
      </c>
      <c r="B192" s="18" t="s">
        <v>201</v>
      </c>
      <c r="C192" s="18" t="s">
        <v>191</v>
      </c>
      <c r="D192" s="18" t="s">
        <v>393</v>
      </c>
      <c r="E192" s="18" t="s">
        <v>396</v>
      </c>
      <c r="F192" s="18"/>
      <c r="G192" s="19">
        <f>'2023'!G194</f>
        <v>425.67500000000001</v>
      </c>
      <c r="H192" s="19">
        <f>'2023'!H194</f>
        <v>283.78399999999999</v>
      </c>
      <c r="I192" s="19">
        <f>'2023'!I194</f>
        <v>138.83099999999999</v>
      </c>
      <c r="J192" s="19">
        <f>'2023'!J194</f>
        <v>428.73700000000002</v>
      </c>
      <c r="K192" s="19">
        <f t="shared" si="34"/>
        <v>1277.027</v>
      </c>
      <c r="L192" s="3">
        <v>6320.0743583535104</v>
      </c>
      <c r="M192" s="3">
        <v>6320.0743583535104</v>
      </c>
      <c r="N192" s="3">
        <v>1687.296</v>
      </c>
      <c r="O192" s="3">
        <v>1754.7878400000002</v>
      </c>
      <c r="P192" s="20">
        <f t="shared" si="24"/>
        <v>1972057.9276921304</v>
      </c>
      <c r="Q192" s="20">
        <f t="shared" si="25"/>
        <v>1314708.3736469925</v>
      </c>
      <c r="R192" s="20">
        <f t="shared" si="25"/>
        <v>633803.29262953612</v>
      </c>
      <c r="S192" s="20">
        <f t="shared" si="26"/>
        <v>1957307.2460193292</v>
      </c>
      <c r="T192" s="20">
        <f t="shared" si="27"/>
        <v>5877876.8399879886</v>
      </c>
      <c r="U192" s="23"/>
      <c r="V192" s="23"/>
      <c r="W192" s="23"/>
      <c r="X192" s="22"/>
      <c r="Y192" s="22"/>
    </row>
    <row r="193" spans="1:25" s="5" customFormat="1" ht="60" customHeight="1">
      <c r="A193" s="17" t="s">
        <v>200</v>
      </c>
      <c r="B193" s="18" t="s">
        <v>201</v>
      </c>
      <c r="C193" s="18" t="s">
        <v>191</v>
      </c>
      <c r="D193" s="18" t="s">
        <v>202</v>
      </c>
      <c r="E193" s="18"/>
      <c r="F193" s="18"/>
      <c r="G193" s="19">
        <f>'2023'!G195</f>
        <v>3210.451</v>
      </c>
      <c r="H193" s="19">
        <f>'2023'!H195</f>
        <v>1403.749</v>
      </c>
      <c r="I193" s="19">
        <f>'2023'!I195</f>
        <v>667.36199999999997</v>
      </c>
      <c r="J193" s="19">
        <f>'2023'!J195</f>
        <v>2615.598</v>
      </c>
      <c r="K193" s="19">
        <f t="shared" si="34"/>
        <v>7897.16</v>
      </c>
      <c r="L193" s="3">
        <v>9780.9600000000009</v>
      </c>
      <c r="M193" s="3">
        <v>10934.61169230769</v>
      </c>
      <c r="N193" s="3">
        <v>1687.296</v>
      </c>
      <c r="O193" s="3">
        <v>1754.7878400000002</v>
      </c>
      <c r="P193" s="20">
        <f t="shared" si="24"/>
        <v>25984311.682464004</v>
      </c>
      <c r="Q193" s="20">
        <f t="shared" si="25"/>
        <v>11361472.746336002</v>
      </c>
      <c r="R193" s="20">
        <f t="shared" si="25"/>
        <v>6126265.6057237638</v>
      </c>
      <c r="S193" s="20">
        <f t="shared" si="26"/>
        <v>24010728.908448286</v>
      </c>
      <c r="T193" s="20">
        <f t="shared" si="27"/>
        <v>67482778.942972049</v>
      </c>
      <c r="U193" s="23"/>
      <c r="V193" s="23"/>
      <c r="W193" s="23"/>
      <c r="X193" s="22"/>
      <c r="Y193" s="22"/>
    </row>
    <row r="194" spans="1:25" s="5" customFormat="1" ht="60" customHeight="1">
      <c r="A194" s="17" t="s">
        <v>209</v>
      </c>
      <c r="B194" s="18" t="s">
        <v>210</v>
      </c>
      <c r="C194" s="18" t="s">
        <v>191</v>
      </c>
      <c r="D194" s="18" t="s">
        <v>211</v>
      </c>
      <c r="E194" s="18"/>
      <c r="F194" s="18"/>
      <c r="G194" s="19">
        <f>'2023'!G196</f>
        <v>2157.5249999999996</v>
      </c>
      <c r="H194" s="19">
        <f>'2023'!H196</f>
        <v>1438.35</v>
      </c>
      <c r="I194" s="19">
        <f>'2023'!I196</f>
        <v>719.17499999999995</v>
      </c>
      <c r="J194" s="19">
        <f>'2023'!J196</f>
        <v>2157.5249999999996</v>
      </c>
      <c r="K194" s="19">
        <f t="shared" si="34"/>
        <v>6472.5749999999989</v>
      </c>
      <c r="L194" s="3">
        <v>5922.5046138000007</v>
      </c>
      <c r="M194" s="3">
        <v>5922.5046137999998</v>
      </c>
      <c r="N194" s="3">
        <v>1687.296</v>
      </c>
      <c r="O194" s="3">
        <v>1754.7878400000002</v>
      </c>
      <c r="P194" s="20">
        <f t="shared" si="24"/>
        <v>9137568.4644888435</v>
      </c>
      <c r="Q194" s="20">
        <f t="shared" si="25"/>
        <v>6091712.3096592305</v>
      </c>
      <c r="R194" s="20">
        <f t="shared" si="25"/>
        <v>2997317.7107976149</v>
      </c>
      <c r="S194" s="20">
        <f t="shared" si="26"/>
        <v>8991953.1323928423</v>
      </c>
      <c r="T194" s="20">
        <f t="shared" si="27"/>
        <v>27218551.617338531</v>
      </c>
      <c r="U194" s="23"/>
      <c r="V194" s="23"/>
      <c r="W194" s="23"/>
      <c r="X194" s="22"/>
      <c r="Y194" s="22"/>
    </row>
    <row r="195" spans="1:25" s="5" customFormat="1" ht="60" customHeight="1">
      <c r="A195" s="17" t="s">
        <v>212</v>
      </c>
      <c r="B195" s="18" t="s">
        <v>213</v>
      </c>
      <c r="C195" s="18" t="s">
        <v>191</v>
      </c>
      <c r="D195" s="18" t="s">
        <v>214</v>
      </c>
      <c r="E195" s="18" t="s">
        <v>392</v>
      </c>
      <c r="F195" s="18"/>
      <c r="G195" s="19">
        <f>'2023'!G197</f>
        <v>199.77600000000001</v>
      </c>
      <c r="H195" s="19">
        <f>'2023'!H197</f>
        <v>133.184</v>
      </c>
      <c r="I195" s="19">
        <f>'2023'!I197</f>
        <v>66.591999999999999</v>
      </c>
      <c r="J195" s="19">
        <f>'2023'!J197</f>
        <v>199.77600000000001</v>
      </c>
      <c r="K195" s="19">
        <f t="shared" si="34"/>
        <v>599.32799999999997</v>
      </c>
      <c r="L195" s="3">
        <v>6797.2418273947578</v>
      </c>
      <c r="M195" s="3">
        <v>7355.107125967842</v>
      </c>
      <c r="N195" s="3">
        <v>1730.56</v>
      </c>
      <c r="O195" s="3">
        <v>1799.7824000000001</v>
      </c>
      <c r="P195" s="20">
        <f t="shared" si="24"/>
        <v>1012201.4287496151</v>
      </c>
      <c r="Q195" s="20">
        <f t="shared" si="25"/>
        <v>674800.95249974332</v>
      </c>
      <c r="R195" s="20">
        <f t="shared" si="25"/>
        <v>369940.18415165052</v>
      </c>
      <c r="S195" s="20">
        <f t="shared" si="26"/>
        <v>1109820.5524549517</v>
      </c>
      <c r="T195" s="20">
        <f t="shared" si="27"/>
        <v>3166763.1178559605</v>
      </c>
      <c r="U195" s="23"/>
      <c r="V195" s="23"/>
      <c r="W195" s="23"/>
      <c r="X195" s="22"/>
      <c r="Y195" s="22"/>
    </row>
    <row r="196" spans="1:25" s="5" customFormat="1" ht="60" customHeight="1">
      <c r="A196" s="17" t="s">
        <v>212</v>
      </c>
      <c r="B196" s="18" t="s">
        <v>213</v>
      </c>
      <c r="C196" s="18" t="s">
        <v>191</v>
      </c>
      <c r="D196" s="18" t="s">
        <v>214</v>
      </c>
      <c r="E196" s="18" t="s">
        <v>411</v>
      </c>
      <c r="F196" s="18"/>
      <c r="G196" s="19">
        <f>'2023'!G198</f>
        <v>67.700999999999993</v>
      </c>
      <c r="H196" s="19">
        <f>'2023'!H198</f>
        <v>45.134</v>
      </c>
      <c r="I196" s="19">
        <f>'2023'!I198</f>
        <v>22.567</v>
      </c>
      <c r="J196" s="19">
        <f>'2023'!J198</f>
        <v>67.700999999999993</v>
      </c>
      <c r="K196" s="19">
        <f t="shared" si="34"/>
        <v>203.10299999999998</v>
      </c>
      <c r="L196" s="3">
        <v>6797.2418273947596</v>
      </c>
      <c r="M196" s="3">
        <v>7355.1071259678411</v>
      </c>
      <c r="N196" s="3">
        <v>1687.296</v>
      </c>
      <c r="O196" s="3">
        <v>1754.7878400000002</v>
      </c>
      <c r="P196" s="20">
        <f t="shared" si="24"/>
        <v>345948.44246045256</v>
      </c>
      <c r="Q196" s="20">
        <f t="shared" si="25"/>
        <v>230632.29497363506</v>
      </c>
      <c r="R196" s="20">
        <f t="shared" si="25"/>
        <v>126382.40532643627</v>
      </c>
      <c r="S196" s="20">
        <f t="shared" si="26"/>
        <v>379147.21597930876</v>
      </c>
      <c r="T196" s="20">
        <f t="shared" si="27"/>
        <v>1082110.3587398326</v>
      </c>
      <c r="U196" s="23"/>
      <c r="V196" s="23"/>
      <c r="W196" s="23"/>
      <c r="X196" s="22"/>
      <c r="Y196" s="22"/>
    </row>
    <row r="197" spans="1:25" s="5" customFormat="1" ht="60" customHeight="1">
      <c r="A197" s="17" t="s">
        <v>203</v>
      </c>
      <c r="B197" s="18" t="s">
        <v>204</v>
      </c>
      <c r="C197" s="18" t="s">
        <v>191</v>
      </c>
      <c r="D197" s="18" t="s">
        <v>205</v>
      </c>
      <c r="E197" s="18"/>
      <c r="F197" s="18"/>
      <c r="G197" s="19">
        <f>'2023'!G199</f>
        <v>3411.652</v>
      </c>
      <c r="H197" s="19">
        <f>'2023'!H199</f>
        <v>1544.1610000000001</v>
      </c>
      <c r="I197" s="19">
        <f>'2023'!I199</f>
        <v>669.35299999999995</v>
      </c>
      <c r="J197" s="19">
        <f>'2023'!J199</f>
        <v>2820.1669999999999</v>
      </c>
      <c r="K197" s="19">
        <f t="shared" si="34"/>
        <v>8445.3330000000005</v>
      </c>
      <c r="L197" s="3">
        <v>6863.225550600001</v>
      </c>
      <c r="M197" s="3">
        <v>6863.225550600002</v>
      </c>
      <c r="N197" s="3">
        <v>1730.56</v>
      </c>
      <c r="O197" s="3">
        <v>1799.7824000000001</v>
      </c>
      <c r="P197" s="20">
        <f t="shared" si="24"/>
        <v>17510868.691035595</v>
      </c>
      <c r="Q197" s="20">
        <f t="shared" si="25"/>
        <v>7925661.9692800483</v>
      </c>
      <c r="R197" s="20">
        <f t="shared" si="25"/>
        <v>3389230.8631835626</v>
      </c>
      <c r="S197" s="20">
        <f t="shared" si="26"/>
        <v>14279755.279698156</v>
      </c>
      <c r="T197" s="20">
        <f t="shared" si="27"/>
        <v>43105516.803197362</v>
      </c>
      <c r="U197" s="23"/>
      <c r="V197" s="23"/>
      <c r="W197" s="23"/>
      <c r="X197" s="22"/>
      <c r="Y197" s="22"/>
    </row>
    <row r="198" spans="1:25" s="5" customFormat="1" ht="60" customHeight="1">
      <c r="A198" s="17" t="s">
        <v>215</v>
      </c>
      <c r="B198" s="18" t="s">
        <v>216</v>
      </c>
      <c r="C198" s="18" t="s">
        <v>191</v>
      </c>
      <c r="D198" s="18" t="s">
        <v>393</v>
      </c>
      <c r="E198" s="18" t="s">
        <v>398</v>
      </c>
      <c r="F198" s="18"/>
      <c r="G198" s="19">
        <f>'2023'!G200</f>
        <v>3580.3339999999998</v>
      </c>
      <c r="H198" s="19">
        <f>'2023'!H200</f>
        <v>1231.3229999999999</v>
      </c>
      <c r="I198" s="19">
        <f>'2023'!I200</f>
        <v>579.01199999999994</v>
      </c>
      <c r="J198" s="19">
        <f>'2023'!J200</f>
        <v>2543.3029999999999</v>
      </c>
      <c r="K198" s="19">
        <f t="shared" si="34"/>
        <v>7933.9719999999988</v>
      </c>
      <c r="L198" s="3">
        <v>6719.7650606799998</v>
      </c>
      <c r="M198" s="3">
        <v>6719.7650606799998</v>
      </c>
      <c r="N198" s="3">
        <v>1730.56</v>
      </c>
      <c r="O198" s="3">
        <v>1799.7824000000001</v>
      </c>
      <c r="P198" s="20">
        <f t="shared" ref="P198:P211" si="35">G198*(L198-N198)</f>
        <v>17863020.511724666</v>
      </c>
      <c r="Q198" s="20">
        <f t="shared" ref="Q198:R211" si="36">(L198-N198)*H198</f>
        <v>6143322.9429316791</v>
      </c>
      <c r="R198" s="20">
        <f t="shared" si="36"/>
        <v>2848729.0003256476</v>
      </c>
      <c r="S198" s="20">
        <f t="shared" ref="S198:S211" si="37">(M198-O198)*J198</f>
        <v>12513006.660855426</v>
      </c>
      <c r="T198" s="20">
        <f t="shared" ref="T198:T211" si="38">SUM(P198:S198)</f>
        <v>39368079.115837418</v>
      </c>
      <c r="U198" s="23"/>
      <c r="V198" s="23"/>
      <c r="W198" s="23"/>
      <c r="X198" s="22"/>
      <c r="Y198" s="22"/>
    </row>
    <row r="199" spans="1:25" s="5" customFormat="1" ht="60" customHeight="1">
      <c r="A199" s="17" t="s">
        <v>217</v>
      </c>
      <c r="B199" s="18" t="s">
        <v>218</v>
      </c>
      <c r="C199" s="18" t="s">
        <v>191</v>
      </c>
      <c r="D199" s="18" t="s">
        <v>37</v>
      </c>
      <c r="E199" s="18" t="s">
        <v>399</v>
      </c>
      <c r="F199" s="18"/>
      <c r="G199" s="19">
        <f>'2023'!G201</f>
        <v>827.15000000000009</v>
      </c>
      <c r="H199" s="19">
        <f>'2023'!H201</f>
        <v>411.65899999999999</v>
      </c>
      <c r="I199" s="19">
        <f>'2023'!I201</f>
        <v>188.98099999999999</v>
      </c>
      <c r="J199" s="19">
        <f>'2023'!J201</f>
        <v>701.601</v>
      </c>
      <c r="K199" s="19">
        <f t="shared" si="34"/>
        <v>2129.3910000000001</v>
      </c>
      <c r="L199" s="3">
        <v>7102.9573073600022</v>
      </c>
      <c r="M199" s="3">
        <v>7102.9573073600022</v>
      </c>
      <c r="N199" s="3">
        <v>1730.56</v>
      </c>
      <c r="O199" s="3">
        <v>1799.7824000000001</v>
      </c>
      <c r="P199" s="20">
        <f t="shared" si="35"/>
        <v>4443778.4327828269</v>
      </c>
      <c r="Q199" s="20">
        <f t="shared" si="36"/>
        <v>2211595.7031505113</v>
      </c>
      <c r="R199" s="20">
        <f t="shared" si="36"/>
        <v>1002199.2971678006</v>
      </c>
      <c r="S199" s="20">
        <f t="shared" si="37"/>
        <v>3720712.8181786849</v>
      </c>
      <c r="T199" s="20">
        <f t="shared" si="38"/>
        <v>11378286.251279823</v>
      </c>
      <c r="U199" s="23"/>
      <c r="V199" s="23"/>
      <c r="W199" s="23"/>
      <c r="X199" s="22"/>
      <c r="Y199" s="22"/>
    </row>
    <row r="200" spans="1:25" s="5" customFormat="1" ht="60" customHeight="1">
      <c r="A200" s="17" t="s">
        <v>219</v>
      </c>
      <c r="B200" s="18" t="s">
        <v>220</v>
      </c>
      <c r="C200" s="18" t="s">
        <v>191</v>
      </c>
      <c r="D200" s="18" t="s">
        <v>37</v>
      </c>
      <c r="E200" s="18"/>
      <c r="F200" s="18"/>
      <c r="G200" s="19">
        <f>'2023'!G202</f>
        <v>556.45100000000002</v>
      </c>
      <c r="H200" s="19">
        <f>'2023'!H202</f>
        <v>195.88799999999998</v>
      </c>
      <c r="I200" s="19">
        <f>'2023'!I202</f>
        <v>79.793000000000006</v>
      </c>
      <c r="J200" s="19">
        <f>'2023'!J202</f>
        <v>398.18600000000004</v>
      </c>
      <c r="K200" s="19">
        <f t="shared" si="34"/>
        <v>1230.318</v>
      </c>
      <c r="L200" s="3">
        <v>6881.0602581818175</v>
      </c>
      <c r="M200" s="3">
        <v>7039.684788735869</v>
      </c>
      <c r="N200" s="3">
        <v>1730.56</v>
      </c>
      <c r="O200" s="3">
        <v>1799.7824000000001</v>
      </c>
      <c r="P200" s="20">
        <f t="shared" si="35"/>
        <v>2866001.0191655303</v>
      </c>
      <c r="Q200" s="20">
        <f t="shared" si="36"/>
        <v>1008921.1945747196</v>
      </c>
      <c r="R200" s="20">
        <f t="shared" si="36"/>
        <v>418107.53130440123</v>
      </c>
      <c r="S200" s="20">
        <f t="shared" si="37"/>
        <v>2086455.7725611809</v>
      </c>
      <c r="T200" s="20">
        <f t="shared" si="38"/>
        <v>6379485.5176058318</v>
      </c>
      <c r="U200" s="23"/>
      <c r="V200" s="23"/>
      <c r="W200" s="23"/>
      <c r="X200" s="22"/>
      <c r="Y200" s="22"/>
    </row>
    <row r="201" spans="1:25" s="5" customFormat="1" ht="60" customHeight="1">
      <c r="A201" s="17" t="s">
        <v>206</v>
      </c>
      <c r="B201" s="18" t="s">
        <v>207</v>
      </c>
      <c r="C201" s="18" t="s">
        <v>191</v>
      </c>
      <c r="D201" s="18" t="s">
        <v>208</v>
      </c>
      <c r="E201" s="18"/>
      <c r="F201" s="18"/>
      <c r="G201" s="19">
        <f>'2023'!G203</f>
        <v>698.96799999999996</v>
      </c>
      <c r="H201" s="19">
        <f>'2023'!H203</f>
        <v>467.101</v>
      </c>
      <c r="I201" s="19">
        <f>'2023'!I203</f>
        <v>233.55</v>
      </c>
      <c r="J201" s="19">
        <f>'2023'!J203</f>
        <v>700.65000000000009</v>
      </c>
      <c r="K201" s="19">
        <f t="shared" si="34"/>
        <v>2100.2690000000002</v>
      </c>
      <c r="L201" s="3">
        <v>8124.5005930800007</v>
      </c>
      <c r="M201" s="3">
        <v>8124.5005930800025</v>
      </c>
      <c r="N201" s="3">
        <v>1687.296</v>
      </c>
      <c r="O201" s="3">
        <v>1754.7878400000002</v>
      </c>
      <c r="P201" s="20">
        <f t="shared" si="35"/>
        <v>4499400.0200159419</v>
      </c>
      <c r="Q201" s="20">
        <f t="shared" si="36"/>
        <v>3006824.7026322614</v>
      </c>
      <c r="R201" s="20">
        <f t="shared" si="36"/>
        <v>1487646.4134818346</v>
      </c>
      <c r="S201" s="20">
        <f t="shared" si="37"/>
        <v>4462939.240445504</v>
      </c>
      <c r="T201" s="20">
        <f t="shared" si="38"/>
        <v>13456810.376575543</v>
      </c>
      <c r="U201" s="23"/>
      <c r="V201" s="23"/>
      <c r="W201" s="23"/>
      <c r="X201" s="22"/>
      <c r="Y201" s="22"/>
    </row>
    <row r="202" spans="1:25" s="5" customFormat="1" ht="60" customHeight="1">
      <c r="A202" s="17" t="s">
        <v>221</v>
      </c>
      <c r="B202" s="18" t="s">
        <v>222</v>
      </c>
      <c r="C202" s="18" t="s">
        <v>191</v>
      </c>
      <c r="D202" s="18" t="s">
        <v>214</v>
      </c>
      <c r="E202" s="18"/>
      <c r="F202" s="18"/>
      <c r="G202" s="19">
        <f>'2023'!G204</f>
        <v>3675.777</v>
      </c>
      <c r="H202" s="19">
        <f>'2023'!H204</f>
        <v>1444.57</v>
      </c>
      <c r="I202" s="19">
        <f>'2023'!I204</f>
        <v>594.95600000000002</v>
      </c>
      <c r="J202" s="19">
        <f>'2023'!J204</f>
        <v>2734.6409999999996</v>
      </c>
      <c r="K202" s="19">
        <f t="shared" si="34"/>
        <v>8449.9439999999995</v>
      </c>
      <c r="L202" s="3">
        <v>8901.4</v>
      </c>
      <c r="M202" s="3">
        <v>8901.4</v>
      </c>
      <c r="N202" s="3">
        <v>1730.56</v>
      </c>
      <c r="O202" s="3">
        <v>1799.78</v>
      </c>
      <c r="P202" s="20">
        <f t="shared" si="35"/>
        <v>26358408.742680002</v>
      </c>
      <c r="Q202" s="20">
        <f t="shared" si="36"/>
        <v>10358780.3388</v>
      </c>
      <c r="R202" s="20">
        <f t="shared" si="36"/>
        <v>4225151.4287200002</v>
      </c>
      <c r="S202" s="20">
        <f t="shared" si="37"/>
        <v>19420381.218419995</v>
      </c>
      <c r="T202" s="20">
        <f t="shared" si="38"/>
        <v>60362721.728619993</v>
      </c>
      <c r="U202" s="23"/>
      <c r="V202" s="23"/>
      <c r="W202" s="23"/>
      <c r="X202" s="22"/>
      <c r="Y202" s="22"/>
    </row>
    <row r="203" spans="1:25" s="5" customFormat="1" ht="60" customHeight="1">
      <c r="A203" s="17" t="s">
        <v>221</v>
      </c>
      <c r="B203" s="18" t="s">
        <v>222</v>
      </c>
      <c r="C203" s="18" t="s">
        <v>191</v>
      </c>
      <c r="D203" s="18" t="s">
        <v>223</v>
      </c>
      <c r="E203" s="18"/>
      <c r="F203" s="18"/>
      <c r="G203" s="19">
        <f>'2023'!G205</f>
        <v>1448.8980000000001</v>
      </c>
      <c r="H203" s="19">
        <f>'2023'!H205</f>
        <v>673.702</v>
      </c>
      <c r="I203" s="19">
        <f>'2023'!I205</f>
        <v>269.29000000000002</v>
      </c>
      <c r="J203" s="19">
        <f>'2023'!J205</f>
        <v>1131.9470000000001</v>
      </c>
      <c r="K203" s="19">
        <f t="shared" si="34"/>
        <v>3523.8370000000004</v>
      </c>
      <c r="L203" s="3">
        <v>9604.15</v>
      </c>
      <c r="M203" s="3">
        <v>9604.15</v>
      </c>
      <c r="N203" s="3">
        <v>1730.56</v>
      </c>
      <c r="O203" s="3">
        <v>1799.78</v>
      </c>
      <c r="P203" s="20">
        <f t="shared" si="35"/>
        <v>11408028.803820001</v>
      </c>
      <c r="Q203" s="20">
        <f t="shared" si="36"/>
        <v>5304453.3301800005</v>
      </c>
      <c r="R203" s="20">
        <f t="shared" si="36"/>
        <v>2101638.7973000002</v>
      </c>
      <c r="S203" s="20">
        <f t="shared" si="37"/>
        <v>8834133.2083900012</v>
      </c>
      <c r="T203" s="20">
        <f t="shared" si="38"/>
        <v>27648254.139690004</v>
      </c>
      <c r="U203" s="23"/>
      <c r="V203" s="23"/>
      <c r="W203" s="23"/>
      <c r="X203" s="22"/>
      <c r="Y203" s="22"/>
    </row>
    <row r="204" spans="1:25" s="5" customFormat="1" ht="14.25" customHeight="1">
      <c r="A204" s="17"/>
      <c r="B204" s="18"/>
      <c r="C204" s="18"/>
      <c r="D204" s="18"/>
      <c r="E204" s="18"/>
      <c r="F204" s="18"/>
      <c r="G204" s="19"/>
      <c r="H204" s="19"/>
      <c r="I204" s="19"/>
      <c r="J204" s="19"/>
      <c r="K204" s="19"/>
      <c r="L204" s="3"/>
      <c r="M204" s="3"/>
      <c r="N204" s="3"/>
      <c r="O204" s="3"/>
      <c r="P204" s="20"/>
      <c r="Q204" s="20"/>
      <c r="R204" s="20"/>
      <c r="S204" s="20"/>
      <c r="T204" s="20"/>
      <c r="U204" s="23"/>
      <c r="V204" s="23"/>
      <c r="W204" s="23"/>
      <c r="X204" s="22"/>
      <c r="Y204" s="22"/>
    </row>
    <row r="205" spans="1:25" s="5" customFormat="1" ht="54" customHeight="1">
      <c r="A205" s="17" t="s">
        <v>40</v>
      </c>
      <c r="B205" s="18" t="s">
        <v>41</v>
      </c>
      <c r="C205" s="18" t="s">
        <v>224</v>
      </c>
      <c r="D205" s="18" t="s">
        <v>225</v>
      </c>
      <c r="E205" s="18"/>
      <c r="F205" s="18"/>
      <c r="G205" s="19">
        <f>'2023'!G207</f>
        <v>147.16300000000001</v>
      </c>
      <c r="H205" s="19">
        <f>'2023'!H207</f>
        <v>70.412999999999997</v>
      </c>
      <c r="I205" s="19">
        <f>'2023'!I207</f>
        <v>34.661999999999999</v>
      </c>
      <c r="J205" s="19">
        <f>'2023'!J207</f>
        <v>165.66300000000001</v>
      </c>
      <c r="K205" s="19">
        <f t="shared" ref="K205:K211" si="39">G205+H205+I205+J205</f>
        <v>417.90100000000007</v>
      </c>
      <c r="L205" s="3">
        <v>12222.49</v>
      </c>
      <c r="M205" s="3">
        <v>13654.569826795723</v>
      </c>
      <c r="N205" s="3">
        <v>1973.92</v>
      </c>
      <c r="O205" s="3">
        <v>2052.8768</v>
      </c>
      <c r="P205" s="20">
        <f t="shared" si="35"/>
        <v>1508210.30691</v>
      </c>
      <c r="Q205" s="20">
        <f t="shared" si="36"/>
        <v>721632.55940999999</v>
      </c>
      <c r="R205" s="20">
        <f t="shared" si="36"/>
        <v>402137.88369479333</v>
      </c>
      <c r="S205" s="20">
        <f t="shared" si="37"/>
        <v>1921971.2718980601</v>
      </c>
      <c r="T205" s="20">
        <f t="shared" si="38"/>
        <v>4553952.0219128532</v>
      </c>
      <c r="U205" s="23"/>
      <c r="V205" s="23"/>
      <c r="W205" s="23"/>
      <c r="X205" s="22"/>
      <c r="Y205" s="22"/>
    </row>
    <row r="206" spans="1:25" s="5" customFormat="1" ht="54" customHeight="1">
      <c r="A206" s="17" t="s">
        <v>40</v>
      </c>
      <c r="B206" s="18" t="s">
        <v>41</v>
      </c>
      <c r="C206" s="18" t="s">
        <v>224</v>
      </c>
      <c r="D206" s="18" t="s">
        <v>401</v>
      </c>
      <c r="E206" s="18" t="s">
        <v>402</v>
      </c>
      <c r="F206" s="18"/>
      <c r="G206" s="19">
        <f>'2023'!G208</f>
        <v>67.391999999999996</v>
      </c>
      <c r="H206" s="19">
        <f>'2023'!H208</f>
        <v>36.231999999999999</v>
      </c>
      <c r="I206" s="19">
        <f>'2023'!I208</f>
        <v>22.465</v>
      </c>
      <c r="J206" s="19">
        <f>'2023'!J208</f>
        <v>67.394999999999996</v>
      </c>
      <c r="K206" s="19">
        <f t="shared" si="39"/>
        <v>193.48399999999998</v>
      </c>
      <c r="L206" s="3">
        <v>9703.1455399061088</v>
      </c>
      <c r="M206" s="3">
        <v>9703.1455399061088</v>
      </c>
      <c r="N206" s="3">
        <v>1973.92</v>
      </c>
      <c r="O206" s="3">
        <v>2052.8768</v>
      </c>
      <c r="P206" s="20">
        <f t="shared" si="35"/>
        <v>520887.96758535242</v>
      </c>
      <c r="Q206" s="20">
        <f t="shared" si="36"/>
        <v>280045.29976187815</v>
      </c>
      <c r="R206" s="20">
        <f t="shared" si="36"/>
        <v>171863.28724199074</v>
      </c>
      <c r="S206" s="20">
        <f t="shared" si="37"/>
        <v>515589.86172597215</v>
      </c>
      <c r="T206" s="20">
        <f t="shared" si="38"/>
        <v>1488386.4163151933</v>
      </c>
      <c r="U206" s="23"/>
      <c r="V206" s="23"/>
      <c r="W206" s="23"/>
      <c r="X206" s="22"/>
      <c r="Y206" s="22"/>
    </row>
    <row r="207" spans="1:25" s="5" customFormat="1" ht="54" customHeight="1">
      <c r="A207" s="17" t="s">
        <v>40</v>
      </c>
      <c r="B207" s="18" t="s">
        <v>41</v>
      </c>
      <c r="C207" s="18" t="s">
        <v>224</v>
      </c>
      <c r="D207" s="18" t="s">
        <v>401</v>
      </c>
      <c r="E207" s="18" t="s">
        <v>403</v>
      </c>
      <c r="F207" s="18"/>
      <c r="G207" s="19">
        <f>'2023'!G209</f>
        <v>121.74300000000001</v>
      </c>
      <c r="H207" s="19">
        <f>'2023'!H209</f>
        <v>61.526000000000003</v>
      </c>
      <c r="I207" s="19">
        <f>'2023'!I209</f>
        <v>21.643999999999998</v>
      </c>
      <c r="J207" s="19">
        <f>'2023'!J209</f>
        <v>121.74600000000001</v>
      </c>
      <c r="K207" s="19">
        <f t="shared" si="39"/>
        <v>326.65899999999999</v>
      </c>
      <c r="L207" s="3">
        <v>5697.9311510791376</v>
      </c>
      <c r="M207" s="3">
        <v>5697.9311510791385</v>
      </c>
      <c r="N207" s="3">
        <v>1973.92</v>
      </c>
      <c r="O207" s="3">
        <v>2052.8768</v>
      </c>
      <c r="P207" s="20">
        <f t="shared" si="35"/>
        <v>453372.28956582746</v>
      </c>
      <c r="Q207" s="20">
        <f t="shared" si="36"/>
        <v>229123.51008129504</v>
      </c>
      <c r="R207" s="20">
        <f t="shared" si="36"/>
        <v>78893.556374756867</v>
      </c>
      <c r="S207" s="20">
        <f t="shared" si="37"/>
        <v>443770.78702648083</v>
      </c>
      <c r="T207" s="20">
        <f t="shared" si="38"/>
        <v>1205160.1430483602</v>
      </c>
      <c r="U207" s="23"/>
      <c r="V207" s="23"/>
      <c r="W207" s="23"/>
      <c r="X207" s="22"/>
      <c r="Y207" s="22"/>
    </row>
    <row r="208" spans="1:25" s="5" customFormat="1" ht="99" customHeight="1">
      <c r="A208" s="17" t="s">
        <v>35</v>
      </c>
      <c r="B208" s="18" t="s">
        <v>36</v>
      </c>
      <c r="C208" s="18" t="s">
        <v>224</v>
      </c>
      <c r="D208" s="18" t="s">
        <v>404</v>
      </c>
      <c r="E208" s="18"/>
      <c r="F208" s="18"/>
      <c r="G208" s="19">
        <f>'2023'!G210</f>
        <v>2308.4360000000001</v>
      </c>
      <c r="H208" s="19">
        <f>'2023'!H210</f>
        <v>1104.1010000000001</v>
      </c>
      <c r="I208" s="19">
        <f>'2023'!I210</f>
        <v>535.39</v>
      </c>
      <c r="J208" s="19">
        <f>'2023'!J210</f>
        <v>2355.7350000000001</v>
      </c>
      <c r="K208" s="19">
        <f t="shared" si="39"/>
        <v>6303.6620000000003</v>
      </c>
      <c r="L208" s="3">
        <v>7109.7976842107955</v>
      </c>
      <c r="M208" s="3">
        <v>7876.0775980761091</v>
      </c>
      <c r="N208" s="3">
        <v>1865.76</v>
      </c>
      <c r="O208" s="3">
        <v>1940.3904</v>
      </c>
      <c r="P208" s="20">
        <f t="shared" si="35"/>
        <v>12105525.375588832</v>
      </c>
      <c r="Q208" s="20">
        <f t="shared" si="36"/>
        <v>5789947.2511748243</v>
      </c>
      <c r="R208" s="20">
        <f t="shared" si="36"/>
        <v>3177907.5689779678</v>
      </c>
      <c r="S208" s="20">
        <f t="shared" si="37"/>
        <v>13982906.081559824</v>
      </c>
      <c r="T208" s="20">
        <f t="shared" si="38"/>
        <v>35056286.277301446</v>
      </c>
      <c r="U208" s="23"/>
      <c r="V208" s="23"/>
      <c r="W208" s="23"/>
      <c r="X208" s="22"/>
      <c r="Y208" s="22"/>
    </row>
    <row r="209" spans="1:25" s="5" customFormat="1" ht="51" customHeight="1">
      <c r="A209" s="17" t="s">
        <v>35</v>
      </c>
      <c r="B209" s="18" t="s">
        <v>36</v>
      </c>
      <c r="C209" s="18" t="s">
        <v>224</v>
      </c>
      <c r="D209" s="18" t="s">
        <v>226</v>
      </c>
      <c r="E209" s="18"/>
      <c r="F209" s="18"/>
      <c r="G209" s="19">
        <f>'2023'!G211</f>
        <v>549.43200000000002</v>
      </c>
      <c r="H209" s="19">
        <f>'2023'!H211</f>
        <v>258.48199999999997</v>
      </c>
      <c r="I209" s="19">
        <f>'2023'!I211</f>
        <v>141.23400000000001</v>
      </c>
      <c r="J209" s="19">
        <f>'2023'!J211</f>
        <v>552.63</v>
      </c>
      <c r="K209" s="19">
        <f t="shared" si="39"/>
        <v>1501.778</v>
      </c>
      <c r="L209" s="3">
        <v>7109.7976842107955</v>
      </c>
      <c r="M209" s="3">
        <v>7876.0775980761091</v>
      </c>
      <c r="N209" s="3">
        <v>1865.76</v>
      </c>
      <c r="O209" s="3">
        <v>1940.3904</v>
      </c>
      <c r="P209" s="20">
        <f t="shared" si="35"/>
        <v>2881242.1129113059</v>
      </c>
      <c r="Q209" s="20">
        <f t="shared" si="36"/>
        <v>1355489.3486901748</v>
      </c>
      <c r="R209" s="20">
        <f t="shared" si="36"/>
        <v>838320.84573308122</v>
      </c>
      <c r="S209" s="20">
        <f t="shared" si="37"/>
        <v>3280238.8162727999</v>
      </c>
      <c r="T209" s="20">
        <f t="shared" si="38"/>
        <v>8355291.1236073617</v>
      </c>
      <c r="U209" s="23"/>
      <c r="V209" s="23"/>
      <c r="W209" s="23"/>
      <c r="X209" s="22"/>
      <c r="Y209" s="22"/>
    </row>
    <row r="210" spans="1:25" s="5" customFormat="1" ht="51" customHeight="1">
      <c r="A210" s="17" t="s">
        <v>35</v>
      </c>
      <c r="B210" s="18" t="s">
        <v>36</v>
      </c>
      <c r="C210" s="18" t="s">
        <v>224</v>
      </c>
      <c r="D210" s="18" t="s">
        <v>227</v>
      </c>
      <c r="E210" s="18"/>
      <c r="F210" s="18"/>
      <c r="G210" s="19">
        <f>'2023'!G212</f>
        <v>79.956999999999994</v>
      </c>
      <c r="H210" s="19">
        <f>'2023'!H212</f>
        <v>35.704000000000001</v>
      </c>
      <c r="I210" s="19">
        <f>'2023'!I212</f>
        <v>22.04</v>
      </c>
      <c r="J210" s="19">
        <f>'2023'!J212</f>
        <v>77.388000000000005</v>
      </c>
      <c r="K210" s="19">
        <f t="shared" si="39"/>
        <v>215.089</v>
      </c>
      <c r="L210" s="3">
        <v>7135.8416645600018</v>
      </c>
      <c r="M210" s="3">
        <v>7902.7779182276645</v>
      </c>
      <c r="N210" s="3">
        <v>1288.9102720000001</v>
      </c>
      <c r="O210" s="3">
        <v>1340.4666828800002</v>
      </c>
      <c r="P210" s="20">
        <f t="shared" si="35"/>
        <v>467503.09335492004</v>
      </c>
      <c r="Q210" s="20">
        <f t="shared" si="36"/>
        <v>208758.8384399623</v>
      </c>
      <c r="R210" s="20">
        <f t="shared" si="36"/>
        <v>144633.33962706252</v>
      </c>
      <c r="S210" s="20">
        <f t="shared" si="37"/>
        <v>507844.14188108512</v>
      </c>
      <c r="T210" s="20">
        <f t="shared" si="38"/>
        <v>1328739.41330303</v>
      </c>
      <c r="U210" s="23"/>
      <c r="V210" s="23"/>
      <c r="W210" s="23"/>
      <c r="X210" s="22"/>
      <c r="Y210" s="22"/>
    </row>
    <row r="211" spans="1:25" s="5" customFormat="1" ht="90" customHeight="1">
      <c r="A211" s="17" t="s">
        <v>35</v>
      </c>
      <c r="B211" s="18" t="s">
        <v>36</v>
      </c>
      <c r="C211" s="18" t="s">
        <v>224</v>
      </c>
      <c r="D211" s="18" t="s">
        <v>405</v>
      </c>
      <c r="E211" s="18"/>
      <c r="F211" s="18" t="s">
        <v>400</v>
      </c>
      <c r="G211" s="19">
        <f>'2023'!G213</f>
        <v>1800.394</v>
      </c>
      <c r="H211" s="19">
        <f>'2023'!H213</f>
        <v>835.803</v>
      </c>
      <c r="I211" s="19">
        <f>'2023'!I213</f>
        <v>441.19099999999997</v>
      </c>
      <c r="J211" s="19">
        <f>'2023'!J213</f>
        <v>1823.212</v>
      </c>
      <c r="K211" s="19">
        <f t="shared" si="39"/>
        <v>4900.6000000000004</v>
      </c>
      <c r="L211" s="3">
        <v>8037.9641972000018</v>
      </c>
      <c r="M211" s="3">
        <v>8950.9181554004972</v>
      </c>
      <c r="N211" s="3">
        <v>1865.76</v>
      </c>
      <c r="O211" s="3">
        <v>1940.3904</v>
      </c>
      <c r="P211" s="20">
        <f t="shared" si="35"/>
        <v>11112399.4034137</v>
      </c>
      <c r="Q211" s="20">
        <f t="shared" si="36"/>
        <v>5158746.7846323531</v>
      </c>
      <c r="R211" s="20">
        <f t="shared" si="36"/>
        <v>3092981.7509329007</v>
      </c>
      <c r="S211" s="20">
        <f t="shared" si="37"/>
        <v>12781678.32997925</v>
      </c>
      <c r="T211" s="20">
        <f t="shared" si="38"/>
        <v>32145806.268958203</v>
      </c>
      <c r="U211" s="23"/>
      <c r="V211" s="23"/>
      <c r="W211" s="23"/>
      <c r="X211" s="22"/>
      <c r="Y211" s="22"/>
    </row>
    <row r="212" spans="1:25" s="5" customFormat="1" ht="54" customHeight="1">
      <c r="A212" s="184" t="s">
        <v>441</v>
      </c>
      <c r="B212" s="185"/>
      <c r="C212" s="185"/>
      <c r="D212" s="185"/>
      <c r="E212" s="63"/>
      <c r="F212" s="66"/>
      <c r="G212" s="68">
        <f>SUM(G8:G211)</f>
        <v>1969269.6887894596</v>
      </c>
      <c r="H212" s="68">
        <f>SUM(H8:H211)</f>
        <v>898170.73199999961</v>
      </c>
      <c r="I212" s="68">
        <f>SUM(I8:I211)</f>
        <v>404394.58480760024</v>
      </c>
      <c r="J212" s="68">
        <f>SUM(J8:J211)</f>
        <v>1587762.9469518992</v>
      </c>
      <c r="K212" s="68">
        <f>SUM(K8:K211)</f>
        <v>4859597.9525489639</v>
      </c>
      <c r="L212" s="70"/>
      <c r="M212" s="70"/>
      <c r="N212" s="70"/>
      <c r="O212" s="70"/>
      <c r="P212" s="69">
        <f>SUM(P8:P211)</f>
        <v>2039624431.0233929</v>
      </c>
      <c r="Q212" s="69">
        <f>SUM(Q8:Q211)</f>
        <v>925930651.659127</v>
      </c>
      <c r="R212" s="69">
        <f>SUM(R8:R211)</f>
        <v>492295235.98080456</v>
      </c>
      <c r="S212" s="69">
        <f>SUM(S8:S211)</f>
        <v>1979798371.8363171</v>
      </c>
      <c r="T212" s="69">
        <f>SUM(T8:T211)</f>
        <v>5437648690.4996414</v>
      </c>
      <c r="U212" s="75"/>
      <c r="V212" s="75"/>
      <c r="W212" s="75"/>
      <c r="X212" s="22"/>
      <c r="Y212" s="22"/>
    </row>
    <row r="213" spans="1:25" s="5" customFormat="1" ht="19.5" customHeight="1">
      <c r="A213" s="24"/>
      <c r="B213" s="25"/>
      <c r="C213" s="25"/>
      <c r="D213" s="25"/>
      <c r="E213" s="25"/>
      <c r="F213" s="26"/>
      <c r="G213" s="19"/>
      <c r="H213" s="19"/>
      <c r="I213" s="19"/>
      <c r="J213" s="19"/>
      <c r="K213" s="19"/>
      <c r="L213" s="27"/>
      <c r="M213" s="27"/>
      <c r="N213" s="27"/>
      <c r="O213" s="27"/>
      <c r="P213" s="28"/>
      <c r="Q213" s="28"/>
      <c r="R213" s="28"/>
      <c r="S213" s="28"/>
      <c r="T213" s="28"/>
      <c r="U213" s="29"/>
      <c r="V213" s="29"/>
      <c r="W213" s="30"/>
      <c r="X213" s="22"/>
      <c r="Y213" s="22"/>
    </row>
    <row r="214" spans="1:25" s="5" customFormat="1" ht="66" customHeight="1">
      <c r="A214" s="184" t="s">
        <v>435</v>
      </c>
      <c r="B214" s="185"/>
      <c r="C214" s="185"/>
      <c r="D214" s="185"/>
      <c r="E214" s="63"/>
      <c r="F214" s="66"/>
      <c r="G214" s="67"/>
      <c r="H214" s="67"/>
      <c r="I214" s="67"/>
      <c r="J214" s="67"/>
      <c r="K214" s="68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4"/>
      <c r="X214" s="22"/>
      <c r="Y214" s="22"/>
    </row>
    <row r="215" spans="1:25" s="96" customFormat="1" ht="63" customHeight="1">
      <c r="A215" s="89" t="s">
        <v>144</v>
      </c>
      <c r="B215" s="123" t="s">
        <v>145</v>
      </c>
      <c r="C215" s="90" t="s">
        <v>138</v>
      </c>
      <c r="D215" s="124"/>
      <c r="E215" s="125"/>
      <c r="F215" s="124" t="s">
        <v>436</v>
      </c>
      <c r="G215" s="91">
        <f>372.65*0.6</f>
        <v>223.58999999999997</v>
      </c>
      <c r="H215" s="91">
        <f>372.65-G215</f>
        <v>149.06</v>
      </c>
      <c r="I215" s="91">
        <f>213.4*0.25</f>
        <v>53.35</v>
      </c>
      <c r="J215" s="91">
        <f>213.4*0.75</f>
        <v>160.05000000000001</v>
      </c>
      <c r="K215" s="91">
        <f>SUM(G215:J215)</f>
        <v>586.04999999999995</v>
      </c>
      <c r="L215" s="92">
        <v>7079.5979307599982</v>
      </c>
      <c r="M215" s="92">
        <v>7079.5979307600001</v>
      </c>
      <c r="N215" s="92">
        <v>1901.4528000000003</v>
      </c>
      <c r="O215" s="92">
        <v>1977.5109120000004</v>
      </c>
      <c r="P215" s="93">
        <f>G215*(L215-N215)</f>
        <v>1157781.4697866279</v>
      </c>
      <c r="Q215" s="93">
        <f t="shared" ref="Q215:R218" si="40">(L215-N215)*H215</f>
        <v>771854.31319108536</v>
      </c>
      <c r="R215" s="93">
        <f t="shared" si="40"/>
        <v>272196.34245084599</v>
      </c>
      <c r="S215" s="93">
        <f t="shared" ref="S215:S218" si="41">(M215-O215)*J215</f>
        <v>816589.02735253796</v>
      </c>
      <c r="T215" s="93">
        <f>SUM(P215:S215)</f>
        <v>3018421.1527810972</v>
      </c>
      <c r="U215" s="94"/>
      <c r="V215" s="94"/>
      <c r="W215" s="94"/>
      <c r="X215" s="95"/>
      <c r="Y215" s="95"/>
    </row>
    <row r="216" spans="1:25" s="96" customFormat="1" ht="63" customHeight="1">
      <c r="A216" s="89" t="s">
        <v>144</v>
      </c>
      <c r="B216" s="123" t="s">
        <v>145</v>
      </c>
      <c r="C216" s="90" t="s">
        <v>138</v>
      </c>
      <c r="D216" s="124"/>
      <c r="E216" s="125"/>
      <c r="F216" s="124" t="s">
        <v>437</v>
      </c>
      <c r="G216" s="91">
        <f>4149.85/5*3</f>
        <v>2489.91</v>
      </c>
      <c r="H216" s="91">
        <f>4149.85-G216</f>
        <v>1659.9400000000005</v>
      </c>
      <c r="I216" s="91">
        <v>0</v>
      </c>
      <c r="J216" s="91">
        <v>2131.2600000000002</v>
      </c>
      <c r="K216" s="91">
        <f t="shared" ref="K216:K218" si="42">SUM(G216:J216)</f>
        <v>6281.1100000000006</v>
      </c>
      <c r="L216" s="92">
        <f>'2024'!M216</f>
        <v>185.17711100000002</v>
      </c>
      <c r="M216" s="92">
        <v>192.66072444000002</v>
      </c>
      <c r="N216" s="92">
        <f>'2024'!O216</f>
        <v>70.283199999999994</v>
      </c>
      <c r="O216" s="92">
        <f>'2024'!O216*104%</f>
        <v>73.094527999999997</v>
      </c>
      <c r="P216" s="93">
        <f t="shared" ref="P216:P218" si="43">G216*(L216-N216)</f>
        <v>286075.49793801008</v>
      </c>
      <c r="Q216" s="93">
        <f t="shared" si="40"/>
        <v>190716.99862534011</v>
      </c>
      <c r="R216" s="93">
        <f t="shared" si="40"/>
        <v>0</v>
      </c>
      <c r="S216" s="93">
        <f t="shared" si="41"/>
        <v>254826.65182471447</v>
      </c>
      <c r="T216" s="93">
        <f t="shared" ref="T216:T218" si="44">SUM(P216:S216)</f>
        <v>731619.1483880647</v>
      </c>
      <c r="U216" s="94"/>
      <c r="V216" s="94"/>
      <c r="W216" s="94"/>
      <c r="X216" s="95"/>
      <c r="Y216" s="95"/>
    </row>
    <row r="217" spans="1:25" s="96" customFormat="1" ht="54" customHeight="1">
      <c r="A217" s="89">
        <v>2920015308</v>
      </c>
      <c r="B217" s="123" t="s">
        <v>155</v>
      </c>
      <c r="C217" s="90" t="s">
        <v>359</v>
      </c>
      <c r="D217" s="124"/>
      <c r="E217" s="125"/>
      <c r="F217" s="124" t="s">
        <v>436</v>
      </c>
      <c r="G217" s="91">
        <f>650.471+137.449</f>
        <v>787.92000000000007</v>
      </c>
      <c r="H217" s="91">
        <f>610.635+79.349</f>
        <v>689.98400000000004</v>
      </c>
      <c r="I217" s="91">
        <f>599.097+44.396</f>
        <v>643.49299999999994</v>
      </c>
      <c r="J217" s="91">
        <f>612.029+142.911</f>
        <v>754.94</v>
      </c>
      <c r="K217" s="91">
        <f t="shared" si="42"/>
        <v>2876.337</v>
      </c>
      <c r="L217" s="92">
        <v>3764.679926196106</v>
      </c>
      <c r="M217" s="92">
        <v>4216.8346953998162</v>
      </c>
      <c r="N217" s="92">
        <v>2725.6320000000001</v>
      </c>
      <c r="O217" s="92">
        <v>2834.6572800000004</v>
      </c>
      <c r="P217" s="93">
        <f t="shared" si="43"/>
        <v>818686.6420084358</v>
      </c>
      <c r="Q217" s="93">
        <f t="shared" si="40"/>
        <v>716926.44430849398</v>
      </c>
      <c r="R217" s="93">
        <f t="shared" si="40"/>
        <v>889421.49156787363</v>
      </c>
      <c r="S217" s="93">
        <f t="shared" si="41"/>
        <v>1043461.017981937</v>
      </c>
      <c r="T217" s="93">
        <f t="shared" si="44"/>
        <v>3468495.5958667407</v>
      </c>
      <c r="U217" s="94"/>
      <c r="V217" s="94"/>
      <c r="W217" s="94"/>
      <c r="X217" s="95"/>
      <c r="Y217" s="95"/>
    </row>
    <row r="218" spans="1:25" s="96" customFormat="1" ht="54" customHeight="1">
      <c r="A218" s="89">
        <v>2920015308</v>
      </c>
      <c r="B218" s="123" t="s">
        <v>155</v>
      </c>
      <c r="C218" s="90" t="s">
        <v>359</v>
      </c>
      <c r="D218" s="124"/>
      <c r="E218" s="125"/>
      <c r="F218" s="124" t="s">
        <v>437</v>
      </c>
      <c r="G218" s="91">
        <f>29912.082/2</f>
        <v>14956.040999999999</v>
      </c>
      <c r="H218" s="91">
        <f>20912.082/2</f>
        <v>10456.040999999999</v>
      </c>
      <c r="I218" s="91">
        <f>20250.926/2</f>
        <v>10125.463</v>
      </c>
      <c r="J218" s="91">
        <f>20250.926/2</f>
        <v>10125.463</v>
      </c>
      <c r="K218" s="91">
        <f t="shared" si="42"/>
        <v>45663.008000000002</v>
      </c>
      <c r="L218" s="92">
        <f>'2024'!L218</f>
        <v>85.69</v>
      </c>
      <c r="M218" s="92">
        <v>92.587515728400035</v>
      </c>
      <c r="N218" s="92">
        <f>'2024'!O218</f>
        <v>53.804842041600011</v>
      </c>
      <c r="O218" s="92">
        <f>'2024'!O218*104%</f>
        <v>55.957035723264013</v>
      </c>
      <c r="P218" s="93">
        <f t="shared" si="43"/>
        <v>476875.72971730644</v>
      </c>
      <c r="Q218" s="93">
        <f t="shared" si="40"/>
        <v>333392.51890450652</v>
      </c>
      <c r="R218" s="93">
        <f t="shared" si="40"/>
        <v>370900.56996424461</v>
      </c>
      <c r="S218" s="93">
        <f t="shared" si="41"/>
        <v>370900.56996424461</v>
      </c>
      <c r="T218" s="93">
        <f t="shared" si="44"/>
        <v>1552069.388550302</v>
      </c>
      <c r="U218" s="94"/>
      <c r="V218" s="94"/>
      <c r="W218" s="94"/>
      <c r="X218" s="95"/>
      <c r="Y218" s="95"/>
    </row>
    <row r="219" spans="1:25" s="96" customFormat="1" ht="61.5" customHeight="1">
      <c r="A219" s="89" t="s">
        <v>122</v>
      </c>
      <c r="B219" s="123" t="s">
        <v>123</v>
      </c>
      <c r="C219" s="90" t="s">
        <v>113</v>
      </c>
      <c r="D219" s="124" t="s">
        <v>116</v>
      </c>
      <c r="E219" s="125"/>
      <c r="F219" s="124" t="s">
        <v>436</v>
      </c>
      <c r="G219" s="91">
        <f>'2024'!G219</f>
        <v>2129.4575999999997</v>
      </c>
      <c r="H219" s="91">
        <f>'2024'!H219</f>
        <v>532.36439999999993</v>
      </c>
      <c r="I219" s="91">
        <f>'2024'!I219</f>
        <v>709.81920000000002</v>
      </c>
      <c r="J219" s="91">
        <f>'2024'!J219</f>
        <v>1064.7287999999999</v>
      </c>
      <c r="K219" s="91">
        <f>'2024'!K219</f>
        <v>4436.369999999999</v>
      </c>
      <c r="L219" s="92">
        <v>7976.3296253658518</v>
      </c>
      <c r="M219" s="92">
        <v>8526.3595696793855</v>
      </c>
      <c r="N219" s="92">
        <v>1712.529728</v>
      </c>
      <c r="O219" s="92">
        <v>1781.0309171200001</v>
      </c>
      <c r="P219" s="93">
        <f>G219*(L219-N219)</f>
        <v>13338496.296324933</v>
      </c>
      <c r="Q219" s="93">
        <f t="shared" ref="Q219:Q220" si="45">(L219-N219)*H219</f>
        <v>3334624.0740812332</v>
      </c>
      <c r="R219" s="93">
        <f t="shared" ref="R219:R220" si="46">(M219-O219)*I219</f>
        <v>4787963.7878967803</v>
      </c>
      <c r="S219" s="93">
        <f t="shared" ref="S219:S220" si="47">(M219-O219)*J219</f>
        <v>7181945.6818451695</v>
      </c>
      <c r="T219" s="93">
        <f>SUM(P219:S219)</f>
        <v>28643029.840148117</v>
      </c>
      <c r="U219" s="94"/>
      <c r="V219" s="94"/>
      <c r="W219" s="94"/>
      <c r="X219" s="95"/>
      <c r="Y219" s="95"/>
    </row>
    <row r="220" spans="1:25" s="96" customFormat="1" ht="61.5" customHeight="1">
      <c r="A220" s="89" t="s">
        <v>122</v>
      </c>
      <c r="B220" s="123" t="s">
        <v>123</v>
      </c>
      <c r="C220" s="90" t="s">
        <v>113</v>
      </c>
      <c r="D220" s="124" t="s">
        <v>116</v>
      </c>
      <c r="E220" s="125"/>
      <c r="F220" s="124" t="s">
        <v>437</v>
      </c>
      <c r="G220" s="91">
        <f>'2024'!G220</f>
        <v>9193.8959999999988</v>
      </c>
      <c r="H220" s="91">
        <f>'2024'!H220</f>
        <v>6129.2639999999992</v>
      </c>
      <c r="I220" s="91">
        <f>'2024'!I220</f>
        <v>2043.0880000000002</v>
      </c>
      <c r="J220" s="91">
        <f>'2024'!J220</f>
        <v>8172.3520000000008</v>
      </c>
      <c r="K220" s="91">
        <f>'2024'!K220</f>
        <v>25538.6</v>
      </c>
      <c r="L220" s="92">
        <f>'2024'!M220</f>
        <v>113.316</v>
      </c>
      <c r="M220" s="92">
        <v>106.31108628000001</v>
      </c>
      <c r="N220" s="92">
        <f>'2024'!O220</f>
        <v>49.316800000000001</v>
      </c>
      <c r="O220" s="92">
        <f>N220*1.04</f>
        <v>51.289472000000004</v>
      </c>
      <c r="P220" s="93">
        <f t="shared" ref="P220" si="48">G220*(L220-N220)</f>
        <v>588401.98888319999</v>
      </c>
      <c r="Q220" s="93">
        <f t="shared" si="45"/>
        <v>392267.99258879997</v>
      </c>
      <c r="R220" s="93">
        <f t="shared" si="46"/>
        <v>112413.99987609667</v>
      </c>
      <c r="S220" s="93">
        <f t="shared" si="47"/>
        <v>449655.99950438668</v>
      </c>
      <c r="T220" s="93">
        <f t="shared" ref="T220" si="49">SUM(P220:S220)</f>
        <v>1542739.9808524833</v>
      </c>
      <c r="U220" s="94"/>
      <c r="V220" s="94"/>
      <c r="W220" s="94"/>
      <c r="X220" s="95"/>
      <c r="Y220" s="95"/>
    </row>
    <row r="221" spans="1:25" s="96" customFormat="1" ht="52.5" customHeight="1">
      <c r="A221" s="89" t="s">
        <v>35</v>
      </c>
      <c r="B221" s="123" t="s">
        <v>36</v>
      </c>
      <c r="C221" s="90" t="s">
        <v>359</v>
      </c>
      <c r="D221" s="124" t="s">
        <v>375</v>
      </c>
      <c r="E221" s="125"/>
      <c r="F221" s="124" t="s">
        <v>436</v>
      </c>
      <c r="G221" s="91">
        <f>'2024'!G221</f>
        <v>1909.6092000000001</v>
      </c>
      <c r="H221" s="91">
        <f>'2024'!H221</f>
        <v>1273.0728000000001</v>
      </c>
      <c r="I221" s="91">
        <f>'2024'!I221</f>
        <v>424.35760000000005</v>
      </c>
      <c r="J221" s="91">
        <f>'2024'!J221</f>
        <v>1697.4304000000002</v>
      </c>
      <c r="K221" s="91">
        <f>'2024'!K221</f>
        <v>5304.47</v>
      </c>
      <c r="L221" s="92">
        <v>5132.6871645389992</v>
      </c>
      <c r="M221" s="92">
        <v>5132.6871645389992</v>
      </c>
      <c r="N221" s="92">
        <v>2271.36</v>
      </c>
      <c r="O221" s="92">
        <v>2362.2144000000003</v>
      </c>
      <c r="P221" s="93">
        <f t="shared" ref="P221:P222" si="50">G221*(L221-N221)</f>
        <v>5464016.6776135871</v>
      </c>
      <c r="Q221" s="93">
        <f t="shared" ref="Q221:Q222" si="51">(L221-N221)*H221</f>
        <v>3642677.7850757246</v>
      </c>
      <c r="R221" s="93">
        <f t="shared" ref="R221:R222" si="52">(M221-O221)*I221</f>
        <v>1175671.1732251348</v>
      </c>
      <c r="S221" s="93">
        <f t="shared" ref="S221:S222" si="53">(M221-O221)*J221</f>
        <v>4702684.6929005394</v>
      </c>
      <c r="T221" s="93">
        <f t="shared" ref="T221:T222" si="54">SUM(P221:S221)</f>
        <v>14985050.328814987</v>
      </c>
      <c r="U221" s="94"/>
      <c r="V221" s="94"/>
      <c r="W221" s="94"/>
      <c r="X221" s="95"/>
      <c r="Y221" s="95"/>
    </row>
    <row r="222" spans="1:25" s="96" customFormat="1" ht="52.5" customHeight="1">
      <c r="A222" s="89" t="s">
        <v>35</v>
      </c>
      <c r="B222" s="123" t="s">
        <v>36</v>
      </c>
      <c r="C222" s="90" t="s">
        <v>359</v>
      </c>
      <c r="D222" s="124" t="s">
        <v>375</v>
      </c>
      <c r="E222" s="125"/>
      <c r="F222" s="124" t="s">
        <v>437</v>
      </c>
      <c r="G222" s="91">
        <f>'2024'!G222</f>
        <v>38102.077499999999</v>
      </c>
      <c r="H222" s="91">
        <f>'2024'!H222</f>
        <v>38102.077499999999</v>
      </c>
      <c r="I222" s="91">
        <f>'2024'!I222</f>
        <v>38102.077499999999</v>
      </c>
      <c r="J222" s="91">
        <f>'2024'!J222</f>
        <v>38102.077499999999</v>
      </c>
      <c r="K222" s="91">
        <f>'2024'!K222</f>
        <v>152408.31</v>
      </c>
      <c r="L222" s="92">
        <f>'2024'!M222</f>
        <v>22.38</v>
      </c>
      <c r="M222" s="92">
        <v>22.99</v>
      </c>
      <c r="N222" s="92">
        <f>'2024'!O222</f>
        <v>19.510000000000002</v>
      </c>
      <c r="O222" s="92">
        <v>20.29</v>
      </c>
      <c r="P222" s="93">
        <f t="shared" si="50"/>
        <v>109352.9624249999</v>
      </c>
      <c r="Q222" s="93">
        <f t="shared" si="51"/>
        <v>109352.9624249999</v>
      </c>
      <c r="R222" s="93">
        <f t="shared" si="52"/>
        <v>102875.60924999996</v>
      </c>
      <c r="S222" s="93">
        <f t="shared" si="53"/>
        <v>102875.60924999996</v>
      </c>
      <c r="T222" s="93">
        <f t="shared" si="54"/>
        <v>424457.14334999974</v>
      </c>
      <c r="U222" s="94"/>
      <c r="V222" s="94"/>
      <c r="W222" s="94"/>
      <c r="X222" s="95"/>
      <c r="Y222" s="95"/>
    </row>
    <row r="223" spans="1:25" s="5" customFormat="1" ht="54" customHeight="1">
      <c r="A223" s="184" t="s">
        <v>446</v>
      </c>
      <c r="B223" s="185"/>
      <c r="C223" s="185"/>
      <c r="D223" s="185"/>
      <c r="E223" s="185"/>
      <c r="F223" s="66"/>
      <c r="G223" s="68"/>
      <c r="H223" s="68"/>
      <c r="I223" s="68"/>
      <c r="J223" s="68"/>
      <c r="K223" s="68"/>
      <c r="L223" s="70"/>
      <c r="M223" s="70"/>
      <c r="N223" s="70"/>
      <c r="O223" s="70"/>
      <c r="P223" s="69">
        <f>SUM(P215:P222)</f>
        <v>22239687.264697101</v>
      </c>
      <c r="Q223" s="69">
        <f t="shared" ref="Q223:T223" si="55">SUM(Q215:Q222)</f>
        <v>9491813.0892001837</v>
      </c>
      <c r="R223" s="69">
        <f t="shared" si="55"/>
        <v>7711442.9742309758</v>
      </c>
      <c r="S223" s="69">
        <f t="shared" si="55"/>
        <v>14922939.25062353</v>
      </c>
      <c r="T223" s="69">
        <f t="shared" si="55"/>
        <v>54365882.578751795</v>
      </c>
      <c r="U223" s="75"/>
      <c r="V223" s="75"/>
      <c r="W223" s="75"/>
      <c r="X223" s="22"/>
      <c r="Y223" s="22"/>
    </row>
    <row r="224" spans="1:25" s="102" customFormat="1" ht="65.25" customHeight="1">
      <c r="A224" s="187" t="s">
        <v>448</v>
      </c>
      <c r="B224" s="188"/>
      <c r="C224" s="188"/>
      <c r="D224" s="188"/>
      <c r="E224" s="99"/>
      <c r="F224" s="100"/>
      <c r="G224" s="86"/>
      <c r="H224" s="86"/>
      <c r="I224" s="86"/>
      <c r="J224" s="86"/>
      <c r="K224" s="86"/>
      <c r="L224" s="86"/>
      <c r="M224" s="86"/>
      <c r="N224" s="86"/>
      <c r="O224" s="86"/>
      <c r="P224" s="86">
        <f>P212+P223</f>
        <v>2061864118.28809</v>
      </c>
      <c r="Q224" s="86">
        <f>Q212+Q223</f>
        <v>935422464.74832714</v>
      </c>
      <c r="R224" s="86">
        <f>R212+R223</f>
        <v>500006678.95503557</v>
      </c>
      <c r="S224" s="86">
        <f>S212+S223</f>
        <v>1994721311.0869405</v>
      </c>
      <c r="T224" s="86">
        <f>T212+T223</f>
        <v>5492014573.078393</v>
      </c>
      <c r="U224" s="101">
        <f>U225+U226</f>
        <v>629218169.69001496</v>
      </c>
      <c r="V224" s="101">
        <f>V225+V226</f>
        <v>718068251.75581753</v>
      </c>
      <c r="W224" s="87">
        <f>T224+U224-V224</f>
        <v>5403164491.0125904</v>
      </c>
      <c r="X224" s="13"/>
      <c r="Y224" s="13"/>
    </row>
    <row r="225" spans="1:16139" s="77" customFormat="1" ht="38.25" customHeight="1">
      <c r="A225" s="189" t="s">
        <v>450</v>
      </c>
      <c r="B225" s="190"/>
      <c r="C225" s="190"/>
      <c r="D225" s="191"/>
      <c r="E225" s="82"/>
      <c r="F225" s="79"/>
      <c r="G225" s="80">
        <f>G212+G215+G217+G219+G221</f>
        <v>1974320.2655894598</v>
      </c>
      <c r="H225" s="80">
        <f t="shared" ref="H225:K225" si="56">H212+H215+H217+H219+H221</f>
        <v>900815.21319999965</v>
      </c>
      <c r="I225" s="80">
        <f t="shared" si="56"/>
        <v>406225.60460760025</v>
      </c>
      <c r="J225" s="80">
        <f t="shared" si="56"/>
        <v>1591440.0961518991</v>
      </c>
      <c r="K225" s="80">
        <f t="shared" si="56"/>
        <v>4872801.1795489639</v>
      </c>
      <c r="L225" s="80"/>
      <c r="M225" s="80"/>
      <c r="N225" s="80"/>
      <c r="O225" s="80"/>
      <c r="P225" s="80">
        <f>P215+P217+P212+P219+P221</f>
        <v>2060403412.1091263</v>
      </c>
      <c r="Q225" s="80">
        <f t="shared" ref="Q225:T225" si="57">Q215+Q217+Q212+Q219+Q221</f>
        <v>934396734.27578354</v>
      </c>
      <c r="R225" s="80">
        <f t="shared" si="57"/>
        <v>499420488.77594519</v>
      </c>
      <c r="S225" s="80">
        <f t="shared" si="57"/>
        <v>1993543052.2563975</v>
      </c>
      <c r="T225" s="80">
        <f t="shared" si="57"/>
        <v>5487763687.4172525</v>
      </c>
      <c r="U225" s="81">
        <f>'2024'!V225</f>
        <v>628818137.11119556</v>
      </c>
      <c r="V225" s="81">
        <f>S225*0.36</f>
        <v>717675498.81230307</v>
      </c>
      <c r="W225" s="83">
        <f t="shared" ref="W225:W226" si="58">T225+U225-V225</f>
        <v>5398906325.7161446</v>
      </c>
      <c r="X225" s="76"/>
      <c r="Y225" s="76"/>
    </row>
    <row r="226" spans="1:16139" s="77" customFormat="1" ht="38.25" customHeight="1">
      <c r="A226" s="189" t="s">
        <v>437</v>
      </c>
      <c r="B226" s="190"/>
      <c r="C226" s="190"/>
      <c r="D226" s="191"/>
      <c r="E226" s="82"/>
      <c r="F226" s="79"/>
      <c r="G226" s="80">
        <f>G218+G216+G220+G222</f>
        <v>64741.924500000001</v>
      </c>
      <c r="H226" s="80">
        <f t="shared" ref="H226:K226" si="59">H218+H216+H220+H222</f>
        <v>56347.322499999995</v>
      </c>
      <c r="I226" s="80">
        <f t="shared" si="59"/>
        <v>50270.628499999999</v>
      </c>
      <c r="J226" s="80">
        <f t="shared" si="59"/>
        <v>58531.152499999997</v>
      </c>
      <c r="K226" s="80">
        <f t="shared" si="59"/>
        <v>229891.02799999999</v>
      </c>
      <c r="L226" s="80"/>
      <c r="M226" s="80"/>
      <c r="N226" s="80"/>
      <c r="O226" s="80"/>
      <c r="P226" s="80">
        <f>P216+P218+P220+P222</f>
        <v>1460706.1789635161</v>
      </c>
      <c r="Q226" s="80">
        <f t="shared" ref="Q226:T226" si="60">Q216+Q218+Q220+Q222</f>
        <v>1025730.4725436465</v>
      </c>
      <c r="R226" s="80">
        <f t="shared" si="60"/>
        <v>586190.1790903412</v>
      </c>
      <c r="S226" s="80">
        <f t="shared" si="60"/>
        <v>1178258.8305433458</v>
      </c>
      <c r="T226" s="80">
        <f t="shared" si="60"/>
        <v>4250885.6611408498</v>
      </c>
      <c r="U226" s="81">
        <f>'2024'!V226</f>
        <v>400032.57881939824</v>
      </c>
      <c r="V226" s="81">
        <f>S226/3</f>
        <v>392752.94351444859</v>
      </c>
      <c r="W226" s="83">
        <f t="shared" si="58"/>
        <v>4258165.2964457991</v>
      </c>
      <c r="X226" s="76"/>
      <c r="Y226" s="76"/>
    </row>
    <row r="227" spans="1:16139" s="34" customFormat="1" ht="20.25" customHeight="1">
      <c r="A227" s="35"/>
      <c r="B227" s="36"/>
      <c r="C227" s="36"/>
      <c r="D227" s="36"/>
      <c r="E227" s="33"/>
      <c r="F227" s="31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28"/>
      <c r="V227" s="28"/>
      <c r="W227" s="61"/>
      <c r="X227" s="22"/>
      <c r="Y227" s="22"/>
    </row>
    <row r="228" spans="1:16139" s="34" customFormat="1" ht="47.25" customHeight="1">
      <c r="A228" s="198" t="s">
        <v>291</v>
      </c>
      <c r="B228" s="199"/>
      <c r="C228" s="199"/>
      <c r="D228" s="199"/>
      <c r="E228" s="71"/>
      <c r="F228" s="71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8"/>
      <c r="X228" s="22"/>
      <c r="Y228" s="22"/>
    </row>
    <row r="229" spans="1:16139" s="132" customFormat="1" ht="53.25" customHeight="1">
      <c r="A229" s="127">
        <v>2914001089</v>
      </c>
      <c r="B229" s="90" t="s">
        <v>270</v>
      </c>
      <c r="C229" s="90" t="s">
        <v>91</v>
      </c>
      <c r="D229" s="90" t="s">
        <v>271</v>
      </c>
      <c r="E229" s="90"/>
      <c r="F229" s="90"/>
      <c r="G229" s="91">
        <f>'2023'!G239</f>
        <v>77.650000000000006</v>
      </c>
      <c r="H229" s="91">
        <f>'2023'!H239</f>
        <v>20.990000000000002</v>
      </c>
      <c r="I229" s="91">
        <f>'2023'!I239</f>
        <v>9.0500000000000007</v>
      </c>
      <c r="J229" s="91">
        <f>'2023'!J239</f>
        <v>48.45</v>
      </c>
      <c r="K229" s="91">
        <f t="shared" ref="K229:K242" si="61">G229+H229+I229+J229</f>
        <v>156.14000000000001</v>
      </c>
      <c r="L229" s="129">
        <v>14082.22554545455</v>
      </c>
      <c r="M229" s="92">
        <v>14082.22554545455</v>
      </c>
      <c r="N229" s="129">
        <v>2033.4080000000001</v>
      </c>
      <c r="O229" s="92">
        <v>2114.7443200000002</v>
      </c>
      <c r="P229" s="93">
        <f t="shared" ref="P229:P242" si="62">G229*(L229-N229)</f>
        <v>935590.68240454595</v>
      </c>
      <c r="Q229" s="93">
        <f t="shared" ref="Q229:R242" si="63">(L229-N229)*H229</f>
        <v>252904.68027909106</v>
      </c>
      <c r="R229" s="93">
        <f t="shared" si="63"/>
        <v>108305.70509036368</v>
      </c>
      <c r="S229" s="93">
        <f t="shared" ref="S229:S242" si="64">(M229-O229)*J229</f>
        <v>579824.46537327301</v>
      </c>
      <c r="T229" s="93">
        <f t="shared" ref="T229:T242" si="65">SUM(P229:S229)</f>
        <v>1876625.5331472738</v>
      </c>
      <c r="U229" s="133"/>
      <c r="V229" s="131"/>
      <c r="W229" s="131"/>
      <c r="X229" s="95"/>
      <c r="Y229" s="95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34"/>
      <c r="DM229" s="134"/>
      <c r="DN229" s="134"/>
      <c r="DO229" s="134"/>
      <c r="DP229" s="134"/>
      <c r="DQ229" s="134"/>
      <c r="DR229" s="134"/>
      <c r="DS229" s="134"/>
      <c r="DT229" s="134"/>
      <c r="DU229" s="134"/>
      <c r="DV229" s="134"/>
      <c r="DW229" s="134"/>
      <c r="DX229" s="134"/>
      <c r="DY229" s="134"/>
      <c r="DZ229" s="134"/>
      <c r="EA229" s="134"/>
      <c r="EB229" s="134"/>
      <c r="EC229" s="134"/>
      <c r="ED229" s="134"/>
      <c r="EE229" s="134"/>
      <c r="EF229" s="134"/>
      <c r="EG229" s="134"/>
      <c r="EH229" s="134"/>
      <c r="EI229" s="134"/>
      <c r="EJ229" s="134"/>
      <c r="EK229" s="134"/>
      <c r="EL229" s="134"/>
      <c r="EM229" s="134"/>
      <c r="EN229" s="134"/>
      <c r="EO229" s="134"/>
      <c r="EP229" s="134"/>
      <c r="EQ229" s="134"/>
      <c r="ER229" s="134"/>
      <c r="ES229" s="134"/>
      <c r="ET229" s="134"/>
      <c r="EU229" s="134"/>
      <c r="EV229" s="134"/>
      <c r="EW229" s="134"/>
      <c r="EX229" s="134"/>
      <c r="EY229" s="134"/>
      <c r="EZ229" s="134"/>
      <c r="FA229" s="134"/>
      <c r="FB229" s="134"/>
      <c r="FC229" s="134"/>
      <c r="FD229" s="134"/>
      <c r="FE229" s="134"/>
      <c r="FF229" s="134"/>
      <c r="FG229" s="134"/>
      <c r="FH229" s="134"/>
      <c r="FI229" s="134"/>
      <c r="FJ229" s="134"/>
      <c r="FK229" s="134"/>
      <c r="FL229" s="134"/>
      <c r="FM229" s="134"/>
      <c r="FN229" s="134"/>
      <c r="FO229" s="134"/>
      <c r="FP229" s="134"/>
      <c r="FQ229" s="134"/>
      <c r="FR229" s="134"/>
      <c r="FS229" s="134"/>
      <c r="FT229" s="134"/>
      <c r="FU229" s="134"/>
      <c r="FV229" s="134"/>
      <c r="FW229" s="134"/>
      <c r="FX229" s="134"/>
      <c r="FY229" s="134"/>
      <c r="FZ229" s="134"/>
      <c r="GA229" s="134"/>
      <c r="GB229" s="134"/>
    </row>
    <row r="230" spans="1:16139" s="132" customFormat="1" ht="53.25" customHeight="1">
      <c r="A230" s="127">
        <v>2919003788</v>
      </c>
      <c r="B230" s="90" t="s">
        <v>272</v>
      </c>
      <c r="C230" s="90" t="s">
        <v>138</v>
      </c>
      <c r="D230" s="90" t="s">
        <v>273</v>
      </c>
      <c r="E230" s="90"/>
      <c r="F230" s="90"/>
      <c r="G230" s="91">
        <f>'2023'!G240</f>
        <v>15.561</v>
      </c>
      <c r="H230" s="91">
        <f>'2023'!H240</f>
        <v>8.0310000000000006</v>
      </c>
      <c r="I230" s="91">
        <f>'2023'!I240</f>
        <v>5.1870000000000003</v>
      </c>
      <c r="J230" s="91">
        <f>'2023'!J240</f>
        <v>15.561</v>
      </c>
      <c r="K230" s="91">
        <f t="shared" si="61"/>
        <v>44.34</v>
      </c>
      <c r="L230" s="129">
        <v>5684.5800000000017</v>
      </c>
      <c r="M230" s="92">
        <v>6292.6978604651149</v>
      </c>
      <c r="N230" s="129">
        <v>1901.4528000000003</v>
      </c>
      <c r="O230" s="92">
        <v>1977.5109120000004</v>
      </c>
      <c r="P230" s="93">
        <f t="shared" si="62"/>
        <v>58869.242359200027</v>
      </c>
      <c r="Q230" s="93">
        <f t="shared" si="63"/>
        <v>30382.294543200016</v>
      </c>
      <c r="R230" s="93">
        <f t="shared" si="63"/>
        <v>22382.87470168855</v>
      </c>
      <c r="S230" s="93">
        <f t="shared" si="64"/>
        <v>67148.624105065639</v>
      </c>
      <c r="T230" s="93">
        <f t="shared" si="65"/>
        <v>178783.03570915421</v>
      </c>
      <c r="U230" s="130"/>
      <c r="V230" s="131"/>
      <c r="W230" s="131"/>
      <c r="X230" s="95"/>
      <c r="Y230" s="9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  <c r="BI230" s="135"/>
      <c r="BJ230" s="135"/>
      <c r="BK230" s="135"/>
      <c r="BL230" s="135"/>
      <c r="BM230" s="135"/>
      <c r="BN230" s="135"/>
      <c r="BO230" s="135"/>
      <c r="BP230" s="135"/>
      <c r="BQ230" s="135"/>
      <c r="BR230" s="135"/>
      <c r="BS230" s="135"/>
      <c r="BT230" s="135"/>
      <c r="BU230" s="135"/>
      <c r="BV230" s="135"/>
      <c r="BW230" s="135"/>
      <c r="BX230" s="135"/>
      <c r="BY230" s="135"/>
      <c r="BZ230" s="135"/>
      <c r="CA230" s="135"/>
      <c r="CB230" s="135"/>
      <c r="CC230" s="135"/>
      <c r="CD230" s="135"/>
      <c r="CE230" s="135"/>
      <c r="CF230" s="135"/>
      <c r="CG230" s="135"/>
      <c r="CH230" s="135"/>
      <c r="CI230" s="135"/>
      <c r="CJ230" s="135"/>
      <c r="CK230" s="135"/>
      <c r="CL230" s="135"/>
      <c r="CM230" s="135"/>
      <c r="CN230" s="135"/>
      <c r="CO230" s="135"/>
      <c r="CP230" s="135"/>
      <c r="CQ230" s="135"/>
      <c r="CR230" s="135"/>
      <c r="CS230" s="135"/>
      <c r="CT230" s="135"/>
      <c r="CU230" s="135"/>
      <c r="CV230" s="135"/>
      <c r="CW230" s="135"/>
      <c r="CX230" s="135"/>
      <c r="CY230" s="135"/>
      <c r="CZ230" s="135"/>
      <c r="DA230" s="135"/>
      <c r="DB230" s="135"/>
      <c r="DC230" s="135"/>
      <c r="DD230" s="135"/>
      <c r="DE230" s="135"/>
      <c r="DF230" s="135"/>
      <c r="DG230" s="135"/>
      <c r="DH230" s="135"/>
      <c r="DI230" s="135"/>
      <c r="DJ230" s="135"/>
      <c r="DK230" s="135"/>
      <c r="DL230" s="135"/>
      <c r="DM230" s="135"/>
      <c r="DN230" s="135"/>
      <c r="DO230" s="135"/>
      <c r="DP230" s="135"/>
      <c r="DQ230" s="135"/>
      <c r="DR230" s="135"/>
      <c r="DS230" s="135"/>
      <c r="DT230" s="135"/>
      <c r="DU230" s="135"/>
      <c r="DV230" s="135"/>
      <c r="DW230" s="135"/>
      <c r="DX230" s="135"/>
      <c r="DY230" s="135"/>
      <c r="DZ230" s="135"/>
      <c r="EA230" s="135"/>
      <c r="EB230" s="135"/>
      <c r="EC230" s="135"/>
      <c r="ED230" s="135"/>
      <c r="EE230" s="135"/>
      <c r="EF230" s="135"/>
      <c r="EG230" s="135"/>
      <c r="EH230" s="135"/>
      <c r="EI230" s="135"/>
      <c r="EJ230" s="135"/>
      <c r="EK230" s="135"/>
      <c r="EL230" s="135"/>
      <c r="EM230" s="135"/>
      <c r="EN230" s="135"/>
      <c r="EO230" s="135"/>
      <c r="EP230" s="135"/>
      <c r="EQ230" s="135"/>
      <c r="ER230" s="135"/>
      <c r="ES230" s="135"/>
      <c r="ET230" s="135"/>
      <c r="EU230" s="135"/>
      <c r="EV230" s="135"/>
      <c r="EW230" s="135"/>
      <c r="EX230" s="135"/>
      <c r="EY230" s="135"/>
      <c r="EZ230" s="135"/>
      <c r="FA230" s="135"/>
      <c r="FB230" s="135"/>
      <c r="FC230" s="135"/>
      <c r="FD230" s="135"/>
      <c r="FE230" s="135"/>
      <c r="FF230" s="135"/>
      <c r="FG230" s="135"/>
      <c r="FH230" s="135"/>
      <c r="FI230" s="135"/>
      <c r="FJ230" s="135"/>
      <c r="FK230" s="135"/>
      <c r="FL230" s="135"/>
      <c r="FM230" s="135"/>
      <c r="FN230" s="135"/>
      <c r="FO230" s="135"/>
      <c r="FP230" s="135"/>
      <c r="FQ230" s="135"/>
      <c r="FR230" s="135"/>
      <c r="FS230" s="135"/>
      <c r="FT230" s="135"/>
      <c r="FU230" s="135"/>
      <c r="FV230" s="135"/>
      <c r="FW230" s="135"/>
      <c r="FX230" s="135"/>
      <c r="FY230" s="135"/>
      <c r="FZ230" s="135"/>
      <c r="GA230" s="135"/>
      <c r="GB230" s="135"/>
      <c r="GC230" s="135"/>
      <c r="GD230" s="135"/>
      <c r="GE230" s="135"/>
      <c r="GF230" s="135"/>
      <c r="GG230" s="135"/>
      <c r="GH230" s="135"/>
      <c r="GI230" s="135"/>
      <c r="GJ230" s="135"/>
      <c r="GK230" s="135"/>
      <c r="GL230" s="135"/>
      <c r="GM230" s="135"/>
      <c r="GN230" s="135"/>
      <c r="GO230" s="135"/>
      <c r="GP230" s="135"/>
      <c r="GQ230" s="135"/>
      <c r="GR230" s="135"/>
      <c r="GS230" s="135"/>
      <c r="GT230" s="135"/>
      <c r="GU230" s="135"/>
      <c r="GV230" s="135"/>
      <c r="GW230" s="135"/>
      <c r="GX230" s="135"/>
      <c r="GY230" s="135"/>
      <c r="GZ230" s="135"/>
      <c r="HA230" s="135"/>
      <c r="HB230" s="135"/>
      <c r="HC230" s="135"/>
      <c r="HD230" s="135"/>
      <c r="HE230" s="135"/>
      <c r="HF230" s="135"/>
      <c r="HG230" s="135"/>
      <c r="HH230" s="135"/>
      <c r="HI230" s="135"/>
      <c r="HJ230" s="135"/>
      <c r="HK230" s="135"/>
      <c r="HL230" s="135"/>
      <c r="HM230" s="135"/>
      <c r="HN230" s="135"/>
      <c r="HO230" s="135"/>
      <c r="HP230" s="135"/>
      <c r="HQ230" s="135"/>
      <c r="HR230" s="135"/>
      <c r="HS230" s="135"/>
      <c r="HT230" s="135"/>
      <c r="HU230" s="135"/>
      <c r="HV230" s="135"/>
      <c r="HW230" s="135"/>
      <c r="HX230" s="135"/>
      <c r="HY230" s="135"/>
      <c r="HZ230" s="135"/>
      <c r="IA230" s="135"/>
      <c r="IB230" s="135"/>
      <c r="IC230" s="135"/>
      <c r="ID230" s="135"/>
      <c r="IE230" s="135"/>
      <c r="IF230" s="135"/>
      <c r="IG230" s="135"/>
      <c r="IH230" s="135"/>
      <c r="II230" s="135"/>
      <c r="IJ230" s="135"/>
      <c r="IK230" s="135"/>
      <c r="IL230" s="135"/>
      <c r="IM230" s="135"/>
      <c r="IN230" s="135"/>
      <c r="IO230" s="135"/>
      <c r="IP230" s="135"/>
      <c r="IQ230" s="135"/>
      <c r="IR230" s="135"/>
      <c r="IS230" s="135"/>
      <c r="IT230" s="135"/>
      <c r="IU230" s="135"/>
      <c r="IV230" s="135"/>
      <c r="IW230" s="135"/>
      <c r="IX230" s="135"/>
      <c r="IY230" s="135"/>
      <c r="IZ230" s="135"/>
      <c r="JA230" s="135"/>
      <c r="JB230" s="135"/>
      <c r="JC230" s="135"/>
      <c r="JD230" s="135"/>
      <c r="JE230" s="135"/>
      <c r="JF230" s="135"/>
      <c r="JG230" s="135"/>
      <c r="JH230" s="135"/>
      <c r="JI230" s="135"/>
      <c r="JJ230" s="135"/>
      <c r="JK230" s="135"/>
      <c r="JL230" s="135"/>
      <c r="JM230" s="135"/>
      <c r="JN230" s="135"/>
      <c r="JO230" s="135"/>
      <c r="JP230" s="135"/>
      <c r="JQ230" s="135"/>
      <c r="JR230" s="135"/>
      <c r="JS230" s="135"/>
      <c r="JT230" s="135"/>
      <c r="JU230" s="135"/>
      <c r="JV230" s="135"/>
      <c r="JW230" s="135"/>
      <c r="JX230" s="135"/>
      <c r="JY230" s="135"/>
      <c r="JZ230" s="135"/>
      <c r="KA230" s="135"/>
      <c r="KB230" s="135"/>
      <c r="KC230" s="135"/>
      <c r="KD230" s="135"/>
      <c r="KE230" s="135"/>
      <c r="KF230" s="135"/>
      <c r="KG230" s="135"/>
      <c r="KH230" s="135"/>
      <c r="KI230" s="135"/>
      <c r="KJ230" s="135"/>
      <c r="KK230" s="135"/>
      <c r="KL230" s="135"/>
      <c r="KM230" s="135"/>
      <c r="KN230" s="135"/>
      <c r="KO230" s="135"/>
      <c r="KP230" s="135"/>
      <c r="KQ230" s="135"/>
      <c r="KR230" s="135"/>
      <c r="KS230" s="135"/>
      <c r="KT230" s="135"/>
      <c r="KU230" s="135"/>
      <c r="KV230" s="135"/>
      <c r="KW230" s="135"/>
      <c r="KX230" s="135"/>
      <c r="KY230" s="135"/>
      <c r="KZ230" s="135"/>
      <c r="LA230" s="135"/>
      <c r="LB230" s="135"/>
      <c r="LC230" s="135"/>
      <c r="LD230" s="135"/>
      <c r="LE230" s="135"/>
      <c r="LF230" s="135"/>
      <c r="LG230" s="135"/>
      <c r="LH230" s="135"/>
      <c r="LI230" s="135"/>
      <c r="LJ230" s="135"/>
      <c r="LK230" s="135"/>
      <c r="LL230" s="135"/>
      <c r="LM230" s="135"/>
      <c r="LN230" s="135"/>
      <c r="LO230" s="135"/>
      <c r="LP230" s="135"/>
      <c r="LQ230" s="135"/>
      <c r="LR230" s="135"/>
      <c r="LS230" s="135"/>
      <c r="LT230" s="135"/>
      <c r="LU230" s="135"/>
      <c r="LV230" s="135"/>
      <c r="LW230" s="135"/>
      <c r="LX230" s="135"/>
      <c r="LY230" s="135"/>
      <c r="LZ230" s="135"/>
      <c r="MA230" s="135"/>
      <c r="MB230" s="135"/>
      <c r="MC230" s="135"/>
      <c r="MD230" s="135"/>
      <c r="ME230" s="135"/>
      <c r="MF230" s="135"/>
      <c r="MG230" s="135"/>
      <c r="MH230" s="135"/>
      <c r="MI230" s="135"/>
      <c r="MJ230" s="135"/>
      <c r="MK230" s="135"/>
      <c r="ML230" s="135"/>
      <c r="MM230" s="135"/>
      <c r="MN230" s="135"/>
      <c r="MO230" s="135"/>
      <c r="MP230" s="135"/>
      <c r="MQ230" s="135"/>
      <c r="MR230" s="135"/>
      <c r="MS230" s="135"/>
      <c r="MT230" s="135"/>
      <c r="MU230" s="135"/>
      <c r="MV230" s="135"/>
      <c r="MW230" s="135"/>
      <c r="MX230" s="135"/>
      <c r="MY230" s="135"/>
      <c r="MZ230" s="135"/>
      <c r="NA230" s="135"/>
      <c r="NB230" s="135"/>
      <c r="NC230" s="135"/>
      <c r="ND230" s="135"/>
      <c r="NE230" s="135"/>
      <c r="NF230" s="135"/>
      <c r="NG230" s="135"/>
      <c r="NH230" s="135"/>
      <c r="NI230" s="135"/>
      <c r="NJ230" s="135"/>
      <c r="NK230" s="135"/>
      <c r="NL230" s="135"/>
      <c r="NM230" s="135"/>
      <c r="NN230" s="135"/>
      <c r="NO230" s="135"/>
      <c r="NP230" s="135"/>
      <c r="NQ230" s="135"/>
      <c r="NR230" s="135"/>
      <c r="NS230" s="135"/>
      <c r="NT230" s="135"/>
      <c r="NU230" s="135"/>
      <c r="NV230" s="135"/>
      <c r="NW230" s="135"/>
      <c r="NX230" s="135"/>
      <c r="NY230" s="135"/>
      <c r="NZ230" s="135"/>
      <c r="OA230" s="135"/>
      <c r="OB230" s="135"/>
      <c r="OC230" s="135"/>
      <c r="OD230" s="135"/>
      <c r="OE230" s="135"/>
      <c r="OF230" s="135"/>
      <c r="OG230" s="135"/>
      <c r="OH230" s="135"/>
      <c r="OI230" s="135"/>
      <c r="OJ230" s="135"/>
      <c r="OK230" s="135"/>
      <c r="OL230" s="135"/>
      <c r="OM230" s="135"/>
      <c r="ON230" s="135"/>
      <c r="OO230" s="135"/>
      <c r="OP230" s="135"/>
      <c r="OQ230" s="135"/>
      <c r="OR230" s="135"/>
      <c r="OS230" s="135"/>
      <c r="OT230" s="135"/>
      <c r="OU230" s="135"/>
      <c r="OV230" s="135"/>
      <c r="OW230" s="135"/>
      <c r="OX230" s="135"/>
      <c r="OY230" s="135"/>
      <c r="OZ230" s="135"/>
      <c r="PA230" s="135"/>
      <c r="PB230" s="135"/>
      <c r="PC230" s="135"/>
      <c r="PD230" s="135"/>
      <c r="PE230" s="135"/>
      <c r="PF230" s="135"/>
      <c r="PG230" s="135"/>
      <c r="PH230" s="135"/>
      <c r="PI230" s="135"/>
      <c r="PJ230" s="135"/>
      <c r="PK230" s="135"/>
      <c r="PL230" s="135"/>
      <c r="PM230" s="135"/>
      <c r="PN230" s="135"/>
      <c r="PO230" s="135"/>
      <c r="PP230" s="135"/>
      <c r="PQ230" s="135"/>
      <c r="PR230" s="135"/>
      <c r="PS230" s="135"/>
      <c r="PT230" s="135"/>
      <c r="PU230" s="135"/>
      <c r="PV230" s="135"/>
      <c r="PW230" s="135"/>
      <c r="PX230" s="135"/>
      <c r="PY230" s="135"/>
      <c r="PZ230" s="135"/>
      <c r="QA230" s="135"/>
      <c r="QB230" s="135"/>
      <c r="QC230" s="135"/>
      <c r="QD230" s="135"/>
      <c r="QE230" s="135"/>
      <c r="QF230" s="135"/>
      <c r="QG230" s="135"/>
      <c r="QH230" s="135"/>
      <c r="QI230" s="135"/>
      <c r="QJ230" s="135"/>
      <c r="QK230" s="135"/>
      <c r="QL230" s="135"/>
      <c r="QM230" s="135"/>
      <c r="QN230" s="135"/>
      <c r="QO230" s="135"/>
      <c r="QP230" s="135"/>
      <c r="QQ230" s="135"/>
      <c r="QR230" s="135"/>
      <c r="QS230" s="135"/>
      <c r="QT230" s="135"/>
      <c r="QU230" s="135"/>
      <c r="QV230" s="135"/>
      <c r="QW230" s="135"/>
      <c r="QX230" s="135"/>
      <c r="QY230" s="135"/>
      <c r="QZ230" s="135"/>
      <c r="RA230" s="135"/>
      <c r="RB230" s="135"/>
      <c r="RC230" s="135"/>
      <c r="RD230" s="135"/>
      <c r="RE230" s="135"/>
      <c r="RF230" s="135"/>
      <c r="RG230" s="135"/>
      <c r="RH230" s="135"/>
      <c r="RI230" s="135"/>
      <c r="RJ230" s="135"/>
      <c r="RK230" s="135"/>
      <c r="RL230" s="135"/>
      <c r="RM230" s="135"/>
      <c r="RN230" s="135"/>
      <c r="RO230" s="135"/>
      <c r="RP230" s="135"/>
      <c r="RQ230" s="135"/>
      <c r="RR230" s="135"/>
      <c r="RS230" s="135"/>
      <c r="RT230" s="135"/>
      <c r="RU230" s="135"/>
      <c r="RV230" s="135"/>
      <c r="RW230" s="135"/>
      <c r="RX230" s="135"/>
      <c r="RY230" s="135"/>
      <c r="RZ230" s="135"/>
      <c r="SA230" s="135"/>
      <c r="SB230" s="135"/>
      <c r="SC230" s="135"/>
      <c r="SD230" s="135"/>
      <c r="SE230" s="135"/>
      <c r="SF230" s="135"/>
      <c r="SG230" s="135"/>
      <c r="SH230" s="135"/>
      <c r="SI230" s="135"/>
      <c r="SJ230" s="135"/>
      <c r="SK230" s="135"/>
      <c r="SL230" s="135"/>
      <c r="SM230" s="135"/>
      <c r="SN230" s="135"/>
      <c r="SO230" s="135"/>
      <c r="SP230" s="135"/>
      <c r="SQ230" s="135"/>
      <c r="SR230" s="135"/>
      <c r="SS230" s="135"/>
      <c r="ST230" s="135"/>
      <c r="SU230" s="135"/>
      <c r="SV230" s="135"/>
      <c r="SW230" s="135"/>
      <c r="SX230" s="135"/>
      <c r="SY230" s="135"/>
      <c r="SZ230" s="135"/>
      <c r="TA230" s="135"/>
      <c r="TB230" s="135"/>
      <c r="TC230" s="135"/>
      <c r="TD230" s="135"/>
      <c r="TE230" s="135"/>
      <c r="TF230" s="135"/>
      <c r="TG230" s="135"/>
      <c r="TH230" s="135"/>
      <c r="TI230" s="135"/>
      <c r="TJ230" s="135"/>
      <c r="TK230" s="135"/>
      <c r="TL230" s="135"/>
      <c r="TM230" s="135"/>
      <c r="TN230" s="135"/>
      <c r="TO230" s="135"/>
      <c r="TP230" s="135"/>
      <c r="TQ230" s="135"/>
      <c r="TR230" s="135"/>
      <c r="TS230" s="135"/>
      <c r="TT230" s="135"/>
      <c r="TU230" s="135"/>
      <c r="TV230" s="135"/>
      <c r="TW230" s="135"/>
      <c r="TX230" s="135"/>
      <c r="TY230" s="135"/>
      <c r="TZ230" s="135"/>
      <c r="UA230" s="135"/>
      <c r="UB230" s="135"/>
      <c r="UC230" s="135"/>
      <c r="UD230" s="135"/>
      <c r="UE230" s="135"/>
      <c r="UF230" s="135"/>
      <c r="UG230" s="135"/>
      <c r="UH230" s="135"/>
      <c r="UI230" s="135"/>
      <c r="UJ230" s="135"/>
      <c r="UK230" s="135"/>
      <c r="UL230" s="135"/>
      <c r="UM230" s="135"/>
      <c r="UN230" s="135"/>
      <c r="UO230" s="135"/>
      <c r="UP230" s="135"/>
      <c r="UQ230" s="135"/>
      <c r="UR230" s="135"/>
      <c r="US230" s="135"/>
      <c r="UT230" s="135"/>
      <c r="UU230" s="135"/>
      <c r="UV230" s="135"/>
      <c r="UW230" s="135"/>
      <c r="UX230" s="135"/>
      <c r="UY230" s="135"/>
      <c r="UZ230" s="135"/>
      <c r="VA230" s="135"/>
      <c r="VB230" s="135"/>
      <c r="VC230" s="135"/>
      <c r="VD230" s="135"/>
      <c r="VE230" s="135"/>
      <c r="VF230" s="135"/>
      <c r="VG230" s="135"/>
      <c r="VH230" s="135"/>
      <c r="VI230" s="135"/>
      <c r="VJ230" s="135"/>
      <c r="VK230" s="135"/>
      <c r="VL230" s="135"/>
      <c r="VM230" s="135"/>
      <c r="VN230" s="135"/>
      <c r="VO230" s="135"/>
      <c r="VP230" s="135"/>
      <c r="VQ230" s="135"/>
      <c r="VR230" s="135"/>
      <c r="VS230" s="135"/>
      <c r="VT230" s="135"/>
      <c r="VU230" s="135"/>
      <c r="VV230" s="135"/>
      <c r="VW230" s="135"/>
      <c r="VX230" s="135"/>
      <c r="VY230" s="135"/>
      <c r="VZ230" s="135"/>
      <c r="WA230" s="135"/>
      <c r="WB230" s="135"/>
      <c r="WC230" s="135"/>
      <c r="WD230" s="135"/>
      <c r="WE230" s="135"/>
      <c r="WF230" s="135"/>
      <c r="WG230" s="135"/>
      <c r="WH230" s="135"/>
      <c r="WI230" s="135"/>
      <c r="WJ230" s="135"/>
      <c r="WK230" s="135"/>
      <c r="WL230" s="135"/>
      <c r="WM230" s="135"/>
      <c r="WN230" s="135"/>
      <c r="WO230" s="135"/>
      <c r="WP230" s="135"/>
      <c r="WQ230" s="135"/>
      <c r="WR230" s="135"/>
      <c r="WS230" s="135"/>
      <c r="WT230" s="135"/>
      <c r="WU230" s="135"/>
      <c r="WV230" s="135"/>
      <c r="WW230" s="135"/>
      <c r="WX230" s="135"/>
      <c r="WY230" s="135"/>
      <c r="WZ230" s="135"/>
      <c r="XA230" s="135"/>
      <c r="XB230" s="135"/>
      <c r="XC230" s="135"/>
      <c r="XD230" s="135"/>
      <c r="XE230" s="135"/>
      <c r="XF230" s="135"/>
      <c r="XG230" s="135"/>
      <c r="XH230" s="135"/>
      <c r="XI230" s="135"/>
      <c r="XJ230" s="135"/>
      <c r="XK230" s="135"/>
      <c r="XL230" s="135"/>
      <c r="XM230" s="135"/>
      <c r="XN230" s="135"/>
      <c r="XO230" s="135"/>
      <c r="XP230" s="135"/>
      <c r="XQ230" s="135"/>
      <c r="XR230" s="135"/>
      <c r="XS230" s="135"/>
      <c r="XT230" s="135"/>
      <c r="XU230" s="135"/>
      <c r="XV230" s="135"/>
      <c r="XW230" s="135"/>
      <c r="XX230" s="135"/>
      <c r="XY230" s="135"/>
      <c r="XZ230" s="135"/>
      <c r="YA230" s="135"/>
      <c r="YB230" s="135"/>
      <c r="YC230" s="135"/>
      <c r="YD230" s="135"/>
      <c r="YE230" s="135"/>
      <c r="YF230" s="135"/>
      <c r="YG230" s="135"/>
      <c r="YH230" s="135"/>
      <c r="YI230" s="135"/>
      <c r="YJ230" s="135"/>
      <c r="YK230" s="135"/>
      <c r="YL230" s="135"/>
      <c r="YM230" s="135"/>
      <c r="YN230" s="135"/>
      <c r="YO230" s="135"/>
      <c r="YP230" s="135"/>
      <c r="YQ230" s="135"/>
      <c r="YR230" s="135"/>
      <c r="YS230" s="135"/>
      <c r="YT230" s="135"/>
      <c r="YU230" s="135"/>
      <c r="YV230" s="135"/>
      <c r="YW230" s="135"/>
      <c r="YX230" s="135"/>
      <c r="YY230" s="135"/>
      <c r="YZ230" s="135"/>
      <c r="ZA230" s="135"/>
      <c r="ZB230" s="135"/>
      <c r="ZC230" s="135"/>
      <c r="ZD230" s="135"/>
      <c r="ZE230" s="135"/>
      <c r="ZF230" s="135"/>
      <c r="ZG230" s="135"/>
      <c r="ZH230" s="135"/>
      <c r="ZI230" s="135"/>
      <c r="ZJ230" s="135"/>
      <c r="ZK230" s="135"/>
      <c r="ZL230" s="135"/>
      <c r="ZM230" s="135"/>
      <c r="ZN230" s="135"/>
      <c r="ZO230" s="135"/>
      <c r="ZP230" s="135"/>
      <c r="ZQ230" s="135"/>
      <c r="ZR230" s="135"/>
      <c r="ZS230" s="135"/>
      <c r="ZT230" s="135"/>
      <c r="ZU230" s="135"/>
      <c r="ZV230" s="135"/>
      <c r="ZW230" s="135"/>
      <c r="ZX230" s="135"/>
      <c r="ZY230" s="135"/>
      <c r="ZZ230" s="135"/>
      <c r="AAA230" s="135"/>
      <c r="AAB230" s="135"/>
      <c r="AAC230" s="135"/>
      <c r="AAD230" s="135"/>
      <c r="AAE230" s="135"/>
      <c r="AAF230" s="135"/>
      <c r="AAG230" s="135"/>
      <c r="AAH230" s="135"/>
      <c r="AAI230" s="135"/>
      <c r="AAJ230" s="135"/>
      <c r="AAK230" s="135"/>
      <c r="AAL230" s="135"/>
      <c r="AAM230" s="135"/>
      <c r="AAN230" s="135"/>
      <c r="AAO230" s="135"/>
      <c r="AAP230" s="135"/>
      <c r="AAQ230" s="135"/>
      <c r="AAR230" s="135"/>
      <c r="AAS230" s="135"/>
      <c r="AAT230" s="135"/>
      <c r="AAU230" s="135"/>
      <c r="AAV230" s="135"/>
      <c r="AAW230" s="135"/>
      <c r="AAX230" s="135"/>
      <c r="AAY230" s="135"/>
      <c r="AAZ230" s="135"/>
      <c r="ABA230" s="135"/>
      <c r="ABB230" s="135"/>
      <c r="ABC230" s="135"/>
      <c r="ABD230" s="135"/>
      <c r="ABE230" s="135"/>
      <c r="ABF230" s="135"/>
      <c r="ABG230" s="135"/>
      <c r="ABH230" s="135"/>
      <c r="ABI230" s="135"/>
      <c r="ABJ230" s="135"/>
      <c r="ABK230" s="135"/>
      <c r="ABL230" s="135"/>
      <c r="ABM230" s="135"/>
      <c r="ABN230" s="135"/>
      <c r="ABO230" s="135"/>
      <c r="ABP230" s="135"/>
      <c r="ABQ230" s="135"/>
      <c r="ABR230" s="135"/>
      <c r="ABS230" s="135"/>
      <c r="ABT230" s="135"/>
      <c r="ABU230" s="135"/>
      <c r="ABV230" s="135"/>
      <c r="ABW230" s="135"/>
      <c r="ABX230" s="135"/>
      <c r="ABY230" s="135"/>
      <c r="ABZ230" s="135"/>
      <c r="ACA230" s="135"/>
      <c r="ACB230" s="135"/>
      <c r="ACC230" s="135"/>
      <c r="ACD230" s="135"/>
      <c r="ACE230" s="135"/>
      <c r="ACF230" s="135"/>
      <c r="ACG230" s="135"/>
      <c r="ACH230" s="135"/>
      <c r="ACI230" s="135"/>
      <c r="ACJ230" s="135"/>
      <c r="ACK230" s="135"/>
      <c r="ACL230" s="135"/>
      <c r="ACM230" s="135"/>
      <c r="ACN230" s="135"/>
      <c r="ACO230" s="135"/>
      <c r="ACP230" s="135"/>
      <c r="ACQ230" s="135"/>
      <c r="ACR230" s="135"/>
      <c r="ACS230" s="135"/>
      <c r="ACT230" s="135"/>
      <c r="ACU230" s="135"/>
      <c r="ACV230" s="135"/>
      <c r="ACW230" s="135"/>
      <c r="ACX230" s="135"/>
      <c r="ACY230" s="135"/>
      <c r="ACZ230" s="135"/>
      <c r="ADA230" s="135"/>
      <c r="ADB230" s="135"/>
      <c r="ADC230" s="135"/>
      <c r="ADD230" s="135"/>
      <c r="ADE230" s="135"/>
      <c r="ADF230" s="135"/>
      <c r="ADG230" s="135"/>
      <c r="ADH230" s="135"/>
      <c r="ADI230" s="135"/>
      <c r="ADJ230" s="135"/>
      <c r="ADK230" s="135"/>
      <c r="ADL230" s="135"/>
      <c r="ADM230" s="135"/>
      <c r="ADN230" s="135"/>
      <c r="ADO230" s="135"/>
      <c r="ADP230" s="135"/>
      <c r="ADQ230" s="135"/>
      <c r="ADR230" s="135"/>
      <c r="ADS230" s="135"/>
      <c r="ADT230" s="135"/>
      <c r="ADU230" s="135"/>
      <c r="ADV230" s="135"/>
      <c r="ADW230" s="135"/>
      <c r="ADX230" s="135"/>
      <c r="ADY230" s="135"/>
      <c r="ADZ230" s="135"/>
      <c r="AEA230" s="135"/>
      <c r="AEB230" s="135"/>
      <c r="AEC230" s="135"/>
      <c r="AED230" s="135"/>
      <c r="AEE230" s="135"/>
      <c r="AEF230" s="135"/>
      <c r="AEG230" s="135"/>
      <c r="AEH230" s="135"/>
      <c r="AEI230" s="135"/>
      <c r="AEJ230" s="135"/>
      <c r="AEK230" s="135"/>
      <c r="AEL230" s="135"/>
      <c r="AEM230" s="135"/>
      <c r="AEN230" s="135"/>
      <c r="AEO230" s="135"/>
      <c r="AEP230" s="135"/>
      <c r="AEQ230" s="135"/>
      <c r="AER230" s="135"/>
      <c r="AES230" s="135"/>
      <c r="AET230" s="135"/>
      <c r="AEU230" s="135"/>
      <c r="AEV230" s="135"/>
      <c r="AEW230" s="135"/>
      <c r="AEX230" s="135"/>
      <c r="AEY230" s="135"/>
      <c r="AEZ230" s="135"/>
      <c r="AFA230" s="135"/>
      <c r="AFB230" s="135"/>
      <c r="AFC230" s="135"/>
      <c r="AFD230" s="135"/>
      <c r="AFE230" s="135"/>
      <c r="AFF230" s="135"/>
      <c r="AFG230" s="135"/>
      <c r="AFH230" s="135"/>
      <c r="AFI230" s="135"/>
      <c r="AFJ230" s="135"/>
      <c r="AFK230" s="135"/>
      <c r="AFL230" s="135"/>
      <c r="AFM230" s="135"/>
      <c r="AFN230" s="135"/>
      <c r="AFO230" s="135"/>
      <c r="AFP230" s="135"/>
      <c r="AFQ230" s="135"/>
      <c r="AFR230" s="135"/>
      <c r="AFS230" s="135"/>
      <c r="AFT230" s="135"/>
      <c r="AFU230" s="135"/>
      <c r="AFV230" s="135"/>
      <c r="AFW230" s="135"/>
      <c r="AFX230" s="135"/>
      <c r="AFY230" s="135"/>
      <c r="AFZ230" s="135"/>
      <c r="AGA230" s="135"/>
      <c r="AGB230" s="135"/>
      <c r="AGC230" s="135"/>
      <c r="AGD230" s="135"/>
      <c r="AGE230" s="135"/>
      <c r="AGF230" s="135"/>
      <c r="AGG230" s="135"/>
      <c r="AGH230" s="135"/>
      <c r="AGI230" s="135"/>
      <c r="AGJ230" s="135"/>
      <c r="AGK230" s="135"/>
      <c r="AGL230" s="135"/>
      <c r="AGM230" s="135"/>
      <c r="AGN230" s="135"/>
      <c r="AGO230" s="135"/>
      <c r="AGP230" s="135"/>
      <c r="AGQ230" s="135"/>
      <c r="AGR230" s="135"/>
      <c r="AGS230" s="135"/>
      <c r="AGT230" s="135"/>
      <c r="AGU230" s="135"/>
      <c r="AGV230" s="135"/>
      <c r="AGW230" s="135"/>
      <c r="AGX230" s="135"/>
      <c r="AGY230" s="135"/>
      <c r="AGZ230" s="135"/>
      <c r="AHA230" s="135"/>
      <c r="AHB230" s="135"/>
      <c r="AHC230" s="135"/>
      <c r="AHD230" s="135"/>
      <c r="AHE230" s="135"/>
      <c r="AHF230" s="135"/>
      <c r="AHG230" s="135"/>
      <c r="AHH230" s="135"/>
      <c r="AHI230" s="135"/>
      <c r="AHJ230" s="135"/>
      <c r="AHK230" s="135"/>
      <c r="AHL230" s="135"/>
      <c r="AHM230" s="135"/>
      <c r="AHN230" s="135"/>
      <c r="AHO230" s="135"/>
      <c r="AHP230" s="135"/>
      <c r="AHQ230" s="135"/>
      <c r="AHR230" s="135"/>
      <c r="AHS230" s="135"/>
      <c r="AHT230" s="135"/>
      <c r="AHU230" s="135"/>
      <c r="AHV230" s="135"/>
      <c r="AHW230" s="135"/>
      <c r="AHX230" s="135"/>
      <c r="AHY230" s="135"/>
      <c r="AHZ230" s="135"/>
      <c r="AIA230" s="135"/>
      <c r="AIB230" s="135"/>
      <c r="AIC230" s="135"/>
      <c r="AID230" s="135"/>
      <c r="AIE230" s="135"/>
      <c r="AIF230" s="135"/>
      <c r="AIG230" s="135"/>
      <c r="AIH230" s="135"/>
      <c r="AII230" s="135"/>
      <c r="AIJ230" s="135"/>
      <c r="AIK230" s="135"/>
      <c r="AIL230" s="135"/>
      <c r="AIM230" s="135"/>
      <c r="AIN230" s="135"/>
      <c r="AIO230" s="135"/>
      <c r="AIP230" s="135"/>
      <c r="AIQ230" s="135"/>
      <c r="AIR230" s="135"/>
      <c r="AIS230" s="135"/>
      <c r="AIT230" s="135"/>
      <c r="AIU230" s="135"/>
      <c r="AIV230" s="135"/>
      <c r="AIW230" s="135"/>
      <c r="AIX230" s="135"/>
      <c r="AIY230" s="135"/>
      <c r="AIZ230" s="135"/>
      <c r="AJA230" s="135"/>
      <c r="AJB230" s="135"/>
      <c r="AJC230" s="135"/>
      <c r="AJD230" s="135"/>
      <c r="AJE230" s="135"/>
      <c r="AJF230" s="135"/>
      <c r="AJG230" s="135"/>
      <c r="AJH230" s="135"/>
      <c r="AJI230" s="135"/>
      <c r="AJJ230" s="135"/>
      <c r="AJK230" s="135"/>
      <c r="AJL230" s="135"/>
      <c r="AJM230" s="135"/>
      <c r="AJN230" s="135"/>
      <c r="AJO230" s="135"/>
      <c r="AJP230" s="135"/>
      <c r="AJQ230" s="135"/>
      <c r="AJR230" s="135"/>
      <c r="AJS230" s="135"/>
      <c r="AJT230" s="135"/>
      <c r="AJU230" s="135"/>
      <c r="AJV230" s="135"/>
      <c r="AJW230" s="135"/>
      <c r="AJX230" s="135"/>
      <c r="AJY230" s="135"/>
      <c r="AJZ230" s="135"/>
      <c r="AKA230" s="135"/>
      <c r="AKB230" s="135"/>
      <c r="AKC230" s="135"/>
      <c r="AKD230" s="135"/>
      <c r="AKE230" s="135"/>
      <c r="AKF230" s="135"/>
      <c r="AKG230" s="135"/>
      <c r="AKH230" s="135"/>
      <c r="AKI230" s="135"/>
      <c r="AKJ230" s="135"/>
      <c r="AKK230" s="135"/>
      <c r="AKL230" s="135"/>
      <c r="AKM230" s="135"/>
      <c r="AKN230" s="135"/>
      <c r="AKO230" s="135"/>
      <c r="AKP230" s="135"/>
      <c r="AKQ230" s="135"/>
      <c r="AKR230" s="135"/>
      <c r="AKS230" s="135"/>
      <c r="AKT230" s="135"/>
      <c r="AKU230" s="135"/>
      <c r="AKV230" s="135"/>
      <c r="AKW230" s="135"/>
      <c r="AKX230" s="135"/>
      <c r="AKY230" s="135"/>
      <c r="AKZ230" s="135"/>
      <c r="ALA230" s="135"/>
      <c r="ALB230" s="135"/>
      <c r="ALC230" s="135"/>
      <c r="ALD230" s="135"/>
      <c r="ALE230" s="135"/>
      <c r="ALF230" s="135"/>
      <c r="ALG230" s="135"/>
      <c r="ALH230" s="135"/>
      <c r="ALI230" s="135"/>
      <c r="ALJ230" s="135"/>
      <c r="ALK230" s="135"/>
      <c r="ALL230" s="135"/>
      <c r="ALM230" s="135"/>
      <c r="ALN230" s="135"/>
      <c r="ALO230" s="135"/>
      <c r="ALP230" s="135"/>
      <c r="ALQ230" s="135"/>
      <c r="ALR230" s="135"/>
      <c r="ALS230" s="135"/>
      <c r="ALT230" s="135"/>
      <c r="ALU230" s="135"/>
      <c r="ALV230" s="135"/>
      <c r="ALW230" s="135"/>
      <c r="ALX230" s="135"/>
      <c r="ALY230" s="135"/>
      <c r="ALZ230" s="135"/>
      <c r="AMA230" s="135"/>
      <c r="AMB230" s="135"/>
      <c r="AMC230" s="135"/>
      <c r="AMD230" s="135"/>
      <c r="AME230" s="135"/>
      <c r="AMF230" s="135"/>
      <c r="AMG230" s="135"/>
      <c r="AMH230" s="135"/>
      <c r="AMI230" s="135"/>
      <c r="AMJ230" s="135"/>
      <c r="AMK230" s="135"/>
      <c r="AML230" s="135"/>
      <c r="AMM230" s="135"/>
      <c r="AMN230" s="135"/>
      <c r="AMO230" s="135"/>
      <c r="AMP230" s="135"/>
      <c r="AMQ230" s="135"/>
      <c r="AMR230" s="135"/>
      <c r="AMS230" s="135"/>
      <c r="AMT230" s="135"/>
      <c r="AMU230" s="135"/>
      <c r="AMV230" s="135"/>
      <c r="AMW230" s="135"/>
      <c r="AMX230" s="135"/>
      <c r="AMY230" s="135"/>
      <c r="AMZ230" s="135"/>
      <c r="ANA230" s="135"/>
      <c r="ANB230" s="135"/>
      <c r="ANC230" s="135"/>
      <c r="AND230" s="135"/>
      <c r="ANE230" s="135"/>
      <c r="ANF230" s="135"/>
      <c r="ANG230" s="135"/>
      <c r="ANH230" s="135"/>
      <c r="ANI230" s="135"/>
      <c r="ANJ230" s="135"/>
      <c r="ANK230" s="135"/>
      <c r="ANL230" s="135"/>
      <c r="ANM230" s="135"/>
      <c r="ANN230" s="135"/>
      <c r="ANO230" s="135"/>
      <c r="ANP230" s="135"/>
      <c r="ANQ230" s="135"/>
      <c r="ANR230" s="135"/>
      <c r="ANS230" s="135"/>
      <c r="ANT230" s="135"/>
      <c r="ANU230" s="135"/>
      <c r="ANV230" s="135"/>
      <c r="ANW230" s="135"/>
      <c r="ANX230" s="135"/>
      <c r="ANY230" s="135"/>
      <c r="ANZ230" s="135"/>
      <c r="AOA230" s="135"/>
      <c r="AOB230" s="135"/>
      <c r="AOC230" s="135"/>
      <c r="AOD230" s="135"/>
      <c r="AOE230" s="135"/>
      <c r="AOF230" s="135"/>
      <c r="AOG230" s="135"/>
      <c r="AOH230" s="135"/>
      <c r="AOI230" s="135"/>
      <c r="AOJ230" s="135"/>
      <c r="AOK230" s="135"/>
      <c r="AOL230" s="135"/>
      <c r="AOM230" s="135"/>
      <c r="AON230" s="135"/>
      <c r="AOO230" s="135"/>
      <c r="AOP230" s="135"/>
      <c r="AOQ230" s="135"/>
      <c r="AOR230" s="135"/>
      <c r="AOS230" s="135"/>
      <c r="AOT230" s="135"/>
      <c r="AOU230" s="135"/>
      <c r="AOV230" s="135"/>
      <c r="AOW230" s="135"/>
      <c r="AOX230" s="135"/>
      <c r="AOY230" s="135"/>
      <c r="AOZ230" s="135"/>
      <c r="APA230" s="135"/>
      <c r="APB230" s="135"/>
      <c r="APC230" s="135"/>
      <c r="APD230" s="135"/>
      <c r="APE230" s="135"/>
      <c r="APF230" s="135"/>
      <c r="APG230" s="135"/>
      <c r="APH230" s="135"/>
      <c r="API230" s="135"/>
      <c r="APJ230" s="135"/>
      <c r="APK230" s="135"/>
      <c r="APL230" s="135"/>
      <c r="APM230" s="135"/>
      <c r="APN230" s="135"/>
      <c r="APO230" s="135"/>
      <c r="APP230" s="135"/>
      <c r="APQ230" s="135"/>
      <c r="APR230" s="135"/>
      <c r="APS230" s="135"/>
      <c r="APT230" s="135"/>
      <c r="APU230" s="135"/>
      <c r="APV230" s="135"/>
      <c r="APW230" s="135"/>
      <c r="APX230" s="135"/>
      <c r="APY230" s="135"/>
      <c r="APZ230" s="135"/>
      <c r="AQA230" s="135"/>
      <c r="AQB230" s="135"/>
      <c r="AQC230" s="135"/>
      <c r="AQD230" s="135"/>
      <c r="AQE230" s="135"/>
      <c r="AQF230" s="135"/>
      <c r="AQG230" s="135"/>
      <c r="AQH230" s="135"/>
      <c r="AQI230" s="135"/>
      <c r="AQJ230" s="135"/>
      <c r="AQK230" s="135"/>
      <c r="AQL230" s="135"/>
      <c r="AQM230" s="135"/>
      <c r="AQN230" s="135"/>
      <c r="AQO230" s="135"/>
      <c r="AQP230" s="135"/>
      <c r="AQQ230" s="135"/>
      <c r="AQR230" s="135"/>
      <c r="AQS230" s="135"/>
      <c r="AQT230" s="135"/>
      <c r="AQU230" s="135"/>
      <c r="AQV230" s="135"/>
      <c r="AQW230" s="135"/>
      <c r="AQX230" s="135"/>
      <c r="AQY230" s="135"/>
      <c r="AQZ230" s="135"/>
      <c r="ARA230" s="135"/>
      <c r="ARB230" s="135"/>
      <c r="ARC230" s="135"/>
      <c r="ARD230" s="135"/>
      <c r="ARE230" s="135"/>
      <c r="ARF230" s="135"/>
      <c r="ARG230" s="135"/>
      <c r="ARH230" s="135"/>
      <c r="ARI230" s="135"/>
      <c r="ARJ230" s="135"/>
      <c r="ARK230" s="135"/>
      <c r="ARL230" s="135"/>
      <c r="ARM230" s="135"/>
      <c r="ARN230" s="135"/>
      <c r="ARO230" s="135"/>
      <c r="ARP230" s="135"/>
      <c r="ARQ230" s="135"/>
      <c r="ARR230" s="135"/>
      <c r="ARS230" s="135"/>
      <c r="ART230" s="135"/>
      <c r="ARU230" s="135"/>
      <c r="ARV230" s="135"/>
      <c r="ARW230" s="135"/>
      <c r="ARX230" s="135"/>
      <c r="ARY230" s="135"/>
      <c r="ARZ230" s="135"/>
      <c r="ASA230" s="135"/>
      <c r="ASB230" s="135"/>
      <c r="ASC230" s="135"/>
      <c r="ASD230" s="135"/>
      <c r="ASE230" s="135"/>
      <c r="ASF230" s="135"/>
      <c r="ASG230" s="135"/>
      <c r="ASH230" s="135"/>
      <c r="ASI230" s="135"/>
      <c r="ASJ230" s="135"/>
      <c r="ASK230" s="135"/>
      <c r="ASL230" s="135"/>
      <c r="ASM230" s="135"/>
      <c r="ASN230" s="135"/>
      <c r="ASO230" s="135"/>
      <c r="ASP230" s="135"/>
      <c r="ASQ230" s="135"/>
      <c r="ASR230" s="135"/>
      <c r="ASS230" s="135"/>
      <c r="AST230" s="135"/>
      <c r="ASU230" s="135"/>
      <c r="ASV230" s="135"/>
      <c r="ASW230" s="135"/>
      <c r="ASX230" s="135"/>
      <c r="ASY230" s="135"/>
      <c r="ASZ230" s="135"/>
      <c r="ATA230" s="135"/>
      <c r="ATB230" s="135"/>
      <c r="ATC230" s="135"/>
      <c r="ATD230" s="135"/>
      <c r="ATE230" s="135"/>
      <c r="ATF230" s="135"/>
      <c r="ATG230" s="135"/>
      <c r="ATH230" s="135"/>
      <c r="ATI230" s="135"/>
      <c r="ATJ230" s="135"/>
      <c r="ATK230" s="135"/>
      <c r="ATL230" s="135"/>
      <c r="ATM230" s="135"/>
      <c r="ATN230" s="135"/>
      <c r="ATO230" s="135"/>
      <c r="ATP230" s="135"/>
      <c r="ATQ230" s="135"/>
      <c r="ATR230" s="135"/>
      <c r="ATS230" s="135"/>
      <c r="ATT230" s="135"/>
      <c r="ATU230" s="135"/>
      <c r="ATV230" s="135"/>
      <c r="ATW230" s="135"/>
      <c r="ATX230" s="135"/>
      <c r="ATY230" s="135"/>
      <c r="ATZ230" s="135"/>
      <c r="AUA230" s="135"/>
      <c r="AUB230" s="135"/>
      <c r="AUC230" s="135"/>
      <c r="AUD230" s="135"/>
      <c r="AUE230" s="135"/>
      <c r="AUF230" s="135"/>
      <c r="AUG230" s="135"/>
      <c r="AUH230" s="135"/>
      <c r="AUI230" s="135"/>
      <c r="AUJ230" s="135"/>
      <c r="AUK230" s="135"/>
      <c r="AUL230" s="135"/>
      <c r="AUM230" s="135"/>
      <c r="AUN230" s="135"/>
      <c r="AUO230" s="135"/>
      <c r="AUP230" s="135"/>
      <c r="AUQ230" s="135"/>
      <c r="AUR230" s="135"/>
      <c r="AUS230" s="135"/>
      <c r="AUT230" s="135"/>
      <c r="AUU230" s="135"/>
      <c r="AUV230" s="135"/>
      <c r="AUW230" s="135"/>
      <c r="AUX230" s="135"/>
      <c r="AUY230" s="135"/>
      <c r="AUZ230" s="135"/>
      <c r="AVA230" s="135"/>
      <c r="AVB230" s="135"/>
      <c r="AVC230" s="135"/>
      <c r="AVD230" s="135"/>
      <c r="AVE230" s="135"/>
      <c r="AVF230" s="135"/>
      <c r="AVG230" s="135"/>
      <c r="AVH230" s="135"/>
      <c r="AVI230" s="135"/>
      <c r="AVJ230" s="135"/>
      <c r="AVK230" s="135"/>
      <c r="AVL230" s="135"/>
      <c r="AVM230" s="135"/>
      <c r="AVN230" s="135"/>
      <c r="AVO230" s="135"/>
      <c r="AVP230" s="135"/>
      <c r="AVQ230" s="135"/>
      <c r="AVR230" s="135"/>
      <c r="AVS230" s="135"/>
      <c r="AVT230" s="135"/>
      <c r="AVU230" s="135"/>
      <c r="AVV230" s="135"/>
      <c r="AVW230" s="135"/>
      <c r="AVX230" s="135"/>
      <c r="AVY230" s="135"/>
      <c r="AVZ230" s="135"/>
      <c r="AWA230" s="135"/>
      <c r="AWB230" s="135"/>
      <c r="AWC230" s="135"/>
      <c r="AWD230" s="135"/>
      <c r="AWE230" s="135"/>
      <c r="AWF230" s="135"/>
      <c r="AWG230" s="135"/>
      <c r="AWH230" s="135"/>
      <c r="AWI230" s="135"/>
      <c r="AWJ230" s="135"/>
      <c r="AWK230" s="135"/>
      <c r="AWL230" s="135"/>
      <c r="AWM230" s="135"/>
      <c r="AWN230" s="135"/>
      <c r="AWO230" s="135"/>
      <c r="AWP230" s="135"/>
      <c r="AWQ230" s="135"/>
      <c r="AWR230" s="135"/>
      <c r="AWS230" s="135"/>
      <c r="AWT230" s="135"/>
      <c r="AWU230" s="135"/>
      <c r="AWV230" s="135"/>
      <c r="AWW230" s="135"/>
      <c r="AWX230" s="135"/>
      <c r="AWY230" s="135"/>
      <c r="AWZ230" s="135"/>
      <c r="AXA230" s="135"/>
      <c r="AXB230" s="135"/>
      <c r="AXC230" s="135"/>
      <c r="AXD230" s="135"/>
      <c r="AXE230" s="135"/>
      <c r="AXF230" s="135"/>
      <c r="AXG230" s="135"/>
      <c r="AXH230" s="135"/>
      <c r="AXI230" s="135"/>
      <c r="AXJ230" s="135"/>
      <c r="AXK230" s="135"/>
      <c r="AXL230" s="135"/>
      <c r="AXM230" s="135"/>
      <c r="AXN230" s="135"/>
      <c r="AXO230" s="135"/>
      <c r="AXP230" s="135"/>
      <c r="AXQ230" s="135"/>
      <c r="AXR230" s="135"/>
      <c r="AXS230" s="135"/>
      <c r="AXT230" s="135"/>
      <c r="AXU230" s="135"/>
      <c r="AXV230" s="135"/>
      <c r="AXW230" s="135"/>
      <c r="AXX230" s="135"/>
      <c r="AXY230" s="135"/>
      <c r="AXZ230" s="135"/>
      <c r="AYA230" s="135"/>
      <c r="AYB230" s="135"/>
      <c r="AYC230" s="135"/>
      <c r="AYD230" s="135"/>
      <c r="AYE230" s="135"/>
      <c r="AYF230" s="135"/>
      <c r="AYG230" s="135"/>
      <c r="AYH230" s="135"/>
      <c r="AYI230" s="135"/>
      <c r="AYJ230" s="135"/>
      <c r="AYK230" s="135"/>
      <c r="AYL230" s="135"/>
      <c r="AYM230" s="135"/>
      <c r="AYN230" s="135"/>
      <c r="AYO230" s="135"/>
      <c r="AYP230" s="135"/>
      <c r="AYQ230" s="135"/>
      <c r="AYR230" s="135"/>
      <c r="AYS230" s="135"/>
      <c r="AYT230" s="135"/>
      <c r="AYU230" s="135"/>
      <c r="AYV230" s="135"/>
      <c r="AYW230" s="135"/>
      <c r="AYX230" s="135"/>
      <c r="AYY230" s="135"/>
      <c r="AYZ230" s="135"/>
      <c r="AZA230" s="135"/>
      <c r="AZB230" s="135"/>
      <c r="AZC230" s="135"/>
      <c r="AZD230" s="135"/>
      <c r="AZE230" s="135"/>
      <c r="AZF230" s="135"/>
      <c r="AZG230" s="135"/>
      <c r="AZH230" s="135"/>
      <c r="AZI230" s="135"/>
      <c r="AZJ230" s="135"/>
      <c r="AZK230" s="135"/>
      <c r="AZL230" s="135"/>
      <c r="AZM230" s="135"/>
      <c r="AZN230" s="135"/>
      <c r="AZO230" s="135"/>
      <c r="AZP230" s="135"/>
      <c r="AZQ230" s="135"/>
      <c r="AZR230" s="135"/>
      <c r="AZS230" s="135"/>
      <c r="AZT230" s="135"/>
      <c r="AZU230" s="135"/>
      <c r="AZV230" s="135"/>
      <c r="AZW230" s="135"/>
      <c r="AZX230" s="135"/>
      <c r="AZY230" s="135"/>
      <c r="AZZ230" s="135"/>
      <c r="BAA230" s="135"/>
      <c r="BAB230" s="135"/>
      <c r="BAC230" s="135"/>
      <c r="BAD230" s="135"/>
      <c r="BAE230" s="135"/>
      <c r="BAF230" s="135"/>
      <c r="BAG230" s="135"/>
      <c r="BAH230" s="135"/>
      <c r="BAI230" s="135"/>
      <c r="BAJ230" s="135"/>
      <c r="BAK230" s="135"/>
      <c r="BAL230" s="135"/>
      <c r="BAM230" s="135"/>
      <c r="BAN230" s="135"/>
      <c r="BAO230" s="135"/>
      <c r="BAP230" s="135"/>
      <c r="BAQ230" s="135"/>
      <c r="BAR230" s="135"/>
      <c r="BAS230" s="135"/>
      <c r="BAT230" s="135"/>
      <c r="BAU230" s="135"/>
      <c r="BAV230" s="135"/>
      <c r="BAW230" s="135"/>
      <c r="BAX230" s="135"/>
      <c r="BAY230" s="135"/>
      <c r="BAZ230" s="135"/>
      <c r="BBA230" s="135"/>
      <c r="BBB230" s="135"/>
      <c r="BBC230" s="135"/>
      <c r="BBD230" s="135"/>
      <c r="BBE230" s="135"/>
      <c r="BBF230" s="135"/>
      <c r="BBG230" s="135"/>
      <c r="BBH230" s="135"/>
      <c r="BBI230" s="135"/>
      <c r="BBJ230" s="135"/>
      <c r="BBK230" s="135"/>
      <c r="BBL230" s="135"/>
      <c r="BBM230" s="135"/>
      <c r="BBN230" s="135"/>
      <c r="BBO230" s="135"/>
      <c r="BBP230" s="135"/>
      <c r="BBQ230" s="135"/>
      <c r="BBR230" s="135"/>
      <c r="BBS230" s="135"/>
      <c r="BBT230" s="135"/>
      <c r="BBU230" s="135"/>
      <c r="BBV230" s="135"/>
      <c r="BBW230" s="135"/>
      <c r="BBX230" s="135"/>
      <c r="BBY230" s="135"/>
      <c r="BBZ230" s="135"/>
      <c r="BCA230" s="135"/>
      <c r="BCB230" s="135"/>
      <c r="BCC230" s="135"/>
      <c r="BCD230" s="135"/>
      <c r="BCE230" s="135"/>
      <c r="BCF230" s="135"/>
      <c r="BCG230" s="135"/>
      <c r="BCH230" s="135"/>
      <c r="BCI230" s="135"/>
      <c r="BCJ230" s="135"/>
      <c r="BCK230" s="135"/>
      <c r="BCL230" s="135"/>
      <c r="BCM230" s="135"/>
      <c r="BCN230" s="135"/>
      <c r="BCO230" s="135"/>
      <c r="BCP230" s="135"/>
      <c r="BCQ230" s="135"/>
      <c r="BCR230" s="135"/>
      <c r="BCS230" s="135"/>
      <c r="BCT230" s="135"/>
      <c r="BCU230" s="135"/>
      <c r="BCV230" s="135"/>
      <c r="BCW230" s="135"/>
      <c r="BCX230" s="135"/>
      <c r="BCY230" s="135"/>
      <c r="BCZ230" s="135"/>
      <c r="BDA230" s="135"/>
      <c r="BDB230" s="135"/>
      <c r="BDC230" s="135"/>
      <c r="BDD230" s="135"/>
      <c r="BDE230" s="135"/>
      <c r="BDF230" s="135"/>
      <c r="BDG230" s="135"/>
      <c r="BDH230" s="135"/>
      <c r="BDI230" s="135"/>
      <c r="BDJ230" s="135"/>
      <c r="BDK230" s="135"/>
      <c r="BDL230" s="135"/>
      <c r="BDM230" s="135"/>
      <c r="BDN230" s="135"/>
      <c r="BDO230" s="135"/>
      <c r="BDP230" s="135"/>
      <c r="BDQ230" s="135"/>
      <c r="BDR230" s="135"/>
      <c r="BDS230" s="135"/>
      <c r="BDT230" s="135"/>
      <c r="BDU230" s="135"/>
      <c r="BDV230" s="135"/>
      <c r="BDW230" s="135"/>
      <c r="BDX230" s="135"/>
      <c r="BDY230" s="135"/>
      <c r="BDZ230" s="135"/>
      <c r="BEA230" s="135"/>
      <c r="BEB230" s="135"/>
      <c r="BEC230" s="135"/>
      <c r="BED230" s="135"/>
      <c r="BEE230" s="135"/>
      <c r="BEF230" s="135"/>
      <c r="BEG230" s="135"/>
      <c r="BEH230" s="135"/>
      <c r="BEI230" s="135"/>
      <c r="BEJ230" s="135"/>
      <c r="BEK230" s="135"/>
      <c r="BEL230" s="135"/>
      <c r="BEM230" s="135"/>
      <c r="BEN230" s="135"/>
      <c r="BEO230" s="135"/>
      <c r="BEP230" s="135"/>
      <c r="BEQ230" s="135"/>
      <c r="BER230" s="135"/>
      <c r="BES230" s="135"/>
      <c r="BET230" s="135"/>
      <c r="BEU230" s="135"/>
      <c r="BEV230" s="135"/>
      <c r="BEW230" s="135"/>
      <c r="BEX230" s="135"/>
      <c r="BEY230" s="135"/>
      <c r="BEZ230" s="135"/>
      <c r="BFA230" s="135"/>
      <c r="BFB230" s="135"/>
      <c r="BFC230" s="135"/>
      <c r="BFD230" s="135"/>
      <c r="BFE230" s="135"/>
      <c r="BFF230" s="135"/>
      <c r="BFG230" s="135"/>
      <c r="BFH230" s="135"/>
      <c r="BFI230" s="135"/>
      <c r="BFJ230" s="135"/>
      <c r="BFK230" s="135"/>
      <c r="BFL230" s="135"/>
      <c r="BFM230" s="135"/>
      <c r="BFN230" s="135"/>
      <c r="BFO230" s="135"/>
      <c r="BFP230" s="135"/>
      <c r="BFQ230" s="135"/>
      <c r="BFR230" s="135"/>
      <c r="BFS230" s="135"/>
      <c r="BFT230" s="135"/>
      <c r="BFU230" s="135"/>
      <c r="BFV230" s="135"/>
      <c r="BFW230" s="135"/>
      <c r="BFX230" s="135"/>
      <c r="BFY230" s="135"/>
      <c r="BFZ230" s="135"/>
      <c r="BGA230" s="135"/>
      <c r="BGB230" s="135"/>
      <c r="BGC230" s="135"/>
      <c r="BGD230" s="135"/>
      <c r="BGE230" s="135"/>
      <c r="BGF230" s="135"/>
      <c r="BGG230" s="135"/>
      <c r="BGH230" s="135"/>
      <c r="BGI230" s="135"/>
      <c r="BGJ230" s="135"/>
      <c r="BGK230" s="135"/>
      <c r="BGL230" s="135"/>
      <c r="BGM230" s="135"/>
      <c r="BGN230" s="135"/>
      <c r="BGO230" s="135"/>
      <c r="BGP230" s="135"/>
      <c r="BGQ230" s="135"/>
      <c r="BGR230" s="135"/>
      <c r="BGS230" s="135"/>
      <c r="BGT230" s="135"/>
      <c r="BGU230" s="135"/>
      <c r="BGV230" s="135"/>
      <c r="BGW230" s="135"/>
      <c r="BGX230" s="135"/>
      <c r="BGY230" s="135"/>
      <c r="BGZ230" s="135"/>
      <c r="BHA230" s="135"/>
      <c r="BHB230" s="135"/>
      <c r="BHC230" s="135"/>
      <c r="BHD230" s="135"/>
      <c r="BHE230" s="135"/>
      <c r="BHF230" s="135"/>
      <c r="BHG230" s="135"/>
      <c r="BHH230" s="135"/>
      <c r="BHI230" s="135"/>
      <c r="BHJ230" s="135"/>
      <c r="BHK230" s="135"/>
      <c r="BHL230" s="135"/>
      <c r="BHM230" s="135"/>
      <c r="BHN230" s="135"/>
      <c r="BHO230" s="135"/>
      <c r="BHP230" s="135"/>
      <c r="BHQ230" s="135"/>
      <c r="BHR230" s="135"/>
      <c r="BHS230" s="135"/>
      <c r="BHT230" s="135"/>
      <c r="BHU230" s="135"/>
      <c r="BHV230" s="135"/>
      <c r="BHW230" s="135"/>
      <c r="BHX230" s="135"/>
      <c r="BHY230" s="135"/>
      <c r="BHZ230" s="135"/>
      <c r="BIA230" s="135"/>
      <c r="BIB230" s="135"/>
      <c r="BIC230" s="135"/>
      <c r="BID230" s="135"/>
      <c r="BIE230" s="135"/>
      <c r="BIF230" s="135"/>
      <c r="BIG230" s="135"/>
      <c r="BIH230" s="135"/>
      <c r="BII230" s="135"/>
      <c r="BIJ230" s="135"/>
      <c r="BIK230" s="135"/>
      <c r="BIL230" s="135"/>
      <c r="BIM230" s="135"/>
      <c r="BIN230" s="135"/>
      <c r="BIO230" s="135"/>
      <c r="BIP230" s="135"/>
      <c r="BIQ230" s="135"/>
      <c r="BIR230" s="135"/>
      <c r="BIS230" s="135"/>
      <c r="BIT230" s="135"/>
      <c r="BIU230" s="135"/>
      <c r="BIV230" s="135"/>
      <c r="BIW230" s="135"/>
      <c r="BIX230" s="135"/>
      <c r="BIY230" s="135"/>
      <c r="BIZ230" s="135"/>
      <c r="BJA230" s="135"/>
      <c r="BJB230" s="135"/>
      <c r="BJC230" s="135"/>
      <c r="BJD230" s="135"/>
      <c r="BJE230" s="135"/>
      <c r="BJF230" s="135"/>
      <c r="BJG230" s="135"/>
      <c r="BJH230" s="135"/>
      <c r="BJI230" s="135"/>
      <c r="BJJ230" s="135"/>
      <c r="BJK230" s="135"/>
      <c r="BJL230" s="135"/>
      <c r="BJM230" s="135"/>
      <c r="BJN230" s="135"/>
      <c r="BJO230" s="135"/>
      <c r="BJP230" s="135"/>
      <c r="BJQ230" s="135"/>
      <c r="BJR230" s="135"/>
      <c r="BJS230" s="135"/>
      <c r="BJT230" s="135"/>
      <c r="BJU230" s="135"/>
      <c r="BJV230" s="135"/>
      <c r="BJW230" s="135"/>
      <c r="BJX230" s="135"/>
      <c r="BJY230" s="135"/>
      <c r="BJZ230" s="135"/>
      <c r="BKA230" s="135"/>
      <c r="BKB230" s="135"/>
      <c r="BKC230" s="135"/>
      <c r="BKD230" s="135"/>
      <c r="BKE230" s="135"/>
      <c r="BKF230" s="135"/>
      <c r="BKG230" s="135"/>
      <c r="BKH230" s="135"/>
      <c r="BKI230" s="135"/>
      <c r="BKJ230" s="135"/>
      <c r="BKK230" s="135"/>
      <c r="BKL230" s="135"/>
      <c r="BKM230" s="135"/>
      <c r="BKN230" s="135"/>
      <c r="BKO230" s="135"/>
      <c r="BKP230" s="135"/>
      <c r="BKQ230" s="135"/>
      <c r="BKR230" s="135"/>
      <c r="BKS230" s="135"/>
      <c r="BKT230" s="135"/>
      <c r="BKU230" s="135"/>
      <c r="BKV230" s="135"/>
      <c r="BKW230" s="135"/>
      <c r="BKX230" s="135"/>
      <c r="BKY230" s="135"/>
      <c r="BKZ230" s="135"/>
      <c r="BLA230" s="135"/>
      <c r="BLB230" s="135"/>
      <c r="BLC230" s="135"/>
      <c r="BLD230" s="135"/>
      <c r="BLE230" s="135"/>
      <c r="BLF230" s="135"/>
      <c r="BLG230" s="135"/>
      <c r="BLH230" s="135"/>
      <c r="BLI230" s="135"/>
      <c r="BLJ230" s="135"/>
      <c r="BLK230" s="135"/>
      <c r="BLL230" s="135"/>
      <c r="BLM230" s="135"/>
      <c r="BLN230" s="135"/>
      <c r="BLO230" s="135"/>
      <c r="BLP230" s="135"/>
      <c r="BLQ230" s="135"/>
      <c r="BLR230" s="135"/>
      <c r="BLS230" s="135"/>
      <c r="BLT230" s="135"/>
      <c r="BLU230" s="135"/>
      <c r="BLV230" s="135"/>
      <c r="BLW230" s="135"/>
      <c r="BLX230" s="135"/>
      <c r="BLY230" s="135"/>
      <c r="BLZ230" s="135"/>
      <c r="BMA230" s="135"/>
      <c r="BMB230" s="135"/>
      <c r="BMC230" s="135"/>
      <c r="BMD230" s="135"/>
      <c r="BME230" s="135"/>
      <c r="BMF230" s="135"/>
      <c r="BMG230" s="135"/>
      <c r="BMH230" s="135"/>
      <c r="BMI230" s="135"/>
      <c r="BMJ230" s="135"/>
      <c r="BMK230" s="135"/>
      <c r="BML230" s="135"/>
      <c r="BMM230" s="135"/>
      <c r="BMN230" s="135"/>
      <c r="BMO230" s="135"/>
      <c r="BMP230" s="135"/>
      <c r="BMQ230" s="135"/>
      <c r="BMR230" s="135"/>
      <c r="BMS230" s="135"/>
      <c r="BMT230" s="135"/>
      <c r="BMU230" s="135"/>
      <c r="BMV230" s="135"/>
      <c r="BMW230" s="135"/>
      <c r="BMX230" s="135"/>
      <c r="BMY230" s="135"/>
      <c r="BMZ230" s="135"/>
      <c r="BNA230" s="135"/>
      <c r="BNB230" s="135"/>
      <c r="BNC230" s="135"/>
      <c r="BND230" s="135"/>
      <c r="BNE230" s="135"/>
      <c r="BNF230" s="135"/>
      <c r="BNG230" s="135"/>
      <c r="BNH230" s="135"/>
      <c r="BNI230" s="135"/>
      <c r="BNJ230" s="135"/>
      <c r="BNK230" s="135"/>
      <c r="BNL230" s="135"/>
      <c r="BNM230" s="135"/>
      <c r="BNN230" s="135"/>
      <c r="BNO230" s="135"/>
      <c r="BNP230" s="135"/>
      <c r="BNQ230" s="135"/>
      <c r="BNR230" s="135"/>
      <c r="BNS230" s="135"/>
      <c r="BNT230" s="135"/>
      <c r="BNU230" s="135"/>
      <c r="BNV230" s="135"/>
      <c r="BNW230" s="135"/>
      <c r="BNX230" s="135"/>
      <c r="BNY230" s="135"/>
      <c r="BNZ230" s="135"/>
      <c r="BOA230" s="135"/>
      <c r="BOB230" s="135"/>
      <c r="BOC230" s="135"/>
      <c r="BOD230" s="135"/>
      <c r="BOE230" s="135"/>
      <c r="BOF230" s="135"/>
      <c r="BOG230" s="135"/>
      <c r="BOH230" s="135"/>
      <c r="BOI230" s="135"/>
      <c r="BOJ230" s="135"/>
      <c r="BOK230" s="135"/>
      <c r="BOL230" s="135"/>
      <c r="BOM230" s="135"/>
      <c r="BON230" s="135"/>
      <c r="BOO230" s="135"/>
      <c r="BOP230" s="135"/>
      <c r="BOQ230" s="135"/>
      <c r="BOR230" s="135"/>
      <c r="BOS230" s="135"/>
      <c r="BOT230" s="135"/>
      <c r="BOU230" s="135"/>
      <c r="BOV230" s="135"/>
      <c r="BOW230" s="135"/>
      <c r="BOX230" s="135"/>
      <c r="BOY230" s="135"/>
      <c r="BOZ230" s="135"/>
      <c r="BPA230" s="135"/>
      <c r="BPB230" s="135"/>
      <c r="BPC230" s="135"/>
      <c r="BPD230" s="135"/>
      <c r="BPE230" s="135"/>
      <c r="BPF230" s="135"/>
      <c r="BPG230" s="135"/>
      <c r="BPH230" s="135"/>
      <c r="BPI230" s="135"/>
      <c r="BPJ230" s="135"/>
      <c r="BPK230" s="135"/>
      <c r="BPL230" s="135"/>
      <c r="BPM230" s="135"/>
      <c r="BPN230" s="135"/>
      <c r="BPO230" s="135"/>
      <c r="BPP230" s="135"/>
      <c r="BPQ230" s="135"/>
      <c r="BPR230" s="135"/>
      <c r="BPS230" s="135"/>
      <c r="BPT230" s="135"/>
      <c r="BPU230" s="135"/>
      <c r="BPV230" s="135"/>
      <c r="BPW230" s="135"/>
      <c r="BPX230" s="135"/>
      <c r="BPY230" s="135"/>
      <c r="BPZ230" s="135"/>
      <c r="BQA230" s="135"/>
      <c r="BQB230" s="135"/>
      <c r="BQC230" s="135"/>
      <c r="BQD230" s="135"/>
      <c r="BQE230" s="135"/>
      <c r="BQF230" s="135"/>
      <c r="BQG230" s="135"/>
      <c r="BQH230" s="135"/>
      <c r="BQI230" s="135"/>
      <c r="BQJ230" s="135"/>
      <c r="BQK230" s="135"/>
      <c r="BQL230" s="135"/>
      <c r="BQM230" s="135"/>
      <c r="BQN230" s="135"/>
      <c r="BQO230" s="135"/>
      <c r="BQP230" s="135"/>
      <c r="BQQ230" s="135"/>
      <c r="BQR230" s="135"/>
      <c r="BQS230" s="135"/>
      <c r="BQT230" s="135"/>
      <c r="BQU230" s="135"/>
      <c r="BQV230" s="135"/>
      <c r="BQW230" s="135"/>
      <c r="BQX230" s="135"/>
      <c r="BQY230" s="135"/>
      <c r="BQZ230" s="135"/>
      <c r="BRA230" s="135"/>
      <c r="BRB230" s="135"/>
      <c r="BRC230" s="135"/>
      <c r="BRD230" s="135"/>
      <c r="BRE230" s="135"/>
      <c r="BRF230" s="135"/>
      <c r="BRG230" s="135"/>
      <c r="BRH230" s="135"/>
      <c r="BRI230" s="135"/>
      <c r="BRJ230" s="135"/>
      <c r="BRK230" s="135"/>
      <c r="BRL230" s="135"/>
      <c r="BRM230" s="135"/>
      <c r="BRN230" s="135"/>
      <c r="BRO230" s="135"/>
      <c r="BRP230" s="135"/>
      <c r="BRQ230" s="135"/>
      <c r="BRR230" s="135"/>
      <c r="BRS230" s="135"/>
      <c r="BRT230" s="135"/>
      <c r="BRU230" s="135"/>
      <c r="BRV230" s="135"/>
      <c r="BRW230" s="135"/>
      <c r="BRX230" s="135"/>
      <c r="BRY230" s="135"/>
      <c r="BRZ230" s="135"/>
      <c r="BSA230" s="135"/>
      <c r="BSB230" s="135"/>
      <c r="BSC230" s="135"/>
      <c r="BSD230" s="135"/>
      <c r="BSE230" s="135"/>
      <c r="BSF230" s="135"/>
      <c r="BSG230" s="135"/>
      <c r="BSH230" s="135"/>
      <c r="BSI230" s="135"/>
      <c r="BSJ230" s="135"/>
      <c r="BSK230" s="135"/>
      <c r="BSL230" s="135"/>
      <c r="BSM230" s="135"/>
      <c r="BSN230" s="135"/>
      <c r="BSO230" s="135"/>
      <c r="BSP230" s="135"/>
      <c r="BSQ230" s="135"/>
      <c r="BSR230" s="135"/>
      <c r="BSS230" s="135"/>
      <c r="BST230" s="135"/>
      <c r="BSU230" s="135"/>
      <c r="BSV230" s="135"/>
      <c r="BSW230" s="135"/>
      <c r="BSX230" s="135"/>
      <c r="BSY230" s="135"/>
      <c r="BSZ230" s="135"/>
      <c r="BTA230" s="135"/>
      <c r="BTB230" s="135"/>
      <c r="BTC230" s="135"/>
      <c r="BTD230" s="135"/>
      <c r="BTE230" s="135"/>
      <c r="BTF230" s="135"/>
      <c r="BTG230" s="135"/>
      <c r="BTH230" s="135"/>
      <c r="BTI230" s="135"/>
      <c r="BTJ230" s="135"/>
      <c r="BTK230" s="135"/>
      <c r="BTL230" s="135"/>
      <c r="BTM230" s="135"/>
      <c r="BTN230" s="135"/>
      <c r="BTO230" s="135"/>
      <c r="BTP230" s="135"/>
      <c r="BTQ230" s="135"/>
      <c r="BTR230" s="135"/>
      <c r="BTS230" s="135"/>
      <c r="BTT230" s="135"/>
      <c r="BTU230" s="135"/>
      <c r="BTV230" s="135"/>
      <c r="BTW230" s="135"/>
      <c r="BTX230" s="135"/>
      <c r="BTY230" s="135"/>
      <c r="BTZ230" s="135"/>
      <c r="BUA230" s="135"/>
      <c r="BUB230" s="135"/>
      <c r="BUC230" s="135"/>
      <c r="BUD230" s="135"/>
      <c r="BUE230" s="135"/>
      <c r="BUF230" s="135"/>
      <c r="BUG230" s="135"/>
      <c r="BUH230" s="135"/>
      <c r="BUI230" s="135"/>
      <c r="BUJ230" s="135"/>
      <c r="BUK230" s="135"/>
      <c r="BUL230" s="135"/>
      <c r="BUM230" s="135"/>
      <c r="BUN230" s="135"/>
      <c r="BUO230" s="135"/>
      <c r="BUP230" s="135"/>
      <c r="BUQ230" s="135"/>
      <c r="BUR230" s="135"/>
      <c r="BUS230" s="135"/>
      <c r="BUT230" s="135"/>
      <c r="BUU230" s="135"/>
      <c r="BUV230" s="135"/>
      <c r="BUW230" s="135"/>
      <c r="BUX230" s="135"/>
      <c r="BUY230" s="135"/>
      <c r="BUZ230" s="135"/>
      <c r="BVA230" s="135"/>
      <c r="BVB230" s="135"/>
      <c r="BVC230" s="135"/>
      <c r="BVD230" s="135"/>
      <c r="BVE230" s="135"/>
      <c r="BVF230" s="135"/>
      <c r="BVG230" s="135"/>
      <c r="BVH230" s="135"/>
      <c r="BVI230" s="135"/>
      <c r="BVJ230" s="135"/>
      <c r="BVK230" s="135"/>
      <c r="BVL230" s="135"/>
      <c r="BVM230" s="135"/>
      <c r="BVN230" s="135"/>
      <c r="BVO230" s="135"/>
      <c r="BVP230" s="135"/>
      <c r="BVQ230" s="135"/>
      <c r="BVR230" s="135"/>
      <c r="BVS230" s="135"/>
      <c r="BVT230" s="135"/>
      <c r="BVU230" s="135"/>
      <c r="BVV230" s="135"/>
      <c r="BVW230" s="135"/>
      <c r="BVX230" s="135"/>
      <c r="BVY230" s="135"/>
      <c r="BVZ230" s="135"/>
      <c r="BWA230" s="135"/>
      <c r="BWB230" s="135"/>
      <c r="BWC230" s="135"/>
      <c r="BWD230" s="135"/>
      <c r="BWE230" s="135"/>
      <c r="BWF230" s="135"/>
      <c r="BWG230" s="135"/>
      <c r="BWH230" s="135"/>
      <c r="BWI230" s="135"/>
      <c r="BWJ230" s="135"/>
      <c r="BWK230" s="135"/>
      <c r="BWL230" s="135"/>
      <c r="BWM230" s="135"/>
      <c r="BWN230" s="135"/>
      <c r="BWO230" s="135"/>
      <c r="BWP230" s="135"/>
      <c r="BWQ230" s="135"/>
      <c r="BWR230" s="135"/>
      <c r="BWS230" s="135"/>
      <c r="BWT230" s="135"/>
      <c r="BWU230" s="135"/>
      <c r="BWV230" s="135"/>
      <c r="BWW230" s="135"/>
      <c r="BWX230" s="135"/>
      <c r="BWY230" s="135"/>
      <c r="BWZ230" s="135"/>
      <c r="BXA230" s="135"/>
      <c r="BXB230" s="135"/>
      <c r="BXC230" s="135"/>
      <c r="BXD230" s="135"/>
      <c r="BXE230" s="135"/>
      <c r="BXF230" s="135"/>
      <c r="BXG230" s="135"/>
      <c r="BXH230" s="135"/>
      <c r="BXI230" s="135"/>
      <c r="BXJ230" s="135"/>
      <c r="BXK230" s="135"/>
      <c r="BXL230" s="135"/>
      <c r="BXM230" s="135"/>
      <c r="BXN230" s="135"/>
      <c r="BXO230" s="135"/>
      <c r="BXP230" s="135"/>
      <c r="BXQ230" s="135"/>
      <c r="BXR230" s="135"/>
      <c r="BXS230" s="135"/>
      <c r="BXT230" s="135"/>
      <c r="BXU230" s="135"/>
      <c r="BXV230" s="135"/>
      <c r="BXW230" s="135"/>
      <c r="BXX230" s="135"/>
      <c r="BXY230" s="135"/>
      <c r="BXZ230" s="135"/>
      <c r="BYA230" s="135"/>
      <c r="BYB230" s="135"/>
      <c r="BYC230" s="135"/>
      <c r="BYD230" s="135"/>
      <c r="BYE230" s="135"/>
      <c r="BYF230" s="135"/>
      <c r="BYG230" s="135"/>
      <c r="BYH230" s="135"/>
      <c r="BYI230" s="135"/>
      <c r="BYJ230" s="135"/>
      <c r="BYK230" s="135"/>
      <c r="BYL230" s="135"/>
      <c r="BYM230" s="135"/>
      <c r="BYN230" s="135"/>
      <c r="BYO230" s="135"/>
      <c r="BYP230" s="135"/>
      <c r="BYQ230" s="135"/>
      <c r="BYR230" s="135"/>
      <c r="BYS230" s="135"/>
      <c r="BYT230" s="135"/>
      <c r="BYU230" s="135"/>
      <c r="BYV230" s="135"/>
      <c r="BYW230" s="135"/>
      <c r="BYX230" s="135"/>
      <c r="BYY230" s="135"/>
      <c r="BYZ230" s="135"/>
      <c r="BZA230" s="135"/>
      <c r="BZB230" s="135"/>
      <c r="BZC230" s="135"/>
      <c r="BZD230" s="135"/>
      <c r="BZE230" s="135"/>
      <c r="BZF230" s="135"/>
      <c r="BZG230" s="135"/>
      <c r="BZH230" s="135"/>
      <c r="BZI230" s="135"/>
      <c r="BZJ230" s="135"/>
      <c r="BZK230" s="135"/>
      <c r="BZL230" s="135"/>
      <c r="BZM230" s="135"/>
      <c r="BZN230" s="135"/>
      <c r="BZO230" s="135"/>
      <c r="BZP230" s="135"/>
      <c r="BZQ230" s="135"/>
      <c r="BZR230" s="135"/>
      <c r="BZS230" s="135"/>
      <c r="BZT230" s="135"/>
      <c r="BZU230" s="135"/>
      <c r="BZV230" s="135"/>
      <c r="BZW230" s="135"/>
      <c r="BZX230" s="135"/>
      <c r="BZY230" s="135"/>
      <c r="BZZ230" s="135"/>
      <c r="CAA230" s="135"/>
      <c r="CAB230" s="135"/>
      <c r="CAC230" s="135"/>
      <c r="CAD230" s="135"/>
      <c r="CAE230" s="135"/>
      <c r="CAF230" s="135"/>
      <c r="CAG230" s="135"/>
      <c r="CAH230" s="135"/>
      <c r="CAI230" s="135"/>
      <c r="CAJ230" s="135"/>
      <c r="CAK230" s="135"/>
      <c r="CAL230" s="135"/>
      <c r="CAM230" s="135"/>
      <c r="CAN230" s="135"/>
      <c r="CAO230" s="135"/>
      <c r="CAP230" s="135"/>
      <c r="CAQ230" s="135"/>
      <c r="CAR230" s="135"/>
      <c r="CAS230" s="135"/>
      <c r="CAT230" s="135"/>
      <c r="CAU230" s="135"/>
      <c r="CAV230" s="135"/>
      <c r="CAW230" s="135"/>
      <c r="CAX230" s="135"/>
      <c r="CAY230" s="135"/>
      <c r="CAZ230" s="135"/>
      <c r="CBA230" s="135"/>
      <c r="CBB230" s="135"/>
      <c r="CBC230" s="135"/>
      <c r="CBD230" s="135"/>
      <c r="CBE230" s="135"/>
      <c r="CBF230" s="135"/>
      <c r="CBG230" s="135"/>
      <c r="CBH230" s="135"/>
      <c r="CBI230" s="135"/>
      <c r="CBJ230" s="135"/>
      <c r="CBK230" s="135"/>
      <c r="CBL230" s="135"/>
      <c r="CBM230" s="135"/>
      <c r="CBN230" s="135"/>
      <c r="CBO230" s="135"/>
      <c r="CBP230" s="135"/>
      <c r="CBQ230" s="135"/>
      <c r="CBR230" s="135"/>
      <c r="CBS230" s="135"/>
      <c r="CBT230" s="135"/>
      <c r="CBU230" s="135"/>
      <c r="CBV230" s="135"/>
      <c r="CBW230" s="135"/>
      <c r="CBX230" s="135"/>
      <c r="CBY230" s="135"/>
      <c r="CBZ230" s="135"/>
      <c r="CCA230" s="135"/>
      <c r="CCB230" s="135"/>
      <c r="CCC230" s="135"/>
      <c r="CCD230" s="135"/>
      <c r="CCE230" s="135"/>
      <c r="CCF230" s="135"/>
      <c r="CCG230" s="135"/>
      <c r="CCH230" s="135"/>
      <c r="CCI230" s="135"/>
      <c r="CCJ230" s="135"/>
      <c r="CCK230" s="135"/>
      <c r="CCL230" s="135"/>
      <c r="CCM230" s="135"/>
      <c r="CCN230" s="135"/>
      <c r="CCO230" s="135"/>
      <c r="CCP230" s="135"/>
      <c r="CCQ230" s="135"/>
      <c r="CCR230" s="135"/>
      <c r="CCS230" s="135"/>
      <c r="CCT230" s="135"/>
      <c r="CCU230" s="135"/>
      <c r="CCV230" s="135"/>
      <c r="CCW230" s="135"/>
      <c r="CCX230" s="135"/>
      <c r="CCY230" s="135"/>
      <c r="CCZ230" s="135"/>
      <c r="CDA230" s="135"/>
      <c r="CDB230" s="135"/>
      <c r="CDC230" s="135"/>
      <c r="CDD230" s="135"/>
      <c r="CDE230" s="135"/>
      <c r="CDF230" s="135"/>
      <c r="CDG230" s="135"/>
      <c r="CDH230" s="135"/>
      <c r="CDI230" s="135"/>
      <c r="CDJ230" s="135"/>
      <c r="CDK230" s="135"/>
      <c r="CDL230" s="135"/>
      <c r="CDM230" s="135"/>
      <c r="CDN230" s="135"/>
      <c r="CDO230" s="135"/>
      <c r="CDP230" s="135"/>
      <c r="CDQ230" s="135"/>
      <c r="CDR230" s="135"/>
      <c r="CDS230" s="135"/>
      <c r="CDT230" s="135"/>
      <c r="CDU230" s="135"/>
      <c r="CDV230" s="135"/>
      <c r="CDW230" s="135"/>
      <c r="CDX230" s="135"/>
      <c r="CDY230" s="135"/>
      <c r="CDZ230" s="135"/>
      <c r="CEA230" s="135"/>
      <c r="CEB230" s="135"/>
      <c r="CEC230" s="135"/>
      <c r="CED230" s="135"/>
      <c r="CEE230" s="135"/>
      <c r="CEF230" s="135"/>
      <c r="CEG230" s="135"/>
      <c r="CEH230" s="135"/>
      <c r="CEI230" s="135"/>
      <c r="CEJ230" s="135"/>
      <c r="CEK230" s="135"/>
      <c r="CEL230" s="135"/>
      <c r="CEM230" s="135"/>
      <c r="CEN230" s="135"/>
      <c r="CEO230" s="135"/>
      <c r="CEP230" s="135"/>
      <c r="CEQ230" s="135"/>
      <c r="CER230" s="135"/>
      <c r="CES230" s="135"/>
      <c r="CET230" s="135"/>
      <c r="CEU230" s="135"/>
      <c r="CEV230" s="135"/>
      <c r="CEW230" s="135"/>
      <c r="CEX230" s="135"/>
      <c r="CEY230" s="135"/>
      <c r="CEZ230" s="135"/>
      <c r="CFA230" s="135"/>
      <c r="CFB230" s="135"/>
      <c r="CFC230" s="135"/>
      <c r="CFD230" s="135"/>
      <c r="CFE230" s="135"/>
      <c r="CFF230" s="135"/>
      <c r="CFG230" s="135"/>
      <c r="CFH230" s="135"/>
      <c r="CFI230" s="135"/>
      <c r="CFJ230" s="135"/>
      <c r="CFK230" s="135"/>
      <c r="CFL230" s="135"/>
      <c r="CFM230" s="135"/>
      <c r="CFN230" s="135"/>
      <c r="CFO230" s="135"/>
      <c r="CFP230" s="135"/>
      <c r="CFQ230" s="135"/>
      <c r="CFR230" s="135"/>
      <c r="CFS230" s="135"/>
      <c r="CFT230" s="135"/>
      <c r="CFU230" s="135"/>
      <c r="CFV230" s="135"/>
      <c r="CFW230" s="135"/>
      <c r="CFX230" s="135"/>
      <c r="CFY230" s="135"/>
      <c r="CFZ230" s="135"/>
      <c r="CGA230" s="135"/>
      <c r="CGB230" s="135"/>
      <c r="CGC230" s="135"/>
      <c r="CGD230" s="135"/>
      <c r="CGE230" s="135"/>
      <c r="CGF230" s="135"/>
      <c r="CGG230" s="135"/>
      <c r="CGH230" s="135"/>
      <c r="CGI230" s="135"/>
      <c r="CGJ230" s="135"/>
      <c r="CGK230" s="135"/>
      <c r="CGL230" s="135"/>
      <c r="CGM230" s="135"/>
      <c r="CGN230" s="135"/>
      <c r="CGO230" s="135"/>
      <c r="CGP230" s="135"/>
      <c r="CGQ230" s="135"/>
      <c r="CGR230" s="135"/>
      <c r="CGS230" s="135"/>
      <c r="CGT230" s="135"/>
      <c r="CGU230" s="135"/>
      <c r="CGV230" s="135"/>
      <c r="CGW230" s="135"/>
      <c r="CGX230" s="135"/>
      <c r="CGY230" s="135"/>
      <c r="CGZ230" s="135"/>
      <c r="CHA230" s="135"/>
      <c r="CHB230" s="135"/>
      <c r="CHC230" s="135"/>
      <c r="CHD230" s="135"/>
      <c r="CHE230" s="135"/>
      <c r="CHF230" s="135"/>
      <c r="CHG230" s="135"/>
      <c r="CHH230" s="135"/>
      <c r="CHI230" s="135"/>
      <c r="CHJ230" s="135"/>
      <c r="CHK230" s="135"/>
      <c r="CHL230" s="135"/>
      <c r="CHM230" s="135"/>
      <c r="CHN230" s="135"/>
      <c r="CHO230" s="135"/>
      <c r="CHP230" s="135"/>
      <c r="CHQ230" s="135"/>
      <c r="CHR230" s="135"/>
      <c r="CHS230" s="135"/>
      <c r="CHT230" s="135"/>
      <c r="CHU230" s="135"/>
      <c r="CHV230" s="135"/>
      <c r="CHW230" s="135"/>
      <c r="CHX230" s="135"/>
      <c r="CHY230" s="135"/>
      <c r="CHZ230" s="135"/>
      <c r="CIA230" s="135"/>
      <c r="CIB230" s="135"/>
      <c r="CIC230" s="135"/>
      <c r="CID230" s="135"/>
      <c r="CIE230" s="135"/>
      <c r="CIF230" s="135"/>
      <c r="CIG230" s="135"/>
      <c r="CIH230" s="135"/>
      <c r="CII230" s="135"/>
      <c r="CIJ230" s="135"/>
      <c r="CIK230" s="135"/>
      <c r="CIL230" s="135"/>
      <c r="CIM230" s="135"/>
      <c r="CIN230" s="135"/>
      <c r="CIO230" s="135"/>
      <c r="CIP230" s="135"/>
      <c r="CIQ230" s="135"/>
      <c r="CIR230" s="135"/>
      <c r="CIS230" s="135"/>
      <c r="CIT230" s="135"/>
      <c r="CIU230" s="135"/>
      <c r="CIV230" s="135"/>
      <c r="CIW230" s="135"/>
      <c r="CIX230" s="135"/>
      <c r="CIY230" s="135"/>
      <c r="CIZ230" s="135"/>
      <c r="CJA230" s="135"/>
      <c r="CJB230" s="135"/>
      <c r="CJC230" s="135"/>
      <c r="CJD230" s="135"/>
      <c r="CJE230" s="135"/>
      <c r="CJF230" s="135"/>
      <c r="CJG230" s="135"/>
      <c r="CJH230" s="135"/>
      <c r="CJI230" s="135"/>
      <c r="CJJ230" s="135"/>
      <c r="CJK230" s="135"/>
      <c r="CJL230" s="135"/>
      <c r="CJM230" s="135"/>
      <c r="CJN230" s="135"/>
      <c r="CJO230" s="135"/>
      <c r="CJP230" s="135"/>
      <c r="CJQ230" s="135"/>
      <c r="CJR230" s="135"/>
      <c r="CJS230" s="135"/>
      <c r="CJT230" s="135"/>
      <c r="CJU230" s="135"/>
      <c r="CJV230" s="135"/>
      <c r="CJW230" s="135"/>
      <c r="CJX230" s="135"/>
      <c r="CJY230" s="135"/>
      <c r="CJZ230" s="135"/>
      <c r="CKA230" s="135"/>
      <c r="CKB230" s="135"/>
      <c r="CKC230" s="135"/>
      <c r="CKD230" s="135"/>
      <c r="CKE230" s="135"/>
      <c r="CKF230" s="135"/>
      <c r="CKG230" s="135"/>
      <c r="CKH230" s="135"/>
      <c r="CKI230" s="135"/>
      <c r="CKJ230" s="135"/>
      <c r="CKK230" s="135"/>
      <c r="CKL230" s="135"/>
      <c r="CKM230" s="135"/>
      <c r="CKN230" s="135"/>
      <c r="CKO230" s="135"/>
      <c r="CKP230" s="135"/>
      <c r="CKQ230" s="135"/>
      <c r="CKR230" s="135"/>
      <c r="CKS230" s="135"/>
      <c r="CKT230" s="135"/>
      <c r="CKU230" s="135"/>
      <c r="CKV230" s="135"/>
      <c r="CKW230" s="135"/>
      <c r="CKX230" s="135"/>
      <c r="CKY230" s="135"/>
      <c r="CKZ230" s="135"/>
      <c r="CLA230" s="135"/>
      <c r="CLB230" s="135"/>
      <c r="CLC230" s="135"/>
      <c r="CLD230" s="135"/>
      <c r="CLE230" s="135"/>
      <c r="CLF230" s="135"/>
      <c r="CLG230" s="135"/>
      <c r="CLH230" s="135"/>
      <c r="CLI230" s="135"/>
      <c r="CLJ230" s="135"/>
      <c r="CLK230" s="135"/>
      <c r="CLL230" s="135"/>
      <c r="CLM230" s="135"/>
      <c r="CLN230" s="135"/>
      <c r="CLO230" s="135"/>
      <c r="CLP230" s="135"/>
      <c r="CLQ230" s="135"/>
      <c r="CLR230" s="135"/>
      <c r="CLS230" s="135"/>
      <c r="CLT230" s="135"/>
      <c r="CLU230" s="135"/>
      <c r="CLV230" s="135"/>
      <c r="CLW230" s="135"/>
      <c r="CLX230" s="135"/>
      <c r="CLY230" s="135"/>
      <c r="CLZ230" s="135"/>
      <c r="CMA230" s="135"/>
      <c r="CMB230" s="135"/>
      <c r="CMC230" s="135"/>
      <c r="CMD230" s="135"/>
      <c r="CME230" s="135"/>
      <c r="CMF230" s="135"/>
      <c r="CMG230" s="135"/>
      <c r="CMH230" s="135"/>
      <c r="CMI230" s="135"/>
      <c r="CMJ230" s="135"/>
      <c r="CMK230" s="135"/>
      <c r="CML230" s="135"/>
      <c r="CMM230" s="135"/>
      <c r="CMN230" s="135"/>
      <c r="CMO230" s="135"/>
      <c r="CMP230" s="135"/>
      <c r="CMQ230" s="135"/>
      <c r="CMR230" s="135"/>
      <c r="CMS230" s="135"/>
      <c r="CMT230" s="135"/>
      <c r="CMU230" s="135"/>
      <c r="CMV230" s="135"/>
      <c r="CMW230" s="135"/>
      <c r="CMX230" s="135"/>
      <c r="CMY230" s="135"/>
      <c r="CMZ230" s="135"/>
      <c r="CNA230" s="135"/>
      <c r="CNB230" s="135"/>
      <c r="CNC230" s="135"/>
      <c r="CND230" s="135"/>
      <c r="CNE230" s="135"/>
      <c r="CNF230" s="135"/>
      <c r="CNG230" s="135"/>
      <c r="CNH230" s="135"/>
      <c r="CNI230" s="135"/>
      <c r="CNJ230" s="135"/>
      <c r="CNK230" s="135"/>
      <c r="CNL230" s="135"/>
      <c r="CNM230" s="135"/>
      <c r="CNN230" s="135"/>
      <c r="CNO230" s="135"/>
      <c r="CNP230" s="135"/>
      <c r="CNQ230" s="135"/>
      <c r="CNR230" s="135"/>
      <c r="CNS230" s="135"/>
      <c r="CNT230" s="135"/>
      <c r="CNU230" s="135"/>
      <c r="CNV230" s="135"/>
      <c r="CNW230" s="135"/>
      <c r="CNX230" s="135"/>
      <c r="CNY230" s="135"/>
      <c r="CNZ230" s="135"/>
      <c r="COA230" s="135"/>
      <c r="COB230" s="135"/>
      <c r="COC230" s="135"/>
      <c r="COD230" s="135"/>
      <c r="COE230" s="135"/>
      <c r="COF230" s="135"/>
      <c r="COG230" s="135"/>
      <c r="COH230" s="135"/>
      <c r="COI230" s="135"/>
      <c r="COJ230" s="135"/>
      <c r="COK230" s="135"/>
      <c r="COL230" s="135"/>
      <c r="COM230" s="135"/>
      <c r="CON230" s="135"/>
      <c r="COO230" s="135"/>
      <c r="COP230" s="135"/>
      <c r="COQ230" s="135"/>
      <c r="COR230" s="135"/>
      <c r="COS230" s="135"/>
      <c r="COT230" s="135"/>
      <c r="COU230" s="135"/>
      <c r="COV230" s="135"/>
      <c r="COW230" s="135"/>
      <c r="COX230" s="135"/>
      <c r="COY230" s="135"/>
      <c r="COZ230" s="135"/>
      <c r="CPA230" s="135"/>
      <c r="CPB230" s="135"/>
      <c r="CPC230" s="135"/>
      <c r="CPD230" s="135"/>
      <c r="CPE230" s="135"/>
      <c r="CPF230" s="135"/>
      <c r="CPG230" s="135"/>
      <c r="CPH230" s="135"/>
      <c r="CPI230" s="135"/>
      <c r="CPJ230" s="135"/>
      <c r="CPK230" s="135"/>
      <c r="CPL230" s="135"/>
      <c r="CPM230" s="135"/>
      <c r="CPN230" s="135"/>
      <c r="CPO230" s="135"/>
      <c r="CPP230" s="135"/>
      <c r="CPQ230" s="135"/>
      <c r="CPR230" s="135"/>
      <c r="CPS230" s="135"/>
      <c r="CPT230" s="135"/>
      <c r="CPU230" s="135"/>
      <c r="CPV230" s="135"/>
      <c r="CPW230" s="135"/>
      <c r="CPX230" s="135"/>
      <c r="CPY230" s="135"/>
      <c r="CPZ230" s="135"/>
      <c r="CQA230" s="135"/>
      <c r="CQB230" s="135"/>
      <c r="CQC230" s="135"/>
      <c r="CQD230" s="135"/>
      <c r="CQE230" s="135"/>
      <c r="CQF230" s="135"/>
      <c r="CQG230" s="135"/>
      <c r="CQH230" s="135"/>
      <c r="CQI230" s="135"/>
      <c r="CQJ230" s="135"/>
      <c r="CQK230" s="135"/>
      <c r="CQL230" s="135"/>
      <c r="CQM230" s="135"/>
      <c r="CQN230" s="135"/>
      <c r="CQO230" s="135"/>
      <c r="CQP230" s="135"/>
      <c r="CQQ230" s="135"/>
      <c r="CQR230" s="135"/>
      <c r="CQS230" s="135"/>
      <c r="CQT230" s="135"/>
      <c r="CQU230" s="135"/>
      <c r="CQV230" s="135"/>
      <c r="CQW230" s="135"/>
      <c r="CQX230" s="135"/>
      <c r="CQY230" s="135"/>
      <c r="CQZ230" s="135"/>
      <c r="CRA230" s="135"/>
      <c r="CRB230" s="135"/>
      <c r="CRC230" s="135"/>
      <c r="CRD230" s="135"/>
      <c r="CRE230" s="135"/>
      <c r="CRF230" s="135"/>
      <c r="CRG230" s="135"/>
      <c r="CRH230" s="135"/>
      <c r="CRI230" s="135"/>
      <c r="CRJ230" s="135"/>
      <c r="CRK230" s="135"/>
      <c r="CRL230" s="135"/>
      <c r="CRM230" s="135"/>
      <c r="CRN230" s="135"/>
      <c r="CRO230" s="135"/>
      <c r="CRP230" s="135"/>
      <c r="CRQ230" s="135"/>
      <c r="CRR230" s="135"/>
      <c r="CRS230" s="135"/>
      <c r="CRT230" s="135"/>
      <c r="CRU230" s="135"/>
      <c r="CRV230" s="135"/>
      <c r="CRW230" s="135"/>
      <c r="CRX230" s="135"/>
      <c r="CRY230" s="135"/>
      <c r="CRZ230" s="135"/>
      <c r="CSA230" s="135"/>
      <c r="CSB230" s="135"/>
      <c r="CSC230" s="135"/>
      <c r="CSD230" s="135"/>
      <c r="CSE230" s="135"/>
      <c r="CSF230" s="135"/>
      <c r="CSG230" s="135"/>
      <c r="CSH230" s="135"/>
      <c r="CSI230" s="135"/>
      <c r="CSJ230" s="135"/>
      <c r="CSK230" s="135"/>
      <c r="CSL230" s="135"/>
      <c r="CSM230" s="135"/>
      <c r="CSN230" s="135"/>
      <c r="CSO230" s="135"/>
      <c r="CSP230" s="135"/>
      <c r="CSQ230" s="135"/>
      <c r="CSR230" s="135"/>
      <c r="CSS230" s="135"/>
      <c r="CST230" s="135"/>
      <c r="CSU230" s="135"/>
      <c r="CSV230" s="135"/>
      <c r="CSW230" s="135"/>
      <c r="CSX230" s="135"/>
      <c r="CSY230" s="135"/>
      <c r="CSZ230" s="135"/>
      <c r="CTA230" s="135"/>
      <c r="CTB230" s="135"/>
      <c r="CTC230" s="135"/>
      <c r="CTD230" s="135"/>
      <c r="CTE230" s="135"/>
      <c r="CTF230" s="135"/>
      <c r="CTG230" s="135"/>
      <c r="CTH230" s="135"/>
      <c r="CTI230" s="135"/>
      <c r="CTJ230" s="135"/>
      <c r="CTK230" s="135"/>
      <c r="CTL230" s="135"/>
      <c r="CTM230" s="135"/>
      <c r="CTN230" s="135"/>
      <c r="CTO230" s="135"/>
      <c r="CTP230" s="135"/>
      <c r="CTQ230" s="135"/>
      <c r="CTR230" s="135"/>
      <c r="CTS230" s="135"/>
      <c r="CTT230" s="135"/>
      <c r="CTU230" s="135"/>
      <c r="CTV230" s="135"/>
      <c r="CTW230" s="135"/>
      <c r="CTX230" s="135"/>
      <c r="CTY230" s="135"/>
      <c r="CTZ230" s="135"/>
      <c r="CUA230" s="135"/>
      <c r="CUB230" s="135"/>
      <c r="CUC230" s="135"/>
      <c r="CUD230" s="135"/>
      <c r="CUE230" s="135"/>
      <c r="CUF230" s="135"/>
      <c r="CUG230" s="135"/>
      <c r="CUH230" s="135"/>
      <c r="CUI230" s="135"/>
      <c r="CUJ230" s="135"/>
      <c r="CUK230" s="135"/>
      <c r="CUL230" s="135"/>
      <c r="CUM230" s="135"/>
      <c r="CUN230" s="135"/>
      <c r="CUO230" s="135"/>
      <c r="CUP230" s="135"/>
      <c r="CUQ230" s="135"/>
      <c r="CUR230" s="135"/>
      <c r="CUS230" s="135"/>
      <c r="CUT230" s="135"/>
      <c r="CUU230" s="135"/>
      <c r="CUV230" s="135"/>
      <c r="CUW230" s="135"/>
      <c r="CUX230" s="135"/>
      <c r="CUY230" s="135"/>
      <c r="CUZ230" s="135"/>
      <c r="CVA230" s="135"/>
      <c r="CVB230" s="135"/>
      <c r="CVC230" s="135"/>
      <c r="CVD230" s="135"/>
      <c r="CVE230" s="135"/>
      <c r="CVF230" s="135"/>
      <c r="CVG230" s="135"/>
      <c r="CVH230" s="135"/>
      <c r="CVI230" s="135"/>
      <c r="CVJ230" s="135"/>
      <c r="CVK230" s="135"/>
      <c r="CVL230" s="135"/>
      <c r="CVM230" s="135"/>
      <c r="CVN230" s="135"/>
      <c r="CVO230" s="135"/>
      <c r="CVP230" s="135"/>
      <c r="CVQ230" s="135"/>
      <c r="CVR230" s="135"/>
      <c r="CVS230" s="135"/>
      <c r="CVT230" s="135"/>
      <c r="CVU230" s="135"/>
      <c r="CVV230" s="135"/>
      <c r="CVW230" s="135"/>
      <c r="CVX230" s="135"/>
      <c r="CVY230" s="135"/>
      <c r="CVZ230" s="135"/>
      <c r="CWA230" s="135"/>
      <c r="CWB230" s="135"/>
      <c r="CWC230" s="135"/>
      <c r="CWD230" s="135"/>
      <c r="CWE230" s="135"/>
      <c r="CWF230" s="135"/>
      <c r="CWG230" s="135"/>
      <c r="CWH230" s="135"/>
      <c r="CWI230" s="135"/>
      <c r="CWJ230" s="135"/>
      <c r="CWK230" s="135"/>
      <c r="CWL230" s="135"/>
      <c r="CWM230" s="135"/>
      <c r="CWN230" s="135"/>
      <c r="CWO230" s="135"/>
      <c r="CWP230" s="135"/>
      <c r="CWQ230" s="135"/>
      <c r="CWR230" s="135"/>
      <c r="CWS230" s="135"/>
      <c r="CWT230" s="135"/>
      <c r="CWU230" s="135"/>
      <c r="CWV230" s="135"/>
      <c r="CWW230" s="135"/>
      <c r="CWX230" s="135"/>
      <c r="CWY230" s="135"/>
      <c r="CWZ230" s="135"/>
      <c r="CXA230" s="135"/>
      <c r="CXB230" s="135"/>
      <c r="CXC230" s="135"/>
      <c r="CXD230" s="135"/>
      <c r="CXE230" s="135"/>
      <c r="CXF230" s="135"/>
      <c r="CXG230" s="135"/>
      <c r="CXH230" s="135"/>
      <c r="CXI230" s="135"/>
      <c r="CXJ230" s="135"/>
      <c r="CXK230" s="135"/>
      <c r="CXL230" s="135"/>
      <c r="CXM230" s="135"/>
      <c r="CXN230" s="135"/>
      <c r="CXO230" s="135"/>
      <c r="CXP230" s="135"/>
      <c r="CXQ230" s="135"/>
      <c r="CXR230" s="135"/>
      <c r="CXS230" s="135"/>
      <c r="CXT230" s="135"/>
      <c r="CXU230" s="135"/>
      <c r="CXV230" s="135"/>
      <c r="CXW230" s="135"/>
      <c r="CXX230" s="135"/>
      <c r="CXY230" s="135"/>
      <c r="CXZ230" s="135"/>
      <c r="CYA230" s="135"/>
      <c r="CYB230" s="135"/>
      <c r="CYC230" s="135"/>
      <c r="CYD230" s="135"/>
      <c r="CYE230" s="135"/>
      <c r="CYF230" s="135"/>
      <c r="CYG230" s="135"/>
      <c r="CYH230" s="135"/>
      <c r="CYI230" s="135"/>
      <c r="CYJ230" s="135"/>
      <c r="CYK230" s="135"/>
      <c r="CYL230" s="135"/>
      <c r="CYM230" s="135"/>
      <c r="CYN230" s="135"/>
      <c r="CYO230" s="135"/>
      <c r="CYP230" s="135"/>
      <c r="CYQ230" s="135"/>
      <c r="CYR230" s="135"/>
      <c r="CYS230" s="135"/>
      <c r="CYT230" s="135"/>
      <c r="CYU230" s="135"/>
      <c r="CYV230" s="135"/>
      <c r="CYW230" s="135"/>
      <c r="CYX230" s="135"/>
      <c r="CYY230" s="135"/>
      <c r="CYZ230" s="135"/>
      <c r="CZA230" s="135"/>
      <c r="CZB230" s="135"/>
      <c r="CZC230" s="135"/>
      <c r="CZD230" s="135"/>
      <c r="CZE230" s="135"/>
      <c r="CZF230" s="135"/>
      <c r="CZG230" s="135"/>
      <c r="CZH230" s="135"/>
      <c r="CZI230" s="135"/>
      <c r="CZJ230" s="135"/>
      <c r="CZK230" s="135"/>
      <c r="CZL230" s="135"/>
      <c r="CZM230" s="135"/>
      <c r="CZN230" s="135"/>
      <c r="CZO230" s="135"/>
      <c r="CZP230" s="135"/>
      <c r="CZQ230" s="135"/>
      <c r="CZR230" s="135"/>
      <c r="CZS230" s="135"/>
      <c r="CZT230" s="135"/>
      <c r="CZU230" s="135"/>
      <c r="CZV230" s="135"/>
      <c r="CZW230" s="135"/>
      <c r="CZX230" s="135"/>
      <c r="CZY230" s="135"/>
      <c r="CZZ230" s="135"/>
      <c r="DAA230" s="135"/>
      <c r="DAB230" s="135"/>
      <c r="DAC230" s="135"/>
      <c r="DAD230" s="135"/>
      <c r="DAE230" s="135"/>
      <c r="DAF230" s="135"/>
      <c r="DAG230" s="135"/>
      <c r="DAH230" s="135"/>
      <c r="DAI230" s="135"/>
      <c r="DAJ230" s="135"/>
      <c r="DAK230" s="135"/>
      <c r="DAL230" s="135"/>
      <c r="DAM230" s="135"/>
      <c r="DAN230" s="135"/>
      <c r="DAO230" s="135"/>
      <c r="DAP230" s="135"/>
      <c r="DAQ230" s="135"/>
      <c r="DAR230" s="135"/>
      <c r="DAS230" s="135"/>
      <c r="DAT230" s="135"/>
      <c r="DAU230" s="135"/>
      <c r="DAV230" s="135"/>
      <c r="DAW230" s="135"/>
      <c r="DAX230" s="135"/>
      <c r="DAY230" s="135"/>
      <c r="DAZ230" s="135"/>
      <c r="DBA230" s="135"/>
      <c r="DBB230" s="135"/>
      <c r="DBC230" s="135"/>
      <c r="DBD230" s="135"/>
      <c r="DBE230" s="135"/>
      <c r="DBF230" s="135"/>
      <c r="DBG230" s="135"/>
      <c r="DBH230" s="135"/>
      <c r="DBI230" s="135"/>
      <c r="DBJ230" s="135"/>
      <c r="DBK230" s="135"/>
      <c r="DBL230" s="135"/>
      <c r="DBM230" s="135"/>
      <c r="DBN230" s="135"/>
      <c r="DBO230" s="135"/>
      <c r="DBP230" s="135"/>
      <c r="DBQ230" s="135"/>
      <c r="DBR230" s="135"/>
      <c r="DBS230" s="135"/>
      <c r="DBT230" s="135"/>
      <c r="DBU230" s="135"/>
      <c r="DBV230" s="135"/>
      <c r="DBW230" s="135"/>
      <c r="DBX230" s="135"/>
      <c r="DBY230" s="135"/>
      <c r="DBZ230" s="135"/>
      <c r="DCA230" s="135"/>
      <c r="DCB230" s="135"/>
      <c r="DCC230" s="135"/>
      <c r="DCD230" s="135"/>
      <c r="DCE230" s="135"/>
      <c r="DCF230" s="135"/>
      <c r="DCG230" s="135"/>
      <c r="DCH230" s="135"/>
      <c r="DCI230" s="135"/>
      <c r="DCJ230" s="135"/>
      <c r="DCK230" s="135"/>
      <c r="DCL230" s="135"/>
      <c r="DCM230" s="135"/>
      <c r="DCN230" s="135"/>
      <c r="DCO230" s="135"/>
      <c r="DCP230" s="135"/>
      <c r="DCQ230" s="135"/>
      <c r="DCR230" s="135"/>
      <c r="DCS230" s="135"/>
      <c r="DCT230" s="135"/>
      <c r="DCU230" s="135"/>
      <c r="DCV230" s="135"/>
      <c r="DCW230" s="135"/>
      <c r="DCX230" s="135"/>
      <c r="DCY230" s="135"/>
      <c r="DCZ230" s="135"/>
      <c r="DDA230" s="135"/>
      <c r="DDB230" s="135"/>
      <c r="DDC230" s="135"/>
      <c r="DDD230" s="135"/>
      <c r="DDE230" s="135"/>
      <c r="DDF230" s="135"/>
      <c r="DDG230" s="135"/>
      <c r="DDH230" s="135"/>
      <c r="DDI230" s="135"/>
      <c r="DDJ230" s="135"/>
      <c r="DDK230" s="135"/>
      <c r="DDL230" s="135"/>
      <c r="DDM230" s="135"/>
      <c r="DDN230" s="135"/>
      <c r="DDO230" s="135"/>
      <c r="DDP230" s="135"/>
      <c r="DDQ230" s="135"/>
      <c r="DDR230" s="135"/>
      <c r="DDS230" s="135"/>
      <c r="DDT230" s="135"/>
      <c r="DDU230" s="135"/>
      <c r="DDV230" s="135"/>
      <c r="DDW230" s="135"/>
      <c r="DDX230" s="135"/>
      <c r="DDY230" s="135"/>
      <c r="DDZ230" s="135"/>
      <c r="DEA230" s="135"/>
      <c r="DEB230" s="135"/>
      <c r="DEC230" s="135"/>
      <c r="DED230" s="135"/>
      <c r="DEE230" s="135"/>
      <c r="DEF230" s="135"/>
      <c r="DEG230" s="135"/>
      <c r="DEH230" s="135"/>
      <c r="DEI230" s="135"/>
      <c r="DEJ230" s="135"/>
      <c r="DEK230" s="135"/>
      <c r="DEL230" s="135"/>
      <c r="DEM230" s="135"/>
      <c r="DEN230" s="135"/>
      <c r="DEO230" s="135"/>
      <c r="DEP230" s="135"/>
      <c r="DEQ230" s="135"/>
      <c r="DER230" s="135"/>
      <c r="DES230" s="135"/>
      <c r="DET230" s="135"/>
      <c r="DEU230" s="135"/>
      <c r="DEV230" s="135"/>
      <c r="DEW230" s="135"/>
      <c r="DEX230" s="135"/>
      <c r="DEY230" s="135"/>
      <c r="DEZ230" s="135"/>
      <c r="DFA230" s="135"/>
      <c r="DFB230" s="135"/>
      <c r="DFC230" s="135"/>
      <c r="DFD230" s="135"/>
      <c r="DFE230" s="135"/>
      <c r="DFF230" s="135"/>
      <c r="DFG230" s="135"/>
      <c r="DFH230" s="135"/>
      <c r="DFI230" s="135"/>
      <c r="DFJ230" s="135"/>
      <c r="DFK230" s="135"/>
      <c r="DFL230" s="135"/>
      <c r="DFM230" s="135"/>
      <c r="DFN230" s="135"/>
      <c r="DFO230" s="135"/>
      <c r="DFP230" s="135"/>
      <c r="DFQ230" s="135"/>
      <c r="DFR230" s="135"/>
      <c r="DFS230" s="135"/>
      <c r="DFT230" s="135"/>
      <c r="DFU230" s="135"/>
      <c r="DFV230" s="135"/>
      <c r="DFW230" s="135"/>
      <c r="DFX230" s="135"/>
      <c r="DFY230" s="135"/>
      <c r="DFZ230" s="135"/>
      <c r="DGA230" s="135"/>
      <c r="DGB230" s="135"/>
      <c r="DGC230" s="135"/>
      <c r="DGD230" s="135"/>
      <c r="DGE230" s="135"/>
      <c r="DGF230" s="135"/>
      <c r="DGG230" s="135"/>
      <c r="DGH230" s="135"/>
      <c r="DGI230" s="135"/>
      <c r="DGJ230" s="135"/>
      <c r="DGK230" s="135"/>
      <c r="DGL230" s="135"/>
      <c r="DGM230" s="135"/>
      <c r="DGN230" s="135"/>
      <c r="DGO230" s="135"/>
      <c r="DGP230" s="135"/>
      <c r="DGQ230" s="135"/>
      <c r="DGR230" s="135"/>
      <c r="DGS230" s="135"/>
      <c r="DGT230" s="135"/>
      <c r="DGU230" s="135"/>
      <c r="DGV230" s="135"/>
      <c r="DGW230" s="135"/>
      <c r="DGX230" s="135"/>
      <c r="DGY230" s="135"/>
      <c r="DGZ230" s="135"/>
      <c r="DHA230" s="135"/>
      <c r="DHB230" s="135"/>
      <c r="DHC230" s="135"/>
      <c r="DHD230" s="135"/>
      <c r="DHE230" s="135"/>
      <c r="DHF230" s="135"/>
      <c r="DHG230" s="135"/>
      <c r="DHH230" s="135"/>
      <c r="DHI230" s="135"/>
      <c r="DHJ230" s="135"/>
      <c r="DHK230" s="135"/>
      <c r="DHL230" s="135"/>
      <c r="DHM230" s="135"/>
      <c r="DHN230" s="135"/>
      <c r="DHO230" s="135"/>
      <c r="DHP230" s="135"/>
      <c r="DHQ230" s="135"/>
      <c r="DHR230" s="135"/>
      <c r="DHS230" s="135"/>
      <c r="DHT230" s="135"/>
      <c r="DHU230" s="135"/>
      <c r="DHV230" s="135"/>
      <c r="DHW230" s="135"/>
      <c r="DHX230" s="135"/>
      <c r="DHY230" s="135"/>
      <c r="DHZ230" s="135"/>
      <c r="DIA230" s="135"/>
      <c r="DIB230" s="135"/>
      <c r="DIC230" s="135"/>
      <c r="DID230" s="135"/>
      <c r="DIE230" s="135"/>
      <c r="DIF230" s="135"/>
      <c r="DIG230" s="135"/>
      <c r="DIH230" s="135"/>
      <c r="DII230" s="135"/>
      <c r="DIJ230" s="135"/>
      <c r="DIK230" s="135"/>
      <c r="DIL230" s="135"/>
      <c r="DIM230" s="135"/>
      <c r="DIN230" s="135"/>
      <c r="DIO230" s="135"/>
      <c r="DIP230" s="135"/>
      <c r="DIQ230" s="135"/>
      <c r="DIR230" s="135"/>
      <c r="DIS230" s="135"/>
      <c r="DIT230" s="135"/>
      <c r="DIU230" s="135"/>
      <c r="DIV230" s="135"/>
      <c r="DIW230" s="135"/>
      <c r="DIX230" s="135"/>
      <c r="DIY230" s="135"/>
      <c r="DIZ230" s="135"/>
      <c r="DJA230" s="135"/>
      <c r="DJB230" s="135"/>
      <c r="DJC230" s="135"/>
      <c r="DJD230" s="135"/>
      <c r="DJE230" s="135"/>
      <c r="DJF230" s="135"/>
      <c r="DJG230" s="135"/>
      <c r="DJH230" s="135"/>
      <c r="DJI230" s="135"/>
      <c r="DJJ230" s="135"/>
      <c r="DJK230" s="135"/>
      <c r="DJL230" s="135"/>
      <c r="DJM230" s="135"/>
      <c r="DJN230" s="135"/>
      <c r="DJO230" s="135"/>
      <c r="DJP230" s="135"/>
      <c r="DJQ230" s="135"/>
      <c r="DJR230" s="135"/>
      <c r="DJS230" s="135"/>
      <c r="DJT230" s="135"/>
      <c r="DJU230" s="135"/>
      <c r="DJV230" s="135"/>
      <c r="DJW230" s="135"/>
      <c r="DJX230" s="135"/>
      <c r="DJY230" s="135"/>
      <c r="DJZ230" s="135"/>
      <c r="DKA230" s="135"/>
      <c r="DKB230" s="135"/>
      <c r="DKC230" s="135"/>
      <c r="DKD230" s="135"/>
      <c r="DKE230" s="135"/>
      <c r="DKF230" s="135"/>
      <c r="DKG230" s="135"/>
      <c r="DKH230" s="135"/>
      <c r="DKI230" s="135"/>
      <c r="DKJ230" s="135"/>
      <c r="DKK230" s="135"/>
      <c r="DKL230" s="135"/>
      <c r="DKM230" s="135"/>
      <c r="DKN230" s="135"/>
      <c r="DKO230" s="135"/>
      <c r="DKP230" s="135"/>
      <c r="DKQ230" s="135"/>
      <c r="DKR230" s="135"/>
      <c r="DKS230" s="135"/>
      <c r="DKT230" s="135"/>
      <c r="DKU230" s="135"/>
      <c r="DKV230" s="135"/>
      <c r="DKW230" s="135"/>
      <c r="DKX230" s="135"/>
      <c r="DKY230" s="135"/>
      <c r="DKZ230" s="135"/>
      <c r="DLA230" s="135"/>
      <c r="DLB230" s="135"/>
      <c r="DLC230" s="135"/>
      <c r="DLD230" s="135"/>
      <c r="DLE230" s="135"/>
      <c r="DLF230" s="135"/>
      <c r="DLG230" s="135"/>
      <c r="DLH230" s="135"/>
      <c r="DLI230" s="135"/>
      <c r="DLJ230" s="135"/>
      <c r="DLK230" s="135"/>
      <c r="DLL230" s="135"/>
      <c r="DLM230" s="135"/>
      <c r="DLN230" s="135"/>
      <c r="DLO230" s="135"/>
      <c r="DLP230" s="135"/>
      <c r="DLQ230" s="135"/>
      <c r="DLR230" s="135"/>
      <c r="DLS230" s="135"/>
      <c r="DLT230" s="135"/>
      <c r="DLU230" s="135"/>
      <c r="DLV230" s="135"/>
      <c r="DLW230" s="135"/>
      <c r="DLX230" s="135"/>
      <c r="DLY230" s="135"/>
      <c r="DLZ230" s="135"/>
      <c r="DMA230" s="135"/>
      <c r="DMB230" s="135"/>
      <c r="DMC230" s="135"/>
      <c r="DMD230" s="135"/>
      <c r="DME230" s="135"/>
      <c r="DMF230" s="135"/>
      <c r="DMG230" s="135"/>
      <c r="DMH230" s="135"/>
      <c r="DMI230" s="135"/>
      <c r="DMJ230" s="135"/>
      <c r="DMK230" s="135"/>
      <c r="DML230" s="135"/>
      <c r="DMM230" s="135"/>
      <c r="DMN230" s="135"/>
      <c r="DMO230" s="135"/>
      <c r="DMP230" s="135"/>
      <c r="DMQ230" s="135"/>
      <c r="DMR230" s="135"/>
      <c r="DMS230" s="135"/>
      <c r="DMT230" s="135"/>
      <c r="DMU230" s="135"/>
      <c r="DMV230" s="135"/>
      <c r="DMW230" s="135"/>
      <c r="DMX230" s="135"/>
      <c r="DMY230" s="135"/>
      <c r="DMZ230" s="135"/>
      <c r="DNA230" s="135"/>
      <c r="DNB230" s="135"/>
      <c r="DNC230" s="135"/>
      <c r="DND230" s="135"/>
      <c r="DNE230" s="135"/>
      <c r="DNF230" s="135"/>
      <c r="DNG230" s="135"/>
      <c r="DNH230" s="135"/>
      <c r="DNI230" s="135"/>
      <c r="DNJ230" s="135"/>
      <c r="DNK230" s="135"/>
      <c r="DNL230" s="135"/>
      <c r="DNM230" s="135"/>
      <c r="DNN230" s="135"/>
      <c r="DNO230" s="135"/>
      <c r="DNP230" s="135"/>
      <c r="DNQ230" s="135"/>
      <c r="DNR230" s="135"/>
      <c r="DNS230" s="135"/>
      <c r="DNT230" s="135"/>
      <c r="DNU230" s="135"/>
      <c r="DNV230" s="135"/>
      <c r="DNW230" s="135"/>
      <c r="DNX230" s="135"/>
      <c r="DNY230" s="135"/>
      <c r="DNZ230" s="135"/>
      <c r="DOA230" s="135"/>
      <c r="DOB230" s="135"/>
      <c r="DOC230" s="135"/>
      <c r="DOD230" s="135"/>
      <c r="DOE230" s="135"/>
      <c r="DOF230" s="135"/>
      <c r="DOG230" s="135"/>
      <c r="DOH230" s="135"/>
      <c r="DOI230" s="135"/>
      <c r="DOJ230" s="135"/>
      <c r="DOK230" s="135"/>
      <c r="DOL230" s="135"/>
      <c r="DOM230" s="135"/>
      <c r="DON230" s="135"/>
      <c r="DOO230" s="135"/>
      <c r="DOP230" s="135"/>
      <c r="DOQ230" s="135"/>
      <c r="DOR230" s="135"/>
      <c r="DOS230" s="135"/>
      <c r="DOT230" s="135"/>
      <c r="DOU230" s="135"/>
      <c r="DOV230" s="135"/>
      <c r="DOW230" s="135"/>
      <c r="DOX230" s="135"/>
      <c r="DOY230" s="135"/>
      <c r="DOZ230" s="135"/>
      <c r="DPA230" s="135"/>
      <c r="DPB230" s="135"/>
      <c r="DPC230" s="135"/>
      <c r="DPD230" s="135"/>
      <c r="DPE230" s="135"/>
      <c r="DPF230" s="135"/>
      <c r="DPG230" s="135"/>
      <c r="DPH230" s="135"/>
      <c r="DPI230" s="135"/>
      <c r="DPJ230" s="135"/>
      <c r="DPK230" s="135"/>
      <c r="DPL230" s="135"/>
      <c r="DPM230" s="135"/>
      <c r="DPN230" s="135"/>
      <c r="DPO230" s="135"/>
      <c r="DPP230" s="135"/>
      <c r="DPQ230" s="135"/>
      <c r="DPR230" s="135"/>
      <c r="DPS230" s="135"/>
      <c r="DPT230" s="135"/>
      <c r="DPU230" s="135"/>
      <c r="DPV230" s="135"/>
      <c r="DPW230" s="135"/>
      <c r="DPX230" s="135"/>
      <c r="DPY230" s="135"/>
      <c r="DPZ230" s="135"/>
      <c r="DQA230" s="135"/>
      <c r="DQB230" s="135"/>
      <c r="DQC230" s="135"/>
      <c r="DQD230" s="135"/>
      <c r="DQE230" s="135"/>
      <c r="DQF230" s="135"/>
      <c r="DQG230" s="135"/>
      <c r="DQH230" s="135"/>
      <c r="DQI230" s="135"/>
      <c r="DQJ230" s="135"/>
      <c r="DQK230" s="135"/>
      <c r="DQL230" s="135"/>
      <c r="DQM230" s="135"/>
      <c r="DQN230" s="135"/>
      <c r="DQO230" s="135"/>
      <c r="DQP230" s="135"/>
      <c r="DQQ230" s="135"/>
      <c r="DQR230" s="135"/>
      <c r="DQS230" s="135"/>
      <c r="DQT230" s="135"/>
      <c r="DQU230" s="135"/>
      <c r="DQV230" s="135"/>
      <c r="DQW230" s="135"/>
      <c r="DQX230" s="135"/>
      <c r="DQY230" s="135"/>
      <c r="DQZ230" s="135"/>
      <c r="DRA230" s="135"/>
      <c r="DRB230" s="135"/>
      <c r="DRC230" s="135"/>
      <c r="DRD230" s="135"/>
      <c r="DRE230" s="135"/>
      <c r="DRF230" s="135"/>
      <c r="DRG230" s="135"/>
      <c r="DRH230" s="135"/>
      <c r="DRI230" s="135"/>
      <c r="DRJ230" s="135"/>
      <c r="DRK230" s="135"/>
      <c r="DRL230" s="135"/>
      <c r="DRM230" s="135"/>
      <c r="DRN230" s="135"/>
      <c r="DRO230" s="135"/>
      <c r="DRP230" s="135"/>
      <c r="DRQ230" s="135"/>
      <c r="DRR230" s="135"/>
      <c r="DRS230" s="135"/>
      <c r="DRT230" s="135"/>
      <c r="DRU230" s="135"/>
      <c r="DRV230" s="135"/>
      <c r="DRW230" s="135"/>
      <c r="DRX230" s="135"/>
      <c r="DRY230" s="135"/>
      <c r="DRZ230" s="135"/>
      <c r="DSA230" s="135"/>
      <c r="DSB230" s="135"/>
      <c r="DSC230" s="135"/>
      <c r="DSD230" s="135"/>
      <c r="DSE230" s="135"/>
      <c r="DSF230" s="135"/>
      <c r="DSG230" s="135"/>
      <c r="DSH230" s="135"/>
      <c r="DSI230" s="135"/>
      <c r="DSJ230" s="135"/>
      <c r="DSK230" s="135"/>
      <c r="DSL230" s="135"/>
      <c r="DSM230" s="135"/>
      <c r="DSN230" s="135"/>
      <c r="DSO230" s="135"/>
      <c r="DSP230" s="135"/>
      <c r="DSQ230" s="135"/>
      <c r="DSR230" s="135"/>
      <c r="DSS230" s="135"/>
      <c r="DST230" s="135"/>
      <c r="DSU230" s="135"/>
      <c r="DSV230" s="135"/>
      <c r="DSW230" s="135"/>
      <c r="DSX230" s="135"/>
      <c r="DSY230" s="135"/>
      <c r="DSZ230" s="135"/>
      <c r="DTA230" s="135"/>
      <c r="DTB230" s="135"/>
      <c r="DTC230" s="135"/>
      <c r="DTD230" s="135"/>
      <c r="DTE230" s="135"/>
      <c r="DTF230" s="135"/>
      <c r="DTG230" s="135"/>
      <c r="DTH230" s="135"/>
      <c r="DTI230" s="135"/>
      <c r="DTJ230" s="135"/>
      <c r="DTK230" s="135"/>
      <c r="DTL230" s="135"/>
      <c r="DTM230" s="135"/>
      <c r="DTN230" s="135"/>
      <c r="DTO230" s="135"/>
      <c r="DTP230" s="135"/>
      <c r="DTQ230" s="135"/>
      <c r="DTR230" s="135"/>
      <c r="DTS230" s="135"/>
      <c r="DTT230" s="135"/>
      <c r="DTU230" s="135"/>
      <c r="DTV230" s="135"/>
      <c r="DTW230" s="135"/>
      <c r="DTX230" s="135"/>
      <c r="DTY230" s="135"/>
      <c r="DTZ230" s="135"/>
      <c r="DUA230" s="135"/>
      <c r="DUB230" s="135"/>
      <c r="DUC230" s="135"/>
      <c r="DUD230" s="135"/>
      <c r="DUE230" s="135"/>
      <c r="DUF230" s="135"/>
      <c r="DUG230" s="135"/>
      <c r="DUH230" s="135"/>
      <c r="DUI230" s="135"/>
      <c r="DUJ230" s="135"/>
      <c r="DUK230" s="135"/>
      <c r="DUL230" s="135"/>
      <c r="DUM230" s="135"/>
      <c r="DUN230" s="135"/>
      <c r="DUO230" s="135"/>
      <c r="DUP230" s="135"/>
      <c r="DUQ230" s="135"/>
      <c r="DUR230" s="135"/>
      <c r="DUS230" s="135"/>
      <c r="DUT230" s="135"/>
      <c r="DUU230" s="135"/>
      <c r="DUV230" s="135"/>
      <c r="DUW230" s="135"/>
      <c r="DUX230" s="135"/>
      <c r="DUY230" s="135"/>
      <c r="DUZ230" s="135"/>
      <c r="DVA230" s="135"/>
      <c r="DVB230" s="135"/>
      <c r="DVC230" s="135"/>
      <c r="DVD230" s="135"/>
      <c r="DVE230" s="135"/>
      <c r="DVF230" s="135"/>
      <c r="DVG230" s="135"/>
      <c r="DVH230" s="135"/>
      <c r="DVI230" s="135"/>
      <c r="DVJ230" s="135"/>
      <c r="DVK230" s="135"/>
      <c r="DVL230" s="135"/>
      <c r="DVM230" s="135"/>
      <c r="DVN230" s="135"/>
      <c r="DVO230" s="135"/>
      <c r="DVP230" s="135"/>
      <c r="DVQ230" s="135"/>
      <c r="DVR230" s="135"/>
      <c r="DVS230" s="135"/>
      <c r="DVT230" s="135"/>
      <c r="DVU230" s="135"/>
      <c r="DVV230" s="135"/>
      <c r="DVW230" s="135"/>
      <c r="DVX230" s="135"/>
      <c r="DVY230" s="135"/>
      <c r="DVZ230" s="135"/>
      <c r="DWA230" s="135"/>
      <c r="DWB230" s="135"/>
      <c r="DWC230" s="135"/>
      <c r="DWD230" s="135"/>
      <c r="DWE230" s="135"/>
      <c r="DWF230" s="135"/>
      <c r="DWG230" s="135"/>
      <c r="DWH230" s="135"/>
      <c r="DWI230" s="135"/>
      <c r="DWJ230" s="135"/>
      <c r="DWK230" s="135"/>
      <c r="DWL230" s="135"/>
      <c r="DWM230" s="135"/>
      <c r="DWN230" s="135"/>
      <c r="DWO230" s="135"/>
      <c r="DWP230" s="135"/>
      <c r="DWQ230" s="135"/>
      <c r="DWR230" s="135"/>
      <c r="DWS230" s="135"/>
      <c r="DWT230" s="135"/>
      <c r="DWU230" s="135"/>
      <c r="DWV230" s="135"/>
      <c r="DWW230" s="135"/>
      <c r="DWX230" s="135"/>
      <c r="DWY230" s="135"/>
      <c r="DWZ230" s="135"/>
      <c r="DXA230" s="135"/>
      <c r="DXB230" s="135"/>
      <c r="DXC230" s="135"/>
      <c r="DXD230" s="135"/>
      <c r="DXE230" s="135"/>
      <c r="DXF230" s="135"/>
      <c r="DXG230" s="135"/>
      <c r="DXH230" s="135"/>
      <c r="DXI230" s="135"/>
      <c r="DXJ230" s="135"/>
      <c r="DXK230" s="135"/>
      <c r="DXL230" s="135"/>
      <c r="DXM230" s="135"/>
      <c r="DXN230" s="135"/>
      <c r="DXO230" s="135"/>
      <c r="DXP230" s="135"/>
      <c r="DXQ230" s="135"/>
      <c r="DXR230" s="135"/>
      <c r="DXS230" s="135"/>
      <c r="DXT230" s="135"/>
      <c r="DXU230" s="135"/>
      <c r="DXV230" s="135"/>
      <c r="DXW230" s="135"/>
      <c r="DXX230" s="135"/>
      <c r="DXY230" s="135"/>
      <c r="DXZ230" s="135"/>
      <c r="DYA230" s="135"/>
      <c r="DYB230" s="135"/>
      <c r="DYC230" s="135"/>
      <c r="DYD230" s="135"/>
      <c r="DYE230" s="135"/>
      <c r="DYF230" s="135"/>
      <c r="DYG230" s="135"/>
      <c r="DYH230" s="135"/>
      <c r="DYI230" s="135"/>
      <c r="DYJ230" s="135"/>
      <c r="DYK230" s="135"/>
      <c r="DYL230" s="135"/>
      <c r="DYM230" s="135"/>
      <c r="DYN230" s="135"/>
      <c r="DYO230" s="135"/>
      <c r="DYP230" s="135"/>
      <c r="DYQ230" s="135"/>
      <c r="DYR230" s="135"/>
      <c r="DYS230" s="135"/>
      <c r="DYT230" s="135"/>
      <c r="DYU230" s="135"/>
      <c r="DYV230" s="135"/>
      <c r="DYW230" s="135"/>
      <c r="DYX230" s="135"/>
      <c r="DYY230" s="135"/>
      <c r="DYZ230" s="135"/>
      <c r="DZA230" s="135"/>
      <c r="DZB230" s="135"/>
      <c r="DZC230" s="135"/>
      <c r="DZD230" s="135"/>
      <c r="DZE230" s="135"/>
      <c r="DZF230" s="135"/>
      <c r="DZG230" s="135"/>
      <c r="DZH230" s="135"/>
      <c r="DZI230" s="135"/>
      <c r="DZJ230" s="135"/>
      <c r="DZK230" s="135"/>
      <c r="DZL230" s="135"/>
      <c r="DZM230" s="135"/>
      <c r="DZN230" s="135"/>
      <c r="DZO230" s="135"/>
      <c r="DZP230" s="135"/>
      <c r="DZQ230" s="135"/>
      <c r="DZR230" s="135"/>
      <c r="DZS230" s="135"/>
      <c r="DZT230" s="135"/>
      <c r="DZU230" s="135"/>
      <c r="DZV230" s="135"/>
      <c r="DZW230" s="135"/>
      <c r="DZX230" s="135"/>
      <c r="DZY230" s="135"/>
      <c r="DZZ230" s="135"/>
      <c r="EAA230" s="135"/>
      <c r="EAB230" s="135"/>
      <c r="EAC230" s="135"/>
      <c r="EAD230" s="135"/>
      <c r="EAE230" s="135"/>
      <c r="EAF230" s="135"/>
      <c r="EAG230" s="135"/>
      <c r="EAH230" s="135"/>
      <c r="EAI230" s="135"/>
      <c r="EAJ230" s="135"/>
      <c r="EAK230" s="135"/>
      <c r="EAL230" s="135"/>
      <c r="EAM230" s="135"/>
      <c r="EAN230" s="135"/>
      <c r="EAO230" s="135"/>
      <c r="EAP230" s="135"/>
      <c r="EAQ230" s="135"/>
      <c r="EAR230" s="135"/>
      <c r="EAS230" s="135"/>
      <c r="EAT230" s="135"/>
      <c r="EAU230" s="135"/>
      <c r="EAV230" s="135"/>
      <c r="EAW230" s="135"/>
      <c r="EAX230" s="135"/>
      <c r="EAY230" s="135"/>
      <c r="EAZ230" s="135"/>
      <c r="EBA230" s="135"/>
      <c r="EBB230" s="135"/>
      <c r="EBC230" s="135"/>
      <c r="EBD230" s="135"/>
      <c r="EBE230" s="135"/>
      <c r="EBF230" s="135"/>
      <c r="EBG230" s="135"/>
      <c r="EBH230" s="135"/>
      <c r="EBI230" s="135"/>
      <c r="EBJ230" s="135"/>
      <c r="EBK230" s="135"/>
      <c r="EBL230" s="135"/>
      <c r="EBM230" s="135"/>
      <c r="EBN230" s="135"/>
      <c r="EBO230" s="135"/>
      <c r="EBP230" s="135"/>
      <c r="EBQ230" s="135"/>
      <c r="EBR230" s="135"/>
      <c r="EBS230" s="135"/>
      <c r="EBT230" s="135"/>
      <c r="EBU230" s="135"/>
      <c r="EBV230" s="135"/>
      <c r="EBW230" s="135"/>
      <c r="EBX230" s="135"/>
      <c r="EBY230" s="135"/>
      <c r="EBZ230" s="135"/>
      <c r="ECA230" s="135"/>
      <c r="ECB230" s="135"/>
      <c r="ECC230" s="135"/>
      <c r="ECD230" s="135"/>
      <c r="ECE230" s="135"/>
      <c r="ECF230" s="135"/>
      <c r="ECG230" s="135"/>
      <c r="ECH230" s="135"/>
      <c r="ECI230" s="135"/>
      <c r="ECJ230" s="135"/>
      <c r="ECK230" s="135"/>
      <c r="ECL230" s="135"/>
      <c r="ECM230" s="135"/>
      <c r="ECN230" s="135"/>
      <c r="ECO230" s="135"/>
      <c r="ECP230" s="135"/>
      <c r="ECQ230" s="135"/>
      <c r="ECR230" s="135"/>
      <c r="ECS230" s="135"/>
      <c r="ECT230" s="135"/>
      <c r="ECU230" s="135"/>
      <c r="ECV230" s="135"/>
      <c r="ECW230" s="135"/>
      <c r="ECX230" s="135"/>
      <c r="ECY230" s="135"/>
      <c r="ECZ230" s="135"/>
      <c r="EDA230" s="135"/>
      <c r="EDB230" s="135"/>
      <c r="EDC230" s="135"/>
      <c r="EDD230" s="135"/>
      <c r="EDE230" s="135"/>
      <c r="EDF230" s="135"/>
      <c r="EDG230" s="135"/>
      <c r="EDH230" s="135"/>
      <c r="EDI230" s="135"/>
      <c r="EDJ230" s="135"/>
      <c r="EDK230" s="135"/>
      <c r="EDL230" s="135"/>
      <c r="EDM230" s="135"/>
      <c r="EDN230" s="135"/>
      <c r="EDO230" s="135"/>
      <c r="EDP230" s="135"/>
      <c r="EDQ230" s="135"/>
      <c r="EDR230" s="135"/>
      <c r="EDS230" s="135"/>
      <c r="EDT230" s="135"/>
      <c r="EDU230" s="135"/>
      <c r="EDV230" s="135"/>
      <c r="EDW230" s="135"/>
      <c r="EDX230" s="135"/>
      <c r="EDY230" s="135"/>
      <c r="EDZ230" s="135"/>
      <c r="EEA230" s="135"/>
      <c r="EEB230" s="135"/>
      <c r="EEC230" s="135"/>
      <c r="EED230" s="135"/>
      <c r="EEE230" s="135"/>
      <c r="EEF230" s="135"/>
      <c r="EEG230" s="135"/>
      <c r="EEH230" s="135"/>
      <c r="EEI230" s="135"/>
      <c r="EEJ230" s="135"/>
      <c r="EEK230" s="135"/>
      <c r="EEL230" s="135"/>
      <c r="EEM230" s="135"/>
      <c r="EEN230" s="135"/>
      <c r="EEO230" s="135"/>
      <c r="EEP230" s="135"/>
      <c r="EEQ230" s="135"/>
      <c r="EER230" s="135"/>
      <c r="EES230" s="135"/>
      <c r="EET230" s="135"/>
      <c r="EEU230" s="135"/>
      <c r="EEV230" s="135"/>
      <c r="EEW230" s="135"/>
      <c r="EEX230" s="135"/>
      <c r="EEY230" s="135"/>
      <c r="EEZ230" s="135"/>
      <c r="EFA230" s="135"/>
      <c r="EFB230" s="135"/>
      <c r="EFC230" s="135"/>
      <c r="EFD230" s="135"/>
      <c r="EFE230" s="135"/>
      <c r="EFF230" s="135"/>
      <c r="EFG230" s="135"/>
      <c r="EFH230" s="135"/>
      <c r="EFI230" s="135"/>
      <c r="EFJ230" s="135"/>
      <c r="EFK230" s="135"/>
      <c r="EFL230" s="135"/>
      <c r="EFM230" s="135"/>
      <c r="EFN230" s="135"/>
      <c r="EFO230" s="135"/>
      <c r="EFP230" s="135"/>
      <c r="EFQ230" s="135"/>
      <c r="EFR230" s="135"/>
      <c r="EFS230" s="135"/>
      <c r="EFT230" s="135"/>
      <c r="EFU230" s="135"/>
      <c r="EFV230" s="135"/>
      <c r="EFW230" s="135"/>
      <c r="EFX230" s="135"/>
      <c r="EFY230" s="135"/>
      <c r="EFZ230" s="135"/>
      <c r="EGA230" s="135"/>
      <c r="EGB230" s="135"/>
      <c r="EGC230" s="135"/>
      <c r="EGD230" s="135"/>
      <c r="EGE230" s="135"/>
      <c r="EGF230" s="135"/>
      <c r="EGG230" s="135"/>
      <c r="EGH230" s="135"/>
      <c r="EGI230" s="135"/>
      <c r="EGJ230" s="135"/>
      <c r="EGK230" s="135"/>
      <c r="EGL230" s="135"/>
      <c r="EGM230" s="135"/>
      <c r="EGN230" s="135"/>
      <c r="EGO230" s="135"/>
      <c r="EGP230" s="135"/>
      <c r="EGQ230" s="135"/>
      <c r="EGR230" s="135"/>
      <c r="EGS230" s="135"/>
      <c r="EGT230" s="135"/>
      <c r="EGU230" s="135"/>
      <c r="EGV230" s="135"/>
      <c r="EGW230" s="135"/>
      <c r="EGX230" s="135"/>
      <c r="EGY230" s="135"/>
      <c r="EGZ230" s="135"/>
      <c r="EHA230" s="135"/>
      <c r="EHB230" s="135"/>
      <c r="EHC230" s="135"/>
      <c r="EHD230" s="135"/>
      <c r="EHE230" s="135"/>
      <c r="EHF230" s="135"/>
      <c r="EHG230" s="135"/>
      <c r="EHH230" s="135"/>
      <c r="EHI230" s="135"/>
      <c r="EHJ230" s="135"/>
      <c r="EHK230" s="135"/>
      <c r="EHL230" s="135"/>
      <c r="EHM230" s="135"/>
      <c r="EHN230" s="135"/>
      <c r="EHO230" s="135"/>
      <c r="EHP230" s="135"/>
      <c r="EHQ230" s="135"/>
      <c r="EHR230" s="135"/>
      <c r="EHS230" s="135"/>
      <c r="EHT230" s="135"/>
      <c r="EHU230" s="135"/>
      <c r="EHV230" s="135"/>
      <c r="EHW230" s="135"/>
      <c r="EHX230" s="135"/>
      <c r="EHY230" s="135"/>
      <c r="EHZ230" s="135"/>
      <c r="EIA230" s="135"/>
      <c r="EIB230" s="135"/>
      <c r="EIC230" s="135"/>
      <c r="EID230" s="135"/>
      <c r="EIE230" s="135"/>
      <c r="EIF230" s="135"/>
      <c r="EIG230" s="135"/>
      <c r="EIH230" s="135"/>
      <c r="EII230" s="135"/>
      <c r="EIJ230" s="135"/>
      <c r="EIK230" s="135"/>
      <c r="EIL230" s="135"/>
      <c r="EIM230" s="135"/>
      <c r="EIN230" s="135"/>
      <c r="EIO230" s="135"/>
      <c r="EIP230" s="135"/>
      <c r="EIQ230" s="135"/>
      <c r="EIR230" s="135"/>
      <c r="EIS230" s="135"/>
      <c r="EIT230" s="135"/>
      <c r="EIU230" s="135"/>
      <c r="EIV230" s="135"/>
      <c r="EIW230" s="135"/>
      <c r="EIX230" s="135"/>
      <c r="EIY230" s="135"/>
      <c r="EIZ230" s="135"/>
      <c r="EJA230" s="135"/>
      <c r="EJB230" s="135"/>
      <c r="EJC230" s="135"/>
      <c r="EJD230" s="135"/>
      <c r="EJE230" s="135"/>
      <c r="EJF230" s="135"/>
      <c r="EJG230" s="135"/>
      <c r="EJH230" s="135"/>
      <c r="EJI230" s="135"/>
      <c r="EJJ230" s="135"/>
      <c r="EJK230" s="135"/>
      <c r="EJL230" s="135"/>
      <c r="EJM230" s="135"/>
      <c r="EJN230" s="135"/>
      <c r="EJO230" s="135"/>
      <c r="EJP230" s="135"/>
      <c r="EJQ230" s="135"/>
      <c r="EJR230" s="135"/>
      <c r="EJS230" s="135"/>
      <c r="EJT230" s="135"/>
      <c r="EJU230" s="135"/>
      <c r="EJV230" s="135"/>
      <c r="EJW230" s="135"/>
      <c r="EJX230" s="135"/>
      <c r="EJY230" s="135"/>
      <c r="EJZ230" s="135"/>
      <c r="EKA230" s="135"/>
      <c r="EKB230" s="135"/>
      <c r="EKC230" s="135"/>
      <c r="EKD230" s="135"/>
      <c r="EKE230" s="135"/>
      <c r="EKF230" s="135"/>
      <c r="EKG230" s="135"/>
      <c r="EKH230" s="135"/>
      <c r="EKI230" s="135"/>
      <c r="EKJ230" s="135"/>
      <c r="EKK230" s="135"/>
      <c r="EKL230" s="135"/>
      <c r="EKM230" s="135"/>
      <c r="EKN230" s="135"/>
      <c r="EKO230" s="135"/>
      <c r="EKP230" s="135"/>
      <c r="EKQ230" s="135"/>
      <c r="EKR230" s="135"/>
      <c r="EKS230" s="135"/>
      <c r="EKT230" s="135"/>
      <c r="EKU230" s="135"/>
      <c r="EKV230" s="135"/>
      <c r="EKW230" s="135"/>
      <c r="EKX230" s="135"/>
      <c r="EKY230" s="135"/>
      <c r="EKZ230" s="135"/>
      <c r="ELA230" s="135"/>
      <c r="ELB230" s="135"/>
      <c r="ELC230" s="135"/>
      <c r="ELD230" s="135"/>
      <c r="ELE230" s="135"/>
      <c r="ELF230" s="135"/>
      <c r="ELG230" s="135"/>
      <c r="ELH230" s="135"/>
      <c r="ELI230" s="135"/>
      <c r="ELJ230" s="135"/>
      <c r="ELK230" s="135"/>
      <c r="ELL230" s="135"/>
      <c r="ELM230" s="135"/>
      <c r="ELN230" s="135"/>
      <c r="ELO230" s="135"/>
      <c r="ELP230" s="135"/>
      <c r="ELQ230" s="135"/>
      <c r="ELR230" s="135"/>
      <c r="ELS230" s="135"/>
      <c r="ELT230" s="135"/>
      <c r="ELU230" s="135"/>
      <c r="ELV230" s="135"/>
      <c r="ELW230" s="135"/>
      <c r="ELX230" s="135"/>
      <c r="ELY230" s="135"/>
      <c r="ELZ230" s="135"/>
      <c r="EMA230" s="135"/>
      <c r="EMB230" s="135"/>
      <c r="EMC230" s="135"/>
      <c r="EMD230" s="135"/>
      <c r="EME230" s="135"/>
      <c r="EMF230" s="135"/>
      <c r="EMG230" s="135"/>
      <c r="EMH230" s="135"/>
      <c r="EMI230" s="135"/>
      <c r="EMJ230" s="135"/>
      <c r="EMK230" s="135"/>
      <c r="EML230" s="135"/>
      <c r="EMM230" s="135"/>
      <c r="EMN230" s="135"/>
      <c r="EMO230" s="135"/>
      <c r="EMP230" s="135"/>
      <c r="EMQ230" s="135"/>
      <c r="EMR230" s="135"/>
      <c r="EMS230" s="135"/>
      <c r="EMT230" s="135"/>
      <c r="EMU230" s="135"/>
      <c r="EMV230" s="135"/>
      <c r="EMW230" s="135"/>
      <c r="EMX230" s="135"/>
      <c r="EMY230" s="135"/>
      <c r="EMZ230" s="135"/>
      <c r="ENA230" s="135"/>
      <c r="ENB230" s="135"/>
      <c r="ENC230" s="135"/>
      <c r="END230" s="135"/>
      <c r="ENE230" s="135"/>
      <c r="ENF230" s="135"/>
      <c r="ENG230" s="135"/>
      <c r="ENH230" s="135"/>
      <c r="ENI230" s="135"/>
      <c r="ENJ230" s="135"/>
      <c r="ENK230" s="135"/>
      <c r="ENL230" s="135"/>
      <c r="ENM230" s="135"/>
      <c r="ENN230" s="135"/>
      <c r="ENO230" s="135"/>
      <c r="ENP230" s="135"/>
      <c r="ENQ230" s="135"/>
      <c r="ENR230" s="135"/>
      <c r="ENS230" s="135"/>
      <c r="ENT230" s="135"/>
      <c r="ENU230" s="135"/>
      <c r="ENV230" s="135"/>
      <c r="ENW230" s="135"/>
      <c r="ENX230" s="135"/>
      <c r="ENY230" s="135"/>
      <c r="ENZ230" s="135"/>
      <c r="EOA230" s="135"/>
      <c r="EOB230" s="135"/>
      <c r="EOC230" s="135"/>
      <c r="EOD230" s="135"/>
      <c r="EOE230" s="135"/>
      <c r="EOF230" s="135"/>
      <c r="EOG230" s="135"/>
      <c r="EOH230" s="135"/>
      <c r="EOI230" s="135"/>
      <c r="EOJ230" s="135"/>
      <c r="EOK230" s="135"/>
      <c r="EOL230" s="135"/>
      <c r="EOM230" s="135"/>
      <c r="EON230" s="135"/>
      <c r="EOO230" s="135"/>
      <c r="EOP230" s="135"/>
      <c r="EOQ230" s="135"/>
      <c r="EOR230" s="135"/>
      <c r="EOS230" s="135"/>
      <c r="EOT230" s="135"/>
      <c r="EOU230" s="135"/>
      <c r="EOV230" s="135"/>
      <c r="EOW230" s="135"/>
      <c r="EOX230" s="135"/>
      <c r="EOY230" s="135"/>
      <c r="EOZ230" s="135"/>
      <c r="EPA230" s="135"/>
      <c r="EPB230" s="135"/>
      <c r="EPC230" s="135"/>
      <c r="EPD230" s="135"/>
      <c r="EPE230" s="135"/>
      <c r="EPF230" s="135"/>
      <c r="EPG230" s="135"/>
      <c r="EPH230" s="135"/>
      <c r="EPI230" s="135"/>
      <c r="EPJ230" s="135"/>
      <c r="EPK230" s="135"/>
      <c r="EPL230" s="135"/>
      <c r="EPM230" s="135"/>
      <c r="EPN230" s="135"/>
      <c r="EPO230" s="135"/>
      <c r="EPP230" s="135"/>
      <c r="EPQ230" s="135"/>
      <c r="EPR230" s="135"/>
      <c r="EPS230" s="135"/>
      <c r="EPT230" s="135"/>
      <c r="EPU230" s="135"/>
      <c r="EPV230" s="135"/>
      <c r="EPW230" s="135"/>
      <c r="EPX230" s="135"/>
      <c r="EPY230" s="135"/>
      <c r="EPZ230" s="135"/>
      <c r="EQA230" s="135"/>
      <c r="EQB230" s="135"/>
      <c r="EQC230" s="135"/>
      <c r="EQD230" s="135"/>
      <c r="EQE230" s="135"/>
      <c r="EQF230" s="135"/>
      <c r="EQG230" s="135"/>
      <c r="EQH230" s="135"/>
      <c r="EQI230" s="135"/>
      <c r="EQJ230" s="135"/>
      <c r="EQK230" s="135"/>
      <c r="EQL230" s="135"/>
      <c r="EQM230" s="135"/>
      <c r="EQN230" s="135"/>
      <c r="EQO230" s="135"/>
      <c r="EQP230" s="135"/>
      <c r="EQQ230" s="135"/>
      <c r="EQR230" s="135"/>
      <c r="EQS230" s="135"/>
      <c r="EQT230" s="135"/>
      <c r="EQU230" s="135"/>
      <c r="EQV230" s="135"/>
      <c r="EQW230" s="135"/>
      <c r="EQX230" s="135"/>
      <c r="EQY230" s="135"/>
      <c r="EQZ230" s="135"/>
      <c r="ERA230" s="135"/>
      <c r="ERB230" s="135"/>
      <c r="ERC230" s="135"/>
      <c r="ERD230" s="135"/>
      <c r="ERE230" s="135"/>
      <c r="ERF230" s="135"/>
      <c r="ERG230" s="135"/>
      <c r="ERH230" s="135"/>
      <c r="ERI230" s="135"/>
      <c r="ERJ230" s="135"/>
      <c r="ERK230" s="135"/>
      <c r="ERL230" s="135"/>
      <c r="ERM230" s="135"/>
      <c r="ERN230" s="135"/>
      <c r="ERO230" s="135"/>
      <c r="ERP230" s="135"/>
      <c r="ERQ230" s="135"/>
      <c r="ERR230" s="135"/>
      <c r="ERS230" s="135"/>
      <c r="ERT230" s="135"/>
      <c r="ERU230" s="135"/>
      <c r="ERV230" s="135"/>
      <c r="ERW230" s="135"/>
      <c r="ERX230" s="135"/>
      <c r="ERY230" s="135"/>
      <c r="ERZ230" s="135"/>
      <c r="ESA230" s="135"/>
      <c r="ESB230" s="135"/>
      <c r="ESC230" s="135"/>
      <c r="ESD230" s="135"/>
      <c r="ESE230" s="135"/>
      <c r="ESF230" s="135"/>
      <c r="ESG230" s="135"/>
      <c r="ESH230" s="135"/>
      <c r="ESI230" s="135"/>
      <c r="ESJ230" s="135"/>
      <c r="ESK230" s="135"/>
      <c r="ESL230" s="135"/>
      <c r="ESM230" s="135"/>
      <c r="ESN230" s="135"/>
      <c r="ESO230" s="135"/>
      <c r="ESP230" s="135"/>
      <c r="ESQ230" s="135"/>
      <c r="ESR230" s="135"/>
      <c r="ESS230" s="135"/>
      <c r="EST230" s="135"/>
      <c r="ESU230" s="135"/>
      <c r="ESV230" s="135"/>
      <c r="ESW230" s="135"/>
      <c r="ESX230" s="135"/>
      <c r="ESY230" s="135"/>
      <c r="ESZ230" s="135"/>
      <c r="ETA230" s="135"/>
      <c r="ETB230" s="135"/>
      <c r="ETC230" s="135"/>
      <c r="ETD230" s="135"/>
      <c r="ETE230" s="135"/>
      <c r="ETF230" s="135"/>
      <c r="ETG230" s="135"/>
      <c r="ETH230" s="135"/>
      <c r="ETI230" s="135"/>
      <c r="ETJ230" s="135"/>
      <c r="ETK230" s="135"/>
      <c r="ETL230" s="135"/>
      <c r="ETM230" s="135"/>
      <c r="ETN230" s="135"/>
      <c r="ETO230" s="135"/>
      <c r="ETP230" s="135"/>
      <c r="ETQ230" s="135"/>
      <c r="ETR230" s="135"/>
      <c r="ETS230" s="135"/>
      <c r="ETT230" s="135"/>
      <c r="ETU230" s="135"/>
      <c r="ETV230" s="135"/>
      <c r="ETW230" s="135"/>
      <c r="ETX230" s="135"/>
      <c r="ETY230" s="135"/>
      <c r="ETZ230" s="135"/>
      <c r="EUA230" s="135"/>
      <c r="EUB230" s="135"/>
      <c r="EUC230" s="135"/>
      <c r="EUD230" s="135"/>
      <c r="EUE230" s="135"/>
      <c r="EUF230" s="135"/>
      <c r="EUG230" s="135"/>
      <c r="EUH230" s="135"/>
      <c r="EUI230" s="135"/>
      <c r="EUJ230" s="135"/>
      <c r="EUK230" s="135"/>
      <c r="EUL230" s="135"/>
      <c r="EUM230" s="135"/>
      <c r="EUN230" s="135"/>
      <c r="EUO230" s="135"/>
      <c r="EUP230" s="135"/>
      <c r="EUQ230" s="135"/>
      <c r="EUR230" s="135"/>
      <c r="EUS230" s="135"/>
      <c r="EUT230" s="135"/>
      <c r="EUU230" s="135"/>
      <c r="EUV230" s="135"/>
      <c r="EUW230" s="135"/>
      <c r="EUX230" s="135"/>
      <c r="EUY230" s="135"/>
      <c r="EUZ230" s="135"/>
      <c r="EVA230" s="135"/>
      <c r="EVB230" s="135"/>
      <c r="EVC230" s="135"/>
      <c r="EVD230" s="135"/>
      <c r="EVE230" s="135"/>
      <c r="EVF230" s="135"/>
      <c r="EVG230" s="135"/>
      <c r="EVH230" s="135"/>
      <c r="EVI230" s="135"/>
      <c r="EVJ230" s="135"/>
      <c r="EVK230" s="135"/>
      <c r="EVL230" s="135"/>
      <c r="EVM230" s="135"/>
      <c r="EVN230" s="135"/>
      <c r="EVO230" s="135"/>
      <c r="EVP230" s="135"/>
      <c r="EVQ230" s="135"/>
      <c r="EVR230" s="135"/>
      <c r="EVS230" s="135"/>
      <c r="EVT230" s="135"/>
      <c r="EVU230" s="135"/>
      <c r="EVV230" s="135"/>
      <c r="EVW230" s="135"/>
      <c r="EVX230" s="135"/>
      <c r="EVY230" s="135"/>
      <c r="EVZ230" s="135"/>
      <c r="EWA230" s="135"/>
      <c r="EWB230" s="135"/>
      <c r="EWC230" s="135"/>
      <c r="EWD230" s="135"/>
      <c r="EWE230" s="135"/>
      <c r="EWF230" s="135"/>
      <c r="EWG230" s="135"/>
      <c r="EWH230" s="135"/>
      <c r="EWI230" s="135"/>
      <c r="EWJ230" s="135"/>
      <c r="EWK230" s="135"/>
      <c r="EWL230" s="135"/>
      <c r="EWM230" s="135"/>
      <c r="EWN230" s="135"/>
      <c r="EWO230" s="135"/>
      <c r="EWP230" s="135"/>
      <c r="EWQ230" s="135"/>
      <c r="EWR230" s="135"/>
      <c r="EWS230" s="135"/>
      <c r="EWT230" s="135"/>
      <c r="EWU230" s="135"/>
      <c r="EWV230" s="135"/>
      <c r="EWW230" s="135"/>
      <c r="EWX230" s="135"/>
      <c r="EWY230" s="135"/>
      <c r="EWZ230" s="135"/>
      <c r="EXA230" s="135"/>
      <c r="EXB230" s="135"/>
      <c r="EXC230" s="135"/>
      <c r="EXD230" s="135"/>
      <c r="EXE230" s="135"/>
      <c r="EXF230" s="135"/>
      <c r="EXG230" s="135"/>
      <c r="EXH230" s="135"/>
      <c r="EXI230" s="135"/>
      <c r="EXJ230" s="135"/>
      <c r="EXK230" s="135"/>
      <c r="EXL230" s="135"/>
      <c r="EXM230" s="135"/>
      <c r="EXN230" s="135"/>
      <c r="EXO230" s="135"/>
      <c r="EXP230" s="135"/>
      <c r="EXQ230" s="135"/>
      <c r="EXR230" s="135"/>
      <c r="EXS230" s="135"/>
      <c r="EXT230" s="135"/>
      <c r="EXU230" s="135"/>
      <c r="EXV230" s="135"/>
      <c r="EXW230" s="135"/>
      <c r="EXX230" s="135"/>
      <c r="EXY230" s="135"/>
      <c r="EXZ230" s="135"/>
      <c r="EYA230" s="135"/>
      <c r="EYB230" s="135"/>
      <c r="EYC230" s="135"/>
      <c r="EYD230" s="135"/>
      <c r="EYE230" s="135"/>
      <c r="EYF230" s="135"/>
      <c r="EYG230" s="135"/>
      <c r="EYH230" s="135"/>
      <c r="EYI230" s="135"/>
      <c r="EYJ230" s="135"/>
      <c r="EYK230" s="135"/>
      <c r="EYL230" s="135"/>
      <c r="EYM230" s="135"/>
      <c r="EYN230" s="135"/>
      <c r="EYO230" s="135"/>
      <c r="EYP230" s="135"/>
      <c r="EYQ230" s="135"/>
      <c r="EYR230" s="135"/>
      <c r="EYS230" s="135"/>
      <c r="EYT230" s="135"/>
      <c r="EYU230" s="135"/>
      <c r="EYV230" s="135"/>
      <c r="EYW230" s="135"/>
      <c r="EYX230" s="135"/>
      <c r="EYY230" s="135"/>
      <c r="EYZ230" s="135"/>
      <c r="EZA230" s="135"/>
      <c r="EZB230" s="135"/>
      <c r="EZC230" s="135"/>
      <c r="EZD230" s="135"/>
      <c r="EZE230" s="135"/>
      <c r="EZF230" s="135"/>
      <c r="EZG230" s="135"/>
      <c r="EZH230" s="135"/>
      <c r="EZI230" s="135"/>
      <c r="EZJ230" s="135"/>
      <c r="EZK230" s="135"/>
      <c r="EZL230" s="135"/>
      <c r="EZM230" s="135"/>
      <c r="EZN230" s="135"/>
      <c r="EZO230" s="135"/>
      <c r="EZP230" s="135"/>
      <c r="EZQ230" s="135"/>
      <c r="EZR230" s="135"/>
      <c r="EZS230" s="135"/>
      <c r="EZT230" s="135"/>
      <c r="EZU230" s="135"/>
      <c r="EZV230" s="135"/>
      <c r="EZW230" s="135"/>
      <c r="EZX230" s="135"/>
      <c r="EZY230" s="135"/>
      <c r="EZZ230" s="135"/>
      <c r="FAA230" s="135"/>
      <c r="FAB230" s="135"/>
      <c r="FAC230" s="135"/>
      <c r="FAD230" s="135"/>
      <c r="FAE230" s="135"/>
      <c r="FAF230" s="135"/>
      <c r="FAG230" s="135"/>
      <c r="FAH230" s="135"/>
      <c r="FAI230" s="135"/>
      <c r="FAJ230" s="135"/>
      <c r="FAK230" s="135"/>
      <c r="FAL230" s="135"/>
      <c r="FAM230" s="135"/>
      <c r="FAN230" s="135"/>
      <c r="FAO230" s="135"/>
      <c r="FAP230" s="135"/>
      <c r="FAQ230" s="135"/>
      <c r="FAR230" s="135"/>
      <c r="FAS230" s="135"/>
      <c r="FAT230" s="135"/>
      <c r="FAU230" s="135"/>
      <c r="FAV230" s="135"/>
      <c r="FAW230" s="135"/>
      <c r="FAX230" s="135"/>
      <c r="FAY230" s="135"/>
      <c r="FAZ230" s="135"/>
      <c r="FBA230" s="135"/>
      <c r="FBB230" s="135"/>
      <c r="FBC230" s="135"/>
      <c r="FBD230" s="135"/>
      <c r="FBE230" s="135"/>
      <c r="FBF230" s="135"/>
      <c r="FBG230" s="135"/>
      <c r="FBH230" s="135"/>
      <c r="FBI230" s="135"/>
      <c r="FBJ230" s="135"/>
      <c r="FBK230" s="135"/>
      <c r="FBL230" s="135"/>
      <c r="FBM230" s="135"/>
      <c r="FBN230" s="135"/>
      <c r="FBO230" s="135"/>
      <c r="FBP230" s="135"/>
      <c r="FBQ230" s="135"/>
      <c r="FBR230" s="135"/>
      <c r="FBS230" s="135"/>
      <c r="FBT230" s="135"/>
      <c r="FBU230" s="135"/>
      <c r="FBV230" s="135"/>
      <c r="FBW230" s="135"/>
      <c r="FBX230" s="135"/>
      <c r="FBY230" s="135"/>
      <c r="FBZ230" s="135"/>
      <c r="FCA230" s="135"/>
      <c r="FCB230" s="135"/>
      <c r="FCC230" s="135"/>
      <c r="FCD230" s="135"/>
      <c r="FCE230" s="135"/>
      <c r="FCF230" s="135"/>
      <c r="FCG230" s="135"/>
      <c r="FCH230" s="135"/>
      <c r="FCI230" s="135"/>
      <c r="FCJ230" s="135"/>
      <c r="FCK230" s="135"/>
      <c r="FCL230" s="135"/>
      <c r="FCM230" s="135"/>
      <c r="FCN230" s="135"/>
      <c r="FCO230" s="135"/>
      <c r="FCP230" s="135"/>
      <c r="FCQ230" s="135"/>
      <c r="FCR230" s="135"/>
      <c r="FCS230" s="135"/>
      <c r="FCT230" s="135"/>
      <c r="FCU230" s="135"/>
      <c r="FCV230" s="135"/>
      <c r="FCW230" s="135"/>
      <c r="FCX230" s="135"/>
      <c r="FCY230" s="135"/>
      <c r="FCZ230" s="135"/>
      <c r="FDA230" s="135"/>
      <c r="FDB230" s="135"/>
      <c r="FDC230" s="135"/>
      <c r="FDD230" s="135"/>
      <c r="FDE230" s="135"/>
      <c r="FDF230" s="135"/>
      <c r="FDG230" s="135"/>
      <c r="FDH230" s="135"/>
      <c r="FDI230" s="135"/>
      <c r="FDJ230" s="135"/>
      <c r="FDK230" s="135"/>
      <c r="FDL230" s="135"/>
      <c r="FDM230" s="135"/>
      <c r="FDN230" s="135"/>
      <c r="FDO230" s="135"/>
      <c r="FDP230" s="135"/>
      <c r="FDQ230" s="135"/>
      <c r="FDR230" s="135"/>
      <c r="FDS230" s="135"/>
      <c r="FDT230" s="135"/>
      <c r="FDU230" s="135"/>
      <c r="FDV230" s="135"/>
      <c r="FDW230" s="135"/>
      <c r="FDX230" s="135"/>
      <c r="FDY230" s="135"/>
      <c r="FDZ230" s="135"/>
      <c r="FEA230" s="135"/>
      <c r="FEB230" s="135"/>
      <c r="FEC230" s="135"/>
      <c r="FED230" s="135"/>
      <c r="FEE230" s="135"/>
      <c r="FEF230" s="135"/>
      <c r="FEG230" s="135"/>
      <c r="FEH230" s="135"/>
      <c r="FEI230" s="135"/>
      <c r="FEJ230" s="135"/>
      <c r="FEK230" s="135"/>
      <c r="FEL230" s="135"/>
      <c r="FEM230" s="135"/>
      <c r="FEN230" s="135"/>
      <c r="FEO230" s="135"/>
      <c r="FEP230" s="135"/>
      <c r="FEQ230" s="135"/>
      <c r="FER230" s="135"/>
      <c r="FES230" s="135"/>
      <c r="FET230" s="135"/>
      <c r="FEU230" s="135"/>
      <c r="FEV230" s="135"/>
      <c r="FEW230" s="135"/>
      <c r="FEX230" s="135"/>
      <c r="FEY230" s="135"/>
      <c r="FEZ230" s="135"/>
      <c r="FFA230" s="135"/>
      <c r="FFB230" s="135"/>
      <c r="FFC230" s="135"/>
      <c r="FFD230" s="135"/>
      <c r="FFE230" s="135"/>
      <c r="FFF230" s="135"/>
      <c r="FFG230" s="135"/>
      <c r="FFH230" s="135"/>
      <c r="FFI230" s="135"/>
      <c r="FFJ230" s="135"/>
      <c r="FFK230" s="135"/>
      <c r="FFL230" s="135"/>
      <c r="FFM230" s="135"/>
      <c r="FFN230" s="135"/>
      <c r="FFO230" s="135"/>
      <c r="FFP230" s="135"/>
      <c r="FFQ230" s="135"/>
      <c r="FFR230" s="135"/>
      <c r="FFS230" s="135"/>
      <c r="FFT230" s="135"/>
      <c r="FFU230" s="135"/>
      <c r="FFV230" s="135"/>
      <c r="FFW230" s="135"/>
      <c r="FFX230" s="135"/>
      <c r="FFY230" s="135"/>
      <c r="FFZ230" s="135"/>
      <c r="FGA230" s="135"/>
      <c r="FGB230" s="135"/>
      <c r="FGC230" s="135"/>
      <c r="FGD230" s="135"/>
      <c r="FGE230" s="135"/>
      <c r="FGF230" s="135"/>
      <c r="FGG230" s="135"/>
      <c r="FGH230" s="135"/>
      <c r="FGI230" s="135"/>
      <c r="FGJ230" s="135"/>
      <c r="FGK230" s="135"/>
      <c r="FGL230" s="135"/>
      <c r="FGM230" s="135"/>
      <c r="FGN230" s="135"/>
      <c r="FGO230" s="135"/>
      <c r="FGP230" s="135"/>
      <c r="FGQ230" s="135"/>
      <c r="FGR230" s="135"/>
      <c r="FGS230" s="135"/>
      <c r="FGT230" s="135"/>
      <c r="FGU230" s="135"/>
      <c r="FGV230" s="135"/>
      <c r="FGW230" s="135"/>
      <c r="FGX230" s="135"/>
      <c r="FGY230" s="135"/>
      <c r="FGZ230" s="135"/>
      <c r="FHA230" s="135"/>
      <c r="FHB230" s="135"/>
      <c r="FHC230" s="135"/>
      <c r="FHD230" s="135"/>
      <c r="FHE230" s="135"/>
      <c r="FHF230" s="135"/>
      <c r="FHG230" s="135"/>
      <c r="FHH230" s="135"/>
      <c r="FHI230" s="135"/>
      <c r="FHJ230" s="135"/>
      <c r="FHK230" s="135"/>
      <c r="FHL230" s="135"/>
      <c r="FHM230" s="135"/>
      <c r="FHN230" s="135"/>
      <c r="FHO230" s="135"/>
      <c r="FHP230" s="135"/>
      <c r="FHQ230" s="135"/>
      <c r="FHR230" s="135"/>
      <c r="FHS230" s="135"/>
      <c r="FHT230" s="135"/>
      <c r="FHU230" s="135"/>
      <c r="FHV230" s="135"/>
      <c r="FHW230" s="135"/>
      <c r="FHX230" s="135"/>
      <c r="FHY230" s="135"/>
      <c r="FHZ230" s="135"/>
      <c r="FIA230" s="135"/>
      <c r="FIB230" s="135"/>
      <c r="FIC230" s="135"/>
      <c r="FID230" s="135"/>
      <c r="FIE230" s="135"/>
      <c r="FIF230" s="135"/>
      <c r="FIG230" s="135"/>
      <c r="FIH230" s="135"/>
      <c r="FII230" s="135"/>
      <c r="FIJ230" s="135"/>
      <c r="FIK230" s="135"/>
      <c r="FIL230" s="135"/>
      <c r="FIM230" s="135"/>
      <c r="FIN230" s="135"/>
      <c r="FIO230" s="135"/>
      <c r="FIP230" s="135"/>
      <c r="FIQ230" s="135"/>
      <c r="FIR230" s="135"/>
      <c r="FIS230" s="135"/>
      <c r="FIT230" s="135"/>
      <c r="FIU230" s="135"/>
      <c r="FIV230" s="135"/>
      <c r="FIW230" s="135"/>
      <c r="FIX230" s="135"/>
      <c r="FIY230" s="135"/>
      <c r="FIZ230" s="135"/>
      <c r="FJA230" s="135"/>
      <c r="FJB230" s="135"/>
      <c r="FJC230" s="135"/>
      <c r="FJD230" s="135"/>
      <c r="FJE230" s="135"/>
      <c r="FJF230" s="135"/>
      <c r="FJG230" s="135"/>
      <c r="FJH230" s="135"/>
      <c r="FJI230" s="135"/>
      <c r="FJJ230" s="135"/>
      <c r="FJK230" s="135"/>
      <c r="FJL230" s="135"/>
      <c r="FJM230" s="135"/>
      <c r="FJN230" s="135"/>
      <c r="FJO230" s="135"/>
      <c r="FJP230" s="135"/>
      <c r="FJQ230" s="135"/>
      <c r="FJR230" s="135"/>
      <c r="FJS230" s="135"/>
      <c r="FJT230" s="135"/>
      <c r="FJU230" s="135"/>
      <c r="FJV230" s="135"/>
      <c r="FJW230" s="135"/>
      <c r="FJX230" s="135"/>
      <c r="FJY230" s="135"/>
      <c r="FJZ230" s="135"/>
      <c r="FKA230" s="135"/>
      <c r="FKB230" s="135"/>
      <c r="FKC230" s="135"/>
      <c r="FKD230" s="135"/>
      <c r="FKE230" s="135"/>
      <c r="FKF230" s="135"/>
      <c r="FKG230" s="135"/>
      <c r="FKH230" s="135"/>
      <c r="FKI230" s="135"/>
      <c r="FKJ230" s="135"/>
      <c r="FKK230" s="135"/>
      <c r="FKL230" s="135"/>
      <c r="FKM230" s="135"/>
      <c r="FKN230" s="135"/>
      <c r="FKO230" s="135"/>
      <c r="FKP230" s="135"/>
      <c r="FKQ230" s="135"/>
      <c r="FKR230" s="135"/>
      <c r="FKS230" s="135"/>
      <c r="FKT230" s="135"/>
      <c r="FKU230" s="135"/>
      <c r="FKV230" s="135"/>
      <c r="FKW230" s="135"/>
      <c r="FKX230" s="135"/>
      <c r="FKY230" s="135"/>
      <c r="FKZ230" s="135"/>
      <c r="FLA230" s="135"/>
      <c r="FLB230" s="135"/>
      <c r="FLC230" s="135"/>
      <c r="FLD230" s="135"/>
      <c r="FLE230" s="135"/>
      <c r="FLF230" s="135"/>
      <c r="FLG230" s="135"/>
      <c r="FLH230" s="135"/>
      <c r="FLI230" s="135"/>
      <c r="FLJ230" s="135"/>
      <c r="FLK230" s="135"/>
      <c r="FLL230" s="135"/>
      <c r="FLM230" s="135"/>
      <c r="FLN230" s="135"/>
      <c r="FLO230" s="135"/>
      <c r="FLP230" s="135"/>
      <c r="FLQ230" s="135"/>
      <c r="FLR230" s="135"/>
      <c r="FLS230" s="135"/>
      <c r="FLT230" s="135"/>
      <c r="FLU230" s="135"/>
      <c r="FLV230" s="135"/>
      <c r="FLW230" s="135"/>
      <c r="FLX230" s="135"/>
      <c r="FLY230" s="135"/>
      <c r="FLZ230" s="135"/>
      <c r="FMA230" s="135"/>
      <c r="FMB230" s="135"/>
      <c r="FMC230" s="135"/>
      <c r="FMD230" s="135"/>
      <c r="FME230" s="135"/>
      <c r="FMF230" s="135"/>
      <c r="FMG230" s="135"/>
      <c r="FMH230" s="135"/>
      <c r="FMI230" s="135"/>
      <c r="FMJ230" s="135"/>
      <c r="FMK230" s="135"/>
      <c r="FML230" s="135"/>
      <c r="FMM230" s="135"/>
      <c r="FMN230" s="135"/>
      <c r="FMO230" s="135"/>
      <c r="FMP230" s="135"/>
      <c r="FMQ230" s="135"/>
      <c r="FMR230" s="135"/>
      <c r="FMS230" s="135"/>
      <c r="FMT230" s="135"/>
      <c r="FMU230" s="135"/>
      <c r="FMV230" s="135"/>
      <c r="FMW230" s="135"/>
      <c r="FMX230" s="135"/>
      <c r="FMY230" s="135"/>
      <c r="FMZ230" s="135"/>
      <c r="FNA230" s="135"/>
      <c r="FNB230" s="135"/>
      <c r="FNC230" s="135"/>
      <c r="FND230" s="135"/>
      <c r="FNE230" s="135"/>
      <c r="FNF230" s="135"/>
      <c r="FNG230" s="135"/>
      <c r="FNH230" s="135"/>
      <c r="FNI230" s="135"/>
      <c r="FNJ230" s="135"/>
      <c r="FNK230" s="135"/>
      <c r="FNL230" s="135"/>
      <c r="FNM230" s="135"/>
      <c r="FNN230" s="135"/>
      <c r="FNO230" s="135"/>
      <c r="FNP230" s="135"/>
      <c r="FNQ230" s="135"/>
      <c r="FNR230" s="135"/>
      <c r="FNS230" s="135"/>
      <c r="FNT230" s="135"/>
      <c r="FNU230" s="135"/>
      <c r="FNV230" s="135"/>
      <c r="FNW230" s="135"/>
      <c r="FNX230" s="135"/>
      <c r="FNY230" s="135"/>
      <c r="FNZ230" s="135"/>
      <c r="FOA230" s="135"/>
      <c r="FOB230" s="135"/>
      <c r="FOC230" s="135"/>
      <c r="FOD230" s="135"/>
      <c r="FOE230" s="135"/>
      <c r="FOF230" s="135"/>
      <c r="FOG230" s="135"/>
      <c r="FOH230" s="135"/>
      <c r="FOI230" s="135"/>
      <c r="FOJ230" s="135"/>
      <c r="FOK230" s="135"/>
      <c r="FOL230" s="135"/>
      <c r="FOM230" s="135"/>
      <c r="FON230" s="135"/>
      <c r="FOO230" s="135"/>
      <c r="FOP230" s="135"/>
      <c r="FOQ230" s="135"/>
      <c r="FOR230" s="135"/>
      <c r="FOS230" s="135"/>
      <c r="FOT230" s="135"/>
      <c r="FOU230" s="135"/>
      <c r="FOV230" s="135"/>
      <c r="FOW230" s="135"/>
      <c r="FOX230" s="135"/>
      <c r="FOY230" s="135"/>
      <c r="FOZ230" s="135"/>
      <c r="FPA230" s="135"/>
      <c r="FPB230" s="135"/>
      <c r="FPC230" s="135"/>
      <c r="FPD230" s="135"/>
      <c r="FPE230" s="135"/>
      <c r="FPF230" s="135"/>
      <c r="FPG230" s="135"/>
      <c r="FPH230" s="135"/>
      <c r="FPI230" s="135"/>
      <c r="FPJ230" s="135"/>
      <c r="FPK230" s="135"/>
      <c r="FPL230" s="135"/>
      <c r="FPM230" s="135"/>
      <c r="FPN230" s="135"/>
      <c r="FPO230" s="135"/>
      <c r="FPP230" s="135"/>
      <c r="FPQ230" s="135"/>
      <c r="FPR230" s="135"/>
      <c r="FPS230" s="135"/>
      <c r="FPT230" s="135"/>
      <c r="FPU230" s="135"/>
      <c r="FPV230" s="135"/>
      <c r="FPW230" s="135"/>
      <c r="FPX230" s="135"/>
      <c r="FPY230" s="135"/>
      <c r="FPZ230" s="135"/>
      <c r="FQA230" s="135"/>
      <c r="FQB230" s="135"/>
      <c r="FQC230" s="135"/>
      <c r="FQD230" s="135"/>
      <c r="FQE230" s="135"/>
      <c r="FQF230" s="135"/>
      <c r="FQG230" s="135"/>
      <c r="FQH230" s="135"/>
      <c r="FQI230" s="135"/>
      <c r="FQJ230" s="135"/>
      <c r="FQK230" s="135"/>
      <c r="FQL230" s="135"/>
      <c r="FQM230" s="135"/>
      <c r="FQN230" s="135"/>
      <c r="FQO230" s="135"/>
      <c r="FQP230" s="135"/>
      <c r="FQQ230" s="135"/>
      <c r="FQR230" s="135"/>
      <c r="FQS230" s="135"/>
      <c r="FQT230" s="135"/>
      <c r="FQU230" s="135"/>
      <c r="FQV230" s="135"/>
      <c r="FQW230" s="135"/>
      <c r="FQX230" s="135"/>
      <c r="FQY230" s="135"/>
      <c r="FQZ230" s="135"/>
      <c r="FRA230" s="135"/>
      <c r="FRB230" s="135"/>
      <c r="FRC230" s="135"/>
      <c r="FRD230" s="135"/>
      <c r="FRE230" s="135"/>
      <c r="FRF230" s="135"/>
      <c r="FRG230" s="135"/>
      <c r="FRH230" s="135"/>
      <c r="FRI230" s="135"/>
      <c r="FRJ230" s="135"/>
      <c r="FRK230" s="135"/>
      <c r="FRL230" s="135"/>
      <c r="FRM230" s="135"/>
      <c r="FRN230" s="135"/>
      <c r="FRO230" s="135"/>
      <c r="FRP230" s="135"/>
      <c r="FRQ230" s="135"/>
      <c r="FRR230" s="135"/>
      <c r="FRS230" s="135"/>
      <c r="FRT230" s="135"/>
      <c r="FRU230" s="135"/>
      <c r="FRV230" s="135"/>
      <c r="FRW230" s="135"/>
      <c r="FRX230" s="135"/>
      <c r="FRY230" s="135"/>
      <c r="FRZ230" s="135"/>
      <c r="FSA230" s="135"/>
      <c r="FSB230" s="135"/>
      <c r="FSC230" s="135"/>
      <c r="FSD230" s="135"/>
      <c r="FSE230" s="135"/>
      <c r="FSF230" s="135"/>
      <c r="FSG230" s="135"/>
      <c r="FSH230" s="135"/>
      <c r="FSI230" s="135"/>
      <c r="FSJ230" s="135"/>
      <c r="FSK230" s="135"/>
      <c r="FSL230" s="135"/>
      <c r="FSM230" s="135"/>
      <c r="FSN230" s="135"/>
      <c r="FSO230" s="135"/>
      <c r="FSP230" s="135"/>
      <c r="FSQ230" s="135"/>
      <c r="FSR230" s="135"/>
      <c r="FSS230" s="135"/>
      <c r="FST230" s="135"/>
      <c r="FSU230" s="135"/>
      <c r="FSV230" s="135"/>
      <c r="FSW230" s="135"/>
      <c r="FSX230" s="135"/>
      <c r="FSY230" s="135"/>
      <c r="FSZ230" s="135"/>
      <c r="FTA230" s="135"/>
      <c r="FTB230" s="135"/>
      <c r="FTC230" s="135"/>
      <c r="FTD230" s="135"/>
      <c r="FTE230" s="135"/>
      <c r="FTF230" s="135"/>
      <c r="FTG230" s="135"/>
      <c r="FTH230" s="135"/>
      <c r="FTI230" s="135"/>
      <c r="FTJ230" s="135"/>
      <c r="FTK230" s="135"/>
      <c r="FTL230" s="135"/>
      <c r="FTM230" s="135"/>
      <c r="FTN230" s="135"/>
      <c r="FTO230" s="135"/>
      <c r="FTP230" s="135"/>
      <c r="FTQ230" s="135"/>
      <c r="FTR230" s="135"/>
      <c r="FTS230" s="135"/>
      <c r="FTT230" s="135"/>
      <c r="FTU230" s="135"/>
      <c r="FTV230" s="135"/>
      <c r="FTW230" s="135"/>
      <c r="FTX230" s="135"/>
      <c r="FTY230" s="135"/>
      <c r="FTZ230" s="135"/>
      <c r="FUA230" s="135"/>
      <c r="FUB230" s="135"/>
      <c r="FUC230" s="135"/>
      <c r="FUD230" s="135"/>
      <c r="FUE230" s="135"/>
      <c r="FUF230" s="135"/>
      <c r="FUG230" s="135"/>
      <c r="FUH230" s="135"/>
      <c r="FUI230" s="135"/>
      <c r="FUJ230" s="135"/>
      <c r="FUK230" s="135"/>
      <c r="FUL230" s="135"/>
      <c r="FUM230" s="135"/>
      <c r="FUN230" s="135"/>
      <c r="FUO230" s="135"/>
      <c r="FUP230" s="135"/>
      <c r="FUQ230" s="135"/>
      <c r="FUR230" s="135"/>
      <c r="FUS230" s="135"/>
      <c r="FUT230" s="135"/>
      <c r="FUU230" s="135"/>
      <c r="FUV230" s="135"/>
      <c r="FUW230" s="135"/>
      <c r="FUX230" s="135"/>
      <c r="FUY230" s="135"/>
      <c r="FUZ230" s="135"/>
      <c r="FVA230" s="135"/>
      <c r="FVB230" s="135"/>
      <c r="FVC230" s="135"/>
      <c r="FVD230" s="135"/>
      <c r="FVE230" s="135"/>
      <c r="FVF230" s="135"/>
      <c r="FVG230" s="135"/>
      <c r="FVH230" s="135"/>
      <c r="FVI230" s="135"/>
      <c r="FVJ230" s="135"/>
      <c r="FVK230" s="135"/>
      <c r="FVL230" s="135"/>
      <c r="FVM230" s="135"/>
      <c r="FVN230" s="135"/>
      <c r="FVO230" s="135"/>
      <c r="FVP230" s="135"/>
      <c r="FVQ230" s="135"/>
      <c r="FVR230" s="135"/>
      <c r="FVS230" s="135"/>
      <c r="FVT230" s="135"/>
      <c r="FVU230" s="135"/>
      <c r="FVV230" s="135"/>
      <c r="FVW230" s="135"/>
      <c r="FVX230" s="135"/>
      <c r="FVY230" s="135"/>
      <c r="FVZ230" s="135"/>
      <c r="FWA230" s="135"/>
      <c r="FWB230" s="135"/>
      <c r="FWC230" s="135"/>
      <c r="FWD230" s="135"/>
      <c r="FWE230" s="135"/>
      <c r="FWF230" s="135"/>
      <c r="FWG230" s="135"/>
      <c r="FWH230" s="135"/>
      <c r="FWI230" s="135"/>
      <c r="FWJ230" s="135"/>
      <c r="FWK230" s="135"/>
      <c r="FWL230" s="135"/>
      <c r="FWM230" s="135"/>
      <c r="FWN230" s="135"/>
      <c r="FWO230" s="135"/>
      <c r="FWP230" s="135"/>
      <c r="FWQ230" s="135"/>
      <c r="FWR230" s="135"/>
      <c r="FWS230" s="135"/>
      <c r="FWT230" s="135"/>
      <c r="FWU230" s="135"/>
      <c r="FWV230" s="135"/>
      <c r="FWW230" s="135"/>
      <c r="FWX230" s="135"/>
      <c r="FWY230" s="135"/>
      <c r="FWZ230" s="135"/>
      <c r="FXA230" s="135"/>
      <c r="FXB230" s="135"/>
      <c r="FXC230" s="135"/>
      <c r="FXD230" s="135"/>
      <c r="FXE230" s="135"/>
      <c r="FXF230" s="135"/>
      <c r="FXG230" s="135"/>
      <c r="FXH230" s="135"/>
      <c r="FXI230" s="135"/>
      <c r="FXJ230" s="135"/>
      <c r="FXK230" s="135"/>
      <c r="FXL230" s="135"/>
      <c r="FXM230" s="135"/>
      <c r="FXN230" s="135"/>
      <c r="FXO230" s="135"/>
      <c r="FXP230" s="135"/>
      <c r="FXQ230" s="135"/>
      <c r="FXR230" s="135"/>
      <c r="FXS230" s="135"/>
      <c r="FXT230" s="135"/>
      <c r="FXU230" s="135"/>
      <c r="FXV230" s="135"/>
      <c r="FXW230" s="135"/>
      <c r="FXX230" s="135"/>
      <c r="FXY230" s="135"/>
      <c r="FXZ230" s="135"/>
      <c r="FYA230" s="135"/>
      <c r="FYB230" s="135"/>
      <c r="FYC230" s="135"/>
      <c r="FYD230" s="135"/>
      <c r="FYE230" s="135"/>
      <c r="FYF230" s="135"/>
      <c r="FYG230" s="135"/>
      <c r="FYH230" s="135"/>
      <c r="FYI230" s="135"/>
      <c r="FYJ230" s="135"/>
      <c r="FYK230" s="135"/>
      <c r="FYL230" s="135"/>
      <c r="FYM230" s="135"/>
      <c r="FYN230" s="135"/>
      <c r="FYO230" s="135"/>
      <c r="FYP230" s="135"/>
      <c r="FYQ230" s="135"/>
      <c r="FYR230" s="135"/>
      <c r="FYS230" s="135"/>
      <c r="FYT230" s="135"/>
      <c r="FYU230" s="135"/>
      <c r="FYV230" s="135"/>
      <c r="FYW230" s="135"/>
      <c r="FYX230" s="135"/>
      <c r="FYY230" s="135"/>
      <c r="FYZ230" s="135"/>
      <c r="FZA230" s="135"/>
      <c r="FZB230" s="135"/>
      <c r="FZC230" s="135"/>
      <c r="FZD230" s="135"/>
      <c r="FZE230" s="135"/>
      <c r="FZF230" s="135"/>
      <c r="FZG230" s="135"/>
      <c r="FZH230" s="135"/>
      <c r="FZI230" s="135"/>
      <c r="FZJ230" s="135"/>
      <c r="FZK230" s="135"/>
      <c r="FZL230" s="135"/>
      <c r="FZM230" s="135"/>
      <c r="FZN230" s="135"/>
      <c r="FZO230" s="135"/>
      <c r="FZP230" s="135"/>
      <c r="FZQ230" s="135"/>
      <c r="FZR230" s="135"/>
      <c r="FZS230" s="135"/>
      <c r="FZT230" s="135"/>
      <c r="FZU230" s="135"/>
      <c r="FZV230" s="135"/>
      <c r="FZW230" s="135"/>
      <c r="FZX230" s="135"/>
      <c r="FZY230" s="135"/>
      <c r="FZZ230" s="135"/>
      <c r="GAA230" s="135"/>
      <c r="GAB230" s="135"/>
      <c r="GAC230" s="135"/>
      <c r="GAD230" s="135"/>
      <c r="GAE230" s="135"/>
      <c r="GAF230" s="135"/>
      <c r="GAG230" s="135"/>
      <c r="GAH230" s="135"/>
      <c r="GAI230" s="135"/>
      <c r="GAJ230" s="135"/>
      <c r="GAK230" s="135"/>
      <c r="GAL230" s="135"/>
      <c r="GAM230" s="135"/>
      <c r="GAN230" s="135"/>
      <c r="GAO230" s="135"/>
      <c r="GAP230" s="135"/>
      <c r="GAQ230" s="135"/>
      <c r="GAR230" s="135"/>
      <c r="GAS230" s="135"/>
      <c r="GAT230" s="135"/>
      <c r="GAU230" s="135"/>
      <c r="GAV230" s="135"/>
      <c r="GAW230" s="135"/>
      <c r="GAX230" s="135"/>
      <c r="GAY230" s="135"/>
      <c r="GAZ230" s="135"/>
      <c r="GBA230" s="135"/>
      <c r="GBB230" s="135"/>
      <c r="GBC230" s="135"/>
      <c r="GBD230" s="135"/>
      <c r="GBE230" s="135"/>
      <c r="GBF230" s="135"/>
      <c r="GBG230" s="135"/>
      <c r="GBH230" s="135"/>
      <c r="GBI230" s="135"/>
      <c r="GBJ230" s="135"/>
      <c r="GBK230" s="135"/>
      <c r="GBL230" s="135"/>
      <c r="GBM230" s="135"/>
      <c r="GBN230" s="135"/>
      <c r="GBO230" s="135"/>
      <c r="GBP230" s="135"/>
      <c r="GBQ230" s="135"/>
      <c r="GBR230" s="135"/>
      <c r="GBS230" s="135"/>
      <c r="GBT230" s="135"/>
      <c r="GBU230" s="135"/>
      <c r="GBV230" s="135"/>
      <c r="GBW230" s="135"/>
      <c r="GBX230" s="135"/>
      <c r="GBY230" s="135"/>
      <c r="GBZ230" s="135"/>
      <c r="GCA230" s="135"/>
      <c r="GCB230" s="135"/>
      <c r="GCC230" s="135"/>
      <c r="GCD230" s="135"/>
      <c r="GCE230" s="135"/>
      <c r="GCF230" s="135"/>
      <c r="GCG230" s="135"/>
      <c r="GCH230" s="135"/>
      <c r="GCI230" s="135"/>
      <c r="GCJ230" s="135"/>
      <c r="GCK230" s="135"/>
      <c r="GCL230" s="135"/>
      <c r="GCM230" s="135"/>
      <c r="GCN230" s="135"/>
      <c r="GCO230" s="135"/>
      <c r="GCP230" s="135"/>
      <c r="GCQ230" s="135"/>
      <c r="GCR230" s="135"/>
      <c r="GCS230" s="135"/>
      <c r="GCT230" s="135"/>
      <c r="GCU230" s="135"/>
      <c r="GCV230" s="135"/>
      <c r="GCW230" s="135"/>
      <c r="GCX230" s="135"/>
      <c r="GCY230" s="135"/>
      <c r="GCZ230" s="135"/>
      <c r="GDA230" s="135"/>
      <c r="GDB230" s="135"/>
      <c r="GDC230" s="135"/>
      <c r="GDD230" s="135"/>
      <c r="GDE230" s="135"/>
      <c r="GDF230" s="135"/>
      <c r="GDG230" s="135"/>
      <c r="GDH230" s="135"/>
      <c r="GDI230" s="135"/>
      <c r="GDJ230" s="135"/>
      <c r="GDK230" s="135"/>
      <c r="GDL230" s="135"/>
      <c r="GDM230" s="135"/>
      <c r="GDN230" s="135"/>
      <c r="GDO230" s="135"/>
      <c r="GDP230" s="135"/>
      <c r="GDQ230" s="135"/>
      <c r="GDR230" s="135"/>
      <c r="GDS230" s="135"/>
      <c r="GDT230" s="135"/>
      <c r="GDU230" s="135"/>
      <c r="GDV230" s="135"/>
      <c r="GDW230" s="135"/>
      <c r="GDX230" s="135"/>
      <c r="GDY230" s="135"/>
      <c r="GDZ230" s="135"/>
      <c r="GEA230" s="135"/>
      <c r="GEB230" s="135"/>
      <c r="GEC230" s="135"/>
      <c r="GED230" s="135"/>
      <c r="GEE230" s="135"/>
      <c r="GEF230" s="135"/>
      <c r="GEG230" s="135"/>
      <c r="GEH230" s="135"/>
      <c r="GEI230" s="135"/>
      <c r="GEJ230" s="135"/>
      <c r="GEK230" s="135"/>
      <c r="GEL230" s="135"/>
      <c r="GEM230" s="135"/>
      <c r="GEN230" s="135"/>
      <c r="GEO230" s="135"/>
      <c r="GEP230" s="135"/>
      <c r="GEQ230" s="135"/>
      <c r="GER230" s="135"/>
      <c r="GES230" s="135"/>
      <c r="GET230" s="135"/>
      <c r="GEU230" s="135"/>
      <c r="GEV230" s="135"/>
      <c r="GEW230" s="135"/>
      <c r="GEX230" s="135"/>
      <c r="GEY230" s="135"/>
      <c r="GEZ230" s="135"/>
      <c r="GFA230" s="135"/>
      <c r="GFB230" s="135"/>
      <c r="GFC230" s="135"/>
      <c r="GFD230" s="135"/>
      <c r="GFE230" s="135"/>
      <c r="GFF230" s="135"/>
      <c r="GFG230" s="135"/>
      <c r="GFH230" s="135"/>
      <c r="GFI230" s="135"/>
      <c r="GFJ230" s="135"/>
      <c r="GFK230" s="135"/>
      <c r="GFL230" s="135"/>
      <c r="GFM230" s="135"/>
      <c r="GFN230" s="135"/>
      <c r="GFO230" s="135"/>
      <c r="GFP230" s="135"/>
      <c r="GFQ230" s="135"/>
      <c r="GFR230" s="135"/>
      <c r="GFS230" s="135"/>
      <c r="GFT230" s="135"/>
      <c r="GFU230" s="135"/>
      <c r="GFV230" s="135"/>
      <c r="GFW230" s="135"/>
      <c r="GFX230" s="135"/>
      <c r="GFY230" s="135"/>
      <c r="GFZ230" s="135"/>
      <c r="GGA230" s="135"/>
      <c r="GGB230" s="135"/>
      <c r="GGC230" s="135"/>
      <c r="GGD230" s="135"/>
      <c r="GGE230" s="135"/>
      <c r="GGF230" s="135"/>
      <c r="GGG230" s="135"/>
      <c r="GGH230" s="135"/>
      <c r="GGI230" s="135"/>
      <c r="GGJ230" s="135"/>
      <c r="GGK230" s="135"/>
      <c r="GGL230" s="135"/>
      <c r="GGM230" s="135"/>
      <c r="GGN230" s="135"/>
      <c r="GGO230" s="135"/>
      <c r="GGP230" s="135"/>
      <c r="GGQ230" s="135"/>
      <c r="GGR230" s="135"/>
      <c r="GGS230" s="135"/>
      <c r="GGT230" s="135"/>
      <c r="GGU230" s="135"/>
      <c r="GGV230" s="135"/>
      <c r="GGW230" s="135"/>
      <c r="GGX230" s="135"/>
      <c r="GGY230" s="135"/>
      <c r="GGZ230" s="135"/>
      <c r="GHA230" s="135"/>
      <c r="GHB230" s="135"/>
      <c r="GHC230" s="135"/>
      <c r="GHD230" s="135"/>
      <c r="GHE230" s="135"/>
      <c r="GHF230" s="135"/>
      <c r="GHG230" s="135"/>
      <c r="GHH230" s="135"/>
      <c r="GHI230" s="135"/>
      <c r="GHJ230" s="135"/>
      <c r="GHK230" s="135"/>
      <c r="GHL230" s="135"/>
      <c r="GHM230" s="135"/>
      <c r="GHN230" s="135"/>
      <c r="GHO230" s="135"/>
      <c r="GHP230" s="135"/>
      <c r="GHQ230" s="135"/>
      <c r="GHR230" s="135"/>
      <c r="GHS230" s="135"/>
      <c r="GHT230" s="135"/>
      <c r="GHU230" s="135"/>
      <c r="GHV230" s="135"/>
      <c r="GHW230" s="135"/>
      <c r="GHX230" s="135"/>
      <c r="GHY230" s="135"/>
      <c r="GHZ230" s="135"/>
      <c r="GIA230" s="135"/>
      <c r="GIB230" s="135"/>
      <c r="GIC230" s="135"/>
      <c r="GID230" s="135"/>
      <c r="GIE230" s="135"/>
      <c r="GIF230" s="135"/>
      <c r="GIG230" s="135"/>
      <c r="GIH230" s="135"/>
      <c r="GII230" s="135"/>
      <c r="GIJ230" s="135"/>
      <c r="GIK230" s="135"/>
      <c r="GIL230" s="135"/>
      <c r="GIM230" s="135"/>
      <c r="GIN230" s="135"/>
      <c r="GIO230" s="135"/>
      <c r="GIP230" s="135"/>
      <c r="GIQ230" s="135"/>
      <c r="GIR230" s="135"/>
      <c r="GIS230" s="135"/>
      <c r="GIT230" s="135"/>
      <c r="GIU230" s="135"/>
      <c r="GIV230" s="135"/>
      <c r="GIW230" s="135"/>
      <c r="GIX230" s="135"/>
      <c r="GIY230" s="135"/>
      <c r="GIZ230" s="135"/>
      <c r="GJA230" s="135"/>
      <c r="GJB230" s="135"/>
      <c r="GJC230" s="135"/>
      <c r="GJD230" s="135"/>
      <c r="GJE230" s="135"/>
      <c r="GJF230" s="135"/>
      <c r="GJG230" s="135"/>
      <c r="GJH230" s="135"/>
      <c r="GJI230" s="135"/>
      <c r="GJJ230" s="135"/>
      <c r="GJK230" s="135"/>
      <c r="GJL230" s="135"/>
      <c r="GJM230" s="135"/>
      <c r="GJN230" s="135"/>
      <c r="GJO230" s="135"/>
      <c r="GJP230" s="135"/>
      <c r="GJQ230" s="135"/>
      <c r="GJR230" s="135"/>
      <c r="GJS230" s="135"/>
      <c r="GJT230" s="135"/>
      <c r="GJU230" s="135"/>
      <c r="GJV230" s="135"/>
      <c r="GJW230" s="135"/>
      <c r="GJX230" s="135"/>
      <c r="GJY230" s="135"/>
      <c r="GJZ230" s="135"/>
      <c r="GKA230" s="135"/>
      <c r="GKB230" s="135"/>
      <c r="GKC230" s="135"/>
      <c r="GKD230" s="135"/>
      <c r="GKE230" s="135"/>
      <c r="GKF230" s="135"/>
      <c r="GKG230" s="135"/>
      <c r="GKH230" s="135"/>
      <c r="GKI230" s="135"/>
      <c r="GKJ230" s="135"/>
      <c r="GKK230" s="135"/>
      <c r="GKL230" s="135"/>
      <c r="GKM230" s="135"/>
      <c r="GKN230" s="135"/>
      <c r="GKO230" s="135"/>
      <c r="GKP230" s="135"/>
      <c r="GKQ230" s="135"/>
      <c r="GKR230" s="135"/>
      <c r="GKS230" s="135"/>
      <c r="GKT230" s="135"/>
      <c r="GKU230" s="135"/>
      <c r="GKV230" s="135"/>
      <c r="GKW230" s="135"/>
      <c r="GKX230" s="135"/>
      <c r="GKY230" s="135"/>
      <c r="GKZ230" s="135"/>
      <c r="GLA230" s="135"/>
      <c r="GLB230" s="135"/>
      <c r="GLC230" s="135"/>
      <c r="GLD230" s="135"/>
      <c r="GLE230" s="135"/>
      <c r="GLF230" s="135"/>
      <c r="GLG230" s="135"/>
      <c r="GLH230" s="135"/>
      <c r="GLI230" s="135"/>
      <c r="GLJ230" s="135"/>
      <c r="GLK230" s="135"/>
      <c r="GLL230" s="135"/>
      <c r="GLM230" s="135"/>
      <c r="GLN230" s="135"/>
      <c r="GLO230" s="135"/>
      <c r="GLP230" s="135"/>
      <c r="GLQ230" s="135"/>
      <c r="GLR230" s="135"/>
      <c r="GLS230" s="135"/>
      <c r="GLT230" s="135"/>
      <c r="GLU230" s="135"/>
      <c r="GLV230" s="135"/>
      <c r="GLW230" s="135"/>
      <c r="GLX230" s="135"/>
      <c r="GLY230" s="135"/>
      <c r="GLZ230" s="135"/>
      <c r="GMA230" s="135"/>
      <c r="GMB230" s="135"/>
      <c r="GMC230" s="135"/>
      <c r="GMD230" s="135"/>
      <c r="GME230" s="135"/>
      <c r="GMF230" s="135"/>
      <c r="GMG230" s="135"/>
      <c r="GMH230" s="135"/>
      <c r="GMI230" s="135"/>
      <c r="GMJ230" s="135"/>
      <c r="GMK230" s="135"/>
      <c r="GML230" s="135"/>
      <c r="GMM230" s="135"/>
      <c r="GMN230" s="135"/>
      <c r="GMO230" s="135"/>
      <c r="GMP230" s="135"/>
      <c r="GMQ230" s="135"/>
      <c r="GMR230" s="135"/>
      <c r="GMS230" s="135"/>
      <c r="GMT230" s="135"/>
      <c r="GMU230" s="135"/>
      <c r="GMV230" s="135"/>
      <c r="GMW230" s="135"/>
      <c r="GMX230" s="135"/>
      <c r="GMY230" s="135"/>
      <c r="GMZ230" s="135"/>
      <c r="GNA230" s="135"/>
      <c r="GNB230" s="135"/>
      <c r="GNC230" s="135"/>
      <c r="GND230" s="135"/>
      <c r="GNE230" s="135"/>
      <c r="GNF230" s="135"/>
      <c r="GNG230" s="135"/>
      <c r="GNH230" s="135"/>
      <c r="GNI230" s="135"/>
      <c r="GNJ230" s="135"/>
      <c r="GNK230" s="135"/>
      <c r="GNL230" s="135"/>
      <c r="GNM230" s="135"/>
      <c r="GNN230" s="135"/>
      <c r="GNO230" s="135"/>
      <c r="GNP230" s="135"/>
      <c r="GNQ230" s="135"/>
      <c r="GNR230" s="135"/>
      <c r="GNS230" s="135"/>
      <c r="GNT230" s="135"/>
      <c r="GNU230" s="135"/>
      <c r="GNV230" s="135"/>
      <c r="GNW230" s="135"/>
      <c r="GNX230" s="135"/>
      <c r="GNY230" s="135"/>
      <c r="GNZ230" s="135"/>
      <c r="GOA230" s="135"/>
      <c r="GOB230" s="135"/>
      <c r="GOC230" s="135"/>
      <c r="GOD230" s="135"/>
      <c r="GOE230" s="135"/>
      <c r="GOF230" s="135"/>
      <c r="GOG230" s="135"/>
      <c r="GOH230" s="135"/>
      <c r="GOI230" s="135"/>
      <c r="GOJ230" s="135"/>
      <c r="GOK230" s="135"/>
      <c r="GOL230" s="135"/>
      <c r="GOM230" s="135"/>
      <c r="GON230" s="135"/>
      <c r="GOO230" s="135"/>
      <c r="GOP230" s="135"/>
      <c r="GOQ230" s="135"/>
      <c r="GOR230" s="135"/>
      <c r="GOS230" s="135"/>
      <c r="GOT230" s="135"/>
      <c r="GOU230" s="135"/>
      <c r="GOV230" s="135"/>
      <c r="GOW230" s="135"/>
      <c r="GOX230" s="135"/>
      <c r="GOY230" s="135"/>
      <c r="GOZ230" s="135"/>
      <c r="GPA230" s="135"/>
      <c r="GPB230" s="135"/>
      <c r="GPC230" s="135"/>
      <c r="GPD230" s="135"/>
      <c r="GPE230" s="135"/>
      <c r="GPF230" s="135"/>
      <c r="GPG230" s="135"/>
      <c r="GPH230" s="135"/>
      <c r="GPI230" s="135"/>
      <c r="GPJ230" s="135"/>
      <c r="GPK230" s="135"/>
      <c r="GPL230" s="135"/>
      <c r="GPM230" s="135"/>
      <c r="GPN230" s="135"/>
      <c r="GPO230" s="135"/>
      <c r="GPP230" s="135"/>
      <c r="GPQ230" s="135"/>
      <c r="GPR230" s="135"/>
      <c r="GPS230" s="135"/>
      <c r="GPT230" s="135"/>
      <c r="GPU230" s="135"/>
      <c r="GPV230" s="135"/>
      <c r="GPW230" s="135"/>
      <c r="GPX230" s="135"/>
      <c r="GPY230" s="135"/>
      <c r="GPZ230" s="135"/>
      <c r="GQA230" s="135"/>
      <c r="GQB230" s="135"/>
      <c r="GQC230" s="135"/>
      <c r="GQD230" s="135"/>
      <c r="GQE230" s="135"/>
      <c r="GQF230" s="135"/>
      <c r="GQG230" s="135"/>
      <c r="GQH230" s="135"/>
      <c r="GQI230" s="135"/>
      <c r="GQJ230" s="135"/>
      <c r="GQK230" s="135"/>
      <c r="GQL230" s="135"/>
      <c r="GQM230" s="135"/>
      <c r="GQN230" s="135"/>
      <c r="GQO230" s="135"/>
      <c r="GQP230" s="135"/>
      <c r="GQQ230" s="135"/>
      <c r="GQR230" s="135"/>
      <c r="GQS230" s="135"/>
      <c r="GQT230" s="135"/>
      <c r="GQU230" s="135"/>
      <c r="GQV230" s="135"/>
      <c r="GQW230" s="135"/>
      <c r="GQX230" s="135"/>
      <c r="GQY230" s="135"/>
      <c r="GQZ230" s="135"/>
      <c r="GRA230" s="135"/>
      <c r="GRB230" s="135"/>
      <c r="GRC230" s="135"/>
      <c r="GRD230" s="135"/>
      <c r="GRE230" s="135"/>
      <c r="GRF230" s="135"/>
      <c r="GRG230" s="135"/>
      <c r="GRH230" s="135"/>
      <c r="GRI230" s="135"/>
      <c r="GRJ230" s="135"/>
      <c r="GRK230" s="135"/>
      <c r="GRL230" s="135"/>
      <c r="GRM230" s="135"/>
      <c r="GRN230" s="135"/>
      <c r="GRO230" s="135"/>
      <c r="GRP230" s="135"/>
      <c r="GRQ230" s="135"/>
      <c r="GRR230" s="135"/>
      <c r="GRS230" s="135"/>
      <c r="GRT230" s="135"/>
      <c r="GRU230" s="135"/>
      <c r="GRV230" s="135"/>
      <c r="GRW230" s="135"/>
      <c r="GRX230" s="135"/>
      <c r="GRY230" s="135"/>
      <c r="GRZ230" s="135"/>
      <c r="GSA230" s="135"/>
      <c r="GSB230" s="135"/>
      <c r="GSC230" s="135"/>
      <c r="GSD230" s="135"/>
      <c r="GSE230" s="135"/>
      <c r="GSF230" s="135"/>
      <c r="GSG230" s="135"/>
      <c r="GSH230" s="135"/>
      <c r="GSI230" s="135"/>
      <c r="GSJ230" s="135"/>
      <c r="GSK230" s="135"/>
      <c r="GSL230" s="135"/>
      <c r="GSM230" s="135"/>
      <c r="GSN230" s="135"/>
      <c r="GSO230" s="135"/>
      <c r="GSP230" s="135"/>
      <c r="GSQ230" s="135"/>
      <c r="GSR230" s="135"/>
      <c r="GSS230" s="135"/>
      <c r="GST230" s="135"/>
      <c r="GSU230" s="135"/>
      <c r="GSV230" s="135"/>
      <c r="GSW230" s="135"/>
      <c r="GSX230" s="135"/>
      <c r="GSY230" s="135"/>
      <c r="GSZ230" s="135"/>
      <c r="GTA230" s="135"/>
      <c r="GTB230" s="135"/>
      <c r="GTC230" s="135"/>
      <c r="GTD230" s="135"/>
      <c r="GTE230" s="135"/>
      <c r="GTF230" s="135"/>
      <c r="GTG230" s="135"/>
      <c r="GTH230" s="135"/>
      <c r="GTI230" s="135"/>
      <c r="GTJ230" s="135"/>
      <c r="GTK230" s="135"/>
      <c r="GTL230" s="135"/>
      <c r="GTM230" s="135"/>
      <c r="GTN230" s="135"/>
      <c r="GTO230" s="135"/>
      <c r="GTP230" s="135"/>
      <c r="GTQ230" s="135"/>
      <c r="GTR230" s="135"/>
      <c r="GTS230" s="135"/>
      <c r="GTT230" s="135"/>
      <c r="GTU230" s="135"/>
      <c r="GTV230" s="135"/>
      <c r="GTW230" s="135"/>
      <c r="GTX230" s="135"/>
      <c r="GTY230" s="135"/>
      <c r="GTZ230" s="135"/>
      <c r="GUA230" s="135"/>
      <c r="GUB230" s="135"/>
      <c r="GUC230" s="135"/>
      <c r="GUD230" s="135"/>
      <c r="GUE230" s="135"/>
      <c r="GUF230" s="135"/>
      <c r="GUG230" s="135"/>
      <c r="GUH230" s="135"/>
      <c r="GUI230" s="135"/>
      <c r="GUJ230" s="135"/>
      <c r="GUK230" s="135"/>
      <c r="GUL230" s="135"/>
      <c r="GUM230" s="135"/>
      <c r="GUN230" s="135"/>
      <c r="GUO230" s="135"/>
      <c r="GUP230" s="135"/>
      <c r="GUQ230" s="135"/>
      <c r="GUR230" s="135"/>
      <c r="GUS230" s="135"/>
      <c r="GUT230" s="135"/>
      <c r="GUU230" s="135"/>
      <c r="GUV230" s="135"/>
      <c r="GUW230" s="135"/>
      <c r="GUX230" s="135"/>
      <c r="GUY230" s="135"/>
      <c r="GUZ230" s="135"/>
      <c r="GVA230" s="135"/>
      <c r="GVB230" s="135"/>
      <c r="GVC230" s="135"/>
      <c r="GVD230" s="135"/>
      <c r="GVE230" s="135"/>
      <c r="GVF230" s="135"/>
      <c r="GVG230" s="135"/>
      <c r="GVH230" s="135"/>
      <c r="GVI230" s="135"/>
      <c r="GVJ230" s="135"/>
      <c r="GVK230" s="135"/>
      <c r="GVL230" s="135"/>
      <c r="GVM230" s="135"/>
      <c r="GVN230" s="135"/>
      <c r="GVO230" s="135"/>
      <c r="GVP230" s="135"/>
      <c r="GVQ230" s="135"/>
      <c r="GVR230" s="135"/>
      <c r="GVS230" s="135"/>
      <c r="GVT230" s="135"/>
      <c r="GVU230" s="135"/>
      <c r="GVV230" s="135"/>
      <c r="GVW230" s="135"/>
      <c r="GVX230" s="135"/>
      <c r="GVY230" s="135"/>
      <c r="GVZ230" s="135"/>
      <c r="GWA230" s="135"/>
      <c r="GWB230" s="135"/>
      <c r="GWC230" s="135"/>
      <c r="GWD230" s="135"/>
      <c r="GWE230" s="135"/>
      <c r="GWF230" s="135"/>
      <c r="GWG230" s="135"/>
      <c r="GWH230" s="135"/>
      <c r="GWI230" s="135"/>
      <c r="GWJ230" s="135"/>
      <c r="GWK230" s="135"/>
      <c r="GWL230" s="135"/>
      <c r="GWM230" s="135"/>
      <c r="GWN230" s="135"/>
      <c r="GWO230" s="135"/>
      <c r="GWP230" s="135"/>
      <c r="GWQ230" s="135"/>
      <c r="GWR230" s="135"/>
      <c r="GWS230" s="135"/>
      <c r="GWT230" s="135"/>
      <c r="GWU230" s="135"/>
      <c r="GWV230" s="135"/>
      <c r="GWW230" s="135"/>
      <c r="GWX230" s="135"/>
      <c r="GWY230" s="135"/>
      <c r="GWZ230" s="135"/>
      <c r="GXA230" s="135"/>
      <c r="GXB230" s="135"/>
      <c r="GXC230" s="135"/>
      <c r="GXD230" s="135"/>
      <c r="GXE230" s="135"/>
      <c r="GXF230" s="135"/>
      <c r="GXG230" s="135"/>
      <c r="GXH230" s="135"/>
      <c r="GXI230" s="135"/>
      <c r="GXJ230" s="135"/>
      <c r="GXK230" s="135"/>
      <c r="GXL230" s="135"/>
      <c r="GXM230" s="135"/>
      <c r="GXN230" s="135"/>
      <c r="GXO230" s="135"/>
      <c r="GXP230" s="135"/>
      <c r="GXQ230" s="135"/>
      <c r="GXR230" s="135"/>
      <c r="GXS230" s="135"/>
      <c r="GXT230" s="135"/>
      <c r="GXU230" s="135"/>
      <c r="GXV230" s="135"/>
      <c r="GXW230" s="135"/>
      <c r="GXX230" s="135"/>
      <c r="GXY230" s="135"/>
      <c r="GXZ230" s="135"/>
      <c r="GYA230" s="135"/>
      <c r="GYB230" s="135"/>
      <c r="GYC230" s="135"/>
      <c r="GYD230" s="135"/>
      <c r="GYE230" s="135"/>
      <c r="GYF230" s="135"/>
      <c r="GYG230" s="135"/>
      <c r="GYH230" s="135"/>
      <c r="GYI230" s="135"/>
      <c r="GYJ230" s="135"/>
      <c r="GYK230" s="135"/>
      <c r="GYL230" s="135"/>
      <c r="GYM230" s="135"/>
      <c r="GYN230" s="135"/>
      <c r="GYO230" s="135"/>
      <c r="GYP230" s="135"/>
      <c r="GYQ230" s="135"/>
      <c r="GYR230" s="135"/>
      <c r="GYS230" s="135"/>
      <c r="GYT230" s="135"/>
      <c r="GYU230" s="135"/>
      <c r="GYV230" s="135"/>
      <c r="GYW230" s="135"/>
      <c r="GYX230" s="135"/>
      <c r="GYY230" s="135"/>
      <c r="GYZ230" s="135"/>
      <c r="GZA230" s="135"/>
      <c r="GZB230" s="135"/>
      <c r="GZC230" s="135"/>
      <c r="GZD230" s="135"/>
      <c r="GZE230" s="135"/>
      <c r="GZF230" s="135"/>
      <c r="GZG230" s="135"/>
      <c r="GZH230" s="135"/>
      <c r="GZI230" s="135"/>
      <c r="GZJ230" s="135"/>
      <c r="GZK230" s="135"/>
      <c r="GZL230" s="135"/>
      <c r="GZM230" s="135"/>
      <c r="GZN230" s="135"/>
      <c r="GZO230" s="135"/>
      <c r="GZP230" s="135"/>
      <c r="GZQ230" s="135"/>
      <c r="GZR230" s="135"/>
      <c r="GZS230" s="135"/>
      <c r="GZT230" s="135"/>
      <c r="GZU230" s="135"/>
      <c r="GZV230" s="135"/>
      <c r="GZW230" s="135"/>
      <c r="GZX230" s="135"/>
      <c r="GZY230" s="135"/>
      <c r="GZZ230" s="135"/>
      <c r="HAA230" s="135"/>
      <c r="HAB230" s="135"/>
      <c r="HAC230" s="135"/>
      <c r="HAD230" s="135"/>
      <c r="HAE230" s="135"/>
      <c r="HAF230" s="135"/>
      <c r="HAG230" s="135"/>
      <c r="HAH230" s="135"/>
      <c r="HAI230" s="135"/>
      <c r="HAJ230" s="135"/>
      <c r="HAK230" s="135"/>
      <c r="HAL230" s="135"/>
      <c r="HAM230" s="135"/>
      <c r="HAN230" s="135"/>
      <c r="HAO230" s="135"/>
      <c r="HAP230" s="135"/>
      <c r="HAQ230" s="135"/>
      <c r="HAR230" s="135"/>
      <c r="HAS230" s="135"/>
      <c r="HAT230" s="135"/>
      <c r="HAU230" s="135"/>
      <c r="HAV230" s="135"/>
      <c r="HAW230" s="135"/>
      <c r="HAX230" s="135"/>
      <c r="HAY230" s="135"/>
      <c r="HAZ230" s="135"/>
      <c r="HBA230" s="135"/>
      <c r="HBB230" s="135"/>
      <c r="HBC230" s="135"/>
      <c r="HBD230" s="135"/>
      <c r="HBE230" s="135"/>
      <c r="HBF230" s="135"/>
      <c r="HBG230" s="135"/>
      <c r="HBH230" s="135"/>
      <c r="HBI230" s="135"/>
      <c r="HBJ230" s="135"/>
      <c r="HBK230" s="135"/>
      <c r="HBL230" s="135"/>
      <c r="HBM230" s="135"/>
      <c r="HBN230" s="135"/>
      <c r="HBO230" s="135"/>
      <c r="HBP230" s="135"/>
      <c r="HBQ230" s="135"/>
      <c r="HBR230" s="135"/>
      <c r="HBS230" s="135"/>
      <c r="HBT230" s="135"/>
      <c r="HBU230" s="135"/>
      <c r="HBV230" s="135"/>
      <c r="HBW230" s="135"/>
      <c r="HBX230" s="135"/>
      <c r="HBY230" s="135"/>
      <c r="HBZ230" s="135"/>
      <c r="HCA230" s="135"/>
      <c r="HCB230" s="135"/>
      <c r="HCC230" s="135"/>
      <c r="HCD230" s="135"/>
      <c r="HCE230" s="135"/>
      <c r="HCF230" s="135"/>
      <c r="HCG230" s="135"/>
      <c r="HCH230" s="135"/>
      <c r="HCI230" s="135"/>
      <c r="HCJ230" s="135"/>
      <c r="HCK230" s="135"/>
      <c r="HCL230" s="135"/>
      <c r="HCM230" s="135"/>
      <c r="HCN230" s="135"/>
      <c r="HCO230" s="135"/>
      <c r="HCP230" s="135"/>
      <c r="HCQ230" s="135"/>
      <c r="HCR230" s="135"/>
      <c r="HCS230" s="135"/>
      <c r="HCT230" s="135"/>
      <c r="HCU230" s="135"/>
      <c r="HCV230" s="135"/>
      <c r="HCW230" s="135"/>
      <c r="HCX230" s="135"/>
      <c r="HCY230" s="135"/>
      <c r="HCZ230" s="135"/>
      <c r="HDA230" s="135"/>
      <c r="HDB230" s="135"/>
      <c r="HDC230" s="135"/>
      <c r="HDD230" s="135"/>
      <c r="HDE230" s="135"/>
      <c r="HDF230" s="135"/>
      <c r="HDG230" s="135"/>
      <c r="HDH230" s="135"/>
      <c r="HDI230" s="135"/>
      <c r="HDJ230" s="135"/>
      <c r="HDK230" s="135"/>
      <c r="HDL230" s="135"/>
      <c r="HDM230" s="135"/>
      <c r="HDN230" s="135"/>
      <c r="HDO230" s="135"/>
      <c r="HDP230" s="135"/>
      <c r="HDQ230" s="135"/>
      <c r="HDR230" s="135"/>
      <c r="HDS230" s="135"/>
      <c r="HDT230" s="135"/>
      <c r="HDU230" s="135"/>
      <c r="HDV230" s="135"/>
      <c r="HDW230" s="135"/>
      <c r="HDX230" s="135"/>
      <c r="HDY230" s="135"/>
      <c r="HDZ230" s="135"/>
      <c r="HEA230" s="135"/>
      <c r="HEB230" s="135"/>
      <c r="HEC230" s="135"/>
      <c r="HED230" s="135"/>
      <c r="HEE230" s="135"/>
      <c r="HEF230" s="135"/>
      <c r="HEG230" s="135"/>
      <c r="HEH230" s="135"/>
      <c r="HEI230" s="135"/>
      <c r="HEJ230" s="135"/>
      <c r="HEK230" s="135"/>
      <c r="HEL230" s="135"/>
      <c r="HEM230" s="135"/>
      <c r="HEN230" s="135"/>
      <c r="HEO230" s="135"/>
      <c r="HEP230" s="135"/>
      <c r="HEQ230" s="135"/>
      <c r="HER230" s="135"/>
      <c r="HES230" s="135"/>
      <c r="HET230" s="135"/>
      <c r="HEU230" s="135"/>
      <c r="HEV230" s="135"/>
      <c r="HEW230" s="135"/>
      <c r="HEX230" s="135"/>
      <c r="HEY230" s="135"/>
      <c r="HEZ230" s="135"/>
      <c r="HFA230" s="135"/>
      <c r="HFB230" s="135"/>
      <c r="HFC230" s="135"/>
      <c r="HFD230" s="135"/>
      <c r="HFE230" s="135"/>
      <c r="HFF230" s="135"/>
      <c r="HFG230" s="135"/>
      <c r="HFH230" s="135"/>
      <c r="HFI230" s="135"/>
      <c r="HFJ230" s="135"/>
      <c r="HFK230" s="135"/>
      <c r="HFL230" s="135"/>
      <c r="HFM230" s="135"/>
      <c r="HFN230" s="135"/>
      <c r="HFO230" s="135"/>
      <c r="HFP230" s="135"/>
      <c r="HFQ230" s="135"/>
      <c r="HFR230" s="135"/>
      <c r="HFS230" s="135"/>
      <c r="HFT230" s="135"/>
      <c r="HFU230" s="135"/>
      <c r="HFV230" s="135"/>
      <c r="HFW230" s="135"/>
      <c r="HFX230" s="135"/>
      <c r="HFY230" s="135"/>
      <c r="HFZ230" s="135"/>
      <c r="HGA230" s="135"/>
      <c r="HGB230" s="135"/>
      <c r="HGC230" s="135"/>
      <c r="HGD230" s="135"/>
      <c r="HGE230" s="135"/>
      <c r="HGF230" s="135"/>
      <c r="HGG230" s="135"/>
      <c r="HGH230" s="135"/>
      <c r="HGI230" s="135"/>
      <c r="HGJ230" s="135"/>
      <c r="HGK230" s="135"/>
      <c r="HGL230" s="135"/>
      <c r="HGM230" s="135"/>
      <c r="HGN230" s="135"/>
      <c r="HGO230" s="135"/>
      <c r="HGP230" s="135"/>
      <c r="HGQ230" s="135"/>
      <c r="HGR230" s="135"/>
      <c r="HGS230" s="135"/>
      <c r="HGT230" s="135"/>
      <c r="HGU230" s="135"/>
      <c r="HGV230" s="135"/>
      <c r="HGW230" s="135"/>
      <c r="HGX230" s="135"/>
      <c r="HGY230" s="135"/>
      <c r="HGZ230" s="135"/>
      <c r="HHA230" s="135"/>
      <c r="HHB230" s="135"/>
      <c r="HHC230" s="135"/>
      <c r="HHD230" s="135"/>
      <c r="HHE230" s="135"/>
      <c r="HHF230" s="135"/>
      <c r="HHG230" s="135"/>
      <c r="HHH230" s="135"/>
      <c r="HHI230" s="135"/>
      <c r="HHJ230" s="135"/>
      <c r="HHK230" s="135"/>
      <c r="HHL230" s="135"/>
      <c r="HHM230" s="135"/>
      <c r="HHN230" s="135"/>
      <c r="HHO230" s="135"/>
      <c r="HHP230" s="135"/>
      <c r="HHQ230" s="135"/>
      <c r="HHR230" s="135"/>
      <c r="HHS230" s="135"/>
      <c r="HHT230" s="135"/>
      <c r="HHU230" s="135"/>
      <c r="HHV230" s="135"/>
      <c r="HHW230" s="135"/>
      <c r="HHX230" s="135"/>
      <c r="HHY230" s="135"/>
      <c r="HHZ230" s="135"/>
      <c r="HIA230" s="135"/>
      <c r="HIB230" s="135"/>
      <c r="HIC230" s="135"/>
      <c r="HID230" s="135"/>
      <c r="HIE230" s="135"/>
      <c r="HIF230" s="135"/>
      <c r="HIG230" s="135"/>
      <c r="HIH230" s="135"/>
      <c r="HII230" s="135"/>
      <c r="HIJ230" s="135"/>
      <c r="HIK230" s="135"/>
      <c r="HIL230" s="135"/>
      <c r="HIM230" s="135"/>
      <c r="HIN230" s="135"/>
      <c r="HIO230" s="135"/>
      <c r="HIP230" s="135"/>
      <c r="HIQ230" s="135"/>
      <c r="HIR230" s="135"/>
      <c r="HIS230" s="135"/>
      <c r="HIT230" s="135"/>
      <c r="HIU230" s="135"/>
      <c r="HIV230" s="135"/>
      <c r="HIW230" s="135"/>
      <c r="HIX230" s="135"/>
      <c r="HIY230" s="135"/>
      <c r="HIZ230" s="135"/>
      <c r="HJA230" s="135"/>
      <c r="HJB230" s="135"/>
      <c r="HJC230" s="135"/>
      <c r="HJD230" s="135"/>
      <c r="HJE230" s="135"/>
      <c r="HJF230" s="135"/>
      <c r="HJG230" s="135"/>
      <c r="HJH230" s="135"/>
      <c r="HJI230" s="135"/>
      <c r="HJJ230" s="135"/>
      <c r="HJK230" s="135"/>
      <c r="HJL230" s="135"/>
      <c r="HJM230" s="135"/>
      <c r="HJN230" s="135"/>
      <c r="HJO230" s="135"/>
      <c r="HJP230" s="135"/>
      <c r="HJQ230" s="135"/>
      <c r="HJR230" s="135"/>
      <c r="HJS230" s="135"/>
      <c r="HJT230" s="135"/>
      <c r="HJU230" s="135"/>
      <c r="HJV230" s="135"/>
      <c r="HJW230" s="135"/>
      <c r="HJX230" s="135"/>
      <c r="HJY230" s="135"/>
      <c r="HJZ230" s="135"/>
      <c r="HKA230" s="135"/>
      <c r="HKB230" s="135"/>
      <c r="HKC230" s="135"/>
      <c r="HKD230" s="135"/>
      <c r="HKE230" s="135"/>
      <c r="HKF230" s="135"/>
      <c r="HKG230" s="135"/>
      <c r="HKH230" s="135"/>
      <c r="HKI230" s="135"/>
      <c r="HKJ230" s="135"/>
      <c r="HKK230" s="135"/>
      <c r="HKL230" s="135"/>
      <c r="HKM230" s="135"/>
      <c r="HKN230" s="135"/>
      <c r="HKO230" s="135"/>
      <c r="HKP230" s="135"/>
      <c r="HKQ230" s="135"/>
      <c r="HKR230" s="135"/>
      <c r="HKS230" s="135"/>
      <c r="HKT230" s="135"/>
      <c r="HKU230" s="135"/>
      <c r="HKV230" s="135"/>
      <c r="HKW230" s="135"/>
      <c r="HKX230" s="135"/>
      <c r="HKY230" s="135"/>
      <c r="HKZ230" s="135"/>
      <c r="HLA230" s="135"/>
      <c r="HLB230" s="135"/>
      <c r="HLC230" s="135"/>
      <c r="HLD230" s="135"/>
      <c r="HLE230" s="135"/>
      <c r="HLF230" s="135"/>
      <c r="HLG230" s="135"/>
      <c r="HLH230" s="135"/>
      <c r="HLI230" s="135"/>
      <c r="HLJ230" s="135"/>
      <c r="HLK230" s="135"/>
      <c r="HLL230" s="135"/>
      <c r="HLM230" s="135"/>
      <c r="HLN230" s="135"/>
      <c r="HLO230" s="135"/>
      <c r="HLP230" s="135"/>
      <c r="HLQ230" s="135"/>
      <c r="HLR230" s="135"/>
      <c r="HLS230" s="135"/>
      <c r="HLT230" s="135"/>
      <c r="HLU230" s="135"/>
      <c r="HLV230" s="135"/>
      <c r="HLW230" s="135"/>
      <c r="HLX230" s="135"/>
      <c r="HLY230" s="135"/>
      <c r="HLZ230" s="135"/>
      <c r="HMA230" s="135"/>
      <c r="HMB230" s="135"/>
      <c r="HMC230" s="135"/>
      <c r="HMD230" s="135"/>
      <c r="HME230" s="135"/>
      <c r="HMF230" s="135"/>
      <c r="HMG230" s="135"/>
      <c r="HMH230" s="135"/>
      <c r="HMI230" s="135"/>
      <c r="HMJ230" s="135"/>
      <c r="HMK230" s="135"/>
      <c r="HML230" s="135"/>
      <c r="HMM230" s="135"/>
      <c r="HMN230" s="135"/>
      <c r="HMO230" s="135"/>
      <c r="HMP230" s="135"/>
      <c r="HMQ230" s="135"/>
      <c r="HMR230" s="135"/>
      <c r="HMS230" s="135"/>
      <c r="HMT230" s="135"/>
      <c r="HMU230" s="135"/>
      <c r="HMV230" s="135"/>
      <c r="HMW230" s="135"/>
      <c r="HMX230" s="135"/>
      <c r="HMY230" s="135"/>
      <c r="HMZ230" s="135"/>
      <c r="HNA230" s="135"/>
      <c r="HNB230" s="135"/>
      <c r="HNC230" s="135"/>
      <c r="HND230" s="135"/>
      <c r="HNE230" s="135"/>
      <c r="HNF230" s="135"/>
      <c r="HNG230" s="135"/>
      <c r="HNH230" s="135"/>
      <c r="HNI230" s="135"/>
      <c r="HNJ230" s="135"/>
      <c r="HNK230" s="135"/>
      <c r="HNL230" s="135"/>
      <c r="HNM230" s="135"/>
      <c r="HNN230" s="135"/>
      <c r="HNO230" s="135"/>
      <c r="HNP230" s="135"/>
      <c r="HNQ230" s="135"/>
      <c r="HNR230" s="135"/>
      <c r="HNS230" s="135"/>
      <c r="HNT230" s="135"/>
      <c r="HNU230" s="135"/>
      <c r="HNV230" s="135"/>
      <c r="HNW230" s="135"/>
      <c r="HNX230" s="135"/>
      <c r="HNY230" s="135"/>
      <c r="HNZ230" s="135"/>
      <c r="HOA230" s="135"/>
      <c r="HOB230" s="135"/>
      <c r="HOC230" s="135"/>
      <c r="HOD230" s="135"/>
      <c r="HOE230" s="135"/>
      <c r="HOF230" s="135"/>
      <c r="HOG230" s="135"/>
      <c r="HOH230" s="135"/>
      <c r="HOI230" s="135"/>
      <c r="HOJ230" s="135"/>
      <c r="HOK230" s="135"/>
      <c r="HOL230" s="135"/>
      <c r="HOM230" s="135"/>
      <c r="HON230" s="135"/>
      <c r="HOO230" s="135"/>
      <c r="HOP230" s="135"/>
      <c r="HOQ230" s="135"/>
      <c r="HOR230" s="135"/>
      <c r="HOS230" s="135"/>
      <c r="HOT230" s="135"/>
      <c r="HOU230" s="135"/>
      <c r="HOV230" s="135"/>
      <c r="HOW230" s="135"/>
      <c r="HOX230" s="135"/>
      <c r="HOY230" s="135"/>
      <c r="HOZ230" s="135"/>
      <c r="HPA230" s="135"/>
      <c r="HPB230" s="135"/>
      <c r="HPC230" s="135"/>
      <c r="HPD230" s="135"/>
      <c r="HPE230" s="135"/>
      <c r="HPF230" s="135"/>
      <c r="HPG230" s="135"/>
      <c r="HPH230" s="135"/>
      <c r="HPI230" s="135"/>
      <c r="HPJ230" s="135"/>
      <c r="HPK230" s="135"/>
      <c r="HPL230" s="135"/>
      <c r="HPM230" s="135"/>
      <c r="HPN230" s="135"/>
      <c r="HPO230" s="135"/>
      <c r="HPP230" s="135"/>
      <c r="HPQ230" s="135"/>
      <c r="HPR230" s="135"/>
      <c r="HPS230" s="135"/>
      <c r="HPT230" s="135"/>
      <c r="HPU230" s="135"/>
      <c r="HPV230" s="135"/>
      <c r="HPW230" s="135"/>
      <c r="HPX230" s="135"/>
      <c r="HPY230" s="135"/>
      <c r="HPZ230" s="135"/>
      <c r="HQA230" s="135"/>
      <c r="HQB230" s="135"/>
      <c r="HQC230" s="135"/>
      <c r="HQD230" s="135"/>
      <c r="HQE230" s="135"/>
      <c r="HQF230" s="135"/>
      <c r="HQG230" s="135"/>
      <c r="HQH230" s="135"/>
      <c r="HQI230" s="135"/>
      <c r="HQJ230" s="135"/>
      <c r="HQK230" s="135"/>
      <c r="HQL230" s="135"/>
      <c r="HQM230" s="135"/>
      <c r="HQN230" s="135"/>
      <c r="HQO230" s="135"/>
      <c r="HQP230" s="135"/>
      <c r="HQQ230" s="135"/>
      <c r="HQR230" s="135"/>
      <c r="HQS230" s="135"/>
      <c r="HQT230" s="135"/>
      <c r="HQU230" s="135"/>
      <c r="HQV230" s="135"/>
      <c r="HQW230" s="135"/>
      <c r="HQX230" s="135"/>
      <c r="HQY230" s="135"/>
      <c r="HQZ230" s="135"/>
      <c r="HRA230" s="135"/>
      <c r="HRB230" s="135"/>
      <c r="HRC230" s="135"/>
      <c r="HRD230" s="135"/>
      <c r="HRE230" s="135"/>
      <c r="HRF230" s="135"/>
      <c r="HRG230" s="135"/>
      <c r="HRH230" s="135"/>
      <c r="HRI230" s="135"/>
      <c r="HRJ230" s="135"/>
      <c r="HRK230" s="135"/>
      <c r="HRL230" s="135"/>
      <c r="HRM230" s="135"/>
      <c r="HRN230" s="135"/>
      <c r="HRO230" s="135"/>
      <c r="HRP230" s="135"/>
      <c r="HRQ230" s="135"/>
      <c r="HRR230" s="135"/>
      <c r="HRS230" s="135"/>
      <c r="HRT230" s="135"/>
      <c r="HRU230" s="135"/>
      <c r="HRV230" s="135"/>
      <c r="HRW230" s="135"/>
      <c r="HRX230" s="135"/>
      <c r="HRY230" s="135"/>
      <c r="HRZ230" s="135"/>
      <c r="HSA230" s="135"/>
      <c r="HSB230" s="135"/>
      <c r="HSC230" s="135"/>
      <c r="HSD230" s="135"/>
      <c r="HSE230" s="135"/>
      <c r="HSF230" s="135"/>
      <c r="HSG230" s="135"/>
      <c r="HSH230" s="135"/>
      <c r="HSI230" s="135"/>
      <c r="HSJ230" s="135"/>
      <c r="HSK230" s="135"/>
      <c r="HSL230" s="135"/>
      <c r="HSM230" s="135"/>
      <c r="HSN230" s="135"/>
      <c r="HSO230" s="135"/>
      <c r="HSP230" s="135"/>
      <c r="HSQ230" s="135"/>
      <c r="HSR230" s="135"/>
      <c r="HSS230" s="135"/>
      <c r="HST230" s="135"/>
      <c r="HSU230" s="135"/>
      <c r="HSV230" s="135"/>
      <c r="HSW230" s="135"/>
      <c r="HSX230" s="135"/>
      <c r="HSY230" s="135"/>
      <c r="HSZ230" s="135"/>
      <c r="HTA230" s="135"/>
      <c r="HTB230" s="135"/>
      <c r="HTC230" s="135"/>
      <c r="HTD230" s="135"/>
      <c r="HTE230" s="135"/>
      <c r="HTF230" s="135"/>
      <c r="HTG230" s="135"/>
      <c r="HTH230" s="135"/>
      <c r="HTI230" s="135"/>
      <c r="HTJ230" s="135"/>
      <c r="HTK230" s="135"/>
      <c r="HTL230" s="135"/>
      <c r="HTM230" s="135"/>
      <c r="HTN230" s="135"/>
      <c r="HTO230" s="135"/>
      <c r="HTP230" s="135"/>
      <c r="HTQ230" s="135"/>
      <c r="HTR230" s="135"/>
      <c r="HTS230" s="135"/>
      <c r="HTT230" s="135"/>
      <c r="HTU230" s="135"/>
      <c r="HTV230" s="135"/>
      <c r="HTW230" s="135"/>
      <c r="HTX230" s="135"/>
      <c r="HTY230" s="135"/>
      <c r="HTZ230" s="135"/>
      <c r="HUA230" s="135"/>
      <c r="HUB230" s="135"/>
      <c r="HUC230" s="135"/>
      <c r="HUD230" s="135"/>
      <c r="HUE230" s="135"/>
      <c r="HUF230" s="135"/>
      <c r="HUG230" s="135"/>
      <c r="HUH230" s="135"/>
      <c r="HUI230" s="135"/>
      <c r="HUJ230" s="135"/>
      <c r="HUK230" s="135"/>
      <c r="HUL230" s="135"/>
      <c r="HUM230" s="135"/>
      <c r="HUN230" s="135"/>
      <c r="HUO230" s="135"/>
      <c r="HUP230" s="135"/>
      <c r="HUQ230" s="135"/>
      <c r="HUR230" s="135"/>
      <c r="HUS230" s="135"/>
      <c r="HUT230" s="135"/>
      <c r="HUU230" s="135"/>
      <c r="HUV230" s="135"/>
      <c r="HUW230" s="135"/>
      <c r="HUX230" s="135"/>
      <c r="HUY230" s="135"/>
      <c r="HUZ230" s="135"/>
      <c r="HVA230" s="135"/>
      <c r="HVB230" s="135"/>
      <c r="HVC230" s="135"/>
      <c r="HVD230" s="135"/>
      <c r="HVE230" s="135"/>
      <c r="HVF230" s="135"/>
      <c r="HVG230" s="135"/>
      <c r="HVH230" s="135"/>
      <c r="HVI230" s="135"/>
      <c r="HVJ230" s="135"/>
      <c r="HVK230" s="135"/>
      <c r="HVL230" s="135"/>
      <c r="HVM230" s="135"/>
      <c r="HVN230" s="135"/>
      <c r="HVO230" s="135"/>
      <c r="HVP230" s="135"/>
      <c r="HVQ230" s="135"/>
      <c r="HVR230" s="135"/>
      <c r="HVS230" s="135"/>
      <c r="HVT230" s="135"/>
      <c r="HVU230" s="135"/>
      <c r="HVV230" s="135"/>
      <c r="HVW230" s="135"/>
      <c r="HVX230" s="135"/>
      <c r="HVY230" s="135"/>
      <c r="HVZ230" s="135"/>
      <c r="HWA230" s="135"/>
      <c r="HWB230" s="135"/>
      <c r="HWC230" s="135"/>
      <c r="HWD230" s="135"/>
      <c r="HWE230" s="135"/>
      <c r="HWF230" s="135"/>
      <c r="HWG230" s="135"/>
      <c r="HWH230" s="135"/>
      <c r="HWI230" s="135"/>
      <c r="HWJ230" s="135"/>
      <c r="HWK230" s="135"/>
      <c r="HWL230" s="135"/>
      <c r="HWM230" s="135"/>
      <c r="HWN230" s="135"/>
      <c r="HWO230" s="135"/>
      <c r="HWP230" s="135"/>
      <c r="HWQ230" s="135"/>
      <c r="HWR230" s="135"/>
      <c r="HWS230" s="135"/>
      <c r="HWT230" s="135"/>
      <c r="HWU230" s="135"/>
      <c r="HWV230" s="135"/>
      <c r="HWW230" s="135"/>
      <c r="HWX230" s="135"/>
      <c r="HWY230" s="135"/>
      <c r="HWZ230" s="135"/>
      <c r="HXA230" s="135"/>
      <c r="HXB230" s="135"/>
      <c r="HXC230" s="135"/>
      <c r="HXD230" s="135"/>
      <c r="HXE230" s="135"/>
      <c r="HXF230" s="135"/>
      <c r="HXG230" s="135"/>
      <c r="HXH230" s="135"/>
      <c r="HXI230" s="135"/>
      <c r="HXJ230" s="135"/>
      <c r="HXK230" s="135"/>
      <c r="HXL230" s="135"/>
      <c r="HXM230" s="135"/>
      <c r="HXN230" s="135"/>
      <c r="HXO230" s="135"/>
      <c r="HXP230" s="135"/>
      <c r="HXQ230" s="135"/>
      <c r="HXR230" s="135"/>
      <c r="HXS230" s="135"/>
      <c r="HXT230" s="135"/>
      <c r="HXU230" s="135"/>
      <c r="HXV230" s="135"/>
      <c r="HXW230" s="135"/>
      <c r="HXX230" s="135"/>
      <c r="HXY230" s="135"/>
      <c r="HXZ230" s="135"/>
      <c r="HYA230" s="135"/>
      <c r="HYB230" s="135"/>
      <c r="HYC230" s="135"/>
      <c r="HYD230" s="135"/>
      <c r="HYE230" s="135"/>
      <c r="HYF230" s="135"/>
      <c r="HYG230" s="135"/>
      <c r="HYH230" s="135"/>
      <c r="HYI230" s="135"/>
      <c r="HYJ230" s="135"/>
      <c r="HYK230" s="135"/>
      <c r="HYL230" s="135"/>
      <c r="HYM230" s="135"/>
      <c r="HYN230" s="135"/>
      <c r="HYO230" s="135"/>
      <c r="HYP230" s="135"/>
      <c r="HYQ230" s="135"/>
      <c r="HYR230" s="135"/>
      <c r="HYS230" s="135"/>
      <c r="HYT230" s="135"/>
      <c r="HYU230" s="135"/>
      <c r="HYV230" s="135"/>
      <c r="HYW230" s="135"/>
      <c r="HYX230" s="135"/>
      <c r="HYY230" s="135"/>
      <c r="HYZ230" s="135"/>
      <c r="HZA230" s="135"/>
      <c r="HZB230" s="135"/>
      <c r="HZC230" s="135"/>
      <c r="HZD230" s="135"/>
      <c r="HZE230" s="135"/>
      <c r="HZF230" s="135"/>
      <c r="HZG230" s="135"/>
      <c r="HZH230" s="135"/>
      <c r="HZI230" s="135"/>
      <c r="HZJ230" s="135"/>
      <c r="HZK230" s="135"/>
      <c r="HZL230" s="135"/>
      <c r="HZM230" s="135"/>
      <c r="HZN230" s="135"/>
      <c r="HZO230" s="135"/>
      <c r="HZP230" s="135"/>
      <c r="HZQ230" s="135"/>
      <c r="HZR230" s="135"/>
      <c r="HZS230" s="135"/>
      <c r="HZT230" s="135"/>
      <c r="HZU230" s="135"/>
      <c r="HZV230" s="135"/>
      <c r="HZW230" s="135"/>
      <c r="HZX230" s="135"/>
      <c r="HZY230" s="135"/>
      <c r="HZZ230" s="135"/>
      <c r="IAA230" s="135"/>
      <c r="IAB230" s="135"/>
      <c r="IAC230" s="135"/>
      <c r="IAD230" s="135"/>
      <c r="IAE230" s="135"/>
      <c r="IAF230" s="135"/>
      <c r="IAG230" s="135"/>
      <c r="IAH230" s="135"/>
      <c r="IAI230" s="135"/>
      <c r="IAJ230" s="135"/>
      <c r="IAK230" s="135"/>
      <c r="IAL230" s="135"/>
      <c r="IAM230" s="135"/>
      <c r="IAN230" s="135"/>
      <c r="IAO230" s="135"/>
      <c r="IAP230" s="135"/>
      <c r="IAQ230" s="135"/>
      <c r="IAR230" s="135"/>
      <c r="IAS230" s="135"/>
      <c r="IAT230" s="135"/>
      <c r="IAU230" s="135"/>
      <c r="IAV230" s="135"/>
      <c r="IAW230" s="135"/>
      <c r="IAX230" s="135"/>
      <c r="IAY230" s="135"/>
      <c r="IAZ230" s="135"/>
      <c r="IBA230" s="135"/>
      <c r="IBB230" s="135"/>
      <c r="IBC230" s="135"/>
      <c r="IBD230" s="135"/>
      <c r="IBE230" s="135"/>
      <c r="IBF230" s="135"/>
      <c r="IBG230" s="135"/>
      <c r="IBH230" s="135"/>
      <c r="IBI230" s="135"/>
      <c r="IBJ230" s="135"/>
      <c r="IBK230" s="135"/>
      <c r="IBL230" s="135"/>
      <c r="IBM230" s="135"/>
      <c r="IBN230" s="135"/>
      <c r="IBO230" s="135"/>
      <c r="IBP230" s="135"/>
      <c r="IBQ230" s="135"/>
      <c r="IBR230" s="135"/>
      <c r="IBS230" s="135"/>
      <c r="IBT230" s="135"/>
      <c r="IBU230" s="135"/>
      <c r="IBV230" s="135"/>
      <c r="IBW230" s="135"/>
      <c r="IBX230" s="135"/>
      <c r="IBY230" s="135"/>
      <c r="IBZ230" s="135"/>
      <c r="ICA230" s="135"/>
      <c r="ICB230" s="135"/>
      <c r="ICC230" s="135"/>
      <c r="ICD230" s="135"/>
      <c r="ICE230" s="135"/>
      <c r="ICF230" s="135"/>
      <c r="ICG230" s="135"/>
      <c r="ICH230" s="135"/>
      <c r="ICI230" s="135"/>
      <c r="ICJ230" s="135"/>
      <c r="ICK230" s="135"/>
      <c r="ICL230" s="135"/>
      <c r="ICM230" s="135"/>
      <c r="ICN230" s="135"/>
      <c r="ICO230" s="135"/>
      <c r="ICP230" s="135"/>
      <c r="ICQ230" s="135"/>
      <c r="ICR230" s="135"/>
      <c r="ICS230" s="135"/>
      <c r="ICT230" s="135"/>
      <c r="ICU230" s="135"/>
      <c r="ICV230" s="135"/>
      <c r="ICW230" s="135"/>
      <c r="ICX230" s="135"/>
      <c r="ICY230" s="135"/>
      <c r="ICZ230" s="135"/>
      <c r="IDA230" s="135"/>
      <c r="IDB230" s="135"/>
      <c r="IDC230" s="135"/>
      <c r="IDD230" s="135"/>
      <c r="IDE230" s="135"/>
      <c r="IDF230" s="135"/>
      <c r="IDG230" s="135"/>
      <c r="IDH230" s="135"/>
      <c r="IDI230" s="135"/>
      <c r="IDJ230" s="135"/>
      <c r="IDK230" s="135"/>
      <c r="IDL230" s="135"/>
      <c r="IDM230" s="135"/>
      <c r="IDN230" s="135"/>
      <c r="IDO230" s="135"/>
      <c r="IDP230" s="135"/>
      <c r="IDQ230" s="135"/>
      <c r="IDR230" s="135"/>
      <c r="IDS230" s="135"/>
      <c r="IDT230" s="135"/>
      <c r="IDU230" s="135"/>
      <c r="IDV230" s="135"/>
      <c r="IDW230" s="135"/>
      <c r="IDX230" s="135"/>
      <c r="IDY230" s="135"/>
      <c r="IDZ230" s="135"/>
      <c r="IEA230" s="135"/>
      <c r="IEB230" s="135"/>
      <c r="IEC230" s="135"/>
      <c r="IED230" s="135"/>
      <c r="IEE230" s="135"/>
      <c r="IEF230" s="135"/>
      <c r="IEG230" s="135"/>
      <c r="IEH230" s="135"/>
      <c r="IEI230" s="135"/>
      <c r="IEJ230" s="135"/>
      <c r="IEK230" s="135"/>
      <c r="IEL230" s="135"/>
      <c r="IEM230" s="135"/>
      <c r="IEN230" s="135"/>
      <c r="IEO230" s="135"/>
      <c r="IEP230" s="135"/>
      <c r="IEQ230" s="135"/>
      <c r="IER230" s="135"/>
      <c r="IES230" s="135"/>
      <c r="IET230" s="135"/>
      <c r="IEU230" s="135"/>
      <c r="IEV230" s="135"/>
      <c r="IEW230" s="135"/>
      <c r="IEX230" s="135"/>
      <c r="IEY230" s="135"/>
      <c r="IEZ230" s="135"/>
      <c r="IFA230" s="135"/>
      <c r="IFB230" s="135"/>
      <c r="IFC230" s="135"/>
      <c r="IFD230" s="135"/>
      <c r="IFE230" s="135"/>
      <c r="IFF230" s="135"/>
      <c r="IFG230" s="135"/>
      <c r="IFH230" s="135"/>
      <c r="IFI230" s="135"/>
      <c r="IFJ230" s="135"/>
      <c r="IFK230" s="135"/>
      <c r="IFL230" s="135"/>
      <c r="IFM230" s="135"/>
      <c r="IFN230" s="135"/>
      <c r="IFO230" s="135"/>
      <c r="IFP230" s="135"/>
      <c r="IFQ230" s="135"/>
      <c r="IFR230" s="135"/>
      <c r="IFS230" s="135"/>
      <c r="IFT230" s="135"/>
      <c r="IFU230" s="135"/>
      <c r="IFV230" s="135"/>
      <c r="IFW230" s="135"/>
      <c r="IFX230" s="135"/>
      <c r="IFY230" s="135"/>
      <c r="IFZ230" s="135"/>
      <c r="IGA230" s="135"/>
      <c r="IGB230" s="135"/>
      <c r="IGC230" s="135"/>
      <c r="IGD230" s="135"/>
      <c r="IGE230" s="135"/>
      <c r="IGF230" s="135"/>
      <c r="IGG230" s="135"/>
      <c r="IGH230" s="135"/>
      <c r="IGI230" s="135"/>
      <c r="IGJ230" s="135"/>
      <c r="IGK230" s="135"/>
      <c r="IGL230" s="135"/>
      <c r="IGM230" s="135"/>
      <c r="IGN230" s="135"/>
      <c r="IGO230" s="135"/>
      <c r="IGP230" s="135"/>
      <c r="IGQ230" s="135"/>
      <c r="IGR230" s="135"/>
      <c r="IGS230" s="135"/>
      <c r="IGT230" s="135"/>
      <c r="IGU230" s="135"/>
      <c r="IGV230" s="135"/>
      <c r="IGW230" s="135"/>
      <c r="IGX230" s="135"/>
      <c r="IGY230" s="135"/>
      <c r="IGZ230" s="135"/>
      <c r="IHA230" s="135"/>
      <c r="IHB230" s="135"/>
      <c r="IHC230" s="135"/>
      <c r="IHD230" s="135"/>
      <c r="IHE230" s="135"/>
      <c r="IHF230" s="135"/>
      <c r="IHG230" s="135"/>
      <c r="IHH230" s="135"/>
      <c r="IHI230" s="135"/>
      <c r="IHJ230" s="135"/>
      <c r="IHK230" s="135"/>
      <c r="IHL230" s="135"/>
      <c r="IHM230" s="135"/>
      <c r="IHN230" s="135"/>
      <c r="IHO230" s="135"/>
      <c r="IHP230" s="135"/>
      <c r="IHQ230" s="135"/>
      <c r="IHR230" s="135"/>
      <c r="IHS230" s="135"/>
      <c r="IHT230" s="135"/>
      <c r="IHU230" s="135"/>
      <c r="IHV230" s="135"/>
      <c r="IHW230" s="135"/>
      <c r="IHX230" s="135"/>
      <c r="IHY230" s="135"/>
      <c r="IHZ230" s="135"/>
      <c r="IIA230" s="135"/>
      <c r="IIB230" s="135"/>
      <c r="IIC230" s="135"/>
      <c r="IID230" s="135"/>
      <c r="IIE230" s="135"/>
      <c r="IIF230" s="135"/>
      <c r="IIG230" s="135"/>
      <c r="IIH230" s="135"/>
      <c r="III230" s="135"/>
      <c r="IIJ230" s="135"/>
      <c r="IIK230" s="135"/>
      <c r="IIL230" s="135"/>
      <c r="IIM230" s="135"/>
      <c r="IIN230" s="135"/>
      <c r="IIO230" s="135"/>
      <c r="IIP230" s="135"/>
      <c r="IIQ230" s="135"/>
      <c r="IIR230" s="135"/>
      <c r="IIS230" s="135"/>
      <c r="IIT230" s="135"/>
      <c r="IIU230" s="135"/>
      <c r="IIV230" s="135"/>
      <c r="IIW230" s="135"/>
      <c r="IIX230" s="135"/>
      <c r="IIY230" s="135"/>
      <c r="IIZ230" s="135"/>
      <c r="IJA230" s="135"/>
      <c r="IJB230" s="135"/>
      <c r="IJC230" s="135"/>
      <c r="IJD230" s="135"/>
      <c r="IJE230" s="135"/>
      <c r="IJF230" s="135"/>
      <c r="IJG230" s="135"/>
      <c r="IJH230" s="135"/>
      <c r="IJI230" s="135"/>
      <c r="IJJ230" s="135"/>
      <c r="IJK230" s="135"/>
      <c r="IJL230" s="135"/>
      <c r="IJM230" s="135"/>
      <c r="IJN230" s="135"/>
      <c r="IJO230" s="135"/>
      <c r="IJP230" s="135"/>
      <c r="IJQ230" s="135"/>
      <c r="IJR230" s="135"/>
      <c r="IJS230" s="135"/>
      <c r="IJT230" s="135"/>
      <c r="IJU230" s="135"/>
      <c r="IJV230" s="135"/>
      <c r="IJW230" s="135"/>
      <c r="IJX230" s="135"/>
      <c r="IJY230" s="135"/>
      <c r="IJZ230" s="135"/>
      <c r="IKA230" s="135"/>
      <c r="IKB230" s="135"/>
      <c r="IKC230" s="135"/>
      <c r="IKD230" s="135"/>
      <c r="IKE230" s="135"/>
      <c r="IKF230" s="135"/>
      <c r="IKG230" s="135"/>
      <c r="IKH230" s="135"/>
      <c r="IKI230" s="135"/>
      <c r="IKJ230" s="135"/>
      <c r="IKK230" s="135"/>
      <c r="IKL230" s="135"/>
      <c r="IKM230" s="135"/>
      <c r="IKN230" s="135"/>
      <c r="IKO230" s="135"/>
      <c r="IKP230" s="135"/>
      <c r="IKQ230" s="135"/>
      <c r="IKR230" s="135"/>
      <c r="IKS230" s="135"/>
      <c r="IKT230" s="135"/>
      <c r="IKU230" s="135"/>
      <c r="IKV230" s="135"/>
      <c r="IKW230" s="135"/>
      <c r="IKX230" s="135"/>
      <c r="IKY230" s="135"/>
      <c r="IKZ230" s="135"/>
      <c r="ILA230" s="135"/>
      <c r="ILB230" s="135"/>
      <c r="ILC230" s="135"/>
      <c r="ILD230" s="135"/>
      <c r="ILE230" s="135"/>
      <c r="ILF230" s="135"/>
      <c r="ILG230" s="135"/>
      <c r="ILH230" s="135"/>
      <c r="ILI230" s="135"/>
      <c r="ILJ230" s="135"/>
      <c r="ILK230" s="135"/>
      <c r="ILL230" s="135"/>
      <c r="ILM230" s="135"/>
      <c r="ILN230" s="135"/>
      <c r="ILO230" s="135"/>
      <c r="ILP230" s="135"/>
      <c r="ILQ230" s="135"/>
      <c r="ILR230" s="135"/>
      <c r="ILS230" s="135"/>
      <c r="ILT230" s="135"/>
      <c r="ILU230" s="135"/>
      <c r="ILV230" s="135"/>
      <c r="ILW230" s="135"/>
      <c r="ILX230" s="135"/>
      <c r="ILY230" s="135"/>
      <c r="ILZ230" s="135"/>
      <c r="IMA230" s="135"/>
      <c r="IMB230" s="135"/>
      <c r="IMC230" s="135"/>
      <c r="IMD230" s="135"/>
      <c r="IME230" s="135"/>
      <c r="IMF230" s="135"/>
      <c r="IMG230" s="135"/>
      <c r="IMH230" s="135"/>
      <c r="IMI230" s="135"/>
      <c r="IMJ230" s="135"/>
      <c r="IMK230" s="135"/>
      <c r="IML230" s="135"/>
      <c r="IMM230" s="135"/>
      <c r="IMN230" s="135"/>
      <c r="IMO230" s="135"/>
      <c r="IMP230" s="135"/>
      <c r="IMQ230" s="135"/>
      <c r="IMR230" s="135"/>
      <c r="IMS230" s="135"/>
      <c r="IMT230" s="135"/>
      <c r="IMU230" s="135"/>
      <c r="IMV230" s="135"/>
      <c r="IMW230" s="135"/>
      <c r="IMX230" s="135"/>
      <c r="IMY230" s="135"/>
      <c r="IMZ230" s="135"/>
      <c r="INA230" s="135"/>
      <c r="INB230" s="135"/>
      <c r="INC230" s="135"/>
      <c r="IND230" s="135"/>
      <c r="INE230" s="135"/>
      <c r="INF230" s="135"/>
      <c r="ING230" s="135"/>
      <c r="INH230" s="135"/>
      <c r="INI230" s="135"/>
      <c r="INJ230" s="135"/>
      <c r="INK230" s="135"/>
      <c r="INL230" s="135"/>
      <c r="INM230" s="135"/>
      <c r="INN230" s="135"/>
      <c r="INO230" s="135"/>
      <c r="INP230" s="135"/>
      <c r="INQ230" s="135"/>
      <c r="INR230" s="135"/>
      <c r="INS230" s="135"/>
      <c r="INT230" s="135"/>
      <c r="INU230" s="135"/>
      <c r="INV230" s="135"/>
      <c r="INW230" s="135"/>
      <c r="INX230" s="135"/>
      <c r="INY230" s="135"/>
      <c r="INZ230" s="135"/>
      <c r="IOA230" s="135"/>
      <c r="IOB230" s="135"/>
      <c r="IOC230" s="135"/>
      <c r="IOD230" s="135"/>
      <c r="IOE230" s="135"/>
      <c r="IOF230" s="135"/>
      <c r="IOG230" s="135"/>
      <c r="IOH230" s="135"/>
      <c r="IOI230" s="135"/>
      <c r="IOJ230" s="135"/>
      <c r="IOK230" s="135"/>
      <c r="IOL230" s="135"/>
      <c r="IOM230" s="135"/>
      <c r="ION230" s="135"/>
      <c r="IOO230" s="135"/>
      <c r="IOP230" s="135"/>
      <c r="IOQ230" s="135"/>
      <c r="IOR230" s="135"/>
      <c r="IOS230" s="135"/>
      <c r="IOT230" s="135"/>
      <c r="IOU230" s="135"/>
      <c r="IOV230" s="135"/>
      <c r="IOW230" s="135"/>
      <c r="IOX230" s="135"/>
      <c r="IOY230" s="135"/>
      <c r="IOZ230" s="135"/>
      <c r="IPA230" s="135"/>
      <c r="IPB230" s="135"/>
      <c r="IPC230" s="135"/>
      <c r="IPD230" s="135"/>
      <c r="IPE230" s="135"/>
      <c r="IPF230" s="135"/>
      <c r="IPG230" s="135"/>
      <c r="IPH230" s="135"/>
      <c r="IPI230" s="135"/>
      <c r="IPJ230" s="135"/>
      <c r="IPK230" s="135"/>
      <c r="IPL230" s="135"/>
      <c r="IPM230" s="135"/>
      <c r="IPN230" s="135"/>
      <c r="IPO230" s="135"/>
      <c r="IPP230" s="135"/>
      <c r="IPQ230" s="135"/>
      <c r="IPR230" s="135"/>
      <c r="IPS230" s="135"/>
      <c r="IPT230" s="135"/>
      <c r="IPU230" s="135"/>
      <c r="IPV230" s="135"/>
      <c r="IPW230" s="135"/>
      <c r="IPX230" s="135"/>
      <c r="IPY230" s="135"/>
      <c r="IPZ230" s="135"/>
      <c r="IQA230" s="135"/>
      <c r="IQB230" s="135"/>
      <c r="IQC230" s="135"/>
      <c r="IQD230" s="135"/>
      <c r="IQE230" s="135"/>
      <c r="IQF230" s="135"/>
      <c r="IQG230" s="135"/>
      <c r="IQH230" s="135"/>
      <c r="IQI230" s="135"/>
      <c r="IQJ230" s="135"/>
      <c r="IQK230" s="135"/>
      <c r="IQL230" s="135"/>
      <c r="IQM230" s="135"/>
      <c r="IQN230" s="135"/>
      <c r="IQO230" s="135"/>
      <c r="IQP230" s="135"/>
      <c r="IQQ230" s="135"/>
      <c r="IQR230" s="135"/>
      <c r="IQS230" s="135"/>
      <c r="IQT230" s="135"/>
      <c r="IQU230" s="135"/>
      <c r="IQV230" s="135"/>
      <c r="IQW230" s="135"/>
      <c r="IQX230" s="135"/>
      <c r="IQY230" s="135"/>
      <c r="IQZ230" s="135"/>
      <c r="IRA230" s="135"/>
      <c r="IRB230" s="135"/>
      <c r="IRC230" s="135"/>
      <c r="IRD230" s="135"/>
      <c r="IRE230" s="135"/>
      <c r="IRF230" s="135"/>
      <c r="IRG230" s="135"/>
      <c r="IRH230" s="135"/>
      <c r="IRI230" s="135"/>
      <c r="IRJ230" s="135"/>
      <c r="IRK230" s="135"/>
      <c r="IRL230" s="135"/>
      <c r="IRM230" s="135"/>
      <c r="IRN230" s="135"/>
      <c r="IRO230" s="135"/>
      <c r="IRP230" s="135"/>
      <c r="IRQ230" s="135"/>
      <c r="IRR230" s="135"/>
      <c r="IRS230" s="135"/>
      <c r="IRT230" s="135"/>
      <c r="IRU230" s="135"/>
      <c r="IRV230" s="135"/>
      <c r="IRW230" s="135"/>
      <c r="IRX230" s="135"/>
      <c r="IRY230" s="135"/>
      <c r="IRZ230" s="135"/>
      <c r="ISA230" s="135"/>
      <c r="ISB230" s="135"/>
      <c r="ISC230" s="135"/>
      <c r="ISD230" s="135"/>
      <c r="ISE230" s="135"/>
      <c r="ISF230" s="135"/>
      <c r="ISG230" s="135"/>
      <c r="ISH230" s="135"/>
      <c r="ISI230" s="135"/>
      <c r="ISJ230" s="135"/>
      <c r="ISK230" s="135"/>
      <c r="ISL230" s="135"/>
      <c r="ISM230" s="135"/>
      <c r="ISN230" s="135"/>
      <c r="ISO230" s="135"/>
      <c r="ISP230" s="135"/>
      <c r="ISQ230" s="135"/>
      <c r="ISR230" s="135"/>
      <c r="ISS230" s="135"/>
      <c r="IST230" s="135"/>
      <c r="ISU230" s="135"/>
      <c r="ISV230" s="135"/>
      <c r="ISW230" s="135"/>
      <c r="ISX230" s="135"/>
      <c r="ISY230" s="135"/>
      <c r="ISZ230" s="135"/>
      <c r="ITA230" s="135"/>
      <c r="ITB230" s="135"/>
      <c r="ITC230" s="135"/>
      <c r="ITD230" s="135"/>
      <c r="ITE230" s="135"/>
      <c r="ITF230" s="135"/>
      <c r="ITG230" s="135"/>
      <c r="ITH230" s="135"/>
      <c r="ITI230" s="135"/>
      <c r="ITJ230" s="135"/>
      <c r="ITK230" s="135"/>
      <c r="ITL230" s="135"/>
      <c r="ITM230" s="135"/>
      <c r="ITN230" s="135"/>
      <c r="ITO230" s="135"/>
      <c r="ITP230" s="135"/>
      <c r="ITQ230" s="135"/>
      <c r="ITR230" s="135"/>
      <c r="ITS230" s="135"/>
      <c r="ITT230" s="135"/>
      <c r="ITU230" s="135"/>
      <c r="ITV230" s="135"/>
      <c r="ITW230" s="135"/>
      <c r="ITX230" s="135"/>
      <c r="ITY230" s="135"/>
      <c r="ITZ230" s="135"/>
      <c r="IUA230" s="135"/>
      <c r="IUB230" s="135"/>
      <c r="IUC230" s="135"/>
      <c r="IUD230" s="135"/>
      <c r="IUE230" s="135"/>
      <c r="IUF230" s="135"/>
      <c r="IUG230" s="135"/>
      <c r="IUH230" s="135"/>
      <c r="IUI230" s="135"/>
      <c r="IUJ230" s="135"/>
      <c r="IUK230" s="135"/>
      <c r="IUL230" s="135"/>
      <c r="IUM230" s="135"/>
      <c r="IUN230" s="135"/>
      <c r="IUO230" s="135"/>
      <c r="IUP230" s="135"/>
      <c r="IUQ230" s="135"/>
      <c r="IUR230" s="135"/>
      <c r="IUS230" s="135"/>
      <c r="IUT230" s="135"/>
      <c r="IUU230" s="135"/>
      <c r="IUV230" s="135"/>
      <c r="IUW230" s="135"/>
      <c r="IUX230" s="135"/>
      <c r="IUY230" s="135"/>
      <c r="IUZ230" s="135"/>
      <c r="IVA230" s="135"/>
      <c r="IVB230" s="135"/>
      <c r="IVC230" s="135"/>
      <c r="IVD230" s="135"/>
      <c r="IVE230" s="135"/>
      <c r="IVF230" s="135"/>
      <c r="IVG230" s="135"/>
      <c r="IVH230" s="135"/>
      <c r="IVI230" s="135"/>
      <c r="IVJ230" s="135"/>
      <c r="IVK230" s="135"/>
      <c r="IVL230" s="135"/>
      <c r="IVM230" s="135"/>
      <c r="IVN230" s="135"/>
      <c r="IVO230" s="135"/>
      <c r="IVP230" s="135"/>
      <c r="IVQ230" s="135"/>
      <c r="IVR230" s="135"/>
      <c r="IVS230" s="135"/>
      <c r="IVT230" s="135"/>
      <c r="IVU230" s="135"/>
      <c r="IVV230" s="135"/>
      <c r="IVW230" s="135"/>
      <c r="IVX230" s="135"/>
      <c r="IVY230" s="135"/>
      <c r="IVZ230" s="135"/>
      <c r="IWA230" s="135"/>
      <c r="IWB230" s="135"/>
      <c r="IWC230" s="135"/>
      <c r="IWD230" s="135"/>
      <c r="IWE230" s="135"/>
      <c r="IWF230" s="135"/>
      <c r="IWG230" s="135"/>
      <c r="IWH230" s="135"/>
      <c r="IWI230" s="135"/>
      <c r="IWJ230" s="135"/>
      <c r="IWK230" s="135"/>
      <c r="IWL230" s="135"/>
      <c r="IWM230" s="135"/>
      <c r="IWN230" s="135"/>
      <c r="IWO230" s="135"/>
      <c r="IWP230" s="135"/>
      <c r="IWQ230" s="135"/>
      <c r="IWR230" s="135"/>
      <c r="IWS230" s="135"/>
      <c r="IWT230" s="135"/>
      <c r="IWU230" s="135"/>
      <c r="IWV230" s="135"/>
      <c r="IWW230" s="135"/>
      <c r="IWX230" s="135"/>
      <c r="IWY230" s="135"/>
      <c r="IWZ230" s="135"/>
      <c r="IXA230" s="135"/>
      <c r="IXB230" s="135"/>
      <c r="IXC230" s="135"/>
      <c r="IXD230" s="135"/>
      <c r="IXE230" s="135"/>
      <c r="IXF230" s="135"/>
      <c r="IXG230" s="135"/>
      <c r="IXH230" s="135"/>
      <c r="IXI230" s="135"/>
      <c r="IXJ230" s="135"/>
      <c r="IXK230" s="135"/>
      <c r="IXL230" s="135"/>
      <c r="IXM230" s="135"/>
      <c r="IXN230" s="135"/>
      <c r="IXO230" s="135"/>
      <c r="IXP230" s="135"/>
      <c r="IXQ230" s="135"/>
      <c r="IXR230" s="135"/>
      <c r="IXS230" s="135"/>
      <c r="IXT230" s="135"/>
      <c r="IXU230" s="135"/>
      <c r="IXV230" s="135"/>
      <c r="IXW230" s="135"/>
      <c r="IXX230" s="135"/>
      <c r="IXY230" s="135"/>
      <c r="IXZ230" s="135"/>
      <c r="IYA230" s="135"/>
      <c r="IYB230" s="135"/>
      <c r="IYC230" s="135"/>
      <c r="IYD230" s="135"/>
      <c r="IYE230" s="135"/>
      <c r="IYF230" s="135"/>
      <c r="IYG230" s="135"/>
      <c r="IYH230" s="135"/>
      <c r="IYI230" s="135"/>
      <c r="IYJ230" s="135"/>
      <c r="IYK230" s="135"/>
      <c r="IYL230" s="135"/>
      <c r="IYM230" s="135"/>
      <c r="IYN230" s="135"/>
      <c r="IYO230" s="135"/>
      <c r="IYP230" s="135"/>
      <c r="IYQ230" s="135"/>
      <c r="IYR230" s="135"/>
      <c r="IYS230" s="135"/>
      <c r="IYT230" s="135"/>
      <c r="IYU230" s="135"/>
      <c r="IYV230" s="135"/>
      <c r="IYW230" s="135"/>
      <c r="IYX230" s="135"/>
      <c r="IYY230" s="135"/>
      <c r="IYZ230" s="135"/>
      <c r="IZA230" s="135"/>
      <c r="IZB230" s="135"/>
      <c r="IZC230" s="135"/>
      <c r="IZD230" s="135"/>
      <c r="IZE230" s="135"/>
      <c r="IZF230" s="135"/>
      <c r="IZG230" s="135"/>
      <c r="IZH230" s="135"/>
      <c r="IZI230" s="135"/>
      <c r="IZJ230" s="135"/>
      <c r="IZK230" s="135"/>
      <c r="IZL230" s="135"/>
      <c r="IZM230" s="135"/>
      <c r="IZN230" s="135"/>
      <c r="IZO230" s="135"/>
      <c r="IZP230" s="135"/>
      <c r="IZQ230" s="135"/>
      <c r="IZR230" s="135"/>
      <c r="IZS230" s="135"/>
      <c r="IZT230" s="135"/>
      <c r="IZU230" s="135"/>
      <c r="IZV230" s="135"/>
      <c r="IZW230" s="135"/>
      <c r="IZX230" s="135"/>
      <c r="IZY230" s="135"/>
      <c r="IZZ230" s="135"/>
      <c r="JAA230" s="135"/>
      <c r="JAB230" s="135"/>
      <c r="JAC230" s="135"/>
      <c r="JAD230" s="135"/>
      <c r="JAE230" s="135"/>
      <c r="JAF230" s="135"/>
      <c r="JAG230" s="135"/>
      <c r="JAH230" s="135"/>
      <c r="JAI230" s="135"/>
      <c r="JAJ230" s="135"/>
      <c r="JAK230" s="135"/>
      <c r="JAL230" s="135"/>
      <c r="JAM230" s="135"/>
      <c r="JAN230" s="135"/>
      <c r="JAO230" s="135"/>
      <c r="JAP230" s="135"/>
      <c r="JAQ230" s="135"/>
      <c r="JAR230" s="135"/>
      <c r="JAS230" s="135"/>
      <c r="JAT230" s="135"/>
      <c r="JAU230" s="135"/>
      <c r="JAV230" s="135"/>
      <c r="JAW230" s="135"/>
      <c r="JAX230" s="135"/>
      <c r="JAY230" s="135"/>
      <c r="JAZ230" s="135"/>
      <c r="JBA230" s="135"/>
      <c r="JBB230" s="135"/>
      <c r="JBC230" s="135"/>
      <c r="JBD230" s="135"/>
      <c r="JBE230" s="135"/>
      <c r="JBF230" s="135"/>
      <c r="JBG230" s="135"/>
      <c r="JBH230" s="135"/>
      <c r="JBI230" s="135"/>
      <c r="JBJ230" s="135"/>
      <c r="JBK230" s="135"/>
      <c r="JBL230" s="135"/>
      <c r="JBM230" s="135"/>
      <c r="JBN230" s="135"/>
      <c r="JBO230" s="135"/>
      <c r="JBP230" s="135"/>
      <c r="JBQ230" s="135"/>
      <c r="JBR230" s="135"/>
      <c r="JBS230" s="135"/>
      <c r="JBT230" s="135"/>
      <c r="JBU230" s="135"/>
      <c r="JBV230" s="135"/>
      <c r="JBW230" s="135"/>
      <c r="JBX230" s="135"/>
      <c r="JBY230" s="135"/>
      <c r="JBZ230" s="135"/>
      <c r="JCA230" s="135"/>
      <c r="JCB230" s="135"/>
      <c r="JCC230" s="135"/>
      <c r="JCD230" s="135"/>
      <c r="JCE230" s="135"/>
      <c r="JCF230" s="135"/>
      <c r="JCG230" s="135"/>
      <c r="JCH230" s="135"/>
      <c r="JCI230" s="135"/>
      <c r="JCJ230" s="135"/>
      <c r="JCK230" s="135"/>
      <c r="JCL230" s="135"/>
      <c r="JCM230" s="135"/>
      <c r="JCN230" s="135"/>
      <c r="JCO230" s="135"/>
      <c r="JCP230" s="135"/>
      <c r="JCQ230" s="135"/>
      <c r="JCR230" s="135"/>
      <c r="JCS230" s="135"/>
      <c r="JCT230" s="135"/>
      <c r="JCU230" s="135"/>
      <c r="JCV230" s="135"/>
      <c r="JCW230" s="135"/>
      <c r="JCX230" s="135"/>
      <c r="JCY230" s="135"/>
      <c r="JCZ230" s="135"/>
      <c r="JDA230" s="135"/>
      <c r="JDB230" s="135"/>
      <c r="JDC230" s="135"/>
      <c r="JDD230" s="135"/>
      <c r="JDE230" s="135"/>
      <c r="JDF230" s="135"/>
      <c r="JDG230" s="135"/>
      <c r="JDH230" s="135"/>
      <c r="JDI230" s="135"/>
      <c r="JDJ230" s="135"/>
      <c r="JDK230" s="135"/>
      <c r="JDL230" s="135"/>
      <c r="JDM230" s="135"/>
      <c r="JDN230" s="135"/>
      <c r="JDO230" s="135"/>
      <c r="JDP230" s="135"/>
      <c r="JDQ230" s="135"/>
      <c r="JDR230" s="135"/>
      <c r="JDS230" s="135"/>
      <c r="JDT230" s="135"/>
      <c r="JDU230" s="135"/>
      <c r="JDV230" s="135"/>
      <c r="JDW230" s="135"/>
      <c r="JDX230" s="135"/>
      <c r="JDY230" s="135"/>
      <c r="JDZ230" s="135"/>
      <c r="JEA230" s="135"/>
      <c r="JEB230" s="135"/>
      <c r="JEC230" s="135"/>
      <c r="JED230" s="135"/>
      <c r="JEE230" s="135"/>
      <c r="JEF230" s="135"/>
      <c r="JEG230" s="135"/>
      <c r="JEH230" s="135"/>
      <c r="JEI230" s="135"/>
      <c r="JEJ230" s="135"/>
      <c r="JEK230" s="135"/>
      <c r="JEL230" s="135"/>
      <c r="JEM230" s="135"/>
      <c r="JEN230" s="135"/>
      <c r="JEO230" s="135"/>
      <c r="JEP230" s="135"/>
      <c r="JEQ230" s="135"/>
      <c r="JER230" s="135"/>
      <c r="JES230" s="135"/>
      <c r="JET230" s="135"/>
      <c r="JEU230" s="135"/>
      <c r="JEV230" s="135"/>
      <c r="JEW230" s="135"/>
      <c r="JEX230" s="135"/>
      <c r="JEY230" s="135"/>
      <c r="JEZ230" s="135"/>
      <c r="JFA230" s="135"/>
      <c r="JFB230" s="135"/>
      <c r="JFC230" s="135"/>
      <c r="JFD230" s="135"/>
      <c r="JFE230" s="135"/>
      <c r="JFF230" s="135"/>
      <c r="JFG230" s="135"/>
      <c r="JFH230" s="135"/>
      <c r="JFI230" s="135"/>
      <c r="JFJ230" s="135"/>
      <c r="JFK230" s="135"/>
      <c r="JFL230" s="135"/>
      <c r="JFM230" s="135"/>
      <c r="JFN230" s="135"/>
      <c r="JFO230" s="135"/>
      <c r="JFP230" s="135"/>
      <c r="JFQ230" s="135"/>
      <c r="JFR230" s="135"/>
      <c r="JFS230" s="135"/>
      <c r="JFT230" s="135"/>
      <c r="JFU230" s="135"/>
      <c r="JFV230" s="135"/>
      <c r="JFW230" s="135"/>
      <c r="JFX230" s="135"/>
      <c r="JFY230" s="135"/>
      <c r="JFZ230" s="135"/>
      <c r="JGA230" s="135"/>
      <c r="JGB230" s="135"/>
      <c r="JGC230" s="135"/>
      <c r="JGD230" s="135"/>
      <c r="JGE230" s="135"/>
      <c r="JGF230" s="135"/>
      <c r="JGG230" s="135"/>
      <c r="JGH230" s="135"/>
      <c r="JGI230" s="135"/>
      <c r="JGJ230" s="135"/>
      <c r="JGK230" s="135"/>
      <c r="JGL230" s="135"/>
      <c r="JGM230" s="135"/>
      <c r="JGN230" s="135"/>
      <c r="JGO230" s="135"/>
      <c r="JGP230" s="135"/>
      <c r="JGQ230" s="135"/>
      <c r="JGR230" s="135"/>
      <c r="JGS230" s="135"/>
      <c r="JGT230" s="135"/>
      <c r="JGU230" s="135"/>
      <c r="JGV230" s="135"/>
      <c r="JGW230" s="135"/>
      <c r="JGX230" s="135"/>
      <c r="JGY230" s="135"/>
      <c r="JGZ230" s="135"/>
      <c r="JHA230" s="135"/>
      <c r="JHB230" s="135"/>
      <c r="JHC230" s="135"/>
      <c r="JHD230" s="135"/>
      <c r="JHE230" s="135"/>
      <c r="JHF230" s="135"/>
      <c r="JHG230" s="135"/>
      <c r="JHH230" s="135"/>
      <c r="JHI230" s="135"/>
      <c r="JHJ230" s="135"/>
      <c r="JHK230" s="135"/>
      <c r="JHL230" s="135"/>
      <c r="JHM230" s="135"/>
      <c r="JHN230" s="135"/>
      <c r="JHO230" s="135"/>
      <c r="JHP230" s="135"/>
      <c r="JHQ230" s="135"/>
      <c r="JHR230" s="135"/>
      <c r="JHS230" s="135"/>
      <c r="JHT230" s="135"/>
      <c r="JHU230" s="135"/>
      <c r="JHV230" s="135"/>
      <c r="JHW230" s="135"/>
      <c r="JHX230" s="135"/>
      <c r="JHY230" s="135"/>
      <c r="JHZ230" s="135"/>
      <c r="JIA230" s="135"/>
      <c r="JIB230" s="135"/>
      <c r="JIC230" s="135"/>
      <c r="JID230" s="135"/>
      <c r="JIE230" s="135"/>
      <c r="JIF230" s="135"/>
      <c r="JIG230" s="135"/>
      <c r="JIH230" s="135"/>
      <c r="JII230" s="135"/>
      <c r="JIJ230" s="135"/>
      <c r="JIK230" s="135"/>
      <c r="JIL230" s="135"/>
      <c r="JIM230" s="135"/>
      <c r="JIN230" s="135"/>
      <c r="JIO230" s="135"/>
      <c r="JIP230" s="135"/>
      <c r="JIQ230" s="135"/>
      <c r="JIR230" s="135"/>
      <c r="JIS230" s="135"/>
      <c r="JIT230" s="135"/>
      <c r="JIU230" s="135"/>
      <c r="JIV230" s="135"/>
      <c r="JIW230" s="135"/>
      <c r="JIX230" s="135"/>
      <c r="JIY230" s="135"/>
      <c r="JIZ230" s="135"/>
      <c r="JJA230" s="135"/>
      <c r="JJB230" s="135"/>
      <c r="JJC230" s="135"/>
      <c r="JJD230" s="135"/>
      <c r="JJE230" s="135"/>
      <c r="JJF230" s="135"/>
      <c r="JJG230" s="135"/>
      <c r="JJH230" s="135"/>
      <c r="JJI230" s="135"/>
      <c r="JJJ230" s="135"/>
      <c r="JJK230" s="135"/>
      <c r="JJL230" s="135"/>
      <c r="JJM230" s="135"/>
      <c r="JJN230" s="135"/>
      <c r="JJO230" s="135"/>
      <c r="JJP230" s="135"/>
      <c r="JJQ230" s="135"/>
      <c r="JJR230" s="135"/>
      <c r="JJS230" s="135"/>
      <c r="JJT230" s="135"/>
      <c r="JJU230" s="135"/>
      <c r="JJV230" s="135"/>
      <c r="JJW230" s="135"/>
      <c r="JJX230" s="135"/>
      <c r="JJY230" s="135"/>
      <c r="JJZ230" s="135"/>
      <c r="JKA230" s="135"/>
      <c r="JKB230" s="135"/>
      <c r="JKC230" s="135"/>
      <c r="JKD230" s="135"/>
      <c r="JKE230" s="135"/>
      <c r="JKF230" s="135"/>
      <c r="JKG230" s="135"/>
      <c r="JKH230" s="135"/>
      <c r="JKI230" s="135"/>
      <c r="JKJ230" s="135"/>
      <c r="JKK230" s="135"/>
      <c r="JKL230" s="135"/>
      <c r="JKM230" s="135"/>
      <c r="JKN230" s="135"/>
      <c r="JKO230" s="135"/>
      <c r="JKP230" s="135"/>
      <c r="JKQ230" s="135"/>
      <c r="JKR230" s="135"/>
      <c r="JKS230" s="135"/>
      <c r="JKT230" s="135"/>
      <c r="JKU230" s="135"/>
      <c r="JKV230" s="135"/>
      <c r="JKW230" s="135"/>
      <c r="JKX230" s="135"/>
      <c r="JKY230" s="135"/>
      <c r="JKZ230" s="135"/>
      <c r="JLA230" s="135"/>
      <c r="JLB230" s="135"/>
      <c r="JLC230" s="135"/>
      <c r="JLD230" s="135"/>
      <c r="JLE230" s="135"/>
      <c r="JLF230" s="135"/>
      <c r="JLG230" s="135"/>
      <c r="JLH230" s="135"/>
      <c r="JLI230" s="135"/>
      <c r="JLJ230" s="135"/>
      <c r="JLK230" s="135"/>
      <c r="JLL230" s="135"/>
      <c r="JLM230" s="135"/>
      <c r="JLN230" s="135"/>
      <c r="JLO230" s="135"/>
      <c r="JLP230" s="135"/>
      <c r="JLQ230" s="135"/>
      <c r="JLR230" s="135"/>
      <c r="JLS230" s="135"/>
      <c r="JLT230" s="135"/>
      <c r="JLU230" s="135"/>
      <c r="JLV230" s="135"/>
      <c r="JLW230" s="135"/>
      <c r="JLX230" s="135"/>
      <c r="JLY230" s="135"/>
      <c r="JLZ230" s="135"/>
      <c r="JMA230" s="135"/>
      <c r="JMB230" s="135"/>
      <c r="JMC230" s="135"/>
      <c r="JMD230" s="135"/>
      <c r="JME230" s="135"/>
      <c r="JMF230" s="135"/>
      <c r="JMG230" s="135"/>
      <c r="JMH230" s="135"/>
      <c r="JMI230" s="135"/>
      <c r="JMJ230" s="135"/>
      <c r="JMK230" s="135"/>
      <c r="JML230" s="135"/>
      <c r="JMM230" s="135"/>
      <c r="JMN230" s="135"/>
      <c r="JMO230" s="135"/>
      <c r="JMP230" s="135"/>
      <c r="JMQ230" s="135"/>
      <c r="JMR230" s="135"/>
      <c r="JMS230" s="135"/>
      <c r="JMT230" s="135"/>
      <c r="JMU230" s="135"/>
      <c r="JMV230" s="135"/>
      <c r="JMW230" s="135"/>
      <c r="JMX230" s="135"/>
      <c r="JMY230" s="135"/>
      <c r="JMZ230" s="135"/>
      <c r="JNA230" s="135"/>
      <c r="JNB230" s="135"/>
      <c r="JNC230" s="135"/>
      <c r="JND230" s="135"/>
      <c r="JNE230" s="135"/>
      <c r="JNF230" s="135"/>
      <c r="JNG230" s="135"/>
      <c r="JNH230" s="135"/>
      <c r="JNI230" s="135"/>
      <c r="JNJ230" s="135"/>
      <c r="JNK230" s="135"/>
      <c r="JNL230" s="135"/>
      <c r="JNM230" s="135"/>
      <c r="JNN230" s="135"/>
      <c r="JNO230" s="135"/>
      <c r="JNP230" s="135"/>
      <c r="JNQ230" s="135"/>
      <c r="JNR230" s="135"/>
      <c r="JNS230" s="135"/>
      <c r="JNT230" s="135"/>
      <c r="JNU230" s="135"/>
      <c r="JNV230" s="135"/>
      <c r="JNW230" s="135"/>
      <c r="JNX230" s="135"/>
      <c r="JNY230" s="135"/>
      <c r="JNZ230" s="135"/>
      <c r="JOA230" s="135"/>
      <c r="JOB230" s="135"/>
      <c r="JOC230" s="135"/>
      <c r="JOD230" s="135"/>
      <c r="JOE230" s="135"/>
      <c r="JOF230" s="135"/>
      <c r="JOG230" s="135"/>
      <c r="JOH230" s="135"/>
      <c r="JOI230" s="135"/>
      <c r="JOJ230" s="135"/>
      <c r="JOK230" s="135"/>
      <c r="JOL230" s="135"/>
      <c r="JOM230" s="135"/>
      <c r="JON230" s="135"/>
      <c r="JOO230" s="135"/>
      <c r="JOP230" s="135"/>
      <c r="JOQ230" s="135"/>
      <c r="JOR230" s="135"/>
      <c r="JOS230" s="135"/>
      <c r="JOT230" s="135"/>
      <c r="JOU230" s="135"/>
      <c r="JOV230" s="135"/>
      <c r="JOW230" s="135"/>
      <c r="JOX230" s="135"/>
      <c r="JOY230" s="135"/>
      <c r="JOZ230" s="135"/>
      <c r="JPA230" s="135"/>
      <c r="JPB230" s="135"/>
      <c r="JPC230" s="135"/>
      <c r="JPD230" s="135"/>
      <c r="JPE230" s="135"/>
      <c r="JPF230" s="135"/>
      <c r="JPG230" s="135"/>
      <c r="JPH230" s="135"/>
      <c r="JPI230" s="135"/>
      <c r="JPJ230" s="135"/>
      <c r="JPK230" s="135"/>
      <c r="JPL230" s="135"/>
      <c r="JPM230" s="135"/>
      <c r="JPN230" s="135"/>
      <c r="JPO230" s="135"/>
      <c r="JPP230" s="135"/>
      <c r="JPQ230" s="135"/>
      <c r="JPR230" s="135"/>
      <c r="JPS230" s="135"/>
      <c r="JPT230" s="135"/>
      <c r="JPU230" s="135"/>
      <c r="JPV230" s="135"/>
      <c r="JPW230" s="135"/>
      <c r="JPX230" s="135"/>
      <c r="JPY230" s="135"/>
      <c r="JPZ230" s="135"/>
      <c r="JQA230" s="135"/>
      <c r="JQB230" s="135"/>
      <c r="JQC230" s="135"/>
      <c r="JQD230" s="135"/>
      <c r="JQE230" s="135"/>
      <c r="JQF230" s="135"/>
      <c r="JQG230" s="135"/>
      <c r="JQH230" s="135"/>
      <c r="JQI230" s="135"/>
      <c r="JQJ230" s="135"/>
      <c r="JQK230" s="135"/>
      <c r="JQL230" s="135"/>
      <c r="JQM230" s="135"/>
      <c r="JQN230" s="135"/>
      <c r="JQO230" s="135"/>
      <c r="JQP230" s="135"/>
      <c r="JQQ230" s="135"/>
      <c r="JQR230" s="135"/>
      <c r="JQS230" s="135"/>
      <c r="JQT230" s="135"/>
      <c r="JQU230" s="135"/>
      <c r="JQV230" s="135"/>
      <c r="JQW230" s="135"/>
      <c r="JQX230" s="135"/>
      <c r="JQY230" s="135"/>
      <c r="JQZ230" s="135"/>
      <c r="JRA230" s="135"/>
      <c r="JRB230" s="135"/>
      <c r="JRC230" s="135"/>
      <c r="JRD230" s="135"/>
      <c r="JRE230" s="135"/>
      <c r="JRF230" s="135"/>
      <c r="JRG230" s="135"/>
      <c r="JRH230" s="135"/>
      <c r="JRI230" s="135"/>
      <c r="JRJ230" s="135"/>
      <c r="JRK230" s="135"/>
      <c r="JRL230" s="135"/>
      <c r="JRM230" s="135"/>
      <c r="JRN230" s="135"/>
      <c r="JRO230" s="135"/>
      <c r="JRP230" s="135"/>
      <c r="JRQ230" s="135"/>
      <c r="JRR230" s="135"/>
      <c r="JRS230" s="135"/>
      <c r="JRT230" s="135"/>
      <c r="JRU230" s="135"/>
      <c r="JRV230" s="135"/>
      <c r="JRW230" s="135"/>
      <c r="JRX230" s="135"/>
      <c r="JRY230" s="135"/>
      <c r="JRZ230" s="135"/>
      <c r="JSA230" s="135"/>
      <c r="JSB230" s="135"/>
      <c r="JSC230" s="135"/>
      <c r="JSD230" s="135"/>
      <c r="JSE230" s="135"/>
      <c r="JSF230" s="135"/>
      <c r="JSG230" s="135"/>
      <c r="JSH230" s="135"/>
      <c r="JSI230" s="135"/>
      <c r="JSJ230" s="135"/>
      <c r="JSK230" s="135"/>
      <c r="JSL230" s="135"/>
      <c r="JSM230" s="135"/>
      <c r="JSN230" s="135"/>
      <c r="JSO230" s="135"/>
      <c r="JSP230" s="135"/>
      <c r="JSQ230" s="135"/>
      <c r="JSR230" s="135"/>
      <c r="JSS230" s="135"/>
      <c r="JST230" s="135"/>
      <c r="JSU230" s="135"/>
      <c r="JSV230" s="135"/>
      <c r="JSW230" s="135"/>
      <c r="JSX230" s="135"/>
      <c r="JSY230" s="135"/>
      <c r="JSZ230" s="135"/>
      <c r="JTA230" s="135"/>
      <c r="JTB230" s="135"/>
      <c r="JTC230" s="135"/>
      <c r="JTD230" s="135"/>
      <c r="JTE230" s="135"/>
      <c r="JTF230" s="135"/>
      <c r="JTG230" s="135"/>
      <c r="JTH230" s="135"/>
      <c r="JTI230" s="135"/>
      <c r="JTJ230" s="135"/>
      <c r="JTK230" s="135"/>
      <c r="JTL230" s="135"/>
      <c r="JTM230" s="135"/>
      <c r="JTN230" s="135"/>
      <c r="JTO230" s="135"/>
      <c r="JTP230" s="135"/>
      <c r="JTQ230" s="135"/>
      <c r="JTR230" s="135"/>
      <c r="JTS230" s="135"/>
      <c r="JTT230" s="135"/>
      <c r="JTU230" s="135"/>
      <c r="JTV230" s="135"/>
      <c r="JTW230" s="135"/>
      <c r="JTX230" s="135"/>
      <c r="JTY230" s="135"/>
      <c r="JTZ230" s="135"/>
      <c r="JUA230" s="135"/>
      <c r="JUB230" s="135"/>
      <c r="JUC230" s="135"/>
      <c r="JUD230" s="135"/>
      <c r="JUE230" s="135"/>
      <c r="JUF230" s="135"/>
      <c r="JUG230" s="135"/>
      <c r="JUH230" s="135"/>
      <c r="JUI230" s="135"/>
      <c r="JUJ230" s="135"/>
      <c r="JUK230" s="135"/>
      <c r="JUL230" s="135"/>
      <c r="JUM230" s="135"/>
      <c r="JUN230" s="135"/>
      <c r="JUO230" s="135"/>
      <c r="JUP230" s="135"/>
      <c r="JUQ230" s="135"/>
      <c r="JUR230" s="135"/>
      <c r="JUS230" s="135"/>
      <c r="JUT230" s="135"/>
      <c r="JUU230" s="135"/>
      <c r="JUV230" s="135"/>
      <c r="JUW230" s="135"/>
      <c r="JUX230" s="135"/>
      <c r="JUY230" s="135"/>
      <c r="JUZ230" s="135"/>
      <c r="JVA230" s="135"/>
      <c r="JVB230" s="135"/>
      <c r="JVC230" s="135"/>
      <c r="JVD230" s="135"/>
      <c r="JVE230" s="135"/>
      <c r="JVF230" s="135"/>
      <c r="JVG230" s="135"/>
      <c r="JVH230" s="135"/>
      <c r="JVI230" s="135"/>
      <c r="JVJ230" s="135"/>
      <c r="JVK230" s="135"/>
      <c r="JVL230" s="135"/>
      <c r="JVM230" s="135"/>
      <c r="JVN230" s="135"/>
      <c r="JVO230" s="135"/>
      <c r="JVP230" s="135"/>
      <c r="JVQ230" s="135"/>
      <c r="JVR230" s="135"/>
      <c r="JVS230" s="135"/>
      <c r="JVT230" s="135"/>
      <c r="JVU230" s="135"/>
      <c r="JVV230" s="135"/>
      <c r="JVW230" s="135"/>
      <c r="JVX230" s="135"/>
      <c r="JVY230" s="135"/>
      <c r="JVZ230" s="135"/>
      <c r="JWA230" s="135"/>
      <c r="JWB230" s="135"/>
      <c r="JWC230" s="135"/>
      <c r="JWD230" s="135"/>
      <c r="JWE230" s="135"/>
      <c r="JWF230" s="135"/>
      <c r="JWG230" s="135"/>
      <c r="JWH230" s="135"/>
      <c r="JWI230" s="135"/>
      <c r="JWJ230" s="135"/>
      <c r="JWK230" s="135"/>
      <c r="JWL230" s="135"/>
      <c r="JWM230" s="135"/>
      <c r="JWN230" s="135"/>
      <c r="JWO230" s="135"/>
      <c r="JWP230" s="135"/>
      <c r="JWQ230" s="135"/>
      <c r="JWR230" s="135"/>
      <c r="JWS230" s="135"/>
      <c r="JWT230" s="135"/>
      <c r="JWU230" s="135"/>
      <c r="JWV230" s="135"/>
      <c r="JWW230" s="135"/>
      <c r="JWX230" s="135"/>
      <c r="JWY230" s="135"/>
      <c r="JWZ230" s="135"/>
      <c r="JXA230" s="135"/>
      <c r="JXB230" s="135"/>
      <c r="JXC230" s="135"/>
      <c r="JXD230" s="135"/>
      <c r="JXE230" s="135"/>
      <c r="JXF230" s="135"/>
      <c r="JXG230" s="135"/>
      <c r="JXH230" s="135"/>
      <c r="JXI230" s="135"/>
      <c r="JXJ230" s="135"/>
      <c r="JXK230" s="135"/>
      <c r="JXL230" s="135"/>
      <c r="JXM230" s="135"/>
      <c r="JXN230" s="135"/>
      <c r="JXO230" s="135"/>
      <c r="JXP230" s="135"/>
      <c r="JXQ230" s="135"/>
      <c r="JXR230" s="135"/>
      <c r="JXS230" s="135"/>
      <c r="JXT230" s="135"/>
      <c r="JXU230" s="135"/>
      <c r="JXV230" s="135"/>
      <c r="JXW230" s="135"/>
      <c r="JXX230" s="135"/>
      <c r="JXY230" s="135"/>
      <c r="JXZ230" s="135"/>
      <c r="JYA230" s="135"/>
      <c r="JYB230" s="135"/>
      <c r="JYC230" s="135"/>
      <c r="JYD230" s="135"/>
      <c r="JYE230" s="135"/>
      <c r="JYF230" s="135"/>
      <c r="JYG230" s="135"/>
      <c r="JYH230" s="135"/>
      <c r="JYI230" s="135"/>
      <c r="JYJ230" s="135"/>
      <c r="JYK230" s="135"/>
      <c r="JYL230" s="135"/>
      <c r="JYM230" s="135"/>
      <c r="JYN230" s="135"/>
      <c r="JYO230" s="135"/>
      <c r="JYP230" s="135"/>
      <c r="JYQ230" s="135"/>
      <c r="JYR230" s="135"/>
      <c r="JYS230" s="135"/>
      <c r="JYT230" s="135"/>
      <c r="JYU230" s="135"/>
      <c r="JYV230" s="135"/>
      <c r="JYW230" s="135"/>
      <c r="JYX230" s="135"/>
      <c r="JYY230" s="135"/>
      <c r="JYZ230" s="135"/>
      <c r="JZA230" s="135"/>
      <c r="JZB230" s="135"/>
      <c r="JZC230" s="135"/>
      <c r="JZD230" s="135"/>
      <c r="JZE230" s="135"/>
      <c r="JZF230" s="135"/>
      <c r="JZG230" s="135"/>
      <c r="JZH230" s="135"/>
      <c r="JZI230" s="135"/>
      <c r="JZJ230" s="135"/>
      <c r="JZK230" s="135"/>
      <c r="JZL230" s="135"/>
      <c r="JZM230" s="135"/>
      <c r="JZN230" s="135"/>
      <c r="JZO230" s="135"/>
      <c r="JZP230" s="135"/>
      <c r="JZQ230" s="135"/>
      <c r="JZR230" s="135"/>
      <c r="JZS230" s="135"/>
      <c r="JZT230" s="135"/>
      <c r="JZU230" s="135"/>
      <c r="JZV230" s="135"/>
      <c r="JZW230" s="135"/>
      <c r="JZX230" s="135"/>
      <c r="JZY230" s="135"/>
      <c r="JZZ230" s="135"/>
      <c r="KAA230" s="135"/>
      <c r="KAB230" s="135"/>
      <c r="KAC230" s="135"/>
      <c r="KAD230" s="135"/>
      <c r="KAE230" s="135"/>
      <c r="KAF230" s="135"/>
      <c r="KAG230" s="135"/>
      <c r="KAH230" s="135"/>
      <c r="KAI230" s="135"/>
      <c r="KAJ230" s="135"/>
      <c r="KAK230" s="135"/>
      <c r="KAL230" s="135"/>
      <c r="KAM230" s="135"/>
      <c r="KAN230" s="135"/>
      <c r="KAO230" s="135"/>
      <c r="KAP230" s="135"/>
      <c r="KAQ230" s="135"/>
      <c r="KAR230" s="135"/>
      <c r="KAS230" s="135"/>
      <c r="KAT230" s="135"/>
      <c r="KAU230" s="135"/>
      <c r="KAV230" s="135"/>
      <c r="KAW230" s="135"/>
      <c r="KAX230" s="135"/>
      <c r="KAY230" s="135"/>
      <c r="KAZ230" s="135"/>
      <c r="KBA230" s="135"/>
      <c r="KBB230" s="135"/>
      <c r="KBC230" s="135"/>
      <c r="KBD230" s="135"/>
      <c r="KBE230" s="135"/>
      <c r="KBF230" s="135"/>
      <c r="KBG230" s="135"/>
      <c r="KBH230" s="135"/>
      <c r="KBI230" s="135"/>
      <c r="KBJ230" s="135"/>
      <c r="KBK230" s="135"/>
      <c r="KBL230" s="135"/>
      <c r="KBM230" s="135"/>
      <c r="KBN230" s="135"/>
      <c r="KBO230" s="135"/>
      <c r="KBP230" s="135"/>
      <c r="KBQ230" s="135"/>
      <c r="KBR230" s="135"/>
      <c r="KBS230" s="135"/>
      <c r="KBT230" s="135"/>
      <c r="KBU230" s="135"/>
      <c r="KBV230" s="135"/>
      <c r="KBW230" s="135"/>
      <c r="KBX230" s="135"/>
      <c r="KBY230" s="135"/>
      <c r="KBZ230" s="135"/>
      <c r="KCA230" s="135"/>
      <c r="KCB230" s="135"/>
      <c r="KCC230" s="135"/>
      <c r="KCD230" s="135"/>
      <c r="KCE230" s="135"/>
      <c r="KCF230" s="135"/>
      <c r="KCG230" s="135"/>
      <c r="KCH230" s="135"/>
      <c r="KCI230" s="135"/>
      <c r="KCJ230" s="135"/>
      <c r="KCK230" s="135"/>
      <c r="KCL230" s="135"/>
      <c r="KCM230" s="135"/>
      <c r="KCN230" s="135"/>
      <c r="KCO230" s="135"/>
      <c r="KCP230" s="135"/>
      <c r="KCQ230" s="135"/>
      <c r="KCR230" s="135"/>
      <c r="KCS230" s="135"/>
      <c r="KCT230" s="135"/>
      <c r="KCU230" s="135"/>
      <c r="KCV230" s="135"/>
      <c r="KCW230" s="135"/>
      <c r="KCX230" s="135"/>
      <c r="KCY230" s="135"/>
      <c r="KCZ230" s="135"/>
      <c r="KDA230" s="135"/>
      <c r="KDB230" s="135"/>
      <c r="KDC230" s="135"/>
      <c r="KDD230" s="135"/>
      <c r="KDE230" s="135"/>
      <c r="KDF230" s="135"/>
      <c r="KDG230" s="135"/>
      <c r="KDH230" s="135"/>
      <c r="KDI230" s="135"/>
      <c r="KDJ230" s="135"/>
      <c r="KDK230" s="135"/>
      <c r="KDL230" s="135"/>
      <c r="KDM230" s="135"/>
      <c r="KDN230" s="135"/>
      <c r="KDO230" s="135"/>
      <c r="KDP230" s="135"/>
      <c r="KDQ230" s="135"/>
      <c r="KDR230" s="135"/>
      <c r="KDS230" s="135"/>
      <c r="KDT230" s="135"/>
      <c r="KDU230" s="135"/>
      <c r="KDV230" s="135"/>
      <c r="KDW230" s="135"/>
      <c r="KDX230" s="135"/>
      <c r="KDY230" s="135"/>
      <c r="KDZ230" s="135"/>
      <c r="KEA230" s="135"/>
      <c r="KEB230" s="135"/>
      <c r="KEC230" s="135"/>
      <c r="KED230" s="135"/>
      <c r="KEE230" s="135"/>
      <c r="KEF230" s="135"/>
      <c r="KEG230" s="135"/>
      <c r="KEH230" s="135"/>
      <c r="KEI230" s="135"/>
      <c r="KEJ230" s="135"/>
      <c r="KEK230" s="135"/>
      <c r="KEL230" s="135"/>
      <c r="KEM230" s="135"/>
      <c r="KEN230" s="135"/>
      <c r="KEO230" s="135"/>
      <c r="KEP230" s="135"/>
      <c r="KEQ230" s="135"/>
      <c r="KER230" s="135"/>
      <c r="KES230" s="135"/>
      <c r="KET230" s="135"/>
      <c r="KEU230" s="135"/>
      <c r="KEV230" s="135"/>
      <c r="KEW230" s="135"/>
      <c r="KEX230" s="135"/>
      <c r="KEY230" s="135"/>
      <c r="KEZ230" s="135"/>
      <c r="KFA230" s="135"/>
      <c r="KFB230" s="135"/>
      <c r="KFC230" s="135"/>
      <c r="KFD230" s="135"/>
      <c r="KFE230" s="135"/>
      <c r="KFF230" s="135"/>
      <c r="KFG230" s="135"/>
      <c r="KFH230" s="135"/>
      <c r="KFI230" s="135"/>
      <c r="KFJ230" s="135"/>
      <c r="KFK230" s="135"/>
      <c r="KFL230" s="135"/>
      <c r="KFM230" s="135"/>
      <c r="KFN230" s="135"/>
      <c r="KFO230" s="135"/>
      <c r="KFP230" s="135"/>
      <c r="KFQ230" s="135"/>
      <c r="KFR230" s="135"/>
      <c r="KFS230" s="135"/>
      <c r="KFT230" s="135"/>
      <c r="KFU230" s="135"/>
      <c r="KFV230" s="135"/>
      <c r="KFW230" s="135"/>
      <c r="KFX230" s="135"/>
      <c r="KFY230" s="135"/>
      <c r="KFZ230" s="135"/>
      <c r="KGA230" s="135"/>
      <c r="KGB230" s="135"/>
      <c r="KGC230" s="135"/>
      <c r="KGD230" s="135"/>
      <c r="KGE230" s="135"/>
      <c r="KGF230" s="135"/>
      <c r="KGG230" s="135"/>
      <c r="KGH230" s="135"/>
      <c r="KGI230" s="135"/>
      <c r="KGJ230" s="135"/>
      <c r="KGK230" s="135"/>
      <c r="KGL230" s="135"/>
      <c r="KGM230" s="135"/>
      <c r="KGN230" s="135"/>
      <c r="KGO230" s="135"/>
      <c r="KGP230" s="135"/>
      <c r="KGQ230" s="135"/>
      <c r="KGR230" s="135"/>
      <c r="KGS230" s="135"/>
      <c r="KGT230" s="135"/>
      <c r="KGU230" s="135"/>
      <c r="KGV230" s="135"/>
      <c r="KGW230" s="135"/>
      <c r="KGX230" s="135"/>
      <c r="KGY230" s="135"/>
      <c r="KGZ230" s="135"/>
      <c r="KHA230" s="135"/>
      <c r="KHB230" s="135"/>
      <c r="KHC230" s="135"/>
      <c r="KHD230" s="135"/>
      <c r="KHE230" s="135"/>
      <c r="KHF230" s="135"/>
      <c r="KHG230" s="135"/>
      <c r="KHH230" s="135"/>
      <c r="KHI230" s="135"/>
      <c r="KHJ230" s="135"/>
      <c r="KHK230" s="135"/>
      <c r="KHL230" s="135"/>
      <c r="KHM230" s="135"/>
      <c r="KHN230" s="135"/>
      <c r="KHO230" s="135"/>
      <c r="KHP230" s="135"/>
      <c r="KHQ230" s="135"/>
      <c r="KHR230" s="135"/>
      <c r="KHS230" s="135"/>
      <c r="KHT230" s="135"/>
      <c r="KHU230" s="135"/>
      <c r="KHV230" s="135"/>
      <c r="KHW230" s="135"/>
      <c r="KHX230" s="135"/>
      <c r="KHY230" s="135"/>
      <c r="KHZ230" s="135"/>
      <c r="KIA230" s="135"/>
      <c r="KIB230" s="135"/>
      <c r="KIC230" s="135"/>
      <c r="KID230" s="135"/>
      <c r="KIE230" s="135"/>
      <c r="KIF230" s="135"/>
      <c r="KIG230" s="135"/>
      <c r="KIH230" s="135"/>
      <c r="KII230" s="135"/>
      <c r="KIJ230" s="135"/>
      <c r="KIK230" s="135"/>
      <c r="KIL230" s="135"/>
      <c r="KIM230" s="135"/>
      <c r="KIN230" s="135"/>
      <c r="KIO230" s="135"/>
      <c r="KIP230" s="135"/>
      <c r="KIQ230" s="135"/>
      <c r="KIR230" s="135"/>
      <c r="KIS230" s="135"/>
      <c r="KIT230" s="135"/>
      <c r="KIU230" s="135"/>
      <c r="KIV230" s="135"/>
      <c r="KIW230" s="135"/>
      <c r="KIX230" s="135"/>
      <c r="KIY230" s="135"/>
      <c r="KIZ230" s="135"/>
      <c r="KJA230" s="135"/>
      <c r="KJB230" s="135"/>
      <c r="KJC230" s="135"/>
      <c r="KJD230" s="135"/>
      <c r="KJE230" s="135"/>
      <c r="KJF230" s="135"/>
      <c r="KJG230" s="135"/>
      <c r="KJH230" s="135"/>
      <c r="KJI230" s="135"/>
      <c r="KJJ230" s="135"/>
      <c r="KJK230" s="135"/>
      <c r="KJL230" s="135"/>
      <c r="KJM230" s="135"/>
      <c r="KJN230" s="135"/>
      <c r="KJO230" s="135"/>
      <c r="KJP230" s="135"/>
      <c r="KJQ230" s="135"/>
      <c r="KJR230" s="135"/>
      <c r="KJS230" s="135"/>
      <c r="KJT230" s="135"/>
      <c r="KJU230" s="135"/>
      <c r="KJV230" s="135"/>
      <c r="KJW230" s="135"/>
      <c r="KJX230" s="135"/>
      <c r="KJY230" s="135"/>
      <c r="KJZ230" s="135"/>
      <c r="KKA230" s="135"/>
      <c r="KKB230" s="135"/>
      <c r="KKC230" s="135"/>
      <c r="KKD230" s="135"/>
      <c r="KKE230" s="135"/>
      <c r="KKF230" s="135"/>
      <c r="KKG230" s="135"/>
      <c r="KKH230" s="135"/>
      <c r="KKI230" s="135"/>
      <c r="KKJ230" s="135"/>
      <c r="KKK230" s="135"/>
      <c r="KKL230" s="135"/>
      <c r="KKM230" s="135"/>
      <c r="KKN230" s="135"/>
      <c r="KKO230" s="135"/>
      <c r="KKP230" s="135"/>
      <c r="KKQ230" s="135"/>
      <c r="KKR230" s="135"/>
      <c r="KKS230" s="135"/>
      <c r="KKT230" s="135"/>
      <c r="KKU230" s="135"/>
      <c r="KKV230" s="135"/>
      <c r="KKW230" s="135"/>
      <c r="KKX230" s="135"/>
      <c r="KKY230" s="135"/>
      <c r="KKZ230" s="135"/>
      <c r="KLA230" s="135"/>
      <c r="KLB230" s="135"/>
      <c r="KLC230" s="135"/>
      <c r="KLD230" s="135"/>
      <c r="KLE230" s="135"/>
      <c r="KLF230" s="135"/>
      <c r="KLG230" s="135"/>
      <c r="KLH230" s="135"/>
      <c r="KLI230" s="135"/>
      <c r="KLJ230" s="135"/>
      <c r="KLK230" s="135"/>
      <c r="KLL230" s="135"/>
      <c r="KLM230" s="135"/>
      <c r="KLN230" s="135"/>
      <c r="KLO230" s="135"/>
      <c r="KLP230" s="135"/>
      <c r="KLQ230" s="135"/>
      <c r="KLR230" s="135"/>
      <c r="KLS230" s="135"/>
      <c r="KLT230" s="135"/>
      <c r="KLU230" s="135"/>
      <c r="KLV230" s="135"/>
      <c r="KLW230" s="135"/>
      <c r="KLX230" s="135"/>
      <c r="KLY230" s="135"/>
      <c r="KLZ230" s="135"/>
      <c r="KMA230" s="135"/>
      <c r="KMB230" s="135"/>
      <c r="KMC230" s="135"/>
      <c r="KMD230" s="135"/>
      <c r="KME230" s="135"/>
      <c r="KMF230" s="135"/>
      <c r="KMG230" s="135"/>
      <c r="KMH230" s="135"/>
      <c r="KMI230" s="135"/>
      <c r="KMJ230" s="135"/>
      <c r="KMK230" s="135"/>
      <c r="KML230" s="135"/>
      <c r="KMM230" s="135"/>
      <c r="KMN230" s="135"/>
      <c r="KMO230" s="135"/>
      <c r="KMP230" s="135"/>
      <c r="KMQ230" s="135"/>
      <c r="KMR230" s="135"/>
      <c r="KMS230" s="135"/>
      <c r="KMT230" s="135"/>
      <c r="KMU230" s="135"/>
      <c r="KMV230" s="135"/>
      <c r="KMW230" s="135"/>
      <c r="KMX230" s="135"/>
      <c r="KMY230" s="135"/>
      <c r="KMZ230" s="135"/>
      <c r="KNA230" s="135"/>
      <c r="KNB230" s="135"/>
      <c r="KNC230" s="135"/>
      <c r="KND230" s="135"/>
      <c r="KNE230" s="135"/>
      <c r="KNF230" s="135"/>
      <c r="KNG230" s="135"/>
      <c r="KNH230" s="135"/>
      <c r="KNI230" s="135"/>
      <c r="KNJ230" s="135"/>
      <c r="KNK230" s="135"/>
      <c r="KNL230" s="135"/>
      <c r="KNM230" s="135"/>
      <c r="KNN230" s="135"/>
      <c r="KNO230" s="135"/>
      <c r="KNP230" s="135"/>
      <c r="KNQ230" s="135"/>
      <c r="KNR230" s="135"/>
      <c r="KNS230" s="135"/>
      <c r="KNT230" s="135"/>
      <c r="KNU230" s="135"/>
      <c r="KNV230" s="135"/>
      <c r="KNW230" s="135"/>
      <c r="KNX230" s="135"/>
      <c r="KNY230" s="135"/>
      <c r="KNZ230" s="135"/>
      <c r="KOA230" s="135"/>
      <c r="KOB230" s="135"/>
      <c r="KOC230" s="135"/>
      <c r="KOD230" s="135"/>
      <c r="KOE230" s="135"/>
      <c r="KOF230" s="135"/>
      <c r="KOG230" s="135"/>
      <c r="KOH230" s="135"/>
      <c r="KOI230" s="135"/>
      <c r="KOJ230" s="135"/>
      <c r="KOK230" s="135"/>
      <c r="KOL230" s="135"/>
      <c r="KOM230" s="135"/>
      <c r="KON230" s="135"/>
      <c r="KOO230" s="135"/>
      <c r="KOP230" s="135"/>
      <c r="KOQ230" s="135"/>
      <c r="KOR230" s="135"/>
      <c r="KOS230" s="135"/>
      <c r="KOT230" s="135"/>
      <c r="KOU230" s="135"/>
      <c r="KOV230" s="135"/>
      <c r="KOW230" s="135"/>
      <c r="KOX230" s="135"/>
      <c r="KOY230" s="135"/>
      <c r="KOZ230" s="135"/>
      <c r="KPA230" s="135"/>
      <c r="KPB230" s="135"/>
      <c r="KPC230" s="135"/>
      <c r="KPD230" s="135"/>
      <c r="KPE230" s="135"/>
      <c r="KPF230" s="135"/>
      <c r="KPG230" s="135"/>
      <c r="KPH230" s="135"/>
      <c r="KPI230" s="135"/>
      <c r="KPJ230" s="135"/>
      <c r="KPK230" s="135"/>
      <c r="KPL230" s="135"/>
      <c r="KPM230" s="135"/>
      <c r="KPN230" s="135"/>
      <c r="KPO230" s="135"/>
      <c r="KPP230" s="135"/>
      <c r="KPQ230" s="135"/>
      <c r="KPR230" s="135"/>
      <c r="KPS230" s="135"/>
      <c r="KPT230" s="135"/>
      <c r="KPU230" s="135"/>
      <c r="KPV230" s="135"/>
      <c r="KPW230" s="135"/>
      <c r="KPX230" s="135"/>
      <c r="KPY230" s="135"/>
      <c r="KPZ230" s="135"/>
      <c r="KQA230" s="135"/>
      <c r="KQB230" s="135"/>
      <c r="KQC230" s="135"/>
      <c r="KQD230" s="135"/>
      <c r="KQE230" s="135"/>
      <c r="KQF230" s="135"/>
      <c r="KQG230" s="135"/>
      <c r="KQH230" s="135"/>
      <c r="KQI230" s="135"/>
      <c r="KQJ230" s="135"/>
      <c r="KQK230" s="135"/>
      <c r="KQL230" s="135"/>
      <c r="KQM230" s="135"/>
      <c r="KQN230" s="135"/>
      <c r="KQO230" s="135"/>
      <c r="KQP230" s="135"/>
      <c r="KQQ230" s="135"/>
      <c r="KQR230" s="135"/>
      <c r="KQS230" s="135"/>
      <c r="KQT230" s="135"/>
      <c r="KQU230" s="135"/>
      <c r="KQV230" s="135"/>
      <c r="KQW230" s="135"/>
      <c r="KQX230" s="135"/>
      <c r="KQY230" s="135"/>
      <c r="KQZ230" s="135"/>
      <c r="KRA230" s="135"/>
      <c r="KRB230" s="135"/>
      <c r="KRC230" s="135"/>
      <c r="KRD230" s="135"/>
      <c r="KRE230" s="135"/>
      <c r="KRF230" s="135"/>
      <c r="KRG230" s="135"/>
      <c r="KRH230" s="135"/>
      <c r="KRI230" s="135"/>
      <c r="KRJ230" s="135"/>
      <c r="KRK230" s="135"/>
      <c r="KRL230" s="135"/>
      <c r="KRM230" s="135"/>
      <c r="KRN230" s="135"/>
      <c r="KRO230" s="135"/>
      <c r="KRP230" s="135"/>
      <c r="KRQ230" s="135"/>
      <c r="KRR230" s="135"/>
      <c r="KRS230" s="135"/>
      <c r="KRT230" s="135"/>
      <c r="KRU230" s="135"/>
      <c r="KRV230" s="135"/>
      <c r="KRW230" s="135"/>
      <c r="KRX230" s="135"/>
      <c r="KRY230" s="135"/>
      <c r="KRZ230" s="135"/>
      <c r="KSA230" s="135"/>
      <c r="KSB230" s="135"/>
      <c r="KSC230" s="135"/>
      <c r="KSD230" s="135"/>
      <c r="KSE230" s="135"/>
      <c r="KSF230" s="135"/>
      <c r="KSG230" s="135"/>
      <c r="KSH230" s="135"/>
      <c r="KSI230" s="135"/>
      <c r="KSJ230" s="135"/>
      <c r="KSK230" s="135"/>
      <c r="KSL230" s="135"/>
      <c r="KSM230" s="135"/>
      <c r="KSN230" s="135"/>
      <c r="KSO230" s="135"/>
      <c r="KSP230" s="135"/>
      <c r="KSQ230" s="135"/>
      <c r="KSR230" s="135"/>
      <c r="KSS230" s="135"/>
      <c r="KST230" s="135"/>
      <c r="KSU230" s="135"/>
      <c r="KSV230" s="135"/>
      <c r="KSW230" s="135"/>
      <c r="KSX230" s="135"/>
      <c r="KSY230" s="135"/>
      <c r="KSZ230" s="135"/>
      <c r="KTA230" s="135"/>
      <c r="KTB230" s="135"/>
      <c r="KTC230" s="135"/>
      <c r="KTD230" s="135"/>
      <c r="KTE230" s="135"/>
      <c r="KTF230" s="135"/>
      <c r="KTG230" s="135"/>
      <c r="KTH230" s="135"/>
      <c r="KTI230" s="135"/>
      <c r="KTJ230" s="135"/>
      <c r="KTK230" s="135"/>
      <c r="KTL230" s="135"/>
      <c r="KTM230" s="135"/>
      <c r="KTN230" s="135"/>
      <c r="KTO230" s="135"/>
      <c r="KTP230" s="135"/>
      <c r="KTQ230" s="135"/>
      <c r="KTR230" s="135"/>
      <c r="KTS230" s="135"/>
      <c r="KTT230" s="135"/>
      <c r="KTU230" s="135"/>
      <c r="KTV230" s="135"/>
      <c r="KTW230" s="135"/>
      <c r="KTX230" s="135"/>
      <c r="KTY230" s="135"/>
      <c r="KTZ230" s="135"/>
      <c r="KUA230" s="135"/>
      <c r="KUB230" s="135"/>
      <c r="KUC230" s="135"/>
      <c r="KUD230" s="135"/>
      <c r="KUE230" s="135"/>
      <c r="KUF230" s="135"/>
      <c r="KUG230" s="135"/>
      <c r="KUH230" s="135"/>
      <c r="KUI230" s="135"/>
      <c r="KUJ230" s="135"/>
      <c r="KUK230" s="135"/>
      <c r="KUL230" s="135"/>
      <c r="KUM230" s="135"/>
      <c r="KUN230" s="135"/>
      <c r="KUO230" s="135"/>
      <c r="KUP230" s="135"/>
      <c r="KUQ230" s="135"/>
      <c r="KUR230" s="135"/>
      <c r="KUS230" s="135"/>
      <c r="KUT230" s="135"/>
      <c r="KUU230" s="135"/>
      <c r="KUV230" s="135"/>
      <c r="KUW230" s="135"/>
      <c r="KUX230" s="135"/>
      <c r="KUY230" s="135"/>
      <c r="KUZ230" s="135"/>
      <c r="KVA230" s="135"/>
      <c r="KVB230" s="135"/>
      <c r="KVC230" s="135"/>
      <c r="KVD230" s="135"/>
      <c r="KVE230" s="135"/>
      <c r="KVF230" s="135"/>
      <c r="KVG230" s="135"/>
      <c r="KVH230" s="135"/>
      <c r="KVI230" s="135"/>
      <c r="KVJ230" s="135"/>
      <c r="KVK230" s="135"/>
      <c r="KVL230" s="135"/>
      <c r="KVM230" s="135"/>
      <c r="KVN230" s="135"/>
      <c r="KVO230" s="135"/>
      <c r="KVP230" s="135"/>
      <c r="KVQ230" s="135"/>
      <c r="KVR230" s="135"/>
      <c r="KVS230" s="135"/>
      <c r="KVT230" s="135"/>
      <c r="KVU230" s="135"/>
      <c r="KVV230" s="135"/>
      <c r="KVW230" s="135"/>
      <c r="KVX230" s="135"/>
      <c r="KVY230" s="135"/>
      <c r="KVZ230" s="135"/>
      <c r="KWA230" s="135"/>
      <c r="KWB230" s="135"/>
      <c r="KWC230" s="135"/>
      <c r="KWD230" s="135"/>
      <c r="KWE230" s="135"/>
      <c r="KWF230" s="135"/>
      <c r="KWG230" s="135"/>
      <c r="KWH230" s="135"/>
      <c r="KWI230" s="135"/>
      <c r="KWJ230" s="135"/>
      <c r="KWK230" s="135"/>
      <c r="KWL230" s="135"/>
      <c r="KWM230" s="135"/>
      <c r="KWN230" s="135"/>
      <c r="KWO230" s="135"/>
      <c r="KWP230" s="135"/>
      <c r="KWQ230" s="135"/>
      <c r="KWR230" s="135"/>
      <c r="KWS230" s="135"/>
      <c r="KWT230" s="135"/>
      <c r="KWU230" s="135"/>
      <c r="KWV230" s="135"/>
      <c r="KWW230" s="135"/>
      <c r="KWX230" s="135"/>
      <c r="KWY230" s="135"/>
      <c r="KWZ230" s="135"/>
      <c r="KXA230" s="135"/>
      <c r="KXB230" s="135"/>
      <c r="KXC230" s="135"/>
      <c r="KXD230" s="135"/>
      <c r="KXE230" s="135"/>
      <c r="KXF230" s="135"/>
      <c r="KXG230" s="135"/>
      <c r="KXH230" s="135"/>
      <c r="KXI230" s="135"/>
      <c r="KXJ230" s="135"/>
      <c r="KXK230" s="135"/>
      <c r="KXL230" s="135"/>
      <c r="KXM230" s="135"/>
      <c r="KXN230" s="135"/>
      <c r="KXO230" s="135"/>
      <c r="KXP230" s="135"/>
      <c r="KXQ230" s="135"/>
      <c r="KXR230" s="135"/>
      <c r="KXS230" s="135"/>
      <c r="KXT230" s="135"/>
      <c r="KXU230" s="135"/>
      <c r="KXV230" s="135"/>
      <c r="KXW230" s="135"/>
      <c r="KXX230" s="135"/>
      <c r="KXY230" s="135"/>
      <c r="KXZ230" s="135"/>
      <c r="KYA230" s="135"/>
      <c r="KYB230" s="135"/>
      <c r="KYC230" s="135"/>
      <c r="KYD230" s="135"/>
      <c r="KYE230" s="135"/>
      <c r="KYF230" s="135"/>
      <c r="KYG230" s="135"/>
      <c r="KYH230" s="135"/>
      <c r="KYI230" s="135"/>
      <c r="KYJ230" s="135"/>
      <c r="KYK230" s="135"/>
      <c r="KYL230" s="135"/>
      <c r="KYM230" s="135"/>
      <c r="KYN230" s="135"/>
      <c r="KYO230" s="135"/>
      <c r="KYP230" s="135"/>
      <c r="KYQ230" s="135"/>
      <c r="KYR230" s="135"/>
      <c r="KYS230" s="135"/>
      <c r="KYT230" s="135"/>
      <c r="KYU230" s="135"/>
      <c r="KYV230" s="135"/>
      <c r="KYW230" s="135"/>
      <c r="KYX230" s="135"/>
      <c r="KYY230" s="135"/>
      <c r="KYZ230" s="135"/>
      <c r="KZA230" s="135"/>
      <c r="KZB230" s="135"/>
      <c r="KZC230" s="135"/>
      <c r="KZD230" s="135"/>
      <c r="KZE230" s="135"/>
      <c r="KZF230" s="135"/>
      <c r="KZG230" s="135"/>
      <c r="KZH230" s="135"/>
      <c r="KZI230" s="135"/>
      <c r="KZJ230" s="135"/>
      <c r="KZK230" s="135"/>
      <c r="KZL230" s="135"/>
      <c r="KZM230" s="135"/>
      <c r="KZN230" s="135"/>
      <c r="KZO230" s="135"/>
      <c r="KZP230" s="135"/>
      <c r="KZQ230" s="135"/>
      <c r="KZR230" s="135"/>
      <c r="KZS230" s="135"/>
      <c r="KZT230" s="135"/>
      <c r="KZU230" s="135"/>
      <c r="KZV230" s="135"/>
      <c r="KZW230" s="135"/>
      <c r="KZX230" s="135"/>
      <c r="KZY230" s="135"/>
      <c r="KZZ230" s="135"/>
      <c r="LAA230" s="135"/>
      <c r="LAB230" s="135"/>
      <c r="LAC230" s="135"/>
      <c r="LAD230" s="135"/>
      <c r="LAE230" s="135"/>
      <c r="LAF230" s="135"/>
      <c r="LAG230" s="135"/>
      <c r="LAH230" s="135"/>
      <c r="LAI230" s="135"/>
      <c r="LAJ230" s="135"/>
      <c r="LAK230" s="135"/>
      <c r="LAL230" s="135"/>
      <c r="LAM230" s="135"/>
      <c r="LAN230" s="135"/>
      <c r="LAO230" s="135"/>
      <c r="LAP230" s="135"/>
      <c r="LAQ230" s="135"/>
      <c r="LAR230" s="135"/>
      <c r="LAS230" s="135"/>
      <c r="LAT230" s="135"/>
      <c r="LAU230" s="135"/>
      <c r="LAV230" s="135"/>
      <c r="LAW230" s="135"/>
      <c r="LAX230" s="135"/>
      <c r="LAY230" s="135"/>
      <c r="LAZ230" s="135"/>
      <c r="LBA230" s="135"/>
      <c r="LBB230" s="135"/>
      <c r="LBC230" s="135"/>
      <c r="LBD230" s="135"/>
      <c r="LBE230" s="135"/>
      <c r="LBF230" s="135"/>
      <c r="LBG230" s="135"/>
      <c r="LBH230" s="135"/>
      <c r="LBI230" s="135"/>
      <c r="LBJ230" s="135"/>
      <c r="LBK230" s="135"/>
      <c r="LBL230" s="135"/>
      <c r="LBM230" s="135"/>
      <c r="LBN230" s="135"/>
      <c r="LBO230" s="135"/>
      <c r="LBP230" s="135"/>
      <c r="LBQ230" s="135"/>
      <c r="LBR230" s="135"/>
      <c r="LBS230" s="135"/>
      <c r="LBT230" s="135"/>
      <c r="LBU230" s="135"/>
      <c r="LBV230" s="135"/>
      <c r="LBW230" s="135"/>
      <c r="LBX230" s="135"/>
      <c r="LBY230" s="135"/>
      <c r="LBZ230" s="135"/>
      <c r="LCA230" s="135"/>
      <c r="LCB230" s="135"/>
      <c r="LCC230" s="135"/>
      <c r="LCD230" s="135"/>
      <c r="LCE230" s="135"/>
      <c r="LCF230" s="135"/>
      <c r="LCG230" s="135"/>
      <c r="LCH230" s="135"/>
      <c r="LCI230" s="135"/>
      <c r="LCJ230" s="135"/>
      <c r="LCK230" s="135"/>
      <c r="LCL230" s="135"/>
      <c r="LCM230" s="135"/>
      <c r="LCN230" s="135"/>
      <c r="LCO230" s="135"/>
      <c r="LCP230" s="135"/>
      <c r="LCQ230" s="135"/>
      <c r="LCR230" s="135"/>
      <c r="LCS230" s="135"/>
      <c r="LCT230" s="135"/>
      <c r="LCU230" s="135"/>
      <c r="LCV230" s="135"/>
      <c r="LCW230" s="135"/>
      <c r="LCX230" s="135"/>
      <c r="LCY230" s="135"/>
      <c r="LCZ230" s="135"/>
      <c r="LDA230" s="135"/>
      <c r="LDB230" s="135"/>
      <c r="LDC230" s="135"/>
      <c r="LDD230" s="135"/>
      <c r="LDE230" s="135"/>
      <c r="LDF230" s="135"/>
      <c r="LDG230" s="135"/>
      <c r="LDH230" s="135"/>
      <c r="LDI230" s="135"/>
      <c r="LDJ230" s="135"/>
      <c r="LDK230" s="135"/>
      <c r="LDL230" s="135"/>
      <c r="LDM230" s="135"/>
      <c r="LDN230" s="135"/>
      <c r="LDO230" s="135"/>
      <c r="LDP230" s="135"/>
      <c r="LDQ230" s="135"/>
      <c r="LDR230" s="135"/>
      <c r="LDS230" s="135"/>
      <c r="LDT230" s="135"/>
      <c r="LDU230" s="135"/>
      <c r="LDV230" s="135"/>
      <c r="LDW230" s="135"/>
      <c r="LDX230" s="135"/>
      <c r="LDY230" s="135"/>
      <c r="LDZ230" s="135"/>
      <c r="LEA230" s="135"/>
      <c r="LEB230" s="135"/>
      <c r="LEC230" s="135"/>
      <c r="LED230" s="135"/>
      <c r="LEE230" s="135"/>
      <c r="LEF230" s="135"/>
      <c r="LEG230" s="135"/>
      <c r="LEH230" s="135"/>
      <c r="LEI230" s="135"/>
      <c r="LEJ230" s="135"/>
      <c r="LEK230" s="135"/>
      <c r="LEL230" s="135"/>
      <c r="LEM230" s="135"/>
      <c r="LEN230" s="135"/>
      <c r="LEO230" s="135"/>
      <c r="LEP230" s="135"/>
      <c r="LEQ230" s="135"/>
      <c r="LER230" s="135"/>
      <c r="LES230" s="135"/>
      <c r="LET230" s="135"/>
      <c r="LEU230" s="135"/>
      <c r="LEV230" s="135"/>
      <c r="LEW230" s="135"/>
      <c r="LEX230" s="135"/>
      <c r="LEY230" s="135"/>
      <c r="LEZ230" s="135"/>
      <c r="LFA230" s="135"/>
      <c r="LFB230" s="135"/>
      <c r="LFC230" s="135"/>
      <c r="LFD230" s="135"/>
      <c r="LFE230" s="135"/>
      <c r="LFF230" s="135"/>
      <c r="LFG230" s="135"/>
      <c r="LFH230" s="135"/>
      <c r="LFI230" s="135"/>
      <c r="LFJ230" s="135"/>
      <c r="LFK230" s="135"/>
      <c r="LFL230" s="135"/>
      <c r="LFM230" s="135"/>
      <c r="LFN230" s="135"/>
      <c r="LFO230" s="135"/>
      <c r="LFP230" s="135"/>
      <c r="LFQ230" s="135"/>
      <c r="LFR230" s="135"/>
      <c r="LFS230" s="135"/>
      <c r="LFT230" s="135"/>
      <c r="LFU230" s="135"/>
      <c r="LFV230" s="135"/>
      <c r="LFW230" s="135"/>
      <c r="LFX230" s="135"/>
      <c r="LFY230" s="135"/>
      <c r="LFZ230" s="135"/>
      <c r="LGA230" s="135"/>
      <c r="LGB230" s="135"/>
      <c r="LGC230" s="135"/>
      <c r="LGD230" s="135"/>
      <c r="LGE230" s="135"/>
      <c r="LGF230" s="135"/>
      <c r="LGG230" s="135"/>
      <c r="LGH230" s="135"/>
      <c r="LGI230" s="135"/>
      <c r="LGJ230" s="135"/>
      <c r="LGK230" s="135"/>
      <c r="LGL230" s="135"/>
      <c r="LGM230" s="135"/>
      <c r="LGN230" s="135"/>
      <c r="LGO230" s="135"/>
      <c r="LGP230" s="135"/>
      <c r="LGQ230" s="135"/>
      <c r="LGR230" s="135"/>
      <c r="LGS230" s="135"/>
      <c r="LGT230" s="135"/>
      <c r="LGU230" s="135"/>
      <c r="LGV230" s="135"/>
      <c r="LGW230" s="135"/>
      <c r="LGX230" s="135"/>
      <c r="LGY230" s="135"/>
      <c r="LGZ230" s="135"/>
      <c r="LHA230" s="135"/>
      <c r="LHB230" s="135"/>
      <c r="LHC230" s="135"/>
      <c r="LHD230" s="135"/>
      <c r="LHE230" s="135"/>
      <c r="LHF230" s="135"/>
      <c r="LHG230" s="135"/>
      <c r="LHH230" s="135"/>
      <c r="LHI230" s="135"/>
      <c r="LHJ230" s="135"/>
      <c r="LHK230" s="135"/>
      <c r="LHL230" s="135"/>
      <c r="LHM230" s="135"/>
      <c r="LHN230" s="135"/>
      <c r="LHO230" s="135"/>
      <c r="LHP230" s="135"/>
      <c r="LHQ230" s="135"/>
      <c r="LHR230" s="135"/>
      <c r="LHS230" s="135"/>
      <c r="LHT230" s="135"/>
      <c r="LHU230" s="135"/>
      <c r="LHV230" s="135"/>
      <c r="LHW230" s="135"/>
      <c r="LHX230" s="135"/>
      <c r="LHY230" s="135"/>
      <c r="LHZ230" s="135"/>
      <c r="LIA230" s="135"/>
      <c r="LIB230" s="135"/>
      <c r="LIC230" s="135"/>
      <c r="LID230" s="135"/>
      <c r="LIE230" s="135"/>
      <c r="LIF230" s="135"/>
      <c r="LIG230" s="135"/>
      <c r="LIH230" s="135"/>
      <c r="LII230" s="135"/>
      <c r="LIJ230" s="135"/>
      <c r="LIK230" s="135"/>
      <c r="LIL230" s="135"/>
      <c r="LIM230" s="135"/>
      <c r="LIN230" s="135"/>
      <c r="LIO230" s="135"/>
      <c r="LIP230" s="135"/>
      <c r="LIQ230" s="135"/>
      <c r="LIR230" s="135"/>
      <c r="LIS230" s="135"/>
      <c r="LIT230" s="135"/>
      <c r="LIU230" s="135"/>
      <c r="LIV230" s="135"/>
      <c r="LIW230" s="135"/>
      <c r="LIX230" s="135"/>
      <c r="LIY230" s="135"/>
      <c r="LIZ230" s="135"/>
      <c r="LJA230" s="135"/>
      <c r="LJB230" s="135"/>
      <c r="LJC230" s="135"/>
      <c r="LJD230" s="135"/>
      <c r="LJE230" s="135"/>
      <c r="LJF230" s="135"/>
      <c r="LJG230" s="135"/>
      <c r="LJH230" s="135"/>
      <c r="LJI230" s="135"/>
      <c r="LJJ230" s="135"/>
      <c r="LJK230" s="135"/>
      <c r="LJL230" s="135"/>
      <c r="LJM230" s="135"/>
      <c r="LJN230" s="135"/>
      <c r="LJO230" s="135"/>
      <c r="LJP230" s="135"/>
      <c r="LJQ230" s="135"/>
      <c r="LJR230" s="135"/>
      <c r="LJS230" s="135"/>
      <c r="LJT230" s="135"/>
      <c r="LJU230" s="135"/>
      <c r="LJV230" s="135"/>
      <c r="LJW230" s="135"/>
      <c r="LJX230" s="135"/>
      <c r="LJY230" s="135"/>
      <c r="LJZ230" s="135"/>
      <c r="LKA230" s="135"/>
      <c r="LKB230" s="135"/>
      <c r="LKC230" s="135"/>
      <c r="LKD230" s="135"/>
      <c r="LKE230" s="135"/>
      <c r="LKF230" s="135"/>
      <c r="LKG230" s="135"/>
      <c r="LKH230" s="135"/>
      <c r="LKI230" s="135"/>
      <c r="LKJ230" s="135"/>
      <c r="LKK230" s="135"/>
      <c r="LKL230" s="135"/>
      <c r="LKM230" s="135"/>
      <c r="LKN230" s="135"/>
      <c r="LKO230" s="135"/>
      <c r="LKP230" s="135"/>
      <c r="LKQ230" s="135"/>
      <c r="LKR230" s="135"/>
      <c r="LKS230" s="135"/>
      <c r="LKT230" s="135"/>
      <c r="LKU230" s="135"/>
      <c r="LKV230" s="135"/>
      <c r="LKW230" s="135"/>
      <c r="LKX230" s="135"/>
      <c r="LKY230" s="135"/>
      <c r="LKZ230" s="135"/>
      <c r="LLA230" s="135"/>
      <c r="LLB230" s="135"/>
      <c r="LLC230" s="135"/>
      <c r="LLD230" s="135"/>
      <c r="LLE230" s="135"/>
      <c r="LLF230" s="135"/>
      <c r="LLG230" s="135"/>
      <c r="LLH230" s="135"/>
      <c r="LLI230" s="135"/>
      <c r="LLJ230" s="135"/>
      <c r="LLK230" s="135"/>
      <c r="LLL230" s="135"/>
      <c r="LLM230" s="135"/>
      <c r="LLN230" s="135"/>
      <c r="LLO230" s="135"/>
      <c r="LLP230" s="135"/>
      <c r="LLQ230" s="135"/>
      <c r="LLR230" s="135"/>
      <c r="LLS230" s="135"/>
      <c r="LLT230" s="135"/>
      <c r="LLU230" s="135"/>
      <c r="LLV230" s="135"/>
      <c r="LLW230" s="135"/>
      <c r="LLX230" s="135"/>
      <c r="LLY230" s="135"/>
      <c r="LLZ230" s="135"/>
      <c r="LMA230" s="135"/>
      <c r="LMB230" s="135"/>
      <c r="LMC230" s="135"/>
      <c r="LMD230" s="135"/>
      <c r="LME230" s="135"/>
      <c r="LMF230" s="135"/>
      <c r="LMG230" s="135"/>
      <c r="LMH230" s="135"/>
      <c r="LMI230" s="135"/>
      <c r="LMJ230" s="135"/>
      <c r="LMK230" s="135"/>
      <c r="LML230" s="135"/>
      <c r="LMM230" s="135"/>
      <c r="LMN230" s="135"/>
      <c r="LMO230" s="135"/>
      <c r="LMP230" s="135"/>
      <c r="LMQ230" s="135"/>
      <c r="LMR230" s="135"/>
      <c r="LMS230" s="135"/>
      <c r="LMT230" s="135"/>
      <c r="LMU230" s="135"/>
      <c r="LMV230" s="135"/>
      <c r="LMW230" s="135"/>
      <c r="LMX230" s="135"/>
      <c r="LMY230" s="135"/>
      <c r="LMZ230" s="135"/>
      <c r="LNA230" s="135"/>
      <c r="LNB230" s="135"/>
      <c r="LNC230" s="135"/>
      <c r="LND230" s="135"/>
      <c r="LNE230" s="135"/>
      <c r="LNF230" s="135"/>
      <c r="LNG230" s="135"/>
      <c r="LNH230" s="135"/>
      <c r="LNI230" s="135"/>
      <c r="LNJ230" s="135"/>
      <c r="LNK230" s="135"/>
      <c r="LNL230" s="135"/>
      <c r="LNM230" s="135"/>
      <c r="LNN230" s="135"/>
      <c r="LNO230" s="135"/>
      <c r="LNP230" s="135"/>
      <c r="LNQ230" s="135"/>
      <c r="LNR230" s="135"/>
      <c r="LNS230" s="135"/>
      <c r="LNT230" s="135"/>
      <c r="LNU230" s="135"/>
      <c r="LNV230" s="135"/>
      <c r="LNW230" s="135"/>
      <c r="LNX230" s="135"/>
      <c r="LNY230" s="135"/>
      <c r="LNZ230" s="135"/>
      <c r="LOA230" s="135"/>
      <c r="LOB230" s="135"/>
      <c r="LOC230" s="135"/>
      <c r="LOD230" s="135"/>
      <c r="LOE230" s="135"/>
      <c r="LOF230" s="135"/>
      <c r="LOG230" s="135"/>
      <c r="LOH230" s="135"/>
      <c r="LOI230" s="135"/>
      <c r="LOJ230" s="135"/>
      <c r="LOK230" s="135"/>
      <c r="LOL230" s="135"/>
      <c r="LOM230" s="135"/>
      <c r="LON230" s="135"/>
      <c r="LOO230" s="135"/>
      <c r="LOP230" s="135"/>
      <c r="LOQ230" s="135"/>
      <c r="LOR230" s="135"/>
      <c r="LOS230" s="135"/>
      <c r="LOT230" s="135"/>
      <c r="LOU230" s="135"/>
      <c r="LOV230" s="135"/>
      <c r="LOW230" s="135"/>
      <c r="LOX230" s="135"/>
      <c r="LOY230" s="135"/>
      <c r="LOZ230" s="135"/>
      <c r="LPA230" s="135"/>
      <c r="LPB230" s="135"/>
      <c r="LPC230" s="135"/>
      <c r="LPD230" s="135"/>
      <c r="LPE230" s="135"/>
      <c r="LPF230" s="135"/>
      <c r="LPG230" s="135"/>
      <c r="LPH230" s="135"/>
      <c r="LPI230" s="135"/>
      <c r="LPJ230" s="135"/>
      <c r="LPK230" s="135"/>
      <c r="LPL230" s="135"/>
      <c r="LPM230" s="135"/>
      <c r="LPN230" s="135"/>
      <c r="LPO230" s="135"/>
      <c r="LPP230" s="135"/>
      <c r="LPQ230" s="135"/>
      <c r="LPR230" s="135"/>
      <c r="LPS230" s="135"/>
      <c r="LPT230" s="135"/>
      <c r="LPU230" s="135"/>
      <c r="LPV230" s="135"/>
      <c r="LPW230" s="135"/>
      <c r="LPX230" s="135"/>
      <c r="LPY230" s="135"/>
      <c r="LPZ230" s="135"/>
      <c r="LQA230" s="135"/>
      <c r="LQB230" s="135"/>
      <c r="LQC230" s="135"/>
      <c r="LQD230" s="135"/>
      <c r="LQE230" s="135"/>
      <c r="LQF230" s="135"/>
      <c r="LQG230" s="135"/>
      <c r="LQH230" s="135"/>
      <c r="LQI230" s="135"/>
      <c r="LQJ230" s="135"/>
      <c r="LQK230" s="135"/>
      <c r="LQL230" s="135"/>
      <c r="LQM230" s="135"/>
      <c r="LQN230" s="135"/>
      <c r="LQO230" s="135"/>
      <c r="LQP230" s="135"/>
      <c r="LQQ230" s="135"/>
      <c r="LQR230" s="135"/>
      <c r="LQS230" s="135"/>
      <c r="LQT230" s="135"/>
      <c r="LQU230" s="135"/>
      <c r="LQV230" s="135"/>
      <c r="LQW230" s="135"/>
      <c r="LQX230" s="135"/>
      <c r="LQY230" s="135"/>
      <c r="LQZ230" s="135"/>
      <c r="LRA230" s="135"/>
      <c r="LRB230" s="135"/>
      <c r="LRC230" s="135"/>
      <c r="LRD230" s="135"/>
      <c r="LRE230" s="135"/>
      <c r="LRF230" s="135"/>
      <c r="LRG230" s="135"/>
      <c r="LRH230" s="135"/>
      <c r="LRI230" s="135"/>
      <c r="LRJ230" s="135"/>
      <c r="LRK230" s="135"/>
      <c r="LRL230" s="135"/>
      <c r="LRM230" s="135"/>
      <c r="LRN230" s="135"/>
      <c r="LRO230" s="135"/>
      <c r="LRP230" s="135"/>
      <c r="LRQ230" s="135"/>
      <c r="LRR230" s="135"/>
      <c r="LRS230" s="135"/>
      <c r="LRT230" s="135"/>
      <c r="LRU230" s="135"/>
      <c r="LRV230" s="135"/>
      <c r="LRW230" s="135"/>
      <c r="LRX230" s="135"/>
      <c r="LRY230" s="135"/>
      <c r="LRZ230" s="135"/>
      <c r="LSA230" s="135"/>
      <c r="LSB230" s="135"/>
      <c r="LSC230" s="135"/>
      <c r="LSD230" s="135"/>
      <c r="LSE230" s="135"/>
      <c r="LSF230" s="135"/>
      <c r="LSG230" s="135"/>
      <c r="LSH230" s="135"/>
      <c r="LSI230" s="135"/>
      <c r="LSJ230" s="135"/>
      <c r="LSK230" s="135"/>
      <c r="LSL230" s="135"/>
      <c r="LSM230" s="135"/>
      <c r="LSN230" s="135"/>
      <c r="LSO230" s="135"/>
      <c r="LSP230" s="135"/>
      <c r="LSQ230" s="135"/>
      <c r="LSR230" s="135"/>
      <c r="LSS230" s="135"/>
      <c r="LST230" s="135"/>
      <c r="LSU230" s="135"/>
      <c r="LSV230" s="135"/>
      <c r="LSW230" s="135"/>
      <c r="LSX230" s="135"/>
      <c r="LSY230" s="135"/>
      <c r="LSZ230" s="135"/>
      <c r="LTA230" s="135"/>
      <c r="LTB230" s="135"/>
      <c r="LTC230" s="135"/>
      <c r="LTD230" s="135"/>
      <c r="LTE230" s="135"/>
      <c r="LTF230" s="135"/>
      <c r="LTG230" s="135"/>
      <c r="LTH230" s="135"/>
      <c r="LTI230" s="135"/>
      <c r="LTJ230" s="135"/>
      <c r="LTK230" s="135"/>
      <c r="LTL230" s="135"/>
      <c r="LTM230" s="135"/>
      <c r="LTN230" s="135"/>
      <c r="LTO230" s="135"/>
      <c r="LTP230" s="135"/>
      <c r="LTQ230" s="135"/>
      <c r="LTR230" s="135"/>
      <c r="LTS230" s="135"/>
      <c r="LTT230" s="135"/>
      <c r="LTU230" s="135"/>
      <c r="LTV230" s="135"/>
      <c r="LTW230" s="135"/>
      <c r="LTX230" s="135"/>
      <c r="LTY230" s="135"/>
      <c r="LTZ230" s="135"/>
      <c r="LUA230" s="135"/>
      <c r="LUB230" s="135"/>
      <c r="LUC230" s="135"/>
      <c r="LUD230" s="135"/>
      <c r="LUE230" s="135"/>
      <c r="LUF230" s="135"/>
      <c r="LUG230" s="135"/>
      <c r="LUH230" s="135"/>
      <c r="LUI230" s="135"/>
      <c r="LUJ230" s="135"/>
      <c r="LUK230" s="135"/>
      <c r="LUL230" s="135"/>
      <c r="LUM230" s="135"/>
      <c r="LUN230" s="135"/>
      <c r="LUO230" s="135"/>
      <c r="LUP230" s="135"/>
      <c r="LUQ230" s="135"/>
      <c r="LUR230" s="135"/>
      <c r="LUS230" s="135"/>
      <c r="LUT230" s="135"/>
      <c r="LUU230" s="135"/>
      <c r="LUV230" s="135"/>
      <c r="LUW230" s="135"/>
      <c r="LUX230" s="135"/>
      <c r="LUY230" s="135"/>
      <c r="LUZ230" s="135"/>
      <c r="LVA230" s="135"/>
      <c r="LVB230" s="135"/>
      <c r="LVC230" s="135"/>
      <c r="LVD230" s="135"/>
      <c r="LVE230" s="135"/>
      <c r="LVF230" s="135"/>
      <c r="LVG230" s="135"/>
      <c r="LVH230" s="135"/>
      <c r="LVI230" s="135"/>
      <c r="LVJ230" s="135"/>
      <c r="LVK230" s="135"/>
      <c r="LVL230" s="135"/>
      <c r="LVM230" s="135"/>
      <c r="LVN230" s="135"/>
      <c r="LVO230" s="135"/>
      <c r="LVP230" s="135"/>
      <c r="LVQ230" s="135"/>
      <c r="LVR230" s="135"/>
      <c r="LVS230" s="135"/>
      <c r="LVT230" s="135"/>
      <c r="LVU230" s="135"/>
      <c r="LVV230" s="135"/>
      <c r="LVW230" s="135"/>
      <c r="LVX230" s="135"/>
      <c r="LVY230" s="135"/>
      <c r="LVZ230" s="135"/>
      <c r="LWA230" s="135"/>
      <c r="LWB230" s="135"/>
      <c r="LWC230" s="135"/>
      <c r="LWD230" s="135"/>
      <c r="LWE230" s="135"/>
      <c r="LWF230" s="135"/>
      <c r="LWG230" s="135"/>
      <c r="LWH230" s="135"/>
      <c r="LWI230" s="135"/>
      <c r="LWJ230" s="135"/>
      <c r="LWK230" s="135"/>
      <c r="LWL230" s="135"/>
      <c r="LWM230" s="135"/>
      <c r="LWN230" s="135"/>
      <c r="LWO230" s="135"/>
      <c r="LWP230" s="135"/>
      <c r="LWQ230" s="135"/>
      <c r="LWR230" s="135"/>
      <c r="LWS230" s="135"/>
      <c r="LWT230" s="135"/>
      <c r="LWU230" s="135"/>
      <c r="LWV230" s="135"/>
      <c r="LWW230" s="135"/>
      <c r="LWX230" s="135"/>
      <c r="LWY230" s="135"/>
      <c r="LWZ230" s="135"/>
      <c r="LXA230" s="135"/>
      <c r="LXB230" s="135"/>
      <c r="LXC230" s="135"/>
      <c r="LXD230" s="135"/>
      <c r="LXE230" s="135"/>
      <c r="LXF230" s="135"/>
      <c r="LXG230" s="135"/>
      <c r="LXH230" s="135"/>
      <c r="LXI230" s="135"/>
      <c r="LXJ230" s="135"/>
      <c r="LXK230" s="135"/>
      <c r="LXL230" s="135"/>
      <c r="LXM230" s="135"/>
      <c r="LXN230" s="135"/>
      <c r="LXO230" s="135"/>
      <c r="LXP230" s="135"/>
      <c r="LXQ230" s="135"/>
      <c r="LXR230" s="135"/>
      <c r="LXS230" s="135"/>
      <c r="LXT230" s="135"/>
      <c r="LXU230" s="135"/>
      <c r="LXV230" s="135"/>
      <c r="LXW230" s="135"/>
      <c r="LXX230" s="135"/>
      <c r="LXY230" s="135"/>
      <c r="LXZ230" s="135"/>
      <c r="LYA230" s="135"/>
      <c r="LYB230" s="135"/>
      <c r="LYC230" s="135"/>
      <c r="LYD230" s="135"/>
      <c r="LYE230" s="135"/>
      <c r="LYF230" s="135"/>
      <c r="LYG230" s="135"/>
      <c r="LYH230" s="135"/>
      <c r="LYI230" s="135"/>
      <c r="LYJ230" s="135"/>
      <c r="LYK230" s="135"/>
      <c r="LYL230" s="135"/>
      <c r="LYM230" s="135"/>
      <c r="LYN230" s="135"/>
      <c r="LYO230" s="135"/>
      <c r="LYP230" s="135"/>
      <c r="LYQ230" s="135"/>
      <c r="LYR230" s="135"/>
      <c r="LYS230" s="135"/>
      <c r="LYT230" s="135"/>
      <c r="LYU230" s="135"/>
      <c r="LYV230" s="135"/>
      <c r="LYW230" s="135"/>
      <c r="LYX230" s="135"/>
      <c r="LYY230" s="135"/>
      <c r="LYZ230" s="135"/>
      <c r="LZA230" s="135"/>
      <c r="LZB230" s="135"/>
      <c r="LZC230" s="135"/>
      <c r="LZD230" s="135"/>
      <c r="LZE230" s="135"/>
      <c r="LZF230" s="135"/>
      <c r="LZG230" s="135"/>
      <c r="LZH230" s="135"/>
      <c r="LZI230" s="135"/>
      <c r="LZJ230" s="135"/>
      <c r="LZK230" s="135"/>
      <c r="LZL230" s="135"/>
      <c r="LZM230" s="135"/>
      <c r="LZN230" s="135"/>
      <c r="LZO230" s="135"/>
      <c r="LZP230" s="135"/>
      <c r="LZQ230" s="135"/>
      <c r="LZR230" s="135"/>
      <c r="LZS230" s="135"/>
      <c r="LZT230" s="135"/>
      <c r="LZU230" s="135"/>
      <c r="LZV230" s="135"/>
      <c r="LZW230" s="135"/>
      <c r="LZX230" s="135"/>
      <c r="LZY230" s="135"/>
      <c r="LZZ230" s="135"/>
      <c r="MAA230" s="135"/>
      <c r="MAB230" s="135"/>
      <c r="MAC230" s="135"/>
      <c r="MAD230" s="135"/>
      <c r="MAE230" s="135"/>
      <c r="MAF230" s="135"/>
      <c r="MAG230" s="135"/>
      <c r="MAH230" s="135"/>
      <c r="MAI230" s="135"/>
      <c r="MAJ230" s="135"/>
      <c r="MAK230" s="135"/>
      <c r="MAL230" s="135"/>
      <c r="MAM230" s="135"/>
      <c r="MAN230" s="135"/>
      <c r="MAO230" s="135"/>
      <c r="MAP230" s="135"/>
      <c r="MAQ230" s="135"/>
      <c r="MAR230" s="135"/>
      <c r="MAS230" s="135"/>
      <c r="MAT230" s="135"/>
      <c r="MAU230" s="135"/>
      <c r="MAV230" s="135"/>
      <c r="MAW230" s="135"/>
      <c r="MAX230" s="135"/>
      <c r="MAY230" s="135"/>
      <c r="MAZ230" s="135"/>
      <c r="MBA230" s="135"/>
      <c r="MBB230" s="135"/>
      <c r="MBC230" s="135"/>
      <c r="MBD230" s="135"/>
      <c r="MBE230" s="135"/>
      <c r="MBF230" s="135"/>
      <c r="MBG230" s="135"/>
      <c r="MBH230" s="135"/>
      <c r="MBI230" s="135"/>
      <c r="MBJ230" s="135"/>
      <c r="MBK230" s="135"/>
      <c r="MBL230" s="135"/>
      <c r="MBM230" s="135"/>
      <c r="MBN230" s="135"/>
      <c r="MBO230" s="135"/>
      <c r="MBP230" s="135"/>
      <c r="MBQ230" s="135"/>
      <c r="MBR230" s="135"/>
      <c r="MBS230" s="135"/>
      <c r="MBT230" s="135"/>
      <c r="MBU230" s="135"/>
      <c r="MBV230" s="135"/>
      <c r="MBW230" s="135"/>
      <c r="MBX230" s="135"/>
      <c r="MBY230" s="135"/>
      <c r="MBZ230" s="135"/>
      <c r="MCA230" s="135"/>
      <c r="MCB230" s="135"/>
      <c r="MCC230" s="135"/>
      <c r="MCD230" s="135"/>
      <c r="MCE230" s="135"/>
      <c r="MCF230" s="135"/>
      <c r="MCG230" s="135"/>
      <c r="MCH230" s="135"/>
      <c r="MCI230" s="135"/>
      <c r="MCJ230" s="135"/>
      <c r="MCK230" s="135"/>
      <c r="MCL230" s="135"/>
      <c r="MCM230" s="135"/>
      <c r="MCN230" s="135"/>
      <c r="MCO230" s="135"/>
      <c r="MCP230" s="135"/>
      <c r="MCQ230" s="135"/>
      <c r="MCR230" s="135"/>
      <c r="MCS230" s="135"/>
      <c r="MCT230" s="135"/>
      <c r="MCU230" s="135"/>
      <c r="MCV230" s="135"/>
      <c r="MCW230" s="135"/>
      <c r="MCX230" s="135"/>
      <c r="MCY230" s="135"/>
      <c r="MCZ230" s="135"/>
      <c r="MDA230" s="135"/>
      <c r="MDB230" s="135"/>
      <c r="MDC230" s="135"/>
      <c r="MDD230" s="135"/>
      <c r="MDE230" s="135"/>
      <c r="MDF230" s="135"/>
      <c r="MDG230" s="135"/>
      <c r="MDH230" s="135"/>
      <c r="MDI230" s="135"/>
      <c r="MDJ230" s="135"/>
      <c r="MDK230" s="135"/>
      <c r="MDL230" s="135"/>
      <c r="MDM230" s="135"/>
      <c r="MDN230" s="135"/>
      <c r="MDO230" s="135"/>
      <c r="MDP230" s="135"/>
      <c r="MDQ230" s="135"/>
      <c r="MDR230" s="135"/>
      <c r="MDS230" s="135"/>
      <c r="MDT230" s="135"/>
      <c r="MDU230" s="135"/>
      <c r="MDV230" s="135"/>
      <c r="MDW230" s="135"/>
      <c r="MDX230" s="135"/>
      <c r="MDY230" s="135"/>
      <c r="MDZ230" s="135"/>
      <c r="MEA230" s="135"/>
      <c r="MEB230" s="135"/>
      <c r="MEC230" s="135"/>
      <c r="MED230" s="135"/>
      <c r="MEE230" s="135"/>
      <c r="MEF230" s="135"/>
      <c r="MEG230" s="135"/>
      <c r="MEH230" s="135"/>
      <c r="MEI230" s="135"/>
      <c r="MEJ230" s="135"/>
      <c r="MEK230" s="135"/>
      <c r="MEL230" s="135"/>
      <c r="MEM230" s="135"/>
      <c r="MEN230" s="135"/>
      <c r="MEO230" s="135"/>
      <c r="MEP230" s="135"/>
      <c r="MEQ230" s="135"/>
      <c r="MER230" s="135"/>
      <c r="MES230" s="135"/>
      <c r="MET230" s="135"/>
      <c r="MEU230" s="135"/>
      <c r="MEV230" s="135"/>
      <c r="MEW230" s="135"/>
      <c r="MEX230" s="135"/>
      <c r="MEY230" s="135"/>
      <c r="MEZ230" s="135"/>
      <c r="MFA230" s="135"/>
      <c r="MFB230" s="135"/>
      <c r="MFC230" s="135"/>
      <c r="MFD230" s="135"/>
      <c r="MFE230" s="135"/>
      <c r="MFF230" s="135"/>
      <c r="MFG230" s="135"/>
      <c r="MFH230" s="135"/>
      <c r="MFI230" s="135"/>
      <c r="MFJ230" s="135"/>
      <c r="MFK230" s="135"/>
      <c r="MFL230" s="135"/>
      <c r="MFM230" s="135"/>
      <c r="MFN230" s="135"/>
      <c r="MFO230" s="135"/>
      <c r="MFP230" s="135"/>
      <c r="MFQ230" s="135"/>
      <c r="MFR230" s="135"/>
      <c r="MFS230" s="135"/>
      <c r="MFT230" s="135"/>
      <c r="MFU230" s="135"/>
      <c r="MFV230" s="135"/>
      <c r="MFW230" s="135"/>
      <c r="MFX230" s="135"/>
      <c r="MFY230" s="135"/>
      <c r="MFZ230" s="135"/>
      <c r="MGA230" s="135"/>
      <c r="MGB230" s="135"/>
      <c r="MGC230" s="135"/>
      <c r="MGD230" s="135"/>
      <c r="MGE230" s="135"/>
      <c r="MGF230" s="135"/>
      <c r="MGG230" s="135"/>
      <c r="MGH230" s="135"/>
      <c r="MGI230" s="135"/>
      <c r="MGJ230" s="135"/>
      <c r="MGK230" s="135"/>
      <c r="MGL230" s="135"/>
      <c r="MGM230" s="135"/>
      <c r="MGN230" s="135"/>
      <c r="MGO230" s="135"/>
      <c r="MGP230" s="135"/>
      <c r="MGQ230" s="135"/>
      <c r="MGR230" s="135"/>
      <c r="MGS230" s="135"/>
      <c r="MGT230" s="135"/>
      <c r="MGU230" s="135"/>
      <c r="MGV230" s="135"/>
      <c r="MGW230" s="135"/>
      <c r="MGX230" s="135"/>
      <c r="MGY230" s="135"/>
      <c r="MGZ230" s="135"/>
      <c r="MHA230" s="135"/>
      <c r="MHB230" s="135"/>
      <c r="MHC230" s="135"/>
      <c r="MHD230" s="135"/>
      <c r="MHE230" s="135"/>
      <c r="MHF230" s="135"/>
      <c r="MHG230" s="135"/>
      <c r="MHH230" s="135"/>
      <c r="MHI230" s="135"/>
      <c r="MHJ230" s="135"/>
      <c r="MHK230" s="135"/>
      <c r="MHL230" s="135"/>
      <c r="MHM230" s="135"/>
      <c r="MHN230" s="135"/>
      <c r="MHO230" s="135"/>
      <c r="MHP230" s="135"/>
      <c r="MHQ230" s="135"/>
      <c r="MHR230" s="135"/>
      <c r="MHS230" s="135"/>
      <c r="MHT230" s="135"/>
      <c r="MHU230" s="135"/>
      <c r="MHV230" s="135"/>
      <c r="MHW230" s="135"/>
      <c r="MHX230" s="135"/>
      <c r="MHY230" s="135"/>
      <c r="MHZ230" s="135"/>
      <c r="MIA230" s="135"/>
      <c r="MIB230" s="135"/>
      <c r="MIC230" s="135"/>
      <c r="MID230" s="135"/>
      <c r="MIE230" s="135"/>
      <c r="MIF230" s="135"/>
      <c r="MIG230" s="135"/>
      <c r="MIH230" s="135"/>
      <c r="MII230" s="135"/>
      <c r="MIJ230" s="135"/>
      <c r="MIK230" s="135"/>
      <c r="MIL230" s="135"/>
      <c r="MIM230" s="135"/>
      <c r="MIN230" s="135"/>
      <c r="MIO230" s="135"/>
      <c r="MIP230" s="135"/>
      <c r="MIQ230" s="135"/>
      <c r="MIR230" s="135"/>
      <c r="MIS230" s="135"/>
      <c r="MIT230" s="135"/>
      <c r="MIU230" s="135"/>
      <c r="MIV230" s="135"/>
      <c r="MIW230" s="135"/>
      <c r="MIX230" s="135"/>
      <c r="MIY230" s="135"/>
      <c r="MIZ230" s="135"/>
      <c r="MJA230" s="135"/>
      <c r="MJB230" s="135"/>
      <c r="MJC230" s="135"/>
      <c r="MJD230" s="135"/>
      <c r="MJE230" s="135"/>
      <c r="MJF230" s="135"/>
      <c r="MJG230" s="135"/>
      <c r="MJH230" s="135"/>
      <c r="MJI230" s="135"/>
      <c r="MJJ230" s="135"/>
      <c r="MJK230" s="135"/>
      <c r="MJL230" s="135"/>
      <c r="MJM230" s="135"/>
      <c r="MJN230" s="135"/>
      <c r="MJO230" s="135"/>
      <c r="MJP230" s="135"/>
      <c r="MJQ230" s="135"/>
      <c r="MJR230" s="135"/>
      <c r="MJS230" s="135"/>
      <c r="MJT230" s="135"/>
      <c r="MJU230" s="135"/>
      <c r="MJV230" s="135"/>
      <c r="MJW230" s="135"/>
      <c r="MJX230" s="135"/>
      <c r="MJY230" s="135"/>
      <c r="MJZ230" s="135"/>
      <c r="MKA230" s="135"/>
      <c r="MKB230" s="135"/>
      <c r="MKC230" s="135"/>
      <c r="MKD230" s="135"/>
      <c r="MKE230" s="135"/>
      <c r="MKF230" s="135"/>
      <c r="MKG230" s="135"/>
      <c r="MKH230" s="135"/>
      <c r="MKI230" s="135"/>
      <c r="MKJ230" s="135"/>
      <c r="MKK230" s="135"/>
      <c r="MKL230" s="135"/>
      <c r="MKM230" s="135"/>
      <c r="MKN230" s="135"/>
      <c r="MKO230" s="135"/>
      <c r="MKP230" s="135"/>
      <c r="MKQ230" s="135"/>
      <c r="MKR230" s="135"/>
      <c r="MKS230" s="135"/>
      <c r="MKT230" s="135"/>
      <c r="MKU230" s="135"/>
      <c r="MKV230" s="135"/>
      <c r="MKW230" s="135"/>
      <c r="MKX230" s="135"/>
      <c r="MKY230" s="135"/>
      <c r="MKZ230" s="135"/>
      <c r="MLA230" s="135"/>
      <c r="MLB230" s="135"/>
      <c r="MLC230" s="135"/>
      <c r="MLD230" s="135"/>
      <c r="MLE230" s="135"/>
      <c r="MLF230" s="135"/>
      <c r="MLG230" s="135"/>
      <c r="MLH230" s="135"/>
      <c r="MLI230" s="135"/>
      <c r="MLJ230" s="135"/>
      <c r="MLK230" s="135"/>
      <c r="MLL230" s="135"/>
      <c r="MLM230" s="135"/>
      <c r="MLN230" s="135"/>
      <c r="MLO230" s="135"/>
      <c r="MLP230" s="135"/>
      <c r="MLQ230" s="135"/>
      <c r="MLR230" s="135"/>
      <c r="MLS230" s="135"/>
      <c r="MLT230" s="135"/>
      <c r="MLU230" s="135"/>
      <c r="MLV230" s="135"/>
      <c r="MLW230" s="135"/>
      <c r="MLX230" s="135"/>
      <c r="MLY230" s="135"/>
      <c r="MLZ230" s="135"/>
      <c r="MMA230" s="135"/>
      <c r="MMB230" s="135"/>
      <c r="MMC230" s="135"/>
      <c r="MMD230" s="135"/>
      <c r="MME230" s="135"/>
      <c r="MMF230" s="135"/>
      <c r="MMG230" s="135"/>
      <c r="MMH230" s="135"/>
      <c r="MMI230" s="135"/>
      <c r="MMJ230" s="135"/>
      <c r="MMK230" s="135"/>
      <c r="MML230" s="135"/>
      <c r="MMM230" s="135"/>
      <c r="MMN230" s="135"/>
      <c r="MMO230" s="135"/>
      <c r="MMP230" s="135"/>
      <c r="MMQ230" s="135"/>
      <c r="MMR230" s="135"/>
      <c r="MMS230" s="135"/>
      <c r="MMT230" s="135"/>
      <c r="MMU230" s="135"/>
      <c r="MMV230" s="135"/>
      <c r="MMW230" s="135"/>
      <c r="MMX230" s="135"/>
      <c r="MMY230" s="135"/>
      <c r="MMZ230" s="135"/>
      <c r="MNA230" s="135"/>
      <c r="MNB230" s="135"/>
      <c r="MNC230" s="135"/>
      <c r="MND230" s="135"/>
      <c r="MNE230" s="135"/>
      <c r="MNF230" s="135"/>
      <c r="MNG230" s="135"/>
      <c r="MNH230" s="135"/>
      <c r="MNI230" s="135"/>
      <c r="MNJ230" s="135"/>
      <c r="MNK230" s="135"/>
      <c r="MNL230" s="135"/>
      <c r="MNM230" s="135"/>
      <c r="MNN230" s="135"/>
      <c r="MNO230" s="135"/>
      <c r="MNP230" s="135"/>
      <c r="MNQ230" s="135"/>
      <c r="MNR230" s="135"/>
      <c r="MNS230" s="135"/>
      <c r="MNT230" s="135"/>
      <c r="MNU230" s="135"/>
      <c r="MNV230" s="135"/>
      <c r="MNW230" s="135"/>
      <c r="MNX230" s="135"/>
      <c r="MNY230" s="135"/>
      <c r="MNZ230" s="135"/>
      <c r="MOA230" s="135"/>
      <c r="MOB230" s="135"/>
      <c r="MOC230" s="135"/>
      <c r="MOD230" s="135"/>
      <c r="MOE230" s="135"/>
      <c r="MOF230" s="135"/>
      <c r="MOG230" s="135"/>
      <c r="MOH230" s="135"/>
      <c r="MOI230" s="135"/>
      <c r="MOJ230" s="135"/>
      <c r="MOK230" s="135"/>
      <c r="MOL230" s="135"/>
      <c r="MOM230" s="135"/>
      <c r="MON230" s="135"/>
      <c r="MOO230" s="135"/>
      <c r="MOP230" s="135"/>
      <c r="MOQ230" s="135"/>
      <c r="MOR230" s="135"/>
      <c r="MOS230" s="135"/>
      <c r="MOT230" s="135"/>
      <c r="MOU230" s="135"/>
      <c r="MOV230" s="135"/>
      <c r="MOW230" s="135"/>
      <c r="MOX230" s="135"/>
      <c r="MOY230" s="135"/>
      <c r="MOZ230" s="135"/>
      <c r="MPA230" s="135"/>
      <c r="MPB230" s="135"/>
      <c r="MPC230" s="135"/>
      <c r="MPD230" s="135"/>
      <c r="MPE230" s="135"/>
      <c r="MPF230" s="135"/>
      <c r="MPG230" s="135"/>
      <c r="MPH230" s="135"/>
      <c r="MPI230" s="135"/>
      <c r="MPJ230" s="135"/>
      <c r="MPK230" s="135"/>
      <c r="MPL230" s="135"/>
      <c r="MPM230" s="135"/>
      <c r="MPN230" s="135"/>
      <c r="MPO230" s="135"/>
      <c r="MPP230" s="135"/>
      <c r="MPQ230" s="135"/>
      <c r="MPR230" s="135"/>
      <c r="MPS230" s="135"/>
      <c r="MPT230" s="135"/>
      <c r="MPU230" s="135"/>
      <c r="MPV230" s="135"/>
      <c r="MPW230" s="135"/>
      <c r="MPX230" s="135"/>
      <c r="MPY230" s="135"/>
      <c r="MPZ230" s="135"/>
      <c r="MQA230" s="135"/>
      <c r="MQB230" s="135"/>
      <c r="MQC230" s="135"/>
      <c r="MQD230" s="135"/>
      <c r="MQE230" s="135"/>
      <c r="MQF230" s="135"/>
      <c r="MQG230" s="135"/>
      <c r="MQH230" s="135"/>
      <c r="MQI230" s="135"/>
      <c r="MQJ230" s="135"/>
      <c r="MQK230" s="135"/>
      <c r="MQL230" s="135"/>
      <c r="MQM230" s="135"/>
      <c r="MQN230" s="135"/>
      <c r="MQO230" s="135"/>
      <c r="MQP230" s="135"/>
      <c r="MQQ230" s="135"/>
      <c r="MQR230" s="135"/>
      <c r="MQS230" s="135"/>
      <c r="MQT230" s="135"/>
      <c r="MQU230" s="135"/>
      <c r="MQV230" s="135"/>
      <c r="MQW230" s="135"/>
      <c r="MQX230" s="135"/>
      <c r="MQY230" s="135"/>
      <c r="MQZ230" s="135"/>
      <c r="MRA230" s="135"/>
      <c r="MRB230" s="135"/>
      <c r="MRC230" s="135"/>
      <c r="MRD230" s="135"/>
      <c r="MRE230" s="135"/>
      <c r="MRF230" s="135"/>
      <c r="MRG230" s="135"/>
      <c r="MRH230" s="135"/>
      <c r="MRI230" s="135"/>
      <c r="MRJ230" s="135"/>
      <c r="MRK230" s="135"/>
      <c r="MRL230" s="135"/>
      <c r="MRM230" s="135"/>
      <c r="MRN230" s="135"/>
      <c r="MRO230" s="135"/>
      <c r="MRP230" s="135"/>
      <c r="MRQ230" s="135"/>
      <c r="MRR230" s="135"/>
      <c r="MRS230" s="135"/>
      <c r="MRT230" s="135"/>
      <c r="MRU230" s="135"/>
      <c r="MRV230" s="135"/>
      <c r="MRW230" s="135"/>
      <c r="MRX230" s="135"/>
      <c r="MRY230" s="135"/>
      <c r="MRZ230" s="135"/>
      <c r="MSA230" s="135"/>
      <c r="MSB230" s="135"/>
      <c r="MSC230" s="135"/>
      <c r="MSD230" s="135"/>
      <c r="MSE230" s="135"/>
      <c r="MSF230" s="135"/>
      <c r="MSG230" s="135"/>
      <c r="MSH230" s="135"/>
      <c r="MSI230" s="135"/>
      <c r="MSJ230" s="135"/>
      <c r="MSK230" s="135"/>
      <c r="MSL230" s="135"/>
      <c r="MSM230" s="135"/>
      <c r="MSN230" s="135"/>
      <c r="MSO230" s="135"/>
      <c r="MSP230" s="135"/>
      <c r="MSQ230" s="135"/>
      <c r="MSR230" s="135"/>
      <c r="MSS230" s="135"/>
      <c r="MST230" s="135"/>
      <c r="MSU230" s="135"/>
      <c r="MSV230" s="135"/>
      <c r="MSW230" s="135"/>
      <c r="MSX230" s="135"/>
      <c r="MSY230" s="135"/>
      <c r="MSZ230" s="135"/>
      <c r="MTA230" s="135"/>
      <c r="MTB230" s="135"/>
      <c r="MTC230" s="135"/>
      <c r="MTD230" s="135"/>
      <c r="MTE230" s="135"/>
      <c r="MTF230" s="135"/>
      <c r="MTG230" s="135"/>
      <c r="MTH230" s="135"/>
      <c r="MTI230" s="135"/>
      <c r="MTJ230" s="135"/>
      <c r="MTK230" s="135"/>
      <c r="MTL230" s="135"/>
      <c r="MTM230" s="135"/>
      <c r="MTN230" s="135"/>
      <c r="MTO230" s="135"/>
      <c r="MTP230" s="135"/>
      <c r="MTQ230" s="135"/>
      <c r="MTR230" s="135"/>
      <c r="MTS230" s="135"/>
      <c r="MTT230" s="135"/>
      <c r="MTU230" s="135"/>
      <c r="MTV230" s="135"/>
      <c r="MTW230" s="135"/>
      <c r="MTX230" s="135"/>
      <c r="MTY230" s="135"/>
      <c r="MTZ230" s="135"/>
      <c r="MUA230" s="135"/>
      <c r="MUB230" s="135"/>
      <c r="MUC230" s="135"/>
      <c r="MUD230" s="135"/>
      <c r="MUE230" s="135"/>
      <c r="MUF230" s="135"/>
      <c r="MUG230" s="135"/>
      <c r="MUH230" s="135"/>
      <c r="MUI230" s="135"/>
      <c r="MUJ230" s="135"/>
      <c r="MUK230" s="135"/>
      <c r="MUL230" s="135"/>
      <c r="MUM230" s="135"/>
      <c r="MUN230" s="135"/>
      <c r="MUO230" s="135"/>
      <c r="MUP230" s="135"/>
      <c r="MUQ230" s="135"/>
      <c r="MUR230" s="135"/>
      <c r="MUS230" s="135"/>
      <c r="MUT230" s="135"/>
      <c r="MUU230" s="135"/>
      <c r="MUV230" s="135"/>
      <c r="MUW230" s="135"/>
      <c r="MUX230" s="135"/>
      <c r="MUY230" s="135"/>
      <c r="MUZ230" s="135"/>
      <c r="MVA230" s="135"/>
      <c r="MVB230" s="135"/>
      <c r="MVC230" s="135"/>
      <c r="MVD230" s="135"/>
      <c r="MVE230" s="135"/>
      <c r="MVF230" s="135"/>
      <c r="MVG230" s="135"/>
      <c r="MVH230" s="135"/>
      <c r="MVI230" s="135"/>
      <c r="MVJ230" s="135"/>
      <c r="MVK230" s="135"/>
      <c r="MVL230" s="135"/>
      <c r="MVM230" s="135"/>
      <c r="MVN230" s="135"/>
      <c r="MVO230" s="135"/>
      <c r="MVP230" s="135"/>
      <c r="MVQ230" s="135"/>
      <c r="MVR230" s="135"/>
      <c r="MVS230" s="135"/>
      <c r="MVT230" s="135"/>
      <c r="MVU230" s="135"/>
      <c r="MVV230" s="135"/>
      <c r="MVW230" s="135"/>
      <c r="MVX230" s="135"/>
      <c r="MVY230" s="135"/>
      <c r="MVZ230" s="135"/>
      <c r="MWA230" s="135"/>
      <c r="MWB230" s="135"/>
      <c r="MWC230" s="135"/>
      <c r="MWD230" s="135"/>
      <c r="MWE230" s="135"/>
      <c r="MWF230" s="135"/>
      <c r="MWG230" s="135"/>
      <c r="MWH230" s="135"/>
      <c r="MWI230" s="135"/>
      <c r="MWJ230" s="135"/>
      <c r="MWK230" s="135"/>
      <c r="MWL230" s="135"/>
      <c r="MWM230" s="135"/>
      <c r="MWN230" s="135"/>
      <c r="MWO230" s="135"/>
      <c r="MWP230" s="135"/>
      <c r="MWQ230" s="135"/>
      <c r="MWR230" s="135"/>
      <c r="MWS230" s="135"/>
      <c r="MWT230" s="135"/>
      <c r="MWU230" s="135"/>
      <c r="MWV230" s="135"/>
      <c r="MWW230" s="135"/>
      <c r="MWX230" s="135"/>
      <c r="MWY230" s="135"/>
      <c r="MWZ230" s="135"/>
      <c r="MXA230" s="135"/>
      <c r="MXB230" s="135"/>
      <c r="MXC230" s="135"/>
      <c r="MXD230" s="135"/>
      <c r="MXE230" s="135"/>
      <c r="MXF230" s="135"/>
      <c r="MXG230" s="135"/>
      <c r="MXH230" s="135"/>
      <c r="MXI230" s="135"/>
      <c r="MXJ230" s="135"/>
      <c r="MXK230" s="135"/>
      <c r="MXL230" s="135"/>
      <c r="MXM230" s="135"/>
      <c r="MXN230" s="135"/>
      <c r="MXO230" s="135"/>
      <c r="MXP230" s="135"/>
      <c r="MXQ230" s="135"/>
      <c r="MXR230" s="135"/>
      <c r="MXS230" s="135"/>
      <c r="MXT230" s="135"/>
      <c r="MXU230" s="135"/>
      <c r="MXV230" s="135"/>
      <c r="MXW230" s="135"/>
      <c r="MXX230" s="135"/>
      <c r="MXY230" s="135"/>
      <c r="MXZ230" s="135"/>
      <c r="MYA230" s="135"/>
      <c r="MYB230" s="135"/>
      <c r="MYC230" s="135"/>
      <c r="MYD230" s="135"/>
      <c r="MYE230" s="135"/>
      <c r="MYF230" s="135"/>
      <c r="MYG230" s="135"/>
      <c r="MYH230" s="135"/>
      <c r="MYI230" s="135"/>
      <c r="MYJ230" s="135"/>
      <c r="MYK230" s="135"/>
      <c r="MYL230" s="135"/>
      <c r="MYM230" s="135"/>
      <c r="MYN230" s="135"/>
      <c r="MYO230" s="135"/>
      <c r="MYP230" s="135"/>
      <c r="MYQ230" s="135"/>
      <c r="MYR230" s="135"/>
      <c r="MYS230" s="135"/>
      <c r="MYT230" s="135"/>
      <c r="MYU230" s="135"/>
      <c r="MYV230" s="135"/>
      <c r="MYW230" s="135"/>
      <c r="MYX230" s="135"/>
      <c r="MYY230" s="135"/>
      <c r="MYZ230" s="135"/>
      <c r="MZA230" s="135"/>
      <c r="MZB230" s="135"/>
      <c r="MZC230" s="135"/>
      <c r="MZD230" s="135"/>
      <c r="MZE230" s="135"/>
      <c r="MZF230" s="135"/>
      <c r="MZG230" s="135"/>
      <c r="MZH230" s="135"/>
      <c r="MZI230" s="135"/>
      <c r="MZJ230" s="135"/>
      <c r="MZK230" s="135"/>
      <c r="MZL230" s="135"/>
      <c r="MZM230" s="135"/>
      <c r="MZN230" s="135"/>
      <c r="MZO230" s="135"/>
      <c r="MZP230" s="135"/>
      <c r="MZQ230" s="135"/>
      <c r="MZR230" s="135"/>
      <c r="MZS230" s="135"/>
      <c r="MZT230" s="135"/>
      <c r="MZU230" s="135"/>
      <c r="MZV230" s="135"/>
      <c r="MZW230" s="135"/>
      <c r="MZX230" s="135"/>
      <c r="MZY230" s="135"/>
      <c r="MZZ230" s="135"/>
      <c r="NAA230" s="135"/>
      <c r="NAB230" s="135"/>
      <c r="NAC230" s="135"/>
      <c r="NAD230" s="135"/>
      <c r="NAE230" s="135"/>
      <c r="NAF230" s="135"/>
      <c r="NAG230" s="135"/>
      <c r="NAH230" s="135"/>
      <c r="NAI230" s="135"/>
      <c r="NAJ230" s="135"/>
      <c r="NAK230" s="135"/>
      <c r="NAL230" s="135"/>
      <c r="NAM230" s="135"/>
      <c r="NAN230" s="135"/>
      <c r="NAO230" s="135"/>
      <c r="NAP230" s="135"/>
      <c r="NAQ230" s="135"/>
      <c r="NAR230" s="135"/>
      <c r="NAS230" s="135"/>
      <c r="NAT230" s="135"/>
      <c r="NAU230" s="135"/>
      <c r="NAV230" s="135"/>
      <c r="NAW230" s="135"/>
      <c r="NAX230" s="135"/>
      <c r="NAY230" s="135"/>
      <c r="NAZ230" s="135"/>
      <c r="NBA230" s="135"/>
      <c r="NBB230" s="135"/>
      <c r="NBC230" s="135"/>
      <c r="NBD230" s="135"/>
      <c r="NBE230" s="135"/>
      <c r="NBF230" s="135"/>
      <c r="NBG230" s="135"/>
      <c r="NBH230" s="135"/>
      <c r="NBI230" s="135"/>
      <c r="NBJ230" s="135"/>
      <c r="NBK230" s="135"/>
      <c r="NBL230" s="135"/>
      <c r="NBM230" s="135"/>
      <c r="NBN230" s="135"/>
      <c r="NBO230" s="135"/>
      <c r="NBP230" s="135"/>
      <c r="NBQ230" s="135"/>
      <c r="NBR230" s="135"/>
      <c r="NBS230" s="135"/>
      <c r="NBT230" s="135"/>
      <c r="NBU230" s="135"/>
      <c r="NBV230" s="135"/>
      <c r="NBW230" s="135"/>
      <c r="NBX230" s="135"/>
      <c r="NBY230" s="135"/>
      <c r="NBZ230" s="135"/>
      <c r="NCA230" s="135"/>
      <c r="NCB230" s="135"/>
      <c r="NCC230" s="135"/>
      <c r="NCD230" s="135"/>
      <c r="NCE230" s="135"/>
      <c r="NCF230" s="135"/>
      <c r="NCG230" s="135"/>
      <c r="NCH230" s="135"/>
      <c r="NCI230" s="135"/>
      <c r="NCJ230" s="135"/>
      <c r="NCK230" s="135"/>
      <c r="NCL230" s="135"/>
      <c r="NCM230" s="135"/>
      <c r="NCN230" s="135"/>
      <c r="NCO230" s="135"/>
      <c r="NCP230" s="135"/>
      <c r="NCQ230" s="135"/>
      <c r="NCR230" s="135"/>
      <c r="NCS230" s="135"/>
      <c r="NCT230" s="135"/>
      <c r="NCU230" s="135"/>
      <c r="NCV230" s="135"/>
      <c r="NCW230" s="135"/>
      <c r="NCX230" s="135"/>
      <c r="NCY230" s="135"/>
      <c r="NCZ230" s="135"/>
      <c r="NDA230" s="135"/>
      <c r="NDB230" s="135"/>
      <c r="NDC230" s="135"/>
      <c r="NDD230" s="135"/>
      <c r="NDE230" s="135"/>
      <c r="NDF230" s="135"/>
      <c r="NDG230" s="135"/>
      <c r="NDH230" s="135"/>
      <c r="NDI230" s="135"/>
      <c r="NDJ230" s="135"/>
      <c r="NDK230" s="135"/>
      <c r="NDL230" s="135"/>
      <c r="NDM230" s="135"/>
      <c r="NDN230" s="135"/>
      <c r="NDO230" s="135"/>
      <c r="NDP230" s="135"/>
      <c r="NDQ230" s="135"/>
      <c r="NDR230" s="135"/>
      <c r="NDS230" s="135"/>
      <c r="NDT230" s="135"/>
      <c r="NDU230" s="135"/>
      <c r="NDV230" s="135"/>
      <c r="NDW230" s="135"/>
      <c r="NDX230" s="135"/>
      <c r="NDY230" s="135"/>
      <c r="NDZ230" s="135"/>
      <c r="NEA230" s="135"/>
      <c r="NEB230" s="135"/>
      <c r="NEC230" s="135"/>
      <c r="NED230" s="135"/>
      <c r="NEE230" s="135"/>
      <c r="NEF230" s="135"/>
      <c r="NEG230" s="135"/>
      <c r="NEH230" s="135"/>
      <c r="NEI230" s="135"/>
      <c r="NEJ230" s="135"/>
      <c r="NEK230" s="135"/>
      <c r="NEL230" s="135"/>
      <c r="NEM230" s="135"/>
      <c r="NEN230" s="135"/>
      <c r="NEO230" s="135"/>
      <c r="NEP230" s="135"/>
      <c r="NEQ230" s="135"/>
      <c r="NER230" s="135"/>
      <c r="NES230" s="135"/>
      <c r="NET230" s="135"/>
      <c r="NEU230" s="135"/>
      <c r="NEV230" s="135"/>
      <c r="NEW230" s="135"/>
      <c r="NEX230" s="135"/>
      <c r="NEY230" s="135"/>
      <c r="NEZ230" s="135"/>
      <c r="NFA230" s="135"/>
      <c r="NFB230" s="135"/>
      <c r="NFC230" s="135"/>
      <c r="NFD230" s="135"/>
      <c r="NFE230" s="135"/>
      <c r="NFF230" s="135"/>
      <c r="NFG230" s="135"/>
      <c r="NFH230" s="135"/>
      <c r="NFI230" s="135"/>
      <c r="NFJ230" s="135"/>
      <c r="NFK230" s="135"/>
      <c r="NFL230" s="135"/>
      <c r="NFM230" s="135"/>
      <c r="NFN230" s="135"/>
      <c r="NFO230" s="135"/>
      <c r="NFP230" s="135"/>
      <c r="NFQ230" s="135"/>
      <c r="NFR230" s="135"/>
      <c r="NFS230" s="135"/>
      <c r="NFT230" s="135"/>
      <c r="NFU230" s="135"/>
      <c r="NFV230" s="135"/>
      <c r="NFW230" s="135"/>
      <c r="NFX230" s="135"/>
      <c r="NFY230" s="135"/>
      <c r="NFZ230" s="135"/>
      <c r="NGA230" s="135"/>
      <c r="NGB230" s="135"/>
      <c r="NGC230" s="135"/>
      <c r="NGD230" s="135"/>
      <c r="NGE230" s="135"/>
      <c r="NGF230" s="135"/>
      <c r="NGG230" s="135"/>
      <c r="NGH230" s="135"/>
      <c r="NGI230" s="135"/>
      <c r="NGJ230" s="135"/>
      <c r="NGK230" s="135"/>
      <c r="NGL230" s="135"/>
      <c r="NGM230" s="135"/>
      <c r="NGN230" s="135"/>
      <c r="NGO230" s="135"/>
      <c r="NGP230" s="135"/>
      <c r="NGQ230" s="135"/>
      <c r="NGR230" s="135"/>
      <c r="NGS230" s="135"/>
      <c r="NGT230" s="135"/>
      <c r="NGU230" s="135"/>
      <c r="NGV230" s="135"/>
      <c r="NGW230" s="135"/>
      <c r="NGX230" s="135"/>
      <c r="NGY230" s="135"/>
      <c r="NGZ230" s="135"/>
      <c r="NHA230" s="135"/>
      <c r="NHB230" s="135"/>
      <c r="NHC230" s="135"/>
      <c r="NHD230" s="135"/>
      <c r="NHE230" s="135"/>
      <c r="NHF230" s="135"/>
      <c r="NHG230" s="135"/>
      <c r="NHH230" s="135"/>
      <c r="NHI230" s="135"/>
      <c r="NHJ230" s="135"/>
      <c r="NHK230" s="135"/>
      <c r="NHL230" s="135"/>
      <c r="NHM230" s="135"/>
      <c r="NHN230" s="135"/>
      <c r="NHO230" s="135"/>
      <c r="NHP230" s="135"/>
      <c r="NHQ230" s="135"/>
      <c r="NHR230" s="135"/>
      <c r="NHS230" s="135"/>
      <c r="NHT230" s="135"/>
      <c r="NHU230" s="135"/>
      <c r="NHV230" s="135"/>
      <c r="NHW230" s="135"/>
      <c r="NHX230" s="135"/>
      <c r="NHY230" s="135"/>
      <c r="NHZ230" s="135"/>
      <c r="NIA230" s="135"/>
      <c r="NIB230" s="135"/>
      <c r="NIC230" s="135"/>
      <c r="NID230" s="135"/>
      <c r="NIE230" s="135"/>
      <c r="NIF230" s="135"/>
      <c r="NIG230" s="135"/>
      <c r="NIH230" s="135"/>
      <c r="NII230" s="135"/>
      <c r="NIJ230" s="135"/>
      <c r="NIK230" s="135"/>
      <c r="NIL230" s="135"/>
      <c r="NIM230" s="135"/>
      <c r="NIN230" s="135"/>
      <c r="NIO230" s="135"/>
      <c r="NIP230" s="135"/>
      <c r="NIQ230" s="135"/>
      <c r="NIR230" s="135"/>
      <c r="NIS230" s="135"/>
      <c r="NIT230" s="135"/>
      <c r="NIU230" s="135"/>
      <c r="NIV230" s="135"/>
      <c r="NIW230" s="135"/>
      <c r="NIX230" s="135"/>
      <c r="NIY230" s="135"/>
      <c r="NIZ230" s="135"/>
      <c r="NJA230" s="135"/>
      <c r="NJB230" s="135"/>
      <c r="NJC230" s="135"/>
      <c r="NJD230" s="135"/>
      <c r="NJE230" s="135"/>
      <c r="NJF230" s="135"/>
      <c r="NJG230" s="135"/>
      <c r="NJH230" s="135"/>
      <c r="NJI230" s="135"/>
      <c r="NJJ230" s="135"/>
      <c r="NJK230" s="135"/>
      <c r="NJL230" s="135"/>
      <c r="NJM230" s="135"/>
      <c r="NJN230" s="135"/>
      <c r="NJO230" s="135"/>
      <c r="NJP230" s="135"/>
      <c r="NJQ230" s="135"/>
      <c r="NJR230" s="135"/>
      <c r="NJS230" s="135"/>
      <c r="NJT230" s="135"/>
      <c r="NJU230" s="135"/>
      <c r="NJV230" s="135"/>
      <c r="NJW230" s="135"/>
      <c r="NJX230" s="135"/>
      <c r="NJY230" s="135"/>
      <c r="NJZ230" s="135"/>
      <c r="NKA230" s="135"/>
      <c r="NKB230" s="135"/>
      <c r="NKC230" s="135"/>
      <c r="NKD230" s="135"/>
      <c r="NKE230" s="135"/>
      <c r="NKF230" s="135"/>
      <c r="NKG230" s="135"/>
      <c r="NKH230" s="135"/>
      <c r="NKI230" s="135"/>
      <c r="NKJ230" s="135"/>
      <c r="NKK230" s="135"/>
      <c r="NKL230" s="135"/>
      <c r="NKM230" s="135"/>
      <c r="NKN230" s="135"/>
      <c r="NKO230" s="135"/>
      <c r="NKP230" s="135"/>
      <c r="NKQ230" s="135"/>
      <c r="NKR230" s="135"/>
      <c r="NKS230" s="135"/>
      <c r="NKT230" s="135"/>
      <c r="NKU230" s="135"/>
      <c r="NKV230" s="135"/>
      <c r="NKW230" s="135"/>
      <c r="NKX230" s="135"/>
      <c r="NKY230" s="135"/>
      <c r="NKZ230" s="135"/>
      <c r="NLA230" s="135"/>
      <c r="NLB230" s="135"/>
      <c r="NLC230" s="135"/>
      <c r="NLD230" s="135"/>
      <c r="NLE230" s="135"/>
      <c r="NLF230" s="135"/>
      <c r="NLG230" s="135"/>
      <c r="NLH230" s="135"/>
      <c r="NLI230" s="135"/>
      <c r="NLJ230" s="135"/>
      <c r="NLK230" s="135"/>
      <c r="NLL230" s="135"/>
      <c r="NLM230" s="135"/>
      <c r="NLN230" s="135"/>
      <c r="NLO230" s="135"/>
      <c r="NLP230" s="135"/>
      <c r="NLQ230" s="135"/>
      <c r="NLR230" s="135"/>
      <c r="NLS230" s="135"/>
      <c r="NLT230" s="135"/>
      <c r="NLU230" s="135"/>
      <c r="NLV230" s="135"/>
      <c r="NLW230" s="135"/>
      <c r="NLX230" s="135"/>
      <c r="NLY230" s="135"/>
      <c r="NLZ230" s="135"/>
      <c r="NMA230" s="135"/>
      <c r="NMB230" s="135"/>
      <c r="NMC230" s="135"/>
      <c r="NMD230" s="135"/>
      <c r="NME230" s="135"/>
      <c r="NMF230" s="135"/>
      <c r="NMG230" s="135"/>
      <c r="NMH230" s="135"/>
      <c r="NMI230" s="135"/>
      <c r="NMJ230" s="135"/>
      <c r="NMK230" s="135"/>
      <c r="NML230" s="135"/>
      <c r="NMM230" s="135"/>
      <c r="NMN230" s="135"/>
      <c r="NMO230" s="135"/>
      <c r="NMP230" s="135"/>
      <c r="NMQ230" s="135"/>
      <c r="NMR230" s="135"/>
      <c r="NMS230" s="135"/>
      <c r="NMT230" s="135"/>
      <c r="NMU230" s="135"/>
      <c r="NMV230" s="135"/>
      <c r="NMW230" s="135"/>
      <c r="NMX230" s="135"/>
      <c r="NMY230" s="135"/>
      <c r="NMZ230" s="135"/>
      <c r="NNA230" s="135"/>
      <c r="NNB230" s="135"/>
      <c r="NNC230" s="135"/>
      <c r="NND230" s="135"/>
      <c r="NNE230" s="135"/>
      <c r="NNF230" s="135"/>
      <c r="NNG230" s="135"/>
      <c r="NNH230" s="135"/>
      <c r="NNI230" s="135"/>
      <c r="NNJ230" s="135"/>
      <c r="NNK230" s="135"/>
      <c r="NNL230" s="135"/>
      <c r="NNM230" s="135"/>
      <c r="NNN230" s="135"/>
      <c r="NNO230" s="135"/>
      <c r="NNP230" s="135"/>
      <c r="NNQ230" s="135"/>
      <c r="NNR230" s="135"/>
      <c r="NNS230" s="135"/>
      <c r="NNT230" s="135"/>
      <c r="NNU230" s="135"/>
      <c r="NNV230" s="135"/>
      <c r="NNW230" s="135"/>
      <c r="NNX230" s="135"/>
      <c r="NNY230" s="135"/>
      <c r="NNZ230" s="135"/>
      <c r="NOA230" s="135"/>
      <c r="NOB230" s="135"/>
      <c r="NOC230" s="135"/>
      <c r="NOD230" s="135"/>
      <c r="NOE230" s="135"/>
      <c r="NOF230" s="135"/>
      <c r="NOG230" s="135"/>
      <c r="NOH230" s="135"/>
      <c r="NOI230" s="135"/>
      <c r="NOJ230" s="135"/>
      <c r="NOK230" s="135"/>
      <c r="NOL230" s="135"/>
      <c r="NOM230" s="135"/>
      <c r="NON230" s="135"/>
      <c r="NOO230" s="135"/>
      <c r="NOP230" s="135"/>
      <c r="NOQ230" s="135"/>
      <c r="NOR230" s="135"/>
      <c r="NOS230" s="135"/>
      <c r="NOT230" s="135"/>
      <c r="NOU230" s="135"/>
      <c r="NOV230" s="135"/>
      <c r="NOW230" s="135"/>
      <c r="NOX230" s="135"/>
      <c r="NOY230" s="135"/>
      <c r="NOZ230" s="135"/>
      <c r="NPA230" s="135"/>
      <c r="NPB230" s="135"/>
      <c r="NPC230" s="135"/>
      <c r="NPD230" s="135"/>
      <c r="NPE230" s="135"/>
      <c r="NPF230" s="135"/>
      <c r="NPG230" s="135"/>
      <c r="NPH230" s="135"/>
      <c r="NPI230" s="135"/>
      <c r="NPJ230" s="135"/>
      <c r="NPK230" s="135"/>
      <c r="NPL230" s="135"/>
      <c r="NPM230" s="135"/>
      <c r="NPN230" s="135"/>
      <c r="NPO230" s="135"/>
      <c r="NPP230" s="135"/>
      <c r="NPQ230" s="135"/>
      <c r="NPR230" s="135"/>
      <c r="NPS230" s="135"/>
      <c r="NPT230" s="135"/>
      <c r="NPU230" s="135"/>
      <c r="NPV230" s="135"/>
      <c r="NPW230" s="135"/>
      <c r="NPX230" s="135"/>
      <c r="NPY230" s="135"/>
      <c r="NPZ230" s="135"/>
      <c r="NQA230" s="135"/>
      <c r="NQB230" s="135"/>
      <c r="NQC230" s="135"/>
      <c r="NQD230" s="135"/>
      <c r="NQE230" s="135"/>
      <c r="NQF230" s="135"/>
      <c r="NQG230" s="135"/>
      <c r="NQH230" s="135"/>
      <c r="NQI230" s="135"/>
      <c r="NQJ230" s="135"/>
      <c r="NQK230" s="135"/>
      <c r="NQL230" s="135"/>
      <c r="NQM230" s="135"/>
      <c r="NQN230" s="135"/>
      <c r="NQO230" s="135"/>
      <c r="NQP230" s="135"/>
      <c r="NQQ230" s="135"/>
      <c r="NQR230" s="135"/>
      <c r="NQS230" s="135"/>
      <c r="NQT230" s="135"/>
      <c r="NQU230" s="135"/>
      <c r="NQV230" s="135"/>
      <c r="NQW230" s="135"/>
      <c r="NQX230" s="135"/>
      <c r="NQY230" s="135"/>
      <c r="NQZ230" s="135"/>
      <c r="NRA230" s="135"/>
      <c r="NRB230" s="135"/>
      <c r="NRC230" s="135"/>
      <c r="NRD230" s="135"/>
      <c r="NRE230" s="135"/>
      <c r="NRF230" s="135"/>
      <c r="NRG230" s="135"/>
      <c r="NRH230" s="135"/>
      <c r="NRI230" s="135"/>
      <c r="NRJ230" s="135"/>
      <c r="NRK230" s="135"/>
      <c r="NRL230" s="135"/>
      <c r="NRM230" s="135"/>
      <c r="NRN230" s="135"/>
      <c r="NRO230" s="135"/>
      <c r="NRP230" s="135"/>
      <c r="NRQ230" s="135"/>
      <c r="NRR230" s="135"/>
      <c r="NRS230" s="135"/>
      <c r="NRT230" s="135"/>
      <c r="NRU230" s="135"/>
      <c r="NRV230" s="135"/>
      <c r="NRW230" s="135"/>
      <c r="NRX230" s="135"/>
      <c r="NRY230" s="135"/>
      <c r="NRZ230" s="135"/>
      <c r="NSA230" s="135"/>
      <c r="NSB230" s="135"/>
      <c r="NSC230" s="135"/>
      <c r="NSD230" s="135"/>
      <c r="NSE230" s="135"/>
      <c r="NSF230" s="135"/>
      <c r="NSG230" s="135"/>
      <c r="NSH230" s="135"/>
      <c r="NSI230" s="135"/>
      <c r="NSJ230" s="135"/>
      <c r="NSK230" s="135"/>
      <c r="NSL230" s="135"/>
      <c r="NSM230" s="135"/>
      <c r="NSN230" s="135"/>
      <c r="NSO230" s="135"/>
      <c r="NSP230" s="135"/>
      <c r="NSQ230" s="135"/>
      <c r="NSR230" s="135"/>
      <c r="NSS230" s="135"/>
      <c r="NST230" s="135"/>
      <c r="NSU230" s="135"/>
      <c r="NSV230" s="135"/>
      <c r="NSW230" s="135"/>
      <c r="NSX230" s="135"/>
      <c r="NSY230" s="135"/>
      <c r="NSZ230" s="135"/>
      <c r="NTA230" s="135"/>
      <c r="NTB230" s="135"/>
      <c r="NTC230" s="135"/>
      <c r="NTD230" s="135"/>
      <c r="NTE230" s="135"/>
      <c r="NTF230" s="135"/>
      <c r="NTG230" s="135"/>
      <c r="NTH230" s="135"/>
      <c r="NTI230" s="135"/>
      <c r="NTJ230" s="135"/>
      <c r="NTK230" s="135"/>
      <c r="NTL230" s="135"/>
      <c r="NTM230" s="135"/>
      <c r="NTN230" s="135"/>
      <c r="NTO230" s="135"/>
      <c r="NTP230" s="135"/>
      <c r="NTQ230" s="135"/>
      <c r="NTR230" s="135"/>
      <c r="NTS230" s="135"/>
      <c r="NTT230" s="135"/>
      <c r="NTU230" s="135"/>
      <c r="NTV230" s="135"/>
      <c r="NTW230" s="135"/>
      <c r="NTX230" s="135"/>
      <c r="NTY230" s="135"/>
      <c r="NTZ230" s="135"/>
      <c r="NUA230" s="135"/>
      <c r="NUB230" s="135"/>
      <c r="NUC230" s="135"/>
      <c r="NUD230" s="135"/>
      <c r="NUE230" s="135"/>
      <c r="NUF230" s="135"/>
      <c r="NUG230" s="135"/>
      <c r="NUH230" s="135"/>
      <c r="NUI230" s="135"/>
      <c r="NUJ230" s="135"/>
      <c r="NUK230" s="135"/>
      <c r="NUL230" s="135"/>
      <c r="NUM230" s="135"/>
      <c r="NUN230" s="135"/>
      <c r="NUO230" s="135"/>
      <c r="NUP230" s="135"/>
      <c r="NUQ230" s="135"/>
      <c r="NUR230" s="135"/>
      <c r="NUS230" s="135"/>
      <c r="NUT230" s="135"/>
      <c r="NUU230" s="135"/>
      <c r="NUV230" s="135"/>
      <c r="NUW230" s="135"/>
      <c r="NUX230" s="135"/>
      <c r="NUY230" s="135"/>
      <c r="NUZ230" s="135"/>
      <c r="NVA230" s="135"/>
      <c r="NVB230" s="135"/>
      <c r="NVC230" s="135"/>
      <c r="NVD230" s="135"/>
      <c r="NVE230" s="135"/>
      <c r="NVF230" s="135"/>
      <c r="NVG230" s="135"/>
      <c r="NVH230" s="135"/>
      <c r="NVI230" s="135"/>
      <c r="NVJ230" s="135"/>
      <c r="NVK230" s="135"/>
      <c r="NVL230" s="135"/>
      <c r="NVM230" s="135"/>
      <c r="NVN230" s="135"/>
      <c r="NVO230" s="135"/>
      <c r="NVP230" s="135"/>
      <c r="NVQ230" s="135"/>
      <c r="NVR230" s="135"/>
      <c r="NVS230" s="135"/>
      <c r="NVT230" s="135"/>
      <c r="NVU230" s="135"/>
      <c r="NVV230" s="135"/>
      <c r="NVW230" s="135"/>
      <c r="NVX230" s="135"/>
      <c r="NVY230" s="135"/>
      <c r="NVZ230" s="135"/>
      <c r="NWA230" s="135"/>
      <c r="NWB230" s="135"/>
      <c r="NWC230" s="135"/>
      <c r="NWD230" s="135"/>
      <c r="NWE230" s="135"/>
      <c r="NWF230" s="135"/>
      <c r="NWG230" s="135"/>
      <c r="NWH230" s="135"/>
      <c r="NWI230" s="135"/>
      <c r="NWJ230" s="135"/>
      <c r="NWK230" s="135"/>
      <c r="NWL230" s="135"/>
      <c r="NWM230" s="135"/>
      <c r="NWN230" s="135"/>
      <c r="NWO230" s="135"/>
      <c r="NWP230" s="135"/>
      <c r="NWQ230" s="135"/>
      <c r="NWR230" s="135"/>
      <c r="NWS230" s="135"/>
      <c r="NWT230" s="135"/>
      <c r="NWU230" s="135"/>
      <c r="NWV230" s="135"/>
      <c r="NWW230" s="135"/>
      <c r="NWX230" s="135"/>
      <c r="NWY230" s="135"/>
      <c r="NWZ230" s="135"/>
      <c r="NXA230" s="135"/>
      <c r="NXB230" s="135"/>
      <c r="NXC230" s="135"/>
      <c r="NXD230" s="135"/>
      <c r="NXE230" s="135"/>
      <c r="NXF230" s="135"/>
      <c r="NXG230" s="135"/>
      <c r="NXH230" s="135"/>
      <c r="NXI230" s="135"/>
      <c r="NXJ230" s="135"/>
      <c r="NXK230" s="135"/>
      <c r="NXL230" s="135"/>
      <c r="NXM230" s="135"/>
      <c r="NXN230" s="135"/>
      <c r="NXO230" s="135"/>
      <c r="NXP230" s="135"/>
      <c r="NXQ230" s="135"/>
      <c r="NXR230" s="135"/>
      <c r="NXS230" s="135"/>
      <c r="NXT230" s="135"/>
      <c r="NXU230" s="135"/>
      <c r="NXV230" s="135"/>
      <c r="NXW230" s="135"/>
      <c r="NXX230" s="135"/>
      <c r="NXY230" s="135"/>
      <c r="NXZ230" s="135"/>
      <c r="NYA230" s="135"/>
      <c r="NYB230" s="135"/>
      <c r="NYC230" s="135"/>
      <c r="NYD230" s="135"/>
      <c r="NYE230" s="135"/>
      <c r="NYF230" s="135"/>
      <c r="NYG230" s="135"/>
      <c r="NYH230" s="135"/>
      <c r="NYI230" s="135"/>
      <c r="NYJ230" s="135"/>
      <c r="NYK230" s="135"/>
      <c r="NYL230" s="135"/>
      <c r="NYM230" s="135"/>
      <c r="NYN230" s="135"/>
      <c r="NYO230" s="135"/>
      <c r="NYP230" s="135"/>
      <c r="NYQ230" s="135"/>
      <c r="NYR230" s="135"/>
      <c r="NYS230" s="135"/>
      <c r="NYT230" s="135"/>
      <c r="NYU230" s="135"/>
      <c r="NYV230" s="135"/>
      <c r="NYW230" s="135"/>
      <c r="NYX230" s="135"/>
      <c r="NYY230" s="135"/>
      <c r="NYZ230" s="135"/>
      <c r="NZA230" s="135"/>
      <c r="NZB230" s="135"/>
      <c r="NZC230" s="135"/>
      <c r="NZD230" s="135"/>
      <c r="NZE230" s="135"/>
      <c r="NZF230" s="135"/>
      <c r="NZG230" s="135"/>
      <c r="NZH230" s="135"/>
      <c r="NZI230" s="135"/>
      <c r="NZJ230" s="135"/>
      <c r="NZK230" s="135"/>
      <c r="NZL230" s="135"/>
      <c r="NZM230" s="135"/>
      <c r="NZN230" s="135"/>
      <c r="NZO230" s="135"/>
      <c r="NZP230" s="135"/>
      <c r="NZQ230" s="135"/>
      <c r="NZR230" s="135"/>
      <c r="NZS230" s="135"/>
      <c r="NZT230" s="135"/>
      <c r="NZU230" s="135"/>
      <c r="NZV230" s="135"/>
      <c r="NZW230" s="135"/>
      <c r="NZX230" s="135"/>
      <c r="NZY230" s="135"/>
      <c r="NZZ230" s="135"/>
      <c r="OAA230" s="135"/>
      <c r="OAB230" s="135"/>
      <c r="OAC230" s="135"/>
      <c r="OAD230" s="135"/>
      <c r="OAE230" s="135"/>
      <c r="OAF230" s="135"/>
      <c r="OAG230" s="135"/>
      <c r="OAH230" s="135"/>
      <c r="OAI230" s="135"/>
      <c r="OAJ230" s="135"/>
      <c r="OAK230" s="135"/>
      <c r="OAL230" s="135"/>
      <c r="OAM230" s="135"/>
      <c r="OAN230" s="135"/>
      <c r="OAO230" s="135"/>
      <c r="OAP230" s="135"/>
      <c r="OAQ230" s="135"/>
      <c r="OAR230" s="135"/>
      <c r="OAS230" s="135"/>
      <c r="OAT230" s="135"/>
      <c r="OAU230" s="135"/>
      <c r="OAV230" s="135"/>
      <c r="OAW230" s="135"/>
      <c r="OAX230" s="135"/>
      <c r="OAY230" s="135"/>
      <c r="OAZ230" s="135"/>
      <c r="OBA230" s="135"/>
      <c r="OBB230" s="135"/>
      <c r="OBC230" s="135"/>
      <c r="OBD230" s="135"/>
      <c r="OBE230" s="135"/>
      <c r="OBF230" s="135"/>
      <c r="OBG230" s="135"/>
      <c r="OBH230" s="135"/>
      <c r="OBI230" s="135"/>
      <c r="OBJ230" s="135"/>
      <c r="OBK230" s="135"/>
      <c r="OBL230" s="135"/>
      <c r="OBM230" s="135"/>
      <c r="OBN230" s="135"/>
      <c r="OBO230" s="135"/>
      <c r="OBP230" s="135"/>
      <c r="OBQ230" s="135"/>
      <c r="OBR230" s="135"/>
      <c r="OBS230" s="135"/>
      <c r="OBT230" s="135"/>
      <c r="OBU230" s="135"/>
      <c r="OBV230" s="135"/>
      <c r="OBW230" s="135"/>
      <c r="OBX230" s="135"/>
      <c r="OBY230" s="135"/>
      <c r="OBZ230" s="135"/>
      <c r="OCA230" s="135"/>
      <c r="OCB230" s="135"/>
      <c r="OCC230" s="135"/>
      <c r="OCD230" s="135"/>
      <c r="OCE230" s="135"/>
      <c r="OCF230" s="135"/>
      <c r="OCG230" s="135"/>
      <c r="OCH230" s="135"/>
      <c r="OCI230" s="135"/>
      <c r="OCJ230" s="135"/>
      <c r="OCK230" s="135"/>
      <c r="OCL230" s="135"/>
      <c r="OCM230" s="135"/>
      <c r="OCN230" s="135"/>
      <c r="OCO230" s="135"/>
      <c r="OCP230" s="135"/>
      <c r="OCQ230" s="135"/>
      <c r="OCR230" s="135"/>
      <c r="OCS230" s="135"/>
      <c r="OCT230" s="135"/>
      <c r="OCU230" s="135"/>
      <c r="OCV230" s="135"/>
      <c r="OCW230" s="135"/>
      <c r="OCX230" s="135"/>
      <c r="OCY230" s="135"/>
      <c r="OCZ230" s="135"/>
      <c r="ODA230" s="135"/>
      <c r="ODB230" s="135"/>
      <c r="ODC230" s="135"/>
      <c r="ODD230" s="135"/>
      <c r="ODE230" s="135"/>
      <c r="ODF230" s="135"/>
      <c r="ODG230" s="135"/>
      <c r="ODH230" s="135"/>
      <c r="ODI230" s="135"/>
      <c r="ODJ230" s="135"/>
      <c r="ODK230" s="135"/>
      <c r="ODL230" s="135"/>
      <c r="ODM230" s="135"/>
      <c r="ODN230" s="135"/>
      <c r="ODO230" s="135"/>
      <c r="ODP230" s="135"/>
      <c r="ODQ230" s="135"/>
      <c r="ODR230" s="135"/>
      <c r="ODS230" s="135"/>
      <c r="ODT230" s="135"/>
      <c r="ODU230" s="135"/>
      <c r="ODV230" s="135"/>
      <c r="ODW230" s="135"/>
      <c r="ODX230" s="135"/>
      <c r="ODY230" s="135"/>
      <c r="ODZ230" s="135"/>
      <c r="OEA230" s="135"/>
      <c r="OEB230" s="135"/>
      <c r="OEC230" s="135"/>
      <c r="OED230" s="135"/>
      <c r="OEE230" s="135"/>
      <c r="OEF230" s="135"/>
      <c r="OEG230" s="135"/>
      <c r="OEH230" s="135"/>
      <c r="OEI230" s="135"/>
      <c r="OEJ230" s="135"/>
      <c r="OEK230" s="135"/>
      <c r="OEL230" s="135"/>
      <c r="OEM230" s="135"/>
      <c r="OEN230" s="135"/>
      <c r="OEO230" s="135"/>
      <c r="OEP230" s="135"/>
      <c r="OEQ230" s="135"/>
      <c r="OER230" s="135"/>
      <c r="OES230" s="135"/>
      <c r="OET230" s="135"/>
      <c r="OEU230" s="135"/>
      <c r="OEV230" s="135"/>
      <c r="OEW230" s="135"/>
      <c r="OEX230" s="135"/>
      <c r="OEY230" s="135"/>
      <c r="OEZ230" s="135"/>
      <c r="OFA230" s="135"/>
      <c r="OFB230" s="135"/>
      <c r="OFC230" s="135"/>
      <c r="OFD230" s="135"/>
      <c r="OFE230" s="135"/>
      <c r="OFF230" s="135"/>
      <c r="OFG230" s="135"/>
      <c r="OFH230" s="135"/>
      <c r="OFI230" s="135"/>
      <c r="OFJ230" s="135"/>
      <c r="OFK230" s="135"/>
      <c r="OFL230" s="135"/>
      <c r="OFM230" s="135"/>
      <c r="OFN230" s="135"/>
      <c r="OFO230" s="135"/>
      <c r="OFP230" s="135"/>
      <c r="OFQ230" s="135"/>
      <c r="OFR230" s="135"/>
      <c r="OFS230" s="135"/>
      <c r="OFT230" s="135"/>
      <c r="OFU230" s="135"/>
      <c r="OFV230" s="135"/>
      <c r="OFW230" s="135"/>
      <c r="OFX230" s="135"/>
      <c r="OFY230" s="135"/>
      <c r="OFZ230" s="135"/>
      <c r="OGA230" s="135"/>
      <c r="OGB230" s="135"/>
      <c r="OGC230" s="135"/>
      <c r="OGD230" s="135"/>
      <c r="OGE230" s="135"/>
      <c r="OGF230" s="135"/>
      <c r="OGG230" s="135"/>
      <c r="OGH230" s="135"/>
      <c r="OGI230" s="135"/>
      <c r="OGJ230" s="135"/>
      <c r="OGK230" s="135"/>
      <c r="OGL230" s="135"/>
      <c r="OGM230" s="135"/>
      <c r="OGN230" s="135"/>
      <c r="OGO230" s="135"/>
      <c r="OGP230" s="135"/>
      <c r="OGQ230" s="135"/>
      <c r="OGR230" s="135"/>
      <c r="OGS230" s="135"/>
      <c r="OGT230" s="135"/>
      <c r="OGU230" s="135"/>
      <c r="OGV230" s="135"/>
      <c r="OGW230" s="135"/>
      <c r="OGX230" s="135"/>
      <c r="OGY230" s="135"/>
      <c r="OGZ230" s="135"/>
      <c r="OHA230" s="135"/>
      <c r="OHB230" s="135"/>
      <c r="OHC230" s="135"/>
      <c r="OHD230" s="135"/>
      <c r="OHE230" s="135"/>
      <c r="OHF230" s="135"/>
      <c r="OHG230" s="135"/>
      <c r="OHH230" s="135"/>
      <c r="OHI230" s="135"/>
      <c r="OHJ230" s="135"/>
      <c r="OHK230" s="135"/>
      <c r="OHL230" s="135"/>
      <c r="OHM230" s="135"/>
      <c r="OHN230" s="135"/>
      <c r="OHO230" s="135"/>
      <c r="OHP230" s="135"/>
      <c r="OHQ230" s="135"/>
      <c r="OHR230" s="135"/>
      <c r="OHS230" s="135"/>
      <c r="OHT230" s="135"/>
      <c r="OHU230" s="135"/>
      <c r="OHV230" s="135"/>
      <c r="OHW230" s="135"/>
      <c r="OHX230" s="135"/>
      <c r="OHY230" s="135"/>
      <c r="OHZ230" s="135"/>
      <c r="OIA230" s="135"/>
      <c r="OIB230" s="135"/>
      <c r="OIC230" s="135"/>
      <c r="OID230" s="135"/>
      <c r="OIE230" s="135"/>
      <c r="OIF230" s="135"/>
      <c r="OIG230" s="135"/>
      <c r="OIH230" s="135"/>
      <c r="OII230" s="135"/>
      <c r="OIJ230" s="135"/>
      <c r="OIK230" s="135"/>
      <c r="OIL230" s="135"/>
      <c r="OIM230" s="135"/>
      <c r="OIN230" s="135"/>
      <c r="OIO230" s="135"/>
      <c r="OIP230" s="135"/>
      <c r="OIQ230" s="135"/>
      <c r="OIR230" s="135"/>
      <c r="OIS230" s="135"/>
      <c r="OIT230" s="135"/>
      <c r="OIU230" s="135"/>
      <c r="OIV230" s="135"/>
      <c r="OIW230" s="135"/>
      <c r="OIX230" s="135"/>
      <c r="OIY230" s="135"/>
      <c r="OIZ230" s="135"/>
      <c r="OJA230" s="135"/>
      <c r="OJB230" s="135"/>
      <c r="OJC230" s="135"/>
      <c r="OJD230" s="135"/>
      <c r="OJE230" s="135"/>
      <c r="OJF230" s="135"/>
      <c r="OJG230" s="135"/>
      <c r="OJH230" s="135"/>
      <c r="OJI230" s="135"/>
      <c r="OJJ230" s="135"/>
      <c r="OJK230" s="135"/>
      <c r="OJL230" s="135"/>
      <c r="OJM230" s="135"/>
      <c r="OJN230" s="135"/>
      <c r="OJO230" s="135"/>
      <c r="OJP230" s="135"/>
      <c r="OJQ230" s="135"/>
      <c r="OJR230" s="135"/>
      <c r="OJS230" s="135"/>
      <c r="OJT230" s="135"/>
      <c r="OJU230" s="135"/>
      <c r="OJV230" s="135"/>
      <c r="OJW230" s="135"/>
      <c r="OJX230" s="135"/>
      <c r="OJY230" s="135"/>
      <c r="OJZ230" s="135"/>
      <c r="OKA230" s="135"/>
      <c r="OKB230" s="135"/>
      <c r="OKC230" s="135"/>
      <c r="OKD230" s="135"/>
      <c r="OKE230" s="135"/>
      <c r="OKF230" s="135"/>
      <c r="OKG230" s="135"/>
      <c r="OKH230" s="135"/>
      <c r="OKI230" s="135"/>
      <c r="OKJ230" s="135"/>
      <c r="OKK230" s="135"/>
      <c r="OKL230" s="135"/>
      <c r="OKM230" s="135"/>
      <c r="OKN230" s="135"/>
      <c r="OKO230" s="135"/>
      <c r="OKP230" s="135"/>
      <c r="OKQ230" s="135"/>
      <c r="OKR230" s="135"/>
      <c r="OKS230" s="135"/>
      <c r="OKT230" s="135"/>
      <c r="OKU230" s="135"/>
      <c r="OKV230" s="135"/>
      <c r="OKW230" s="135"/>
      <c r="OKX230" s="135"/>
      <c r="OKY230" s="135"/>
      <c r="OKZ230" s="135"/>
      <c r="OLA230" s="135"/>
      <c r="OLB230" s="135"/>
      <c r="OLC230" s="135"/>
      <c r="OLD230" s="135"/>
      <c r="OLE230" s="135"/>
      <c r="OLF230" s="135"/>
      <c r="OLG230" s="135"/>
      <c r="OLH230" s="135"/>
      <c r="OLI230" s="135"/>
      <c r="OLJ230" s="135"/>
      <c r="OLK230" s="135"/>
      <c r="OLL230" s="135"/>
      <c r="OLM230" s="135"/>
      <c r="OLN230" s="135"/>
      <c r="OLO230" s="135"/>
      <c r="OLP230" s="135"/>
      <c r="OLQ230" s="135"/>
      <c r="OLR230" s="135"/>
      <c r="OLS230" s="135"/>
      <c r="OLT230" s="135"/>
      <c r="OLU230" s="135"/>
      <c r="OLV230" s="135"/>
      <c r="OLW230" s="135"/>
      <c r="OLX230" s="135"/>
      <c r="OLY230" s="135"/>
      <c r="OLZ230" s="135"/>
      <c r="OMA230" s="135"/>
      <c r="OMB230" s="135"/>
      <c r="OMC230" s="135"/>
      <c r="OMD230" s="135"/>
      <c r="OME230" s="135"/>
      <c r="OMF230" s="135"/>
      <c r="OMG230" s="135"/>
      <c r="OMH230" s="135"/>
      <c r="OMI230" s="135"/>
      <c r="OMJ230" s="135"/>
      <c r="OMK230" s="135"/>
      <c r="OML230" s="135"/>
      <c r="OMM230" s="135"/>
      <c r="OMN230" s="135"/>
      <c r="OMO230" s="135"/>
      <c r="OMP230" s="135"/>
      <c r="OMQ230" s="135"/>
      <c r="OMR230" s="135"/>
      <c r="OMS230" s="135"/>
      <c r="OMT230" s="135"/>
      <c r="OMU230" s="135"/>
      <c r="OMV230" s="135"/>
      <c r="OMW230" s="135"/>
      <c r="OMX230" s="135"/>
      <c r="OMY230" s="135"/>
      <c r="OMZ230" s="135"/>
      <c r="ONA230" s="135"/>
      <c r="ONB230" s="135"/>
      <c r="ONC230" s="135"/>
      <c r="OND230" s="135"/>
      <c r="ONE230" s="135"/>
      <c r="ONF230" s="135"/>
      <c r="ONG230" s="135"/>
      <c r="ONH230" s="135"/>
      <c r="ONI230" s="135"/>
      <c r="ONJ230" s="135"/>
      <c r="ONK230" s="135"/>
      <c r="ONL230" s="135"/>
      <c r="ONM230" s="135"/>
      <c r="ONN230" s="135"/>
      <c r="ONO230" s="135"/>
      <c r="ONP230" s="135"/>
      <c r="ONQ230" s="135"/>
      <c r="ONR230" s="135"/>
      <c r="ONS230" s="135"/>
      <c r="ONT230" s="135"/>
      <c r="ONU230" s="135"/>
      <c r="ONV230" s="135"/>
      <c r="ONW230" s="135"/>
      <c r="ONX230" s="135"/>
      <c r="ONY230" s="135"/>
      <c r="ONZ230" s="135"/>
      <c r="OOA230" s="135"/>
      <c r="OOB230" s="135"/>
      <c r="OOC230" s="135"/>
      <c r="OOD230" s="135"/>
      <c r="OOE230" s="135"/>
      <c r="OOF230" s="135"/>
      <c r="OOG230" s="135"/>
      <c r="OOH230" s="135"/>
      <c r="OOI230" s="135"/>
      <c r="OOJ230" s="135"/>
      <c r="OOK230" s="135"/>
      <c r="OOL230" s="135"/>
      <c r="OOM230" s="135"/>
      <c r="OON230" s="135"/>
      <c r="OOO230" s="135"/>
      <c r="OOP230" s="135"/>
      <c r="OOQ230" s="135"/>
      <c r="OOR230" s="135"/>
      <c r="OOS230" s="135"/>
      <c r="OOT230" s="135"/>
      <c r="OOU230" s="135"/>
      <c r="OOV230" s="135"/>
      <c r="OOW230" s="135"/>
      <c r="OOX230" s="135"/>
      <c r="OOY230" s="135"/>
      <c r="OOZ230" s="135"/>
      <c r="OPA230" s="135"/>
      <c r="OPB230" s="135"/>
      <c r="OPC230" s="135"/>
      <c r="OPD230" s="135"/>
      <c r="OPE230" s="135"/>
      <c r="OPF230" s="135"/>
      <c r="OPG230" s="135"/>
      <c r="OPH230" s="135"/>
      <c r="OPI230" s="135"/>
      <c r="OPJ230" s="135"/>
      <c r="OPK230" s="135"/>
      <c r="OPL230" s="135"/>
      <c r="OPM230" s="135"/>
      <c r="OPN230" s="135"/>
      <c r="OPO230" s="135"/>
      <c r="OPP230" s="135"/>
      <c r="OPQ230" s="135"/>
      <c r="OPR230" s="135"/>
      <c r="OPS230" s="135"/>
      <c r="OPT230" s="135"/>
      <c r="OPU230" s="135"/>
      <c r="OPV230" s="135"/>
      <c r="OPW230" s="135"/>
      <c r="OPX230" s="135"/>
      <c r="OPY230" s="135"/>
      <c r="OPZ230" s="135"/>
      <c r="OQA230" s="135"/>
      <c r="OQB230" s="135"/>
      <c r="OQC230" s="135"/>
      <c r="OQD230" s="135"/>
      <c r="OQE230" s="135"/>
      <c r="OQF230" s="135"/>
      <c r="OQG230" s="135"/>
      <c r="OQH230" s="135"/>
      <c r="OQI230" s="135"/>
      <c r="OQJ230" s="135"/>
      <c r="OQK230" s="135"/>
      <c r="OQL230" s="135"/>
      <c r="OQM230" s="135"/>
      <c r="OQN230" s="135"/>
      <c r="OQO230" s="135"/>
      <c r="OQP230" s="135"/>
      <c r="OQQ230" s="135"/>
      <c r="OQR230" s="135"/>
      <c r="OQS230" s="135"/>
      <c r="OQT230" s="135"/>
      <c r="OQU230" s="135"/>
      <c r="OQV230" s="135"/>
      <c r="OQW230" s="135"/>
      <c r="OQX230" s="135"/>
      <c r="OQY230" s="135"/>
      <c r="OQZ230" s="135"/>
      <c r="ORA230" s="135"/>
      <c r="ORB230" s="135"/>
      <c r="ORC230" s="135"/>
      <c r="ORD230" s="135"/>
      <c r="ORE230" s="135"/>
      <c r="ORF230" s="135"/>
      <c r="ORG230" s="135"/>
      <c r="ORH230" s="135"/>
      <c r="ORI230" s="135"/>
      <c r="ORJ230" s="135"/>
      <c r="ORK230" s="135"/>
      <c r="ORL230" s="135"/>
      <c r="ORM230" s="135"/>
      <c r="ORN230" s="135"/>
      <c r="ORO230" s="135"/>
      <c r="ORP230" s="135"/>
      <c r="ORQ230" s="135"/>
      <c r="ORR230" s="135"/>
      <c r="ORS230" s="135"/>
      <c r="ORT230" s="135"/>
      <c r="ORU230" s="135"/>
      <c r="ORV230" s="135"/>
      <c r="ORW230" s="135"/>
      <c r="ORX230" s="135"/>
      <c r="ORY230" s="135"/>
      <c r="ORZ230" s="135"/>
      <c r="OSA230" s="135"/>
      <c r="OSB230" s="135"/>
      <c r="OSC230" s="135"/>
      <c r="OSD230" s="135"/>
      <c r="OSE230" s="135"/>
      <c r="OSF230" s="135"/>
      <c r="OSG230" s="135"/>
      <c r="OSH230" s="135"/>
      <c r="OSI230" s="135"/>
      <c r="OSJ230" s="135"/>
      <c r="OSK230" s="135"/>
      <c r="OSL230" s="135"/>
      <c r="OSM230" s="135"/>
      <c r="OSN230" s="135"/>
      <c r="OSO230" s="135"/>
      <c r="OSP230" s="135"/>
      <c r="OSQ230" s="135"/>
      <c r="OSR230" s="135"/>
      <c r="OSS230" s="135"/>
      <c r="OST230" s="135"/>
      <c r="OSU230" s="135"/>
      <c r="OSV230" s="135"/>
      <c r="OSW230" s="135"/>
      <c r="OSX230" s="135"/>
      <c r="OSY230" s="135"/>
      <c r="OSZ230" s="135"/>
      <c r="OTA230" s="135"/>
      <c r="OTB230" s="135"/>
      <c r="OTC230" s="135"/>
      <c r="OTD230" s="135"/>
      <c r="OTE230" s="135"/>
      <c r="OTF230" s="135"/>
      <c r="OTG230" s="135"/>
      <c r="OTH230" s="135"/>
      <c r="OTI230" s="135"/>
      <c r="OTJ230" s="135"/>
      <c r="OTK230" s="135"/>
      <c r="OTL230" s="135"/>
      <c r="OTM230" s="135"/>
      <c r="OTN230" s="135"/>
      <c r="OTO230" s="135"/>
      <c r="OTP230" s="135"/>
      <c r="OTQ230" s="135"/>
      <c r="OTR230" s="135"/>
      <c r="OTS230" s="135"/>
      <c r="OTT230" s="135"/>
      <c r="OTU230" s="135"/>
      <c r="OTV230" s="135"/>
      <c r="OTW230" s="135"/>
      <c r="OTX230" s="135"/>
      <c r="OTY230" s="135"/>
      <c r="OTZ230" s="135"/>
      <c r="OUA230" s="135"/>
      <c r="OUB230" s="135"/>
      <c r="OUC230" s="135"/>
      <c r="OUD230" s="135"/>
      <c r="OUE230" s="135"/>
      <c r="OUF230" s="135"/>
      <c r="OUG230" s="135"/>
      <c r="OUH230" s="135"/>
      <c r="OUI230" s="135"/>
      <c r="OUJ230" s="135"/>
      <c r="OUK230" s="135"/>
      <c r="OUL230" s="135"/>
      <c r="OUM230" s="135"/>
      <c r="OUN230" s="135"/>
      <c r="OUO230" s="135"/>
      <c r="OUP230" s="135"/>
      <c r="OUQ230" s="135"/>
      <c r="OUR230" s="135"/>
      <c r="OUS230" s="135"/>
      <c r="OUT230" s="135"/>
      <c r="OUU230" s="135"/>
      <c r="OUV230" s="135"/>
      <c r="OUW230" s="135"/>
      <c r="OUX230" s="135"/>
      <c r="OUY230" s="135"/>
      <c r="OUZ230" s="135"/>
      <c r="OVA230" s="135"/>
      <c r="OVB230" s="135"/>
      <c r="OVC230" s="135"/>
      <c r="OVD230" s="135"/>
      <c r="OVE230" s="135"/>
      <c r="OVF230" s="135"/>
      <c r="OVG230" s="135"/>
      <c r="OVH230" s="135"/>
      <c r="OVI230" s="135"/>
      <c r="OVJ230" s="135"/>
      <c r="OVK230" s="135"/>
      <c r="OVL230" s="135"/>
      <c r="OVM230" s="135"/>
      <c r="OVN230" s="135"/>
      <c r="OVO230" s="135"/>
      <c r="OVP230" s="135"/>
      <c r="OVQ230" s="135"/>
      <c r="OVR230" s="135"/>
      <c r="OVS230" s="135"/>
      <c r="OVT230" s="135"/>
      <c r="OVU230" s="135"/>
      <c r="OVV230" s="135"/>
      <c r="OVW230" s="135"/>
      <c r="OVX230" s="135"/>
      <c r="OVY230" s="135"/>
      <c r="OVZ230" s="135"/>
      <c r="OWA230" s="135"/>
      <c r="OWB230" s="135"/>
      <c r="OWC230" s="135"/>
      <c r="OWD230" s="135"/>
      <c r="OWE230" s="135"/>
      <c r="OWF230" s="135"/>
      <c r="OWG230" s="135"/>
      <c r="OWH230" s="135"/>
      <c r="OWI230" s="135"/>
      <c r="OWJ230" s="135"/>
      <c r="OWK230" s="135"/>
      <c r="OWL230" s="135"/>
      <c r="OWM230" s="135"/>
      <c r="OWN230" s="135"/>
      <c r="OWO230" s="135"/>
      <c r="OWP230" s="135"/>
      <c r="OWQ230" s="135"/>
      <c r="OWR230" s="135"/>
      <c r="OWS230" s="135"/>
      <c r="OWT230" s="135"/>
      <c r="OWU230" s="135"/>
      <c r="OWV230" s="135"/>
      <c r="OWW230" s="135"/>
      <c r="OWX230" s="135"/>
      <c r="OWY230" s="135"/>
      <c r="OWZ230" s="135"/>
      <c r="OXA230" s="135"/>
      <c r="OXB230" s="135"/>
      <c r="OXC230" s="135"/>
      <c r="OXD230" s="135"/>
      <c r="OXE230" s="135"/>
      <c r="OXF230" s="135"/>
      <c r="OXG230" s="135"/>
      <c r="OXH230" s="135"/>
      <c r="OXI230" s="135"/>
      <c r="OXJ230" s="135"/>
      <c r="OXK230" s="135"/>
      <c r="OXL230" s="135"/>
      <c r="OXM230" s="135"/>
      <c r="OXN230" s="135"/>
      <c r="OXO230" s="135"/>
      <c r="OXP230" s="135"/>
      <c r="OXQ230" s="135"/>
      <c r="OXR230" s="135"/>
      <c r="OXS230" s="135"/>
      <c r="OXT230" s="135"/>
      <c r="OXU230" s="135"/>
      <c r="OXV230" s="135"/>
      <c r="OXW230" s="135"/>
      <c r="OXX230" s="135"/>
      <c r="OXY230" s="135"/>
      <c r="OXZ230" s="135"/>
      <c r="OYA230" s="135"/>
      <c r="OYB230" s="135"/>
      <c r="OYC230" s="135"/>
      <c r="OYD230" s="135"/>
      <c r="OYE230" s="135"/>
      <c r="OYF230" s="135"/>
      <c r="OYG230" s="135"/>
      <c r="OYH230" s="135"/>
      <c r="OYI230" s="135"/>
      <c r="OYJ230" s="135"/>
      <c r="OYK230" s="135"/>
      <c r="OYL230" s="135"/>
      <c r="OYM230" s="135"/>
      <c r="OYN230" s="135"/>
      <c r="OYO230" s="135"/>
      <c r="OYP230" s="135"/>
      <c r="OYQ230" s="135"/>
      <c r="OYR230" s="135"/>
      <c r="OYS230" s="135"/>
      <c r="OYT230" s="135"/>
      <c r="OYU230" s="135"/>
      <c r="OYV230" s="135"/>
      <c r="OYW230" s="135"/>
      <c r="OYX230" s="135"/>
      <c r="OYY230" s="135"/>
      <c r="OYZ230" s="135"/>
      <c r="OZA230" s="135"/>
      <c r="OZB230" s="135"/>
      <c r="OZC230" s="135"/>
      <c r="OZD230" s="135"/>
      <c r="OZE230" s="135"/>
      <c r="OZF230" s="135"/>
      <c r="OZG230" s="135"/>
      <c r="OZH230" s="135"/>
      <c r="OZI230" s="135"/>
      <c r="OZJ230" s="135"/>
      <c r="OZK230" s="135"/>
      <c r="OZL230" s="135"/>
      <c r="OZM230" s="135"/>
      <c r="OZN230" s="135"/>
      <c r="OZO230" s="135"/>
      <c r="OZP230" s="135"/>
      <c r="OZQ230" s="135"/>
      <c r="OZR230" s="135"/>
      <c r="OZS230" s="135"/>
      <c r="OZT230" s="135"/>
      <c r="OZU230" s="135"/>
      <c r="OZV230" s="135"/>
      <c r="OZW230" s="135"/>
      <c r="OZX230" s="135"/>
      <c r="OZY230" s="135"/>
      <c r="OZZ230" s="135"/>
      <c r="PAA230" s="135"/>
      <c r="PAB230" s="135"/>
      <c r="PAC230" s="135"/>
      <c r="PAD230" s="135"/>
      <c r="PAE230" s="135"/>
      <c r="PAF230" s="135"/>
      <c r="PAG230" s="135"/>
      <c r="PAH230" s="135"/>
      <c r="PAI230" s="135"/>
      <c r="PAJ230" s="135"/>
      <c r="PAK230" s="135"/>
      <c r="PAL230" s="135"/>
      <c r="PAM230" s="135"/>
      <c r="PAN230" s="135"/>
      <c r="PAO230" s="135"/>
      <c r="PAP230" s="135"/>
      <c r="PAQ230" s="135"/>
      <c r="PAR230" s="135"/>
      <c r="PAS230" s="135"/>
      <c r="PAT230" s="135"/>
      <c r="PAU230" s="135"/>
      <c r="PAV230" s="135"/>
      <c r="PAW230" s="135"/>
      <c r="PAX230" s="135"/>
      <c r="PAY230" s="135"/>
      <c r="PAZ230" s="135"/>
      <c r="PBA230" s="135"/>
      <c r="PBB230" s="135"/>
      <c r="PBC230" s="135"/>
      <c r="PBD230" s="135"/>
      <c r="PBE230" s="135"/>
      <c r="PBF230" s="135"/>
      <c r="PBG230" s="135"/>
      <c r="PBH230" s="135"/>
      <c r="PBI230" s="135"/>
      <c r="PBJ230" s="135"/>
      <c r="PBK230" s="135"/>
      <c r="PBL230" s="135"/>
      <c r="PBM230" s="135"/>
      <c r="PBN230" s="135"/>
      <c r="PBO230" s="135"/>
      <c r="PBP230" s="135"/>
      <c r="PBQ230" s="135"/>
      <c r="PBR230" s="135"/>
      <c r="PBS230" s="135"/>
      <c r="PBT230" s="135"/>
      <c r="PBU230" s="135"/>
      <c r="PBV230" s="135"/>
      <c r="PBW230" s="135"/>
      <c r="PBX230" s="135"/>
      <c r="PBY230" s="135"/>
      <c r="PBZ230" s="135"/>
      <c r="PCA230" s="135"/>
      <c r="PCB230" s="135"/>
      <c r="PCC230" s="135"/>
      <c r="PCD230" s="135"/>
      <c r="PCE230" s="135"/>
      <c r="PCF230" s="135"/>
      <c r="PCG230" s="135"/>
      <c r="PCH230" s="135"/>
      <c r="PCI230" s="135"/>
      <c r="PCJ230" s="135"/>
      <c r="PCK230" s="135"/>
      <c r="PCL230" s="135"/>
      <c r="PCM230" s="135"/>
      <c r="PCN230" s="135"/>
      <c r="PCO230" s="135"/>
      <c r="PCP230" s="135"/>
      <c r="PCQ230" s="135"/>
      <c r="PCR230" s="135"/>
      <c r="PCS230" s="135"/>
      <c r="PCT230" s="135"/>
      <c r="PCU230" s="135"/>
      <c r="PCV230" s="135"/>
      <c r="PCW230" s="135"/>
      <c r="PCX230" s="135"/>
      <c r="PCY230" s="135"/>
      <c r="PCZ230" s="135"/>
      <c r="PDA230" s="135"/>
      <c r="PDB230" s="135"/>
      <c r="PDC230" s="135"/>
      <c r="PDD230" s="135"/>
      <c r="PDE230" s="135"/>
      <c r="PDF230" s="135"/>
      <c r="PDG230" s="135"/>
      <c r="PDH230" s="135"/>
      <c r="PDI230" s="135"/>
      <c r="PDJ230" s="135"/>
      <c r="PDK230" s="135"/>
      <c r="PDL230" s="135"/>
      <c r="PDM230" s="135"/>
      <c r="PDN230" s="135"/>
      <c r="PDO230" s="135"/>
      <c r="PDP230" s="135"/>
      <c r="PDQ230" s="135"/>
      <c r="PDR230" s="135"/>
      <c r="PDS230" s="135"/>
      <c r="PDT230" s="135"/>
      <c r="PDU230" s="135"/>
      <c r="PDV230" s="135"/>
      <c r="PDW230" s="135"/>
      <c r="PDX230" s="135"/>
      <c r="PDY230" s="135"/>
      <c r="PDZ230" s="135"/>
      <c r="PEA230" s="135"/>
      <c r="PEB230" s="135"/>
      <c r="PEC230" s="135"/>
      <c r="PED230" s="135"/>
      <c r="PEE230" s="135"/>
      <c r="PEF230" s="135"/>
      <c r="PEG230" s="135"/>
      <c r="PEH230" s="135"/>
      <c r="PEI230" s="135"/>
      <c r="PEJ230" s="135"/>
      <c r="PEK230" s="135"/>
      <c r="PEL230" s="135"/>
      <c r="PEM230" s="135"/>
      <c r="PEN230" s="135"/>
      <c r="PEO230" s="135"/>
      <c r="PEP230" s="135"/>
      <c r="PEQ230" s="135"/>
      <c r="PER230" s="135"/>
      <c r="PES230" s="135"/>
      <c r="PET230" s="135"/>
      <c r="PEU230" s="135"/>
      <c r="PEV230" s="135"/>
      <c r="PEW230" s="135"/>
      <c r="PEX230" s="135"/>
      <c r="PEY230" s="135"/>
      <c r="PEZ230" s="135"/>
      <c r="PFA230" s="135"/>
      <c r="PFB230" s="135"/>
      <c r="PFC230" s="135"/>
      <c r="PFD230" s="135"/>
      <c r="PFE230" s="135"/>
      <c r="PFF230" s="135"/>
      <c r="PFG230" s="135"/>
      <c r="PFH230" s="135"/>
      <c r="PFI230" s="135"/>
      <c r="PFJ230" s="135"/>
      <c r="PFK230" s="135"/>
      <c r="PFL230" s="135"/>
      <c r="PFM230" s="135"/>
      <c r="PFN230" s="135"/>
      <c r="PFO230" s="135"/>
      <c r="PFP230" s="135"/>
      <c r="PFQ230" s="135"/>
      <c r="PFR230" s="135"/>
      <c r="PFS230" s="135"/>
      <c r="PFT230" s="135"/>
      <c r="PFU230" s="135"/>
      <c r="PFV230" s="135"/>
      <c r="PFW230" s="135"/>
      <c r="PFX230" s="135"/>
      <c r="PFY230" s="135"/>
      <c r="PFZ230" s="135"/>
      <c r="PGA230" s="135"/>
      <c r="PGB230" s="135"/>
      <c r="PGC230" s="135"/>
      <c r="PGD230" s="135"/>
      <c r="PGE230" s="135"/>
      <c r="PGF230" s="135"/>
      <c r="PGG230" s="135"/>
      <c r="PGH230" s="135"/>
      <c r="PGI230" s="135"/>
      <c r="PGJ230" s="135"/>
      <c r="PGK230" s="135"/>
      <c r="PGL230" s="135"/>
      <c r="PGM230" s="135"/>
      <c r="PGN230" s="135"/>
      <c r="PGO230" s="135"/>
      <c r="PGP230" s="135"/>
      <c r="PGQ230" s="135"/>
      <c r="PGR230" s="135"/>
      <c r="PGS230" s="135"/>
      <c r="PGT230" s="135"/>
      <c r="PGU230" s="135"/>
      <c r="PGV230" s="135"/>
      <c r="PGW230" s="135"/>
      <c r="PGX230" s="135"/>
      <c r="PGY230" s="135"/>
      <c r="PGZ230" s="135"/>
      <c r="PHA230" s="135"/>
      <c r="PHB230" s="135"/>
      <c r="PHC230" s="135"/>
      <c r="PHD230" s="135"/>
      <c r="PHE230" s="135"/>
      <c r="PHF230" s="135"/>
      <c r="PHG230" s="135"/>
      <c r="PHH230" s="135"/>
      <c r="PHI230" s="135"/>
      <c r="PHJ230" s="135"/>
      <c r="PHK230" s="135"/>
      <c r="PHL230" s="135"/>
      <c r="PHM230" s="135"/>
      <c r="PHN230" s="135"/>
      <c r="PHO230" s="135"/>
      <c r="PHP230" s="135"/>
      <c r="PHQ230" s="135"/>
      <c r="PHR230" s="135"/>
      <c r="PHS230" s="135"/>
      <c r="PHT230" s="135"/>
      <c r="PHU230" s="135"/>
      <c r="PHV230" s="135"/>
      <c r="PHW230" s="135"/>
      <c r="PHX230" s="135"/>
      <c r="PHY230" s="135"/>
      <c r="PHZ230" s="135"/>
      <c r="PIA230" s="135"/>
      <c r="PIB230" s="135"/>
      <c r="PIC230" s="135"/>
      <c r="PID230" s="135"/>
      <c r="PIE230" s="135"/>
      <c r="PIF230" s="135"/>
      <c r="PIG230" s="135"/>
      <c r="PIH230" s="135"/>
      <c r="PII230" s="135"/>
      <c r="PIJ230" s="135"/>
      <c r="PIK230" s="135"/>
      <c r="PIL230" s="135"/>
      <c r="PIM230" s="135"/>
      <c r="PIN230" s="135"/>
      <c r="PIO230" s="135"/>
      <c r="PIP230" s="135"/>
      <c r="PIQ230" s="135"/>
      <c r="PIR230" s="135"/>
      <c r="PIS230" s="135"/>
      <c r="PIT230" s="135"/>
      <c r="PIU230" s="135"/>
      <c r="PIV230" s="135"/>
      <c r="PIW230" s="135"/>
      <c r="PIX230" s="135"/>
      <c r="PIY230" s="135"/>
      <c r="PIZ230" s="135"/>
      <c r="PJA230" s="135"/>
      <c r="PJB230" s="135"/>
      <c r="PJC230" s="135"/>
      <c r="PJD230" s="135"/>
      <c r="PJE230" s="135"/>
      <c r="PJF230" s="135"/>
      <c r="PJG230" s="135"/>
      <c r="PJH230" s="135"/>
      <c r="PJI230" s="135"/>
      <c r="PJJ230" s="135"/>
      <c r="PJK230" s="135"/>
      <c r="PJL230" s="135"/>
      <c r="PJM230" s="135"/>
      <c r="PJN230" s="135"/>
      <c r="PJO230" s="135"/>
      <c r="PJP230" s="135"/>
      <c r="PJQ230" s="135"/>
      <c r="PJR230" s="135"/>
      <c r="PJS230" s="135"/>
      <c r="PJT230" s="135"/>
      <c r="PJU230" s="135"/>
      <c r="PJV230" s="135"/>
      <c r="PJW230" s="135"/>
      <c r="PJX230" s="135"/>
      <c r="PJY230" s="135"/>
      <c r="PJZ230" s="135"/>
      <c r="PKA230" s="135"/>
      <c r="PKB230" s="135"/>
      <c r="PKC230" s="135"/>
      <c r="PKD230" s="135"/>
      <c r="PKE230" s="135"/>
      <c r="PKF230" s="135"/>
      <c r="PKG230" s="135"/>
      <c r="PKH230" s="135"/>
      <c r="PKI230" s="135"/>
      <c r="PKJ230" s="135"/>
      <c r="PKK230" s="135"/>
      <c r="PKL230" s="135"/>
      <c r="PKM230" s="135"/>
      <c r="PKN230" s="135"/>
      <c r="PKO230" s="135"/>
      <c r="PKP230" s="135"/>
      <c r="PKQ230" s="135"/>
      <c r="PKR230" s="135"/>
      <c r="PKS230" s="135"/>
      <c r="PKT230" s="135"/>
      <c r="PKU230" s="135"/>
      <c r="PKV230" s="135"/>
      <c r="PKW230" s="135"/>
      <c r="PKX230" s="135"/>
      <c r="PKY230" s="135"/>
      <c r="PKZ230" s="135"/>
      <c r="PLA230" s="135"/>
      <c r="PLB230" s="135"/>
      <c r="PLC230" s="135"/>
      <c r="PLD230" s="135"/>
      <c r="PLE230" s="135"/>
      <c r="PLF230" s="135"/>
      <c r="PLG230" s="135"/>
      <c r="PLH230" s="135"/>
      <c r="PLI230" s="135"/>
      <c r="PLJ230" s="135"/>
      <c r="PLK230" s="135"/>
      <c r="PLL230" s="135"/>
      <c r="PLM230" s="135"/>
      <c r="PLN230" s="135"/>
      <c r="PLO230" s="135"/>
      <c r="PLP230" s="135"/>
      <c r="PLQ230" s="135"/>
      <c r="PLR230" s="135"/>
      <c r="PLS230" s="135"/>
      <c r="PLT230" s="135"/>
      <c r="PLU230" s="135"/>
      <c r="PLV230" s="135"/>
      <c r="PLW230" s="135"/>
      <c r="PLX230" s="135"/>
      <c r="PLY230" s="135"/>
      <c r="PLZ230" s="135"/>
      <c r="PMA230" s="135"/>
      <c r="PMB230" s="135"/>
      <c r="PMC230" s="135"/>
      <c r="PMD230" s="135"/>
      <c r="PME230" s="135"/>
      <c r="PMF230" s="135"/>
      <c r="PMG230" s="135"/>
      <c r="PMH230" s="135"/>
      <c r="PMI230" s="135"/>
      <c r="PMJ230" s="135"/>
      <c r="PMK230" s="135"/>
      <c r="PML230" s="135"/>
      <c r="PMM230" s="135"/>
      <c r="PMN230" s="135"/>
      <c r="PMO230" s="135"/>
      <c r="PMP230" s="135"/>
      <c r="PMQ230" s="135"/>
      <c r="PMR230" s="135"/>
      <c r="PMS230" s="135"/>
      <c r="PMT230" s="135"/>
      <c r="PMU230" s="135"/>
      <c r="PMV230" s="135"/>
      <c r="PMW230" s="135"/>
      <c r="PMX230" s="135"/>
      <c r="PMY230" s="135"/>
      <c r="PMZ230" s="135"/>
      <c r="PNA230" s="135"/>
      <c r="PNB230" s="135"/>
      <c r="PNC230" s="135"/>
      <c r="PND230" s="135"/>
      <c r="PNE230" s="135"/>
      <c r="PNF230" s="135"/>
      <c r="PNG230" s="135"/>
      <c r="PNH230" s="135"/>
      <c r="PNI230" s="135"/>
      <c r="PNJ230" s="135"/>
      <c r="PNK230" s="135"/>
      <c r="PNL230" s="135"/>
      <c r="PNM230" s="135"/>
      <c r="PNN230" s="135"/>
      <c r="PNO230" s="135"/>
      <c r="PNP230" s="135"/>
      <c r="PNQ230" s="135"/>
      <c r="PNR230" s="135"/>
      <c r="PNS230" s="135"/>
      <c r="PNT230" s="135"/>
      <c r="PNU230" s="135"/>
      <c r="PNV230" s="135"/>
      <c r="PNW230" s="135"/>
      <c r="PNX230" s="135"/>
      <c r="PNY230" s="135"/>
      <c r="PNZ230" s="135"/>
      <c r="POA230" s="135"/>
      <c r="POB230" s="135"/>
      <c r="POC230" s="135"/>
      <c r="POD230" s="135"/>
      <c r="POE230" s="135"/>
      <c r="POF230" s="135"/>
      <c r="POG230" s="135"/>
      <c r="POH230" s="135"/>
      <c r="POI230" s="135"/>
      <c r="POJ230" s="135"/>
      <c r="POK230" s="135"/>
      <c r="POL230" s="135"/>
      <c r="POM230" s="135"/>
      <c r="PON230" s="135"/>
      <c r="POO230" s="135"/>
      <c r="POP230" s="135"/>
      <c r="POQ230" s="135"/>
      <c r="POR230" s="135"/>
      <c r="POS230" s="135"/>
      <c r="POT230" s="135"/>
      <c r="POU230" s="135"/>
      <c r="POV230" s="135"/>
      <c r="POW230" s="135"/>
      <c r="POX230" s="135"/>
      <c r="POY230" s="135"/>
      <c r="POZ230" s="135"/>
      <c r="PPA230" s="135"/>
      <c r="PPB230" s="135"/>
      <c r="PPC230" s="135"/>
      <c r="PPD230" s="135"/>
      <c r="PPE230" s="135"/>
      <c r="PPF230" s="135"/>
      <c r="PPG230" s="135"/>
      <c r="PPH230" s="135"/>
      <c r="PPI230" s="135"/>
      <c r="PPJ230" s="135"/>
      <c r="PPK230" s="135"/>
      <c r="PPL230" s="135"/>
      <c r="PPM230" s="135"/>
      <c r="PPN230" s="135"/>
      <c r="PPO230" s="135"/>
      <c r="PPP230" s="135"/>
      <c r="PPQ230" s="135"/>
      <c r="PPR230" s="135"/>
      <c r="PPS230" s="135"/>
      <c r="PPT230" s="135"/>
      <c r="PPU230" s="135"/>
      <c r="PPV230" s="135"/>
      <c r="PPW230" s="135"/>
      <c r="PPX230" s="135"/>
      <c r="PPY230" s="135"/>
      <c r="PPZ230" s="135"/>
      <c r="PQA230" s="135"/>
      <c r="PQB230" s="135"/>
      <c r="PQC230" s="135"/>
      <c r="PQD230" s="135"/>
      <c r="PQE230" s="135"/>
      <c r="PQF230" s="135"/>
      <c r="PQG230" s="135"/>
      <c r="PQH230" s="135"/>
      <c r="PQI230" s="135"/>
      <c r="PQJ230" s="135"/>
      <c r="PQK230" s="135"/>
      <c r="PQL230" s="135"/>
      <c r="PQM230" s="135"/>
      <c r="PQN230" s="135"/>
      <c r="PQO230" s="135"/>
      <c r="PQP230" s="135"/>
      <c r="PQQ230" s="135"/>
      <c r="PQR230" s="135"/>
      <c r="PQS230" s="135"/>
      <c r="PQT230" s="135"/>
      <c r="PQU230" s="135"/>
      <c r="PQV230" s="135"/>
      <c r="PQW230" s="135"/>
      <c r="PQX230" s="135"/>
      <c r="PQY230" s="135"/>
      <c r="PQZ230" s="135"/>
      <c r="PRA230" s="135"/>
      <c r="PRB230" s="135"/>
      <c r="PRC230" s="135"/>
      <c r="PRD230" s="135"/>
      <c r="PRE230" s="135"/>
      <c r="PRF230" s="135"/>
      <c r="PRG230" s="135"/>
      <c r="PRH230" s="135"/>
      <c r="PRI230" s="135"/>
      <c r="PRJ230" s="135"/>
      <c r="PRK230" s="135"/>
      <c r="PRL230" s="135"/>
      <c r="PRM230" s="135"/>
      <c r="PRN230" s="135"/>
      <c r="PRO230" s="135"/>
      <c r="PRP230" s="135"/>
      <c r="PRQ230" s="135"/>
      <c r="PRR230" s="135"/>
      <c r="PRS230" s="135"/>
      <c r="PRT230" s="135"/>
      <c r="PRU230" s="135"/>
      <c r="PRV230" s="135"/>
      <c r="PRW230" s="135"/>
      <c r="PRX230" s="135"/>
      <c r="PRY230" s="135"/>
      <c r="PRZ230" s="135"/>
      <c r="PSA230" s="135"/>
      <c r="PSB230" s="135"/>
      <c r="PSC230" s="135"/>
      <c r="PSD230" s="135"/>
      <c r="PSE230" s="135"/>
      <c r="PSF230" s="135"/>
      <c r="PSG230" s="135"/>
      <c r="PSH230" s="135"/>
      <c r="PSI230" s="135"/>
      <c r="PSJ230" s="135"/>
      <c r="PSK230" s="135"/>
      <c r="PSL230" s="135"/>
      <c r="PSM230" s="135"/>
      <c r="PSN230" s="135"/>
      <c r="PSO230" s="135"/>
      <c r="PSP230" s="135"/>
      <c r="PSQ230" s="135"/>
      <c r="PSR230" s="135"/>
      <c r="PSS230" s="135"/>
      <c r="PST230" s="135"/>
      <c r="PSU230" s="135"/>
      <c r="PSV230" s="135"/>
      <c r="PSW230" s="135"/>
      <c r="PSX230" s="135"/>
      <c r="PSY230" s="135"/>
      <c r="PSZ230" s="135"/>
      <c r="PTA230" s="135"/>
      <c r="PTB230" s="135"/>
      <c r="PTC230" s="135"/>
      <c r="PTD230" s="135"/>
      <c r="PTE230" s="135"/>
      <c r="PTF230" s="135"/>
      <c r="PTG230" s="135"/>
      <c r="PTH230" s="135"/>
      <c r="PTI230" s="135"/>
      <c r="PTJ230" s="135"/>
      <c r="PTK230" s="135"/>
      <c r="PTL230" s="135"/>
      <c r="PTM230" s="135"/>
      <c r="PTN230" s="135"/>
      <c r="PTO230" s="135"/>
      <c r="PTP230" s="135"/>
      <c r="PTQ230" s="135"/>
      <c r="PTR230" s="135"/>
      <c r="PTS230" s="135"/>
      <c r="PTT230" s="135"/>
      <c r="PTU230" s="135"/>
      <c r="PTV230" s="135"/>
      <c r="PTW230" s="135"/>
      <c r="PTX230" s="135"/>
      <c r="PTY230" s="135"/>
      <c r="PTZ230" s="135"/>
      <c r="PUA230" s="135"/>
      <c r="PUB230" s="135"/>
      <c r="PUC230" s="135"/>
      <c r="PUD230" s="135"/>
      <c r="PUE230" s="135"/>
      <c r="PUF230" s="135"/>
      <c r="PUG230" s="135"/>
      <c r="PUH230" s="135"/>
      <c r="PUI230" s="135"/>
      <c r="PUJ230" s="135"/>
      <c r="PUK230" s="135"/>
      <c r="PUL230" s="135"/>
      <c r="PUM230" s="135"/>
      <c r="PUN230" s="135"/>
      <c r="PUO230" s="135"/>
      <c r="PUP230" s="135"/>
      <c r="PUQ230" s="135"/>
      <c r="PUR230" s="135"/>
      <c r="PUS230" s="135"/>
      <c r="PUT230" s="135"/>
      <c r="PUU230" s="135"/>
      <c r="PUV230" s="135"/>
      <c r="PUW230" s="135"/>
      <c r="PUX230" s="135"/>
      <c r="PUY230" s="135"/>
      <c r="PUZ230" s="135"/>
      <c r="PVA230" s="135"/>
      <c r="PVB230" s="135"/>
      <c r="PVC230" s="135"/>
      <c r="PVD230" s="135"/>
      <c r="PVE230" s="135"/>
      <c r="PVF230" s="135"/>
      <c r="PVG230" s="135"/>
      <c r="PVH230" s="135"/>
      <c r="PVI230" s="135"/>
      <c r="PVJ230" s="135"/>
      <c r="PVK230" s="135"/>
      <c r="PVL230" s="135"/>
      <c r="PVM230" s="135"/>
      <c r="PVN230" s="135"/>
      <c r="PVO230" s="135"/>
      <c r="PVP230" s="135"/>
      <c r="PVQ230" s="135"/>
      <c r="PVR230" s="135"/>
      <c r="PVS230" s="135"/>
      <c r="PVT230" s="135"/>
      <c r="PVU230" s="135"/>
      <c r="PVV230" s="135"/>
      <c r="PVW230" s="135"/>
      <c r="PVX230" s="135"/>
      <c r="PVY230" s="135"/>
      <c r="PVZ230" s="135"/>
      <c r="PWA230" s="135"/>
      <c r="PWB230" s="135"/>
      <c r="PWC230" s="135"/>
      <c r="PWD230" s="135"/>
      <c r="PWE230" s="135"/>
      <c r="PWF230" s="135"/>
      <c r="PWG230" s="135"/>
      <c r="PWH230" s="135"/>
      <c r="PWI230" s="135"/>
      <c r="PWJ230" s="135"/>
      <c r="PWK230" s="135"/>
      <c r="PWL230" s="135"/>
      <c r="PWM230" s="135"/>
      <c r="PWN230" s="135"/>
      <c r="PWO230" s="135"/>
      <c r="PWP230" s="135"/>
      <c r="PWQ230" s="135"/>
      <c r="PWR230" s="135"/>
      <c r="PWS230" s="135"/>
      <c r="PWT230" s="135"/>
      <c r="PWU230" s="135"/>
      <c r="PWV230" s="135"/>
      <c r="PWW230" s="135"/>
      <c r="PWX230" s="135"/>
      <c r="PWY230" s="135"/>
      <c r="PWZ230" s="135"/>
      <c r="PXA230" s="135"/>
      <c r="PXB230" s="135"/>
      <c r="PXC230" s="135"/>
      <c r="PXD230" s="135"/>
      <c r="PXE230" s="135"/>
      <c r="PXF230" s="135"/>
      <c r="PXG230" s="135"/>
      <c r="PXH230" s="135"/>
      <c r="PXI230" s="135"/>
      <c r="PXJ230" s="135"/>
      <c r="PXK230" s="135"/>
      <c r="PXL230" s="135"/>
      <c r="PXM230" s="135"/>
      <c r="PXN230" s="135"/>
      <c r="PXO230" s="135"/>
      <c r="PXP230" s="135"/>
      <c r="PXQ230" s="135"/>
      <c r="PXR230" s="135"/>
      <c r="PXS230" s="135"/>
      <c r="PXT230" s="135"/>
      <c r="PXU230" s="135"/>
      <c r="PXV230" s="135"/>
      <c r="PXW230" s="135"/>
      <c r="PXX230" s="135"/>
      <c r="PXY230" s="135"/>
      <c r="PXZ230" s="135"/>
      <c r="PYA230" s="135"/>
      <c r="PYB230" s="135"/>
      <c r="PYC230" s="135"/>
      <c r="PYD230" s="135"/>
      <c r="PYE230" s="135"/>
      <c r="PYF230" s="135"/>
      <c r="PYG230" s="135"/>
      <c r="PYH230" s="135"/>
      <c r="PYI230" s="135"/>
      <c r="PYJ230" s="135"/>
      <c r="PYK230" s="135"/>
      <c r="PYL230" s="135"/>
      <c r="PYM230" s="135"/>
      <c r="PYN230" s="135"/>
      <c r="PYO230" s="135"/>
      <c r="PYP230" s="135"/>
      <c r="PYQ230" s="135"/>
      <c r="PYR230" s="135"/>
      <c r="PYS230" s="135"/>
      <c r="PYT230" s="135"/>
      <c r="PYU230" s="135"/>
      <c r="PYV230" s="135"/>
      <c r="PYW230" s="135"/>
      <c r="PYX230" s="135"/>
      <c r="PYY230" s="135"/>
      <c r="PYZ230" s="135"/>
      <c r="PZA230" s="135"/>
      <c r="PZB230" s="135"/>
      <c r="PZC230" s="135"/>
      <c r="PZD230" s="135"/>
      <c r="PZE230" s="135"/>
      <c r="PZF230" s="135"/>
      <c r="PZG230" s="135"/>
      <c r="PZH230" s="135"/>
      <c r="PZI230" s="135"/>
      <c r="PZJ230" s="135"/>
      <c r="PZK230" s="135"/>
      <c r="PZL230" s="135"/>
      <c r="PZM230" s="135"/>
      <c r="PZN230" s="135"/>
      <c r="PZO230" s="135"/>
      <c r="PZP230" s="135"/>
      <c r="PZQ230" s="135"/>
      <c r="PZR230" s="135"/>
      <c r="PZS230" s="135"/>
      <c r="PZT230" s="135"/>
      <c r="PZU230" s="135"/>
      <c r="PZV230" s="135"/>
      <c r="PZW230" s="135"/>
      <c r="PZX230" s="135"/>
      <c r="PZY230" s="135"/>
      <c r="PZZ230" s="135"/>
      <c r="QAA230" s="135"/>
      <c r="QAB230" s="135"/>
      <c r="QAC230" s="135"/>
      <c r="QAD230" s="135"/>
      <c r="QAE230" s="135"/>
      <c r="QAF230" s="135"/>
      <c r="QAG230" s="135"/>
      <c r="QAH230" s="135"/>
      <c r="QAI230" s="135"/>
      <c r="QAJ230" s="135"/>
      <c r="QAK230" s="135"/>
      <c r="QAL230" s="135"/>
      <c r="QAM230" s="135"/>
      <c r="QAN230" s="135"/>
      <c r="QAO230" s="135"/>
      <c r="QAP230" s="135"/>
      <c r="QAQ230" s="135"/>
      <c r="QAR230" s="135"/>
      <c r="QAS230" s="135"/>
      <c r="QAT230" s="135"/>
      <c r="QAU230" s="135"/>
      <c r="QAV230" s="135"/>
      <c r="QAW230" s="135"/>
      <c r="QAX230" s="135"/>
      <c r="QAY230" s="135"/>
      <c r="QAZ230" s="135"/>
      <c r="QBA230" s="135"/>
      <c r="QBB230" s="135"/>
      <c r="QBC230" s="135"/>
      <c r="QBD230" s="135"/>
      <c r="QBE230" s="135"/>
      <c r="QBF230" s="135"/>
      <c r="QBG230" s="135"/>
      <c r="QBH230" s="135"/>
      <c r="QBI230" s="135"/>
      <c r="QBJ230" s="135"/>
      <c r="QBK230" s="135"/>
      <c r="QBL230" s="135"/>
      <c r="QBM230" s="135"/>
      <c r="QBN230" s="135"/>
      <c r="QBO230" s="135"/>
      <c r="QBP230" s="135"/>
      <c r="QBQ230" s="135"/>
      <c r="QBR230" s="135"/>
      <c r="QBS230" s="135"/>
      <c r="QBT230" s="135"/>
      <c r="QBU230" s="135"/>
      <c r="QBV230" s="135"/>
      <c r="QBW230" s="135"/>
      <c r="QBX230" s="135"/>
      <c r="QBY230" s="135"/>
      <c r="QBZ230" s="135"/>
      <c r="QCA230" s="135"/>
      <c r="QCB230" s="135"/>
      <c r="QCC230" s="135"/>
      <c r="QCD230" s="135"/>
      <c r="QCE230" s="135"/>
      <c r="QCF230" s="135"/>
      <c r="QCG230" s="135"/>
      <c r="QCH230" s="135"/>
      <c r="QCI230" s="135"/>
      <c r="QCJ230" s="135"/>
      <c r="QCK230" s="135"/>
      <c r="QCL230" s="135"/>
      <c r="QCM230" s="135"/>
      <c r="QCN230" s="135"/>
      <c r="QCO230" s="135"/>
      <c r="QCP230" s="135"/>
      <c r="QCQ230" s="135"/>
      <c r="QCR230" s="135"/>
      <c r="QCS230" s="135"/>
      <c r="QCT230" s="135"/>
      <c r="QCU230" s="135"/>
      <c r="QCV230" s="135"/>
      <c r="QCW230" s="135"/>
      <c r="QCX230" s="135"/>
      <c r="QCY230" s="135"/>
      <c r="QCZ230" s="135"/>
      <c r="QDA230" s="135"/>
      <c r="QDB230" s="135"/>
      <c r="QDC230" s="135"/>
      <c r="QDD230" s="135"/>
      <c r="QDE230" s="135"/>
      <c r="QDF230" s="135"/>
      <c r="QDG230" s="135"/>
      <c r="QDH230" s="135"/>
      <c r="QDI230" s="135"/>
      <c r="QDJ230" s="135"/>
      <c r="QDK230" s="135"/>
      <c r="QDL230" s="135"/>
      <c r="QDM230" s="135"/>
      <c r="QDN230" s="135"/>
      <c r="QDO230" s="135"/>
      <c r="QDP230" s="135"/>
      <c r="QDQ230" s="135"/>
      <c r="QDR230" s="135"/>
      <c r="QDS230" s="135"/>
      <c r="QDT230" s="135"/>
      <c r="QDU230" s="135"/>
      <c r="QDV230" s="135"/>
      <c r="QDW230" s="135"/>
      <c r="QDX230" s="135"/>
      <c r="QDY230" s="135"/>
      <c r="QDZ230" s="135"/>
      <c r="QEA230" s="135"/>
      <c r="QEB230" s="135"/>
      <c r="QEC230" s="135"/>
      <c r="QED230" s="135"/>
      <c r="QEE230" s="135"/>
      <c r="QEF230" s="135"/>
      <c r="QEG230" s="135"/>
      <c r="QEH230" s="135"/>
      <c r="QEI230" s="135"/>
      <c r="QEJ230" s="135"/>
      <c r="QEK230" s="135"/>
      <c r="QEL230" s="135"/>
      <c r="QEM230" s="135"/>
      <c r="QEN230" s="135"/>
      <c r="QEO230" s="135"/>
      <c r="QEP230" s="135"/>
      <c r="QEQ230" s="135"/>
      <c r="QER230" s="135"/>
      <c r="QES230" s="135"/>
      <c r="QET230" s="135"/>
      <c r="QEU230" s="135"/>
      <c r="QEV230" s="135"/>
      <c r="QEW230" s="135"/>
      <c r="QEX230" s="135"/>
      <c r="QEY230" s="135"/>
      <c r="QEZ230" s="135"/>
      <c r="QFA230" s="135"/>
      <c r="QFB230" s="135"/>
      <c r="QFC230" s="135"/>
      <c r="QFD230" s="135"/>
      <c r="QFE230" s="135"/>
      <c r="QFF230" s="135"/>
      <c r="QFG230" s="135"/>
      <c r="QFH230" s="135"/>
      <c r="QFI230" s="135"/>
      <c r="QFJ230" s="135"/>
      <c r="QFK230" s="135"/>
      <c r="QFL230" s="135"/>
      <c r="QFM230" s="135"/>
      <c r="QFN230" s="135"/>
      <c r="QFO230" s="135"/>
      <c r="QFP230" s="135"/>
      <c r="QFQ230" s="135"/>
      <c r="QFR230" s="135"/>
      <c r="QFS230" s="135"/>
      <c r="QFT230" s="135"/>
      <c r="QFU230" s="135"/>
      <c r="QFV230" s="135"/>
      <c r="QFW230" s="135"/>
      <c r="QFX230" s="135"/>
      <c r="QFY230" s="135"/>
      <c r="QFZ230" s="135"/>
      <c r="QGA230" s="135"/>
      <c r="QGB230" s="135"/>
      <c r="QGC230" s="135"/>
      <c r="QGD230" s="135"/>
      <c r="QGE230" s="135"/>
      <c r="QGF230" s="135"/>
      <c r="QGG230" s="135"/>
      <c r="QGH230" s="135"/>
      <c r="QGI230" s="135"/>
      <c r="QGJ230" s="135"/>
      <c r="QGK230" s="135"/>
      <c r="QGL230" s="135"/>
      <c r="QGM230" s="135"/>
      <c r="QGN230" s="135"/>
      <c r="QGO230" s="135"/>
      <c r="QGP230" s="135"/>
      <c r="QGQ230" s="135"/>
      <c r="QGR230" s="135"/>
      <c r="QGS230" s="135"/>
      <c r="QGT230" s="135"/>
      <c r="QGU230" s="135"/>
      <c r="QGV230" s="135"/>
      <c r="QGW230" s="135"/>
      <c r="QGX230" s="135"/>
      <c r="QGY230" s="135"/>
      <c r="QGZ230" s="135"/>
      <c r="QHA230" s="135"/>
      <c r="QHB230" s="135"/>
      <c r="QHC230" s="135"/>
      <c r="QHD230" s="135"/>
      <c r="QHE230" s="135"/>
      <c r="QHF230" s="135"/>
      <c r="QHG230" s="135"/>
      <c r="QHH230" s="135"/>
      <c r="QHI230" s="135"/>
      <c r="QHJ230" s="135"/>
      <c r="QHK230" s="135"/>
      <c r="QHL230" s="135"/>
      <c r="QHM230" s="135"/>
      <c r="QHN230" s="135"/>
      <c r="QHO230" s="135"/>
      <c r="QHP230" s="135"/>
      <c r="QHQ230" s="135"/>
      <c r="QHR230" s="135"/>
      <c r="QHS230" s="135"/>
      <c r="QHT230" s="135"/>
      <c r="QHU230" s="135"/>
      <c r="QHV230" s="135"/>
      <c r="QHW230" s="135"/>
      <c r="QHX230" s="135"/>
      <c r="QHY230" s="135"/>
      <c r="QHZ230" s="135"/>
      <c r="QIA230" s="135"/>
      <c r="QIB230" s="135"/>
      <c r="QIC230" s="135"/>
      <c r="QID230" s="135"/>
      <c r="QIE230" s="135"/>
      <c r="QIF230" s="135"/>
      <c r="QIG230" s="135"/>
      <c r="QIH230" s="135"/>
      <c r="QII230" s="135"/>
      <c r="QIJ230" s="135"/>
      <c r="QIK230" s="135"/>
      <c r="QIL230" s="135"/>
      <c r="QIM230" s="135"/>
      <c r="QIN230" s="135"/>
      <c r="QIO230" s="135"/>
      <c r="QIP230" s="135"/>
      <c r="QIQ230" s="135"/>
      <c r="QIR230" s="135"/>
      <c r="QIS230" s="135"/>
      <c r="QIT230" s="135"/>
      <c r="QIU230" s="135"/>
      <c r="QIV230" s="135"/>
      <c r="QIW230" s="135"/>
      <c r="QIX230" s="135"/>
      <c r="QIY230" s="135"/>
      <c r="QIZ230" s="135"/>
      <c r="QJA230" s="135"/>
      <c r="QJB230" s="135"/>
      <c r="QJC230" s="135"/>
      <c r="QJD230" s="135"/>
      <c r="QJE230" s="135"/>
      <c r="QJF230" s="135"/>
      <c r="QJG230" s="135"/>
      <c r="QJH230" s="135"/>
      <c r="QJI230" s="135"/>
      <c r="QJJ230" s="135"/>
      <c r="QJK230" s="135"/>
      <c r="QJL230" s="135"/>
      <c r="QJM230" s="135"/>
      <c r="QJN230" s="135"/>
      <c r="QJO230" s="135"/>
      <c r="QJP230" s="135"/>
      <c r="QJQ230" s="135"/>
      <c r="QJR230" s="135"/>
      <c r="QJS230" s="135"/>
      <c r="QJT230" s="135"/>
      <c r="QJU230" s="135"/>
      <c r="QJV230" s="135"/>
      <c r="QJW230" s="135"/>
      <c r="QJX230" s="135"/>
      <c r="QJY230" s="135"/>
      <c r="QJZ230" s="135"/>
      <c r="QKA230" s="135"/>
      <c r="QKB230" s="135"/>
      <c r="QKC230" s="135"/>
      <c r="QKD230" s="135"/>
      <c r="QKE230" s="135"/>
      <c r="QKF230" s="135"/>
      <c r="QKG230" s="135"/>
      <c r="QKH230" s="135"/>
      <c r="QKI230" s="135"/>
      <c r="QKJ230" s="135"/>
      <c r="QKK230" s="135"/>
      <c r="QKL230" s="135"/>
      <c r="QKM230" s="135"/>
      <c r="QKN230" s="135"/>
      <c r="QKO230" s="135"/>
      <c r="QKP230" s="135"/>
      <c r="QKQ230" s="135"/>
      <c r="QKR230" s="135"/>
      <c r="QKS230" s="135"/>
      <c r="QKT230" s="135"/>
      <c r="QKU230" s="135"/>
      <c r="QKV230" s="135"/>
      <c r="QKW230" s="135"/>
      <c r="QKX230" s="135"/>
      <c r="QKY230" s="135"/>
      <c r="QKZ230" s="135"/>
      <c r="QLA230" s="135"/>
      <c r="QLB230" s="135"/>
      <c r="QLC230" s="135"/>
      <c r="QLD230" s="135"/>
      <c r="QLE230" s="135"/>
      <c r="QLF230" s="135"/>
      <c r="QLG230" s="135"/>
      <c r="QLH230" s="135"/>
      <c r="QLI230" s="135"/>
      <c r="QLJ230" s="135"/>
      <c r="QLK230" s="135"/>
      <c r="QLL230" s="135"/>
      <c r="QLM230" s="135"/>
      <c r="QLN230" s="135"/>
      <c r="QLO230" s="135"/>
      <c r="QLP230" s="135"/>
      <c r="QLQ230" s="135"/>
      <c r="QLR230" s="135"/>
      <c r="QLS230" s="135"/>
      <c r="QLT230" s="135"/>
      <c r="QLU230" s="135"/>
      <c r="QLV230" s="135"/>
      <c r="QLW230" s="135"/>
      <c r="QLX230" s="135"/>
      <c r="QLY230" s="135"/>
      <c r="QLZ230" s="135"/>
      <c r="QMA230" s="135"/>
      <c r="QMB230" s="135"/>
      <c r="QMC230" s="135"/>
      <c r="QMD230" s="135"/>
      <c r="QME230" s="135"/>
      <c r="QMF230" s="135"/>
      <c r="QMG230" s="135"/>
      <c r="QMH230" s="135"/>
      <c r="QMI230" s="135"/>
      <c r="QMJ230" s="135"/>
      <c r="QMK230" s="135"/>
      <c r="QML230" s="135"/>
      <c r="QMM230" s="135"/>
      <c r="QMN230" s="135"/>
      <c r="QMO230" s="135"/>
      <c r="QMP230" s="135"/>
      <c r="QMQ230" s="135"/>
      <c r="QMR230" s="135"/>
      <c r="QMS230" s="135"/>
      <c r="QMT230" s="135"/>
      <c r="QMU230" s="135"/>
      <c r="QMV230" s="135"/>
      <c r="QMW230" s="135"/>
      <c r="QMX230" s="135"/>
      <c r="QMY230" s="135"/>
      <c r="QMZ230" s="135"/>
      <c r="QNA230" s="135"/>
      <c r="QNB230" s="135"/>
      <c r="QNC230" s="135"/>
      <c r="QND230" s="135"/>
      <c r="QNE230" s="135"/>
      <c r="QNF230" s="135"/>
      <c r="QNG230" s="135"/>
      <c r="QNH230" s="135"/>
      <c r="QNI230" s="135"/>
      <c r="QNJ230" s="135"/>
      <c r="QNK230" s="135"/>
      <c r="QNL230" s="135"/>
      <c r="QNM230" s="135"/>
      <c r="QNN230" s="135"/>
      <c r="QNO230" s="135"/>
      <c r="QNP230" s="135"/>
      <c r="QNQ230" s="135"/>
      <c r="QNR230" s="135"/>
      <c r="QNS230" s="135"/>
      <c r="QNT230" s="135"/>
      <c r="QNU230" s="135"/>
      <c r="QNV230" s="135"/>
      <c r="QNW230" s="135"/>
      <c r="QNX230" s="135"/>
      <c r="QNY230" s="135"/>
      <c r="QNZ230" s="135"/>
      <c r="QOA230" s="135"/>
      <c r="QOB230" s="135"/>
      <c r="QOC230" s="135"/>
      <c r="QOD230" s="135"/>
      <c r="QOE230" s="135"/>
      <c r="QOF230" s="135"/>
      <c r="QOG230" s="135"/>
      <c r="QOH230" s="135"/>
      <c r="QOI230" s="135"/>
      <c r="QOJ230" s="135"/>
      <c r="QOK230" s="135"/>
      <c r="QOL230" s="135"/>
      <c r="QOM230" s="135"/>
      <c r="QON230" s="135"/>
      <c r="QOO230" s="135"/>
      <c r="QOP230" s="135"/>
      <c r="QOQ230" s="135"/>
      <c r="QOR230" s="135"/>
      <c r="QOS230" s="135"/>
      <c r="QOT230" s="135"/>
      <c r="QOU230" s="135"/>
      <c r="QOV230" s="135"/>
      <c r="QOW230" s="135"/>
      <c r="QOX230" s="135"/>
      <c r="QOY230" s="135"/>
      <c r="QOZ230" s="135"/>
      <c r="QPA230" s="135"/>
      <c r="QPB230" s="135"/>
      <c r="QPC230" s="135"/>
      <c r="QPD230" s="135"/>
      <c r="QPE230" s="135"/>
      <c r="QPF230" s="135"/>
      <c r="QPG230" s="135"/>
      <c r="QPH230" s="135"/>
      <c r="QPI230" s="135"/>
      <c r="QPJ230" s="135"/>
      <c r="QPK230" s="135"/>
      <c r="QPL230" s="135"/>
      <c r="QPM230" s="135"/>
      <c r="QPN230" s="135"/>
      <c r="QPO230" s="135"/>
      <c r="QPP230" s="135"/>
      <c r="QPQ230" s="135"/>
      <c r="QPR230" s="135"/>
      <c r="QPS230" s="135"/>
      <c r="QPT230" s="135"/>
      <c r="QPU230" s="135"/>
      <c r="QPV230" s="135"/>
      <c r="QPW230" s="135"/>
      <c r="QPX230" s="135"/>
      <c r="QPY230" s="135"/>
      <c r="QPZ230" s="135"/>
      <c r="QQA230" s="135"/>
      <c r="QQB230" s="135"/>
      <c r="QQC230" s="135"/>
      <c r="QQD230" s="135"/>
      <c r="QQE230" s="135"/>
      <c r="QQF230" s="135"/>
      <c r="QQG230" s="135"/>
      <c r="QQH230" s="135"/>
      <c r="QQI230" s="135"/>
      <c r="QQJ230" s="135"/>
      <c r="QQK230" s="135"/>
      <c r="QQL230" s="135"/>
      <c r="QQM230" s="135"/>
      <c r="QQN230" s="135"/>
      <c r="QQO230" s="135"/>
      <c r="QQP230" s="135"/>
      <c r="QQQ230" s="135"/>
      <c r="QQR230" s="135"/>
      <c r="QQS230" s="135"/>
      <c r="QQT230" s="135"/>
      <c r="QQU230" s="135"/>
      <c r="QQV230" s="135"/>
      <c r="QQW230" s="135"/>
      <c r="QQX230" s="135"/>
      <c r="QQY230" s="135"/>
      <c r="QQZ230" s="135"/>
      <c r="QRA230" s="135"/>
      <c r="QRB230" s="135"/>
      <c r="QRC230" s="135"/>
      <c r="QRD230" s="135"/>
      <c r="QRE230" s="135"/>
      <c r="QRF230" s="135"/>
      <c r="QRG230" s="135"/>
      <c r="QRH230" s="135"/>
      <c r="QRI230" s="135"/>
      <c r="QRJ230" s="135"/>
      <c r="QRK230" s="135"/>
      <c r="QRL230" s="135"/>
      <c r="QRM230" s="135"/>
      <c r="QRN230" s="135"/>
      <c r="QRO230" s="135"/>
      <c r="QRP230" s="135"/>
      <c r="QRQ230" s="135"/>
      <c r="QRR230" s="135"/>
      <c r="QRS230" s="135"/>
      <c r="QRT230" s="135"/>
      <c r="QRU230" s="135"/>
      <c r="QRV230" s="135"/>
      <c r="QRW230" s="135"/>
      <c r="QRX230" s="135"/>
      <c r="QRY230" s="135"/>
      <c r="QRZ230" s="135"/>
      <c r="QSA230" s="135"/>
      <c r="QSB230" s="135"/>
      <c r="QSC230" s="135"/>
      <c r="QSD230" s="135"/>
      <c r="QSE230" s="135"/>
      <c r="QSF230" s="135"/>
      <c r="QSG230" s="135"/>
      <c r="QSH230" s="135"/>
      <c r="QSI230" s="135"/>
      <c r="QSJ230" s="135"/>
      <c r="QSK230" s="135"/>
      <c r="QSL230" s="135"/>
      <c r="QSM230" s="135"/>
      <c r="QSN230" s="135"/>
      <c r="QSO230" s="135"/>
      <c r="QSP230" s="135"/>
      <c r="QSQ230" s="135"/>
      <c r="QSR230" s="135"/>
      <c r="QSS230" s="135"/>
      <c r="QST230" s="135"/>
      <c r="QSU230" s="135"/>
      <c r="QSV230" s="135"/>
      <c r="QSW230" s="135"/>
      <c r="QSX230" s="135"/>
      <c r="QSY230" s="135"/>
      <c r="QSZ230" s="135"/>
      <c r="QTA230" s="135"/>
      <c r="QTB230" s="135"/>
      <c r="QTC230" s="135"/>
      <c r="QTD230" s="135"/>
      <c r="QTE230" s="135"/>
      <c r="QTF230" s="135"/>
      <c r="QTG230" s="135"/>
      <c r="QTH230" s="135"/>
      <c r="QTI230" s="135"/>
      <c r="QTJ230" s="135"/>
      <c r="QTK230" s="135"/>
      <c r="QTL230" s="135"/>
      <c r="QTM230" s="135"/>
      <c r="QTN230" s="135"/>
      <c r="QTO230" s="135"/>
      <c r="QTP230" s="135"/>
      <c r="QTQ230" s="135"/>
      <c r="QTR230" s="135"/>
      <c r="QTS230" s="135"/>
      <c r="QTT230" s="135"/>
      <c r="QTU230" s="135"/>
      <c r="QTV230" s="135"/>
      <c r="QTW230" s="135"/>
      <c r="QTX230" s="135"/>
      <c r="QTY230" s="135"/>
      <c r="QTZ230" s="135"/>
      <c r="QUA230" s="135"/>
      <c r="QUB230" s="135"/>
      <c r="QUC230" s="135"/>
      <c r="QUD230" s="135"/>
      <c r="QUE230" s="135"/>
      <c r="QUF230" s="135"/>
      <c r="QUG230" s="135"/>
      <c r="QUH230" s="135"/>
      <c r="QUI230" s="135"/>
      <c r="QUJ230" s="135"/>
      <c r="QUK230" s="135"/>
      <c r="QUL230" s="135"/>
      <c r="QUM230" s="135"/>
      <c r="QUN230" s="135"/>
      <c r="QUO230" s="135"/>
      <c r="QUP230" s="135"/>
      <c r="QUQ230" s="135"/>
      <c r="QUR230" s="135"/>
      <c r="QUS230" s="135"/>
      <c r="QUT230" s="135"/>
      <c r="QUU230" s="135"/>
      <c r="QUV230" s="135"/>
      <c r="QUW230" s="135"/>
      <c r="QUX230" s="135"/>
      <c r="QUY230" s="135"/>
      <c r="QUZ230" s="135"/>
      <c r="QVA230" s="135"/>
      <c r="QVB230" s="135"/>
      <c r="QVC230" s="135"/>
      <c r="QVD230" s="135"/>
      <c r="QVE230" s="135"/>
      <c r="QVF230" s="135"/>
      <c r="QVG230" s="135"/>
      <c r="QVH230" s="135"/>
      <c r="QVI230" s="135"/>
      <c r="QVJ230" s="135"/>
      <c r="QVK230" s="135"/>
      <c r="QVL230" s="135"/>
      <c r="QVM230" s="135"/>
      <c r="QVN230" s="135"/>
      <c r="QVO230" s="135"/>
      <c r="QVP230" s="135"/>
      <c r="QVQ230" s="135"/>
      <c r="QVR230" s="135"/>
      <c r="QVS230" s="135"/>
      <c r="QVT230" s="135"/>
      <c r="QVU230" s="135"/>
      <c r="QVV230" s="135"/>
      <c r="QVW230" s="135"/>
      <c r="QVX230" s="135"/>
      <c r="QVY230" s="135"/>
      <c r="QVZ230" s="135"/>
      <c r="QWA230" s="135"/>
      <c r="QWB230" s="135"/>
      <c r="QWC230" s="135"/>
      <c r="QWD230" s="135"/>
      <c r="QWE230" s="135"/>
      <c r="QWF230" s="135"/>
      <c r="QWG230" s="135"/>
      <c r="QWH230" s="135"/>
      <c r="QWI230" s="135"/>
      <c r="QWJ230" s="135"/>
      <c r="QWK230" s="135"/>
      <c r="QWL230" s="135"/>
      <c r="QWM230" s="135"/>
      <c r="QWN230" s="135"/>
      <c r="QWO230" s="135"/>
      <c r="QWP230" s="135"/>
      <c r="QWQ230" s="135"/>
      <c r="QWR230" s="135"/>
      <c r="QWS230" s="135"/>
      <c r="QWT230" s="135"/>
      <c r="QWU230" s="135"/>
      <c r="QWV230" s="135"/>
      <c r="QWW230" s="135"/>
      <c r="QWX230" s="135"/>
      <c r="QWY230" s="135"/>
      <c r="QWZ230" s="135"/>
      <c r="QXA230" s="135"/>
      <c r="QXB230" s="135"/>
      <c r="QXC230" s="135"/>
      <c r="QXD230" s="135"/>
      <c r="QXE230" s="135"/>
      <c r="QXF230" s="135"/>
      <c r="QXG230" s="135"/>
      <c r="QXH230" s="135"/>
      <c r="QXI230" s="135"/>
      <c r="QXJ230" s="135"/>
      <c r="QXK230" s="135"/>
      <c r="QXL230" s="135"/>
      <c r="QXM230" s="135"/>
      <c r="QXN230" s="135"/>
      <c r="QXO230" s="135"/>
      <c r="QXP230" s="135"/>
      <c r="QXQ230" s="135"/>
      <c r="QXR230" s="135"/>
      <c r="QXS230" s="135"/>
      <c r="QXT230" s="135"/>
      <c r="QXU230" s="135"/>
      <c r="QXV230" s="135"/>
      <c r="QXW230" s="135"/>
      <c r="QXX230" s="135"/>
      <c r="QXY230" s="135"/>
      <c r="QXZ230" s="135"/>
      <c r="QYA230" s="135"/>
      <c r="QYB230" s="135"/>
      <c r="QYC230" s="135"/>
      <c r="QYD230" s="135"/>
      <c r="QYE230" s="135"/>
      <c r="QYF230" s="135"/>
      <c r="QYG230" s="135"/>
      <c r="QYH230" s="135"/>
      <c r="QYI230" s="135"/>
      <c r="QYJ230" s="135"/>
      <c r="QYK230" s="135"/>
      <c r="QYL230" s="135"/>
      <c r="QYM230" s="135"/>
      <c r="QYN230" s="135"/>
      <c r="QYO230" s="135"/>
      <c r="QYP230" s="135"/>
      <c r="QYQ230" s="135"/>
      <c r="QYR230" s="135"/>
      <c r="QYS230" s="135"/>
      <c r="QYT230" s="135"/>
      <c r="QYU230" s="135"/>
      <c r="QYV230" s="135"/>
      <c r="QYW230" s="135"/>
      <c r="QYX230" s="135"/>
      <c r="QYY230" s="135"/>
      <c r="QYZ230" s="135"/>
      <c r="QZA230" s="135"/>
      <c r="QZB230" s="135"/>
      <c r="QZC230" s="135"/>
      <c r="QZD230" s="135"/>
      <c r="QZE230" s="135"/>
      <c r="QZF230" s="135"/>
      <c r="QZG230" s="135"/>
      <c r="QZH230" s="135"/>
      <c r="QZI230" s="135"/>
      <c r="QZJ230" s="135"/>
      <c r="QZK230" s="135"/>
      <c r="QZL230" s="135"/>
      <c r="QZM230" s="135"/>
      <c r="QZN230" s="135"/>
      <c r="QZO230" s="135"/>
      <c r="QZP230" s="135"/>
      <c r="QZQ230" s="135"/>
      <c r="QZR230" s="135"/>
      <c r="QZS230" s="135"/>
      <c r="QZT230" s="135"/>
      <c r="QZU230" s="135"/>
      <c r="QZV230" s="135"/>
      <c r="QZW230" s="135"/>
      <c r="QZX230" s="135"/>
      <c r="QZY230" s="135"/>
      <c r="QZZ230" s="135"/>
      <c r="RAA230" s="135"/>
      <c r="RAB230" s="135"/>
      <c r="RAC230" s="135"/>
      <c r="RAD230" s="135"/>
      <c r="RAE230" s="135"/>
      <c r="RAF230" s="135"/>
      <c r="RAG230" s="135"/>
      <c r="RAH230" s="135"/>
      <c r="RAI230" s="135"/>
      <c r="RAJ230" s="135"/>
      <c r="RAK230" s="135"/>
      <c r="RAL230" s="135"/>
      <c r="RAM230" s="135"/>
      <c r="RAN230" s="135"/>
      <c r="RAO230" s="135"/>
      <c r="RAP230" s="135"/>
      <c r="RAQ230" s="135"/>
      <c r="RAR230" s="135"/>
      <c r="RAS230" s="135"/>
      <c r="RAT230" s="135"/>
      <c r="RAU230" s="135"/>
      <c r="RAV230" s="135"/>
      <c r="RAW230" s="135"/>
      <c r="RAX230" s="135"/>
      <c r="RAY230" s="135"/>
      <c r="RAZ230" s="135"/>
      <c r="RBA230" s="135"/>
      <c r="RBB230" s="135"/>
      <c r="RBC230" s="135"/>
      <c r="RBD230" s="135"/>
      <c r="RBE230" s="135"/>
      <c r="RBF230" s="135"/>
      <c r="RBG230" s="135"/>
      <c r="RBH230" s="135"/>
      <c r="RBI230" s="135"/>
      <c r="RBJ230" s="135"/>
      <c r="RBK230" s="135"/>
      <c r="RBL230" s="135"/>
      <c r="RBM230" s="135"/>
      <c r="RBN230" s="135"/>
      <c r="RBO230" s="135"/>
      <c r="RBP230" s="135"/>
      <c r="RBQ230" s="135"/>
      <c r="RBR230" s="135"/>
      <c r="RBS230" s="135"/>
      <c r="RBT230" s="135"/>
      <c r="RBU230" s="135"/>
      <c r="RBV230" s="135"/>
      <c r="RBW230" s="135"/>
      <c r="RBX230" s="135"/>
      <c r="RBY230" s="135"/>
      <c r="RBZ230" s="135"/>
      <c r="RCA230" s="135"/>
      <c r="RCB230" s="135"/>
      <c r="RCC230" s="135"/>
      <c r="RCD230" s="135"/>
      <c r="RCE230" s="135"/>
      <c r="RCF230" s="135"/>
      <c r="RCG230" s="135"/>
      <c r="RCH230" s="135"/>
      <c r="RCI230" s="135"/>
      <c r="RCJ230" s="135"/>
      <c r="RCK230" s="135"/>
      <c r="RCL230" s="135"/>
      <c r="RCM230" s="135"/>
      <c r="RCN230" s="135"/>
      <c r="RCO230" s="135"/>
      <c r="RCP230" s="135"/>
      <c r="RCQ230" s="135"/>
      <c r="RCR230" s="135"/>
      <c r="RCS230" s="135"/>
      <c r="RCT230" s="135"/>
      <c r="RCU230" s="135"/>
      <c r="RCV230" s="135"/>
      <c r="RCW230" s="135"/>
      <c r="RCX230" s="135"/>
      <c r="RCY230" s="135"/>
      <c r="RCZ230" s="135"/>
      <c r="RDA230" s="135"/>
      <c r="RDB230" s="135"/>
      <c r="RDC230" s="135"/>
      <c r="RDD230" s="135"/>
      <c r="RDE230" s="135"/>
      <c r="RDF230" s="135"/>
      <c r="RDG230" s="135"/>
      <c r="RDH230" s="135"/>
      <c r="RDI230" s="135"/>
      <c r="RDJ230" s="135"/>
      <c r="RDK230" s="135"/>
      <c r="RDL230" s="135"/>
      <c r="RDM230" s="135"/>
      <c r="RDN230" s="135"/>
      <c r="RDO230" s="135"/>
      <c r="RDP230" s="135"/>
      <c r="RDQ230" s="135"/>
      <c r="RDR230" s="135"/>
      <c r="RDS230" s="135"/>
      <c r="RDT230" s="135"/>
      <c r="RDU230" s="135"/>
      <c r="RDV230" s="135"/>
      <c r="RDW230" s="135"/>
      <c r="RDX230" s="135"/>
      <c r="RDY230" s="135"/>
      <c r="RDZ230" s="135"/>
      <c r="REA230" s="135"/>
      <c r="REB230" s="135"/>
      <c r="REC230" s="135"/>
      <c r="RED230" s="135"/>
      <c r="REE230" s="135"/>
      <c r="REF230" s="135"/>
      <c r="REG230" s="135"/>
      <c r="REH230" s="135"/>
      <c r="REI230" s="135"/>
      <c r="REJ230" s="135"/>
      <c r="REK230" s="135"/>
      <c r="REL230" s="135"/>
      <c r="REM230" s="135"/>
      <c r="REN230" s="135"/>
      <c r="REO230" s="135"/>
      <c r="REP230" s="135"/>
      <c r="REQ230" s="135"/>
      <c r="RER230" s="135"/>
      <c r="RES230" s="135"/>
      <c r="RET230" s="135"/>
      <c r="REU230" s="135"/>
      <c r="REV230" s="135"/>
      <c r="REW230" s="135"/>
      <c r="REX230" s="135"/>
      <c r="REY230" s="135"/>
      <c r="REZ230" s="135"/>
      <c r="RFA230" s="135"/>
      <c r="RFB230" s="135"/>
      <c r="RFC230" s="135"/>
      <c r="RFD230" s="135"/>
      <c r="RFE230" s="135"/>
      <c r="RFF230" s="135"/>
      <c r="RFG230" s="135"/>
      <c r="RFH230" s="135"/>
      <c r="RFI230" s="135"/>
      <c r="RFJ230" s="135"/>
      <c r="RFK230" s="135"/>
      <c r="RFL230" s="135"/>
      <c r="RFM230" s="135"/>
      <c r="RFN230" s="135"/>
      <c r="RFO230" s="135"/>
      <c r="RFP230" s="135"/>
      <c r="RFQ230" s="135"/>
      <c r="RFR230" s="135"/>
      <c r="RFS230" s="135"/>
      <c r="RFT230" s="135"/>
      <c r="RFU230" s="135"/>
      <c r="RFV230" s="135"/>
      <c r="RFW230" s="135"/>
      <c r="RFX230" s="135"/>
      <c r="RFY230" s="135"/>
      <c r="RFZ230" s="135"/>
      <c r="RGA230" s="135"/>
      <c r="RGB230" s="135"/>
      <c r="RGC230" s="135"/>
      <c r="RGD230" s="135"/>
      <c r="RGE230" s="135"/>
      <c r="RGF230" s="135"/>
      <c r="RGG230" s="135"/>
      <c r="RGH230" s="135"/>
      <c r="RGI230" s="135"/>
      <c r="RGJ230" s="135"/>
      <c r="RGK230" s="135"/>
      <c r="RGL230" s="135"/>
      <c r="RGM230" s="135"/>
      <c r="RGN230" s="135"/>
      <c r="RGO230" s="135"/>
      <c r="RGP230" s="135"/>
      <c r="RGQ230" s="135"/>
      <c r="RGR230" s="135"/>
      <c r="RGS230" s="135"/>
      <c r="RGT230" s="135"/>
      <c r="RGU230" s="135"/>
      <c r="RGV230" s="135"/>
      <c r="RGW230" s="135"/>
      <c r="RGX230" s="135"/>
      <c r="RGY230" s="135"/>
      <c r="RGZ230" s="135"/>
      <c r="RHA230" s="135"/>
      <c r="RHB230" s="135"/>
      <c r="RHC230" s="135"/>
      <c r="RHD230" s="135"/>
      <c r="RHE230" s="135"/>
      <c r="RHF230" s="135"/>
      <c r="RHG230" s="135"/>
      <c r="RHH230" s="135"/>
      <c r="RHI230" s="135"/>
      <c r="RHJ230" s="135"/>
      <c r="RHK230" s="135"/>
      <c r="RHL230" s="135"/>
      <c r="RHM230" s="135"/>
      <c r="RHN230" s="135"/>
      <c r="RHO230" s="135"/>
      <c r="RHP230" s="135"/>
      <c r="RHQ230" s="135"/>
      <c r="RHR230" s="135"/>
      <c r="RHS230" s="135"/>
      <c r="RHT230" s="135"/>
      <c r="RHU230" s="135"/>
      <c r="RHV230" s="135"/>
      <c r="RHW230" s="135"/>
      <c r="RHX230" s="135"/>
      <c r="RHY230" s="135"/>
      <c r="RHZ230" s="135"/>
      <c r="RIA230" s="135"/>
      <c r="RIB230" s="135"/>
      <c r="RIC230" s="135"/>
      <c r="RID230" s="135"/>
      <c r="RIE230" s="135"/>
      <c r="RIF230" s="135"/>
      <c r="RIG230" s="135"/>
      <c r="RIH230" s="135"/>
      <c r="RII230" s="135"/>
      <c r="RIJ230" s="135"/>
      <c r="RIK230" s="135"/>
      <c r="RIL230" s="135"/>
      <c r="RIM230" s="135"/>
      <c r="RIN230" s="135"/>
      <c r="RIO230" s="135"/>
      <c r="RIP230" s="135"/>
      <c r="RIQ230" s="135"/>
      <c r="RIR230" s="135"/>
      <c r="RIS230" s="135"/>
      <c r="RIT230" s="135"/>
      <c r="RIU230" s="135"/>
      <c r="RIV230" s="135"/>
      <c r="RIW230" s="135"/>
      <c r="RIX230" s="135"/>
      <c r="RIY230" s="135"/>
      <c r="RIZ230" s="135"/>
      <c r="RJA230" s="135"/>
      <c r="RJB230" s="135"/>
      <c r="RJC230" s="135"/>
      <c r="RJD230" s="135"/>
      <c r="RJE230" s="135"/>
      <c r="RJF230" s="135"/>
      <c r="RJG230" s="135"/>
      <c r="RJH230" s="135"/>
      <c r="RJI230" s="135"/>
      <c r="RJJ230" s="135"/>
      <c r="RJK230" s="135"/>
      <c r="RJL230" s="135"/>
      <c r="RJM230" s="135"/>
      <c r="RJN230" s="135"/>
      <c r="RJO230" s="135"/>
      <c r="RJP230" s="135"/>
      <c r="RJQ230" s="135"/>
      <c r="RJR230" s="135"/>
      <c r="RJS230" s="135"/>
      <c r="RJT230" s="135"/>
      <c r="RJU230" s="135"/>
      <c r="RJV230" s="135"/>
      <c r="RJW230" s="135"/>
      <c r="RJX230" s="135"/>
      <c r="RJY230" s="135"/>
      <c r="RJZ230" s="135"/>
      <c r="RKA230" s="135"/>
      <c r="RKB230" s="135"/>
      <c r="RKC230" s="135"/>
      <c r="RKD230" s="135"/>
      <c r="RKE230" s="135"/>
      <c r="RKF230" s="135"/>
      <c r="RKG230" s="135"/>
      <c r="RKH230" s="135"/>
      <c r="RKI230" s="135"/>
      <c r="RKJ230" s="135"/>
      <c r="RKK230" s="135"/>
      <c r="RKL230" s="135"/>
      <c r="RKM230" s="135"/>
      <c r="RKN230" s="135"/>
      <c r="RKO230" s="135"/>
      <c r="RKP230" s="135"/>
      <c r="RKQ230" s="135"/>
      <c r="RKR230" s="135"/>
      <c r="RKS230" s="135"/>
      <c r="RKT230" s="135"/>
      <c r="RKU230" s="135"/>
      <c r="RKV230" s="135"/>
      <c r="RKW230" s="135"/>
      <c r="RKX230" s="135"/>
      <c r="RKY230" s="135"/>
      <c r="RKZ230" s="135"/>
      <c r="RLA230" s="135"/>
      <c r="RLB230" s="135"/>
      <c r="RLC230" s="135"/>
      <c r="RLD230" s="135"/>
      <c r="RLE230" s="135"/>
      <c r="RLF230" s="135"/>
      <c r="RLG230" s="135"/>
      <c r="RLH230" s="135"/>
      <c r="RLI230" s="135"/>
      <c r="RLJ230" s="135"/>
      <c r="RLK230" s="135"/>
      <c r="RLL230" s="135"/>
      <c r="RLM230" s="135"/>
      <c r="RLN230" s="135"/>
      <c r="RLO230" s="135"/>
      <c r="RLP230" s="135"/>
      <c r="RLQ230" s="135"/>
      <c r="RLR230" s="135"/>
      <c r="RLS230" s="135"/>
      <c r="RLT230" s="135"/>
      <c r="RLU230" s="135"/>
      <c r="RLV230" s="135"/>
      <c r="RLW230" s="135"/>
      <c r="RLX230" s="135"/>
      <c r="RLY230" s="135"/>
      <c r="RLZ230" s="135"/>
      <c r="RMA230" s="135"/>
      <c r="RMB230" s="135"/>
      <c r="RMC230" s="135"/>
      <c r="RMD230" s="135"/>
      <c r="RME230" s="135"/>
      <c r="RMF230" s="135"/>
      <c r="RMG230" s="135"/>
      <c r="RMH230" s="135"/>
      <c r="RMI230" s="135"/>
      <c r="RMJ230" s="135"/>
      <c r="RMK230" s="135"/>
      <c r="RML230" s="135"/>
      <c r="RMM230" s="135"/>
      <c r="RMN230" s="135"/>
      <c r="RMO230" s="135"/>
      <c r="RMP230" s="135"/>
      <c r="RMQ230" s="135"/>
      <c r="RMR230" s="135"/>
      <c r="RMS230" s="135"/>
      <c r="RMT230" s="135"/>
      <c r="RMU230" s="135"/>
      <c r="RMV230" s="135"/>
      <c r="RMW230" s="135"/>
      <c r="RMX230" s="135"/>
      <c r="RMY230" s="135"/>
      <c r="RMZ230" s="135"/>
      <c r="RNA230" s="135"/>
      <c r="RNB230" s="135"/>
      <c r="RNC230" s="135"/>
      <c r="RND230" s="135"/>
      <c r="RNE230" s="135"/>
      <c r="RNF230" s="135"/>
      <c r="RNG230" s="135"/>
      <c r="RNH230" s="135"/>
      <c r="RNI230" s="135"/>
      <c r="RNJ230" s="135"/>
      <c r="RNK230" s="135"/>
      <c r="RNL230" s="135"/>
      <c r="RNM230" s="135"/>
      <c r="RNN230" s="135"/>
      <c r="RNO230" s="135"/>
      <c r="RNP230" s="135"/>
      <c r="RNQ230" s="135"/>
      <c r="RNR230" s="135"/>
      <c r="RNS230" s="135"/>
      <c r="RNT230" s="135"/>
      <c r="RNU230" s="135"/>
      <c r="RNV230" s="135"/>
      <c r="RNW230" s="135"/>
      <c r="RNX230" s="135"/>
      <c r="RNY230" s="135"/>
      <c r="RNZ230" s="135"/>
      <c r="ROA230" s="135"/>
      <c r="ROB230" s="135"/>
      <c r="ROC230" s="135"/>
      <c r="ROD230" s="135"/>
      <c r="ROE230" s="135"/>
      <c r="ROF230" s="135"/>
      <c r="ROG230" s="135"/>
      <c r="ROH230" s="135"/>
      <c r="ROI230" s="135"/>
      <c r="ROJ230" s="135"/>
      <c r="ROK230" s="135"/>
      <c r="ROL230" s="135"/>
      <c r="ROM230" s="135"/>
      <c r="RON230" s="135"/>
      <c r="ROO230" s="135"/>
      <c r="ROP230" s="135"/>
      <c r="ROQ230" s="135"/>
      <c r="ROR230" s="135"/>
      <c r="ROS230" s="135"/>
      <c r="ROT230" s="135"/>
      <c r="ROU230" s="135"/>
      <c r="ROV230" s="135"/>
      <c r="ROW230" s="135"/>
      <c r="ROX230" s="135"/>
      <c r="ROY230" s="135"/>
      <c r="ROZ230" s="135"/>
      <c r="RPA230" s="135"/>
      <c r="RPB230" s="135"/>
      <c r="RPC230" s="135"/>
      <c r="RPD230" s="135"/>
      <c r="RPE230" s="135"/>
      <c r="RPF230" s="135"/>
      <c r="RPG230" s="135"/>
      <c r="RPH230" s="135"/>
      <c r="RPI230" s="135"/>
      <c r="RPJ230" s="135"/>
      <c r="RPK230" s="135"/>
      <c r="RPL230" s="135"/>
      <c r="RPM230" s="135"/>
      <c r="RPN230" s="135"/>
      <c r="RPO230" s="135"/>
      <c r="RPP230" s="135"/>
      <c r="RPQ230" s="135"/>
      <c r="RPR230" s="135"/>
      <c r="RPS230" s="135"/>
      <c r="RPT230" s="135"/>
      <c r="RPU230" s="135"/>
      <c r="RPV230" s="135"/>
      <c r="RPW230" s="135"/>
      <c r="RPX230" s="135"/>
      <c r="RPY230" s="135"/>
      <c r="RPZ230" s="135"/>
      <c r="RQA230" s="135"/>
      <c r="RQB230" s="135"/>
      <c r="RQC230" s="135"/>
      <c r="RQD230" s="135"/>
      <c r="RQE230" s="135"/>
      <c r="RQF230" s="135"/>
      <c r="RQG230" s="135"/>
      <c r="RQH230" s="135"/>
      <c r="RQI230" s="135"/>
      <c r="RQJ230" s="135"/>
      <c r="RQK230" s="135"/>
      <c r="RQL230" s="135"/>
      <c r="RQM230" s="135"/>
      <c r="RQN230" s="135"/>
      <c r="RQO230" s="135"/>
      <c r="RQP230" s="135"/>
      <c r="RQQ230" s="135"/>
      <c r="RQR230" s="135"/>
      <c r="RQS230" s="135"/>
      <c r="RQT230" s="135"/>
      <c r="RQU230" s="135"/>
      <c r="RQV230" s="135"/>
      <c r="RQW230" s="135"/>
      <c r="RQX230" s="135"/>
      <c r="RQY230" s="135"/>
      <c r="RQZ230" s="135"/>
      <c r="RRA230" s="135"/>
      <c r="RRB230" s="135"/>
      <c r="RRC230" s="135"/>
      <c r="RRD230" s="135"/>
      <c r="RRE230" s="135"/>
      <c r="RRF230" s="135"/>
      <c r="RRG230" s="135"/>
      <c r="RRH230" s="135"/>
      <c r="RRI230" s="135"/>
      <c r="RRJ230" s="135"/>
      <c r="RRK230" s="135"/>
      <c r="RRL230" s="135"/>
      <c r="RRM230" s="135"/>
      <c r="RRN230" s="135"/>
      <c r="RRO230" s="135"/>
      <c r="RRP230" s="135"/>
      <c r="RRQ230" s="135"/>
      <c r="RRR230" s="135"/>
      <c r="RRS230" s="135"/>
      <c r="RRT230" s="135"/>
      <c r="RRU230" s="135"/>
      <c r="RRV230" s="135"/>
      <c r="RRW230" s="135"/>
      <c r="RRX230" s="135"/>
      <c r="RRY230" s="135"/>
      <c r="RRZ230" s="135"/>
      <c r="RSA230" s="135"/>
      <c r="RSB230" s="135"/>
      <c r="RSC230" s="135"/>
      <c r="RSD230" s="135"/>
      <c r="RSE230" s="135"/>
      <c r="RSF230" s="135"/>
      <c r="RSG230" s="135"/>
      <c r="RSH230" s="135"/>
      <c r="RSI230" s="135"/>
      <c r="RSJ230" s="135"/>
      <c r="RSK230" s="135"/>
      <c r="RSL230" s="135"/>
      <c r="RSM230" s="135"/>
      <c r="RSN230" s="135"/>
      <c r="RSO230" s="135"/>
      <c r="RSP230" s="135"/>
      <c r="RSQ230" s="135"/>
      <c r="RSR230" s="135"/>
      <c r="RSS230" s="135"/>
      <c r="RST230" s="135"/>
      <c r="RSU230" s="135"/>
      <c r="RSV230" s="135"/>
      <c r="RSW230" s="135"/>
      <c r="RSX230" s="135"/>
      <c r="RSY230" s="135"/>
      <c r="RSZ230" s="135"/>
      <c r="RTA230" s="135"/>
      <c r="RTB230" s="135"/>
      <c r="RTC230" s="135"/>
      <c r="RTD230" s="135"/>
      <c r="RTE230" s="135"/>
      <c r="RTF230" s="135"/>
      <c r="RTG230" s="135"/>
      <c r="RTH230" s="135"/>
      <c r="RTI230" s="135"/>
      <c r="RTJ230" s="135"/>
      <c r="RTK230" s="135"/>
      <c r="RTL230" s="135"/>
      <c r="RTM230" s="135"/>
      <c r="RTN230" s="135"/>
      <c r="RTO230" s="135"/>
      <c r="RTP230" s="135"/>
      <c r="RTQ230" s="135"/>
      <c r="RTR230" s="135"/>
      <c r="RTS230" s="135"/>
      <c r="RTT230" s="135"/>
      <c r="RTU230" s="135"/>
      <c r="RTV230" s="135"/>
      <c r="RTW230" s="135"/>
      <c r="RTX230" s="135"/>
      <c r="RTY230" s="135"/>
      <c r="RTZ230" s="135"/>
      <c r="RUA230" s="135"/>
      <c r="RUB230" s="135"/>
      <c r="RUC230" s="135"/>
      <c r="RUD230" s="135"/>
      <c r="RUE230" s="135"/>
      <c r="RUF230" s="135"/>
      <c r="RUG230" s="135"/>
      <c r="RUH230" s="135"/>
      <c r="RUI230" s="135"/>
      <c r="RUJ230" s="135"/>
      <c r="RUK230" s="135"/>
      <c r="RUL230" s="135"/>
      <c r="RUM230" s="135"/>
      <c r="RUN230" s="135"/>
      <c r="RUO230" s="135"/>
      <c r="RUP230" s="135"/>
      <c r="RUQ230" s="135"/>
      <c r="RUR230" s="135"/>
      <c r="RUS230" s="135"/>
      <c r="RUT230" s="135"/>
      <c r="RUU230" s="135"/>
      <c r="RUV230" s="135"/>
      <c r="RUW230" s="135"/>
      <c r="RUX230" s="135"/>
      <c r="RUY230" s="135"/>
      <c r="RUZ230" s="135"/>
      <c r="RVA230" s="135"/>
      <c r="RVB230" s="135"/>
      <c r="RVC230" s="135"/>
      <c r="RVD230" s="135"/>
      <c r="RVE230" s="135"/>
      <c r="RVF230" s="135"/>
      <c r="RVG230" s="135"/>
      <c r="RVH230" s="135"/>
      <c r="RVI230" s="135"/>
      <c r="RVJ230" s="135"/>
      <c r="RVK230" s="135"/>
      <c r="RVL230" s="135"/>
      <c r="RVM230" s="135"/>
      <c r="RVN230" s="135"/>
      <c r="RVO230" s="135"/>
      <c r="RVP230" s="135"/>
      <c r="RVQ230" s="135"/>
      <c r="RVR230" s="135"/>
      <c r="RVS230" s="135"/>
      <c r="RVT230" s="135"/>
      <c r="RVU230" s="135"/>
      <c r="RVV230" s="135"/>
      <c r="RVW230" s="135"/>
      <c r="RVX230" s="135"/>
      <c r="RVY230" s="135"/>
      <c r="RVZ230" s="135"/>
      <c r="RWA230" s="135"/>
      <c r="RWB230" s="135"/>
      <c r="RWC230" s="135"/>
      <c r="RWD230" s="135"/>
      <c r="RWE230" s="135"/>
      <c r="RWF230" s="135"/>
      <c r="RWG230" s="135"/>
      <c r="RWH230" s="135"/>
      <c r="RWI230" s="135"/>
      <c r="RWJ230" s="135"/>
      <c r="RWK230" s="135"/>
      <c r="RWL230" s="135"/>
      <c r="RWM230" s="135"/>
      <c r="RWN230" s="135"/>
      <c r="RWO230" s="135"/>
      <c r="RWP230" s="135"/>
      <c r="RWQ230" s="135"/>
      <c r="RWR230" s="135"/>
      <c r="RWS230" s="135"/>
      <c r="RWT230" s="135"/>
      <c r="RWU230" s="135"/>
      <c r="RWV230" s="135"/>
      <c r="RWW230" s="135"/>
      <c r="RWX230" s="135"/>
      <c r="RWY230" s="135"/>
      <c r="RWZ230" s="135"/>
      <c r="RXA230" s="135"/>
      <c r="RXB230" s="135"/>
      <c r="RXC230" s="135"/>
      <c r="RXD230" s="135"/>
      <c r="RXE230" s="135"/>
      <c r="RXF230" s="135"/>
      <c r="RXG230" s="135"/>
      <c r="RXH230" s="135"/>
      <c r="RXI230" s="135"/>
      <c r="RXJ230" s="135"/>
      <c r="RXK230" s="135"/>
      <c r="RXL230" s="135"/>
      <c r="RXM230" s="135"/>
      <c r="RXN230" s="135"/>
      <c r="RXO230" s="135"/>
      <c r="RXP230" s="135"/>
      <c r="RXQ230" s="135"/>
      <c r="RXR230" s="135"/>
      <c r="RXS230" s="135"/>
      <c r="RXT230" s="135"/>
      <c r="RXU230" s="135"/>
      <c r="RXV230" s="135"/>
      <c r="RXW230" s="135"/>
      <c r="RXX230" s="135"/>
      <c r="RXY230" s="135"/>
      <c r="RXZ230" s="135"/>
      <c r="RYA230" s="135"/>
      <c r="RYB230" s="135"/>
      <c r="RYC230" s="135"/>
      <c r="RYD230" s="135"/>
      <c r="RYE230" s="135"/>
      <c r="RYF230" s="135"/>
      <c r="RYG230" s="135"/>
      <c r="RYH230" s="135"/>
      <c r="RYI230" s="135"/>
      <c r="RYJ230" s="135"/>
      <c r="RYK230" s="135"/>
      <c r="RYL230" s="135"/>
      <c r="RYM230" s="135"/>
      <c r="RYN230" s="135"/>
      <c r="RYO230" s="135"/>
      <c r="RYP230" s="135"/>
      <c r="RYQ230" s="135"/>
      <c r="RYR230" s="135"/>
      <c r="RYS230" s="135"/>
      <c r="RYT230" s="135"/>
      <c r="RYU230" s="135"/>
      <c r="RYV230" s="135"/>
      <c r="RYW230" s="135"/>
      <c r="RYX230" s="135"/>
      <c r="RYY230" s="135"/>
      <c r="RYZ230" s="135"/>
      <c r="RZA230" s="135"/>
      <c r="RZB230" s="135"/>
      <c r="RZC230" s="135"/>
      <c r="RZD230" s="135"/>
      <c r="RZE230" s="135"/>
      <c r="RZF230" s="135"/>
      <c r="RZG230" s="135"/>
      <c r="RZH230" s="135"/>
      <c r="RZI230" s="135"/>
      <c r="RZJ230" s="135"/>
      <c r="RZK230" s="135"/>
      <c r="RZL230" s="135"/>
      <c r="RZM230" s="135"/>
      <c r="RZN230" s="135"/>
      <c r="RZO230" s="135"/>
      <c r="RZP230" s="135"/>
      <c r="RZQ230" s="135"/>
      <c r="RZR230" s="135"/>
      <c r="RZS230" s="135"/>
      <c r="RZT230" s="135"/>
      <c r="RZU230" s="135"/>
      <c r="RZV230" s="135"/>
      <c r="RZW230" s="135"/>
      <c r="RZX230" s="135"/>
      <c r="RZY230" s="135"/>
      <c r="RZZ230" s="135"/>
      <c r="SAA230" s="135"/>
      <c r="SAB230" s="135"/>
      <c r="SAC230" s="135"/>
      <c r="SAD230" s="135"/>
      <c r="SAE230" s="135"/>
      <c r="SAF230" s="135"/>
      <c r="SAG230" s="135"/>
      <c r="SAH230" s="135"/>
      <c r="SAI230" s="135"/>
      <c r="SAJ230" s="135"/>
      <c r="SAK230" s="135"/>
      <c r="SAL230" s="135"/>
      <c r="SAM230" s="135"/>
      <c r="SAN230" s="135"/>
      <c r="SAO230" s="135"/>
      <c r="SAP230" s="135"/>
      <c r="SAQ230" s="135"/>
      <c r="SAR230" s="135"/>
      <c r="SAS230" s="135"/>
      <c r="SAT230" s="135"/>
      <c r="SAU230" s="135"/>
      <c r="SAV230" s="135"/>
      <c r="SAW230" s="135"/>
      <c r="SAX230" s="135"/>
      <c r="SAY230" s="135"/>
      <c r="SAZ230" s="135"/>
      <c r="SBA230" s="135"/>
      <c r="SBB230" s="135"/>
      <c r="SBC230" s="135"/>
      <c r="SBD230" s="135"/>
      <c r="SBE230" s="135"/>
      <c r="SBF230" s="135"/>
      <c r="SBG230" s="135"/>
      <c r="SBH230" s="135"/>
      <c r="SBI230" s="135"/>
      <c r="SBJ230" s="135"/>
      <c r="SBK230" s="135"/>
      <c r="SBL230" s="135"/>
      <c r="SBM230" s="135"/>
      <c r="SBN230" s="135"/>
      <c r="SBO230" s="135"/>
      <c r="SBP230" s="135"/>
      <c r="SBQ230" s="135"/>
      <c r="SBR230" s="135"/>
      <c r="SBS230" s="135"/>
      <c r="SBT230" s="135"/>
      <c r="SBU230" s="135"/>
      <c r="SBV230" s="135"/>
      <c r="SBW230" s="135"/>
      <c r="SBX230" s="135"/>
      <c r="SBY230" s="135"/>
      <c r="SBZ230" s="135"/>
      <c r="SCA230" s="135"/>
      <c r="SCB230" s="135"/>
      <c r="SCC230" s="135"/>
      <c r="SCD230" s="135"/>
      <c r="SCE230" s="135"/>
      <c r="SCF230" s="135"/>
      <c r="SCG230" s="135"/>
      <c r="SCH230" s="135"/>
      <c r="SCI230" s="135"/>
      <c r="SCJ230" s="135"/>
      <c r="SCK230" s="135"/>
      <c r="SCL230" s="135"/>
      <c r="SCM230" s="135"/>
      <c r="SCN230" s="135"/>
      <c r="SCO230" s="135"/>
      <c r="SCP230" s="135"/>
      <c r="SCQ230" s="135"/>
      <c r="SCR230" s="135"/>
      <c r="SCS230" s="135"/>
      <c r="SCT230" s="135"/>
      <c r="SCU230" s="135"/>
      <c r="SCV230" s="135"/>
      <c r="SCW230" s="135"/>
      <c r="SCX230" s="135"/>
      <c r="SCY230" s="135"/>
      <c r="SCZ230" s="135"/>
      <c r="SDA230" s="135"/>
      <c r="SDB230" s="135"/>
      <c r="SDC230" s="135"/>
      <c r="SDD230" s="135"/>
      <c r="SDE230" s="135"/>
      <c r="SDF230" s="135"/>
      <c r="SDG230" s="135"/>
      <c r="SDH230" s="135"/>
      <c r="SDI230" s="135"/>
      <c r="SDJ230" s="135"/>
      <c r="SDK230" s="135"/>
      <c r="SDL230" s="135"/>
      <c r="SDM230" s="135"/>
      <c r="SDN230" s="135"/>
      <c r="SDO230" s="135"/>
      <c r="SDP230" s="135"/>
      <c r="SDQ230" s="135"/>
      <c r="SDR230" s="135"/>
      <c r="SDS230" s="135"/>
      <c r="SDT230" s="135"/>
      <c r="SDU230" s="135"/>
      <c r="SDV230" s="135"/>
      <c r="SDW230" s="135"/>
      <c r="SDX230" s="135"/>
      <c r="SDY230" s="135"/>
      <c r="SDZ230" s="135"/>
      <c r="SEA230" s="135"/>
      <c r="SEB230" s="135"/>
      <c r="SEC230" s="135"/>
      <c r="SED230" s="135"/>
      <c r="SEE230" s="135"/>
      <c r="SEF230" s="135"/>
      <c r="SEG230" s="135"/>
      <c r="SEH230" s="135"/>
      <c r="SEI230" s="135"/>
      <c r="SEJ230" s="135"/>
      <c r="SEK230" s="135"/>
      <c r="SEL230" s="135"/>
      <c r="SEM230" s="135"/>
      <c r="SEN230" s="135"/>
      <c r="SEO230" s="135"/>
      <c r="SEP230" s="135"/>
      <c r="SEQ230" s="135"/>
      <c r="SER230" s="135"/>
      <c r="SES230" s="135"/>
      <c r="SET230" s="135"/>
      <c r="SEU230" s="135"/>
      <c r="SEV230" s="135"/>
      <c r="SEW230" s="135"/>
      <c r="SEX230" s="135"/>
      <c r="SEY230" s="135"/>
      <c r="SEZ230" s="135"/>
      <c r="SFA230" s="135"/>
      <c r="SFB230" s="135"/>
      <c r="SFC230" s="135"/>
      <c r="SFD230" s="135"/>
      <c r="SFE230" s="135"/>
      <c r="SFF230" s="135"/>
      <c r="SFG230" s="135"/>
      <c r="SFH230" s="135"/>
      <c r="SFI230" s="135"/>
      <c r="SFJ230" s="135"/>
      <c r="SFK230" s="135"/>
      <c r="SFL230" s="135"/>
      <c r="SFM230" s="135"/>
      <c r="SFN230" s="135"/>
      <c r="SFO230" s="135"/>
      <c r="SFP230" s="135"/>
      <c r="SFQ230" s="135"/>
      <c r="SFR230" s="135"/>
      <c r="SFS230" s="135"/>
      <c r="SFT230" s="135"/>
      <c r="SFU230" s="135"/>
      <c r="SFV230" s="135"/>
      <c r="SFW230" s="135"/>
      <c r="SFX230" s="135"/>
      <c r="SFY230" s="135"/>
      <c r="SFZ230" s="135"/>
      <c r="SGA230" s="135"/>
      <c r="SGB230" s="135"/>
      <c r="SGC230" s="135"/>
      <c r="SGD230" s="135"/>
      <c r="SGE230" s="135"/>
      <c r="SGF230" s="135"/>
      <c r="SGG230" s="135"/>
      <c r="SGH230" s="135"/>
      <c r="SGI230" s="135"/>
      <c r="SGJ230" s="135"/>
      <c r="SGK230" s="135"/>
      <c r="SGL230" s="135"/>
      <c r="SGM230" s="135"/>
      <c r="SGN230" s="135"/>
      <c r="SGO230" s="135"/>
      <c r="SGP230" s="135"/>
      <c r="SGQ230" s="135"/>
      <c r="SGR230" s="135"/>
      <c r="SGS230" s="135"/>
      <c r="SGT230" s="135"/>
      <c r="SGU230" s="135"/>
      <c r="SGV230" s="135"/>
      <c r="SGW230" s="135"/>
      <c r="SGX230" s="135"/>
      <c r="SGY230" s="135"/>
      <c r="SGZ230" s="135"/>
      <c r="SHA230" s="135"/>
      <c r="SHB230" s="135"/>
      <c r="SHC230" s="135"/>
      <c r="SHD230" s="135"/>
      <c r="SHE230" s="135"/>
      <c r="SHF230" s="135"/>
      <c r="SHG230" s="135"/>
      <c r="SHH230" s="135"/>
      <c r="SHI230" s="135"/>
      <c r="SHJ230" s="135"/>
      <c r="SHK230" s="135"/>
      <c r="SHL230" s="135"/>
      <c r="SHM230" s="135"/>
      <c r="SHN230" s="135"/>
      <c r="SHO230" s="135"/>
      <c r="SHP230" s="135"/>
      <c r="SHQ230" s="135"/>
      <c r="SHR230" s="135"/>
      <c r="SHS230" s="135"/>
      <c r="SHT230" s="135"/>
      <c r="SHU230" s="135"/>
      <c r="SHV230" s="135"/>
      <c r="SHW230" s="135"/>
      <c r="SHX230" s="135"/>
      <c r="SHY230" s="135"/>
      <c r="SHZ230" s="135"/>
      <c r="SIA230" s="135"/>
      <c r="SIB230" s="135"/>
      <c r="SIC230" s="135"/>
      <c r="SID230" s="135"/>
      <c r="SIE230" s="135"/>
      <c r="SIF230" s="135"/>
      <c r="SIG230" s="135"/>
      <c r="SIH230" s="135"/>
      <c r="SII230" s="135"/>
      <c r="SIJ230" s="135"/>
      <c r="SIK230" s="135"/>
      <c r="SIL230" s="135"/>
      <c r="SIM230" s="135"/>
      <c r="SIN230" s="135"/>
      <c r="SIO230" s="135"/>
      <c r="SIP230" s="135"/>
      <c r="SIQ230" s="135"/>
      <c r="SIR230" s="135"/>
      <c r="SIS230" s="135"/>
      <c r="SIT230" s="135"/>
      <c r="SIU230" s="135"/>
      <c r="SIV230" s="135"/>
      <c r="SIW230" s="135"/>
      <c r="SIX230" s="135"/>
      <c r="SIY230" s="135"/>
      <c r="SIZ230" s="135"/>
      <c r="SJA230" s="135"/>
      <c r="SJB230" s="135"/>
      <c r="SJC230" s="135"/>
      <c r="SJD230" s="135"/>
      <c r="SJE230" s="135"/>
      <c r="SJF230" s="135"/>
      <c r="SJG230" s="135"/>
      <c r="SJH230" s="135"/>
      <c r="SJI230" s="135"/>
      <c r="SJJ230" s="135"/>
      <c r="SJK230" s="135"/>
      <c r="SJL230" s="135"/>
      <c r="SJM230" s="135"/>
      <c r="SJN230" s="135"/>
      <c r="SJO230" s="135"/>
      <c r="SJP230" s="135"/>
      <c r="SJQ230" s="135"/>
      <c r="SJR230" s="135"/>
      <c r="SJS230" s="135"/>
      <c r="SJT230" s="135"/>
      <c r="SJU230" s="135"/>
      <c r="SJV230" s="135"/>
      <c r="SJW230" s="135"/>
      <c r="SJX230" s="135"/>
      <c r="SJY230" s="135"/>
      <c r="SJZ230" s="135"/>
      <c r="SKA230" s="135"/>
      <c r="SKB230" s="135"/>
      <c r="SKC230" s="135"/>
      <c r="SKD230" s="135"/>
      <c r="SKE230" s="135"/>
      <c r="SKF230" s="135"/>
      <c r="SKG230" s="135"/>
      <c r="SKH230" s="135"/>
      <c r="SKI230" s="135"/>
      <c r="SKJ230" s="135"/>
      <c r="SKK230" s="135"/>
      <c r="SKL230" s="135"/>
      <c r="SKM230" s="135"/>
      <c r="SKN230" s="135"/>
      <c r="SKO230" s="135"/>
      <c r="SKP230" s="135"/>
      <c r="SKQ230" s="135"/>
      <c r="SKR230" s="135"/>
      <c r="SKS230" s="135"/>
      <c r="SKT230" s="135"/>
      <c r="SKU230" s="135"/>
      <c r="SKV230" s="135"/>
      <c r="SKW230" s="135"/>
      <c r="SKX230" s="135"/>
      <c r="SKY230" s="135"/>
      <c r="SKZ230" s="135"/>
      <c r="SLA230" s="135"/>
      <c r="SLB230" s="135"/>
      <c r="SLC230" s="135"/>
      <c r="SLD230" s="135"/>
      <c r="SLE230" s="135"/>
      <c r="SLF230" s="135"/>
      <c r="SLG230" s="135"/>
      <c r="SLH230" s="135"/>
      <c r="SLI230" s="135"/>
      <c r="SLJ230" s="135"/>
      <c r="SLK230" s="135"/>
      <c r="SLL230" s="135"/>
      <c r="SLM230" s="135"/>
      <c r="SLN230" s="135"/>
      <c r="SLO230" s="135"/>
      <c r="SLP230" s="135"/>
      <c r="SLQ230" s="135"/>
      <c r="SLR230" s="135"/>
      <c r="SLS230" s="135"/>
      <c r="SLT230" s="135"/>
      <c r="SLU230" s="135"/>
      <c r="SLV230" s="135"/>
      <c r="SLW230" s="135"/>
      <c r="SLX230" s="135"/>
      <c r="SLY230" s="135"/>
      <c r="SLZ230" s="135"/>
      <c r="SMA230" s="135"/>
      <c r="SMB230" s="135"/>
      <c r="SMC230" s="135"/>
      <c r="SMD230" s="135"/>
      <c r="SME230" s="135"/>
      <c r="SMF230" s="135"/>
      <c r="SMG230" s="135"/>
      <c r="SMH230" s="135"/>
      <c r="SMI230" s="135"/>
      <c r="SMJ230" s="135"/>
      <c r="SMK230" s="135"/>
      <c r="SML230" s="135"/>
      <c r="SMM230" s="135"/>
      <c r="SMN230" s="135"/>
      <c r="SMO230" s="135"/>
      <c r="SMP230" s="135"/>
      <c r="SMQ230" s="135"/>
      <c r="SMR230" s="135"/>
      <c r="SMS230" s="135"/>
      <c r="SMT230" s="135"/>
      <c r="SMU230" s="135"/>
      <c r="SMV230" s="135"/>
      <c r="SMW230" s="135"/>
      <c r="SMX230" s="135"/>
      <c r="SMY230" s="135"/>
      <c r="SMZ230" s="135"/>
      <c r="SNA230" s="135"/>
      <c r="SNB230" s="135"/>
      <c r="SNC230" s="135"/>
      <c r="SND230" s="135"/>
      <c r="SNE230" s="135"/>
      <c r="SNF230" s="135"/>
      <c r="SNG230" s="135"/>
      <c r="SNH230" s="135"/>
      <c r="SNI230" s="135"/>
      <c r="SNJ230" s="135"/>
      <c r="SNK230" s="135"/>
      <c r="SNL230" s="135"/>
      <c r="SNM230" s="135"/>
      <c r="SNN230" s="135"/>
      <c r="SNO230" s="135"/>
      <c r="SNP230" s="135"/>
      <c r="SNQ230" s="135"/>
      <c r="SNR230" s="135"/>
      <c r="SNS230" s="135"/>
      <c r="SNT230" s="135"/>
      <c r="SNU230" s="135"/>
      <c r="SNV230" s="135"/>
      <c r="SNW230" s="135"/>
      <c r="SNX230" s="135"/>
      <c r="SNY230" s="135"/>
      <c r="SNZ230" s="135"/>
      <c r="SOA230" s="135"/>
      <c r="SOB230" s="135"/>
      <c r="SOC230" s="135"/>
      <c r="SOD230" s="135"/>
      <c r="SOE230" s="135"/>
      <c r="SOF230" s="135"/>
      <c r="SOG230" s="135"/>
      <c r="SOH230" s="135"/>
      <c r="SOI230" s="135"/>
      <c r="SOJ230" s="135"/>
      <c r="SOK230" s="135"/>
      <c r="SOL230" s="135"/>
      <c r="SOM230" s="135"/>
      <c r="SON230" s="135"/>
      <c r="SOO230" s="135"/>
      <c r="SOP230" s="135"/>
      <c r="SOQ230" s="135"/>
      <c r="SOR230" s="135"/>
      <c r="SOS230" s="135"/>
      <c r="SOT230" s="135"/>
      <c r="SOU230" s="135"/>
      <c r="SOV230" s="135"/>
      <c r="SOW230" s="135"/>
      <c r="SOX230" s="135"/>
      <c r="SOY230" s="135"/>
      <c r="SOZ230" s="135"/>
      <c r="SPA230" s="135"/>
      <c r="SPB230" s="135"/>
      <c r="SPC230" s="135"/>
      <c r="SPD230" s="135"/>
      <c r="SPE230" s="135"/>
      <c r="SPF230" s="135"/>
      <c r="SPG230" s="135"/>
      <c r="SPH230" s="135"/>
      <c r="SPI230" s="135"/>
      <c r="SPJ230" s="135"/>
      <c r="SPK230" s="135"/>
      <c r="SPL230" s="135"/>
      <c r="SPM230" s="135"/>
      <c r="SPN230" s="135"/>
      <c r="SPO230" s="135"/>
      <c r="SPP230" s="135"/>
      <c r="SPQ230" s="135"/>
      <c r="SPR230" s="135"/>
      <c r="SPS230" s="135"/>
      <c r="SPT230" s="135"/>
      <c r="SPU230" s="135"/>
      <c r="SPV230" s="135"/>
      <c r="SPW230" s="135"/>
      <c r="SPX230" s="135"/>
      <c r="SPY230" s="135"/>
      <c r="SPZ230" s="135"/>
      <c r="SQA230" s="135"/>
      <c r="SQB230" s="135"/>
      <c r="SQC230" s="135"/>
      <c r="SQD230" s="135"/>
      <c r="SQE230" s="135"/>
      <c r="SQF230" s="135"/>
      <c r="SQG230" s="135"/>
      <c r="SQH230" s="135"/>
      <c r="SQI230" s="135"/>
      <c r="SQJ230" s="135"/>
      <c r="SQK230" s="135"/>
      <c r="SQL230" s="135"/>
      <c r="SQM230" s="135"/>
      <c r="SQN230" s="135"/>
      <c r="SQO230" s="135"/>
      <c r="SQP230" s="135"/>
      <c r="SQQ230" s="135"/>
      <c r="SQR230" s="135"/>
      <c r="SQS230" s="135"/>
      <c r="SQT230" s="135"/>
      <c r="SQU230" s="135"/>
      <c r="SQV230" s="135"/>
      <c r="SQW230" s="135"/>
      <c r="SQX230" s="135"/>
      <c r="SQY230" s="135"/>
      <c r="SQZ230" s="135"/>
      <c r="SRA230" s="135"/>
      <c r="SRB230" s="135"/>
      <c r="SRC230" s="135"/>
      <c r="SRD230" s="135"/>
      <c r="SRE230" s="135"/>
      <c r="SRF230" s="135"/>
      <c r="SRG230" s="135"/>
      <c r="SRH230" s="135"/>
      <c r="SRI230" s="135"/>
      <c r="SRJ230" s="135"/>
      <c r="SRK230" s="135"/>
      <c r="SRL230" s="135"/>
      <c r="SRM230" s="135"/>
      <c r="SRN230" s="135"/>
      <c r="SRO230" s="135"/>
      <c r="SRP230" s="135"/>
      <c r="SRQ230" s="135"/>
      <c r="SRR230" s="135"/>
      <c r="SRS230" s="135"/>
      <c r="SRT230" s="135"/>
      <c r="SRU230" s="135"/>
      <c r="SRV230" s="135"/>
      <c r="SRW230" s="135"/>
      <c r="SRX230" s="135"/>
      <c r="SRY230" s="135"/>
      <c r="SRZ230" s="135"/>
      <c r="SSA230" s="135"/>
      <c r="SSB230" s="135"/>
      <c r="SSC230" s="135"/>
      <c r="SSD230" s="135"/>
      <c r="SSE230" s="135"/>
      <c r="SSF230" s="135"/>
      <c r="SSG230" s="135"/>
      <c r="SSH230" s="135"/>
      <c r="SSI230" s="135"/>
      <c r="SSJ230" s="135"/>
      <c r="SSK230" s="135"/>
      <c r="SSL230" s="135"/>
      <c r="SSM230" s="135"/>
      <c r="SSN230" s="135"/>
      <c r="SSO230" s="135"/>
      <c r="SSP230" s="135"/>
      <c r="SSQ230" s="135"/>
      <c r="SSR230" s="135"/>
      <c r="SSS230" s="135"/>
      <c r="SST230" s="135"/>
      <c r="SSU230" s="135"/>
      <c r="SSV230" s="135"/>
      <c r="SSW230" s="135"/>
      <c r="SSX230" s="135"/>
      <c r="SSY230" s="135"/>
      <c r="SSZ230" s="135"/>
      <c r="STA230" s="135"/>
      <c r="STB230" s="135"/>
      <c r="STC230" s="135"/>
      <c r="STD230" s="135"/>
      <c r="STE230" s="135"/>
      <c r="STF230" s="135"/>
      <c r="STG230" s="135"/>
      <c r="STH230" s="135"/>
      <c r="STI230" s="135"/>
      <c r="STJ230" s="135"/>
      <c r="STK230" s="135"/>
      <c r="STL230" s="135"/>
      <c r="STM230" s="135"/>
      <c r="STN230" s="135"/>
      <c r="STO230" s="135"/>
      <c r="STP230" s="135"/>
      <c r="STQ230" s="135"/>
      <c r="STR230" s="135"/>
      <c r="STS230" s="135"/>
      <c r="STT230" s="135"/>
      <c r="STU230" s="135"/>
      <c r="STV230" s="135"/>
      <c r="STW230" s="135"/>
      <c r="STX230" s="135"/>
      <c r="STY230" s="135"/>
      <c r="STZ230" s="135"/>
      <c r="SUA230" s="135"/>
      <c r="SUB230" s="135"/>
      <c r="SUC230" s="135"/>
      <c r="SUD230" s="135"/>
      <c r="SUE230" s="135"/>
      <c r="SUF230" s="135"/>
      <c r="SUG230" s="135"/>
      <c r="SUH230" s="135"/>
      <c r="SUI230" s="135"/>
      <c r="SUJ230" s="135"/>
      <c r="SUK230" s="135"/>
      <c r="SUL230" s="135"/>
      <c r="SUM230" s="135"/>
      <c r="SUN230" s="135"/>
      <c r="SUO230" s="135"/>
      <c r="SUP230" s="135"/>
      <c r="SUQ230" s="135"/>
      <c r="SUR230" s="135"/>
      <c r="SUS230" s="135"/>
      <c r="SUT230" s="135"/>
      <c r="SUU230" s="135"/>
      <c r="SUV230" s="135"/>
      <c r="SUW230" s="135"/>
      <c r="SUX230" s="135"/>
      <c r="SUY230" s="135"/>
      <c r="SUZ230" s="135"/>
      <c r="SVA230" s="135"/>
      <c r="SVB230" s="135"/>
      <c r="SVC230" s="135"/>
      <c r="SVD230" s="135"/>
      <c r="SVE230" s="135"/>
      <c r="SVF230" s="135"/>
      <c r="SVG230" s="135"/>
      <c r="SVH230" s="135"/>
      <c r="SVI230" s="135"/>
      <c r="SVJ230" s="135"/>
      <c r="SVK230" s="135"/>
      <c r="SVL230" s="135"/>
      <c r="SVM230" s="135"/>
      <c r="SVN230" s="135"/>
      <c r="SVO230" s="135"/>
      <c r="SVP230" s="135"/>
      <c r="SVQ230" s="135"/>
      <c r="SVR230" s="135"/>
      <c r="SVS230" s="135"/>
      <c r="SVT230" s="135"/>
      <c r="SVU230" s="135"/>
      <c r="SVV230" s="135"/>
      <c r="SVW230" s="135"/>
      <c r="SVX230" s="135"/>
      <c r="SVY230" s="135"/>
      <c r="SVZ230" s="135"/>
      <c r="SWA230" s="135"/>
      <c r="SWB230" s="135"/>
      <c r="SWC230" s="135"/>
      <c r="SWD230" s="135"/>
      <c r="SWE230" s="135"/>
      <c r="SWF230" s="135"/>
      <c r="SWG230" s="135"/>
      <c r="SWH230" s="135"/>
      <c r="SWI230" s="135"/>
      <c r="SWJ230" s="135"/>
      <c r="SWK230" s="135"/>
      <c r="SWL230" s="135"/>
      <c r="SWM230" s="135"/>
      <c r="SWN230" s="135"/>
      <c r="SWO230" s="135"/>
      <c r="SWP230" s="135"/>
      <c r="SWQ230" s="135"/>
      <c r="SWR230" s="135"/>
      <c r="SWS230" s="135"/>
      <c r="SWT230" s="135"/>
      <c r="SWU230" s="135"/>
      <c r="SWV230" s="135"/>
      <c r="SWW230" s="135"/>
      <c r="SWX230" s="135"/>
      <c r="SWY230" s="135"/>
      <c r="SWZ230" s="135"/>
      <c r="SXA230" s="135"/>
      <c r="SXB230" s="135"/>
      <c r="SXC230" s="135"/>
      <c r="SXD230" s="135"/>
      <c r="SXE230" s="135"/>
      <c r="SXF230" s="135"/>
      <c r="SXG230" s="135"/>
      <c r="SXH230" s="135"/>
      <c r="SXI230" s="135"/>
      <c r="SXJ230" s="135"/>
      <c r="SXK230" s="135"/>
      <c r="SXL230" s="135"/>
      <c r="SXM230" s="135"/>
      <c r="SXN230" s="135"/>
      <c r="SXO230" s="135"/>
      <c r="SXP230" s="135"/>
      <c r="SXQ230" s="135"/>
      <c r="SXR230" s="135"/>
      <c r="SXS230" s="135"/>
      <c r="SXT230" s="135"/>
      <c r="SXU230" s="135"/>
      <c r="SXV230" s="135"/>
      <c r="SXW230" s="135"/>
      <c r="SXX230" s="135"/>
      <c r="SXY230" s="135"/>
      <c r="SXZ230" s="135"/>
      <c r="SYA230" s="135"/>
      <c r="SYB230" s="135"/>
      <c r="SYC230" s="135"/>
      <c r="SYD230" s="135"/>
      <c r="SYE230" s="135"/>
      <c r="SYF230" s="135"/>
      <c r="SYG230" s="135"/>
      <c r="SYH230" s="135"/>
      <c r="SYI230" s="135"/>
      <c r="SYJ230" s="135"/>
      <c r="SYK230" s="135"/>
      <c r="SYL230" s="135"/>
      <c r="SYM230" s="135"/>
      <c r="SYN230" s="135"/>
      <c r="SYO230" s="135"/>
      <c r="SYP230" s="135"/>
      <c r="SYQ230" s="135"/>
      <c r="SYR230" s="135"/>
      <c r="SYS230" s="135"/>
      <c r="SYT230" s="135"/>
      <c r="SYU230" s="135"/>
      <c r="SYV230" s="135"/>
      <c r="SYW230" s="135"/>
      <c r="SYX230" s="135"/>
      <c r="SYY230" s="135"/>
      <c r="SYZ230" s="135"/>
      <c r="SZA230" s="135"/>
      <c r="SZB230" s="135"/>
      <c r="SZC230" s="135"/>
      <c r="SZD230" s="135"/>
      <c r="SZE230" s="135"/>
      <c r="SZF230" s="135"/>
      <c r="SZG230" s="135"/>
      <c r="SZH230" s="135"/>
      <c r="SZI230" s="135"/>
      <c r="SZJ230" s="135"/>
      <c r="SZK230" s="135"/>
      <c r="SZL230" s="135"/>
      <c r="SZM230" s="135"/>
      <c r="SZN230" s="135"/>
      <c r="SZO230" s="135"/>
      <c r="SZP230" s="135"/>
      <c r="SZQ230" s="135"/>
      <c r="SZR230" s="135"/>
      <c r="SZS230" s="135"/>
      <c r="SZT230" s="135"/>
      <c r="SZU230" s="135"/>
      <c r="SZV230" s="135"/>
      <c r="SZW230" s="135"/>
      <c r="SZX230" s="135"/>
      <c r="SZY230" s="135"/>
      <c r="SZZ230" s="135"/>
      <c r="TAA230" s="135"/>
      <c r="TAB230" s="135"/>
      <c r="TAC230" s="135"/>
      <c r="TAD230" s="135"/>
      <c r="TAE230" s="135"/>
      <c r="TAF230" s="135"/>
      <c r="TAG230" s="135"/>
      <c r="TAH230" s="135"/>
      <c r="TAI230" s="135"/>
      <c r="TAJ230" s="135"/>
      <c r="TAK230" s="135"/>
      <c r="TAL230" s="135"/>
      <c r="TAM230" s="135"/>
      <c r="TAN230" s="135"/>
      <c r="TAO230" s="135"/>
      <c r="TAP230" s="135"/>
      <c r="TAQ230" s="135"/>
      <c r="TAR230" s="135"/>
      <c r="TAS230" s="135"/>
      <c r="TAT230" s="135"/>
      <c r="TAU230" s="135"/>
      <c r="TAV230" s="135"/>
      <c r="TAW230" s="135"/>
      <c r="TAX230" s="135"/>
      <c r="TAY230" s="135"/>
      <c r="TAZ230" s="135"/>
      <c r="TBA230" s="135"/>
      <c r="TBB230" s="135"/>
      <c r="TBC230" s="135"/>
      <c r="TBD230" s="135"/>
      <c r="TBE230" s="135"/>
      <c r="TBF230" s="135"/>
      <c r="TBG230" s="135"/>
      <c r="TBH230" s="135"/>
      <c r="TBI230" s="135"/>
      <c r="TBJ230" s="135"/>
      <c r="TBK230" s="135"/>
      <c r="TBL230" s="135"/>
      <c r="TBM230" s="135"/>
      <c r="TBN230" s="135"/>
      <c r="TBO230" s="135"/>
      <c r="TBP230" s="135"/>
      <c r="TBQ230" s="135"/>
      <c r="TBR230" s="135"/>
      <c r="TBS230" s="135"/>
      <c r="TBT230" s="135"/>
      <c r="TBU230" s="135"/>
      <c r="TBV230" s="135"/>
      <c r="TBW230" s="135"/>
      <c r="TBX230" s="135"/>
      <c r="TBY230" s="135"/>
      <c r="TBZ230" s="135"/>
      <c r="TCA230" s="135"/>
      <c r="TCB230" s="135"/>
      <c r="TCC230" s="135"/>
      <c r="TCD230" s="135"/>
      <c r="TCE230" s="135"/>
      <c r="TCF230" s="135"/>
      <c r="TCG230" s="135"/>
      <c r="TCH230" s="135"/>
      <c r="TCI230" s="135"/>
      <c r="TCJ230" s="135"/>
      <c r="TCK230" s="135"/>
      <c r="TCL230" s="135"/>
      <c r="TCM230" s="135"/>
      <c r="TCN230" s="135"/>
      <c r="TCO230" s="135"/>
      <c r="TCP230" s="135"/>
      <c r="TCQ230" s="135"/>
      <c r="TCR230" s="135"/>
      <c r="TCS230" s="135"/>
      <c r="TCT230" s="135"/>
      <c r="TCU230" s="135"/>
      <c r="TCV230" s="135"/>
      <c r="TCW230" s="135"/>
      <c r="TCX230" s="135"/>
      <c r="TCY230" s="135"/>
      <c r="TCZ230" s="135"/>
      <c r="TDA230" s="135"/>
      <c r="TDB230" s="135"/>
      <c r="TDC230" s="135"/>
      <c r="TDD230" s="135"/>
      <c r="TDE230" s="135"/>
      <c r="TDF230" s="135"/>
      <c r="TDG230" s="135"/>
      <c r="TDH230" s="135"/>
      <c r="TDI230" s="135"/>
      <c r="TDJ230" s="135"/>
      <c r="TDK230" s="135"/>
      <c r="TDL230" s="135"/>
      <c r="TDM230" s="135"/>
      <c r="TDN230" s="135"/>
      <c r="TDO230" s="135"/>
      <c r="TDP230" s="135"/>
      <c r="TDQ230" s="135"/>
      <c r="TDR230" s="135"/>
      <c r="TDS230" s="135"/>
      <c r="TDT230" s="135"/>
      <c r="TDU230" s="135"/>
      <c r="TDV230" s="135"/>
      <c r="TDW230" s="135"/>
      <c r="TDX230" s="135"/>
      <c r="TDY230" s="135"/>
      <c r="TDZ230" s="135"/>
      <c r="TEA230" s="135"/>
      <c r="TEB230" s="135"/>
      <c r="TEC230" s="135"/>
      <c r="TED230" s="135"/>
      <c r="TEE230" s="135"/>
      <c r="TEF230" s="135"/>
      <c r="TEG230" s="135"/>
      <c r="TEH230" s="135"/>
      <c r="TEI230" s="135"/>
      <c r="TEJ230" s="135"/>
      <c r="TEK230" s="135"/>
      <c r="TEL230" s="135"/>
      <c r="TEM230" s="135"/>
      <c r="TEN230" s="135"/>
      <c r="TEO230" s="135"/>
      <c r="TEP230" s="135"/>
      <c r="TEQ230" s="135"/>
      <c r="TER230" s="135"/>
      <c r="TES230" s="135"/>
      <c r="TET230" s="135"/>
      <c r="TEU230" s="135"/>
      <c r="TEV230" s="135"/>
      <c r="TEW230" s="135"/>
      <c r="TEX230" s="135"/>
      <c r="TEY230" s="135"/>
      <c r="TEZ230" s="135"/>
      <c r="TFA230" s="135"/>
      <c r="TFB230" s="135"/>
      <c r="TFC230" s="135"/>
      <c r="TFD230" s="135"/>
      <c r="TFE230" s="135"/>
      <c r="TFF230" s="135"/>
      <c r="TFG230" s="135"/>
      <c r="TFH230" s="135"/>
      <c r="TFI230" s="135"/>
      <c r="TFJ230" s="135"/>
      <c r="TFK230" s="135"/>
      <c r="TFL230" s="135"/>
      <c r="TFM230" s="135"/>
      <c r="TFN230" s="135"/>
      <c r="TFO230" s="135"/>
      <c r="TFP230" s="135"/>
      <c r="TFQ230" s="135"/>
      <c r="TFR230" s="135"/>
      <c r="TFS230" s="135"/>
      <c r="TFT230" s="135"/>
      <c r="TFU230" s="135"/>
      <c r="TFV230" s="135"/>
      <c r="TFW230" s="135"/>
      <c r="TFX230" s="135"/>
      <c r="TFY230" s="135"/>
      <c r="TFZ230" s="135"/>
      <c r="TGA230" s="135"/>
      <c r="TGB230" s="135"/>
      <c r="TGC230" s="135"/>
      <c r="TGD230" s="135"/>
      <c r="TGE230" s="135"/>
      <c r="TGF230" s="135"/>
      <c r="TGG230" s="135"/>
      <c r="TGH230" s="135"/>
      <c r="TGI230" s="135"/>
      <c r="TGJ230" s="135"/>
      <c r="TGK230" s="135"/>
      <c r="TGL230" s="135"/>
      <c r="TGM230" s="135"/>
      <c r="TGN230" s="135"/>
      <c r="TGO230" s="135"/>
      <c r="TGP230" s="135"/>
      <c r="TGQ230" s="135"/>
      <c r="TGR230" s="135"/>
      <c r="TGS230" s="135"/>
      <c r="TGT230" s="135"/>
      <c r="TGU230" s="135"/>
      <c r="TGV230" s="135"/>
      <c r="TGW230" s="135"/>
      <c r="TGX230" s="135"/>
      <c r="TGY230" s="135"/>
      <c r="TGZ230" s="135"/>
      <c r="THA230" s="135"/>
      <c r="THB230" s="135"/>
      <c r="THC230" s="135"/>
      <c r="THD230" s="135"/>
      <c r="THE230" s="135"/>
      <c r="THF230" s="135"/>
      <c r="THG230" s="135"/>
      <c r="THH230" s="135"/>
      <c r="THI230" s="135"/>
      <c r="THJ230" s="135"/>
      <c r="THK230" s="135"/>
      <c r="THL230" s="135"/>
      <c r="THM230" s="135"/>
      <c r="THN230" s="135"/>
      <c r="THO230" s="135"/>
      <c r="THP230" s="135"/>
      <c r="THQ230" s="135"/>
      <c r="THR230" s="135"/>
      <c r="THS230" s="135"/>
      <c r="THT230" s="135"/>
      <c r="THU230" s="135"/>
      <c r="THV230" s="135"/>
      <c r="THW230" s="135"/>
      <c r="THX230" s="135"/>
      <c r="THY230" s="135"/>
      <c r="THZ230" s="135"/>
      <c r="TIA230" s="135"/>
      <c r="TIB230" s="135"/>
      <c r="TIC230" s="135"/>
      <c r="TID230" s="135"/>
      <c r="TIE230" s="135"/>
      <c r="TIF230" s="135"/>
      <c r="TIG230" s="135"/>
      <c r="TIH230" s="135"/>
      <c r="TII230" s="135"/>
      <c r="TIJ230" s="135"/>
      <c r="TIK230" s="135"/>
      <c r="TIL230" s="135"/>
      <c r="TIM230" s="135"/>
      <c r="TIN230" s="135"/>
      <c r="TIO230" s="135"/>
      <c r="TIP230" s="135"/>
      <c r="TIQ230" s="135"/>
      <c r="TIR230" s="135"/>
      <c r="TIS230" s="135"/>
      <c r="TIT230" s="135"/>
      <c r="TIU230" s="135"/>
      <c r="TIV230" s="135"/>
      <c r="TIW230" s="135"/>
      <c r="TIX230" s="135"/>
      <c r="TIY230" s="135"/>
      <c r="TIZ230" s="135"/>
      <c r="TJA230" s="135"/>
      <c r="TJB230" s="135"/>
      <c r="TJC230" s="135"/>
      <c r="TJD230" s="135"/>
      <c r="TJE230" s="135"/>
      <c r="TJF230" s="135"/>
      <c r="TJG230" s="135"/>
      <c r="TJH230" s="135"/>
      <c r="TJI230" s="135"/>
      <c r="TJJ230" s="135"/>
      <c r="TJK230" s="135"/>
      <c r="TJL230" s="135"/>
      <c r="TJM230" s="135"/>
      <c r="TJN230" s="135"/>
      <c r="TJO230" s="135"/>
      <c r="TJP230" s="135"/>
      <c r="TJQ230" s="135"/>
      <c r="TJR230" s="135"/>
      <c r="TJS230" s="135"/>
      <c r="TJT230" s="135"/>
      <c r="TJU230" s="135"/>
      <c r="TJV230" s="135"/>
      <c r="TJW230" s="135"/>
      <c r="TJX230" s="135"/>
      <c r="TJY230" s="135"/>
      <c r="TJZ230" s="135"/>
      <c r="TKA230" s="135"/>
      <c r="TKB230" s="135"/>
      <c r="TKC230" s="135"/>
      <c r="TKD230" s="135"/>
      <c r="TKE230" s="135"/>
      <c r="TKF230" s="135"/>
      <c r="TKG230" s="135"/>
      <c r="TKH230" s="135"/>
      <c r="TKI230" s="135"/>
      <c r="TKJ230" s="135"/>
      <c r="TKK230" s="135"/>
      <c r="TKL230" s="135"/>
      <c r="TKM230" s="135"/>
      <c r="TKN230" s="135"/>
      <c r="TKO230" s="135"/>
      <c r="TKP230" s="135"/>
      <c r="TKQ230" s="135"/>
      <c r="TKR230" s="135"/>
      <c r="TKS230" s="135"/>
      <c r="TKT230" s="135"/>
      <c r="TKU230" s="135"/>
      <c r="TKV230" s="135"/>
      <c r="TKW230" s="135"/>
      <c r="TKX230" s="135"/>
      <c r="TKY230" s="135"/>
      <c r="TKZ230" s="135"/>
      <c r="TLA230" s="135"/>
      <c r="TLB230" s="135"/>
      <c r="TLC230" s="135"/>
      <c r="TLD230" s="135"/>
      <c r="TLE230" s="135"/>
      <c r="TLF230" s="135"/>
      <c r="TLG230" s="135"/>
      <c r="TLH230" s="135"/>
      <c r="TLI230" s="135"/>
      <c r="TLJ230" s="135"/>
      <c r="TLK230" s="135"/>
      <c r="TLL230" s="135"/>
      <c r="TLM230" s="135"/>
      <c r="TLN230" s="135"/>
      <c r="TLO230" s="135"/>
      <c r="TLP230" s="135"/>
      <c r="TLQ230" s="135"/>
      <c r="TLR230" s="135"/>
      <c r="TLS230" s="135"/>
      <c r="TLT230" s="135"/>
      <c r="TLU230" s="135"/>
      <c r="TLV230" s="135"/>
      <c r="TLW230" s="135"/>
      <c r="TLX230" s="135"/>
      <c r="TLY230" s="135"/>
      <c r="TLZ230" s="135"/>
      <c r="TMA230" s="135"/>
      <c r="TMB230" s="135"/>
      <c r="TMC230" s="135"/>
      <c r="TMD230" s="135"/>
      <c r="TME230" s="135"/>
      <c r="TMF230" s="135"/>
      <c r="TMG230" s="135"/>
      <c r="TMH230" s="135"/>
      <c r="TMI230" s="135"/>
      <c r="TMJ230" s="135"/>
      <c r="TMK230" s="135"/>
      <c r="TML230" s="135"/>
      <c r="TMM230" s="135"/>
      <c r="TMN230" s="135"/>
      <c r="TMO230" s="135"/>
      <c r="TMP230" s="135"/>
      <c r="TMQ230" s="135"/>
      <c r="TMR230" s="135"/>
      <c r="TMS230" s="135"/>
      <c r="TMT230" s="135"/>
      <c r="TMU230" s="135"/>
      <c r="TMV230" s="135"/>
      <c r="TMW230" s="135"/>
      <c r="TMX230" s="135"/>
      <c r="TMY230" s="135"/>
      <c r="TMZ230" s="135"/>
      <c r="TNA230" s="135"/>
      <c r="TNB230" s="135"/>
      <c r="TNC230" s="135"/>
      <c r="TND230" s="135"/>
      <c r="TNE230" s="135"/>
      <c r="TNF230" s="135"/>
      <c r="TNG230" s="135"/>
      <c r="TNH230" s="135"/>
      <c r="TNI230" s="135"/>
      <c r="TNJ230" s="135"/>
      <c r="TNK230" s="135"/>
      <c r="TNL230" s="135"/>
      <c r="TNM230" s="135"/>
      <c r="TNN230" s="135"/>
      <c r="TNO230" s="135"/>
      <c r="TNP230" s="135"/>
      <c r="TNQ230" s="135"/>
      <c r="TNR230" s="135"/>
      <c r="TNS230" s="135"/>
      <c r="TNT230" s="135"/>
      <c r="TNU230" s="135"/>
      <c r="TNV230" s="135"/>
      <c r="TNW230" s="135"/>
      <c r="TNX230" s="135"/>
      <c r="TNY230" s="135"/>
      <c r="TNZ230" s="135"/>
      <c r="TOA230" s="135"/>
      <c r="TOB230" s="135"/>
      <c r="TOC230" s="135"/>
      <c r="TOD230" s="135"/>
      <c r="TOE230" s="135"/>
      <c r="TOF230" s="135"/>
      <c r="TOG230" s="135"/>
      <c r="TOH230" s="135"/>
      <c r="TOI230" s="135"/>
      <c r="TOJ230" s="135"/>
      <c r="TOK230" s="135"/>
      <c r="TOL230" s="135"/>
      <c r="TOM230" s="135"/>
      <c r="TON230" s="135"/>
      <c r="TOO230" s="135"/>
      <c r="TOP230" s="135"/>
      <c r="TOQ230" s="135"/>
      <c r="TOR230" s="135"/>
      <c r="TOS230" s="135"/>
      <c r="TOT230" s="135"/>
      <c r="TOU230" s="135"/>
      <c r="TOV230" s="135"/>
      <c r="TOW230" s="135"/>
      <c r="TOX230" s="135"/>
      <c r="TOY230" s="135"/>
      <c r="TOZ230" s="135"/>
      <c r="TPA230" s="135"/>
      <c r="TPB230" s="135"/>
      <c r="TPC230" s="135"/>
      <c r="TPD230" s="135"/>
      <c r="TPE230" s="135"/>
      <c r="TPF230" s="135"/>
      <c r="TPG230" s="135"/>
      <c r="TPH230" s="135"/>
      <c r="TPI230" s="135"/>
      <c r="TPJ230" s="135"/>
      <c r="TPK230" s="135"/>
      <c r="TPL230" s="135"/>
      <c r="TPM230" s="135"/>
      <c r="TPN230" s="135"/>
      <c r="TPO230" s="135"/>
      <c r="TPP230" s="135"/>
      <c r="TPQ230" s="135"/>
      <c r="TPR230" s="135"/>
      <c r="TPS230" s="135"/>
      <c r="TPT230" s="135"/>
      <c r="TPU230" s="135"/>
      <c r="TPV230" s="135"/>
      <c r="TPW230" s="135"/>
      <c r="TPX230" s="135"/>
      <c r="TPY230" s="135"/>
      <c r="TPZ230" s="135"/>
      <c r="TQA230" s="135"/>
      <c r="TQB230" s="135"/>
      <c r="TQC230" s="135"/>
      <c r="TQD230" s="135"/>
      <c r="TQE230" s="135"/>
      <c r="TQF230" s="135"/>
      <c r="TQG230" s="135"/>
      <c r="TQH230" s="135"/>
      <c r="TQI230" s="135"/>
      <c r="TQJ230" s="135"/>
      <c r="TQK230" s="135"/>
      <c r="TQL230" s="135"/>
      <c r="TQM230" s="135"/>
      <c r="TQN230" s="135"/>
      <c r="TQO230" s="135"/>
      <c r="TQP230" s="135"/>
      <c r="TQQ230" s="135"/>
      <c r="TQR230" s="135"/>
      <c r="TQS230" s="135"/>
      <c r="TQT230" s="135"/>
      <c r="TQU230" s="135"/>
      <c r="TQV230" s="135"/>
      <c r="TQW230" s="135"/>
      <c r="TQX230" s="135"/>
      <c r="TQY230" s="135"/>
      <c r="TQZ230" s="135"/>
      <c r="TRA230" s="135"/>
      <c r="TRB230" s="135"/>
      <c r="TRC230" s="135"/>
      <c r="TRD230" s="135"/>
      <c r="TRE230" s="135"/>
      <c r="TRF230" s="135"/>
      <c r="TRG230" s="135"/>
      <c r="TRH230" s="135"/>
      <c r="TRI230" s="135"/>
      <c r="TRJ230" s="135"/>
      <c r="TRK230" s="135"/>
      <c r="TRL230" s="135"/>
      <c r="TRM230" s="135"/>
      <c r="TRN230" s="135"/>
      <c r="TRO230" s="135"/>
      <c r="TRP230" s="135"/>
      <c r="TRQ230" s="135"/>
      <c r="TRR230" s="135"/>
      <c r="TRS230" s="135"/>
      <c r="TRT230" s="135"/>
      <c r="TRU230" s="135"/>
      <c r="TRV230" s="135"/>
      <c r="TRW230" s="135"/>
      <c r="TRX230" s="135"/>
      <c r="TRY230" s="135"/>
      <c r="TRZ230" s="135"/>
      <c r="TSA230" s="135"/>
      <c r="TSB230" s="135"/>
      <c r="TSC230" s="135"/>
      <c r="TSD230" s="135"/>
      <c r="TSE230" s="135"/>
      <c r="TSF230" s="135"/>
      <c r="TSG230" s="135"/>
      <c r="TSH230" s="135"/>
      <c r="TSI230" s="135"/>
      <c r="TSJ230" s="135"/>
      <c r="TSK230" s="135"/>
      <c r="TSL230" s="135"/>
      <c r="TSM230" s="135"/>
      <c r="TSN230" s="135"/>
      <c r="TSO230" s="135"/>
      <c r="TSP230" s="135"/>
      <c r="TSQ230" s="135"/>
      <c r="TSR230" s="135"/>
      <c r="TSS230" s="135"/>
      <c r="TST230" s="135"/>
      <c r="TSU230" s="135"/>
      <c r="TSV230" s="135"/>
      <c r="TSW230" s="135"/>
      <c r="TSX230" s="135"/>
      <c r="TSY230" s="135"/>
      <c r="TSZ230" s="135"/>
      <c r="TTA230" s="135"/>
      <c r="TTB230" s="135"/>
      <c r="TTC230" s="135"/>
      <c r="TTD230" s="135"/>
      <c r="TTE230" s="135"/>
      <c r="TTF230" s="135"/>
      <c r="TTG230" s="135"/>
      <c r="TTH230" s="135"/>
      <c r="TTI230" s="135"/>
      <c r="TTJ230" s="135"/>
      <c r="TTK230" s="135"/>
      <c r="TTL230" s="135"/>
      <c r="TTM230" s="135"/>
      <c r="TTN230" s="135"/>
      <c r="TTO230" s="135"/>
      <c r="TTP230" s="135"/>
      <c r="TTQ230" s="135"/>
      <c r="TTR230" s="135"/>
      <c r="TTS230" s="135"/>
      <c r="TTT230" s="135"/>
      <c r="TTU230" s="135"/>
      <c r="TTV230" s="135"/>
      <c r="TTW230" s="135"/>
      <c r="TTX230" s="135"/>
      <c r="TTY230" s="135"/>
      <c r="TTZ230" s="135"/>
      <c r="TUA230" s="135"/>
      <c r="TUB230" s="135"/>
      <c r="TUC230" s="135"/>
      <c r="TUD230" s="135"/>
      <c r="TUE230" s="135"/>
      <c r="TUF230" s="135"/>
      <c r="TUG230" s="135"/>
      <c r="TUH230" s="135"/>
      <c r="TUI230" s="135"/>
      <c r="TUJ230" s="135"/>
      <c r="TUK230" s="135"/>
      <c r="TUL230" s="135"/>
      <c r="TUM230" s="135"/>
      <c r="TUN230" s="135"/>
      <c r="TUO230" s="135"/>
      <c r="TUP230" s="135"/>
      <c r="TUQ230" s="135"/>
      <c r="TUR230" s="135"/>
      <c r="TUS230" s="135"/>
      <c r="TUT230" s="135"/>
      <c r="TUU230" s="135"/>
      <c r="TUV230" s="135"/>
      <c r="TUW230" s="135"/>
      <c r="TUX230" s="135"/>
      <c r="TUY230" s="135"/>
      <c r="TUZ230" s="135"/>
      <c r="TVA230" s="135"/>
      <c r="TVB230" s="135"/>
      <c r="TVC230" s="135"/>
      <c r="TVD230" s="135"/>
      <c r="TVE230" s="135"/>
      <c r="TVF230" s="135"/>
      <c r="TVG230" s="135"/>
      <c r="TVH230" s="135"/>
      <c r="TVI230" s="135"/>
      <c r="TVJ230" s="135"/>
      <c r="TVK230" s="135"/>
      <c r="TVL230" s="135"/>
      <c r="TVM230" s="135"/>
      <c r="TVN230" s="135"/>
      <c r="TVO230" s="135"/>
      <c r="TVP230" s="135"/>
      <c r="TVQ230" s="135"/>
      <c r="TVR230" s="135"/>
      <c r="TVS230" s="135"/>
      <c r="TVT230" s="135"/>
      <c r="TVU230" s="135"/>
      <c r="TVV230" s="135"/>
      <c r="TVW230" s="135"/>
      <c r="TVX230" s="135"/>
      <c r="TVY230" s="135"/>
      <c r="TVZ230" s="135"/>
      <c r="TWA230" s="135"/>
      <c r="TWB230" s="135"/>
      <c r="TWC230" s="135"/>
      <c r="TWD230" s="135"/>
      <c r="TWE230" s="135"/>
      <c r="TWF230" s="135"/>
      <c r="TWG230" s="135"/>
      <c r="TWH230" s="135"/>
      <c r="TWI230" s="135"/>
      <c r="TWJ230" s="135"/>
      <c r="TWK230" s="135"/>
      <c r="TWL230" s="135"/>
      <c r="TWM230" s="135"/>
      <c r="TWN230" s="135"/>
      <c r="TWO230" s="135"/>
      <c r="TWP230" s="135"/>
      <c r="TWQ230" s="135"/>
      <c r="TWR230" s="135"/>
      <c r="TWS230" s="135"/>
      <c r="TWT230" s="135"/>
      <c r="TWU230" s="135"/>
      <c r="TWV230" s="135"/>
      <c r="TWW230" s="135"/>
      <c r="TWX230" s="135"/>
      <c r="TWY230" s="135"/>
      <c r="TWZ230" s="135"/>
      <c r="TXA230" s="135"/>
      <c r="TXB230" s="135"/>
      <c r="TXC230" s="135"/>
      <c r="TXD230" s="135"/>
      <c r="TXE230" s="135"/>
      <c r="TXF230" s="135"/>
      <c r="TXG230" s="135"/>
      <c r="TXH230" s="135"/>
      <c r="TXI230" s="135"/>
      <c r="TXJ230" s="135"/>
      <c r="TXK230" s="135"/>
      <c r="TXL230" s="135"/>
      <c r="TXM230" s="135"/>
      <c r="TXN230" s="135"/>
      <c r="TXO230" s="135"/>
      <c r="TXP230" s="135"/>
      <c r="TXQ230" s="135"/>
      <c r="TXR230" s="135"/>
      <c r="TXS230" s="135"/>
      <c r="TXT230" s="135"/>
      <c r="TXU230" s="135"/>
      <c r="TXV230" s="135"/>
      <c r="TXW230" s="135"/>
      <c r="TXX230" s="135"/>
      <c r="TXY230" s="135"/>
      <c r="TXZ230" s="135"/>
      <c r="TYA230" s="135"/>
      <c r="TYB230" s="135"/>
      <c r="TYC230" s="135"/>
      <c r="TYD230" s="135"/>
      <c r="TYE230" s="135"/>
      <c r="TYF230" s="135"/>
      <c r="TYG230" s="135"/>
      <c r="TYH230" s="135"/>
      <c r="TYI230" s="135"/>
      <c r="TYJ230" s="135"/>
      <c r="TYK230" s="135"/>
      <c r="TYL230" s="135"/>
      <c r="TYM230" s="135"/>
      <c r="TYN230" s="135"/>
      <c r="TYO230" s="135"/>
      <c r="TYP230" s="135"/>
      <c r="TYQ230" s="135"/>
      <c r="TYR230" s="135"/>
      <c r="TYS230" s="135"/>
      <c r="TYT230" s="135"/>
      <c r="TYU230" s="135"/>
      <c r="TYV230" s="135"/>
      <c r="TYW230" s="135"/>
      <c r="TYX230" s="135"/>
      <c r="TYY230" s="135"/>
      <c r="TYZ230" s="135"/>
      <c r="TZA230" s="135"/>
      <c r="TZB230" s="135"/>
      <c r="TZC230" s="135"/>
      <c r="TZD230" s="135"/>
      <c r="TZE230" s="135"/>
      <c r="TZF230" s="135"/>
      <c r="TZG230" s="135"/>
      <c r="TZH230" s="135"/>
      <c r="TZI230" s="135"/>
      <c r="TZJ230" s="135"/>
      <c r="TZK230" s="135"/>
      <c r="TZL230" s="135"/>
      <c r="TZM230" s="135"/>
      <c r="TZN230" s="135"/>
      <c r="TZO230" s="135"/>
      <c r="TZP230" s="135"/>
      <c r="TZQ230" s="135"/>
      <c r="TZR230" s="135"/>
      <c r="TZS230" s="135"/>
      <c r="TZT230" s="135"/>
      <c r="TZU230" s="135"/>
      <c r="TZV230" s="135"/>
      <c r="TZW230" s="135"/>
      <c r="TZX230" s="135"/>
      <c r="TZY230" s="135"/>
      <c r="TZZ230" s="135"/>
      <c r="UAA230" s="135"/>
      <c r="UAB230" s="135"/>
      <c r="UAC230" s="135"/>
      <c r="UAD230" s="135"/>
      <c r="UAE230" s="135"/>
      <c r="UAF230" s="135"/>
      <c r="UAG230" s="135"/>
      <c r="UAH230" s="135"/>
      <c r="UAI230" s="135"/>
      <c r="UAJ230" s="135"/>
      <c r="UAK230" s="135"/>
      <c r="UAL230" s="135"/>
      <c r="UAM230" s="135"/>
      <c r="UAN230" s="135"/>
      <c r="UAO230" s="135"/>
      <c r="UAP230" s="135"/>
      <c r="UAQ230" s="135"/>
      <c r="UAR230" s="135"/>
      <c r="UAS230" s="135"/>
      <c r="UAT230" s="135"/>
      <c r="UAU230" s="135"/>
      <c r="UAV230" s="135"/>
      <c r="UAW230" s="135"/>
      <c r="UAX230" s="135"/>
      <c r="UAY230" s="135"/>
      <c r="UAZ230" s="135"/>
      <c r="UBA230" s="135"/>
      <c r="UBB230" s="135"/>
      <c r="UBC230" s="135"/>
      <c r="UBD230" s="135"/>
      <c r="UBE230" s="135"/>
      <c r="UBF230" s="135"/>
      <c r="UBG230" s="135"/>
      <c r="UBH230" s="135"/>
      <c r="UBI230" s="135"/>
      <c r="UBJ230" s="135"/>
      <c r="UBK230" s="135"/>
      <c r="UBL230" s="135"/>
      <c r="UBM230" s="135"/>
      <c r="UBN230" s="135"/>
      <c r="UBO230" s="135"/>
      <c r="UBP230" s="135"/>
      <c r="UBQ230" s="135"/>
      <c r="UBR230" s="135"/>
      <c r="UBS230" s="135"/>
      <c r="UBT230" s="135"/>
      <c r="UBU230" s="135"/>
      <c r="UBV230" s="135"/>
      <c r="UBW230" s="135"/>
      <c r="UBX230" s="135"/>
      <c r="UBY230" s="135"/>
      <c r="UBZ230" s="135"/>
      <c r="UCA230" s="135"/>
      <c r="UCB230" s="135"/>
      <c r="UCC230" s="135"/>
      <c r="UCD230" s="135"/>
      <c r="UCE230" s="135"/>
      <c r="UCF230" s="135"/>
      <c r="UCG230" s="135"/>
      <c r="UCH230" s="135"/>
      <c r="UCI230" s="135"/>
      <c r="UCJ230" s="135"/>
      <c r="UCK230" s="135"/>
      <c r="UCL230" s="135"/>
      <c r="UCM230" s="135"/>
      <c r="UCN230" s="135"/>
      <c r="UCO230" s="135"/>
      <c r="UCP230" s="135"/>
      <c r="UCQ230" s="135"/>
      <c r="UCR230" s="135"/>
      <c r="UCS230" s="135"/>
      <c r="UCT230" s="135"/>
      <c r="UCU230" s="135"/>
      <c r="UCV230" s="135"/>
      <c r="UCW230" s="135"/>
      <c r="UCX230" s="135"/>
      <c r="UCY230" s="135"/>
      <c r="UCZ230" s="135"/>
      <c r="UDA230" s="135"/>
      <c r="UDB230" s="135"/>
      <c r="UDC230" s="135"/>
      <c r="UDD230" s="135"/>
      <c r="UDE230" s="135"/>
      <c r="UDF230" s="135"/>
      <c r="UDG230" s="135"/>
      <c r="UDH230" s="135"/>
      <c r="UDI230" s="135"/>
      <c r="UDJ230" s="135"/>
      <c r="UDK230" s="135"/>
      <c r="UDL230" s="135"/>
      <c r="UDM230" s="135"/>
      <c r="UDN230" s="135"/>
      <c r="UDO230" s="135"/>
      <c r="UDP230" s="135"/>
      <c r="UDQ230" s="135"/>
      <c r="UDR230" s="135"/>
      <c r="UDS230" s="135"/>
      <c r="UDT230" s="135"/>
      <c r="UDU230" s="135"/>
      <c r="UDV230" s="135"/>
      <c r="UDW230" s="135"/>
      <c r="UDX230" s="135"/>
      <c r="UDY230" s="135"/>
      <c r="UDZ230" s="135"/>
      <c r="UEA230" s="135"/>
      <c r="UEB230" s="135"/>
      <c r="UEC230" s="135"/>
      <c r="UED230" s="135"/>
      <c r="UEE230" s="135"/>
      <c r="UEF230" s="135"/>
      <c r="UEG230" s="135"/>
      <c r="UEH230" s="135"/>
      <c r="UEI230" s="135"/>
      <c r="UEJ230" s="135"/>
      <c r="UEK230" s="135"/>
      <c r="UEL230" s="135"/>
      <c r="UEM230" s="135"/>
      <c r="UEN230" s="135"/>
      <c r="UEO230" s="135"/>
      <c r="UEP230" s="135"/>
      <c r="UEQ230" s="135"/>
      <c r="UER230" s="135"/>
      <c r="UES230" s="135"/>
      <c r="UET230" s="135"/>
      <c r="UEU230" s="135"/>
      <c r="UEV230" s="135"/>
      <c r="UEW230" s="135"/>
      <c r="UEX230" s="135"/>
      <c r="UEY230" s="135"/>
      <c r="UEZ230" s="135"/>
      <c r="UFA230" s="135"/>
      <c r="UFB230" s="135"/>
      <c r="UFC230" s="135"/>
      <c r="UFD230" s="135"/>
      <c r="UFE230" s="135"/>
      <c r="UFF230" s="135"/>
      <c r="UFG230" s="135"/>
      <c r="UFH230" s="135"/>
      <c r="UFI230" s="135"/>
      <c r="UFJ230" s="135"/>
      <c r="UFK230" s="135"/>
      <c r="UFL230" s="135"/>
      <c r="UFM230" s="135"/>
      <c r="UFN230" s="135"/>
      <c r="UFO230" s="135"/>
      <c r="UFP230" s="135"/>
      <c r="UFQ230" s="135"/>
      <c r="UFR230" s="135"/>
      <c r="UFS230" s="135"/>
      <c r="UFT230" s="135"/>
      <c r="UFU230" s="135"/>
      <c r="UFV230" s="135"/>
      <c r="UFW230" s="135"/>
      <c r="UFX230" s="135"/>
      <c r="UFY230" s="135"/>
      <c r="UFZ230" s="135"/>
      <c r="UGA230" s="135"/>
      <c r="UGB230" s="135"/>
      <c r="UGC230" s="135"/>
      <c r="UGD230" s="135"/>
      <c r="UGE230" s="135"/>
      <c r="UGF230" s="135"/>
      <c r="UGG230" s="135"/>
      <c r="UGH230" s="135"/>
      <c r="UGI230" s="135"/>
      <c r="UGJ230" s="135"/>
      <c r="UGK230" s="135"/>
      <c r="UGL230" s="135"/>
      <c r="UGM230" s="135"/>
      <c r="UGN230" s="135"/>
      <c r="UGO230" s="135"/>
      <c r="UGP230" s="135"/>
      <c r="UGQ230" s="135"/>
      <c r="UGR230" s="135"/>
      <c r="UGS230" s="135"/>
      <c r="UGT230" s="135"/>
      <c r="UGU230" s="135"/>
      <c r="UGV230" s="135"/>
      <c r="UGW230" s="135"/>
      <c r="UGX230" s="135"/>
      <c r="UGY230" s="135"/>
      <c r="UGZ230" s="135"/>
      <c r="UHA230" s="135"/>
      <c r="UHB230" s="135"/>
      <c r="UHC230" s="135"/>
      <c r="UHD230" s="135"/>
      <c r="UHE230" s="135"/>
      <c r="UHF230" s="135"/>
      <c r="UHG230" s="135"/>
      <c r="UHH230" s="135"/>
      <c r="UHI230" s="135"/>
      <c r="UHJ230" s="135"/>
      <c r="UHK230" s="135"/>
      <c r="UHL230" s="135"/>
      <c r="UHM230" s="135"/>
      <c r="UHN230" s="135"/>
      <c r="UHO230" s="135"/>
      <c r="UHP230" s="135"/>
      <c r="UHQ230" s="135"/>
      <c r="UHR230" s="135"/>
      <c r="UHS230" s="135"/>
      <c r="UHT230" s="135"/>
      <c r="UHU230" s="135"/>
      <c r="UHV230" s="135"/>
      <c r="UHW230" s="135"/>
      <c r="UHX230" s="135"/>
      <c r="UHY230" s="135"/>
      <c r="UHZ230" s="135"/>
      <c r="UIA230" s="135"/>
      <c r="UIB230" s="135"/>
      <c r="UIC230" s="135"/>
      <c r="UID230" s="135"/>
      <c r="UIE230" s="135"/>
      <c r="UIF230" s="135"/>
      <c r="UIG230" s="135"/>
      <c r="UIH230" s="135"/>
      <c r="UII230" s="135"/>
      <c r="UIJ230" s="135"/>
      <c r="UIK230" s="135"/>
      <c r="UIL230" s="135"/>
      <c r="UIM230" s="135"/>
      <c r="UIN230" s="135"/>
      <c r="UIO230" s="135"/>
      <c r="UIP230" s="135"/>
      <c r="UIQ230" s="135"/>
      <c r="UIR230" s="135"/>
      <c r="UIS230" s="135"/>
      <c r="UIT230" s="135"/>
      <c r="UIU230" s="135"/>
      <c r="UIV230" s="135"/>
      <c r="UIW230" s="135"/>
      <c r="UIX230" s="135"/>
      <c r="UIY230" s="135"/>
      <c r="UIZ230" s="135"/>
      <c r="UJA230" s="135"/>
      <c r="UJB230" s="135"/>
      <c r="UJC230" s="135"/>
      <c r="UJD230" s="135"/>
      <c r="UJE230" s="135"/>
      <c r="UJF230" s="135"/>
      <c r="UJG230" s="135"/>
      <c r="UJH230" s="135"/>
      <c r="UJI230" s="135"/>
      <c r="UJJ230" s="135"/>
      <c r="UJK230" s="135"/>
      <c r="UJL230" s="135"/>
      <c r="UJM230" s="135"/>
      <c r="UJN230" s="135"/>
      <c r="UJO230" s="135"/>
      <c r="UJP230" s="135"/>
      <c r="UJQ230" s="135"/>
      <c r="UJR230" s="135"/>
      <c r="UJS230" s="135"/>
      <c r="UJT230" s="135"/>
      <c r="UJU230" s="135"/>
      <c r="UJV230" s="135"/>
      <c r="UJW230" s="135"/>
      <c r="UJX230" s="135"/>
      <c r="UJY230" s="135"/>
      <c r="UJZ230" s="135"/>
      <c r="UKA230" s="135"/>
      <c r="UKB230" s="135"/>
      <c r="UKC230" s="135"/>
      <c r="UKD230" s="135"/>
      <c r="UKE230" s="135"/>
      <c r="UKF230" s="135"/>
      <c r="UKG230" s="135"/>
      <c r="UKH230" s="135"/>
      <c r="UKI230" s="135"/>
      <c r="UKJ230" s="135"/>
      <c r="UKK230" s="135"/>
      <c r="UKL230" s="135"/>
      <c r="UKM230" s="135"/>
      <c r="UKN230" s="135"/>
      <c r="UKO230" s="135"/>
      <c r="UKP230" s="135"/>
      <c r="UKQ230" s="135"/>
      <c r="UKR230" s="135"/>
      <c r="UKS230" s="135"/>
      <c r="UKT230" s="135"/>
      <c r="UKU230" s="135"/>
      <c r="UKV230" s="135"/>
      <c r="UKW230" s="135"/>
      <c r="UKX230" s="135"/>
      <c r="UKY230" s="135"/>
      <c r="UKZ230" s="135"/>
      <c r="ULA230" s="135"/>
      <c r="ULB230" s="135"/>
      <c r="ULC230" s="135"/>
      <c r="ULD230" s="135"/>
      <c r="ULE230" s="135"/>
      <c r="ULF230" s="135"/>
      <c r="ULG230" s="135"/>
      <c r="ULH230" s="135"/>
      <c r="ULI230" s="135"/>
      <c r="ULJ230" s="135"/>
      <c r="ULK230" s="135"/>
      <c r="ULL230" s="135"/>
      <c r="ULM230" s="135"/>
      <c r="ULN230" s="135"/>
      <c r="ULO230" s="135"/>
      <c r="ULP230" s="135"/>
      <c r="ULQ230" s="135"/>
      <c r="ULR230" s="135"/>
      <c r="ULS230" s="135"/>
      <c r="ULT230" s="135"/>
      <c r="ULU230" s="135"/>
      <c r="ULV230" s="135"/>
      <c r="ULW230" s="135"/>
      <c r="ULX230" s="135"/>
      <c r="ULY230" s="135"/>
      <c r="ULZ230" s="135"/>
      <c r="UMA230" s="135"/>
      <c r="UMB230" s="135"/>
      <c r="UMC230" s="135"/>
      <c r="UMD230" s="135"/>
      <c r="UME230" s="135"/>
      <c r="UMF230" s="135"/>
      <c r="UMG230" s="135"/>
      <c r="UMH230" s="135"/>
      <c r="UMI230" s="135"/>
      <c r="UMJ230" s="135"/>
      <c r="UMK230" s="135"/>
      <c r="UML230" s="135"/>
      <c r="UMM230" s="135"/>
      <c r="UMN230" s="135"/>
      <c r="UMO230" s="135"/>
      <c r="UMP230" s="135"/>
      <c r="UMQ230" s="135"/>
      <c r="UMR230" s="135"/>
      <c r="UMS230" s="135"/>
      <c r="UMT230" s="135"/>
      <c r="UMU230" s="135"/>
      <c r="UMV230" s="135"/>
      <c r="UMW230" s="135"/>
      <c r="UMX230" s="135"/>
      <c r="UMY230" s="135"/>
      <c r="UMZ230" s="135"/>
      <c r="UNA230" s="135"/>
      <c r="UNB230" s="135"/>
      <c r="UNC230" s="135"/>
      <c r="UND230" s="135"/>
      <c r="UNE230" s="135"/>
      <c r="UNF230" s="135"/>
      <c r="UNG230" s="135"/>
      <c r="UNH230" s="135"/>
      <c r="UNI230" s="135"/>
      <c r="UNJ230" s="135"/>
      <c r="UNK230" s="135"/>
      <c r="UNL230" s="135"/>
      <c r="UNM230" s="135"/>
      <c r="UNN230" s="135"/>
      <c r="UNO230" s="135"/>
      <c r="UNP230" s="135"/>
      <c r="UNQ230" s="135"/>
      <c r="UNR230" s="135"/>
      <c r="UNS230" s="135"/>
      <c r="UNT230" s="135"/>
      <c r="UNU230" s="135"/>
      <c r="UNV230" s="135"/>
      <c r="UNW230" s="135"/>
      <c r="UNX230" s="135"/>
      <c r="UNY230" s="135"/>
      <c r="UNZ230" s="135"/>
      <c r="UOA230" s="135"/>
      <c r="UOB230" s="135"/>
      <c r="UOC230" s="135"/>
      <c r="UOD230" s="135"/>
      <c r="UOE230" s="135"/>
      <c r="UOF230" s="135"/>
      <c r="UOG230" s="135"/>
      <c r="UOH230" s="135"/>
      <c r="UOI230" s="135"/>
      <c r="UOJ230" s="135"/>
      <c r="UOK230" s="135"/>
      <c r="UOL230" s="135"/>
      <c r="UOM230" s="135"/>
      <c r="UON230" s="135"/>
      <c r="UOO230" s="135"/>
      <c r="UOP230" s="135"/>
      <c r="UOQ230" s="135"/>
      <c r="UOR230" s="135"/>
      <c r="UOS230" s="135"/>
      <c r="UOT230" s="135"/>
      <c r="UOU230" s="135"/>
      <c r="UOV230" s="135"/>
      <c r="UOW230" s="135"/>
      <c r="UOX230" s="135"/>
      <c r="UOY230" s="135"/>
      <c r="UOZ230" s="135"/>
      <c r="UPA230" s="135"/>
      <c r="UPB230" s="135"/>
      <c r="UPC230" s="135"/>
      <c r="UPD230" s="135"/>
      <c r="UPE230" s="135"/>
      <c r="UPF230" s="135"/>
      <c r="UPG230" s="135"/>
      <c r="UPH230" s="135"/>
      <c r="UPI230" s="135"/>
      <c r="UPJ230" s="135"/>
      <c r="UPK230" s="135"/>
      <c r="UPL230" s="135"/>
      <c r="UPM230" s="135"/>
      <c r="UPN230" s="135"/>
      <c r="UPO230" s="135"/>
      <c r="UPP230" s="135"/>
      <c r="UPQ230" s="135"/>
      <c r="UPR230" s="135"/>
      <c r="UPS230" s="135"/>
      <c r="UPT230" s="135"/>
      <c r="UPU230" s="135"/>
      <c r="UPV230" s="135"/>
      <c r="UPW230" s="135"/>
      <c r="UPX230" s="135"/>
      <c r="UPY230" s="135"/>
      <c r="UPZ230" s="135"/>
      <c r="UQA230" s="135"/>
      <c r="UQB230" s="135"/>
      <c r="UQC230" s="135"/>
      <c r="UQD230" s="135"/>
      <c r="UQE230" s="135"/>
      <c r="UQF230" s="135"/>
      <c r="UQG230" s="135"/>
      <c r="UQH230" s="135"/>
      <c r="UQI230" s="135"/>
      <c r="UQJ230" s="135"/>
      <c r="UQK230" s="135"/>
      <c r="UQL230" s="135"/>
      <c r="UQM230" s="135"/>
      <c r="UQN230" s="135"/>
      <c r="UQO230" s="135"/>
      <c r="UQP230" s="135"/>
      <c r="UQQ230" s="135"/>
      <c r="UQR230" s="135"/>
      <c r="UQS230" s="135"/>
      <c r="UQT230" s="135"/>
      <c r="UQU230" s="135"/>
      <c r="UQV230" s="135"/>
      <c r="UQW230" s="135"/>
      <c r="UQX230" s="135"/>
      <c r="UQY230" s="135"/>
      <c r="UQZ230" s="135"/>
      <c r="URA230" s="135"/>
      <c r="URB230" s="135"/>
      <c r="URC230" s="135"/>
      <c r="URD230" s="135"/>
      <c r="URE230" s="135"/>
      <c r="URF230" s="135"/>
      <c r="URG230" s="135"/>
      <c r="URH230" s="135"/>
      <c r="URI230" s="135"/>
      <c r="URJ230" s="135"/>
      <c r="URK230" s="135"/>
      <c r="URL230" s="135"/>
      <c r="URM230" s="135"/>
      <c r="URN230" s="135"/>
      <c r="URO230" s="135"/>
      <c r="URP230" s="135"/>
      <c r="URQ230" s="135"/>
      <c r="URR230" s="135"/>
      <c r="URS230" s="135"/>
      <c r="URT230" s="135"/>
      <c r="URU230" s="135"/>
      <c r="URV230" s="135"/>
      <c r="URW230" s="135"/>
      <c r="URX230" s="135"/>
      <c r="URY230" s="135"/>
      <c r="URZ230" s="135"/>
      <c r="USA230" s="135"/>
      <c r="USB230" s="135"/>
      <c r="USC230" s="135"/>
      <c r="USD230" s="135"/>
      <c r="USE230" s="135"/>
      <c r="USF230" s="135"/>
      <c r="USG230" s="135"/>
      <c r="USH230" s="135"/>
      <c r="USI230" s="135"/>
      <c r="USJ230" s="135"/>
      <c r="USK230" s="135"/>
      <c r="USL230" s="135"/>
      <c r="USM230" s="135"/>
      <c r="USN230" s="135"/>
      <c r="USO230" s="135"/>
      <c r="USP230" s="135"/>
      <c r="USQ230" s="135"/>
      <c r="USR230" s="135"/>
      <c r="USS230" s="135"/>
      <c r="UST230" s="135"/>
      <c r="USU230" s="135"/>
      <c r="USV230" s="135"/>
      <c r="USW230" s="135"/>
      <c r="USX230" s="135"/>
      <c r="USY230" s="135"/>
      <c r="USZ230" s="135"/>
      <c r="UTA230" s="135"/>
      <c r="UTB230" s="135"/>
      <c r="UTC230" s="135"/>
      <c r="UTD230" s="135"/>
      <c r="UTE230" s="135"/>
      <c r="UTF230" s="135"/>
      <c r="UTG230" s="135"/>
      <c r="UTH230" s="135"/>
      <c r="UTI230" s="135"/>
      <c r="UTJ230" s="135"/>
      <c r="UTK230" s="135"/>
      <c r="UTL230" s="135"/>
      <c r="UTM230" s="135"/>
      <c r="UTN230" s="135"/>
      <c r="UTO230" s="135"/>
      <c r="UTP230" s="135"/>
      <c r="UTQ230" s="135"/>
      <c r="UTR230" s="135"/>
      <c r="UTS230" s="135"/>
      <c r="UTT230" s="135"/>
      <c r="UTU230" s="135"/>
      <c r="UTV230" s="135"/>
      <c r="UTW230" s="135"/>
      <c r="UTX230" s="135"/>
      <c r="UTY230" s="135"/>
      <c r="UTZ230" s="135"/>
      <c r="UUA230" s="135"/>
      <c r="UUB230" s="135"/>
      <c r="UUC230" s="135"/>
      <c r="UUD230" s="135"/>
      <c r="UUE230" s="135"/>
      <c r="UUF230" s="135"/>
      <c r="UUG230" s="135"/>
      <c r="UUH230" s="135"/>
      <c r="UUI230" s="135"/>
      <c r="UUJ230" s="135"/>
      <c r="UUK230" s="135"/>
      <c r="UUL230" s="135"/>
      <c r="UUM230" s="135"/>
      <c r="UUN230" s="135"/>
      <c r="UUO230" s="135"/>
      <c r="UUP230" s="135"/>
      <c r="UUQ230" s="135"/>
      <c r="UUR230" s="135"/>
      <c r="UUS230" s="135"/>
      <c r="UUT230" s="135"/>
      <c r="UUU230" s="135"/>
      <c r="UUV230" s="135"/>
      <c r="UUW230" s="135"/>
      <c r="UUX230" s="135"/>
      <c r="UUY230" s="135"/>
      <c r="UUZ230" s="135"/>
      <c r="UVA230" s="135"/>
      <c r="UVB230" s="135"/>
      <c r="UVC230" s="135"/>
      <c r="UVD230" s="135"/>
      <c r="UVE230" s="135"/>
      <c r="UVF230" s="135"/>
      <c r="UVG230" s="135"/>
      <c r="UVH230" s="135"/>
      <c r="UVI230" s="135"/>
      <c r="UVJ230" s="135"/>
      <c r="UVK230" s="135"/>
      <c r="UVL230" s="135"/>
      <c r="UVM230" s="135"/>
      <c r="UVN230" s="135"/>
      <c r="UVO230" s="135"/>
      <c r="UVP230" s="135"/>
      <c r="UVQ230" s="135"/>
      <c r="UVR230" s="135"/>
      <c r="UVS230" s="135"/>
      <c r="UVT230" s="135"/>
      <c r="UVU230" s="135"/>
      <c r="UVV230" s="135"/>
      <c r="UVW230" s="135"/>
      <c r="UVX230" s="135"/>
      <c r="UVY230" s="135"/>
      <c r="UVZ230" s="135"/>
      <c r="UWA230" s="135"/>
      <c r="UWB230" s="135"/>
      <c r="UWC230" s="135"/>
      <c r="UWD230" s="135"/>
      <c r="UWE230" s="135"/>
      <c r="UWF230" s="135"/>
      <c r="UWG230" s="135"/>
      <c r="UWH230" s="135"/>
      <c r="UWI230" s="135"/>
      <c r="UWJ230" s="135"/>
      <c r="UWK230" s="135"/>
      <c r="UWL230" s="135"/>
      <c r="UWM230" s="135"/>
      <c r="UWN230" s="135"/>
      <c r="UWO230" s="135"/>
      <c r="UWP230" s="135"/>
      <c r="UWQ230" s="135"/>
      <c r="UWR230" s="135"/>
      <c r="UWS230" s="135"/>
      <c r="UWT230" s="135"/>
      <c r="UWU230" s="135"/>
      <c r="UWV230" s="135"/>
      <c r="UWW230" s="135"/>
      <c r="UWX230" s="135"/>
      <c r="UWY230" s="135"/>
      <c r="UWZ230" s="135"/>
      <c r="UXA230" s="135"/>
      <c r="UXB230" s="135"/>
      <c r="UXC230" s="135"/>
      <c r="UXD230" s="135"/>
      <c r="UXE230" s="135"/>
      <c r="UXF230" s="135"/>
      <c r="UXG230" s="135"/>
      <c r="UXH230" s="135"/>
      <c r="UXI230" s="135"/>
      <c r="UXJ230" s="135"/>
      <c r="UXK230" s="135"/>
      <c r="UXL230" s="135"/>
      <c r="UXM230" s="135"/>
      <c r="UXN230" s="135"/>
      <c r="UXO230" s="135"/>
      <c r="UXP230" s="135"/>
      <c r="UXQ230" s="135"/>
      <c r="UXR230" s="135"/>
      <c r="UXS230" s="135"/>
      <c r="UXT230" s="135"/>
      <c r="UXU230" s="135"/>
      <c r="UXV230" s="135"/>
      <c r="UXW230" s="135"/>
      <c r="UXX230" s="135"/>
      <c r="UXY230" s="135"/>
      <c r="UXZ230" s="135"/>
      <c r="UYA230" s="135"/>
      <c r="UYB230" s="135"/>
      <c r="UYC230" s="135"/>
      <c r="UYD230" s="135"/>
      <c r="UYE230" s="135"/>
      <c r="UYF230" s="135"/>
      <c r="UYG230" s="135"/>
      <c r="UYH230" s="135"/>
      <c r="UYI230" s="135"/>
      <c r="UYJ230" s="135"/>
      <c r="UYK230" s="135"/>
      <c r="UYL230" s="135"/>
      <c r="UYM230" s="135"/>
      <c r="UYN230" s="135"/>
      <c r="UYO230" s="135"/>
      <c r="UYP230" s="135"/>
      <c r="UYQ230" s="135"/>
      <c r="UYR230" s="135"/>
      <c r="UYS230" s="135"/>
      <c r="UYT230" s="135"/>
      <c r="UYU230" s="135"/>
      <c r="UYV230" s="135"/>
      <c r="UYW230" s="135"/>
      <c r="UYX230" s="135"/>
      <c r="UYY230" s="135"/>
      <c r="UYZ230" s="135"/>
      <c r="UZA230" s="135"/>
      <c r="UZB230" s="135"/>
      <c r="UZC230" s="135"/>
      <c r="UZD230" s="135"/>
      <c r="UZE230" s="135"/>
      <c r="UZF230" s="135"/>
      <c r="UZG230" s="135"/>
      <c r="UZH230" s="135"/>
      <c r="UZI230" s="135"/>
      <c r="UZJ230" s="135"/>
      <c r="UZK230" s="135"/>
      <c r="UZL230" s="135"/>
      <c r="UZM230" s="135"/>
      <c r="UZN230" s="135"/>
      <c r="UZO230" s="135"/>
      <c r="UZP230" s="135"/>
      <c r="UZQ230" s="135"/>
      <c r="UZR230" s="135"/>
      <c r="UZS230" s="135"/>
      <c r="UZT230" s="135"/>
      <c r="UZU230" s="135"/>
      <c r="UZV230" s="135"/>
      <c r="UZW230" s="135"/>
      <c r="UZX230" s="135"/>
      <c r="UZY230" s="135"/>
      <c r="UZZ230" s="135"/>
      <c r="VAA230" s="135"/>
      <c r="VAB230" s="135"/>
      <c r="VAC230" s="135"/>
      <c r="VAD230" s="135"/>
      <c r="VAE230" s="135"/>
      <c r="VAF230" s="135"/>
      <c r="VAG230" s="135"/>
      <c r="VAH230" s="135"/>
      <c r="VAI230" s="135"/>
      <c r="VAJ230" s="135"/>
      <c r="VAK230" s="135"/>
      <c r="VAL230" s="135"/>
      <c r="VAM230" s="135"/>
      <c r="VAN230" s="135"/>
      <c r="VAO230" s="135"/>
      <c r="VAP230" s="135"/>
      <c r="VAQ230" s="135"/>
      <c r="VAR230" s="135"/>
      <c r="VAS230" s="135"/>
      <c r="VAT230" s="135"/>
      <c r="VAU230" s="135"/>
      <c r="VAV230" s="135"/>
      <c r="VAW230" s="135"/>
      <c r="VAX230" s="135"/>
      <c r="VAY230" s="135"/>
      <c r="VAZ230" s="135"/>
      <c r="VBA230" s="135"/>
      <c r="VBB230" s="135"/>
      <c r="VBC230" s="135"/>
      <c r="VBD230" s="135"/>
      <c r="VBE230" s="135"/>
      <c r="VBF230" s="135"/>
      <c r="VBG230" s="135"/>
      <c r="VBH230" s="135"/>
      <c r="VBI230" s="135"/>
      <c r="VBJ230" s="135"/>
      <c r="VBK230" s="135"/>
      <c r="VBL230" s="135"/>
      <c r="VBM230" s="135"/>
      <c r="VBN230" s="135"/>
      <c r="VBO230" s="135"/>
      <c r="VBP230" s="135"/>
      <c r="VBQ230" s="135"/>
      <c r="VBR230" s="135"/>
      <c r="VBS230" s="135"/>
      <c r="VBT230" s="135"/>
      <c r="VBU230" s="135"/>
      <c r="VBV230" s="135"/>
      <c r="VBW230" s="135"/>
      <c r="VBX230" s="135"/>
      <c r="VBY230" s="135"/>
      <c r="VBZ230" s="135"/>
      <c r="VCA230" s="135"/>
      <c r="VCB230" s="135"/>
      <c r="VCC230" s="135"/>
      <c r="VCD230" s="135"/>
      <c r="VCE230" s="135"/>
      <c r="VCF230" s="135"/>
      <c r="VCG230" s="135"/>
      <c r="VCH230" s="135"/>
      <c r="VCI230" s="135"/>
      <c r="VCJ230" s="135"/>
      <c r="VCK230" s="135"/>
      <c r="VCL230" s="135"/>
      <c r="VCM230" s="135"/>
      <c r="VCN230" s="135"/>
      <c r="VCO230" s="135"/>
      <c r="VCP230" s="135"/>
      <c r="VCQ230" s="135"/>
      <c r="VCR230" s="135"/>
      <c r="VCS230" s="135"/>
      <c r="VCT230" s="135"/>
      <c r="VCU230" s="135"/>
      <c r="VCV230" s="135"/>
      <c r="VCW230" s="135"/>
      <c r="VCX230" s="135"/>
      <c r="VCY230" s="135"/>
      <c r="VCZ230" s="135"/>
      <c r="VDA230" s="135"/>
      <c r="VDB230" s="135"/>
      <c r="VDC230" s="135"/>
      <c r="VDD230" s="135"/>
      <c r="VDE230" s="135"/>
      <c r="VDF230" s="135"/>
      <c r="VDG230" s="135"/>
      <c r="VDH230" s="135"/>
      <c r="VDI230" s="135"/>
      <c r="VDJ230" s="135"/>
      <c r="VDK230" s="135"/>
      <c r="VDL230" s="135"/>
      <c r="VDM230" s="135"/>
      <c r="VDN230" s="135"/>
      <c r="VDO230" s="135"/>
      <c r="VDP230" s="135"/>
      <c r="VDQ230" s="135"/>
      <c r="VDR230" s="135"/>
      <c r="VDS230" s="135"/>
      <c r="VDT230" s="135"/>
      <c r="VDU230" s="135"/>
      <c r="VDV230" s="135"/>
      <c r="VDW230" s="135"/>
      <c r="VDX230" s="135"/>
      <c r="VDY230" s="135"/>
      <c r="VDZ230" s="135"/>
      <c r="VEA230" s="135"/>
      <c r="VEB230" s="135"/>
      <c r="VEC230" s="135"/>
      <c r="VED230" s="135"/>
      <c r="VEE230" s="135"/>
      <c r="VEF230" s="135"/>
      <c r="VEG230" s="135"/>
      <c r="VEH230" s="135"/>
      <c r="VEI230" s="135"/>
      <c r="VEJ230" s="135"/>
      <c r="VEK230" s="135"/>
      <c r="VEL230" s="135"/>
      <c r="VEM230" s="135"/>
      <c r="VEN230" s="135"/>
      <c r="VEO230" s="135"/>
      <c r="VEP230" s="135"/>
      <c r="VEQ230" s="135"/>
      <c r="VER230" s="135"/>
      <c r="VES230" s="135"/>
      <c r="VET230" s="135"/>
      <c r="VEU230" s="135"/>
      <c r="VEV230" s="135"/>
      <c r="VEW230" s="135"/>
      <c r="VEX230" s="135"/>
      <c r="VEY230" s="135"/>
      <c r="VEZ230" s="135"/>
      <c r="VFA230" s="135"/>
      <c r="VFB230" s="135"/>
      <c r="VFC230" s="135"/>
      <c r="VFD230" s="135"/>
      <c r="VFE230" s="135"/>
      <c r="VFF230" s="135"/>
      <c r="VFG230" s="135"/>
      <c r="VFH230" s="135"/>
      <c r="VFI230" s="135"/>
      <c r="VFJ230" s="135"/>
      <c r="VFK230" s="135"/>
      <c r="VFL230" s="135"/>
      <c r="VFM230" s="135"/>
      <c r="VFN230" s="135"/>
      <c r="VFO230" s="135"/>
      <c r="VFP230" s="135"/>
      <c r="VFQ230" s="135"/>
      <c r="VFR230" s="135"/>
      <c r="VFS230" s="135"/>
      <c r="VFT230" s="135"/>
      <c r="VFU230" s="135"/>
      <c r="VFV230" s="135"/>
      <c r="VFW230" s="135"/>
      <c r="VFX230" s="135"/>
      <c r="VFY230" s="135"/>
      <c r="VFZ230" s="135"/>
      <c r="VGA230" s="135"/>
      <c r="VGB230" s="135"/>
      <c r="VGC230" s="135"/>
      <c r="VGD230" s="135"/>
      <c r="VGE230" s="135"/>
      <c r="VGF230" s="135"/>
      <c r="VGG230" s="135"/>
      <c r="VGH230" s="135"/>
      <c r="VGI230" s="135"/>
      <c r="VGJ230" s="135"/>
      <c r="VGK230" s="135"/>
      <c r="VGL230" s="135"/>
      <c r="VGM230" s="135"/>
      <c r="VGN230" s="135"/>
      <c r="VGO230" s="135"/>
      <c r="VGP230" s="135"/>
      <c r="VGQ230" s="135"/>
      <c r="VGR230" s="135"/>
      <c r="VGS230" s="135"/>
      <c r="VGT230" s="135"/>
      <c r="VGU230" s="135"/>
      <c r="VGV230" s="135"/>
      <c r="VGW230" s="135"/>
      <c r="VGX230" s="135"/>
      <c r="VGY230" s="135"/>
      <c r="VGZ230" s="135"/>
      <c r="VHA230" s="135"/>
      <c r="VHB230" s="135"/>
      <c r="VHC230" s="135"/>
      <c r="VHD230" s="135"/>
      <c r="VHE230" s="135"/>
      <c r="VHF230" s="135"/>
      <c r="VHG230" s="135"/>
      <c r="VHH230" s="135"/>
      <c r="VHI230" s="135"/>
      <c r="VHJ230" s="135"/>
      <c r="VHK230" s="135"/>
      <c r="VHL230" s="135"/>
      <c r="VHM230" s="135"/>
      <c r="VHN230" s="135"/>
      <c r="VHO230" s="135"/>
      <c r="VHP230" s="135"/>
      <c r="VHQ230" s="135"/>
      <c r="VHR230" s="135"/>
      <c r="VHS230" s="135"/>
      <c r="VHT230" s="135"/>
      <c r="VHU230" s="135"/>
      <c r="VHV230" s="135"/>
      <c r="VHW230" s="135"/>
      <c r="VHX230" s="135"/>
      <c r="VHY230" s="135"/>
      <c r="VHZ230" s="135"/>
      <c r="VIA230" s="135"/>
      <c r="VIB230" s="135"/>
      <c r="VIC230" s="135"/>
      <c r="VID230" s="135"/>
      <c r="VIE230" s="135"/>
      <c r="VIF230" s="135"/>
      <c r="VIG230" s="135"/>
      <c r="VIH230" s="135"/>
      <c r="VII230" s="135"/>
      <c r="VIJ230" s="135"/>
      <c r="VIK230" s="135"/>
      <c r="VIL230" s="135"/>
      <c r="VIM230" s="135"/>
      <c r="VIN230" s="135"/>
      <c r="VIO230" s="135"/>
      <c r="VIP230" s="135"/>
      <c r="VIQ230" s="135"/>
      <c r="VIR230" s="135"/>
      <c r="VIS230" s="135"/>
      <c r="VIT230" s="135"/>
      <c r="VIU230" s="135"/>
      <c r="VIV230" s="135"/>
      <c r="VIW230" s="135"/>
      <c r="VIX230" s="135"/>
      <c r="VIY230" s="135"/>
      <c r="VIZ230" s="135"/>
      <c r="VJA230" s="135"/>
      <c r="VJB230" s="135"/>
      <c r="VJC230" s="135"/>
      <c r="VJD230" s="135"/>
      <c r="VJE230" s="135"/>
      <c r="VJF230" s="135"/>
      <c r="VJG230" s="135"/>
      <c r="VJH230" s="135"/>
      <c r="VJI230" s="135"/>
      <c r="VJJ230" s="135"/>
      <c r="VJK230" s="135"/>
      <c r="VJL230" s="135"/>
      <c r="VJM230" s="135"/>
      <c r="VJN230" s="135"/>
      <c r="VJO230" s="135"/>
      <c r="VJP230" s="135"/>
      <c r="VJQ230" s="135"/>
      <c r="VJR230" s="135"/>
      <c r="VJS230" s="135"/>
      <c r="VJT230" s="135"/>
      <c r="VJU230" s="135"/>
      <c r="VJV230" s="135"/>
      <c r="VJW230" s="135"/>
      <c r="VJX230" s="135"/>
      <c r="VJY230" s="135"/>
      <c r="VJZ230" s="135"/>
      <c r="VKA230" s="135"/>
      <c r="VKB230" s="135"/>
      <c r="VKC230" s="135"/>
      <c r="VKD230" s="135"/>
      <c r="VKE230" s="135"/>
      <c r="VKF230" s="135"/>
      <c r="VKG230" s="135"/>
      <c r="VKH230" s="135"/>
      <c r="VKI230" s="135"/>
      <c r="VKJ230" s="135"/>
      <c r="VKK230" s="135"/>
      <c r="VKL230" s="135"/>
      <c r="VKM230" s="135"/>
      <c r="VKN230" s="135"/>
      <c r="VKO230" s="135"/>
      <c r="VKP230" s="135"/>
      <c r="VKQ230" s="135"/>
      <c r="VKR230" s="135"/>
      <c r="VKS230" s="135"/>
      <c r="VKT230" s="135"/>
      <c r="VKU230" s="135"/>
      <c r="VKV230" s="135"/>
      <c r="VKW230" s="135"/>
      <c r="VKX230" s="135"/>
      <c r="VKY230" s="135"/>
      <c r="VKZ230" s="135"/>
      <c r="VLA230" s="135"/>
      <c r="VLB230" s="135"/>
      <c r="VLC230" s="135"/>
      <c r="VLD230" s="135"/>
      <c r="VLE230" s="135"/>
      <c r="VLF230" s="135"/>
      <c r="VLG230" s="135"/>
      <c r="VLH230" s="135"/>
      <c r="VLI230" s="135"/>
      <c r="VLJ230" s="135"/>
      <c r="VLK230" s="135"/>
      <c r="VLL230" s="135"/>
      <c r="VLM230" s="135"/>
      <c r="VLN230" s="135"/>
      <c r="VLO230" s="135"/>
      <c r="VLP230" s="135"/>
      <c r="VLQ230" s="135"/>
      <c r="VLR230" s="135"/>
      <c r="VLS230" s="135"/>
      <c r="VLT230" s="135"/>
      <c r="VLU230" s="135"/>
      <c r="VLV230" s="135"/>
      <c r="VLW230" s="135"/>
      <c r="VLX230" s="135"/>
      <c r="VLY230" s="135"/>
      <c r="VLZ230" s="135"/>
      <c r="VMA230" s="135"/>
      <c r="VMB230" s="135"/>
      <c r="VMC230" s="135"/>
      <c r="VMD230" s="135"/>
      <c r="VME230" s="135"/>
      <c r="VMF230" s="135"/>
      <c r="VMG230" s="135"/>
      <c r="VMH230" s="135"/>
      <c r="VMI230" s="135"/>
      <c r="VMJ230" s="135"/>
      <c r="VMK230" s="135"/>
      <c r="VML230" s="135"/>
      <c r="VMM230" s="135"/>
      <c r="VMN230" s="135"/>
      <c r="VMO230" s="135"/>
      <c r="VMP230" s="135"/>
      <c r="VMQ230" s="135"/>
      <c r="VMR230" s="135"/>
      <c r="VMS230" s="135"/>
      <c r="VMT230" s="135"/>
      <c r="VMU230" s="135"/>
      <c r="VMV230" s="135"/>
      <c r="VMW230" s="135"/>
      <c r="VMX230" s="135"/>
      <c r="VMY230" s="135"/>
      <c r="VMZ230" s="135"/>
      <c r="VNA230" s="135"/>
      <c r="VNB230" s="135"/>
      <c r="VNC230" s="135"/>
      <c r="VND230" s="135"/>
      <c r="VNE230" s="135"/>
      <c r="VNF230" s="135"/>
      <c r="VNG230" s="135"/>
      <c r="VNH230" s="135"/>
      <c r="VNI230" s="135"/>
      <c r="VNJ230" s="135"/>
      <c r="VNK230" s="135"/>
      <c r="VNL230" s="135"/>
      <c r="VNM230" s="135"/>
      <c r="VNN230" s="135"/>
      <c r="VNO230" s="135"/>
      <c r="VNP230" s="135"/>
      <c r="VNQ230" s="135"/>
      <c r="VNR230" s="135"/>
      <c r="VNS230" s="135"/>
      <c r="VNT230" s="135"/>
      <c r="VNU230" s="135"/>
      <c r="VNV230" s="135"/>
      <c r="VNW230" s="135"/>
      <c r="VNX230" s="135"/>
      <c r="VNY230" s="135"/>
      <c r="VNZ230" s="135"/>
      <c r="VOA230" s="135"/>
      <c r="VOB230" s="135"/>
      <c r="VOC230" s="135"/>
      <c r="VOD230" s="135"/>
      <c r="VOE230" s="135"/>
      <c r="VOF230" s="135"/>
      <c r="VOG230" s="135"/>
      <c r="VOH230" s="135"/>
      <c r="VOI230" s="135"/>
      <c r="VOJ230" s="135"/>
      <c r="VOK230" s="135"/>
      <c r="VOL230" s="135"/>
      <c r="VOM230" s="135"/>
      <c r="VON230" s="135"/>
      <c r="VOO230" s="135"/>
      <c r="VOP230" s="135"/>
      <c r="VOQ230" s="135"/>
      <c r="VOR230" s="135"/>
      <c r="VOS230" s="135"/>
      <c r="VOT230" s="135"/>
      <c r="VOU230" s="135"/>
      <c r="VOV230" s="135"/>
      <c r="VOW230" s="135"/>
      <c r="VOX230" s="135"/>
      <c r="VOY230" s="135"/>
      <c r="VOZ230" s="135"/>
      <c r="VPA230" s="135"/>
      <c r="VPB230" s="135"/>
      <c r="VPC230" s="135"/>
      <c r="VPD230" s="135"/>
      <c r="VPE230" s="135"/>
      <c r="VPF230" s="135"/>
      <c r="VPG230" s="135"/>
      <c r="VPH230" s="135"/>
      <c r="VPI230" s="135"/>
      <c r="VPJ230" s="135"/>
      <c r="VPK230" s="135"/>
      <c r="VPL230" s="135"/>
      <c r="VPM230" s="135"/>
      <c r="VPN230" s="135"/>
      <c r="VPO230" s="135"/>
      <c r="VPP230" s="135"/>
      <c r="VPQ230" s="135"/>
      <c r="VPR230" s="135"/>
      <c r="VPS230" s="135"/>
      <c r="VPT230" s="135"/>
      <c r="VPU230" s="135"/>
      <c r="VPV230" s="135"/>
      <c r="VPW230" s="135"/>
      <c r="VPX230" s="135"/>
      <c r="VPY230" s="135"/>
      <c r="VPZ230" s="135"/>
      <c r="VQA230" s="135"/>
      <c r="VQB230" s="135"/>
      <c r="VQC230" s="135"/>
      <c r="VQD230" s="135"/>
      <c r="VQE230" s="135"/>
      <c r="VQF230" s="135"/>
      <c r="VQG230" s="135"/>
      <c r="VQH230" s="135"/>
      <c r="VQI230" s="135"/>
      <c r="VQJ230" s="135"/>
      <c r="VQK230" s="135"/>
      <c r="VQL230" s="135"/>
      <c r="VQM230" s="135"/>
      <c r="VQN230" s="135"/>
      <c r="VQO230" s="135"/>
      <c r="VQP230" s="135"/>
      <c r="VQQ230" s="135"/>
      <c r="VQR230" s="135"/>
      <c r="VQS230" s="135"/>
      <c r="VQT230" s="135"/>
      <c r="VQU230" s="135"/>
      <c r="VQV230" s="135"/>
      <c r="VQW230" s="135"/>
      <c r="VQX230" s="135"/>
      <c r="VQY230" s="135"/>
      <c r="VQZ230" s="135"/>
      <c r="VRA230" s="135"/>
      <c r="VRB230" s="135"/>
      <c r="VRC230" s="135"/>
      <c r="VRD230" s="135"/>
      <c r="VRE230" s="135"/>
      <c r="VRF230" s="135"/>
      <c r="VRG230" s="135"/>
      <c r="VRH230" s="135"/>
      <c r="VRI230" s="135"/>
      <c r="VRJ230" s="135"/>
      <c r="VRK230" s="135"/>
      <c r="VRL230" s="135"/>
      <c r="VRM230" s="135"/>
      <c r="VRN230" s="135"/>
      <c r="VRO230" s="135"/>
      <c r="VRP230" s="135"/>
      <c r="VRQ230" s="135"/>
      <c r="VRR230" s="135"/>
      <c r="VRS230" s="135"/>
      <c r="VRT230" s="135"/>
      <c r="VRU230" s="135"/>
      <c r="VRV230" s="135"/>
      <c r="VRW230" s="135"/>
      <c r="VRX230" s="135"/>
      <c r="VRY230" s="135"/>
      <c r="VRZ230" s="135"/>
      <c r="VSA230" s="135"/>
      <c r="VSB230" s="135"/>
      <c r="VSC230" s="135"/>
      <c r="VSD230" s="135"/>
      <c r="VSE230" s="135"/>
      <c r="VSF230" s="135"/>
      <c r="VSG230" s="135"/>
      <c r="VSH230" s="135"/>
      <c r="VSI230" s="135"/>
      <c r="VSJ230" s="135"/>
      <c r="VSK230" s="135"/>
      <c r="VSL230" s="135"/>
      <c r="VSM230" s="135"/>
      <c r="VSN230" s="135"/>
      <c r="VSO230" s="135"/>
      <c r="VSP230" s="135"/>
      <c r="VSQ230" s="135"/>
      <c r="VSR230" s="135"/>
      <c r="VSS230" s="135"/>
      <c r="VST230" s="135"/>
      <c r="VSU230" s="135"/>
      <c r="VSV230" s="135"/>
      <c r="VSW230" s="135"/>
      <c r="VSX230" s="135"/>
      <c r="VSY230" s="135"/>
      <c r="VSZ230" s="135"/>
      <c r="VTA230" s="135"/>
      <c r="VTB230" s="135"/>
      <c r="VTC230" s="135"/>
      <c r="VTD230" s="135"/>
      <c r="VTE230" s="135"/>
      <c r="VTF230" s="135"/>
      <c r="VTG230" s="135"/>
      <c r="VTH230" s="135"/>
      <c r="VTI230" s="135"/>
      <c r="VTJ230" s="135"/>
      <c r="VTK230" s="135"/>
      <c r="VTL230" s="135"/>
      <c r="VTM230" s="135"/>
      <c r="VTN230" s="135"/>
      <c r="VTO230" s="135"/>
      <c r="VTP230" s="135"/>
      <c r="VTQ230" s="135"/>
      <c r="VTR230" s="135"/>
      <c r="VTS230" s="135"/>
      <c r="VTT230" s="135"/>
      <c r="VTU230" s="135"/>
      <c r="VTV230" s="135"/>
      <c r="VTW230" s="135"/>
      <c r="VTX230" s="135"/>
      <c r="VTY230" s="135"/>
      <c r="VTZ230" s="135"/>
      <c r="VUA230" s="135"/>
      <c r="VUB230" s="135"/>
      <c r="VUC230" s="135"/>
      <c r="VUD230" s="135"/>
      <c r="VUE230" s="135"/>
      <c r="VUF230" s="135"/>
      <c r="VUG230" s="135"/>
      <c r="VUH230" s="135"/>
      <c r="VUI230" s="135"/>
      <c r="VUJ230" s="135"/>
      <c r="VUK230" s="135"/>
      <c r="VUL230" s="135"/>
      <c r="VUM230" s="135"/>
      <c r="VUN230" s="135"/>
      <c r="VUO230" s="135"/>
      <c r="VUP230" s="135"/>
      <c r="VUQ230" s="135"/>
      <c r="VUR230" s="135"/>
      <c r="VUS230" s="135"/>
      <c r="VUT230" s="135"/>
      <c r="VUU230" s="135"/>
      <c r="VUV230" s="135"/>
      <c r="VUW230" s="135"/>
      <c r="VUX230" s="135"/>
      <c r="VUY230" s="135"/>
      <c r="VUZ230" s="135"/>
      <c r="VVA230" s="135"/>
      <c r="VVB230" s="135"/>
      <c r="VVC230" s="135"/>
      <c r="VVD230" s="135"/>
      <c r="VVE230" s="135"/>
      <c r="VVF230" s="135"/>
      <c r="VVG230" s="135"/>
      <c r="VVH230" s="135"/>
      <c r="VVI230" s="135"/>
      <c r="VVJ230" s="135"/>
      <c r="VVK230" s="135"/>
      <c r="VVL230" s="135"/>
      <c r="VVM230" s="135"/>
      <c r="VVN230" s="135"/>
      <c r="VVO230" s="135"/>
      <c r="VVP230" s="135"/>
      <c r="VVQ230" s="135"/>
      <c r="VVR230" s="135"/>
      <c r="VVS230" s="135"/>
      <c r="VVT230" s="135"/>
      <c r="VVU230" s="135"/>
      <c r="VVV230" s="135"/>
      <c r="VVW230" s="135"/>
      <c r="VVX230" s="135"/>
      <c r="VVY230" s="135"/>
      <c r="VVZ230" s="135"/>
      <c r="VWA230" s="135"/>
      <c r="VWB230" s="135"/>
      <c r="VWC230" s="135"/>
      <c r="VWD230" s="135"/>
      <c r="VWE230" s="135"/>
      <c r="VWF230" s="135"/>
      <c r="VWG230" s="135"/>
      <c r="VWH230" s="135"/>
      <c r="VWI230" s="135"/>
      <c r="VWJ230" s="135"/>
      <c r="VWK230" s="135"/>
      <c r="VWL230" s="135"/>
      <c r="VWM230" s="135"/>
      <c r="VWN230" s="135"/>
      <c r="VWO230" s="135"/>
      <c r="VWP230" s="135"/>
      <c r="VWQ230" s="135"/>
      <c r="VWR230" s="135"/>
      <c r="VWS230" s="135"/>
      <c r="VWT230" s="135"/>
      <c r="VWU230" s="135"/>
      <c r="VWV230" s="135"/>
      <c r="VWW230" s="135"/>
      <c r="VWX230" s="135"/>
      <c r="VWY230" s="135"/>
      <c r="VWZ230" s="135"/>
      <c r="VXA230" s="135"/>
      <c r="VXB230" s="135"/>
      <c r="VXC230" s="135"/>
      <c r="VXD230" s="135"/>
      <c r="VXE230" s="135"/>
      <c r="VXF230" s="135"/>
      <c r="VXG230" s="135"/>
      <c r="VXH230" s="135"/>
      <c r="VXI230" s="135"/>
      <c r="VXJ230" s="135"/>
      <c r="VXK230" s="135"/>
      <c r="VXL230" s="135"/>
      <c r="VXM230" s="135"/>
      <c r="VXN230" s="135"/>
      <c r="VXO230" s="135"/>
      <c r="VXP230" s="135"/>
      <c r="VXQ230" s="135"/>
      <c r="VXR230" s="135"/>
      <c r="VXS230" s="135"/>
      <c r="VXT230" s="135"/>
      <c r="VXU230" s="135"/>
      <c r="VXV230" s="135"/>
      <c r="VXW230" s="135"/>
      <c r="VXX230" s="135"/>
      <c r="VXY230" s="135"/>
      <c r="VXZ230" s="135"/>
      <c r="VYA230" s="135"/>
      <c r="VYB230" s="135"/>
      <c r="VYC230" s="135"/>
      <c r="VYD230" s="135"/>
      <c r="VYE230" s="135"/>
      <c r="VYF230" s="135"/>
      <c r="VYG230" s="135"/>
      <c r="VYH230" s="135"/>
      <c r="VYI230" s="135"/>
      <c r="VYJ230" s="135"/>
      <c r="VYK230" s="135"/>
      <c r="VYL230" s="135"/>
      <c r="VYM230" s="135"/>
      <c r="VYN230" s="135"/>
      <c r="VYO230" s="135"/>
      <c r="VYP230" s="135"/>
      <c r="VYQ230" s="135"/>
      <c r="VYR230" s="135"/>
      <c r="VYS230" s="135"/>
      <c r="VYT230" s="135"/>
      <c r="VYU230" s="135"/>
      <c r="VYV230" s="135"/>
      <c r="VYW230" s="135"/>
      <c r="VYX230" s="135"/>
      <c r="VYY230" s="135"/>
      <c r="VYZ230" s="135"/>
      <c r="VZA230" s="135"/>
      <c r="VZB230" s="135"/>
      <c r="VZC230" s="135"/>
      <c r="VZD230" s="135"/>
      <c r="VZE230" s="135"/>
      <c r="VZF230" s="135"/>
      <c r="VZG230" s="135"/>
      <c r="VZH230" s="135"/>
      <c r="VZI230" s="135"/>
      <c r="VZJ230" s="135"/>
      <c r="VZK230" s="135"/>
      <c r="VZL230" s="135"/>
      <c r="VZM230" s="135"/>
      <c r="VZN230" s="135"/>
      <c r="VZO230" s="135"/>
      <c r="VZP230" s="135"/>
      <c r="VZQ230" s="135"/>
      <c r="VZR230" s="135"/>
      <c r="VZS230" s="135"/>
      <c r="VZT230" s="135"/>
      <c r="VZU230" s="135"/>
      <c r="VZV230" s="135"/>
      <c r="VZW230" s="135"/>
      <c r="VZX230" s="135"/>
      <c r="VZY230" s="135"/>
      <c r="VZZ230" s="135"/>
      <c r="WAA230" s="135"/>
      <c r="WAB230" s="135"/>
      <c r="WAC230" s="135"/>
      <c r="WAD230" s="135"/>
      <c r="WAE230" s="135"/>
      <c r="WAF230" s="135"/>
      <c r="WAG230" s="135"/>
      <c r="WAH230" s="135"/>
      <c r="WAI230" s="135"/>
      <c r="WAJ230" s="135"/>
      <c r="WAK230" s="135"/>
      <c r="WAL230" s="135"/>
      <c r="WAM230" s="135"/>
      <c r="WAN230" s="135"/>
      <c r="WAO230" s="135"/>
      <c r="WAP230" s="135"/>
      <c r="WAQ230" s="135"/>
      <c r="WAR230" s="135"/>
      <c r="WAS230" s="135"/>
      <c r="WAT230" s="135"/>
      <c r="WAU230" s="135"/>
      <c r="WAV230" s="135"/>
      <c r="WAW230" s="135"/>
      <c r="WAX230" s="135"/>
      <c r="WAY230" s="135"/>
      <c r="WAZ230" s="135"/>
      <c r="WBA230" s="135"/>
      <c r="WBB230" s="135"/>
      <c r="WBC230" s="135"/>
      <c r="WBD230" s="135"/>
      <c r="WBE230" s="135"/>
      <c r="WBF230" s="135"/>
      <c r="WBG230" s="135"/>
      <c r="WBH230" s="135"/>
      <c r="WBI230" s="135"/>
      <c r="WBJ230" s="135"/>
      <c r="WBK230" s="135"/>
      <c r="WBL230" s="135"/>
      <c r="WBM230" s="135"/>
      <c r="WBN230" s="135"/>
      <c r="WBO230" s="135"/>
      <c r="WBP230" s="135"/>
      <c r="WBQ230" s="135"/>
      <c r="WBR230" s="135"/>
      <c r="WBS230" s="135"/>
      <c r="WBT230" s="135"/>
      <c r="WBU230" s="135"/>
      <c r="WBV230" s="135"/>
      <c r="WBW230" s="135"/>
      <c r="WBX230" s="135"/>
      <c r="WBY230" s="135"/>
      <c r="WBZ230" s="135"/>
      <c r="WCA230" s="135"/>
      <c r="WCB230" s="135"/>
      <c r="WCC230" s="135"/>
      <c r="WCD230" s="135"/>
      <c r="WCE230" s="135"/>
      <c r="WCF230" s="135"/>
      <c r="WCG230" s="135"/>
      <c r="WCH230" s="135"/>
      <c r="WCI230" s="135"/>
      <c r="WCJ230" s="135"/>
      <c r="WCK230" s="135"/>
      <c r="WCL230" s="135"/>
      <c r="WCM230" s="135"/>
      <c r="WCN230" s="135"/>
      <c r="WCO230" s="135"/>
      <c r="WCP230" s="135"/>
      <c r="WCQ230" s="135"/>
      <c r="WCR230" s="135"/>
      <c r="WCS230" s="135"/>
      <c r="WCT230" s="135"/>
      <c r="WCU230" s="135"/>
      <c r="WCV230" s="135"/>
      <c r="WCW230" s="135"/>
      <c r="WCX230" s="135"/>
      <c r="WCY230" s="135"/>
      <c r="WCZ230" s="135"/>
      <c r="WDA230" s="135"/>
      <c r="WDB230" s="135"/>
      <c r="WDC230" s="135"/>
      <c r="WDD230" s="135"/>
      <c r="WDE230" s="135"/>
      <c r="WDF230" s="135"/>
      <c r="WDG230" s="135"/>
      <c r="WDH230" s="135"/>
      <c r="WDI230" s="135"/>
      <c r="WDJ230" s="135"/>
      <c r="WDK230" s="135"/>
      <c r="WDL230" s="135"/>
      <c r="WDM230" s="135"/>
      <c r="WDN230" s="135"/>
      <c r="WDO230" s="135"/>
      <c r="WDP230" s="135"/>
      <c r="WDQ230" s="135"/>
      <c r="WDR230" s="135"/>
      <c r="WDS230" s="135"/>
      <c r="WDT230" s="135"/>
      <c r="WDU230" s="135"/>
      <c r="WDV230" s="135"/>
      <c r="WDW230" s="135"/>
      <c r="WDX230" s="135"/>
      <c r="WDY230" s="135"/>
      <c r="WDZ230" s="135"/>
      <c r="WEA230" s="135"/>
      <c r="WEB230" s="135"/>
      <c r="WEC230" s="135"/>
      <c r="WED230" s="135"/>
      <c r="WEE230" s="135"/>
      <c r="WEF230" s="135"/>
      <c r="WEG230" s="135"/>
      <c r="WEH230" s="135"/>
      <c r="WEI230" s="135"/>
      <c r="WEJ230" s="135"/>
      <c r="WEK230" s="135"/>
      <c r="WEL230" s="135"/>
      <c r="WEM230" s="135"/>
      <c r="WEN230" s="135"/>
      <c r="WEO230" s="135"/>
      <c r="WEP230" s="135"/>
      <c r="WEQ230" s="135"/>
      <c r="WER230" s="135"/>
      <c r="WES230" s="135"/>
      <c r="WET230" s="135"/>
      <c r="WEU230" s="135"/>
      <c r="WEV230" s="135"/>
      <c r="WEW230" s="135"/>
      <c r="WEX230" s="135"/>
      <c r="WEY230" s="135"/>
      <c r="WEZ230" s="135"/>
      <c r="WFA230" s="135"/>
      <c r="WFB230" s="135"/>
      <c r="WFC230" s="135"/>
      <c r="WFD230" s="135"/>
      <c r="WFE230" s="135"/>
      <c r="WFF230" s="135"/>
      <c r="WFG230" s="135"/>
      <c r="WFH230" s="135"/>
      <c r="WFI230" s="135"/>
      <c r="WFJ230" s="135"/>
      <c r="WFK230" s="135"/>
      <c r="WFL230" s="135"/>
      <c r="WFM230" s="135"/>
      <c r="WFN230" s="135"/>
      <c r="WFO230" s="135"/>
      <c r="WFP230" s="135"/>
      <c r="WFQ230" s="135"/>
      <c r="WFR230" s="135"/>
      <c r="WFS230" s="135"/>
      <c r="WFT230" s="135"/>
      <c r="WFU230" s="135"/>
      <c r="WFV230" s="135"/>
      <c r="WFW230" s="135"/>
      <c r="WFX230" s="135"/>
      <c r="WFY230" s="135"/>
      <c r="WFZ230" s="135"/>
      <c r="WGA230" s="135"/>
      <c r="WGB230" s="135"/>
      <c r="WGC230" s="135"/>
      <c r="WGD230" s="135"/>
      <c r="WGE230" s="135"/>
      <c r="WGF230" s="135"/>
      <c r="WGG230" s="135"/>
      <c r="WGH230" s="135"/>
      <c r="WGI230" s="135"/>
      <c r="WGJ230" s="135"/>
      <c r="WGK230" s="135"/>
      <c r="WGL230" s="135"/>
      <c r="WGM230" s="135"/>
      <c r="WGN230" s="135"/>
      <c r="WGO230" s="135"/>
      <c r="WGP230" s="135"/>
      <c r="WGQ230" s="135"/>
      <c r="WGR230" s="135"/>
      <c r="WGS230" s="135"/>
      <c r="WGT230" s="135"/>
      <c r="WGU230" s="135"/>
      <c r="WGV230" s="135"/>
      <c r="WGW230" s="135"/>
      <c r="WGX230" s="135"/>
      <c r="WGY230" s="135"/>
      <c r="WGZ230" s="135"/>
      <c r="WHA230" s="135"/>
      <c r="WHB230" s="135"/>
      <c r="WHC230" s="135"/>
      <c r="WHD230" s="135"/>
      <c r="WHE230" s="135"/>
      <c r="WHF230" s="135"/>
      <c r="WHG230" s="135"/>
      <c r="WHH230" s="135"/>
      <c r="WHI230" s="135"/>
      <c r="WHJ230" s="135"/>
      <c r="WHK230" s="135"/>
      <c r="WHL230" s="135"/>
      <c r="WHM230" s="135"/>
      <c r="WHN230" s="135"/>
      <c r="WHO230" s="135"/>
      <c r="WHP230" s="135"/>
      <c r="WHQ230" s="135"/>
      <c r="WHR230" s="135"/>
      <c r="WHS230" s="135"/>
      <c r="WHT230" s="135"/>
      <c r="WHU230" s="135"/>
      <c r="WHV230" s="135"/>
      <c r="WHW230" s="135"/>
      <c r="WHX230" s="135"/>
      <c r="WHY230" s="135"/>
      <c r="WHZ230" s="135"/>
      <c r="WIA230" s="135"/>
      <c r="WIB230" s="135"/>
      <c r="WIC230" s="135"/>
      <c r="WID230" s="135"/>
      <c r="WIE230" s="135"/>
      <c r="WIF230" s="135"/>
      <c r="WIG230" s="135"/>
      <c r="WIH230" s="135"/>
      <c r="WII230" s="135"/>
      <c r="WIJ230" s="135"/>
      <c r="WIK230" s="135"/>
      <c r="WIL230" s="135"/>
      <c r="WIM230" s="135"/>
      <c r="WIN230" s="135"/>
      <c r="WIO230" s="135"/>
      <c r="WIP230" s="135"/>
      <c r="WIQ230" s="135"/>
      <c r="WIR230" s="135"/>
      <c r="WIS230" s="135"/>
      <c r="WIT230" s="135"/>
      <c r="WIU230" s="135"/>
      <c r="WIV230" s="135"/>
      <c r="WIW230" s="135"/>
      <c r="WIX230" s="135"/>
      <c r="WIY230" s="135"/>
      <c r="WIZ230" s="135"/>
      <c r="WJA230" s="135"/>
      <c r="WJB230" s="135"/>
      <c r="WJC230" s="135"/>
      <c r="WJD230" s="135"/>
      <c r="WJE230" s="135"/>
      <c r="WJF230" s="135"/>
      <c r="WJG230" s="135"/>
      <c r="WJH230" s="135"/>
      <c r="WJI230" s="135"/>
      <c r="WJJ230" s="135"/>
      <c r="WJK230" s="135"/>
      <c r="WJL230" s="135"/>
      <c r="WJM230" s="135"/>
      <c r="WJN230" s="135"/>
      <c r="WJO230" s="135"/>
      <c r="WJP230" s="135"/>
      <c r="WJQ230" s="135"/>
      <c r="WJR230" s="135"/>
      <c r="WJS230" s="135"/>
      <c r="WJT230" s="135"/>
      <c r="WJU230" s="135"/>
      <c r="WJV230" s="135"/>
      <c r="WJW230" s="135"/>
      <c r="WJX230" s="135"/>
      <c r="WJY230" s="135"/>
      <c r="WJZ230" s="135"/>
      <c r="WKA230" s="135"/>
      <c r="WKB230" s="135"/>
      <c r="WKC230" s="135"/>
      <c r="WKD230" s="135"/>
      <c r="WKE230" s="135"/>
      <c r="WKF230" s="135"/>
      <c r="WKG230" s="135"/>
      <c r="WKH230" s="135"/>
      <c r="WKI230" s="135"/>
      <c r="WKJ230" s="135"/>
      <c r="WKK230" s="135"/>
      <c r="WKL230" s="135"/>
      <c r="WKM230" s="135"/>
      <c r="WKN230" s="135"/>
      <c r="WKO230" s="135"/>
      <c r="WKP230" s="135"/>
      <c r="WKQ230" s="135"/>
      <c r="WKR230" s="135"/>
      <c r="WKS230" s="135"/>
      <c r="WKT230" s="135"/>
      <c r="WKU230" s="135"/>
      <c r="WKV230" s="135"/>
      <c r="WKW230" s="135"/>
      <c r="WKX230" s="135"/>
      <c r="WKY230" s="135"/>
      <c r="WKZ230" s="135"/>
      <c r="WLA230" s="135"/>
      <c r="WLB230" s="135"/>
      <c r="WLC230" s="135"/>
      <c r="WLD230" s="135"/>
      <c r="WLE230" s="135"/>
      <c r="WLF230" s="135"/>
      <c r="WLG230" s="135"/>
      <c r="WLH230" s="135"/>
      <c r="WLI230" s="135"/>
      <c r="WLJ230" s="135"/>
      <c r="WLK230" s="135"/>
      <c r="WLL230" s="135"/>
      <c r="WLM230" s="135"/>
      <c r="WLN230" s="135"/>
      <c r="WLO230" s="135"/>
      <c r="WLP230" s="135"/>
      <c r="WLQ230" s="135"/>
      <c r="WLR230" s="135"/>
      <c r="WLS230" s="135"/>
      <c r="WLT230" s="135"/>
      <c r="WLU230" s="135"/>
      <c r="WLV230" s="135"/>
      <c r="WLW230" s="135"/>
      <c r="WLX230" s="135"/>
      <c r="WLY230" s="135"/>
      <c r="WLZ230" s="135"/>
      <c r="WMA230" s="135"/>
      <c r="WMB230" s="135"/>
      <c r="WMC230" s="135"/>
      <c r="WMD230" s="135"/>
      <c r="WME230" s="135"/>
      <c r="WMF230" s="135"/>
      <c r="WMG230" s="135"/>
      <c r="WMH230" s="135"/>
      <c r="WMI230" s="135"/>
      <c r="WMJ230" s="135"/>
      <c r="WMK230" s="135"/>
      <c r="WML230" s="135"/>
      <c r="WMM230" s="135"/>
      <c r="WMN230" s="135"/>
      <c r="WMO230" s="135"/>
      <c r="WMP230" s="135"/>
      <c r="WMQ230" s="135"/>
      <c r="WMR230" s="135"/>
      <c r="WMS230" s="135"/>
      <c r="WMT230" s="135"/>
      <c r="WMU230" s="135"/>
      <c r="WMV230" s="135"/>
      <c r="WMW230" s="135"/>
      <c r="WMX230" s="135"/>
      <c r="WMY230" s="135"/>
      <c r="WMZ230" s="135"/>
      <c r="WNA230" s="135"/>
      <c r="WNB230" s="135"/>
      <c r="WNC230" s="135"/>
      <c r="WND230" s="135"/>
      <c r="WNE230" s="135"/>
      <c r="WNF230" s="135"/>
      <c r="WNG230" s="135"/>
      <c r="WNH230" s="135"/>
      <c r="WNI230" s="135"/>
      <c r="WNJ230" s="135"/>
      <c r="WNK230" s="135"/>
      <c r="WNL230" s="135"/>
      <c r="WNM230" s="135"/>
      <c r="WNN230" s="135"/>
      <c r="WNO230" s="135"/>
      <c r="WNP230" s="135"/>
      <c r="WNQ230" s="135"/>
      <c r="WNR230" s="135"/>
      <c r="WNS230" s="135"/>
      <c r="WNT230" s="135"/>
      <c r="WNU230" s="135"/>
      <c r="WNV230" s="135"/>
      <c r="WNW230" s="135"/>
      <c r="WNX230" s="135"/>
      <c r="WNY230" s="135"/>
      <c r="WNZ230" s="135"/>
      <c r="WOA230" s="135"/>
      <c r="WOB230" s="135"/>
      <c r="WOC230" s="135"/>
      <c r="WOD230" s="135"/>
      <c r="WOE230" s="135"/>
      <c r="WOF230" s="135"/>
      <c r="WOG230" s="135"/>
      <c r="WOH230" s="135"/>
      <c r="WOI230" s="135"/>
      <c r="WOJ230" s="135"/>
      <c r="WOK230" s="135"/>
      <c r="WOL230" s="135"/>
      <c r="WOM230" s="135"/>
      <c r="WON230" s="135"/>
      <c r="WOO230" s="135"/>
      <c r="WOP230" s="135"/>
      <c r="WOQ230" s="135"/>
      <c r="WOR230" s="135"/>
      <c r="WOS230" s="135"/>
      <c r="WOT230" s="135"/>
      <c r="WOU230" s="135"/>
      <c r="WOV230" s="135"/>
      <c r="WOW230" s="135"/>
      <c r="WOX230" s="135"/>
      <c r="WOY230" s="135"/>
      <c r="WOZ230" s="135"/>
      <c r="WPA230" s="135"/>
      <c r="WPB230" s="135"/>
      <c r="WPC230" s="135"/>
      <c r="WPD230" s="135"/>
      <c r="WPE230" s="135"/>
      <c r="WPF230" s="135"/>
      <c r="WPG230" s="135"/>
      <c r="WPH230" s="135"/>
      <c r="WPI230" s="135"/>
      <c r="WPJ230" s="135"/>
      <c r="WPK230" s="135"/>
      <c r="WPL230" s="135"/>
      <c r="WPM230" s="135"/>
      <c r="WPN230" s="135"/>
      <c r="WPO230" s="135"/>
      <c r="WPP230" s="135"/>
      <c r="WPQ230" s="135"/>
      <c r="WPR230" s="135"/>
      <c r="WPS230" s="135"/>
      <c r="WPT230" s="135"/>
      <c r="WPU230" s="135"/>
      <c r="WPV230" s="135"/>
      <c r="WPW230" s="135"/>
      <c r="WPX230" s="135"/>
      <c r="WPY230" s="135"/>
      <c r="WPZ230" s="135"/>
      <c r="WQA230" s="135"/>
      <c r="WQB230" s="135"/>
      <c r="WQC230" s="135"/>
      <c r="WQD230" s="135"/>
      <c r="WQE230" s="135"/>
      <c r="WQF230" s="135"/>
      <c r="WQG230" s="135"/>
      <c r="WQH230" s="135"/>
      <c r="WQI230" s="135"/>
      <c r="WQJ230" s="135"/>
      <c r="WQK230" s="135"/>
      <c r="WQL230" s="135"/>
      <c r="WQM230" s="135"/>
      <c r="WQN230" s="135"/>
      <c r="WQO230" s="135"/>
      <c r="WQP230" s="135"/>
      <c r="WQQ230" s="135"/>
      <c r="WQR230" s="135"/>
      <c r="WQS230" s="135"/>
      <c r="WQT230" s="135"/>
      <c r="WQU230" s="135"/>
      <c r="WQV230" s="135"/>
      <c r="WQW230" s="135"/>
      <c r="WQX230" s="135"/>
      <c r="WQY230" s="135"/>
      <c r="WQZ230" s="135"/>
      <c r="WRA230" s="135"/>
      <c r="WRB230" s="135"/>
      <c r="WRC230" s="135"/>
      <c r="WRD230" s="135"/>
      <c r="WRE230" s="135"/>
      <c r="WRF230" s="135"/>
      <c r="WRG230" s="135"/>
      <c r="WRH230" s="135"/>
      <c r="WRI230" s="135"/>
      <c r="WRJ230" s="135"/>
      <c r="WRK230" s="135"/>
      <c r="WRL230" s="135"/>
      <c r="WRM230" s="135"/>
      <c r="WRN230" s="135"/>
      <c r="WRO230" s="135"/>
      <c r="WRP230" s="135"/>
      <c r="WRQ230" s="135"/>
      <c r="WRR230" s="135"/>
      <c r="WRS230" s="135"/>
      <c r="WRT230" s="135"/>
      <c r="WRU230" s="135"/>
      <c r="WRV230" s="135"/>
      <c r="WRW230" s="135"/>
      <c r="WRX230" s="135"/>
      <c r="WRY230" s="135"/>
      <c r="WRZ230" s="135"/>
      <c r="WSA230" s="135"/>
      <c r="WSB230" s="135"/>
      <c r="WSC230" s="135"/>
      <c r="WSD230" s="135"/>
      <c r="WSE230" s="135"/>
      <c r="WSF230" s="135"/>
      <c r="WSG230" s="135"/>
      <c r="WSH230" s="135"/>
      <c r="WSI230" s="135"/>
      <c r="WSJ230" s="135"/>
      <c r="WSK230" s="135"/>
      <c r="WSL230" s="135"/>
      <c r="WSM230" s="135"/>
      <c r="WSN230" s="135"/>
      <c r="WSO230" s="135"/>
      <c r="WSP230" s="135"/>
      <c r="WSQ230" s="135"/>
      <c r="WSR230" s="135"/>
      <c r="WSS230" s="135"/>
      <c r="WST230" s="135"/>
      <c r="WSU230" s="135"/>
      <c r="WSV230" s="135"/>
      <c r="WSW230" s="135"/>
      <c r="WSX230" s="135"/>
      <c r="WSY230" s="135"/>
      <c r="WSZ230" s="135"/>
      <c r="WTA230" s="135"/>
      <c r="WTB230" s="135"/>
      <c r="WTC230" s="135"/>
      <c r="WTD230" s="135"/>
      <c r="WTE230" s="135"/>
      <c r="WTF230" s="135"/>
      <c r="WTG230" s="135"/>
      <c r="WTH230" s="135"/>
      <c r="WTI230" s="135"/>
      <c r="WTJ230" s="135"/>
      <c r="WTK230" s="135"/>
      <c r="WTL230" s="135"/>
      <c r="WTM230" s="135"/>
      <c r="WTN230" s="135"/>
      <c r="WTO230" s="135"/>
      <c r="WTP230" s="135"/>
      <c r="WTQ230" s="135"/>
      <c r="WTR230" s="135"/>
      <c r="WTS230" s="135"/>
      <c r="WTT230" s="135"/>
      <c r="WTU230" s="135"/>
      <c r="WTV230" s="135"/>
      <c r="WTW230" s="135"/>
      <c r="WTX230" s="135"/>
      <c r="WTY230" s="135"/>
      <c r="WTZ230" s="135"/>
      <c r="WUA230" s="135"/>
      <c r="WUB230" s="135"/>
      <c r="WUC230" s="135"/>
      <c r="WUD230" s="135"/>
      <c r="WUE230" s="135"/>
      <c r="WUF230" s="135"/>
      <c r="WUG230" s="135"/>
      <c r="WUH230" s="135"/>
      <c r="WUI230" s="135"/>
      <c r="WUJ230" s="135"/>
      <c r="WUK230" s="135"/>
      <c r="WUL230" s="135"/>
      <c r="WUM230" s="135"/>
      <c r="WUN230" s="135"/>
      <c r="WUO230" s="135"/>
      <c r="WUP230" s="135"/>
      <c r="WUQ230" s="135"/>
      <c r="WUR230" s="135"/>
      <c r="WUS230" s="135"/>
      <c r="WUT230" s="135"/>
      <c r="WUU230" s="135"/>
      <c r="WUV230" s="135"/>
      <c r="WUW230" s="135"/>
      <c r="WUX230" s="135"/>
      <c r="WUY230" s="135"/>
      <c r="WUZ230" s="135"/>
      <c r="WVA230" s="135"/>
      <c r="WVB230" s="135"/>
      <c r="WVC230" s="135"/>
      <c r="WVD230" s="135"/>
      <c r="WVE230" s="135"/>
      <c r="WVF230" s="135"/>
      <c r="WVG230" s="135"/>
      <c r="WVH230" s="135"/>
      <c r="WVI230" s="135"/>
      <c r="WVJ230" s="135"/>
      <c r="WVK230" s="135"/>
      <c r="WVL230" s="135"/>
      <c r="WVM230" s="135"/>
      <c r="WVN230" s="135"/>
      <c r="WVO230" s="135"/>
      <c r="WVP230" s="135"/>
      <c r="WVQ230" s="135"/>
      <c r="WVR230" s="135"/>
      <c r="WVS230" s="135"/>
    </row>
    <row r="231" spans="1:16139" s="132" customFormat="1" ht="53.25" customHeight="1">
      <c r="A231" s="127" t="s">
        <v>274</v>
      </c>
      <c r="B231" s="90" t="s">
        <v>275</v>
      </c>
      <c r="C231" s="90" t="s">
        <v>297</v>
      </c>
      <c r="D231" s="90" t="s">
        <v>307</v>
      </c>
      <c r="E231" s="90"/>
      <c r="F231" s="90"/>
      <c r="G231" s="91">
        <f>'2023'!G241</f>
        <v>9</v>
      </c>
      <c r="H231" s="91">
        <f>'2023'!H241</f>
        <v>3</v>
      </c>
      <c r="I231" s="91">
        <f>'2023'!I241</f>
        <v>0</v>
      </c>
      <c r="J231" s="91">
        <f>'2023'!J241</f>
        <v>4.5</v>
      </c>
      <c r="K231" s="91">
        <f t="shared" si="61"/>
        <v>16.5</v>
      </c>
      <c r="L231" s="136">
        <v>4529.4799999999996</v>
      </c>
      <c r="M231" s="92">
        <v>5004.0952164009113</v>
      </c>
      <c r="N231" s="129">
        <v>2249.7280000000005</v>
      </c>
      <c r="O231" s="92">
        <v>2339.7171200000007</v>
      </c>
      <c r="P231" s="93">
        <f t="shared" si="62"/>
        <v>20517.767999999993</v>
      </c>
      <c r="Q231" s="93">
        <f t="shared" si="63"/>
        <v>6839.2559999999976</v>
      </c>
      <c r="R231" s="93">
        <f t="shared" si="63"/>
        <v>0</v>
      </c>
      <c r="S231" s="93">
        <f t="shared" si="64"/>
        <v>11989.701433804097</v>
      </c>
      <c r="T231" s="93">
        <f t="shared" si="65"/>
        <v>39346.725433804088</v>
      </c>
      <c r="U231" s="133"/>
      <c r="V231" s="131"/>
      <c r="W231" s="131"/>
      <c r="X231" s="95"/>
      <c r="Y231" s="95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34"/>
      <c r="CQ231" s="134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34"/>
      <c r="DC231" s="134"/>
      <c r="DD231" s="134"/>
      <c r="DE231" s="134"/>
      <c r="DF231" s="134"/>
      <c r="DG231" s="134"/>
      <c r="DH231" s="134"/>
      <c r="DI231" s="134"/>
      <c r="DJ231" s="134"/>
      <c r="DK231" s="134"/>
      <c r="DL231" s="134"/>
      <c r="DM231" s="134"/>
      <c r="DN231" s="134"/>
      <c r="DO231" s="134"/>
      <c r="DP231" s="134"/>
      <c r="DQ231" s="134"/>
      <c r="DR231" s="134"/>
      <c r="DS231" s="134"/>
      <c r="DT231" s="134"/>
      <c r="DU231" s="134"/>
      <c r="DV231" s="134"/>
      <c r="DW231" s="134"/>
      <c r="DX231" s="134"/>
      <c r="DY231" s="134"/>
      <c r="DZ231" s="134"/>
      <c r="EA231" s="134"/>
      <c r="EB231" s="134"/>
      <c r="EC231" s="134"/>
      <c r="ED231" s="134"/>
      <c r="EE231" s="134"/>
      <c r="EF231" s="134"/>
      <c r="EG231" s="134"/>
      <c r="EH231" s="134"/>
      <c r="EI231" s="134"/>
      <c r="EJ231" s="134"/>
      <c r="EK231" s="134"/>
      <c r="EL231" s="134"/>
      <c r="EM231" s="134"/>
      <c r="EN231" s="134"/>
      <c r="EO231" s="134"/>
      <c r="EP231" s="134"/>
      <c r="EQ231" s="134"/>
      <c r="ER231" s="134"/>
      <c r="ES231" s="134"/>
      <c r="ET231" s="134"/>
      <c r="EU231" s="134"/>
      <c r="EV231" s="134"/>
      <c r="EW231" s="134"/>
      <c r="EX231" s="134"/>
      <c r="EY231" s="134"/>
      <c r="EZ231" s="134"/>
      <c r="FA231" s="134"/>
      <c r="FB231" s="134"/>
      <c r="FC231" s="134"/>
      <c r="FD231" s="134"/>
      <c r="FE231" s="134"/>
      <c r="FF231" s="134"/>
      <c r="FG231" s="134"/>
      <c r="FH231" s="134"/>
      <c r="FI231" s="134"/>
      <c r="FJ231" s="134"/>
      <c r="FK231" s="134"/>
      <c r="FL231" s="134"/>
      <c r="FM231" s="134"/>
      <c r="FN231" s="134"/>
      <c r="FO231" s="134"/>
      <c r="FP231" s="134"/>
      <c r="FQ231" s="134"/>
      <c r="FR231" s="134"/>
      <c r="FS231" s="134"/>
      <c r="FT231" s="134"/>
      <c r="FU231" s="134"/>
      <c r="FV231" s="134"/>
      <c r="FW231" s="134"/>
      <c r="FX231" s="134"/>
      <c r="FY231" s="134"/>
      <c r="FZ231" s="134"/>
      <c r="GA231" s="134"/>
      <c r="GB231" s="134"/>
    </row>
    <row r="232" spans="1:16139" s="137" customFormat="1" ht="53.25" customHeight="1">
      <c r="A232" s="127">
        <v>2919003805</v>
      </c>
      <c r="B232" s="90" t="s">
        <v>276</v>
      </c>
      <c r="C232" s="90" t="s">
        <v>138</v>
      </c>
      <c r="D232" s="90" t="s">
        <v>277</v>
      </c>
      <c r="E232" s="90"/>
      <c r="F232" s="90"/>
      <c r="G232" s="91">
        <f>'2023'!G242</f>
        <v>17.635999999999999</v>
      </c>
      <c r="H232" s="91">
        <f>'2023'!H242</f>
        <v>11.757999999999999</v>
      </c>
      <c r="I232" s="91">
        <f>'2023'!I242</f>
        <v>5.8789999999999996</v>
      </c>
      <c r="J232" s="91">
        <f>'2023'!J242</f>
        <v>17.637</v>
      </c>
      <c r="K232" s="91">
        <f t="shared" si="61"/>
        <v>52.91</v>
      </c>
      <c r="L232" s="129">
        <v>3236.6099999999997</v>
      </c>
      <c r="M232" s="92">
        <v>3567.4634666666684</v>
      </c>
      <c r="N232" s="129">
        <v>1901.4528000000003</v>
      </c>
      <c r="O232" s="92">
        <v>1977.5109120000004</v>
      </c>
      <c r="P232" s="93">
        <f t="shared" si="62"/>
        <v>23546.83237919999</v>
      </c>
      <c r="Q232" s="93">
        <f t="shared" si="63"/>
        <v>15698.778357599993</v>
      </c>
      <c r="R232" s="93">
        <f t="shared" si="63"/>
        <v>9347.3310688853398</v>
      </c>
      <c r="S232" s="93">
        <f t="shared" si="64"/>
        <v>28041.993206656025</v>
      </c>
      <c r="T232" s="93">
        <f t="shared" si="65"/>
        <v>76634.935012341346</v>
      </c>
      <c r="U232" s="130"/>
      <c r="V232" s="131"/>
      <c r="W232" s="131"/>
      <c r="X232" s="95"/>
      <c r="Y232" s="9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  <c r="BI232" s="135"/>
      <c r="BJ232" s="135"/>
      <c r="BK232" s="135"/>
      <c r="BL232" s="135"/>
      <c r="BM232" s="135"/>
      <c r="BN232" s="135"/>
      <c r="BO232" s="135"/>
      <c r="BP232" s="135"/>
      <c r="BQ232" s="135"/>
      <c r="BR232" s="135"/>
      <c r="BS232" s="135"/>
      <c r="BT232" s="135"/>
      <c r="BU232" s="135"/>
      <c r="BV232" s="135"/>
      <c r="BW232" s="135"/>
      <c r="BX232" s="135"/>
      <c r="BY232" s="135"/>
      <c r="BZ232" s="135"/>
      <c r="CA232" s="135"/>
      <c r="CB232" s="135"/>
      <c r="CC232" s="135"/>
      <c r="CD232" s="135"/>
      <c r="CE232" s="135"/>
      <c r="CF232" s="135"/>
      <c r="CG232" s="135"/>
      <c r="CH232" s="135"/>
      <c r="CI232" s="135"/>
      <c r="CJ232" s="135"/>
      <c r="CK232" s="135"/>
      <c r="CL232" s="135"/>
      <c r="CM232" s="135"/>
      <c r="CN232" s="135"/>
      <c r="CO232" s="135"/>
      <c r="CP232" s="135"/>
      <c r="CQ232" s="135"/>
      <c r="CR232" s="135"/>
      <c r="CS232" s="135"/>
      <c r="CT232" s="135"/>
      <c r="CU232" s="135"/>
      <c r="CV232" s="135"/>
      <c r="CW232" s="135"/>
      <c r="CX232" s="135"/>
      <c r="CY232" s="135"/>
      <c r="CZ232" s="135"/>
      <c r="DA232" s="135"/>
      <c r="DB232" s="135"/>
      <c r="DC232" s="135"/>
      <c r="DD232" s="135"/>
      <c r="DE232" s="135"/>
      <c r="DF232" s="135"/>
      <c r="DG232" s="135"/>
      <c r="DH232" s="135"/>
      <c r="DI232" s="135"/>
      <c r="DJ232" s="135"/>
      <c r="DK232" s="135"/>
      <c r="DL232" s="135"/>
      <c r="DM232" s="135"/>
      <c r="DN232" s="135"/>
      <c r="DO232" s="135"/>
      <c r="DP232" s="135"/>
      <c r="DQ232" s="135"/>
      <c r="DR232" s="135"/>
      <c r="DS232" s="135"/>
      <c r="DT232" s="135"/>
      <c r="DU232" s="135"/>
      <c r="DV232" s="135"/>
      <c r="DW232" s="135"/>
      <c r="DX232" s="135"/>
      <c r="DY232" s="135"/>
      <c r="DZ232" s="135"/>
      <c r="EA232" s="135"/>
      <c r="EB232" s="135"/>
      <c r="EC232" s="135"/>
      <c r="ED232" s="135"/>
      <c r="EE232" s="135"/>
      <c r="EF232" s="135"/>
      <c r="EG232" s="135"/>
      <c r="EH232" s="135"/>
      <c r="EI232" s="135"/>
      <c r="EJ232" s="135"/>
      <c r="EK232" s="135"/>
      <c r="EL232" s="135"/>
      <c r="EM232" s="135"/>
      <c r="EN232" s="135"/>
      <c r="EO232" s="135"/>
      <c r="EP232" s="135"/>
      <c r="EQ232" s="135"/>
      <c r="ER232" s="135"/>
      <c r="ES232" s="135"/>
      <c r="ET232" s="135"/>
      <c r="EU232" s="135"/>
      <c r="EV232" s="135"/>
      <c r="EW232" s="135"/>
      <c r="EX232" s="135"/>
      <c r="EY232" s="135"/>
      <c r="EZ232" s="135"/>
      <c r="FA232" s="135"/>
      <c r="FB232" s="135"/>
      <c r="FC232" s="135"/>
      <c r="FD232" s="135"/>
      <c r="FE232" s="135"/>
      <c r="FF232" s="135"/>
      <c r="FG232" s="135"/>
      <c r="FH232" s="135"/>
      <c r="FI232" s="135"/>
      <c r="FJ232" s="135"/>
      <c r="FK232" s="135"/>
      <c r="FL232" s="135"/>
      <c r="FM232" s="135"/>
      <c r="FN232" s="135"/>
      <c r="FO232" s="135"/>
      <c r="FP232" s="135"/>
      <c r="FQ232" s="135"/>
      <c r="FR232" s="135"/>
      <c r="FS232" s="135"/>
      <c r="FT232" s="135"/>
      <c r="FU232" s="135"/>
      <c r="FV232" s="135"/>
      <c r="FW232" s="135"/>
      <c r="FX232" s="135"/>
      <c r="FY232" s="135"/>
      <c r="FZ232" s="135"/>
      <c r="GA232" s="135"/>
      <c r="GB232" s="135"/>
      <c r="GC232" s="135"/>
      <c r="GD232" s="135"/>
      <c r="GE232" s="135"/>
      <c r="GF232" s="135"/>
      <c r="GG232" s="135"/>
      <c r="GH232" s="135"/>
      <c r="GI232" s="135"/>
      <c r="GJ232" s="135"/>
      <c r="GK232" s="135"/>
      <c r="GL232" s="135"/>
      <c r="GM232" s="135"/>
      <c r="GN232" s="135"/>
      <c r="GO232" s="135"/>
      <c r="GP232" s="135"/>
      <c r="GQ232" s="135"/>
      <c r="GR232" s="135"/>
      <c r="GS232" s="135"/>
      <c r="GT232" s="135"/>
      <c r="GU232" s="135"/>
      <c r="GV232" s="135"/>
      <c r="GW232" s="135"/>
      <c r="GX232" s="135"/>
      <c r="GY232" s="135"/>
      <c r="GZ232" s="135"/>
      <c r="HA232" s="135"/>
      <c r="HB232" s="135"/>
      <c r="HC232" s="135"/>
      <c r="HD232" s="135"/>
      <c r="HE232" s="135"/>
      <c r="HF232" s="135"/>
      <c r="HG232" s="135"/>
      <c r="HH232" s="135"/>
      <c r="HI232" s="135"/>
      <c r="HJ232" s="135"/>
      <c r="HK232" s="135"/>
      <c r="HL232" s="135"/>
      <c r="HM232" s="135"/>
      <c r="HN232" s="135"/>
      <c r="HO232" s="135"/>
      <c r="HP232" s="135"/>
      <c r="HQ232" s="135"/>
      <c r="HR232" s="135"/>
      <c r="HS232" s="135"/>
      <c r="HT232" s="135"/>
      <c r="HU232" s="135"/>
      <c r="HV232" s="135"/>
      <c r="HW232" s="135"/>
      <c r="HX232" s="135"/>
      <c r="HY232" s="135"/>
      <c r="HZ232" s="135"/>
      <c r="IA232" s="135"/>
      <c r="IB232" s="135"/>
      <c r="IC232" s="135"/>
      <c r="ID232" s="135"/>
      <c r="IE232" s="135"/>
      <c r="IF232" s="135"/>
      <c r="IG232" s="135"/>
      <c r="IH232" s="135"/>
      <c r="II232" s="135"/>
      <c r="IJ232" s="135"/>
      <c r="IK232" s="135"/>
      <c r="IL232" s="135"/>
      <c r="IM232" s="135"/>
      <c r="IN232" s="135"/>
      <c r="IO232" s="135"/>
      <c r="IP232" s="135"/>
      <c r="IQ232" s="135"/>
      <c r="IR232" s="135"/>
      <c r="IS232" s="135"/>
      <c r="IT232" s="135"/>
      <c r="IU232" s="135"/>
      <c r="IV232" s="135"/>
      <c r="IW232" s="135"/>
      <c r="IX232" s="135"/>
      <c r="IY232" s="135"/>
      <c r="IZ232" s="135"/>
      <c r="JA232" s="135"/>
      <c r="JB232" s="135"/>
      <c r="JC232" s="135"/>
      <c r="JD232" s="135"/>
      <c r="JE232" s="135"/>
      <c r="JF232" s="135"/>
      <c r="JG232" s="135"/>
      <c r="JH232" s="135"/>
      <c r="JI232" s="135"/>
      <c r="JJ232" s="135"/>
      <c r="JK232" s="135"/>
      <c r="JL232" s="135"/>
      <c r="JM232" s="135"/>
      <c r="JN232" s="135"/>
      <c r="JO232" s="135"/>
      <c r="JP232" s="135"/>
      <c r="JQ232" s="135"/>
      <c r="JR232" s="135"/>
      <c r="JS232" s="135"/>
      <c r="JT232" s="135"/>
      <c r="JU232" s="135"/>
      <c r="JV232" s="135"/>
      <c r="JW232" s="135"/>
      <c r="JX232" s="135"/>
      <c r="JY232" s="135"/>
      <c r="JZ232" s="135"/>
      <c r="KA232" s="135"/>
      <c r="KB232" s="135"/>
      <c r="KC232" s="135"/>
      <c r="KD232" s="135"/>
      <c r="KE232" s="135"/>
      <c r="KF232" s="135"/>
      <c r="KG232" s="135"/>
      <c r="KH232" s="135"/>
      <c r="KI232" s="135"/>
      <c r="KJ232" s="135"/>
      <c r="KK232" s="135"/>
      <c r="KL232" s="135"/>
      <c r="KM232" s="135"/>
      <c r="KN232" s="135"/>
      <c r="KO232" s="135"/>
      <c r="KP232" s="135"/>
      <c r="KQ232" s="135"/>
      <c r="KR232" s="135"/>
      <c r="KS232" s="135"/>
      <c r="KT232" s="135"/>
      <c r="KU232" s="135"/>
      <c r="KV232" s="135"/>
      <c r="KW232" s="135"/>
      <c r="KX232" s="135"/>
      <c r="KY232" s="135"/>
      <c r="KZ232" s="135"/>
      <c r="LA232" s="135"/>
      <c r="LB232" s="135"/>
      <c r="LC232" s="135"/>
      <c r="LD232" s="135"/>
      <c r="LE232" s="135"/>
      <c r="LF232" s="135"/>
      <c r="LG232" s="135"/>
      <c r="LH232" s="135"/>
      <c r="LI232" s="135"/>
      <c r="LJ232" s="135"/>
      <c r="LK232" s="135"/>
      <c r="LL232" s="135"/>
      <c r="LM232" s="135"/>
      <c r="LN232" s="135"/>
      <c r="LO232" s="135"/>
      <c r="LP232" s="135"/>
      <c r="LQ232" s="135"/>
      <c r="LR232" s="135"/>
      <c r="LS232" s="135"/>
      <c r="LT232" s="135"/>
      <c r="LU232" s="135"/>
      <c r="LV232" s="135"/>
      <c r="LW232" s="135"/>
      <c r="LX232" s="135"/>
      <c r="LY232" s="135"/>
      <c r="LZ232" s="135"/>
      <c r="MA232" s="135"/>
      <c r="MB232" s="135"/>
      <c r="MC232" s="135"/>
      <c r="MD232" s="135"/>
      <c r="ME232" s="135"/>
      <c r="MF232" s="135"/>
      <c r="MG232" s="135"/>
      <c r="MH232" s="135"/>
      <c r="MI232" s="135"/>
      <c r="MJ232" s="135"/>
      <c r="MK232" s="135"/>
      <c r="ML232" s="135"/>
      <c r="MM232" s="135"/>
      <c r="MN232" s="135"/>
      <c r="MO232" s="135"/>
      <c r="MP232" s="135"/>
      <c r="MQ232" s="135"/>
      <c r="MR232" s="135"/>
      <c r="MS232" s="135"/>
      <c r="MT232" s="135"/>
      <c r="MU232" s="135"/>
      <c r="MV232" s="135"/>
      <c r="MW232" s="135"/>
      <c r="MX232" s="135"/>
      <c r="MY232" s="135"/>
      <c r="MZ232" s="135"/>
      <c r="NA232" s="135"/>
      <c r="NB232" s="135"/>
      <c r="NC232" s="135"/>
      <c r="ND232" s="135"/>
      <c r="NE232" s="135"/>
      <c r="NF232" s="135"/>
      <c r="NG232" s="135"/>
      <c r="NH232" s="135"/>
      <c r="NI232" s="135"/>
      <c r="NJ232" s="135"/>
      <c r="NK232" s="135"/>
      <c r="NL232" s="135"/>
      <c r="NM232" s="135"/>
      <c r="NN232" s="135"/>
      <c r="NO232" s="135"/>
      <c r="NP232" s="135"/>
      <c r="NQ232" s="135"/>
      <c r="NR232" s="135"/>
      <c r="NS232" s="135"/>
      <c r="NT232" s="135"/>
      <c r="NU232" s="135"/>
      <c r="NV232" s="135"/>
      <c r="NW232" s="135"/>
      <c r="NX232" s="135"/>
      <c r="NY232" s="135"/>
      <c r="NZ232" s="135"/>
      <c r="OA232" s="135"/>
      <c r="OB232" s="135"/>
      <c r="OC232" s="135"/>
      <c r="OD232" s="135"/>
      <c r="OE232" s="135"/>
      <c r="OF232" s="135"/>
      <c r="OG232" s="135"/>
      <c r="OH232" s="135"/>
      <c r="OI232" s="135"/>
      <c r="OJ232" s="135"/>
      <c r="OK232" s="135"/>
      <c r="OL232" s="135"/>
      <c r="OM232" s="135"/>
      <c r="ON232" s="135"/>
      <c r="OO232" s="135"/>
      <c r="OP232" s="135"/>
      <c r="OQ232" s="135"/>
      <c r="OR232" s="135"/>
      <c r="OS232" s="135"/>
      <c r="OT232" s="135"/>
      <c r="OU232" s="135"/>
      <c r="OV232" s="135"/>
      <c r="OW232" s="135"/>
      <c r="OX232" s="135"/>
      <c r="OY232" s="135"/>
      <c r="OZ232" s="135"/>
      <c r="PA232" s="135"/>
      <c r="PB232" s="135"/>
      <c r="PC232" s="135"/>
      <c r="PD232" s="135"/>
      <c r="PE232" s="135"/>
      <c r="PF232" s="135"/>
      <c r="PG232" s="135"/>
      <c r="PH232" s="135"/>
      <c r="PI232" s="135"/>
      <c r="PJ232" s="135"/>
      <c r="PK232" s="135"/>
      <c r="PL232" s="135"/>
      <c r="PM232" s="135"/>
      <c r="PN232" s="135"/>
      <c r="PO232" s="135"/>
      <c r="PP232" s="135"/>
      <c r="PQ232" s="135"/>
      <c r="PR232" s="135"/>
      <c r="PS232" s="135"/>
      <c r="PT232" s="135"/>
      <c r="PU232" s="135"/>
      <c r="PV232" s="135"/>
      <c r="PW232" s="135"/>
      <c r="PX232" s="135"/>
      <c r="PY232" s="135"/>
      <c r="PZ232" s="135"/>
      <c r="QA232" s="135"/>
      <c r="QB232" s="135"/>
      <c r="QC232" s="135"/>
      <c r="QD232" s="135"/>
      <c r="QE232" s="135"/>
      <c r="QF232" s="135"/>
      <c r="QG232" s="135"/>
      <c r="QH232" s="135"/>
      <c r="QI232" s="135"/>
      <c r="QJ232" s="135"/>
      <c r="QK232" s="135"/>
      <c r="QL232" s="135"/>
      <c r="QM232" s="135"/>
      <c r="QN232" s="135"/>
      <c r="QO232" s="135"/>
      <c r="QP232" s="135"/>
      <c r="QQ232" s="135"/>
      <c r="QR232" s="135"/>
      <c r="QS232" s="135"/>
      <c r="QT232" s="135"/>
      <c r="QU232" s="135"/>
      <c r="QV232" s="135"/>
      <c r="QW232" s="135"/>
      <c r="QX232" s="135"/>
      <c r="QY232" s="135"/>
      <c r="QZ232" s="135"/>
      <c r="RA232" s="135"/>
      <c r="RB232" s="135"/>
      <c r="RC232" s="135"/>
      <c r="RD232" s="135"/>
      <c r="RE232" s="135"/>
      <c r="RF232" s="135"/>
      <c r="RG232" s="135"/>
      <c r="RH232" s="135"/>
      <c r="RI232" s="135"/>
      <c r="RJ232" s="135"/>
      <c r="RK232" s="135"/>
      <c r="RL232" s="135"/>
      <c r="RM232" s="135"/>
      <c r="RN232" s="135"/>
      <c r="RO232" s="135"/>
      <c r="RP232" s="135"/>
      <c r="RQ232" s="135"/>
      <c r="RR232" s="135"/>
      <c r="RS232" s="135"/>
      <c r="RT232" s="135"/>
      <c r="RU232" s="135"/>
      <c r="RV232" s="135"/>
      <c r="RW232" s="135"/>
      <c r="RX232" s="135"/>
      <c r="RY232" s="135"/>
      <c r="RZ232" s="135"/>
      <c r="SA232" s="135"/>
      <c r="SB232" s="135"/>
      <c r="SC232" s="135"/>
      <c r="SD232" s="135"/>
      <c r="SE232" s="135"/>
      <c r="SF232" s="135"/>
      <c r="SG232" s="135"/>
      <c r="SH232" s="135"/>
      <c r="SI232" s="135"/>
      <c r="SJ232" s="135"/>
      <c r="SK232" s="135"/>
      <c r="SL232" s="135"/>
      <c r="SM232" s="135"/>
      <c r="SN232" s="135"/>
      <c r="SO232" s="135"/>
      <c r="SP232" s="135"/>
      <c r="SQ232" s="135"/>
      <c r="SR232" s="135"/>
      <c r="SS232" s="135"/>
      <c r="ST232" s="135"/>
      <c r="SU232" s="135"/>
      <c r="SV232" s="135"/>
      <c r="SW232" s="135"/>
      <c r="SX232" s="135"/>
      <c r="SY232" s="135"/>
      <c r="SZ232" s="135"/>
      <c r="TA232" s="135"/>
      <c r="TB232" s="135"/>
      <c r="TC232" s="135"/>
      <c r="TD232" s="135"/>
      <c r="TE232" s="135"/>
      <c r="TF232" s="135"/>
      <c r="TG232" s="135"/>
      <c r="TH232" s="135"/>
      <c r="TI232" s="135"/>
      <c r="TJ232" s="135"/>
      <c r="TK232" s="135"/>
      <c r="TL232" s="135"/>
      <c r="TM232" s="135"/>
      <c r="TN232" s="135"/>
      <c r="TO232" s="135"/>
      <c r="TP232" s="135"/>
      <c r="TQ232" s="135"/>
      <c r="TR232" s="135"/>
      <c r="TS232" s="135"/>
      <c r="TT232" s="135"/>
      <c r="TU232" s="135"/>
      <c r="TV232" s="135"/>
      <c r="TW232" s="135"/>
      <c r="TX232" s="135"/>
      <c r="TY232" s="135"/>
      <c r="TZ232" s="135"/>
      <c r="UA232" s="135"/>
      <c r="UB232" s="135"/>
      <c r="UC232" s="135"/>
      <c r="UD232" s="135"/>
      <c r="UE232" s="135"/>
      <c r="UF232" s="135"/>
      <c r="UG232" s="135"/>
      <c r="UH232" s="135"/>
      <c r="UI232" s="135"/>
      <c r="UJ232" s="135"/>
      <c r="UK232" s="135"/>
      <c r="UL232" s="135"/>
      <c r="UM232" s="135"/>
      <c r="UN232" s="135"/>
      <c r="UO232" s="135"/>
      <c r="UP232" s="135"/>
      <c r="UQ232" s="135"/>
      <c r="UR232" s="135"/>
      <c r="US232" s="135"/>
      <c r="UT232" s="135"/>
      <c r="UU232" s="135"/>
      <c r="UV232" s="135"/>
      <c r="UW232" s="135"/>
      <c r="UX232" s="135"/>
      <c r="UY232" s="135"/>
      <c r="UZ232" s="135"/>
      <c r="VA232" s="135"/>
      <c r="VB232" s="135"/>
      <c r="VC232" s="135"/>
      <c r="VD232" s="135"/>
      <c r="VE232" s="135"/>
      <c r="VF232" s="135"/>
      <c r="VG232" s="135"/>
      <c r="VH232" s="135"/>
      <c r="VI232" s="135"/>
      <c r="VJ232" s="135"/>
      <c r="VK232" s="135"/>
      <c r="VL232" s="135"/>
      <c r="VM232" s="135"/>
      <c r="VN232" s="135"/>
      <c r="VO232" s="135"/>
      <c r="VP232" s="135"/>
      <c r="VQ232" s="135"/>
      <c r="VR232" s="135"/>
      <c r="VS232" s="135"/>
      <c r="VT232" s="135"/>
      <c r="VU232" s="135"/>
      <c r="VV232" s="135"/>
      <c r="VW232" s="135"/>
      <c r="VX232" s="135"/>
      <c r="VY232" s="135"/>
      <c r="VZ232" s="135"/>
      <c r="WA232" s="135"/>
      <c r="WB232" s="135"/>
      <c r="WC232" s="135"/>
      <c r="WD232" s="135"/>
      <c r="WE232" s="135"/>
      <c r="WF232" s="135"/>
      <c r="WG232" s="135"/>
      <c r="WH232" s="135"/>
      <c r="WI232" s="135"/>
      <c r="WJ232" s="135"/>
      <c r="WK232" s="135"/>
      <c r="WL232" s="135"/>
      <c r="WM232" s="135"/>
      <c r="WN232" s="135"/>
      <c r="WO232" s="135"/>
      <c r="WP232" s="135"/>
      <c r="WQ232" s="135"/>
      <c r="WR232" s="135"/>
      <c r="WS232" s="135"/>
      <c r="WT232" s="135"/>
      <c r="WU232" s="135"/>
      <c r="WV232" s="135"/>
      <c r="WW232" s="135"/>
      <c r="WX232" s="135"/>
      <c r="WY232" s="135"/>
      <c r="WZ232" s="135"/>
      <c r="XA232" s="135"/>
      <c r="XB232" s="135"/>
      <c r="XC232" s="135"/>
      <c r="XD232" s="135"/>
      <c r="XE232" s="135"/>
      <c r="XF232" s="135"/>
      <c r="XG232" s="135"/>
      <c r="XH232" s="135"/>
      <c r="XI232" s="135"/>
      <c r="XJ232" s="135"/>
      <c r="XK232" s="135"/>
      <c r="XL232" s="135"/>
      <c r="XM232" s="135"/>
      <c r="XN232" s="135"/>
      <c r="XO232" s="135"/>
      <c r="XP232" s="135"/>
      <c r="XQ232" s="135"/>
      <c r="XR232" s="135"/>
      <c r="XS232" s="135"/>
      <c r="XT232" s="135"/>
      <c r="XU232" s="135"/>
      <c r="XV232" s="135"/>
      <c r="XW232" s="135"/>
      <c r="XX232" s="135"/>
      <c r="XY232" s="135"/>
      <c r="XZ232" s="135"/>
      <c r="YA232" s="135"/>
      <c r="YB232" s="135"/>
      <c r="YC232" s="135"/>
      <c r="YD232" s="135"/>
      <c r="YE232" s="135"/>
      <c r="YF232" s="135"/>
      <c r="YG232" s="135"/>
      <c r="YH232" s="135"/>
      <c r="YI232" s="135"/>
      <c r="YJ232" s="135"/>
      <c r="YK232" s="135"/>
      <c r="YL232" s="135"/>
      <c r="YM232" s="135"/>
      <c r="YN232" s="135"/>
      <c r="YO232" s="135"/>
      <c r="YP232" s="135"/>
      <c r="YQ232" s="135"/>
      <c r="YR232" s="135"/>
      <c r="YS232" s="135"/>
      <c r="YT232" s="135"/>
      <c r="YU232" s="135"/>
      <c r="YV232" s="135"/>
      <c r="YW232" s="135"/>
      <c r="YX232" s="135"/>
      <c r="YY232" s="135"/>
      <c r="YZ232" s="135"/>
      <c r="ZA232" s="135"/>
      <c r="ZB232" s="135"/>
      <c r="ZC232" s="135"/>
      <c r="ZD232" s="135"/>
      <c r="ZE232" s="135"/>
      <c r="ZF232" s="135"/>
      <c r="ZG232" s="135"/>
      <c r="ZH232" s="135"/>
      <c r="ZI232" s="135"/>
      <c r="ZJ232" s="135"/>
      <c r="ZK232" s="135"/>
      <c r="ZL232" s="135"/>
      <c r="ZM232" s="135"/>
      <c r="ZN232" s="135"/>
      <c r="ZO232" s="135"/>
      <c r="ZP232" s="135"/>
      <c r="ZQ232" s="135"/>
      <c r="ZR232" s="135"/>
      <c r="ZS232" s="135"/>
      <c r="ZT232" s="135"/>
      <c r="ZU232" s="135"/>
      <c r="ZV232" s="135"/>
      <c r="ZW232" s="135"/>
      <c r="ZX232" s="135"/>
      <c r="ZY232" s="135"/>
      <c r="ZZ232" s="135"/>
      <c r="AAA232" s="135"/>
      <c r="AAB232" s="135"/>
      <c r="AAC232" s="135"/>
      <c r="AAD232" s="135"/>
      <c r="AAE232" s="135"/>
      <c r="AAF232" s="135"/>
      <c r="AAG232" s="135"/>
      <c r="AAH232" s="135"/>
      <c r="AAI232" s="135"/>
      <c r="AAJ232" s="135"/>
      <c r="AAK232" s="135"/>
      <c r="AAL232" s="135"/>
      <c r="AAM232" s="135"/>
      <c r="AAN232" s="135"/>
      <c r="AAO232" s="135"/>
      <c r="AAP232" s="135"/>
      <c r="AAQ232" s="135"/>
      <c r="AAR232" s="135"/>
      <c r="AAS232" s="135"/>
      <c r="AAT232" s="135"/>
      <c r="AAU232" s="135"/>
      <c r="AAV232" s="135"/>
      <c r="AAW232" s="135"/>
      <c r="AAX232" s="135"/>
      <c r="AAY232" s="135"/>
      <c r="AAZ232" s="135"/>
      <c r="ABA232" s="135"/>
      <c r="ABB232" s="135"/>
      <c r="ABC232" s="135"/>
      <c r="ABD232" s="135"/>
      <c r="ABE232" s="135"/>
      <c r="ABF232" s="135"/>
      <c r="ABG232" s="135"/>
      <c r="ABH232" s="135"/>
      <c r="ABI232" s="135"/>
      <c r="ABJ232" s="135"/>
      <c r="ABK232" s="135"/>
      <c r="ABL232" s="135"/>
      <c r="ABM232" s="135"/>
      <c r="ABN232" s="135"/>
      <c r="ABO232" s="135"/>
      <c r="ABP232" s="135"/>
      <c r="ABQ232" s="135"/>
      <c r="ABR232" s="135"/>
      <c r="ABS232" s="135"/>
      <c r="ABT232" s="135"/>
      <c r="ABU232" s="135"/>
      <c r="ABV232" s="135"/>
      <c r="ABW232" s="135"/>
      <c r="ABX232" s="135"/>
      <c r="ABY232" s="135"/>
      <c r="ABZ232" s="135"/>
      <c r="ACA232" s="135"/>
      <c r="ACB232" s="135"/>
      <c r="ACC232" s="135"/>
      <c r="ACD232" s="135"/>
      <c r="ACE232" s="135"/>
      <c r="ACF232" s="135"/>
      <c r="ACG232" s="135"/>
      <c r="ACH232" s="135"/>
      <c r="ACI232" s="135"/>
      <c r="ACJ232" s="135"/>
      <c r="ACK232" s="135"/>
      <c r="ACL232" s="135"/>
      <c r="ACM232" s="135"/>
      <c r="ACN232" s="135"/>
      <c r="ACO232" s="135"/>
      <c r="ACP232" s="135"/>
      <c r="ACQ232" s="135"/>
      <c r="ACR232" s="135"/>
      <c r="ACS232" s="135"/>
      <c r="ACT232" s="135"/>
      <c r="ACU232" s="135"/>
      <c r="ACV232" s="135"/>
      <c r="ACW232" s="135"/>
      <c r="ACX232" s="135"/>
      <c r="ACY232" s="135"/>
      <c r="ACZ232" s="135"/>
      <c r="ADA232" s="135"/>
      <c r="ADB232" s="135"/>
      <c r="ADC232" s="135"/>
      <c r="ADD232" s="135"/>
      <c r="ADE232" s="135"/>
      <c r="ADF232" s="135"/>
      <c r="ADG232" s="135"/>
      <c r="ADH232" s="135"/>
      <c r="ADI232" s="135"/>
      <c r="ADJ232" s="135"/>
      <c r="ADK232" s="135"/>
      <c r="ADL232" s="135"/>
      <c r="ADM232" s="135"/>
      <c r="ADN232" s="135"/>
      <c r="ADO232" s="135"/>
      <c r="ADP232" s="135"/>
      <c r="ADQ232" s="135"/>
      <c r="ADR232" s="135"/>
      <c r="ADS232" s="135"/>
      <c r="ADT232" s="135"/>
      <c r="ADU232" s="135"/>
      <c r="ADV232" s="135"/>
      <c r="ADW232" s="135"/>
      <c r="ADX232" s="135"/>
      <c r="ADY232" s="135"/>
      <c r="ADZ232" s="135"/>
      <c r="AEA232" s="135"/>
      <c r="AEB232" s="135"/>
      <c r="AEC232" s="135"/>
      <c r="AED232" s="135"/>
      <c r="AEE232" s="135"/>
      <c r="AEF232" s="135"/>
      <c r="AEG232" s="135"/>
      <c r="AEH232" s="135"/>
      <c r="AEI232" s="135"/>
      <c r="AEJ232" s="135"/>
      <c r="AEK232" s="135"/>
      <c r="AEL232" s="135"/>
      <c r="AEM232" s="135"/>
      <c r="AEN232" s="135"/>
      <c r="AEO232" s="135"/>
      <c r="AEP232" s="135"/>
      <c r="AEQ232" s="135"/>
      <c r="AER232" s="135"/>
      <c r="AES232" s="135"/>
      <c r="AET232" s="135"/>
      <c r="AEU232" s="135"/>
      <c r="AEV232" s="135"/>
      <c r="AEW232" s="135"/>
      <c r="AEX232" s="135"/>
      <c r="AEY232" s="135"/>
      <c r="AEZ232" s="135"/>
      <c r="AFA232" s="135"/>
      <c r="AFB232" s="135"/>
      <c r="AFC232" s="135"/>
      <c r="AFD232" s="135"/>
      <c r="AFE232" s="135"/>
      <c r="AFF232" s="135"/>
      <c r="AFG232" s="135"/>
      <c r="AFH232" s="135"/>
      <c r="AFI232" s="135"/>
      <c r="AFJ232" s="135"/>
      <c r="AFK232" s="135"/>
      <c r="AFL232" s="135"/>
      <c r="AFM232" s="135"/>
      <c r="AFN232" s="135"/>
      <c r="AFO232" s="135"/>
      <c r="AFP232" s="135"/>
      <c r="AFQ232" s="135"/>
      <c r="AFR232" s="135"/>
      <c r="AFS232" s="135"/>
      <c r="AFT232" s="135"/>
      <c r="AFU232" s="135"/>
      <c r="AFV232" s="135"/>
      <c r="AFW232" s="135"/>
      <c r="AFX232" s="135"/>
      <c r="AFY232" s="135"/>
      <c r="AFZ232" s="135"/>
      <c r="AGA232" s="135"/>
      <c r="AGB232" s="135"/>
      <c r="AGC232" s="135"/>
      <c r="AGD232" s="135"/>
      <c r="AGE232" s="135"/>
      <c r="AGF232" s="135"/>
      <c r="AGG232" s="135"/>
      <c r="AGH232" s="135"/>
      <c r="AGI232" s="135"/>
      <c r="AGJ232" s="135"/>
      <c r="AGK232" s="135"/>
      <c r="AGL232" s="135"/>
      <c r="AGM232" s="135"/>
      <c r="AGN232" s="135"/>
      <c r="AGO232" s="135"/>
      <c r="AGP232" s="135"/>
      <c r="AGQ232" s="135"/>
      <c r="AGR232" s="135"/>
      <c r="AGS232" s="135"/>
      <c r="AGT232" s="135"/>
      <c r="AGU232" s="135"/>
      <c r="AGV232" s="135"/>
      <c r="AGW232" s="135"/>
      <c r="AGX232" s="135"/>
      <c r="AGY232" s="135"/>
      <c r="AGZ232" s="135"/>
      <c r="AHA232" s="135"/>
      <c r="AHB232" s="135"/>
      <c r="AHC232" s="135"/>
      <c r="AHD232" s="135"/>
      <c r="AHE232" s="135"/>
      <c r="AHF232" s="135"/>
      <c r="AHG232" s="135"/>
      <c r="AHH232" s="135"/>
      <c r="AHI232" s="135"/>
      <c r="AHJ232" s="135"/>
      <c r="AHK232" s="135"/>
      <c r="AHL232" s="135"/>
      <c r="AHM232" s="135"/>
      <c r="AHN232" s="135"/>
      <c r="AHO232" s="135"/>
      <c r="AHP232" s="135"/>
      <c r="AHQ232" s="135"/>
      <c r="AHR232" s="135"/>
      <c r="AHS232" s="135"/>
      <c r="AHT232" s="135"/>
      <c r="AHU232" s="135"/>
      <c r="AHV232" s="135"/>
      <c r="AHW232" s="135"/>
      <c r="AHX232" s="135"/>
      <c r="AHY232" s="135"/>
      <c r="AHZ232" s="135"/>
      <c r="AIA232" s="135"/>
      <c r="AIB232" s="135"/>
      <c r="AIC232" s="135"/>
      <c r="AID232" s="135"/>
      <c r="AIE232" s="135"/>
      <c r="AIF232" s="135"/>
      <c r="AIG232" s="135"/>
      <c r="AIH232" s="135"/>
      <c r="AII232" s="135"/>
      <c r="AIJ232" s="135"/>
      <c r="AIK232" s="135"/>
      <c r="AIL232" s="135"/>
      <c r="AIM232" s="135"/>
      <c r="AIN232" s="135"/>
      <c r="AIO232" s="135"/>
      <c r="AIP232" s="135"/>
      <c r="AIQ232" s="135"/>
      <c r="AIR232" s="135"/>
      <c r="AIS232" s="135"/>
      <c r="AIT232" s="135"/>
      <c r="AIU232" s="135"/>
      <c r="AIV232" s="135"/>
      <c r="AIW232" s="135"/>
      <c r="AIX232" s="135"/>
      <c r="AIY232" s="135"/>
      <c r="AIZ232" s="135"/>
      <c r="AJA232" s="135"/>
      <c r="AJB232" s="135"/>
      <c r="AJC232" s="135"/>
      <c r="AJD232" s="135"/>
      <c r="AJE232" s="135"/>
      <c r="AJF232" s="135"/>
      <c r="AJG232" s="135"/>
      <c r="AJH232" s="135"/>
      <c r="AJI232" s="135"/>
      <c r="AJJ232" s="135"/>
      <c r="AJK232" s="135"/>
      <c r="AJL232" s="135"/>
      <c r="AJM232" s="135"/>
      <c r="AJN232" s="135"/>
      <c r="AJO232" s="135"/>
      <c r="AJP232" s="135"/>
      <c r="AJQ232" s="135"/>
      <c r="AJR232" s="135"/>
      <c r="AJS232" s="135"/>
      <c r="AJT232" s="135"/>
      <c r="AJU232" s="135"/>
      <c r="AJV232" s="135"/>
      <c r="AJW232" s="135"/>
      <c r="AJX232" s="135"/>
      <c r="AJY232" s="135"/>
      <c r="AJZ232" s="135"/>
      <c r="AKA232" s="135"/>
      <c r="AKB232" s="135"/>
      <c r="AKC232" s="135"/>
      <c r="AKD232" s="135"/>
      <c r="AKE232" s="135"/>
      <c r="AKF232" s="135"/>
      <c r="AKG232" s="135"/>
      <c r="AKH232" s="135"/>
      <c r="AKI232" s="135"/>
      <c r="AKJ232" s="135"/>
      <c r="AKK232" s="135"/>
      <c r="AKL232" s="135"/>
      <c r="AKM232" s="135"/>
      <c r="AKN232" s="135"/>
      <c r="AKO232" s="135"/>
      <c r="AKP232" s="135"/>
      <c r="AKQ232" s="135"/>
      <c r="AKR232" s="135"/>
      <c r="AKS232" s="135"/>
      <c r="AKT232" s="135"/>
      <c r="AKU232" s="135"/>
      <c r="AKV232" s="135"/>
      <c r="AKW232" s="135"/>
      <c r="AKX232" s="135"/>
      <c r="AKY232" s="135"/>
      <c r="AKZ232" s="135"/>
      <c r="ALA232" s="135"/>
      <c r="ALB232" s="135"/>
      <c r="ALC232" s="135"/>
      <c r="ALD232" s="135"/>
      <c r="ALE232" s="135"/>
      <c r="ALF232" s="135"/>
      <c r="ALG232" s="135"/>
      <c r="ALH232" s="135"/>
      <c r="ALI232" s="135"/>
      <c r="ALJ232" s="135"/>
      <c r="ALK232" s="135"/>
      <c r="ALL232" s="135"/>
      <c r="ALM232" s="135"/>
      <c r="ALN232" s="135"/>
      <c r="ALO232" s="135"/>
      <c r="ALP232" s="135"/>
      <c r="ALQ232" s="135"/>
      <c r="ALR232" s="135"/>
      <c r="ALS232" s="135"/>
      <c r="ALT232" s="135"/>
      <c r="ALU232" s="135"/>
      <c r="ALV232" s="135"/>
      <c r="ALW232" s="135"/>
      <c r="ALX232" s="135"/>
      <c r="ALY232" s="135"/>
      <c r="ALZ232" s="135"/>
      <c r="AMA232" s="135"/>
      <c r="AMB232" s="135"/>
      <c r="AMC232" s="135"/>
      <c r="AMD232" s="135"/>
      <c r="AME232" s="135"/>
      <c r="AMF232" s="135"/>
      <c r="AMG232" s="135"/>
      <c r="AMH232" s="135"/>
      <c r="AMI232" s="135"/>
      <c r="AMJ232" s="135"/>
      <c r="AMK232" s="135"/>
      <c r="AML232" s="135"/>
      <c r="AMM232" s="135"/>
      <c r="AMN232" s="135"/>
      <c r="AMO232" s="135"/>
      <c r="AMP232" s="135"/>
      <c r="AMQ232" s="135"/>
      <c r="AMR232" s="135"/>
      <c r="AMS232" s="135"/>
      <c r="AMT232" s="135"/>
      <c r="AMU232" s="135"/>
      <c r="AMV232" s="135"/>
      <c r="AMW232" s="135"/>
      <c r="AMX232" s="135"/>
      <c r="AMY232" s="135"/>
      <c r="AMZ232" s="135"/>
      <c r="ANA232" s="135"/>
      <c r="ANB232" s="135"/>
      <c r="ANC232" s="135"/>
      <c r="AND232" s="135"/>
      <c r="ANE232" s="135"/>
      <c r="ANF232" s="135"/>
      <c r="ANG232" s="135"/>
      <c r="ANH232" s="135"/>
      <c r="ANI232" s="135"/>
      <c r="ANJ232" s="135"/>
      <c r="ANK232" s="135"/>
      <c r="ANL232" s="135"/>
      <c r="ANM232" s="135"/>
      <c r="ANN232" s="135"/>
      <c r="ANO232" s="135"/>
      <c r="ANP232" s="135"/>
      <c r="ANQ232" s="135"/>
      <c r="ANR232" s="135"/>
      <c r="ANS232" s="135"/>
      <c r="ANT232" s="135"/>
      <c r="ANU232" s="135"/>
      <c r="ANV232" s="135"/>
      <c r="ANW232" s="135"/>
      <c r="ANX232" s="135"/>
      <c r="ANY232" s="135"/>
      <c r="ANZ232" s="135"/>
      <c r="AOA232" s="135"/>
      <c r="AOB232" s="135"/>
      <c r="AOC232" s="135"/>
      <c r="AOD232" s="135"/>
      <c r="AOE232" s="135"/>
      <c r="AOF232" s="135"/>
      <c r="AOG232" s="135"/>
      <c r="AOH232" s="135"/>
      <c r="AOI232" s="135"/>
      <c r="AOJ232" s="135"/>
      <c r="AOK232" s="135"/>
      <c r="AOL232" s="135"/>
      <c r="AOM232" s="135"/>
      <c r="AON232" s="135"/>
      <c r="AOO232" s="135"/>
      <c r="AOP232" s="135"/>
      <c r="AOQ232" s="135"/>
      <c r="AOR232" s="135"/>
      <c r="AOS232" s="135"/>
      <c r="AOT232" s="135"/>
      <c r="AOU232" s="135"/>
      <c r="AOV232" s="135"/>
      <c r="AOW232" s="135"/>
      <c r="AOX232" s="135"/>
      <c r="AOY232" s="135"/>
      <c r="AOZ232" s="135"/>
      <c r="APA232" s="135"/>
      <c r="APB232" s="135"/>
      <c r="APC232" s="135"/>
      <c r="APD232" s="135"/>
      <c r="APE232" s="135"/>
      <c r="APF232" s="135"/>
      <c r="APG232" s="135"/>
      <c r="APH232" s="135"/>
      <c r="API232" s="135"/>
      <c r="APJ232" s="135"/>
      <c r="APK232" s="135"/>
      <c r="APL232" s="135"/>
      <c r="APM232" s="135"/>
      <c r="APN232" s="135"/>
      <c r="APO232" s="135"/>
      <c r="APP232" s="135"/>
      <c r="APQ232" s="135"/>
      <c r="APR232" s="135"/>
      <c r="APS232" s="135"/>
      <c r="APT232" s="135"/>
      <c r="APU232" s="135"/>
      <c r="APV232" s="135"/>
      <c r="APW232" s="135"/>
      <c r="APX232" s="135"/>
      <c r="APY232" s="135"/>
      <c r="APZ232" s="135"/>
      <c r="AQA232" s="135"/>
      <c r="AQB232" s="135"/>
      <c r="AQC232" s="135"/>
      <c r="AQD232" s="135"/>
      <c r="AQE232" s="135"/>
      <c r="AQF232" s="135"/>
      <c r="AQG232" s="135"/>
      <c r="AQH232" s="135"/>
      <c r="AQI232" s="135"/>
      <c r="AQJ232" s="135"/>
      <c r="AQK232" s="135"/>
      <c r="AQL232" s="135"/>
      <c r="AQM232" s="135"/>
      <c r="AQN232" s="135"/>
      <c r="AQO232" s="135"/>
      <c r="AQP232" s="135"/>
      <c r="AQQ232" s="135"/>
      <c r="AQR232" s="135"/>
      <c r="AQS232" s="135"/>
      <c r="AQT232" s="135"/>
      <c r="AQU232" s="135"/>
      <c r="AQV232" s="135"/>
      <c r="AQW232" s="135"/>
      <c r="AQX232" s="135"/>
      <c r="AQY232" s="135"/>
      <c r="AQZ232" s="135"/>
      <c r="ARA232" s="135"/>
      <c r="ARB232" s="135"/>
      <c r="ARC232" s="135"/>
      <c r="ARD232" s="135"/>
      <c r="ARE232" s="135"/>
      <c r="ARF232" s="135"/>
      <c r="ARG232" s="135"/>
      <c r="ARH232" s="135"/>
      <c r="ARI232" s="135"/>
      <c r="ARJ232" s="135"/>
      <c r="ARK232" s="135"/>
      <c r="ARL232" s="135"/>
      <c r="ARM232" s="135"/>
      <c r="ARN232" s="135"/>
      <c r="ARO232" s="135"/>
      <c r="ARP232" s="135"/>
      <c r="ARQ232" s="135"/>
      <c r="ARR232" s="135"/>
      <c r="ARS232" s="135"/>
      <c r="ART232" s="135"/>
      <c r="ARU232" s="135"/>
      <c r="ARV232" s="135"/>
      <c r="ARW232" s="135"/>
      <c r="ARX232" s="135"/>
      <c r="ARY232" s="135"/>
      <c r="ARZ232" s="135"/>
      <c r="ASA232" s="135"/>
      <c r="ASB232" s="135"/>
      <c r="ASC232" s="135"/>
      <c r="ASD232" s="135"/>
      <c r="ASE232" s="135"/>
      <c r="ASF232" s="135"/>
      <c r="ASG232" s="135"/>
      <c r="ASH232" s="135"/>
      <c r="ASI232" s="135"/>
      <c r="ASJ232" s="135"/>
      <c r="ASK232" s="135"/>
      <c r="ASL232" s="135"/>
      <c r="ASM232" s="135"/>
      <c r="ASN232" s="135"/>
      <c r="ASO232" s="135"/>
      <c r="ASP232" s="135"/>
      <c r="ASQ232" s="135"/>
      <c r="ASR232" s="135"/>
      <c r="ASS232" s="135"/>
      <c r="AST232" s="135"/>
      <c r="ASU232" s="135"/>
      <c r="ASV232" s="135"/>
      <c r="ASW232" s="135"/>
      <c r="ASX232" s="135"/>
      <c r="ASY232" s="135"/>
      <c r="ASZ232" s="135"/>
      <c r="ATA232" s="135"/>
      <c r="ATB232" s="135"/>
      <c r="ATC232" s="135"/>
      <c r="ATD232" s="135"/>
      <c r="ATE232" s="135"/>
      <c r="ATF232" s="135"/>
      <c r="ATG232" s="135"/>
      <c r="ATH232" s="135"/>
      <c r="ATI232" s="135"/>
      <c r="ATJ232" s="135"/>
      <c r="ATK232" s="135"/>
      <c r="ATL232" s="135"/>
      <c r="ATM232" s="135"/>
      <c r="ATN232" s="135"/>
      <c r="ATO232" s="135"/>
      <c r="ATP232" s="135"/>
      <c r="ATQ232" s="135"/>
      <c r="ATR232" s="135"/>
      <c r="ATS232" s="135"/>
      <c r="ATT232" s="135"/>
      <c r="ATU232" s="135"/>
      <c r="ATV232" s="135"/>
      <c r="ATW232" s="135"/>
      <c r="ATX232" s="135"/>
      <c r="ATY232" s="135"/>
      <c r="ATZ232" s="135"/>
      <c r="AUA232" s="135"/>
      <c r="AUB232" s="135"/>
      <c r="AUC232" s="135"/>
      <c r="AUD232" s="135"/>
      <c r="AUE232" s="135"/>
      <c r="AUF232" s="135"/>
      <c r="AUG232" s="135"/>
      <c r="AUH232" s="135"/>
      <c r="AUI232" s="135"/>
      <c r="AUJ232" s="135"/>
      <c r="AUK232" s="135"/>
      <c r="AUL232" s="135"/>
      <c r="AUM232" s="135"/>
      <c r="AUN232" s="135"/>
      <c r="AUO232" s="135"/>
      <c r="AUP232" s="135"/>
      <c r="AUQ232" s="135"/>
      <c r="AUR232" s="135"/>
      <c r="AUS232" s="135"/>
      <c r="AUT232" s="135"/>
      <c r="AUU232" s="135"/>
      <c r="AUV232" s="135"/>
      <c r="AUW232" s="135"/>
      <c r="AUX232" s="135"/>
      <c r="AUY232" s="135"/>
      <c r="AUZ232" s="135"/>
      <c r="AVA232" s="135"/>
      <c r="AVB232" s="135"/>
      <c r="AVC232" s="135"/>
      <c r="AVD232" s="135"/>
      <c r="AVE232" s="135"/>
      <c r="AVF232" s="135"/>
      <c r="AVG232" s="135"/>
      <c r="AVH232" s="135"/>
      <c r="AVI232" s="135"/>
      <c r="AVJ232" s="135"/>
      <c r="AVK232" s="135"/>
      <c r="AVL232" s="135"/>
      <c r="AVM232" s="135"/>
      <c r="AVN232" s="135"/>
      <c r="AVO232" s="135"/>
      <c r="AVP232" s="135"/>
      <c r="AVQ232" s="135"/>
      <c r="AVR232" s="135"/>
      <c r="AVS232" s="135"/>
      <c r="AVT232" s="135"/>
      <c r="AVU232" s="135"/>
      <c r="AVV232" s="135"/>
      <c r="AVW232" s="135"/>
      <c r="AVX232" s="135"/>
      <c r="AVY232" s="135"/>
      <c r="AVZ232" s="135"/>
      <c r="AWA232" s="135"/>
      <c r="AWB232" s="135"/>
      <c r="AWC232" s="135"/>
      <c r="AWD232" s="135"/>
      <c r="AWE232" s="135"/>
      <c r="AWF232" s="135"/>
      <c r="AWG232" s="135"/>
      <c r="AWH232" s="135"/>
      <c r="AWI232" s="135"/>
      <c r="AWJ232" s="135"/>
      <c r="AWK232" s="135"/>
      <c r="AWL232" s="135"/>
      <c r="AWM232" s="135"/>
      <c r="AWN232" s="135"/>
      <c r="AWO232" s="135"/>
      <c r="AWP232" s="135"/>
      <c r="AWQ232" s="135"/>
      <c r="AWR232" s="135"/>
      <c r="AWS232" s="135"/>
      <c r="AWT232" s="135"/>
      <c r="AWU232" s="135"/>
      <c r="AWV232" s="135"/>
      <c r="AWW232" s="135"/>
      <c r="AWX232" s="135"/>
      <c r="AWY232" s="135"/>
      <c r="AWZ232" s="135"/>
      <c r="AXA232" s="135"/>
      <c r="AXB232" s="135"/>
      <c r="AXC232" s="135"/>
      <c r="AXD232" s="135"/>
      <c r="AXE232" s="135"/>
      <c r="AXF232" s="135"/>
      <c r="AXG232" s="135"/>
      <c r="AXH232" s="135"/>
      <c r="AXI232" s="135"/>
      <c r="AXJ232" s="135"/>
      <c r="AXK232" s="135"/>
      <c r="AXL232" s="135"/>
      <c r="AXM232" s="135"/>
      <c r="AXN232" s="135"/>
      <c r="AXO232" s="135"/>
      <c r="AXP232" s="135"/>
      <c r="AXQ232" s="135"/>
      <c r="AXR232" s="135"/>
      <c r="AXS232" s="135"/>
      <c r="AXT232" s="135"/>
      <c r="AXU232" s="135"/>
      <c r="AXV232" s="135"/>
      <c r="AXW232" s="135"/>
      <c r="AXX232" s="135"/>
      <c r="AXY232" s="135"/>
      <c r="AXZ232" s="135"/>
      <c r="AYA232" s="135"/>
      <c r="AYB232" s="135"/>
      <c r="AYC232" s="135"/>
      <c r="AYD232" s="135"/>
      <c r="AYE232" s="135"/>
      <c r="AYF232" s="135"/>
      <c r="AYG232" s="135"/>
      <c r="AYH232" s="135"/>
      <c r="AYI232" s="135"/>
      <c r="AYJ232" s="135"/>
      <c r="AYK232" s="135"/>
      <c r="AYL232" s="135"/>
      <c r="AYM232" s="135"/>
      <c r="AYN232" s="135"/>
      <c r="AYO232" s="135"/>
      <c r="AYP232" s="135"/>
      <c r="AYQ232" s="135"/>
      <c r="AYR232" s="135"/>
      <c r="AYS232" s="135"/>
      <c r="AYT232" s="135"/>
      <c r="AYU232" s="135"/>
      <c r="AYV232" s="135"/>
      <c r="AYW232" s="135"/>
      <c r="AYX232" s="135"/>
      <c r="AYY232" s="135"/>
      <c r="AYZ232" s="135"/>
      <c r="AZA232" s="135"/>
      <c r="AZB232" s="135"/>
      <c r="AZC232" s="135"/>
      <c r="AZD232" s="135"/>
      <c r="AZE232" s="135"/>
      <c r="AZF232" s="135"/>
      <c r="AZG232" s="135"/>
      <c r="AZH232" s="135"/>
      <c r="AZI232" s="135"/>
      <c r="AZJ232" s="135"/>
      <c r="AZK232" s="135"/>
      <c r="AZL232" s="135"/>
      <c r="AZM232" s="135"/>
      <c r="AZN232" s="135"/>
      <c r="AZO232" s="135"/>
      <c r="AZP232" s="135"/>
      <c r="AZQ232" s="135"/>
      <c r="AZR232" s="135"/>
      <c r="AZS232" s="135"/>
      <c r="AZT232" s="135"/>
      <c r="AZU232" s="135"/>
      <c r="AZV232" s="135"/>
      <c r="AZW232" s="135"/>
      <c r="AZX232" s="135"/>
      <c r="AZY232" s="135"/>
      <c r="AZZ232" s="135"/>
      <c r="BAA232" s="135"/>
      <c r="BAB232" s="135"/>
      <c r="BAC232" s="135"/>
      <c r="BAD232" s="135"/>
      <c r="BAE232" s="135"/>
      <c r="BAF232" s="135"/>
      <c r="BAG232" s="135"/>
      <c r="BAH232" s="135"/>
      <c r="BAI232" s="135"/>
      <c r="BAJ232" s="135"/>
      <c r="BAK232" s="135"/>
      <c r="BAL232" s="135"/>
      <c r="BAM232" s="135"/>
      <c r="BAN232" s="135"/>
      <c r="BAO232" s="135"/>
      <c r="BAP232" s="135"/>
      <c r="BAQ232" s="135"/>
      <c r="BAR232" s="135"/>
      <c r="BAS232" s="135"/>
      <c r="BAT232" s="135"/>
      <c r="BAU232" s="135"/>
      <c r="BAV232" s="135"/>
      <c r="BAW232" s="135"/>
      <c r="BAX232" s="135"/>
      <c r="BAY232" s="135"/>
      <c r="BAZ232" s="135"/>
      <c r="BBA232" s="135"/>
      <c r="BBB232" s="135"/>
      <c r="BBC232" s="135"/>
      <c r="BBD232" s="135"/>
      <c r="BBE232" s="135"/>
      <c r="BBF232" s="135"/>
      <c r="BBG232" s="135"/>
      <c r="BBH232" s="135"/>
      <c r="BBI232" s="135"/>
      <c r="BBJ232" s="135"/>
      <c r="BBK232" s="135"/>
      <c r="BBL232" s="135"/>
      <c r="BBM232" s="135"/>
      <c r="BBN232" s="135"/>
      <c r="BBO232" s="135"/>
      <c r="BBP232" s="135"/>
      <c r="BBQ232" s="135"/>
      <c r="BBR232" s="135"/>
      <c r="BBS232" s="135"/>
      <c r="BBT232" s="135"/>
      <c r="BBU232" s="135"/>
      <c r="BBV232" s="135"/>
      <c r="BBW232" s="135"/>
      <c r="BBX232" s="135"/>
      <c r="BBY232" s="135"/>
      <c r="BBZ232" s="135"/>
      <c r="BCA232" s="135"/>
      <c r="BCB232" s="135"/>
      <c r="BCC232" s="135"/>
      <c r="BCD232" s="135"/>
      <c r="BCE232" s="135"/>
      <c r="BCF232" s="135"/>
      <c r="BCG232" s="135"/>
      <c r="BCH232" s="135"/>
      <c r="BCI232" s="135"/>
      <c r="BCJ232" s="135"/>
      <c r="BCK232" s="135"/>
      <c r="BCL232" s="135"/>
      <c r="BCM232" s="135"/>
      <c r="BCN232" s="135"/>
      <c r="BCO232" s="135"/>
      <c r="BCP232" s="135"/>
      <c r="BCQ232" s="135"/>
      <c r="BCR232" s="135"/>
      <c r="BCS232" s="135"/>
      <c r="BCT232" s="135"/>
      <c r="BCU232" s="135"/>
      <c r="BCV232" s="135"/>
      <c r="BCW232" s="135"/>
      <c r="BCX232" s="135"/>
      <c r="BCY232" s="135"/>
      <c r="BCZ232" s="135"/>
      <c r="BDA232" s="135"/>
      <c r="BDB232" s="135"/>
      <c r="BDC232" s="135"/>
      <c r="BDD232" s="135"/>
      <c r="BDE232" s="135"/>
      <c r="BDF232" s="135"/>
      <c r="BDG232" s="135"/>
      <c r="BDH232" s="135"/>
      <c r="BDI232" s="135"/>
      <c r="BDJ232" s="135"/>
      <c r="BDK232" s="135"/>
      <c r="BDL232" s="135"/>
      <c r="BDM232" s="135"/>
      <c r="BDN232" s="135"/>
      <c r="BDO232" s="135"/>
      <c r="BDP232" s="135"/>
      <c r="BDQ232" s="135"/>
      <c r="BDR232" s="135"/>
      <c r="BDS232" s="135"/>
      <c r="BDT232" s="135"/>
      <c r="BDU232" s="135"/>
      <c r="BDV232" s="135"/>
      <c r="BDW232" s="135"/>
      <c r="BDX232" s="135"/>
      <c r="BDY232" s="135"/>
      <c r="BDZ232" s="135"/>
      <c r="BEA232" s="135"/>
      <c r="BEB232" s="135"/>
      <c r="BEC232" s="135"/>
      <c r="BED232" s="135"/>
      <c r="BEE232" s="135"/>
      <c r="BEF232" s="135"/>
      <c r="BEG232" s="135"/>
      <c r="BEH232" s="135"/>
      <c r="BEI232" s="135"/>
      <c r="BEJ232" s="135"/>
      <c r="BEK232" s="135"/>
      <c r="BEL232" s="135"/>
      <c r="BEM232" s="135"/>
      <c r="BEN232" s="135"/>
      <c r="BEO232" s="135"/>
      <c r="BEP232" s="135"/>
      <c r="BEQ232" s="135"/>
      <c r="BER232" s="135"/>
      <c r="BES232" s="135"/>
      <c r="BET232" s="135"/>
      <c r="BEU232" s="135"/>
      <c r="BEV232" s="135"/>
      <c r="BEW232" s="135"/>
      <c r="BEX232" s="135"/>
      <c r="BEY232" s="135"/>
      <c r="BEZ232" s="135"/>
      <c r="BFA232" s="135"/>
      <c r="BFB232" s="135"/>
      <c r="BFC232" s="135"/>
      <c r="BFD232" s="135"/>
      <c r="BFE232" s="135"/>
      <c r="BFF232" s="135"/>
      <c r="BFG232" s="135"/>
      <c r="BFH232" s="135"/>
      <c r="BFI232" s="135"/>
      <c r="BFJ232" s="135"/>
      <c r="BFK232" s="135"/>
      <c r="BFL232" s="135"/>
      <c r="BFM232" s="135"/>
      <c r="BFN232" s="135"/>
      <c r="BFO232" s="135"/>
      <c r="BFP232" s="135"/>
      <c r="BFQ232" s="135"/>
      <c r="BFR232" s="135"/>
      <c r="BFS232" s="135"/>
      <c r="BFT232" s="135"/>
      <c r="BFU232" s="135"/>
      <c r="BFV232" s="135"/>
      <c r="BFW232" s="135"/>
      <c r="BFX232" s="135"/>
      <c r="BFY232" s="135"/>
      <c r="BFZ232" s="135"/>
      <c r="BGA232" s="135"/>
      <c r="BGB232" s="135"/>
      <c r="BGC232" s="135"/>
      <c r="BGD232" s="135"/>
      <c r="BGE232" s="135"/>
      <c r="BGF232" s="135"/>
      <c r="BGG232" s="135"/>
      <c r="BGH232" s="135"/>
      <c r="BGI232" s="135"/>
      <c r="BGJ232" s="135"/>
      <c r="BGK232" s="135"/>
      <c r="BGL232" s="135"/>
      <c r="BGM232" s="135"/>
      <c r="BGN232" s="135"/>
      <c r="BGO232" s="135"/>
      <c r="BGP232" s="135"/>
      <c r="BGQ232" s="135"/>
      <c r="BGR232" s="135"/>
      <c r="BGS232" s="135"/>
      <c r="BGT232" s="135"/>
      <c r="BGU232" s="135"/>
      <c r="BGV232" s="135"/>
      <c r="BGW232" s="135"/>
      <c r="BGX232" s="135"/>
      <c r="BGY232" s="135"/>
      <c r="BGZ232" s="135"/>
      <c r="BHA232" s="135"/>
      <c r="BHB232" s="135"/>
      <c r="BHC232" s="135"/>
      <c r="BHD232" s="135"/>
      <c r="BHE232" s="135"/>
      <c r="BHF232" s="135"/>
      <c r="BHG232" s="135"/>
      <c r="BHH232" s="135"/>
      <c r="BHI232" s="135"/>
      <c r="BHJ232" s="135"/>
      <c r="BHK232" s="135"/>
      <c r="BHL232" s="135"/>
      <c r="BHM232" s="135"/>
      <c r="BHN232" s="135"/>
      <c r="BHO232" s="135"/>
      <c r="BHP232" s="135"/>
      <c r="BHQ232" s="135"/>
      <c r="BHR232" s="135"/>
      <c r="BHS232" s="135"/>
      <c r="BHT232" s="135"/>
      <c r="BHU232" s="135"/>
      <c r="BHV232" s="135"/>
      <c r="BHW232" s="135"/>
      <c r="BHX232" s="135"/>
      <c r="BHY232" s="135"/>
      <c r="BHZ232" s="135"/>
      <c r="BIA232" s="135"/>
      <c r="BIB232" s="135"/>
      <c r="BIC232" s="135"/>
      <c r="BID232" s="135"/>
      <c r="BIE232" s="135"/>
      <c r="BIF232" s="135"/>
      <c r="BIG232" s="135"/>
      <c r="BIH232" s="135"/>
      <c r="BII232" s="135"/>
      <c r="BIJ232" s="135"/>
      <c r="BIK232" s="135"/>
      <c r="BIL232" s="135"/>
      <c r="BIM232" s="135"/>
      <c r="BIN232" s="135"/>
      <c r="BIO232" s="135"/>
      <c r="BIP232" s="135"/>
      <c r="BIQ232" s="135"/>
      <c r="BIR232" s="135"/>
      <c r="BIS232" s="135"/>
      <c r="BIT232" s="135"/>
      <c r="BIU232" s="135"/>
      <c r="BIV232" s="135"/>
      <c r="BIW232" s="135"/>
      <c r="BIX232" s="135"/>
      <c r="BIY232" s="135"/>
      <c r="BIZ232" s="135"/>
      <c r="BJA232" s="135"/>
      <c r="BJB232" s="135"/>
      <c r="BJC232" s="135"/>
      <c r="BJD232" s="135"/>
      <c r="BJE232" s="135"/>
      <c r="BJF232" s="135"/>
      <c r="BJG232" s="135"/>
      <c r="BJH232" s="135"/>
      <c r="BJI232" s="135"/>
      <c r="BJJ232" s="135"/>
      <c r="BJK232" s="135"/>
      <c r="BJL232" s="135"/>
      <c r="BJM232" s="135"/>
      <c r="BJN232" s="135"/>
      <c r="BJO232" s="135"/>
      <c r="BJP232" s="135"/>
      <c r="BJQ232" s="135"/>
      <c r="BJR232" s="135"/>
      <c r="BJS232" s="135"/>
      <c r="BJT232" s="135"/>
      <c r="BJU232" s="135"/>
      <c r="BJV232" s="135"/>
      <c r="BJW232" s="135"/>
      <c r="BJX232" s="135"/>
      <c r="BJY232" s="135"/>
      <c r="BJZ232" s="135"/>
      <c r="BKA232" s="135"/>
      <c r="BKB232" s="135"/>
      <c r="BKC232" s="135"/>
      <c r="BKD232" s="135"/>
      <c r="BKE232" s="135"/>
      <c r="BKF232" s="135"/>
      <c r="BKG232" s="135"/>
      <c r="BKH232" s="135"/>
      <c r="BKI232" s="135"/>
      <c r="BKJ232" s="135"/>
      <c r="BKK232" s="135"/>
      <c r="BKL232" s="135"/>
      <c r="BKM232" s="135"/>
      <c r="BKN232" s="135"/>
      <c r="BKO232" s="135"/>
      <c r="BKP232" s="135"/>
      <c r="BKQ232" s="135"/>
      <c r="BKR232" s="135"/>
      <c r="BKS232" s="135"/>
      <c r="BKT232" s="135"/>
      <c r="BKU232" s="135"/>
      <c r="BKV232" s="135"/>
      <c r="BKW232" s="135"/>
      <c r="BKX232" s="135"/>
      <c r="BKY232" s="135"/>
      <c r="BKZ232" s="135"/>
      <c r="BLA232" s="135"/>
      <c r="BLB232" s="135"/>
      <c r="BLC232" s="135"/>
      <c r="BLD232" s="135"/>
      <c r="BLE232" s="135"/>
      <c r="BLF232" s="135"/>
      <c r="BLG232" s="135"/>
      <c r="BLH232" s="135"/>
      <c r="BLI232" s="135"/>
      <c r="BLJ232" s="135"/>
      <c r="BLK232" s="135"/>
      <c r="BLL232" s="135"/>
      <c r="BLM232" s="135"/>
      <c r="BLN232" s="135"/>
      <c r="BLO232" s="135"/>
      <c r="BLP232" s="135"/>
      <c r="BLQ232" s="135"/>
      <c r="BLR232" s="135"/>
      <c r="BLS232" s="135"/>
      <c r="BLT232" s="135"/>
      <c r="BLU232" s="135"/>
      <c r="BLV232" s="135"/>
      <c r="BLW232" s="135"/>
      <c r="BLX232" s="135"/>
      <c r="BLY232" s="135"/>
      <c r="BLZ232" s="135"/>
      <c r="BMA232" s="135"/>
      <c r="BMB232" s="135"/>
      <c r="BMC232" s="135"/>
      <c r="BMD232" s="135"/>
      <c r="BME232" s="135"/>
      <c r="BMF232" s="135"/>
      <c r="BMG232" s="135"/>
      <c r="BMH232" s="135"/>
      <c r="BMI232" s="135"/>
      <c r="BMJ232" s="135"/>
      <c r="BMK232" s="135"/>
      <c r="BML232" s="135"/>
      <c r="BMM232" s="135"/>
      <c r="BMN232" s="135"/>
      <c r="BMO232" s="135"/>
      <c r="BMP232" s="135"/>
      <c r="BMQ232" s="135"/>
      <c r="BMR232" s="135"/>
      <c r="BMS232" s="135"/>
      <c r="BMT232" s="135"/>
      <c r="BMU232" s="135"/>
      <c r="BMV232" s="135"/>
      <c r="BMW232" s="135"/>
      <c r="BMX232" s="135"/>
      <c r="BMY232" s="135"/>
      <c r="BMZ232" s="135"/>
      <c r="BNA232" s="135"/>
      <c r="BNB232" s="135"/>
      <c r="BNC232" s="135"/>
      <c r="BND232" s="135"/>
      <c r="BNE232" s="135"/>
      <c r="BNF232" s="135"/>
      <c r="BNG232" s="135"/>
      <c r="BNH232" s="135"/>
      <c r="BNI232" s="135"/>
      <c r="BNJ232" s="135"/>
      <c r="BNK232" s="135"/>
      <c r="BNL232" s="135"/>
      <c r="BNM232" s="135"/>
      <c r="BNN232" s="135"/>
      <c r="BNO232" s="135"/>
      <c r="BNP232" s="135"/>
      <c r="BNQ232" s="135"/>
      <c r="BNR232" s="135"/>
      <c r="BNS232" s="135"/>
      <c r="BNT232" s="135"/>
      <c r="BNU232" s="135"/>
      <c r="BNV232" s="135"/>
      <c r="BNW232" s="135"/>
      <c r="BNX232" s="135"/>
      <c r="BNY232" s="135"/>
      <c r="BNZ232" s="135"/>
      <c r="BOA232" s="135"/>
      <c r="BOB232" s="135"/>
      <c r="BOC232" s="135"/>
      <c r="BOD232" s="135"/>
      <c r="BOE232" s="135"/>
      <c r="BOF232" s="135"/>
      <c r="BOG232" s="135"/>
      <c r="BOH232" s="135"/>
      <c r="BOI232" s="135"/>
      <c r="BOJ232" s="135"/>
      <c r="BOK232" s="135"/>
      <c r="BOL232" s="135"/>
      <c r="BOM232" s="135"/>
      <c r="BON232" s="135"/>
      <c r="BOO232" s="135"/>
      <c r="BOP232" s="135"/>
      <c r="BOQ232" s="135"/>
      <c r="BOR232" s="135"/>
      <c r="BOS232" s="135"/>
      <c r="BOT232" s="135"/>
      <c r="BOU232" s="135"/>
      <c r="BOV232" s="135"/>
      <c r="BOW232" s="135"/>
      <c r="BOX232" s="135"/>
      <c r="BOY232" s="135"/>
      <c r="BOZ232" s="135"/>
      <c r="BPA232" s="135"/>
      <c r="BPB232" s="135"/>
      <c r="BPC232" s="135"/>
      <c r="BPD232" s="135"/>
      <c r="BPE232" s="135"/>
      <c r="BPF232" s="135"/>
      <c r="BPG232" s="135"/>
      <c r="BPH232" s="135"/>
      <c r="BPI232" s="135"/>
      <c r="BPJ232" s="135"/>
      <c r="BPK232" s="135"/>
      <c r="BPL232" s="135"/>
      <c r="BPM232" s="135"/>
      <c r="BPN232" s="135"/>
      <c r="BPO232" s="135"/>
      <c r="BPP232" s="135"/>
      <c r="BPQ232" s="135"/>
      <c r="BPR232" s="135"/>
      <c r="BPS232" s="135"/>
      <c r="BPT232" s="135"/>
      <c r="BPU232" s="135"/>
      <c r="BPV232" s="135"/>
      <c r="BPW232" s="135"/>
      <c r="BPX232" s="135"/>
      <c r="BPY232" s="135"/>
      <c r="BPZ232" s="135"/>
      <c r="BQA232" s="135"/>
      <c r="BQB232" s="135"/>
      <c r="BQC232" s="135"/>
      <c r="BQD232" s="135"/>
      <c r="BQE232" s="135"/>
      <c r="BQF232" s="135"/>
      <c r="BQG232" s="135"/>
      <c r="BQH232" s="135"/>
      <c r="BQI232" s="135"/>
      <c r="BQJ232" s="135"/>
      <c r="BQK232" s="135"/>
      <c r="BQL232" s="135"/>
      <c r="BQM232" s="135"/>
      <c r="BQN232" s="135"/>
      <c r="BQO232" s="135"/>
      <c r="BQP232" s="135"/>
      <c r="BQQ232" s="135"/>
      <c r="BQR232" s="135"/>
      <c r="BQS232" s="135"/>
      <c r="BQT232" s="135"/>
      <c r="BQU232" s="135"/>
      <c r="BQV232" s="135"/>
      <c r="BQW232" s="135"/>
      <c r="BQX232" s="135"/>
      <c r="BQY232" s="135"/>
      <c r="BQZ232" s="135"/>
      <c r="BRA232" s="135"/>
      <c r="BRB232" s="135"/>
      <c r="BRC232" s="135"/>
      <c r="BRD232" s="135"/>
      <c r="BRE232" s="135"/>
      <c r="BRF232" s="135"/>
      <c r="BRG232" s="135"/>
      <c r="BRH232" s="135"/>
      <c r="BRI232" s="135"/>
      <c r="BRJ232" s="135"/>
      <c r="BRK232" s="135"/>
      <c r="BRL232" s="135"/>
      <c r="BRM232" s="135"/>
      <c r="BRN232" s="135"/>
      <c r="BRO232" s="135"/>
      <c r="BRP232" s="135"/>
      <c r="BRQ232" s="135"/>
      <c r="BRR232" s="135"/>
      <c r="BRS232" s="135"/>
      <c r="BRT232" s="135"/>
      <c r="BRU232" s="135"/>
      <c r="BRV232" s="135"/>
      <c r="BRW232" s="135"/>
      <c r="BRX232" s="135"/>
      <c r="BRY232" s="135"/>
      <c r="BRZ232" s="135"/>
      <c r="BSA232" s="135"/>
      <c r="BSB232" s="135"/>
      <c r="BSC232" s="135"/>
      <c r="BSD232" s="135"/>
      <c r="BSE232" s="135"/>
      <c r="BSF232" s="135"/>
      <c r="BSG232" s="135"/>
      <c r="BSH232" s="135"/>
      <c r="BSI232" s="135"/>
      <c r="BSJ232" s="135"/>
      <c r="BSK232" s="135"/>
      <c r="BSL232" s="135"/>
      <c r="BSM232" s="135"/>
      <c r="BSN232" s="135"/>
      <c r="BSO232" s="135"/>
      <c r="BSP232" s="135"/>
      <c r="BSQ232" s="135"/>
      <c r="BSR232" s="135"/>
      <c r="BSS232" s="135"/>
      <c r="BST232" s="135"/>
      <c r="BSU232" s="135"/>
      <c r="BSV232" s="135"/>
      <c r="BSW232" s="135"/>
      <c r="BSX232" s="135"/>
      <c r="BSY232" s="135"/>
      <c r="BSZ232" s="135"/>
      <c r="BTA232" s="135"/>
      <c r="BTB232" s="135"/>
      <c r="BTC232" s="135"/>
      <c r="BTD232" s="135"/>
      <c r="BTE232" s="135"/>
      <c r="BTF232" s="135"/>
      <c r="BTG232" s="135"/>
      <c r="BTH232" s="135"/>
      <c r="BTI232" s="135"/>
      <c r="BTJ232" s="135"/>
      <c r="BTK232" s="135"/>
      <c r="BTL232" s="135"/>
      <c r="BTM232" s="135"/>
      <c r="BTN232" s="135"/>
      <c r="BTO232" s="135"/>
      <c r="BTP232" s="135"/>
      <c r="BTQ232" s="135"/>
      <c r="BTR232" s="135"/>
      <c r="BTS232" s="135"/>
      <c r="BTT232" s="135"/>
      <c r="BTU232" s="135"/>
      <c r="BTV232" s="135"/>
      <c r="BTW232" s="135"/>
      <c r="BTX232" s="135"/>
      <c r="BTY232" s="135"/>
      <c r="BTZ232" s="135"/>
      <c r="BUA232" s="135"/>
      <c r="BUB232" s="135"/>
      <c r="BUC232" s="135"/>
      <c r="BUD232" s="135"/>
      <c r="BUE232" s="135"/>
      <c r="BUF232" s="135"/>
      <c r="BUG232" s="135"/>
      <c r="BUH232" s="135"/>
      <c r="BUI232" s="135"/>
      <c r="BUJ232" s="135"/>
      <c r="BUK232" s="135"/>
      <c r="BUL232" s="135"/>
      <c r="BUM232" s="135"/>
      <c r="BUN232" s="135"/>
      <c r="BUO232" s="135"/>
      <c r="BUP232" s="135"/>
      <c r="BUQ232" s="135"/>
      <c r="BUR232" s="135"/>
      <c r="BUS232" s="135"/>
      <c r="BUT232" s="135"/>
      <c r="BUU232" s="135"/>
      <c r="BUV232" s="135"/>
      <c r="BUW232" s="135"/>
      <c r="BUX232" s="135"/>
      <c r="BUY232" s="135"/>
      <c r="BUZ232" s="135"/>
      <c r="BVA232" s="135"/>
      <c r="BVB232" s="135"/>
      <c r="BVC232" s="135"/>
      <c r="BVD232" s="135"/>
      <c r="BVE232" s="135"/>
      <c r="BVF232" s="135"/>
      <c r="BVG232" s="135"/>
      <c r="BVH232" s="135"/>
      <c r="BVI232" s="135"/>
      <c r="BVJ232" s="135"/>
      <c r="BVK232" s="135"/>
      <c r="BVL232" s="135"/>
      <c r="BVM232" s="135"/>
      <c r="BVN232" s="135"/>
      <c r="BVO232" s="135"/>
      <c r="BVP232" s="135"/>
      <c r="BVQ232" s="135"/>
      <c r="BVR232" s="135"/>
      <c r="BVS232" s="135"/>
      <c r="BVT232" s="135"/>
      <c r="BVU232" s="135"/>
      <c r="BVV232" s="135"/>
      <c r="BVW232" s="135"/>
      <c r="BVX232" s="135"/>
      <c r="BVY232" s="135"/>
      <c r="BVZ232" s="135"/>
      <c r="BWA232" s="135"/>
      <c r="BWB232" s="135"/>
      <c r="BWC232" s="135"/>
      <c r="BWD232" s="135"/>
      <c r="BWE232" s="135"/>
      <c r="BWF232" s="135"/>
      <c r="BWG232" s="135"/>
      <c r="BWH232" s="135"/>
      <c r="BWI232" s="135"/>
      <c r="BWJ232" s="135"/>
      <c r="BWK232" s="135"/>
      <c r="BWL232" s="135"/>
      <c r="BWM232" s="135"/>
      <c r="BWN232" s="135"/>
      <c r="BWO232" s="135"/>
      <c r="BWP232" s="135"/>
      <c r="BWQ232" s="135"/>
      <c r="BWR232" s="135"/>
      <c r="BWS232" s="135"/>
      <c r="BWT232" s="135"/>
      <c r="BWU232" s="135"/>
      <c r="BWV232" s="135"/>
      <c r="BWW232" s="135"/>
      <c r="BWX232" s="135"/>
      <c r="BWY232" s="135"/>
      <c r="BWZ232" s="135"/>
      <c r="BXA232" s="135"/>
      <c r="BXB232" s="135"/>
      <c r="BXC232" s="135"/>
      <c r="BXD232" s="135"/>
      <c r="BXE232" s="135"/>
      <c r="BXF232" s="135"/>
      <c r="BXG232" s="135"/>
      <c r="BXH232" s="135"/>
      <c r="BXI232" s="135"/>
      <c r="BXJ232" s="135"/>
      <c r="BXK232" s="135"/>
      <c r="BXL232" s="135"/>
      <c r="BXM232" s="135"/>
      <c r="BXN232" s="135"/>
      <c r="BXO232" s="135"/>
      <c r="BXP232" s="135"/>
      <c r="BXQ232" s="135"/>
      <c r="BXR232" s="135"/>
      <c r="BXS232" s="135"/>
      <c r="BXT232" s="135"/>
      <c r="BXU232" s="135"/>
      <c r="BXV232" s="135"/>
      <c r="BXW232" s="135"/>
      <c r="BXX232" s="135"/>
      <c r="BXY232" s="135"/>
      <c r="BXZ232" s="135"/>
      <c r="BYA232" s="135"/>
      <c r="BYB232" s="135"/>
      <c r="BYC232" s="135"/>
      <c r="BYD232" s="135"/>
      <c r="BYE232" s="135"/>
      <c r="BYF232" s="135"/>
      <c r="BYG232" s="135"/>
      <c r="BYH232" s="135"/>
      <c r="BYI232" s="135"/>
      <c r="BYJ232" s="135"/>
      <c r="BYK232" s="135"/>
      <c r="BYL232" s="135"/>
      <c r="BYM232" s="135"/>
      <c r="BYN232" s="135"/>
      <c r="BYO232" s="135"/>
      <c r="BYP232" s="135"/>
      <c r="BYQ232" s="135"/>
      <c r="BYR232" s="135"/>
      <c r="BYS232" s="135"/>
      <c r="BYT232" s="135"/>
      <c r="BYU232" s="135"/>
      <c r="BYV232" s="135"/>
      <c r="BYW232" s="135"/>
      <c r="BYX232" s="135"/>
      <c r="BYY232" s="135"/>
      <c r="BYZ232" s="135"/>
      <c r="BZA232" s="135"/>
      <c r="BZB232" s="135"/>
      <c r="BZC232" s="135"/>
      <c r="BZD232" s="135"/>
      <c r="BZE232" s="135"/>
      <c r="BZF232" s="135"/>
      <c r="BZG232" s="135"/>
      <c r="BZH232" s="135"/>
      <c r="BZI232" s="135"/>
      <c r="BZJ232" s="135"/>
      <c r="BZK232" s="135"/>
      <c r="BZL232" s="135"/>
      <c r="BZM232" s="135"/>
      <c r="BZN232" s="135"/>
      <c r="BZO232" s="135"/>
      <c r="BZP232" s="135"/>
      <c r="BZQ232" s="135"/>
      <c r="BZR232" s="135"/>
      <c r="BZS232" s="135"/>
      <c r="BZT232" s="135"/>
      <c r="BZU232" s="135"/>
      <c r="BZV232" s="135"/>
      <c r="BZW232" s="135"/>
      <c r="BZX232" s="135"/>
      <c r="BZY232" s="135"/>
      <c r="BZZ232" s="135"/>
      <c r="CAA232" s="135"/>
      <c r="CAB232" s="135"/>
      <c r="CAC232" s="135"/>
      <c r="CAD232" s="135"/>
      <c r="CAE232" s="135"/>
      <c r="CAF232" s="135"/>
      <c r="CAG232" s="135"/>
      <c r="CAH232" s="135"/>
      <c r="CAI232" s="135"/>
      <c r="CAJ232" s="135"/>
      <c r="CAK232" s="135"/>
      <c r="CAL232" s="135"/>
      <c r="CAM232" s="135"/>
      <c r="CAN232" s="135"/>
      <c r="CAO232" s="135"/>
      <c r="CAP232" s="135"/>
      <c r="CAQ232" s="135"/>
      <c r="CAR232" s="135"/>
      <c r="CAS232" s="135"/>
      <c r="CAT232" s="135"/>
      <c r="CAU232" s="135"/>
      <c r="CAV232" s="135"/>
      <c r="CAW232" s="135"/>
      <c r="CAX232" s="135"/>
      <c r="CAY232" s="135"/>
      <c r="CAZ232" s="135"/>
      <c r="CBA232" s="135"/>
      <c r="CBB232" s="135"/>
      <c r="CBC232" s="135"/>
      <c r="CBD232" s="135"/>
      <c r="CBE232" s="135"/>
      <c r="CBF232" s="135"/>
      <c r="CBG232" s="135"/>
      <c r="CBH232" s="135"/>
      <c r="CBI232" s="135"/>
      <c r="CBJ232" s="135"/>
      <c r="CBK232" s="135"/>
      <c r="CBL232" s="135"/>
      <c r="CBM232" s="135"/>
      <c r="CBN232" s="135"/>
      <c r="CBO232" s="135"/>
      <c r="CBP232" s="135"/>
      <c r="CBQ232" s="135"/>
      <c r="CBR232" s="135"/>
      <c r="CBS232" s="135"/>
      <c r="CBT232" s="135"/>
      <c r="CBU232" s="135"/>
      <c r="CBV232" s="135"/>
      <c r="CBW232" s="135"/>
      <c r="CBX232" s="135"/>
      <c r="CBY232" s="135"/>
      <c r="CBZ232" s="135"/>
      <c r="CCA232" s="135"/>
      <c r="CCB232" s="135"/>
      <c r="CCC232" s="135"/>
      <c r="CCD232" s="135"/>
      <c r="CCE232" s="135"/>
      <c r="CCF232" s="135"/>
      <c r="CCG232" s="135"/>
      <c r="CCH232" s="135"/>
      <c r="CCI232" s="135"/>
      <c r="CCJ232" s="135"/>
      <c r="CCK232" s="135"/>
      <c r="CCL232" s="135"/>
      <c r="CCM232" s="135"/>
      <c r="CCN232" s="135"/>
      <c r="CCO232" s="135"/>
      <c r="CCP232" s="135"/>
      <c r="CCQ232" s="135"/>
      <c r="CCR232" s="135"/>
      <c r="CCS232" s="135"/>
      <c r="CCT232" s="135"/>
      <c r="CCU232" s="135"/>
      <c r="CCV232" s="135"/>
      <c r="CCW232" s="135"/>
      <c r="CCX232" s="135"/>
      <c r="CCY232" s="135"/>
      <c r="CCZ232" s="135"/>
      <c r="CDA232" s="135"/>
      <c r="CDB232" s="135"/>
      <c r="CDC232" s="135"/>
      <c r="CDD232" s="135"/>
      <c r="CDE232" s="135"/>
      <c r="CDF232" s="135"/>
      <c r="CDG232" s="135"/>
      <c r="CDH232" s="135"/>
      <c r="CDI232" s="135"/>
      <c r="CDJ232" s="135"/>
      <c r="CDK232" s="135"/>
      <c r="CDL232" s="135"/>
      <c r="CDM232" s="135"/>
      <c r="CDN232" s="135"/>
      <c r="CDO232" s="135"/>
      <c r="CDP232" s="135"/>
      <c r="CDQ232" s="135"/>
      <c r="CDR232" s="135"/>
      <c r="CDS232" s="135"/>
      <c r="CDT232" s="135"/>
      <c r="CDU232" s="135"/>
      <c r="CDV232" s="135"/>
      <c r="CDW232" s="135"/>
      <c r="CDX232" s="135"/>
      <c r="CDY232" s="135"/>
      <c r="CDZ232" s="135"/>
      <c r="CEA232" s="135"/>
      <c r="CEB232" s="135"/>
      <c r="CEC232" s="135"/>
      <c r="CED232" s="135"/>
      <c r="CEE232" s="135"/>
      <c r="CEF232" s="135"/>
      <c r="CEG232" s="135"/>
      <c r="CEH232" s="135"/>
      <c r="CEI232" s="135"/>
      <c r="CEJ232" s="135"/>
      <c r="CEK232" s="135"/>
      <c r="CEL232" s="135"/>
      <c r="CEM232" s="135"/>
      <c r="CEN232" s="135"/>
      <c r="CEO232" s="135"/>
      <c r="CEP232" s="135"/>
      <c r="CEQ232" s="135"/>
      <c r="CER232" s="135"/>
      <c r="CES232" s="135"/>
      <c r="CET232" s="135"/>
      <c r="CEU232" s="135"/>
      <c r="CEV232" s="135"/>
      <c r="CEW232" s="135"/>
      <c r="CEX232" s="135"/>
      <c r="CEY232" s="135"/>
      <c r="CEZ232" s="135"/>
      <c r="CFA232" s="135"/>
      <c r="CFB232" s="135"/>
      <c r="CFC232" s="135"/>
      <c r="CFD232" s="135"/>
      <c r="CFE232" s="135"/>
      <c r="CFF232" s="135"/>
      <c r="CFG232" s="135"/>
      <c r="CFH232" s="135"/>
      <c r="CFI232" s="135"/>
      <c r="CFJ232" s="135"/>
      <c r="CFK232" s="135"/>
      <c r="CFL232" s="135"/>
      <c r="CFM232" s="135"/>
      <c r="CFN232" s="135"/>
      <c r="CFO232" s="135"/>
      <c r="CFP232" s="135"/>
      <c r="CFQ232" s="135"/>
      <c r="CFR232" s="135"/>
      <c r="CFS232" s="135"/>
      <c r="CFT232" s="135"/>
      <c r="CFU232" s="135"/>
      <c r="CFV232" s="135"/>
      <c r="CFW232" s="135"/>
      <c r="CFX232" s="135"/>
      <c r="CFY232" s="135"/>
      <c r="CFZ232" s="135"/>
      <c r="CGA232" s="135"/>
      <c r="CGB232" s="135"/>
      <c r="CGC232" s="135"/>
      <c r="CGD232" s="135"/>
      <c r="CGE232" s="135"/>
      <c r="CGF232" s="135"/>
      <c r="CGG232" s="135"/>
      <c r="CGH232" s="135"/>
      <c r="CGI232" s="135"/>
      <c r="CGJ232" s="135"/>
      <c r="CGK232" s="135"/>
      <c r="CGL232" s="135"/>
      <c r="CGM232" s="135"/>
      <c r="CGN232" s="135"/>
      <c r="CGO232" s="135"/>
      <c r="CGP232" s="135"/>
      <c r="CGQ232" s="135"/>
      <c r="CGR232" s="135"/>
      <c r="CGS232" s="135"/>
      <c r="CGT232" s="135"/>
      <c r="CGU232" s="135"/>
      <c r="CGV232" s="135"/>
      <c r="CGW232" s="135"/>
      <c r="CGX232" s="135"/>
      <c r="CGY232" s="135"/>
      <c r="CGZ232" s="135"/>
      <c r="CHA232" s="135"/>
      <c r="CHB232" s="135"/>
      <c r="CHC232" s="135"/>
      <c r="CHD232" s="135"/>
      <c r="CHE232" s="135"/>
      <c r="CHF232" s="135"/>
      <c r="CHG232" s="135"/>
      <c r="CHH232" s="135"/>
      <c r="CHI232" s="135"/>
      <c r="CHJ232" s="135"/>
      <c r="CHK232" s="135"/>
      <c r="CHL232" s="135"/>
      <c r="CHM232" s="135"/>
      <c r="CHN232" s="135"/>
      <c r="CHO232" s="135"/>
      <c r="CHP232" s="135"/>
      <c r="CHQ232" s="135"/>
      <c r="CHR232" s="135"/>
      <c r="CHS232" s="135"/>
      <c r="CHT232" s="135"/>
      <c r="CHU232" s="135"/>
      <c r="CHV232" s="135"/>
      <c r="CHW232" s="135"/>
      <c r="CHX232" s="135"/>
      <c r="CHY232" s="135"/>
      <c r="CHZ232" s="135"/>
      <c r="CIA232" s="135"/>
      <c r="CIB232" s="135"/>
      <c r="CIC232" s="135"/>
      <c r="CID232" s="135"/>
      <c r="CIE232" s="135"/>
      <c r="CIF232" s="135"/>
      <c r="CIG232" s="135"/>
      <c r="CIH232" s="135"/>
      <c r="CII232" s="135"/>
      <c r="CIJ232" s="135"/>
      <c r="CIK232" s="135"/>
      <c r="CIL232" s="135"/>
      <c r="CIM232" s="135"/>
      <c r="CIN232" s="135"/>
      <c r="CIO232" s="135"/>
      <c r="CIP232" s="135"/>
      <c r="CIQ232" s="135"/>
      <c r="CIR232" s="135"/>
      <c r="CIS232" s="135"/>
      <c r="CIT232" s="135"/>
      <c r="CIU232" s="135"/>
      <c r="CIV232" s="135"/>
      <c r="CIW232" s="135"/>
      <c r="CIX232" s="135"/>
      <c r="CIY232" s="135"/>
      <c r="CIZ232" s="135"/>
      <c r="CJA232" s="135"/>
      <c r="CJB232" s="135"/>
      <c r="CJC232" s="135"/>
      <c r="CJD232" s="135"/>
      <c r="CJE232" s="135"/>
      <c r="CJF232" s="135"/>
      <c r="CJG232" s="135"/>
      <c r="CJH232" s="135"/>
      <c r="CJI232" s="135"/>
      <c r="CJJ232" s="135"/>
      <c r="CJK232" s="135"/>
      <c r="CJL232" s="135"/>
      <c r="CJM232" s="135"/>
      <c r="CJN232" s="135"/>
      <c r="CJO232" s="135"/>
      <c r="CJP232" s="135"/>
      <c r="CJQ232" s="135"/>
      <c r="CJR232" s="135"/>
      <c r="CJS232" s="135"/>
      <c r="CJT232" s="135"/>
      <c r="CJU232" s="135"/>
      <c r="CJV232" s="135"/>
      <c r="CJW232" s="135"/>
      <c r="CJX232" s="135"/>
      <c r="CJY232" s="135"/>
      <c r="CJZ232" s="135"/>
      <c r="CKA232" s="135"/>
      <c r="CKB232" s="135"/>
      <c r="CKC232" s="135"/>
      <c r="CKD232" s="135"/>
      <c r="CKE232" s="135"/>
      <c r="CKF232" s="135"/>
      <c r="CKG232" s="135"/>
      <c r="CKH232" s="135"/>
      <c r="CKI232" s="135"/>
      <c r="CKJ232" s="135"/>
      <c r="CKK232" s="135"/>
      <c r="CKL232" s="135"/>
      <c r="CKM232" s="135"/>
      <c r="CKN232" s="135"/>
      <c r="CKO232" s="135"/>
      <c r="CKP232" s="135"/>
      <c r="CKQ232" s="135"/>
      <c r="CKR232" s="135"/>
      <c r="CKS232" s="135"/>
      <c r="CKT232" s="135"/>
      <c r="CKU232" s="135"/>
      <c r="CKV232" s="135"/>
      <c r="CKW232" s="135"/>
      <c r="CKX232" s="135"/>
      <c r="CKY232" s="135"/>
      <c r="CKZ232" s="135"/>
      <c r="CLA232" s="135"/>
      <c r="CLB232" s="135"/>
      <c r="CLC232" s="135"/>
      <c r="CLD232" s="135"/>
      <c r="CLE232" s="135"/>
      <c r="CLF232" s="135"/>
      <c r="CLG232" s="135"/>
      <c r="CLH232" s="135"/>
      <c r="CLI232" s="135"/>
      <c r="CLJ232" s="135"/>
      <c r="CLK232" s="135"/>
      <c r="CLL232" s="135"/>
      <c r="CLM232" s="135"/>
      <c r="CLN232" s="135"/>
      <c r="CLO232" s="135"/>
      <c r="CLP232" s="135"/>
      <c r="CLQ232" s="135"/>
      <c r="CLR232" s="135"/>
      <c r="CLS232" s="135"/>
      <c r="CLT232" s="135"/>
      <c r="CLU232" s="135"/>
      <c r="CLV232" s="135"/>
      <c r="CLW232" s="135"/>
      <c r="CLX232" s="135"/>
      <c r="CLY232" s="135"/>
      <c r="CLZ232" s="135"/>
      <c r="CMA232" s="135"/>
      <c r="CMB232" s="135"/>
      <c r="CMC232" s="135"/>
      <c r="CMD232" s="135"/>
      <c r="CME232" s="135"/>
      <c r="CMF232" s="135"/>
      <c r="CMG232" s="135"/>
      <c r="CMH232" s="135"/>
      <c r="CMI232" s="135"/>
      <c r="CMJ232" s="135"/>
      <c r="CMK232" s="135"/>
      <c r="CML232" s="135"/>
      <c r="CMM232" s="135"/>
      <c r="CMN232" s="135"/>
      <c r="CMO232" s="135"/>
      <c r="CMP232" s="135"/>
      <c r="CMQ232" s="135"/>
      <c r="CMR232" s="135"/>
      <c r="CMS232" s="135"/>
      <c r="CMT232" s="135"/>
      <c r="CMU232" s="135"/>
      <c r="CMV232" s="135"/>
      <c r="CMW232" s="135"/>
      <c r="CMX232" s="135"/>
      <c r="CMY232" s="135"/>
      <c r="CMZ232" s="135"/>
      <c r="CNA232" s="135"/>
      <c r="CNB232" s="135"/>
      <c r="CNC232" s="135"/>
      <c r="CND232" s="135"/>
      <c r="CNE232" s="135"/>
      <c r="CNF232" s="135"/>
      <c r="CNG232" s="135"/>
      <c r="CNH232" s="135"/>
      <c r="CNI232" s="135"/>
      <c r="CNJ232" s="135"/>
      <c r="CNK232" s="135"/>
      <c r="CNL232" s="135"/>
      <c r="CNM232" s="135"/>
      <c r="CNN232" s="135"/>
      <c r="CNO232" s="135"/>
      <c r="CNP232" s="135"/>
      <c r="CNQ232" s="135"/>
      <c r="CNR232" s="135"/>
      <c r="CNS232" s="135"/>
      <c r="CNT232" s="135"/>
      <c r="CNU232" s="135"/>
      <c r="CNV232" s="135"/>
      <c r="CNW232" s="135"/>
      <c r="CNX232" s="135"/>
      <c r="CNY232" s="135"/>
      <c r="CNZ232" s="135"/>
      <c r="COA232" s="135"/>
      <c r="COB232" s="135"/>
      <c r="COC232" s="135"/>
      <c r="COD232" s="135"/>
      <c r="COE232" s="135"/>
      <c r="COF232" s="135"/>
      <c r="COG232" s="135"/>
      <c r="COH232" s="135"/>
      <c r="COI232" s="135"/>
      <c r="COJ232" s="135"/>
      <c r="COK232" s="135"/>
      <c r="COL232" s="135"/>
      <c r="COM232" s="135"/>
      <c r="CON232" s="135"/>
      <c r="COO232" s="135"/>
      <c r="COP232" s="135"/>
      <c r="COQ232" s="135"/>
      <c r="COR232" s="135"/>
      <c r="COS232" s="135"/>
      <c r="COT232" s="135"/>
      <c r="COU232" s="135"/>
      <c r="COV232" s="135"/>
      <c r="COW232" s="135"/>
      <c r="COX232" s="135"/>
      <c r="COY232" s="135"/>
      <c r="COZ232" s="135"/>
      <c r="CPA232" s="135"/>
      <c r="CPB232" s="135"/>
      <c r="CPC232" s="135"/>
      <c r="CPD232" s="135"/>
      <c r="CPE232" s="135"/>
      <c r="CPF232" s="135"/>
      <c r="CPG232" s="135"/>
      <c r="CPH232" s="135"/>
      <c r="CPI232" s="135"/>
      <c r="CPJ232" s="135"/>
      <c r="CPK232" s="135"/>
      <c r="CPL232" s="135"/>
      <c r="CPM232" s="135"/>
      <c r="CPN232" s="135"/>
      <c r="CPO232" s="135"/>
      <c r="CPP232" s="135"/>
      <c r="CPQ232" s="135"/>
      <c r="CPR232" s="135"/>
      <c r="CPS232" s="135"/>
      <c r="CPT232" s="135"/>
      <c r="CPU232" s="135"/>
      <c r="CPV232" s="135"/>
      <c r="CPW232" s="135"/>
      <c r="CPX232" s="135"/>
      <c r="CPY232" s="135"/>
      <c r="CPZ232" s="135"/>
      <c r="CQA232" s="135"/>
      <c r="CQB232" s="135"/>
      <c r="CQC232" s="135"/>
      <c r="CQD232" s="135"/>
      <c r="CQE232" s="135"/>
      <c r="CQF232" s="135"/>
      <c r="CQG232" s="135"/>
      <c r="CQH232" s="135"/>
      <c r="CQI232" s="135"/>
      <c r="CQJ232" s="135"/>
      <c r="CQK232" s="135"/>
      <c r="CQL232" s="135"/>
      <c r="CQM232" s="135"/>
      <c r="CQN232" s="135"/>
      <c r="CQO232" s="135"/>
      <c r="CQP232" s="135"/>
      <c r="CQQ232" s="135"/>
      <c r="CQR232" s="135"/>
      <c r="CQS232" s="135"/>
      <c r="CQT232" s="135"/>
      <c r="CQU232" s="135"/>
      <c r="CQV232" s="135"/>
      <c r="CQW232" s="135"/>
      <c r="CQX232" s="135"/>
      <c r="CQY232" s="135"/>
      <c r="CQZ232" s="135"/>
      <c r="CRA232" s="135"/>
      <c r="CRB232" s="135"/>
      <c r="CRC232" s="135"/>
      <c r="CRD232" s="135"/>
      <c r="CRE232" s="135"/>
      <c r="CRF232" s="135"/>
      <c r="CRG232" s="135"/>
      <c r="CRH232" s="135"/>
      <c r="CRI232" s="135"/>
      <c r="CRJ232" s="135"/>
      <c r="CRK232" s="135"/>
      <c r="CRL232" s="135"/>
      <c r="CRM232" s="135"/>
      <c r="CRN232" s="135"/>
      <c r="CRO232" s="135"/>
      <c r="CRP232" s="135"/>
      <c r="CRQ232" s="135"/>
      <c r="CRR232" s="135"/>
      <c r="CRS232" s="135"/>
      <c r="CRT232" s="135"/>
      <c r="CRU232" s="135"/>
      <c r="CRV232" s="135"/>
      <c r="CRW232" s="135"/>
      <c r="CRX232" s="135"/>
      <c r="CRY232" s="135"/>
      <c r="CRZ232" s="135"/>
      <c r="CSA232" s="135"/>
      <c r="CSB232" s="135"/>
      <c r="CSC232" s="135"/>
      <c r="CSD232" s="135"/>
      <c r="CSE232" s="135"/>
      <c r="CSF232" s="135"/>
      <c r="CSG232" s="135"/>
      <c r="CSH232" s="135"/>
      <c r="CSI232" s="135"/>
      <c r="CSJ232" s="135"/>
      <c r="CSK232" s="135"/>
      <c r="CSL232" s="135"/>
      <c r="CSM232" s="135"/>
      <c r="CSN232" s="135"/>
      <c r="CSO232" s="135"/>
      <c r="CSP232" s="135"/>
      <c r="CSQ232" s="135"/>
      <c r="CSR232" s="135"/>
      <c r="CSS232" s="135"/>
      <c r="CST232" s="135"/>
      <c r="CSU232" s="135"/>
      <c r="CSV232" s="135"/>
      <c r="CSW232" s="135"/>
      <c r="CSX232" s="135"/>
      <c r="CSY232" s="135"/>
      <c r="CSZ232" s="135"/>
      <c r="CTA232" s="135"/>
      <c r="CTB232" s="135"/>
      <c r="CTC232" s="135"/>
      <c r="CTD232" s="135"/>
      <c r="CTE232" s="135"/>
      <c r="CTF232" s="135"/>
      <c r="CTG232" s="135"/>
      <c r="CTH232" s="135"/>
      <c r="CTI232" s="135"/>
      <c r="CTJ232" s="135"/>
      <c r="CTK232" s="135"/>
      <c r="CTL232" s="135"/>
      <c r="CTM232" s="135"/>
      <c r="CTN232" s="135"/>
      <c r="CTO232" s="135"/>
      <c r="CTP232" s="135"/>
      <c r="CTQ232" s="135"/>
      <c r="CTR232" s="135"/>
      <c r="CTS232" s="135"/>
      <c r="CTT232" s="135"/>
      <c r="CTU232" s="135"/>
      <c r="CTV232" s="135"/>
      <c r="CTW232" s="135"/>
      <c r="CTX232" s="135"/>
      <c r="CTY232" s="135"/>
      <c r="CTZ232" s="135"/>
      <c r="CUA232" s="135"/>
      <c r="CUB232" s="135"/>
      <c r="CUC232" s="135"/>
      <c r="CUD232" s="135"/>
      <c r="CUE232" s="135"/>
      <c r="CUF232" s="135"/>
      <c r="CUG232" s="135"/>
      <c r="CUH232" s="135"/>
      <c r="CUI232" s="135"/>
      <c r="CUJ232" s="135"/>
      <c r="CUK232" s="135"/>
      <c r="CUL232" s="135"/>
      <c r="CUM232" s="135"/>
      <c r="CUN232" s="135"/>
      <c r="CUO232" s="135"/>
      <c r="CUP232" s="135"/>
      <c r="CUQ232" s="135"/>
      <c r="CUR232" s="135"/>
      <c r="CUS232" s="135"/>
      <c r="CUT232" s="135"/>
      <c r="CUU232" s="135"/>
      <c r="CUV232" s="135"/>
      <c r="CUW232" s="135"/>
      <c r="CUX232" s="135"/>
      <c r="CUY232" s="135"/>
      <c r="CUZ232" s="135"/>
      <c r="CVA232" s="135"/>
      <c r="CVB232" s="135"/>
      <c r="CVC232" s="135"/>
      <c r="CVD232" s="135"/>
      <c r="CVE232" s="135"/>
      <c r="CVF232" s="135"/>
      <c r="CVG232" s="135"/>
      <c r="CVH232" s="135"/>
      <c r="CVI232" s="135"/>
      <c r="CVJ232" s="135"/>
      <c r="CVK232" s="135"/>
      <c r="CVL232" s="135"/>
      <c r="CVM232" s="135"/>
      <c r="CVN232" s="135"/>
      <c r="CVO232" s="135"/>
      <c r="CVP232" s="135"/>
      <c r="CVQ232" s="135"/>
      <c r="CVR232" s="135"/>
      <c r="CVS232" s="135"/>
      <c r="CVT232" s="135"/>
      <c r="CVU232" s="135"/>
      <c r="CVV232" s="135"/>
      <c r="CVW232" s="135"/>
      <c r="CVX232" s="135"/>
      <c r="CVY232" s="135"/>
      <c r="CVZ232" s="135"/>
      <c r="CWA232" s="135"/>
      <c r="CWB232" s="135"/>
      <c r="CWC232" s="135"/>
      <c r="CWD232" s="135"/>
      <c r="CWE232" s="135"/>
      <c r="CWF232" s="135"/>
      <c r="CWG232" s="135"/>
      <c r="CWH232" s="135"/>
      <c r="CWI232" s="135"/>
      <c r="CWJ232" s="135"/>
      <c r="CWK232" s="135"/>
      <c r="CWL232" s="135"/>
      <c r="CWM232" s="135"/>
      <c r="CWN232" s="135"/>
      <c r="CWO232" s="135"/>
      <c r="CWP232" s="135"/>
      <c r="CWQ232" s="135"/>
      <c r="CWR232" s="135"/>
      <c r="CWS232" s="135"/>
      <c r="CWT232" s="135"/>
      <c r="CWU232" s="135"/>
      <c r="CWV232" s="135"/>
      <c r="CWW232" s="135"/>
      <c r="CWX232" s="135"/>
      <c r="CWY232" s="135"/>
      <c r="CWZ232" s="135"/>
      <c r="CXA232" s="135"/>
      <c r="CXB232" s="135"/>
      <c r="CXC232" s="135"/>
      <c r="CXD232" s="135"/>
      <c r="CXE232" s="135"/>
      <c r="CXF232" s="135"/>
      <c r="CXG232" s="135"/>
      <c r="CXH232" s="135"/>
      <c r="CXI232" s="135"/>
      <c r="CXJ232" s="135"/>
      <c r="CXK232" s="135"/>
      <c r="CXL232" s="135"/>
      <c r="CXM232" s="135"/>
      <c r="CXN232" s="135"/>
      <c r="CXO232" s="135"/>
      <c r="CXP232" s="135"/>
      <c r="CXQ232" s="135"/>
      <c r="CXR232" s="135"/>
      <c r="CXS232" s="135"/>
      <c r="CXT232" s="135"/>
      <c r="CXU232" s="135"/>
      <c r="CXV232" s="135"/>
      <c r="CXW232" s="135"/>
      <c r="CXX232" s="135"/>
      <c r="CXY232" s="135"/>
      <c r="CXZ232" s="135"/>
      <c r="CYA232" s="135"/>
      <c r="CYB232" s="135"/>
      <c r="CYC232" s="135"/>
      <c r="CYD232" s="135"/>
      <c r="CYE232" s="135"/>
      <c r="CYF232" s="135"/>
      <c r="CYG232" s="135"/>
      <c r="CYH232" s="135"/>
      <c r="CYI232" s="135"/>
      <c r="CYJ232" s="135"/>
      <c r="CYK232" s="135"/>
      <c r="CYL232" s="135"/>
      <c r="CYM232" s="135"/>
      <c r="CYN232" s="135"/>
      <c r="CYO232" s="135"/>
      <c r="CYP232" s="135"/>
      <c r="CYQ232" s="135"/>
      <c r="CYR232" s="135"/>
      <c r="CYS232" s="135"/>
      <c r="CYT232" s="135"/>
      <c r="CYU232" s="135"/>
      <c r="CYV232" s="135"/>
      <c r="CYW232" s="135"/>
      <c r="CYX232" s="135"/>
      <c r="CYY232" s="135"/>
      <c r="CYZ232" s="135"/>
      <c r="CZA232" s="135"/>
      <c r="CZB232" s="135"/>
      <c r="CZC232" s="135"/>
      <c r="CZD232" s="135"/>
      <c r="CZE232" s="135"/>
      <c r="CZF232" s="135"/>
      <c r="CZG232" s="135"/>
      <c r="CZH232" s="135"/>
      <c r="CZI232" s="135"/>
      <c r="CZJ232" s="135"/>
      <c r="CZK232" s="135"/>
      <c r="CZL232" s="135"/>
      <c r="CZM232" s="135"/>
      <c r="CZN232" s="135"/>
      <c r="CZO232" s="135"/>
      <c r="CZP232" s="135"/>
      <c r="CZQ232" s="135"/>
      <c r="CZR232" s="135"/>
      <c r="CZS232" s="135"/>
      <c r="CZT232" s="135"/>
      <c r="CZU232" s="135"/>
      <c r="CZV232" s="135"/>
      <c r="CZW232" s="135"/>
      <c r="CZX232" s="135"/>
      <c r="CZY232" s="135"/>
      <c r="CZZ232" s="135"/>
      <c r="DAA232" s="135"/>
      <c r="DAB232" s="135"/>
      <c r="DAC232" s="135"/>
      <c r="DAD232" s="135"/>
      <c r="DAE232" s="135"/>
      <c r="DAF232" s="135"/>
      <c r="DAG232" s="135"/>
      <c r="DAH232" s="135"/>
      <c r="DAI232" s="135"/>
      <c r="DAJ232" s="135"/>
      <c r="DAK232" s="135"/>
      <c r="DAL232" s="135"/>
      <c r="DAM232" s="135"/>
      <c r="DAN232" s="135"/>
      <c r="DAO232" s="135"/>
      <c r="DAP232" s="135"/>
      <c r="DAQ232" s="135"/>
      <c r="DAR232" s="135"/>
      <c r="DAS232" s="135"/>
      <c r="DAT232" s="135"/>
      <c r="DAU232" s="135"/>
      <c r="DAV232" s="135"/>
      <c r="DAW232" s="135"/>
      <c r="DAX232" s="135"/>
      <c r="DAY232" s="135"/>
      <c r="DAZ232" s="135"/>
      <c r="DBA232" s="135"/>
      <c r="DBB232" s="135"/>
      <c r="DBC232" s="135"/>
      <c r="DBD232" s="135"/>
      <c r="DBE232" s="135"/>
      <c r="DBF232" s="135"/>
      <c r="DBG232" s="135"/>
      <c r="DBH232" s="135"/>
      <c r="DBI232" s="135"/>
      <c r="DBJ232" s="135"/>
      <c r="DBK232" s="135"/>
      <c r="DBL232" s="135"/>
      <c r="DBM232" s="135"/>
      <c r="DBN232" s="135"/>
      <c r="DBO232" s="135"/>
      <c r="DBP232" s="135"/>
      <c r="DBQ232" s="135"/>
      <c r="DBR232" s="135"/>
      <c r="DBS232" s="135"/>
      <c r="DBT232" s="135"/>
      <c r="DBU232" s="135"/>
      <c r="DBV232" s="135"/>
      <c r="DBW232" s="135"/>
      <c r="DBX232" s="135"/>
      <c r="DBY232" s="135"/>
      <c r="DBZ232" s="135"/>
      <c r="DCA232" s="135"/>
      <c r="DCB232" s="135"/>
      <c r="DCC232" s="135"/>
      <c r="DCD232" s="135"/>
      <c r="DCE232" s="135"/>
      <c r="DCF232" s="135"/>
      <c r="DCG232" s="135"/>
      <c r="DCH232" s="135"/>
      <c r="DCI232" s="135"/>
      <c r="DCJ232" s="135"/>
      <c r="DCK232" s="135"/>
      <c r="DCL232" s="135"/>
      <c r="DCM232" s="135"/>
      <c r="DCN232" s="135"/>
      <c r="DCO232" s="135"/>
      <c r="DCP232" s="135"/>
      <c r="DCQ232" s="135"/>
      <c r="DCR232" s="135"/>
      <c r="DCS232" s="135"/>
      <c r="DCT232" s="135"/>
      <c r="DCU232" s="135"/>
      <c r="DCV232" s="135"/>
      <c r="DCW232" s="135"/>
      <c r="DCX232" s="135"/>
      <c r="DCY232" s="135"/>
      <c r="DCZ232" s="135"/>
      <c r="DDA232" s="135"/>
      <c r="DDB232" s="135"/>
      <c r="DDC232" s="135"/>
      <c r="DDD232" s="135"/>
      <c r="DDE232" s="135"/>
      <c r="DDF232" s="135"/>
      <c r="DDG232" s="135"/>
      <c r="DDH232" s="135"/>
      <c r="DDI232" s="135"/>
      <c r="DDJ232" s="135"/>
      <c r="DDK232" s="135"/>
      <c r="DDL232" s="135"/>
      <c r="DDM232" s="135"/>
      <c r="DDN232" s="135"/>
      <c r="DDO232" s="135"/>
      <c r="DDP232" s="135"/>
      <c r="DDQ232" s="135"/>
      <c r="DDR232" s="135"/>
      <c r="DDS232" s="135"/>
      <c r="DDT232" s="135"/>
      <c r="DDU232" s="135"/>
      <c r="DDV232" s="135"/>
      <c r="DDW232" s="135"/>
      <c r="DDX232" s="135"/>
      <c r="DDY232" s="135"/>
      <c r="DDZ232" s="135"/>
      <c r="DEA232" s="135"/>
      <c r="DEB232" s="135"/>
      <c r="DEC232" s="135"/>
      <c r="DED232" s="135"/>
      <c r="DEE232" s="135"/>
      <c r="DEF232" s="135"/>
      <c r="DEG232" s="135"/>
      <c r="DEH232" s="135"/>
      <c r="DEI232" s="135"/>
      <c r="DEJ232" s="135"/>
      <c r="DEK232" s="135"/>
      <c r="DEL232" s="135"/>
      <c r="DEM232" s="135"/>
      <c r="DEN232" s="135"/>
      <c r="DEO232" s="135"/>
      <c r="DEP232" s="135"/>
      <c r="DEQ232" s="135"/>
      <c r="DER232" s="135"/>
      <c r="DES232" s="135"/>
      <c r="DET232" s="135"/>
      <c r="DEU232" s="135"/>
      <c r="DEV232" s="135"/>
      <c r="DEW232" s="135"/>
      <c r="DEX232" s="135"/>
      <c r="DEY232" s="135"/>
      <c r="DEZ232" s="135"/>
      <c r="DFA232" s="135"/>
      <c r="DFB232" s="135"/>
      <c r="DFC232" s="135"/>
      <c r="DFD232" s="135"/>
      <c r="DFE232" s="135"/>
      <c r="DFF232" s="135"/>
      <c r="DFG232" s="135"/>
      <c r="DFH232" s="135"/>
      <c r="DFI232" s="135"/>
      <c r="DFJ232" s="135"/>
      <c r="DFK232" s="135"/>
      <c r="DFL232" s="135"/>
      <c r="DFM232" s="135"/>
      <c r="DFN232" s="135"/>
      <c r="DFO232" s="135"/>
      <c r="DFP232" s="135"/>
      <c r="DFQ232" s="135"/>
      <c r="DFR232" s="135"/>
      <c r="DFS232" s="135"/>
      <c r="DFT232" s="135"/>
      <c r="DFU232" s="135"/>
      <c r="DFV232" s="135"/>
      <c r="DFW232" s="135"/>
      <c r="DFX232" s="135"/>
      <c r="DFY232" s="135"/>
      <c r="DFZ232" s="135"/>
      <c r="DGA232" s="135"/>
      <c r="DGB232" s="135"/>
      <c r="DGC232" s="135"/>
      <c r="DGD232" s="135"/>
      <c r="DGE232" s="135"/>
      <c r="DGF232" s="135"/>
      <c r="DGG232" s="135"/>
      <c r="DGH232" s="135"/>
      <c r="DGI232" s="135"/>
      <c r="DGJ232" s="135"/>
      <c r="DGK232" s="135"/>
      <c r="DGL232" s="135"/>
      <c r="DGM232" s="135"/>
      <c r="DGN232" s="135"/>
      <c r="DGO232" s="135"/>
      <c r="DGP232" s="135"/>
      <c r="DGQ232" s="135"/>
      <c r="DGR232" s="135"/>
      <c r="DGS232" s="135"/>
      <c r="DGT232" s="135"/>
      <c r="DGU232" s="135"/>
      <c r="DGV232" s="135"/>
      <c r="DGW232" s="135"/>
      <c r="DGX232" s="135"/>
      <c r="DGY232" s="135"/>
      <c r="DGZ232" s="135"/>
      <c r="DHA232" s="135"/>
      <c r="DHB232" s="135"/>
      <c r="DHC232" s="135"/>
      <c r="DHD232" s="135"/>
      <c r="DHE232" s="135"/>
      <c r="DHF232" s="135"/>
      <c r="DHG232" s="135"/>
      <c r="DHH232" s="135"/>
      <c r="DHI232" s="135"/>
      <c r="DHJ232" s="135"/>
      <c r="DHK232" s="135"/>
      <c r="DHL232" s="135"/>
      <c r="DHM232" s="135"/>
      <c r="DHN232" s="135"/>
      <c r="DHO232" s="135"/>
      <c r="DHP232" s="135"/>
      <c r="DHQ232" s="135"/>
      <c r="DHR232" s="135"/>
      <c r="DHS232" s="135"/>
      <c r="DHT232" s="135"/>
      <c r="DHU232" s="135"/>
      <c r="DHV232" s="135"/>
      <c r="DHW232" s="135"/>
      <c r="DHX232" s="135"/>
      <c r="DHY232" s="135"/>
      <c r="DHZ232" s="135"/>
      <c r="DIA232" s="135"/>
      <c r="DIB232" s="135"/>
      <c r="DIC232" s="135"/>
      <c r="DID232" s="135"/>
      <c r="DIE232" s="135"/>
      <c r="DIF232" s="135"/>
      <c r="DIG232" s="135"/>
      <c r="DIH232" s="135"/>
      <c r="DII232" s="135"/>
      <c r="DIJ232" s="135"/>
      <c r="DIK232" s="135"/>
      <c r="DIL232" s="135"/>
      <c r="DIM232" s="135"/>
      <c r="DIN232" s="135"/>
      <c r="DIO232" s="135"/>
      <c r="DIP232" s="135"/>
      <c r="DIQ232" s="135"/>
      <c r="DIR232" s="135"/>
      <c r="DIS232" s="135"/>
      <c r="DIT232" s="135"/>
      <c r="DIU232" s="135"/>
      <c r="DIV232" s="135"/>
      <c r="DIW232" s="135"/>
      <c r="DIX232" s="135"/>
      <c r="DIY232" s="135"/>
      <c r="DIZ232" s="135"/>
      <c r="DJA232" s="135"/>
      <c r="DJB232" s="135"/>
      <c r="DJC232" s="135"/>
      <c r="DJD232" s="135"/>
      <c r="DJE232" s="135"/>
      <c r="DJF232" s="135"/>
      <c r="DJG232" s="135"/>
      <c r="DJH232" s="135"/>
      <c r="DJI232" s="135"/>
      <c r="DJJ232" s="135"/>
      <c r="DJK232" s="135"/>
      <c r="DJL232" s="135"/>
      <c r="DJM232" s="135"/>
      <c r="DJN232" s="135"/>
      <c r="DJO232" s="135"/>
      <c r="DJP232" s="135"/>
      <c r="DJQ232" s="135"/>
      <c r="DJR232" s="135"/>
      <c r="DJS232" s="135"/>
      <c r="DJT232" s="135"/>
      <c r="DJU232" s="135"/>
      <c r="DJV232" s="135"/>
      <c r="DJW232" s="135"/>
      <c r="DJX232" s="135"/>
      <c r="DJY232" s="135"/>
      <c r="DJZ232" s="135"/>
      <c r="DKA232" s="135"/>
      <c r="DKB232" s="135"/>
      <c r="DKC232" s="135"/>
      <c r="DKD232" s="135"/>
      <c r="DKE232" s="135"/>
      <c r="DKF232" s="135"/>
      <c r="DKG232" s="135"/>
      <c r="DKH232" s="135"/>
      <c r="DKI232" s="135"/>
      <c r="DKJ232" s="135"/>
      <c r="DKK232" s="135"/>
      <c r="DKL232" s="135"/>
      <c r="DKM232" s="135"/>
      <c r="DKN232" s="135"/>
      <c r="DKO232" s="135"/>
      <c r="DKP232" s="135"/>
      <c r="DKQ232" s="135"/>
      <c r="DKR232" s="135"/>
      <c r="DKS232" s="135"/>
      <c r="DKT232" s="135"/>
      <c r="DKU232" s="135"/>
      <c r="DKV232" s="135"/>
      <c r="DKW232" s="135"/>
      <c r="DKX232" s="135"/>
      <c r="DKY232" s="135"/>
      <c r="DKZ232" s="135"/>
      <c r="DLA232" s="135"/>
      <c r="DLB232" s="135"/>
      <c r="DLC232" s="135"/>
      <c r="DLD232" s="135"/>
      <c r="DLE232" s="135"/>
      <c r="DLF232" s="135"/>
      <c r="DLG232" s="135"/>
      <c r="DLH232" s="135"/>
      <c r="DLI232" s="135"/>
      <c r="DLJ232" s="135"/>
      <c r="DLK232" s="135"/>
      <c r="DLL232" s="135"/>
      <c r="DLM232" s="135"/>
      <c r="DLN232" s="135"/>
      <c r="DLO232" s="135"/>
      <c r="DLP232" s="135"/>
      <c r="DLQ232" s="135"/>
      <c r="DLR232" s="135"/>
      <c r="DLS232" s="135"/>
      <c r="DLT232" s="135"/>
      <c r="DLU232" s="135"/>
      <c r="DLV232" s="135"/>
      <c r="DLW232" s="135"/>
      <c r="DLX232" s="135"/>
      <c r="DLY232" s="135"/>
      <c r="DLZ232" s="135"/>
      <c r="DMA232" s="135"/>
      <c r="DMB232" s="135"/>
      <c r="DMC232" s="135"/>
      <c r="DMD232" s="135"/>
      <c r="DME232" s="135"/>
      <c r="DMF232" s="135"/>
      <c r="DMG232" s="135"/>
      <c r="DMH232" s="135"/>
      <c r="DMI232" s="135"/>
      <c r="DMJ232" s="135"/>
      <c r="DMK232" s="135"/>
      <c r="DML232" s="135"/>
      <c r="DMM232" s="135"/>
      <c r="DMN232" s="135"/>
      <c r="DMO232" s="135"/>
      <c r="DMP232" s="135"/>
      <c r="DMQ232" s="135"/>
      <c r="DMR232" s="135"/>
      <c r="DMS232" s="135"/>
      <c r="DMT232" s="135"/>
      <c r="DMU232" s="135"/>
      <c r="DMV232" s="135"/>
      <c r="DMW232" s="135"/>
      <c r="DMX232" s="135"/>
      <c r="DMY232" s="135"/>
      <c r="DMZ232" s="135"/>
      <c r="DNA232" s="135"/>
      <c r="DNB232" s="135"/>
      <c r="DNC232" s="135"/>
      <c r="DND232" s="135"/>
      <c r="DNE232" s="135"/>
      <c r="DNF232" s="135"/>
      <c r="DNG232" s="135"/>
      <c r="DNH232" s="135"/>
      <c r="DNI232" s="135"/>
      <c r="DNJ232" s="135"/>
      <c r="DNK232" s="135"/>
      <c r="DNL232" s="135"/>
      <c r="DNM232" s="135"/>
      <c r="DNN232" s="135"/>
      <c r="DNO232" s="135"/>
      <c r="DNP232" s="135"/>
      <c r="DNQ232" s="135"/>
      <c r="DNR232" s="135"/>
      <c r="DNS232" s="135"/>
      <c r="DNT232" s="135"/>
      <c r="DNU232" s="135"/>
      <c r="DNV232" s="135"/>
      <c r="DNW232" s="135"/>
      <c r="DNX232" s="135"/>
      <c r="DNY232" s="135"/>
      <c r="DNZ232" s="135"/>
      <c r="DOA232" s="135"/>
      <c r="DOB232" s="135"/>
      <c r="DOC232" s="135"/>
      <c r="DOD232" s="135"/>
      <c r="DOE232" s="135"/>
      <c r="DOF232" s="135"/>
      <c r="DOG232" s="135"/>
      <c r="DOH232" s="135"/>
      <c r="DOI232" s="135"/>
      <c r="DOJ232" s="135"/>
      <c r="DOK232" s="135"/>
      <c r="DOL232" s="135"/>
      <c r="DOM232" s="135"/>
      <c r="DON232" s="135"/>
      <c r="DOO232" s="135"/>
      <c r="DOP232" s="135"/>
      <c r="DOQ232" s="135"/>
      <c r="DOR232" s="135"/>
      <c r="DOS232" s="135"/>
      <c r="DOT232" s="135"/>
      <c r="DOU232" s="135"/>
      <c r="DOV232" s="135"/>
      <c r="DOW232" s="135"/>
      <c r="DOX232" s="135"/>
      <c r="DOY232" s="135"/>
      <c r="DOZ232" s="135"/>
      <c r="DPA232" s="135"/>
      <c r="DPB232" s="135"/>
      <c r="DPC232" s="135"/>
      <c r="DPD232" s="135"/>
      <c r="DPE232" s="135"/>
      <c r="DPF232" s="135"/>
      <c r="DPG232" s="135"/>
      <c r="DPH232" s="135"/>
      <c r="DPI232" s="135"/>
      <c r="DPJ232" s="135"/>
      <c r="DPK232" s="135"/>
      <c r="DPL232" s="135"/>
      <c r="DPM232" s="135"/>
      <c r="DPN232" s="135"/>
      <c r="DPO232" s="135"/>
      <c r="DPP232" s="135"/>
      <c r="DPQ232" s="135"/>
      <c r="DPR232" s="135"/>
      <c r="DPS232" s="135"/>
      <c r="DPT232" s="135"/>
      <c r="DPU232" s="135"/>
      <c r="DPV232" s="135"/>
      <c r="DPW232" s="135"/>
      <c r="DPX232" s="135"/>
      <c r="DPY232" s="135"/>
      <c r="DPZ232" s="135"/>
      <c r="DQA232" s="135"/>
      <c r="DQB232" s="135"/>
      <c r="DQC232" s="135"/>
      <c r="DQD232" s="135"/>
      <c r="DQE232" s="135"/>
      <c r="DQF232" s="135"/>
      <c r="DQG232" s="135"/>
      <c r="DQH232" s="135"/>
      <c r="DQI232" s="135"/>
      <c r="DQJ232" s="135"/>
      <c r="DQK232" s="135"/>
      <c r="DQL232" s="135"/>
      <c r="DQM232" s="135"/>
      <c r="DQN232" s="135"/>
      <c r="DQO232" s="135"/>
      <c r="DQP232" s="135"/>
      <c r="DQQ232" s="135"/>
      <c r="DQR232" s="135"/>
      <c r="DQS232" s="135"/>
      <c r="DQT232" s="135"/>
      <c r="DQU232" s="135"/>
      <c r="DQV232" s="135"/>
      <c r="DQW232" s="135"/>
      <c r="DQX232" s="135"/>
      <c r="DQY232" s="135"/>
      <c r="DQZ232" s="135"/>
      <c r="DRA232" s="135"/>
      <c r="DRB232" s="135"/>
      <c r="DRC232" s="135"/>
      <c r="DRD232" s="135"/>
      <c r="DRE232" s="135"/>
      <c r="DRF232" s="135"/>
      <c r="DRG232" s="135"/>
      <c r="DRH232" s="135"/>
      <c r="DRI232" s="135"/>
      <c r="DRJ232" s="135"/>
      <c r="DRK232" s="135"/>
      <c r="DRL232" s="135"/>
      <c r="DRM232" s="135"/>
      <c r="DRN232" s="135"/>
      <c r="DRO232" s="135"/>
      <c r="DRP232" s="135"/>
      <c r="DRQ232" s="135"/>
      <c r="DRR232" s="135"/>
      <c r="DRS232" s="135"/>
      <c r="DRT232" s="135"/>
      <c r="DRU232" s="135"/>
      <c r="DRV232" s="135"/>
      <c r="DRW232" s="135"/>
      <c r="DRX232" s="135"/>
      <c r="DRY232" s="135"/>
      <c r="DRZ232" s="135"/>
      <c r="DSA232" s="135"/>
      <c r="DSB232" s="135"/>
      <c r="DSC232" s="135"/>
      <c r="DSD232" s="135"/>
      <c r="DSE232" s="135"/>
      <c r="DSF232" s="135"/>
      <c r="DSG232" s="135"/>
      <c r="DSH232" s="135"/>
      <c r="DSI232" s="135"/>
      <c r="DSJ232" s="135"/>
      <c r="DSK232" s="135"/>
      <c r="DSL232" s="135"/>
      <c r="DSM232" s="135"/>
      <c r="DSN232" s="135"/>
      <c r="DSO232" s="135"/>
      <c r="DSP232" s="135"/>
      <c r="DSQ232" s="135"/>
      <c r="DSR232" s="135"/>
      <c r="DSS232" s="135"/>
      <c r="DST232" s="135"/>
      <c r="DSU232" s="135"/>
      <c r="DSV232" s="135"/>
      <c r="DSW232" s="135"/>
      <c r="DSX232" s="135"/>
      <c r="DSY232" s="135"/>
      <c r="DSZ232" s="135"/>
      <c r="DTA232" s="135"/>
      <c r="DTB232" s="135"/>
      <c r="DTC232" s="135"/>
      <c r="DTD232" s="135"/>
      <c r="DTE232" s="135"/>
      <c r="DTF232" s="135"/>
      <c r="DTG232" s="135"/>
      <c r="DTH232" s="135"/>
      <c r="DTI232" s="135"/>
      <c r="DTJ232" s="135"/>
      <c r="DTK232" s="135"/>
      <c r="DTL232" s="135"/>
      <c r="DTM232" s="135"/>
      <c r="DTN232" s="135"/>
      <c r="DTO232" s="135"/>
      <c r="DTP232" s="135"/>
      <c r="DTQ232" s="135"/>
      <c r="DTR232" s="135"/>
      <c r="DTS232" s="135"/>
      <c r="DTT232" s="135"/>
      <c r="DTU232" s="135"/>
      <c r="DTV232" s="135"/>
      <c r="DTW232" s="135"/>
      <c r="DTX232" s="135"/>
      <c r="DTY232" s="135"/>
      <c r="DTZ232" s="135"/>
      <c r="DUA232" s="135"/>
      <c r="DUB232" s="135"/>
      <c r="DUC232" s="135"/>
      <c r="DUD232" s="135"/>
      <c r="DUE232" s="135"/>
      <c r="DUF232" s="135"/>
      <c r="DUG232" s="135"/>
      <c r="DUH232" s="135"/>
      <c r="DUI232" s="135"/>
      <c r="DUJ232" s="135"/>
      <c r="DUK232" s="135"/>
      <c r="DUL232" s="135"/>
      <c r="DUM232" s="135"/>
      <c r="DUN232" s="135"/>
      <c r="DUO232" s="135"/>
      <c r="DUP232" s="135"/>
      <c r="DUQ232" s="135"/>
      <c r="DUR232" s="135"/>
      <c r="DUS232" s="135"/>
      <c r="DUT232" s="135"/>
      <c r="DUU232" s="135"/>
      <c r="DUV232" s="135"/>
      <c r="DUW232" s="135"/>
      <c r="DUX232" s="135"/>
      <c r="DUY232" s="135"/>
      <c r="DUZ232" s="135"/>
      <c r="DVA232" s="135"/>
      <c r="DVB232" s="135"/>
      <c r="DVC232" s="135"/>
      <c r="DVD232" s="135"/>
      <c r="DVE232" s="135"/>
      <c r="DVF232" s="135"/>
      <c r="DVG232" s="135"/>
      <c r="DVH232" s="135"/>
      <c r="DVI232" s="135"/>
      <c r="DVJ232" s="135"/>
      <c r="DVK232" s="135"/>
      <c r="DVL232" s="135"/>
      <c r="DVM232" s="135"/>
      <c r="DVN232" s="135"/>
      <c r="DVO232" s="135"/>
      <c r="DVP232" s="135"/>
      <c r="DVQ232" s="135"/>
      <c r="DVR232" s="135"/>
      <c r="DVS232" s="135"/>
      <c r="DVT232" s="135"/>
      <c r="DVU232" s="135"/>
      <c r="DVV232" s="135"/>
      <c r="DVW232" s="135"/>
      <c r="DVX232" s="135"/>
      <c r="DVY232" s="135"/>
      <c r="DVZ232" s="135"/>
      <c r="DWA232" s="135"/>
      <c r="DWB232" s="135"/>
      <c r="DWC232" s="135"/>
      <c r="DWD232" s="135"/>
      <c r="DWE232" s="135"/>
      <c r="DWF232" s="135"/>
      <c r="DWG232" s="135"/>
      <c r="DWH232" s="135"/>
      <c r="DWI232" s="135"/>
      <c r="DWJ232" s="135"/>
      <c r="DWK232" s="135"/>
      <c r="DWL232" s="135"/>
      <c r="DWM232" s="135"/>
      <c r="DWN232" s="135"/>
      <c r="DWO232" s="135"/>
      <c r="DWP232" s="135"/>
      <c r="DWQ232" s="135"/>
      <c r="DWR232" s="135"/>
      <c r="DWS232" s="135"/>
      <c r="DWT232" s="135"/>
      <c r="DWU232" s="135"/>
      <c r="DWV232" s="135"/>
      <c r="DWW232" s="135"/>
      <c r="DWX232" s="135"/>
      <c r="DWY232" s="135"/>
      <c r="DWZ232" s="135"/>
      <c r="DXA232" s="135"/>
      <c r="DXB232" s="135"/>
      <c r="DXC232" s="135"/>
      <c r="DXD232" s="135"/>
      <c r="DXE232" s="135"/>
      <c r="DXF232" s="135"/>
      <c r="DXG232" s="135"/>
      <c r="DXH232" s="135"/>
      <c r="DXI232" s="135"/>
      <c r="DXJ232" s="135"/>
      <c r="DXK232" s="135"/>
      <c r="DXL232" s="135"/>
      <c r="DXM232" s="135"/>
      <c r="DXN232" s="135"/>
      <c r="DXO232" s="135"/>
      <c r="DXP232" s="135"/>
      <c r="DXQ232" s="135"/>
      <c r="DXR232" s="135"/>
      <c r="DXS232" s="135"/>
      <c r="DXT232" s="135"/>
      <c r="DXU232" s="135"/>
      <c r="DXV232" s="135"/>
      <c r="DXW232" s="135"/>
      <c r="DXX232" s="135"/>
      <c r="DXY232" s="135"/>
      <c r="DXZ232" s="135"/>
      <c r="DYA232" s="135"/>
      <c r="DYB232" s="135"/>
      <c r="DYC232" s="135"/>
      <c r="DYD232" s="135"/>
      <c r="DYE232" s="135"/>
      <c r="DYF232" s="135"/>
      <c r="DYG232" s="135"/>
      <c r="DYH232" s="135"/>
      <c r="DYI232" s="135"/>
      <c r="DYJ232" s="135"/>
      <c r="DYK232" s="135"/>
      <c r="DYL232" s="135"/>
      <c r="DYM232" s="135"/>
      <c r="DYN232" s="135"/>
      <c r="DYO232" s="135"/>
      <c r="DYP232" s="135"/>
      <c r="DYQ232" s="135"/>
      <c r="DYR232" s="135"/>
      <c r="DYS232" s="135"/>
      <c r="DYT232" s="135"/>
      <c r="DYU232" s="135"/>
      <c r="DYV232" s="135"/>
      <c r="DYW232" s="135"/>
      <c r="DYX232" s="135"/>
      <c r="DYY232" s="135"/>
      <c r="DYZ232" s="135"/>
      <c r="DZA232" s="135"/>
      <c r="DZB232" s="135"/>
      <c r="DZC232" s="135"/>
      <c r="DZD232" s="135"/>
      <c r="DZE232" s="135"/>
      <c r="DZF232" s="135"/>
      <c r="DZG232" s="135"/>
      <c r="DZH232" s="135"/>
      <c r="DZI232" s="135"/>
      <c r="DZJ232" s="135"/>
      <c r="DZK232" s="135"/>
      <c r="DZL232" s="135"/>
      <c r="DZM232" s="135"/>
      <c r="DZN232" s="135"/>
      <c r="DZO232" s="135"/>
      <c r="DZP232" s="135"/>
      <c r="DZQ232" s="135"/>
      <c r="DZR232" s="135"/>
      <c r="DZS232" s="135"/>
      <c r="DZT232" s="135"/>
      <c r="DZU232" s="135"/>
      <c r="DZV232" s="135"/>
      <c r="DZW232" s="135"/>
      <c r="DZX232" s="135"/>
      <c r="DZY232" s="135"/>
      <c r="DZZ232" s="135"/>
      <c r="EAA232" s="135"/>
      <c r="EAB232" s="135"/>
      <c r="EAC232" s="135"/>
      <c r="EAD232" s="135"/>
      <c r="EAE232" s="135"/>
      <c r="EAF232" s="135"/>
      <c r="EAG232" s="135"/>
      <c r="EAH232" s="135"/>
      <c r="EAI232" s="135"/>
      <c r="EAJ232" s="135"/>
      <c r="EAK232" s="135"/>
      <c r="EAL232" s="135"/>
      <c r="EAM232" s="135"/>
      <c r="EAN232" s="135"/>
      <c r="EAO232" s="135"/>
      <c r="EAP232" s="135"/>
      <c r="EAQ232" s="135"/>
      <c r="EAR232" s="135"/>
      <c r="EAS232" s="135"/>
      <c r="EAT232" s="135"/>
      <c r="EAU232" s="135"/>
      <c r="EAV232" s="135"/>
      <c r="EAW232" s="135"/>
      <c r="EAX232" s="135"/>
      <c r="EAY232" s="135"/>
      <c r="EAZ232" s="135"/>
      <c r="EBA232" s="135"/>
      <c r="EBB232" s="135"/>
      <c r="EBC232" s="135"/>
      <c r="EBD232" s="135"/>
      <c r="EBE232" s="135"/>
      <c r="EBF232" s="135"/>
      <c r="EBG232" s="135"/>
      <c r="EBH232" s="135"/>
      <c r="EBI232" s="135"/>
      <c r="EBJ232" s="135"/>
      <c r="EBK232" s="135"/>
      <c r="EBL232" s="135"/>
      <c r="EBM232" s="135"/>
      <c r="EBN232" s="135"/>
      <c r="EBO232" s="135"/>
      <c r="EBP232" s="135"/>
      <c r="EBQ232" s="135"/>
      <c r="EBR232" s="135"/>
      <c r="EBS232" s="135"/>
      <c r="EBT232" s="135"/>
      <c r="EBU232" s="135"/>
      <c r="EBV232" s="135"/>
      <c r="EBW232" s="135"/>
      <c r="EBX232" s="135"/>
      <c r="EBY232" s="135"/>
      <c r="EBZ232" s="135"/>
      <c r="ECA232" s="135"/>
      <c r="ECB232" s="135"/>
      <c r="ECC232" s="135"/>
      <c r="ECD232" s="135"/>
      <c r="ECE232" s="135"/>
      <c r="ECF232" s="135"/>
      <c r="ECG232" s="135"/>
      <c r="ECH232" s="135"/>
      <c r="ECI232" s="135"/>
      <c r="ECJ232" s="135"/>
      <c r="ECK232" s="135"/>
      <c r="ECL232" s="135"/>
      <c r="ECM232" s="135"/>
      <c r="ECN232" s="135"/>
      <c r="ECO232" s="135"/>
      <c r="ECP232" s="135"/>
      <c r="ECQ232" s="135"/>
      <c r="ECR232" s="135"/>
      <c r="ECS232" s="135"/>
      <c r="ECT232" s="135"/>
      <c r="ECU232" s="135"/>
      <c r="ECV232" s="135"/>
      <c r="ECW232" s="135"/>
      <c r="ECX232" s="135"/>
      <c r="ECY232" s="135"/>
      <c r="ECZ232" s="135"/>
      <c r="EDA232" s="135"/>
      <c r="EDB232" s="135"/>
      <c r="EDC232" s="135"/>
      <c r="EDD232" s="135"/>
      <c r="EDE232" s="135"/>
      <c r="EDF232" s="135"/>
      <c r="EDG232" s="135"/>
      <c r="EDH232" s="135"/>
      <c r="EDI232" s="135"/>
      <c r="EDJ232" s="135"/>
      <c r="EDK232" s="135"/>
      <c r="EDL232" s="135"/>
      <c r="EDM232" s="135"/>
      <c r="EDN232" s="135"/>
      <c r="EDO232" s="135"/>
      <c r="EDP232" s="135"/>
      <c r="EDQ232" s="135"/>
      <c r="EDR232" s="135"/>
      <c r="EDS232" s="135"/>
      <c r="EDT232" s="135"/>
      <c r="EDU232" s="135"/>
      <c r="EDV232" s="135"/>
      <c r="EDW232" s="135"/>
      <c r="EDX232" s="135"/>
      <c r="EDY232" s="135"/>
      <c r="EDZ232" s="135"/>
      <c r="EEA232" s="135"/>
      <c r="EEB232" s="135"/>
      <c r="EEC232" s="135"/>
      <c r="EED232" s="135"/>
      <c r="EEE232" s="135"/>
      <c r="EEF232" s="135"/>
      <c r="EEG232" s="135"/>
      <c r="EEH232" s="135"/>
      <c r="EEI232" s="135"/>
      <c r="EEJ232" s="135"/>
      <c r="EEK232" s="135"/>
      <c r="EEL232" s="135"/>
      <c r="EEM232" s="135"/>
      <c r="EEN232" s="135"/>
      <c r="EEO232" s="135"/>
      <c r="EEP232" s="135"/>
      <c r="EEQ232" s="135"/>
      <c r="EER232" s="135"/>
      <c r="EES232" s="135"/>
      <c r="EET232" s="135"/>
      <c r="EEU232" s="135"/>
      <c r="EEV232" s="135"/>
      <c r="EEW232" s="135"/>
      <c r="EEX232" s="135"/>
      <c r="EEY232" s="135"/>
      <c r="EEZ232" s="135"/>
      <c r="EFA232" s="135"/>
      <c r="EFB232" s="135"/>
      <c r="EFC232" s="135"/>
      <c r="EFD232" s="135"/>
      <c r="EFE232" s="135"/>
      <c r="EFF232" s="135"/>
      <c r="EFG232" s="135"/>
      <c r="EFH232" s="135"/>
      <c r="EFI232" s="135"/>
      <c r="EFJ232" s="135"/>
      <c r="EFK232" s="135"/>
      <c r="EFL232" s="135"/>
      <c r="EFM232" s="135"/>
      <c r="EFN232" s="135"/>
      <c r="EFO232" s="135"/>
      <c r="EFP232" s="135"/>
      <c r="EFQ232" s="135"/>
      <c r="EFR232" s="135"/>
      <c r="EFS232" s="135"/>
      <c r="EFT232" s="135"/>
      <c r="EFU232" s="135"/>
      <c r="EFV232" s="135"/>
      <c r="EFW232" s="135"/>
      <c r="EFX232" s="135"/>
      <c r="EFY232" s="135"/>
      <c r="EFZ232" s="135"/>
      <c r="EGA232" s="135"/>
      <c r="EGB232" s="135"/>
      <c r="EGC232" s="135"/>
      <c r="EGD232" s="135"/>
      <c r="EGE232" s="135"/>
      <c r="EGF232" s="135"/>
      <c r="EGG232" s="135"/>
      <c r="EGH232" s="135"/>
      <c r="EGI232" s="135"/>
      <c r="EGJ232" s="135"/>
      <c r="EGK232" s="135"/>
      <c r="EGL232" s="135"/>
      <c r="EGM232" s="135"/>
      <c r="EGN232" s="135"/>
      <c r="EGO232" s="135"/>
      <c r="EGP232" s="135"/>
      <c r="EGQ232" s="135"/>
      <c r="EGR232" s="135"/>
      <c r="EGS232" s="135"/>
      <c r="EGT232" s="135"/>
      <c r="EGU232" s="135"/>
      <c r="EGV232" s="135"/>
      <c r="EGW232" s="135"/>
      <c r="EGX232" s="135"/>
      <c r="EGY232" s="135"/>
      <c r="EGZ232" s="135"/>
      <c r="EHA232" s="135"/>
      <c r="EHB232" s="135"/>
      <c r="EHC232" s="135"/>
      <c r="EHD232" s="135"/>
      <c r="EHE232" s="135"/>
      <c r="EHF232" s="135"/>
      <c r="EHG232" s="135"/>
      <c r="EHH232" s="135"/>
      <c r="EHI232" s="135"/>
      <c r="EHJ232" s="135"/>
      <c r="EHK232" s="135"/>
      <c r="EHL232" s="135"/>
      <c r="EHM232" s="135"/>
      <c r="EHN232" s="135"/>
      <c r="EHO232" s="135"/>
      <c r="EHP232" s="135"/>
      <c r="EHQ232" s="135"/>
      <c r="EHR232" s="135"/>
      <c r="EHS232" s="135"/>
      <c r="EHT232" s="135"/>
      <c r="EHU232" s="135"/>
      <c r="EHV232" s="135"/>
      <c r="EHW232" s="135"/>
      <c r="EHX232" s="135"/>
      <c r="EHY232" s="135"/>
      <c r="EHZ232" s="135"/>
      <c r="EIA232" s="135"/>
      <c r="EIB232" s="135"/>
      <c r="EIC232" s="135"/>
      <c r="EID232" s="135"/>
      <c r="EIE232" s="135"/>
      <c r="EIF232" s="135"/>
      <c r="EIG232" s="135"/>
      <c r="EIH232" s="135"/>
      <c r="EII232" s="135"/>
      <c r="EIJ232" s="135"/>
      <c r="EIK232" s="135"/>
      <c r="EIL232" s="135"/>
      <c r="EIM232" s="135"/>
      <c r="EIN232" s="135"/>
      <c r="EIO232" s="135"/>
      <c r="EIP232" s="135"/>
      <c r="EIQ232" s="135"/>
      <c r="EIR232" s="135"/>
      <c r="EIS232" s="135"/>
      <c r="EIT232" s="135"/>
      <c r="EIU232" s="135"/>
      <c r="EIV232" s="135"/>
      <c r="EIW232" s="135"/>
      <c r="EIX232" s="135"/>
      <c r="EIY232" s="135"/>
      <c r="EIZ232" s="135"/>
      <c r="EJA232" s="135"/>
      <c r="EJB232" s="135"/>
      <c r="EJC232" s="135"/>
      <c r="EJD232" s="135"/>
      <c r="EJE232" s="135"/>
      <c r="EJF232" s="135"/>
      <c r="EJG232" s="135"/>
      <c r="EJH232" s="135"/>
      <c r="EJI232" s="135"/>
      <c r="EJJ232" s="135"/>
      <c r="EJK232" s="135"/>
      <c r="EJL232" s="135"/>
      <c r="EJM232" s="135"/>
      <c r="EJN232" s="135"/>
      <c r="EJO232" s="135"/>
      <c r="EJP232" s="135"/>
      <c r="EJQ232" s="135"/>
      <c r="EJR232" s="135"/>
      <c r="EJS232" s="135"/>
      <c r="EJT232" s="135"/>
      <c r="EJU232" s="135"/>
      <c r="EJV232" s="135"/>
      <c r="EJW232" s="135"/>
      <c r="EJX232" s="135"/>
      <c r="EJY232" s="135"/>
      <c r="EJZ232" s="135"/>
      <c r="EKA232" s="135"/>
      <c r="EKB232" s="135"/>
      <c r="EKC232" s="135"/>
      <c r="EKD232" s="135"/>
      <c r="EKE232" s="135"/>
      <c r="EKF232" s="135"/>
      <c r="EKG232" s="135"/>
      <c r="EKH232" s="135"/>
      <c r="EKI232" s="135"/>
      <c r="EKJ232" s="135"/>
      <c r="EKK232" s="135"/>
      <c r="EKL232" s="135"/>
      <c r="EKM232" s="135"/>
      <c r="EKN232" s="135"/>
      <c r="EKO232" s="135"/>
      <c r="EKP232" s="135"/>
      <c r="EKQ232" s="135"/>
      <c r="EKR232" s="135"/>
      <c r="EKS232" s="135"/>
      <c r="EKT232" s="135"/>
      <c r="EKU232" s="135"/>
      <c r="EKV232" s="135"/>
      <c r="EKW232" s="135"/>
      <c r="EKX232" s="135"/>
      <c r="EKY232" s="135"/>
      <c r="EKZ232" s="135"/>
      <c r="ELA232" s="135"/>
      <c r="ELB232" s="135"/>
      <c r="ELC232" s="135"/>
      <c r="ELD232" s="135"/>
      <c r="ELE232" s="135"/>
      <c r="ELF232" s="135"/>
      <c r="ELG232" s="135"/>
      <c r="ELH232" s="135"/>
      <c r="ELI232" s="135"/>
      <c r="ELJ232" s="135"/>
      <c r="ELK232" s="135"/>
      <c r="ELL232" s="135"/>
      <c r="ELM232" s="135"/>
      <c r="ELN232" s="135"/>
      <c r="ELO232" s="135"/>
      <c r="ELP232" s="135"/>
      <c r="ELQ232" s="135"/>
      <c r="ELR232" s="135"/>
      <c r="ELS232" s="135"/>
      <c r="ELT232" s="135"/>
      <c r="ELU232" s="135"/>
      <c r="ELV232" s="135"/>
      <c r="ELW232" s="135"/>
      <c r="ELX232" s="135"/>
      <c r="ELY232" s="135"/>
      <c r="ELZ232" s="135"/>
      <c r="EMA232" s="135"/>
      <c r="EMB232" s="135"/>
      <c r="EMC232" s="135"/>
      <c r="EMD232" s="135"/>
      <c r="EME232" s="135"/>
      <c r="EMF232" s="135"/>
      <c r="EMG232" s="135"/>
      <c r="EMH232" s="135"/>
      <c r="EMI232" s="135"/>
      <c r="EMJ232" s="135"/>
      <c r="EMK232" s="135"/>
      <c r="EML232" s="135"/>
      <c r="EMM232" s="135"/>
      <c r="EMN232" s="135"/>
      <c r="EMO232" s="135"/>
      <c r="EMP232" s="135"/>
      <c r="EMQ232" s="135"/>
      <c r="EMR232" s="135"/>
      <c r="EMS232" s="135"/>
      <c r="EMT232" s="135"/>
      <c r="EMU232" s="135"/>
      <c r="EMV232" s="135"/>
      <c r="EMW232" s="135"/>
      <c r="EMX232" s="135"/>
      <c r="EMY232" s="135"/>
      <c r="EMZ232" s="135"/>
      <c r="ENA232" s="135"/>
      <c r="ENB232" s="135"/>
      <c r="ENC232" s="135"/>
      <c r="END232" s="135"/>
      <c r="ENE232" s="135"/>
      <c r="ENF232" s="135"/>
      <c r="ENG232" s="135"/>
      <c r="ENH232" s="135"/>
      <c r="ENI232" s="135"/>
      <c r="ENJ232" s="135"/>
      <c r="ENK232" s="135"/>
      <c r="ENL232" s="135"/>
      <c r="ENM232" s="135"/>
      <c r="ENN232" s="135"/>
      <c r="ENO232" s="135"/>
      <c r="ENP232" s="135"/>
      <c r="ENQ232" s="135"/>
      <c r="ENR232" s="135"/>
      <c r="ENS232" s="135"/>
      <c r="ENT232" s="135"/>
      <c r="ENU232" s="135"/>
      <c r="ENV232" s="135"/>
      <c r="ENW232" s="135"/>
      <c r="ENX232" s="135"/>
      <c r="ENY232" s="135"/>
      <c r="ENZ232" s="135"/>
      <c r="EOA232" s="135"/>
      <c r="EOB232" s="135"/>
      <c r="EOC232" s="135"/>
      <c r="EOD232" s="135"/>
      <c r="EOE232" s="135"/>
      <c r="EOF232" s="135"/>
      <c r="EOG232" s="135"/>
      <c r="EOH232" s="135"/>
      <c r="EOI232" s="135"/>
      <c r="EOJ232" s="135"/>
      <c r="EOK232" s="135"/>
      <c r="EOL232" s="135"/>
      <c r="EOM232" s="135"/>
      <c r="EON232" s="135"/>
      <c r="EOO232" s="135"/>
      <c r="EOP232" s="135"/>
      <c r="EOQ232" s="135"/>
      <c r="EOR232" s="135"/>
      <c r="EOS232" s="135"/>
      <c r="EOT232" s="135"/>
      <c r="EOU232" s="135"/>
      <c r="EOV232" s="135"/>
      <c r="EOW232" s="135"/>
      <c r="EOX232" s="135"/>
      <c r="EOY232" s="135"/>
      <c r="EOZ232" s="135"/>
      <c r="EPA232" s="135"/>
      <c r="EPB232" s="135"/>
      <c r="EPC232" s="135"/>
      <c r="EPD232" s="135"/>
      <c r="EPE232" s="135"/>
      <c r="EPF232" s="135"/>
      <c r="EPG232" s="135"/>
      <c r="EPH232" s="135"/>
      <c r="EPI232" s="135"/>
      <c r="EPJ232" s="135"/>
      <c r="EPK232" s="135"/>
      <c r="EPL232" s="135"/>
      <c r="EPM232" s="135"/>
      <c r="EPN232" s="135"/>
      <c r="EPO232" s="135"/>
      <c r="EPP232" s="135"/>
      <c r="EPQ232" s="135"/>
      <c r="EPR232" s="135"/>
      <c r="EPS232" s="135"/>
      <c r="EPT232" s="135"/>
      <c r="EPU232" s="135"/>
      <c r="EPV232" s="135"/>
      <c r="EPW232" s="135"/>
      <c r="EPX232" s="135"/>
      <c r="EPY232" s="135"/>
      <c r="EPZ232" s="135"/>
      <c r="EQA232" s="135"/>
      <c r="EQB232" s="135"/>
      <c r="EQC232" s="135"/>
      <c r="EQD232" s="135"/>
      <c r="EQE232" s="135"/>
      <c r="EQF232" s="135"/>
      <c r="EQG232" s="135"/>
      <c r="EQH232" s="135"/>
      <c r="EQI232" s="135"/>
      <c r="EQJ232" s="135"/>
      <c r="EQK232" s="135"/>
      <c r="EQL232" s="135"/>
      <c r="EQM232" s="135"/>
      <c r="EQN232" s="135"/>
      <c r="EQO232" s="135"/>
      <c r="EQP232" s="135"/>
      <c r="EQQ232" s="135"/>
      <c r="EQR232" s="135"/>
      <c r="EQS232" s="135"/>
      <c r="EQT232" s="135"/>
      <c r="EQU232" s="135"/>
      <c r="EQV232" s="135"/>
      <c r="EQW232" s="135"/>
      <c r="EQX232" s="135"/>
      <c r="EQY232" s="135"/>
      <c r="EQZ232" s="135"/>
      <c r="ERA232" s="135"/>
      <c r="ERB232" s="135"/>
      <c r="ERC232" s="135"/>
      <c r="ERD232" s="135"/>
      <c r="ERE232" s="135"/>
      <c r="ERF232" s="135"/>
      <c r="ERG232" s="135"/>
      <c r="ERH232" s="135"/>
      <c r="ERI232" s="135"/>
      <c r="ERJ232" s="135"/>
      <c r="ERK232" s="135"/>
      <c r="ERL232" s="135"/>
      <c r="ERM232" s="135"/>
      <c r="ERN232" s="135"/>
      <c r="ERO232" s="135"/>
      <c r="ERP232" s="135"/>
      <c r="ERQ232" s="135"/>
      <c r="ERR232" s="135"/>
      <c r="ERS232" s="135"/>
      <c r="ERT232" s="135"/>
      <c r="ERU232" s="135"/>
      <c r="ERV232" s="135"/>
      <c r="ERW232" s="135"/>
      <c r="ERX232" s="135"/>
      <c r="ERY232" s="135"/>
      <c r="ERZ232" s="135"/>
      <c r="ESA232" s="135"/>
      <c r="ESB232" s="135"/>
      <c r="ESC232" s="135"/>
      <c r="ESD232" s="135"/>
      <c r="ESE232" s="135"/>
      <c r="ESF232" s="135"/>
      <c r="ESG232" s="135"/>
      <c r="ESH232" s="135"/>
      <c r="ESI232" s="135"/>
      <c r="ESJ232" s="135"/>
      <c r="ESK232" s="135"/>
      <c r="ESL232" s="135"/>
      <c r="ESM232" s="135"/>
      <c r="ESN232" s="135"/>
      <c r="ESO232" s="135"/>
      <c r="ESP232" s="135"/>
      <c r="ESQ232" s="135"/>
      <c r="ESR232" s="135"/>
      <c r="ESS232" s="135"/>
      <c r="EST232" s="135"/>
      <c r="ESU232" s="135"/>
      <c r="ESV232" s="135"/>
      <c r="ESW232" s="135"/>
      <c r="ESX232" s="135"/>
      <c r="ESY232" s="135"/>
      <c r="ESZ232" s="135"/>
      <c r="ETA232" s="135"/>
      <c r="ETB232" s="135"/>
      <c r="ETC232" s="135"/>
      <c r="ETD232" s="135"/>
      <c r="ETE232" s="135"/>
      <c r="ETF232" s="135"/>
      <c r="ETG232" s="135"/>
      <c r="ETH232" s="135"/>
      <c r="ETI232" s="135"/>
      <c r="ETJ232" s="135"/>
      <c r="ETK232" s="135"/>
      <c r="ETL232" s="135"/>
      <c r="ETM232" s="135"/>
      <c r="ETN232" s="135"/>
      <c r="ETO232" s="135"/>
      <c r="ETP232" s="135"/>
      <c r="ETQ232" s="135"/>
      <c r="ETR232" s="135"/>
      <c r="ETS232" s="135"/>
      <c r="ETT232" s="135"/>
      <c r="ETU232" s="135"/>
      <c r="ETV232" s="135"/>
      <c r="ETW232" s="135"/>
      <c r="ETX232" s="135"/>
      <c r="ETY232" s="135"/>
      <c r="ETZ232" s="135"/>
      <c r="EUA232" s="135"/>
      <c r="EUB232" s="135"/>
      <c r="EUC232" s="135"/>
      <c r="EUD232" s="135"/>
      <c r="EUE232" s="135"/>
      <c r="EUF232" s="135"/>
      <c r="EUG232" s="135"/>
      <c r="EUH232" s="135"/>
      <c r="EUI232" s="135"/>
      <c r="EUJ232" s="135"/>
      <c r="EUK232" s="135"/>
      <c r="EUL232" s="135"/>
      <c r="EUM232" s="135"/>
      <c r="EUN232" s="135"/>
      <c r="EUO232" s="135"/>
      <c r="EUP232" s="135"/>
      <c r="EUQ232" s="135"/>
      <c r="EUR232" s="135"/>
      <c r="EUS232" s="135"/>
      <c r="EUT232" s="135"/>
      <c r="EUU232" s="135"/>
      <c r="EUV232" s="135"/>
      <c r="EUW232" s="135"/>
      <c r="EUX232" s="135"/>
      <c r="EUY232" s="135"/>
      <c r="EUZ232" s="135"/>
      <c r="EVA232" s="135"/>
      <c r="EVB232" s="135"/>
      <c r="EVC232" s="135"/>
      <c r="EVD232" s="135"/>
      <c r="EVE232" s="135"/>
      <c r="EVF232" s="135"/>
      <c r="EVG232" s="135"/>
      <c r="EVH232" s="135"/>
      <c r="EVI232" s="135"/>
      <c r="EVJ232" s="135"/>
      <c r="EVK232" s="135"/>
      <c r="EVL232" s="135"/>
      <c r="EVM232" s="135"/>
      <c r="EVN232" s="135"/>
      <c r="EVO232" s="135"/>
      <c r="EVP232" s="135"/>
      <c r="EVQ232" s="135"/>
      <c r="EVR232" s="135"/>
      <c r="EVS232" s="135"/>
      <c r="EVT232" s="135"/>
      <c r="EVU232" s="135"/>
      <c r="EVV232" s="135"/>
      <c r="EVW232" s="135"/>
      <c r="EVX232" s="135"/>
      <c r="EVY232" s="135"/>
      <c r="EVZ232" s="135"/>
      <c r="EWA232" s="135"/>
      <c r="EWB232" s="135"/>
      <c r="EWC232" s="135"/>
      <c r="EWD232" s="135"/>
      <c r="EWE232" s="135"/>
      <c r="EWF232" s="135"/>
      <c r="EWG232" s="135"/>
      <c r="EWH232" s="135"/>
      <c r="EWI232" s="135"/>
      <c r="EWJ232" s="135"/>
      <c r="EWK232" s="135"/>
      <c r="EWL232" s="135"/>
      <c r="EWM232" s="135"/>
      <c r="EWN232" s="135"/>
      <c r="EWO232" s="135"/>
      <c r="EWP232" s="135"/>
      <c r="EWQ232" s="135"/>
      <c r="EWR232" s="135"/>
      <c r="EWS232" s="135"/>
      <c r="EWT232" s="135"/>
      <c r="EWU232" s="135"/>
      <c r="EWV232" s="135"/>
      <c r="EWW232" s="135"/>
      <c r="EWX232" s="135"/>
      <c r="EWY232" s="135"/>
      <c r="EWZ232" s="135"/>
      <c r="EXA232" s="135"/>
      <c r="EXB232" s="135"/>
      <c r="EXC232" s="135"/>
      <c r="EXD232" s="135"/>
      <c r="EXE232" s="135"/>
      <c r="EXF232" s="135"/>
      <c r="EXG232" s="135"/>
      <c r="EXH232" s="135"/>
      <c r="EXI232" s="135"/>
      <c r="EXJ232" s="135"/>
      <c r="EXK232" s="135"/>
      <c r="EXL232" s="135"/>
      <c r="EXM232" s="135"/>
      <c r="EXN232" s="135"/>
      <c r="EXO232" s="135"/>
      <c r="EXP232" s="135"/>
      <c r="EXQ232" s="135"/>
      <c r="EXR232" s="135"/>
      <c r="EXS232" s="135"/>
      <c r="EXT232" s="135"/>
      <c r="EXU232" s="135"/>
      <c r="EXV232" s="135"/>
      <c r="EXW232" s="135"/>
      <c r="EXX232" s="135"/>
      <c r="EXY232" s="135"/>
      <c r="EXZ232" s="135"/>
      <c r="EYA232" s="135"/>
      <c r="EYB232" s="135"/>
      <c r="EYC232" s="135"/>
      <c r="EYD232" s="135"/>
      <c r="EYE232" s="135"/>
      <c r="EYF232" s="135"/>
      <c r="EYG232" s="135"/>
      <c r="EYH232" s="135"/>
      <c r="EYI232" s="135"/>
      <c r="EYJ232" s="135"/>
      <c r="EYK232" s="135"/>
      <c r="EYL232" s="135"/>
      <c r="EYM232" s="135"/>
      <c r="EYN232" s="135"/>
      <c r="EYO232" s="135"/>
      <c r="EYP232" s="135"/>
      <c r="EYQ232" s="135"/>
      <c r="EYR232" s="135"/>
      <c r="EYS232" s="135"/>
      <c r="EYT232" s="135"/>
      <c r="EYU232" s="135"/>
      <c r="EYV232" s="135"/>
      <c r="EYW232" s="135"/>
      <c r="EYX232" s="135"/>
      <c r="EYY232" s="135"/>
      <c r="EYZ232" s="135"/>
      <c r="EZA232" s="135"/>
      <c r="EZB232" s="135"/>
      <c r="EZC232" s="135"/>
      <c r="EZD232" s="135"/>
      <c r="EZE232" s="135"/>
      <c r="EZF232" s="135"/>
      <c r="EZG232" s="135"/>
      <c r="EZH232" s="135"/>
      <c r="EZI232" s="135"/>
      <c r="EZJ232" s="135"/>
      <c r="EZK232" s="135"/>
      <c r="EZL232" s="135"/>
      <c r="EZM232" s="135"/>
      <c r="EZN232" s="135"/>
      <c r="EZO232" s="135"/>
      <c r="EZP232" s="135"/>
      <c r="EZQ232" s="135"/>
      <c r="EZR232" s="135"/>
      <c r="EZS232" s="135"/>
      <c r="EZT232" s="135"/>
      <c r="EZU232" s="135"/>
      <c r="EZV232" s="135"/>
      <c r="EZW232" s="135"/>
      <c r="EZX232" s="135"/>
      <c r="EZY232" s="135"/>
      <c r="EZZ232" s="135"/>
      <c r="FAA232" s="135"/>
      <c r="FAB232" s="135"/>
      <c r="FAC232" s="135"/>
      <c r="FAD232" s="135"/>
      <c r="FAE232" s="135"/>
      <c r="FAF232" s="135"/>
      <c r="FAG232" s="135"/>
      <c r="FAH232" s="135"/>
      <c r="FAI232" s="135"/>
      <c r="FAJ232" s="135"/>
      <c r="FAK232" s="135"/>
      <c r="FAL232" s="135"/>
      <c r="FAM232" s="135"/>
      <c r="FAN232" s="135"/>
      <c r="FAO232" s="135"/>
      <c r="FAP232" s="135"/>
      <c r="FAQ232" s="135"/>
      <c r="FAR232" s="135"/>
      <c r="FAS232" s="135"/>
      <c r="FAT232" s="135"/>
      <c r="FAU232" s="135"/>
      <c r="FAV232" s="135"/>
      <c r="FAW232" s="135"/>
      <c r="FAX232" s="135"/>
      <c r="FAY232" s="135"/>
      <c r="FAZ232" s="135"/>
      <c r="FBA232" s="135"/>
      <c r="FBB232" s="135"/>
      <c r="FBC232" s="135"/>
      <c r="FBD232" s="135"/>
      <c r="FBE232" s="135"/>
      <c r="FBF232" s="135"/>
      <c r="FBG232" s="135"/>
      <c r="FBH232" s="135"/>
      <c r="FBI232" s="135"/>
      <c r="FBJ232" s="135"/>
      <c r="FBK232" s="135"/>
      <c r="FBL232" s="135"/>
      <c r="FBM232" s="135"/>
      <c r="FBN232" s="135"/>
      <c r="FBO232" s="135"/>
      <c r="FBP232" s="135"/>
      <c r="FBQ232" s="135"/>
      <c r="FBR232" s="135"/>
      <c r="FBS232" s="135"/>
      <c r="FBT232" s="135"/>
      <c r="FBU232" s="135"/>
      <c r="FBV232" s="135"/>
      <c r="FBW232" s="135"/>
      <c r="FBX232" s="135"/>
      <c r="FBY232" s="135"/>
      <c r="FBZ232" s="135"/>
      <c r="FCA232" s="135"/>
      <c r="FCB232" s="135"/>
      <c r="FCC232" s="135"/>
      <c r="FCD232" s="135"/>
      <c r="FCE232" s="135"/>
      <c r="FCF232" s="135"/>
      <c r="FCG232" s="135"/>
      <c r="FCH232" s="135"/>
      <c r="FCI232" s="135"/>
      <c r="FCJ232" s="135"/>
      <c r="FCK232" s="135"/>
      <c r="FCL232" s="135"/>
      <c r="FCM232" s="135"/>
      <c r="FCN232" s="135"/>
      <c r="FCO232" s="135"/>
      <c r="FCP232" s="135"/>
      <c r="FCQ232" s="135"/>
      <c r="FCR232" s="135"/>
      <c r="FCS232" s="135"/>
      <c r="FCT232" s="135"/>
      <c r="FCU232" s="135"/>
      <c r="FCV232" s="135"/>
      <c r="FCW232" s="135"/>
      <c r="FCX232" s="135"/>
      <c r="FCY232" s="135"/>
      <c r="FCZ232" s="135"/>
      <c r="FDA232" s="135"/>
      <c r="FDB232" s="135"/>
      <c r="FDC232" s="135"/>
      <c r="FDD232" s="135"/>
      <c r="FDE232" s="135"/>
      <c r="FDF232" s="135"/>
      <c r="FDG232" s="135"/>
      <c r="FDH232" s="135"/>
      <c r="FDI232" s="135"/>
      <c r="FDJ232" s="135"/>
      <c r="FDK232" s="135"/>
      <c r="FDL232" s="135"/>
      <c r="FDM232" s="135"/>
      <c r="FDN232" s="135"/>
      <c r="FDO232" s="135"/>
      <c r="FDP232" s="135"/>
      <c r="FDQ232" s="135"/>
      <c r="FDR232" s="135"/>
      <c r="FDS232" s="135"/>
      <c r="FDT232" s="135"/>
      <c r="FDU232" s="135"/>
      <c r="FDV232" s="135"/>
      <c r="FDW232" s="135"/>
      <c r="FDX232" s="135"/>
      <c r="FDY232" s="135"/>
      <c r="FDZ232" s="135"/>
      <c r="FEA232" s="135"/>
      <c r="FEB232" s="135"/>
      <c r="FEC232" s="135"/>
      <c r="FED232" s="135"/>
      <c r="FEE232" s="135"/>
      <c r="FEF232" s="135"/>
      <c r="FEG232" s="135"/>
      <c r="FEH232" s="135"/>
      <c r="FEI232" s="135"/>
      <c r="FEJ232" s="135"/>
      <c r="FEK232" s="135"/>
      <c r="FEL232" s="135"/>
      <c r="FEM232" s="135"/>
      <c r="FEN232" s="135"/>
      <c r="FEO232" s="135"/>
      <c r="FEP232" s="135"/>
      <c r="FEQ232" s="135"/>
      <c r="FER232" s="135"/>
      <c r="FES232" s="135"/>
      <c r="FET232" s="135"/>
      <c r="FEU232" s="135"/>
      <c r="FEV232" s="135"/>
      <c r="FEW232" s="135"/>
      <c r="FEX232" s="135"/>
      <c r="FEY232" s="135"/>
      <c r="FEZ232" s="135"/>
      <c r="FFA232" s="135"/>
      <c r="FFB232" s="135"/>
      <c r="FFC232" s="135"/>
      <c r="FFD232" s="135"/>
      <c r="FFE232" s="135"/>
      <c r="FFF232" s="135"/>
      <c r="FFG232" s="135"/>
      <c r="FFH232" s="135"/>
      <c r="FFI232" s="135"/>
      <c r="FFJ232" s="135"/>
      <c r="FFK232" s="135"/>
      <c r="FFL232" s="135"/>
      <c r="FFM232" s="135"/>
      <c r="FFN232" s="135"/>
      <c r="FFO232" s="135"/>
      <c r="FFP232" s="135"/>
      <c r="FFQ232" s="135"/>
      <c r="FFR232" s="135"/>
      <c r="FFS232" s="135"/>
      <c r="FFT232" s="135"/>
      <c r="FFU232" s="135"/>
      <c r="FFV232" s="135"/>
      <c r="FFW232" s="135"/>
      <c r="FFX232" s="135"/>
      <c r="FFY232" s="135"/>
      <c r="FFZ232" s="135"/>
      <c r="FGA232" s="135"/>
      <c r="FGB232" s="135"/>
      <c r="FGC232" s="135"/>
      <c r="FGD232" s="135"/>
      <c r="FGE232" s="135"/>
      <c r="FGF232" s="135"/>
      <c r="FGG232" s="135"/>
      <c r="FGH232" s="135"/>
      <c r="FGI232" s="135"/>
      <c r="FGJ232" s="135"/>
      <c r="FGK232" s="135"/>
      <c r="FGL232" s="135"/>
      <c r="FGM232" s="135"/>
      <c r="FGN232" s="135"/>
      <c r="FGO232" s="135"/>
      <c r="FGP232" s="135"/>
      <c r="FGQ232" s="135"/>
      <c r="FGR232" s="135"/>
      <c r="FGS232" s="135"/>
      <c r="FGT232" s="135"/>
      <c r="FGU232" s="135"/>
      <c r="FGV232" s="135"/>
      <c r="FGW232" s="135"/>
      <c r="FGX232" s="135"/>
      <c r="FGY232" s="135"/>
      <c r="FGZ232" s="135"/>
      <c r="FHA232" s="135"/>
      <c r="FHB232" s="135"/>
      <c r="FHC232" s="135"/>
      <c r="FHD232" s="135"/>
      <c r="FHE232" s="135"/>
      <c r="FHF232" s="135"/>
      <c r="FHG232" s="135"/>
      <c r="FHH232" s="135"/>
      <c r="FHI232" s="135"/>
      <c r="FHJ232" s="135"/>
      <c r="FHK232" s="135"/>
      <c r="FHL232" s="135"/>
      <c r="FHM232" s="135"/>
      <c r="FHN232" s="135"/>
      <c r="FHO232" s="135"/>
      <c r="FHP232" s="135"/>
      <c r="FHQ232" s="135"/>
      <c r="FHR232" s="135"/>
      <c r="FHS232" s="135"/>
      <c r="FHT232" s="135"/>
      <c r="FHU232" s="135"/>
      <c r="FHV232" s="135"/>
      <c r="FHW232" s="135"/>
      <c r="FHX232" s="135"/>
      <c r="FHY232" s="135"/>
      <c r="FHZ232" s="135"/>
      <c r="FIA232" s="135"/>
      <c r="FIB232" s="135"/>
      <c r="FIC232" s="135"/>
      <c r="FID232" s="135"/>
      <c r="FIE232" s="135"/>
      <c r="FIF232" s="135"/>
      <c r="FIG232" s="135"/>
      <c r="FIH232" s="135"/>
      <c r="FII232" s="135"/>
      <c r="FIJ232" s="135"/>
      <c r="FIK232" s="135"/>
      <c r="FIL232" s="135"/>
      <c r="FIM232" s="135"/>
      <c r="FIN232" s="135"/>
      <c r="FIO232" s="135"/>
      <c r="FIP232" s="135"/>
      <c r="FIQ232" s="135"/>
      <c r="FIR232" s="135"/>
      <c r="FIS232" s="135"/>
      <c r="FIT232" s="135"/>
      <c r="FIU232" s="135"/>
      <c r="FIV232" s="135"/>
      <c r="FIW232" s="135"/>
      <c r="FIX232" s="135"/>
      <c r="FIY232" s="135"/>
      <c r="FIZ232" s="135"/>
      <c r="FJA232" s="135"/>
      <c r="FJB232" s="135"/>
      <c r="FJC232" s="135"/>
      <c r="FJD232" s="135"/>
      <c r="FJE232" s="135"/>
      <c r="FJF232" s="135"/>
      <c r="FJG232" s="135"/>
      <c r="FJH232" s="135"/>
      <c r="FJI232" s="135"/>
      <c r="FJJ232" s="135"/>
      <c r="FJK232" s="135"/>
      <c r="FJL232" s="135"/>
      <c r="FJM232" s="135"/>
      <c r="FJN232" s="135"/>
      <c r="FJO232" s="135"/>
      <c r="FJP232" s="135"/>
      <c r="FJQ232" s="135"/>
      <c r="FJR232" s="135"/>
      <c r="FJS232" s="135"/>
      <c r="FJT232" s="135"/>
      <c r="FJU232" s="135"/>
      <c r="FJV232" s="135"/>
      <c r="FJW232" s="135"/>
      <c r="FJX232" s="135"/>
      <c r="FJY232" s="135"/>
      <c r="FJZ232" s="135"/>
      <c r="FKA232" s="135"/>
      <c r="FKB232" s="135"/>
      <c r="FKC232" s="135"/>
      <c r="FKD232" s="135"/>
      <c r="FKE232" s="135"/>
      <c r="FKF232" s="135"/>
      <c r="FKG232" s="135"/>
      <c r="FKH232" s="135"/>
      <c r="FKI232" s="135"/>
      <c r="FKJ232" s="135"/>
      <c r="FKK232" s="135"/>
      <c r="FKL232" s="135"/>
      <c r="FKM232" s="135"/>
      <c r="FKN232" s="135"/>
      <c r="FKO232" s="135"/>
      <c r="FKP232" s="135"/>
      <c r="FKQ232" s="135"/>
      <c r="FKR232" s="135"/>
      <c r="FKS232" s="135"/>
      <c r="FKT232" s="135"/>
      <c r="FKU232" s="135"/>
      <c r="FKV232" s="135"/>
      <c r="FKW232" s="135"/>
      <c r="FKX232" s="135"/>
      <c r="FKY232" s="135"/>
      <c r="FKZ232" s="135"/>
      <c r="FLA232" s="135"/>
      <c r="FLB232" s="135"/>
      <c r="FLC232" s="135"/>
      <c r="FLD232" s="135"/>
      <c r="FLE232" s="135"/>
      <c r="FLF232" s="135"/>
      <c r="FLG232" s="135"/>
      <c r="FLH232" s="135"/>
      <c r="FLI232" s="135"/>
      <c r="FLJ232" s="135"/>
      <c r="FLK232" s="135"/>
      <c r="FLL232" s="135"/>
      <c r="FLM232" s="135"/>
      <c r="FLN232" s="135"/>
      <c r="FLO232" s="135"/>
      <c r="FLP232" s="135"/>
      <c r="FLQ232" s="135"/>
      <c r="FLR232" s="135"/>
      <c r="FLS232" s="135"/>
      <c r="FLT232" s="135"/>
      <c r="FLU232" s="135"/>
      <c r="FLV232" s="135"/>
      <c r="FLW232" s="135"/>
      <c r="FLX232" s="135"/>
      <c r="FLY232" s="135"/>
      <c r="FLZ232" s="135"/>
      <c r="FMA232" s="135"/>
      <c r="FMB232" s="135"/>
      <c r="FMC232" s="135"/>
      <c r="FMD232" s="135"/>
      <c r="FME232" s="135"/>
      <c r="FMF232" s="135"/>
      <c r="FMG232" s="135"/>
      <c r="FMH232" s="135"/>
      <c r="FMI232" s="135"/>
      <c r="FMJ232" s="135"/>
      <c r="FMK232" s="135"/>
      <c r="FML232" s="135"/>
      <c r="FMM232" s="135"/>
      <c r="FMN232" s="135"/>
      <c r="FMO232" s="135"/>
      <c r="FMP232" s="135"/>
      <c r="FMQ232" s="135"/>
      <c r="FMR232" s="135"/>
      <c r="FMS232" s="135"/>
      <c r="FMT232" s="135"/>
      <c r="FMU232" s="135"/>
      <c r="FMV232" s="135"/>
      <c r="FMW232" s="135"/>
      <c r="FMX232" s="135"/>
      <c r="FMY232" s="135"/>
      <c r="FMZ232" s="135"/>
      <c r="FNA232" s="135"/>
      <c r="FNB232" s="135"/>
      <c r="FNC232" s="135"/>
      <c r="FND232" s="135"/>
      <c r="FNE232" s="135"/>
      <c r="FNF232" s="135"/>
      <c r="FNG232" s="135"/>
      <c r="FNH232" s="135"/>
      <c r="FNI232" s="135"/>
      <c r="FNJ232" s="135"/>
      <c r="FNK232" s="135"/>
      <c r="FNL232" s="135"/>
      <c r="FNM232" s="135"/>
      <c r="FNN232" s="135"/>
      <c r="FNO232" s="135"/>
      <c r="FNP232" s="135"/>
      <c r="FNQ232" s="135"/>
      <c r="FNR232" s="135"/>
      <c r="FNS232" s="135"/>
      <c r="FNT232" s="135"/>
      <c r="FNU232" s="135"/>
      <c r="FNV232" s="135"/>
      <c r="FNW232" s="135"/>
      <c r="FNX232" s="135"/>
      <c r="FNY232" s="135"/>
      <c r="FNZ232" s="135"/>
      <c r="FOA232" s="135"/>
      <c r="FOB232" s="135"/>
      <c r="FOC232" s="135"/>
      <c r="FOD232" s="135"/>
      <c r="FOE232" s="135"/>
      <c r="FOF232" s="135"/>
      <c r="FOG232" s="135"/>
      <c r="FOH232" s="135"/>
      <c r="FOI232" s="135"/>
      <c r="FOJ232" s="135"/>
      <c r="FOK232" s="135"/>
      <c r="FOL232" s="135"/>
      <c r="FOM232" s="135"/>
      <c r="FON232" s="135"/>
      <c r="FOO232" s="135"/>
      <c r="FOP232" s="135"/>
      <c r="FOQ232" s="135"/>
      <c r="FOR232" s="135"/>
      <c r="FOS232" s="135"/>
      <c r="FOT232" s="135"/>
      <c r="FOU232" s="135"/>
      <c r="FOV232" s="135"/>
      <c r="FOW232" s="135"/>
      <c r="FOX232" s="135"/>
      <c r="FOY232" s="135"/>
      <c r="FOZ232" s="135"/>
      <c r="FPA232" s="135"/>
      <c r="FPB232" s="135"/>
      <c r="FPC232" s="135"/>
      <c r="FPD232" s="135"/>
      <c r="FPE232" s="135"/>
      <c r="FPF232" s="135"/>
      <c r="FPG232" s="135"/>
      <c r="FPH232" s="135"/>
      <c r="FPI232" s="135"/>
      <c r="FPJ232" s="135"/>
      <c r="FPK232" s="135"/>
      <c r="FPL232" s="135"/>
      <c r="FPM232" s="135"/>
      <c r="FPN232" s="135"/>
      <c r="FPO232" s="135"/>
      <c r="FPP232" s="135"/>
      <c r="FPQ232" s="135"/>
      <c r="FPR232" s="135"/>
      <c r="FPS232" s="135"/>
      <c r="FPT232" s="135"/>
      <c r="FPU232" s="135"/>
      <c r="FPV232" s="135"/>
      <c r="FPW232" s="135"/>
      <c r="FPX232" s="135"/>
      <c r="FPY232" s="135"/>
      <c r="FPZ232" s="135"/>
      <c r="FQA232" s="135"/>
      <c r="FQB232" s="135"/>
      <c r="FQC232" s="135"/>
      <c r="FQD232" s="135"/>
      <c r="FQE232" s="135"/>
      <c r="FQF232" s="135"/>
      <c r="FQG232" s="135"/>
      <c r="FQH232" s="135"/>
      <c r="FQI232" s="135"/>
      <c r="FQJ232" s="135"/>
      <c r="FQK232" s="135"/>
      <c r="FQL232" s="135"/>
      <c r="FQM232" s="135"/>
      <c r="FQN232" s="135"/>
      <c r="FQO232" s="135"/>
      <c r="FQP232" s="135"/>
      <c r="FQQ232" s="135"/>
      <c r="FQR232" s="135"/>
      <c r="FQS232" s="135"/>
      <c r="FQT232" s="135"/>
      <c r="FQU232" s="135"/>
      <c r="FQV232" s="135"/>
      <c r="FQW232" s="135"/>
      <c r="FQX232" s="135"/>
      <c r="FQY232" s="135"/>
      <c r="FQZ232" s="135"/>
      <c r="FRA232" s="135"/>
      <c r="FRB232" s="135"/>
      <c r="FRC232" s="135"/>
      <c r="FRD232" s="135"/>
      <c r="FRE232" s="135"/>
      <c r="FRF232" s="135"/>
      <c r="FRG232" s="135"/>
      <c r="FRH232" s="135"/>
      <c r="FRI232" s="135"/>
      <c r="FRJ232" s="135"/>
      <c r="FRK232" s="135"/>
      <c r="FRL232" s="135"/>
      <c r="FRM232" s="135"/>
      <c r="FRN232" s="135"/>
      <c r="FRO232" s="135"/>
      <c r="FRP232" s="135"/>
      <c r="FRQ232" s="135"/>
      <c r="FRR232" s="135"/>
      <c r="FRS232" s="135"/>
      <c r="FRT232" s="135"/>
      <c r="FRU232" s="135"/>
      <c r="FRV232" s="135"/>
      <c r="FRW232" s="135"/>
      <c r="FRX232" s="135"/>
      <c r="FRY232" s="135"/>
      <c r="FRZ232" s="135"/>
      <c r="FSA232" s="135"/>
      <c r="FSB232" s="135"/>
      <c r="FSC232" s="135"/>
      <c r="FSD232" s="135"/>
      <c r="FSE232" s="135"/>
      <c r="FSF232" s="135"/>
      <c r="FSG232" s="135"/>
      <c r="FSH232" s="135"/>
      <c r="FSI232" s="135"/>
      <c r="FSJ232" s="135"/>
      <c r="FSK232" s="135"/>
      <c r="FSL232" s="135"/>
      <c r="FSM232" s="135"/>
      <c r="FSN232" s="135"/>
      <c r="FSO232" s="135"/>
      <c r="FSP232" s="135"/>
      <c r="FSQ232" s="135"/>
      <c r="FSR232" s="135"/>
      <c r="FSS232" s="135"/>
      <c r="FST232" s="135"/>
      <c r="FSU232" s="135"/>
      <c r="FSV232" s="135"/>
      <c r="FSW232" s="135"/>
      <c r="FSX232" s="135"/>
      <c r="FSY232" s="135"/>
      <c r="FSZ232" s="135"/>
      <c r="FTA232" s="135"/>
      <c r="FTB232" s="135"/>
      <c r="FTC232" s="135"/>
      <c r="FTD232" s="135"/>
      <c r="FTE232" s="135"/>
      <c r="FTF232" s="135"/>
      <c r="FTG232" s="135"/>
      <c r="FTH232" s="135"/>
      <c r="FTI232" s="135"/>
      <c r="FTJ232" s="135"/>
      <c r="FTK232" s="135"/>
      <c r="FTL232" s="135"/>
      <c r="FTM232" s="135"/>
      <c r="FTN232" s="135"/>
      <c r="FTO232" s="135"/>
      <c r="FTP232" s="135"/>
      <c r="FTQ232" s="135"/>
      <c r="FTR232" s="135"/>
      <c r="FTS232" s="135"/>
      <c r="FTT232" s="135"/>
      <c r="FTU232" s="135"/>
      <c r="FTV232" s="135"/>
      <c r="FTW232" s="135"/>
      <c r="FTX232" s="135"/>
      <c r="FTY232" s="135"/>
      <c r="FTZ232" s="135"/>
      <c r="FUA232" s="135"/>
      <c r="FUB232" s="135"/>
      <c r="FUC232" s="135"/>
      <c r="FUD232" s="135"/>
      <c r="FUE232" s="135"/>
      <c r="FUF232" s="135"/>
      <c r="FUG232" s="135"/>
      <c r="FUH232" s="135"/>
      <c r="FUI232" s="135"/>
      <c r="FUJ232" s="135"/>
      <c r="FUK232" s="135"/>
      <c r="FUL232" s="135"/>
      <c r="FUM232" s="135"/>
      <c r="FUN232" s="135"/>
      <c r="FUO232" s="135"/>
      <c r="FUP232" s="135"/>
      <c r="FUQ232" s="135"/>
      <c r="FUR232" s="135"/>
      <c r="FUS232" s="135"/>
      <c r="FUT232" s="135"/>
      <c r="FUU232" s="135"/>
      <c r="FUV232" s="135"/>
      <c r="FUW232" s="135"/>
      <c r="FUX232" s="135"/>
      <c r="FUY232" s="135"/>
      <c r="FUZ232" s="135"/>
      <c r="FVA232" s="135"/>
      <c r="FVB232" s="135"/>
      <c r="FVC232" s="135"/>
      <c r="FVD232" s="135"/>
      <c r="FVE232" s="135"/>
      <c r="FVF232" s="135"/>
      <c r="FVG232" s="135"/>
      <c r="FVH232" s="135"/>
      <c r="FVI232" s="135"/>
      <c r="FVJ232" s="135"/>
      <c r="FVK232" s="135"/>
      <c r="FVL232" s="135"/>
      <c r="FVM232" s="135"/>
      <c r="FVN232" s="135"/>
      <c r="FVO232" s="135"/>
      <c r="FVP232" s="135"/>
      <c r="FVQ232" s="135"/>
      <c r="FVR232" s="135"/>
      <c r="FVS232" s="135"/>
      <c r="FVT232" s="135"/>
      <c r="FVU232" s="135"/>
      <c r="FVV232" s="135"/>
      <c r="FVW232" s="135"/>
      <c r="FVX232" s="135"/>
      <c r="FVY232" s="135"/>
      <c r="FVZ232" s="135"/>
      <c r="FWA232" s="135"/>
      <c r="FWB232" s="135"/>
      <c r="FWC232" s="135"/>
      <c r="FWD232" s="135"/>
      <c r="FWE232" s="135"/>
      <c r="FWF232" s="135"/>
      <c r="FWG232" s="135"/>
      <c r="FWH232" s="135"/>
      <c r="FWI232" s="135"/>
      <c r="FWJ232" s="135"/>
      <c r="FWK232" s="135"/>
      <c r="FWL232" s="135"/>
      <c r="FWM232" s="135"/>
      <c r="FWN232" s="135"/>
      <c r="FWO232" s="135"/>
      <c r="FWP232" s="135"/>
      <c r="FWQ232" s="135"/>
      <c r="FWR232" s="135"/>
      <c r="FWS232" s="135"/>
      <c r="FWT232" s="135"/>
      <c r="FWU232" s="135"/>
      <c r="FWV232" s="135"/>
      <c r="FWW232" s="135"/>
      <c r="FWX232" s="135"/>
      <c r="FWY232" s="135"/>
      <c r="FWZ232" s="135"/>
      <c r="FXA232" s="135"/>
      <c r="FXB232" s="135"/>
      <c r="FXC232" s="135"/>
      <c r="FXD232" s="135"/>
      <c r="FXE232" s="135"/>
      <c r="FXF232" s="135"/>
      <c r="FXG232" s="135"/>
      <c r="FXH232" s="135"/>
      <c r="FXI232" s="135"/>
      <c r="FXJ232" s="135"/>
      <c r="FXK232" s="135"/>
      <c r="FXL232" s="135"/>
      <c r="FXM232" s="135"/>
      <c r="FXN232" s="135"/>
      <c r="FXO232" s="135"/>
      <c r="FXP232" s="135"/>
      <c r="FXQ232" s="135"/>
      <c r="FXR232" s="135"/>
      <c r="FXS232" s="135"/>
      <c r="FXT232" s="135"/>
      <c r="FXU232" s="135"/>
      <c r="FXV232" s="135"/>
      <c r="FXW232" s="135"/>
      <c r="FXX232" s="135"/>
      <c r="FXY232" s="135"/>
      <c r="FXZ232" s="135"/>
      <c r="FYA232" s="135"/>
      <c r="FYB232" s="135"/>
      <c r="FYC232" s="135"/>
      <c r="FYD232" s="135"/>
      <c r="FYE232" s="135"/>
      <c r="FYF232" s="135"/>
      <c r="FYG232" s="135"/>
      <c r="FYH232" s="135"/>
      <c r="FYI232" s="135"/>
      <c r="FYJ232" s="135"/>
      <c r="FYK232" s="135"/>
      <c r="FYL232" s="135"/>
      <c r="FYM232" s="135"/>
      <c r="FYN232" s="135"/>
      <c r="FYO232" s="135"/>
      <c r="FYP232" s="135"/>
      <c r="FYQ232" s="135"/>
      <c r="FYR232" s="135"/>
      <c r="FYS232" s="135"/>
      <c r="FYT232" s="135"/>
      <c r="FYU232" s="135"/>
      <c r="FYV232" s="135"/>
      <c r="FYW232" s="135"/>
      <c r="FYX232" s="135"/>
      <c r="FYY232" s="135"/>
      <c r="FYZ232" s="135"/>
      <c r="FZA232" s="135"/>
      <c r="FZB232" s="135"/>
      <c r="FZC232" s="135"/>
      <c r="FZD232" s="135"/>
      <c r="FZE232" s="135"/>
      <c r="FZF232" s="135"/>
      <c r="FZG232" s="135"/>
      <c r="FZH232" s="135"/>
      <c r="FZI232" s="135"/>
      <c r="FZJ232" s="135"/>
      <c r="FZK232" s="135"/>
      <c r="FZL232" s="135"/>
      <c r="FZM232" s="135"/>
      <c r="FZN232" s="135"/>
      <c r="FZO232" s="135"/>
      <c r="FZP232" s="135"/>
      <c r="FZQ232" s="135"/>
      <c r="FZR232" s="135"/>
      <c r="FZS232" s="135"/>
      <c r="FZT232" s="135"/>
      <c r="FZU232" s="135"/>
      <c r="FZV232" s="135"/>
      <c r="FZW232" s="135"/>
      <c r="FZX232" s="135"/>
      <c r="FZY232" s="135"/>
      <c r="FZZ232" s="135"/>
      <c r="GAA232" s="135"/>
      <c r="GAB232" s="135"/>
      <c r="GAC232" s="135"/>
      <c r="GAD232" s="135"/>
      <c r="GAE232" s="135"/>
      <c r="GAF232" s="135"/>
      <c r="GAG232" s="135"/>
      <c r="GAH232" s="135"/>
      <c r="GAI232" s="135"/>
      <c r="GAJ232" s="135"/>
      <c r="GAK232" s="135"/>
      <c r="GAL232" s="135"/>
      <c r="GAM232" s="135"/>
      <c r="GAN232" s="135"/>
      <c r="GAO232" s="135"/>
      <c r="GAP232" s="135"/>
      <c r="GAQ232" s="135"/>
      <c r="GAR232" s="135"/>
      <c r="GAS232" s="135"/>
      <c r="GAT232" s="135"/>
      <c r="GAU232" s="135"/>
      <c r="GAV232" s="135"/>
      <c r="GAW232" s="135"/>
      <c r="GAX232" s="135"/>
      <c r="GAY232" s="135"/>
      <c r="GAZ232" s="135"/>
      <c r="GBA232" s="135"/>
      <c r="GBB232" s="135"/>
      <c r="GBC232" s="135"/>
      <c r="GBD232" s="135"/>
      <c r="GBE232" s="135"/>
      <c r="GBF232" s="135"/>
      <c r="GBG232" s="135"/>
      <c r="GBH232" s="135"/>
      <c r="GBI232" s="135"/>
      <c r="GBJ232" s="135"/>
      <c r="GBK232" s="135"/>
      <c r="GBL232" s="135"/>
      <c r="GBM232" s="135"/>
      <c r="GBN232" s="135"/>
      <c r="GBO232" s="135"/>
      <c r="GBP232" s="135"/>
      <c r="GBQ232" s="135"/>
      <c r="GBR232" s="135"/>
      <c r="GBS232" s="135"/>
      <c r="GBT232" s="135"/>
      <c r="GBU232" s="135"/>
      <c r="GBV232" s="135"/>
      <c r="GBW232" s="135"/>
      <c r="GBX232" s="135"/>
      <c r="GBY232" s="135"/>
      <c r="GBZ232" s="135"/>
      <c r="GCA232" s="135"/>
      <c r="GCB232" s="135"/>
      <c r="GCC232" s="135"/>
      <c r="GCD232" s="135"/>
      <c r="GCE232" s="135"/>
      <c r="GCF232" s="135"/>
      <c r="GCG232" s="135"/>
      <c r="GCH232" s="135"/>
      <c r="GCI232" s="135"/>
      <c r="GCJ232" s="135"/>
      <c r="GCK232" s="135"/>
      <c r="GCL232" s="135"/>
      <c r="GCM232" s="135"/>
      <c r="GCN232" s="135"/>
      <c r="GCO232" s="135"/>
      <c r="GCP232" s="135"/>
      <c r="GCQ232" s="135"/>
      <c r="GCR232" s="135"/>
      <c r="GCS232" s="135"/>
      <c r="GCT232" s="135"/>
      <c r="GCU232" s="135"/>
      <c r="GCV232" s="135"/>
      <c r="GCW232" s="135"/>
      <c r="GCX232" s="135"/>
      <c r="GCY232" s="135"/>
      <c r="GCZ232" s="135"/>
      <c r="GDA232" s="135"/>
      <c r="GDB232" s="135"/>
      <c r="GDC232" s="135"/>
      <c r="GDD232" s="135"/>
      <c r="GDE232" s="135"/>
      <c r="GDF232" s="135"/>
      <c r="GDG232" s="135"/>
      <c r="GDH232" s="135"/>
      <c r="GDI232" s="135"/>
      <c r="GDJ232" s="135"/>
      <c r="GDK232" s="135"/>
      <c r="GDL232" s="135"/>
      <c r="GDM232" s="135"/>
      <c r="GDN232" s="135"/>
      <c r="GDO232" s="135"/>
      <c r="GDP232" s="135"/>
      <c r="GDQ232" s="135"/>
      <c r="GDR232" s="135"/>
      <c r="GDS232" s="135"/>
      <c r="GDT232" s="135"/>
      <c r="GDU232" s="135"/>
      <c r="GDV232" s="135"/>
      <c r="GDW232" s="135"/>
      <c r="GDX232" s="135"/>
      <c r="GDY232" s="135"/>
      <c r="GDZ232" s="135"/>
      <c r="GEA232" s="135"/>
      <c r="GEB232" s="135"/>
      <c r="GEC232" s="135"/>
      <c r="GED232" s="135"/>
      <c r="GEE232" s="135"/>
      <c r="GEF232" s="135"/>
      <c r="GEG232" s="135"/>
      <c r="GEH232" s="135"/>
      <c r="GEI232" s="135"/>
      <c r="GEJ232" s="135"/>
      <c r="GEK232" s="135"/>
      <c r="GEL232" s="135"/>
      <c r="GEM232" s="135"/>
      <c r="GEN232" s="135"/>
      <c r="GEO232" s="135"/>
      <c r="GEP232" s="135"/>
      <c r="GEQ232" s="135"/>
      <c r="GER232" s="135"/>
      <c r="GES232" s="135"/>
      <c r="GET232" s="135"/>
      <c r="GEU232" s="135"/>
      <c r="GEV232" s="135"/>
      <c r="GEW232" s="135"/>
      <c r="GEX232" s="135"/>
      <c r="GEY232" s="135"/>
      <c r="GEZ232" s="135"/>
      <c r="GFA232" s="135"/>
      <c r="GFB232" s="135"/>
      <c r="GFC232" s="135"/>
      <c r="GFD232" s="135"/>
      <c r="GFE232" s="135"/>
      <c r="GFF232" s="135"/>
      <c r="GFG232" s="135"/>
      <c r="GFH232" s="135"/>
      <c r="GFI232" s="135"/>
      <c r="GFJ232" s="135"/>
      <c r="GFK232" s="135"/>
      <c r="GFL232" s="135"/>
      <c r="GFM232" s="135"/>
      <c r="GFN232" s="135"/>
      <c r="GFO232" s="135"/>
      <c r="GFP232" s="135"/>
      <c r="GFQ232" s="135"/>
      <c r="GFR232" s="135"/>
      <c r="GFS232" s="135"/>
      <c r="GFT232" s="135"/>
      <c r="GFU232" s="135"/>
      <c r="GFV232" s="135"/>
      <c r="GFW232" s="135"/>
      <c r="GFX232" s="135"/>
      <c r="GFY232" s="135"/>
      <c r="GFZ232" s="135"/>
      <c r="GGA232" s="135"/>
      <c r="GGB232" s="135"/>
      <c r="GGC232" s="135"/>
      <c r="GGD232" s="135"/>
      <c r="GGE232" s="135"/>
      <c r="GGF232" s="135"/>
      <c r="GGG232" s="135"/>
      <c r="GGH232" s="135"/>
      <c r="GGI232" s="135"/>
      <c r="GGJ232" s="135"/>
      <c r="GGK232" s="135"/>
      <c r="GGL232" s="135"/>
      <c r="GGM232" s="135"/>
      <c r="GGN232" s="135"/>
      <c r="GGO232" s="135"/>
      <c r="GGP232" s="135"/>
      <c r="GGQ232" s="135"/>
      <c r="GGR232" s="135"/>
      <c r="GGS232" s="135"/>
      <c r="GGT232" s="135"/>
      <c r="GGU232" s="135"/>
      <c r="GGV232" s="135"/>
      <c r="GGW232" s="135"/>
      <c r="GGX232" s="135"/>
      <c r="GGY232" s="135"/>
      <c r="GGZ232" s="135"/>
      <c r="GHA232" s="135"/>
      <c r="GHB232" s="135"/>
      <c r="GHC232" s="135"/>
      <c r="GHD232" s="135"/>
      <c r="GHE232" s="135"/>
      <c r="GHF232" s="135"/>
      <c r="GHG232" s="135"/>
      <c r="GHH232" s="135"/>
      <c r="GHI232" s="135"/>
      <c r="GHJ232" s="135"/>
      <c r="GHK232" s="135"/>
      <c r="GHL232" s="135"/>
      <c r="GHM232" s="135"/>
      <c r="GHN232" s="135"/>
      <c r="GHO232" s="135"/>
      <c r="GHP232" s="135"/>
      <c r="GHQ232" s="135"/>
      <c r="GHR232" s="135"/>
      <c r="GHS232" s="135"/>
      <c r="GHT232" s="135"/>
      <c r="GHU232" s="135"/>
      <c r="GHV232" s="135"/>
      <c r="GHW232" s="135"/>
      <c r="GHX232" s="135"/>
      <c r="GHY232" s="135"/>
      <c r="GHZ232" s="135"/>
      <c r="GIA232" s="135"/>
      <c r="GIB232" s="135"/>
      <c r="GIC232" s="135"/>
      <c r="GID232" s="135"/>
      <c r="GIE232" s="135"/>
      <c r="GIF232" s="135"/>
      <c r="GIG232" s="135"/>
      <c r="GIH232" s="135"/>
      <c r="GII232" s="135"/>
      <c r="GIJ232" s="135"/>
      <c r="GIK232" s="135"/>
      <c r="GIL232" s="135"/>
      <c r="GIM232" s="135"/>
      <c r="GIN232" s="135"/>
      <c r="GIO232" s="135"/>
      <c r="GIP232" s="135"/>
      <c r="GIQ232" s="135"/>
      <c r="GIR232" s="135"/>
      <c r="GIS232" s="135"/>
      <c r="GIT232" s="135"/>
      <c r="GIU232" s="135"/>
      <c r="GIV232" s="135"/>
      <c r="GIW232" s="135"/>
      <c r="GIX232" s="135"/>
      <c r="GIY232" s="135"/>
      <c r="GIZ232" s="135"/>
      <c r="GJA232" s="135"/>
      <c r="GJB232" s="135"/>
      <c r="GJC232" s="135"/>
      <c r="GJD232" s="135"/>
      <c r="GJE232" s="135"/>
      <c r="GJF232" s="135"/>
      <c r="GJG232" s="135"/>
      <c r="GJH232" s="135"/>
      <c r="GJI232" s="135"/>
      <c r="GJJ232" s="135"/>
      <c r="GJK232" s="135"/>
      <c r="GJL232" s="135"/>
      <c r="GJM232" s="135"/>
      <c r="GJN232" s="135"/>
      <c r="GJO232" s="135"/>
      <c r="GJP232" s="135"/>
      <c r="GJQ232" s="135"/>
      <c r="GJR232" s="135"/>
      <c r="GJS232" s="135"/>
      <c r="GJT232" s="135"/>
      <c r="GJU232" s="135"/>
      <c r="GJV232" s="135"/>
      <c r="GJW232" s="135"/>
      <c r="GJX232" s="135"/>
      <c r="GJY232" s="135"/>
      <c r="GJZ232" s="135"/>
      <c r="GKA232" s="135"/>
      <c r="GKB232" s="135"/>
      <c r="GKC232" s="135"/>
      <c r="GKD232" s="135"/>
      <c r="GKE232" s="135"/>
      <c r="GKF232" s="135"/>
      <c r="GKG232" s="135"/>
      <c r="GKH232" s="135"/>
      <c r="GKI232" s="135"/>
      <c r="GKJ232" s="135"/>
      <c r="GKK232" s="135"/>
      <c r="GKL232" s="135"/>
      <c r="GKM232" s="135"/>
      <c r="GKN232" s="135"/>
      <c r="GKO232" s="135"/>
      <c r="GKP232" s="135"/>
      <c r="GKQ232" s="135"/>
      <c r="GKR232" s="135"/>
      <c r="GKS232" s="135"/>
      <c r="GKT232" s="135"/>
      <c r="GKU232" s="135"/>
      <c r="GKV232" s="135"/>
      <c r="GKW232" s="135"/>
      <c r="GKX232" s="135"/>
      <c r="GKY232" s="135"/>
      <c r="GKZ232" s="135"/>
      <c r="GLA232" s="135"/>
      <c r="GLB232" s="135"/>
      <c r="GLC232" s="135"/>
      <c r="GLD232" s="135"/>
      <c r="GLE232" s="135"/>
      <c r="GLF232" s="135"/>
      <c r="GLG232" s="135"/>
      <c r="GLH232" s="135"/>
      <c r="GLI232" s="135"/>
      <c r="GLJ232" s="135"/>
      <c r="GLK232" s="135"/>
      <c r="GLL232" s="135"/>
      <c r="GLM232" s="135"/>
      <c r="GLN232" s="135"/>
      <c r="GLO232" s="135"/>
      <c r="GLP232" s="135"/>
      <c r="GLQ232" s="135"/>
      <c r="GLR232" s="135"/>
      <c r="GLS232" s="135"/>
      <c r="GLT232" s="135"/>
      <c r="GLU232" s="135"/>
      <c r="GLV232" s="135"/>
      <c r="GLW232" s="135"/>
      <c r="GLX232" s="135"/>
      <c r="GLY232" s="135"/>
      <c r="GLZ232" s="135"/>
      <c r="GMA232" s="135"/>
      <c r="GMB232" s="135"/>
      <c r="GMC232" s="135"/>
      <c r="GMD232" s="135"/>
      <c r="GME232" s="135"/>
      <c r="GMF232" s="135"/>
      <c r="GMG232" s="135"/>
      <c r="GMH232" s="135"/>
      <c r="GMI232" s="135"/>
      <c r="GMJ232" s="135"/>
      <c r="GMK232" s="135"/>
      <c r="GML232" s="135"/>
      <c r="GMM232" s="135"/>
      <c r="GMN232" s="135"/>
      <c r="GMO232" s="135"/>
      <c r="GMP232" s="135"/>
      <c r="GMQ232" s="135"/>
      <c r="GMR232" s="135"/>
      <c r="GMS232" s="135"/>
      <c r="GMT232" s="135"/>
      <c r="GMU232" s="135"/>
      <c r="GMV232" s="135"/>
      <c r="GMW232" s="135"/>
      <c r="GMX232" s="135"/>
      <c r="GMY232" s="135"/>
      <c r="GMZ232" s="135"/>
      <c r="GNA232" s="135"/>
      <c r="GNB232" s="135"/>
      <c r="GNC232" s="135"/>
      <c r="GND232" s="135"/>
      <c r="GNE232" s="135"/>
      <c r="GNF232" s="135"/>
      <c r="GNG232" s="135"/>
      <c r="GNH232" s="135"/>
      <c r="GNI232" s="135"/>
      <c r="GNJ232" s="135"/>
      <c r="GNK232" s="135"/>
      <c r="GNL232" s="135"/>
      <c r="GNM232" s="135"/>
      <c r="GNN232" s="135"/>
      <c r="GNO232" s="135"/>
      <c r="GNP232" s="135"/>
      <c r="GNQ232" s="135"/>
      <c r="GNR232" s="135"/>
      <c r="GNS232" s="135"/>
      <c r="GNT232" s="135"/>
      <c r="GNU232" s="135"/>
      <c r="GNV232" s="135"/>
      <c r="GNW232" s="135"/>
      <c r="GNX232" s="135"/>
      <c r="GNY232" s="135"/>
      <c r="GNZ232" s="135"/>
      <c r="GOA232" s="135"/>
      <c r="GOB232" s="135"/>
      <c r="GOC232" s="135"/>
      <c r="GOD232" s="135"/>
      <c r="GOE232" s="135"/>
      <c r="GOF232" s="135"/>
      <c r="GOG232" s="135"/>
      <c r="GOH232" s="135"/>
      <c r="GOI232" s="135"/>
      <c r="GOJ232" s="135"/>
      <c r="GOK232" s="135"/>
      <c r="GOL232" s="135"/>
      <c r="GOM232" s="135"/>
      <c r="GON232" s="135"/>
      <c r="GOO232" s="135"/>
      <c r="GOP232" s="135"/>
      <c r="GOQ232" s="135"/>
      <c r="GOR232" s="135"/>
      <c r="GOS232" s="135"/>
      <c r="GOT232" s="135"/>
      <c r="GOU232" s="135"/>
      <c r="GOV232" s="135"/>
      <c r="GOW232" s="135"/>
      <c r="GOX232" s="135"/>
      <c r="GOY232" s="135"/>
      <c r="GOZ232" s="135"/>
      <c r="GPA232" s="135"/>
      <c r="GPB232" s="135"/>
      <c r="GPC232" s="135"/>
      <c r="GPD232" s="135"/>
      <c r="GPE232" s="135"/>
      <c r="GPF232" s="135"/>
      <c r="GPG232" s="135"/>
      <c r="GPH232" s="135"/>
      <c r="GPI232" s="135"/>
      <c r="GPJ232" s="135"/>
      <c r="GPK232" s="135"/>
      <c r="GPL232" s="135"/>
      <c r="GPM232" s="135"/>
      <c r="GPN232" s="135"/>
      <c r="GPO232" s="135"/>
      <c r="GPP232" s="135"/>
      <c r="GPQ232" s="135"/>
      <c r="GPR232" s="135"/>
      <c r="GPS232" s="135"/>
      <c r="GPT232" s="135"/>
      <c r="GPU232" s="135"/>
      <c r="GPV232" s="135"/>
      <c r="GPW232" s="135"/>
      <c r="GPX232" s="135"/>
      <c r="GPY232" s="135"/>
      <c r="GPZ232" s="135"/>
      <c r="GQA232" s="135"/>
      <c r="GQB232" s="135"/>
      <c r="GQC232" s="135"/>
      <c r="GQD232" s="135"/>
      <c r="GQE232" s="135"/>
      <c r="GQF232" s="135"/>
      <c r="GQG232" s="135"/>
      <c r="GQH232" s="135"/>
      <c r="GQI232" s="135"/>
      <c r="GQJ232" s="135"/>
      <c r="GQK232" s="135"/>
      <c r="GQL232" s="135"/>
      <c r="GQM232" s="135"/>
      <c r="GQN232" s="135"/>
      <c r="GQO232" s="135"/>
      <c r="GQP232" s="135"/>
      <c r="GQQ232" s="135"/>
      <c r="GQR232" s="135"/>
      <c r="GQS232" s="135"/>
      <c r="GQT232" s="135"/>
      <c r="GQU232" s="135"/>
      <c r="GQV232" s="135"/>
      <c r="GQW232" s="135"/>
      <c r="GQX232" s="135"/>
      <c r="GQY232" s="135"/>
      <c r="GQZ232" s="135"/>
      <c r="GRA232" s="135"/>
      <c r="GRB232" s="135"/>
      <c r="GRC232" s="135"/>
      <c r="GRD232" s="135"/>
      <c r="GRE232" s="135"/>
      <c r="GRF232" s="135"/>
      <c r="GRG232" s="135"/>
      <c r="GRH232" s="135"/>
      <c r="GRI232" s="135"/>
      <c r="GRJ232" s="135"/>
      <c r="GRK232" s="135"/>
      <c r="GRL232" s="135"/>
      <c r="GRM232" s="135"/>
      <c r="GRN232" s="135"/>
      <c r="GRO232" s="135"/>
      <c r="GRP232" s="135"/>
      <c r="GRQ232" s="135"/>
      <c r="GRR232" s="135"/>
      <c r="GRS232" s="135"/>
      <c r="GRT232" s="135"/>
      <c r="GRU232" s="135"/>
      <c r="GRV232" s="135"/>
      <c r="GRW232" s="135"/>
      <c r="GRX232" s="135"/>
      <c r="GRY232" s="135"/>
      <c r="GRZ232" s="135"/>
      <c r="GSA232" s="135"/>
      <c r="GSB232" s="135"/>
      <c r="GSC232" s="135"/>
      <c r="GSD232" s="135"/>
      <c r="GSE232" s="135"/>
      <c r="GSF232" s="135"/>
      <c r="GSG232" s="135"/>
      <c r="GSH232" s="135"/>
      <c r="GSI232" s="135"/>
      <c r="GSJ232" s="135"/>
      <c r="GSK232" s="135"/>
      <c r="GSL232" s="135"/>
      <c r="GSM232" s="135"/>
      <c r="GSN232" s="135"/>
      <c r="GSO232" s="135"/>
      <c r="GSP232" s="135"/>
      <c r="GSQ232" s="135"/>
      <c r="GSR232" s="135"/>
      <c r="GSS232" s="135"/>
      <c r="GST232" s="135"/>
      <c r="GSU232" s="135"/>
      <c r="GSV232" s="135"/>
      <c r="GSW232" s="135"/>
      <c r="GSX232" s="135"/>
      <c r="GSY232" s="135"/>
      <c r="GSZ232" s="135"/>
      <c r="GTA232" s="135"/>
      <c r="GTB232" s="135"/>
      <c r="GTC232" s="135"/>
      <c r="GTD232" s="135"/>
      <c r="GTE232" s="135"/>
      <c r="GTF232" s="135"/>
      <c r="GTG232" s="135"/>
      <c r="GTH232" s="135"/>
      <c r="GTI232" s="135"/>
      <c r="GTJ232" s="135"/>
      <c r="GTK232" s="135"/>
      <c r="GTL232" s="135"/>
      <c r="GTM232" s="135"/>
      <c r="GTN232" s="135"/>
      <c r="GTO232" s="135"/>
      <c r="GTP232" s="135"/>
      <c r="GTQ232" s="135"/>
      <c r="GTR232" s="135"/>
      <c r="GTS232" s="135"/>
      <c r="GTT232" s="135"/>
      <c r="GTU232" s="135"/>
      <c r="GTV232" s="135"/>
      <c r="GTW232" s="135"/>
      <c r="GTX232" s="135"/>
      <c r="GTY232" s="135"/>
      <c r="GTZ232" s="135"/>
      <c r="GUA232" s="135"/>
      <c r="GUB232" s="135"/>
      <c r="GUC232" s="135"/>
      <c r="GUD232" s="135"/>
      <c r="GUE232" s="135"/>
      <c r="GUF232" s="135"/>
      <c r="GUG232" s="135"/>
      <c r="GUH232" s="135"/>
      <c r="GUI232" s="135"/>
      <c r="GUJ232" s="135"/>
      <c r="GUK232" s="135"/>
      <c r="GUL232" s="135"/>
      <c r="GUM232" s="135"/>
      <c r="GUN232" s="135"/>
      <c r="GUO232" s="135"/>
      <c r="GUP232" s="135"/>
      <c r="GUQ232" s="135"/>
      <c r="GUR232" s="135"/>
      <c r="GUS232" s="135"/>
      <c r="GUT232" s="135"/>
      <c r="GUU232" s="135"/>
      <c r="GUV232" s="135"/>
      <c r="GUW232" s="135"/>
      <c r="GUX232" s="135"/>
      <c r="GUY232" s="135"/>
      <c r="GUZ232" s="135"/>
      <c r="GVA232" s="135"/>
      <c r="GVB232" s="135"/>
      <c r="GVC232" s="135"/>
      <c r="GVD232" s="135"/>
      <c r="GVE232" s="135"/>
      <c r="GVF232" s="135"/>
      <c r="GVG232" s="135"/>
      <c r="GVH232" s="135"/>
      <c r="GVI232" s="135"/>
      <c r="GVJ232" s="135"/>
      <c r="GVK232" s="135"/>
      <c r="GVL232" s="135"/>
      <c r="GVM232" s="135"/>
      <c r="GVN232" s="135"/>
      <c r="GVO232" s="135"/>
      <c r="GVP232" s="135"/>
      <c r="GVQ232" s="135"/>
      <c r="GVR232" s="135"/>
      <c r="GVS232" s="135"/>
      <c r="GVT232" s="135"/>
      <c r="GVU232" s="135"/>
      <c r="GVV232" s="135"/>
      <c r="GVW232" s="135"/>
      <c r="GVX232" s="135"/>
      <c r="GVY232" s="135"/>
      <c r="GVZ232" s="135"/>
      <c r="GWA232" s="135"/>
      <c r="GWB232" s="135"/>
      <c r="GWC232" s="135"/>
      <c r="GWD232" s="135"/>
      <c r="GWE232" s="135"/>
      <c r="GWF232" s="135"/>
      <c r="GWG232" s="135"/>
      <c r="GWH232" s="135"/>
      <c r="GWI232" s="135"/>
      <c r="GWJ232" s="135"/>
      <c r="GWK232" s="135"/>
      <c r="GWL232" s="135"/>
      <c r="GWM232" s="135"/>
      <c r="GWN232" s="135"/>
      <c r="GWO232" s="135"/>
      <c r="GWP232" s="135"/>
      <c r="GWQ232" s="135"/>
      <c r="GWR232" s="135"/>
      <c r="GWS232" s="135"/>
      <c r="GWT232" s="135"/>
      <c r="GWU232" s="135"/>
      <c r="GWV232" s="135"/>
      <c r="GWW232" s="135"/>
      <c r="GWX232" s="135"/>
      <c r="GWY232" s="135"/>
      <c r="GWZ232" s="135"/>
      <c r="GXA232" s="135"/>
      <c r="GXB232" s="135"/>
      <c r="GXC232" s="135"/>
      <c r="GXD232" s="135"/>
      <c r="GXE232" s="135"/>
      <c r="GXF232" s="135"/>
      <c r="GXG232" s="135"/>
      <c r="GXH232" s="135"/>
      <c r="GXI232" s="135"/>
      <c r="GXJ232" s="135"/>
      <c r="GXK232" s="135"/>
      <c r="GXL232" s="135"/>
      <c r="GXM232" s="135"/>
      <c r="GXN232" s="135"/>
      <c r="GXO232" s="135"/>
      <c r="GXP232" s="135"/>
      <c r="GXQ232" s="135"/>
      <c r="GXR232" s="135"/>
      <c r="GXS232" s="135"/>
      <c r="GXT232" s="135"/>
      <c r="GXU232" s="135"/>
      <c r="GXV232" s="135"/>
      <c r="GXW232" s="135"/>
      <c r="GXX232" s="135"/>
      <c r="GXY232" s="135"/>
      <c r="GXZ232" s="135"/>
      <c r="GYA232" s="135"/>
      <c r="GYB232" s="135"/>
      <c r="GYC232" s="135"/>
      <c r="GYD232" s="135"/>
      <c r="GYE232" s="135"/>
      <c r="GYF232" s="135"/>
      <c r="GYG232" s="135"/>
      <c r="GYH232" s="135"/>
      <c r="GYI232" s="135"/>
      <c r="GYJ232" s="135"/>
      <c r="GYK232" s="135"/>
      <c r="GYL232" s="135"/>
      <c r="GYM232" s="135"/>
      <c r="GYN232" s="135"/>
      <c r="GYO232" s="135"/>
      <c r="GYP232" s="135"/>
      <c r="GYQ232" s="135"/>
      <c r="GYR232" s="135"/>
      <c r="GYS232" s="135"/>
      <c r="GYT232" s="135"/>
      <c r="GYU232" s="135"/>
      <c r="GYV232" s="135"/>
      <c r="GYW232" s="135"/>
      <c r="GYX232" s="135"/>
      <c r="GYY232" s="135"/>
      <c r="GYZ232" s="135"/>
      <c r="GZA232" s="135"/>
      <c r="GZB232" s="135"/>
      <c r="GZC232" s="135"/>
      <c r="GZD232" s="135"/>
      <c r="GZE232" s="135"/>
      <c r="GZF232" s="135"/>
      <c r="GZG232" s="135"/>
      <c r="GZH232" s="135"/>
      <c r="GZI232" s="135"/>
      <c r="GZJ232" s="135"/>
      <c r="GZK232" s="135"/>
      <c r="GZL232" s="135"/>
      <c r="GZM232" s="135"/>
      <c r="GZN232" s="135"/>
      <c r="GZO232" s="135"/>
      <c r="GZP232" s="135"/>
      <c r="GZQ232" s="135"/>
      <c r="GZR232" s="135"/>
      <c r="GZS232" s="135"/>
      <c r="GZT232" s="135"/>
      <c r="GZU232" s="135"/>
      <c r="GZV232" s="135"/>
      <c r="GZW232" s="135"/>
      <c r="GZX232" s="135"/>
      <c r="GZY232" s="135"/>
      <c r="GZZ232" s="135"/>
      <c r="HAA232" s="135"/>
      <c r="HAB232" s="135"/>
      <c r="HAC232" s="135"/>
      <c r="HAD232" s="135"/>
      <c r="HAE232" s="135"/>
      <c r="HAF232" s="135"/>
      <c r="HAG232" s="135"/>
      <c r="HAH232" s="135"/>
      <c r="HAI232" s="135"/>
      <c r="HAJ232" s="135"/>
      <c r="HAK232" s="135"/>
      <c r="HAL232" s="135"/>
      <c r="HAM232" s="135"/>
      <c r="HAN232" s="135"/>
      <c r="HAO232" s="135"/>
      <c r="HAP232" s="135"/>
      <c r="HAQ232" s="135"/>
      <c r="HAR232" s="135"/>
      <c r="HAS232" s="135"/>
      <c r="HAT232" s="135"/>
      <c r="HAU232" s="135"/>
      <c r="HAV232" s="135"/>
      <c r="HAW232" s="135"/>
      <c r="HAX232" s="135"/>
      <c r="HAY232" s="135"/>
      <c r="HAZ232" s="135"/>
      <c r="HBA232" s="135"/>
      <c r="HBB232" s="135"/>
      <c r="HBC232" s="135"/>
      <c r="HBD232" s="135"/>
      <c r="HBE232" s="135"/>
      <c r="HBF232" s="135"/>
      <c r="HBG232" s="135"/>
      <c r="HBH232" s="135"/>
      <c r="HBI232" s="135"/>
      <c r="HBJ232" s="135"/>
      <c r="HBK232" s="135"/>
      <c r="HBL232" s="135"/>
      <c r="HBM232" s="135"/>
      <c r="HBN232" s="135"/>
      <c r="HBO232" s="135"/>
      <c r="HBP232" s="135"/>
      <c r="HBQ232" s="135"/>
      <c r="HBR232" s="135"/>
      <c r="HBS232" s="135"/>
      <c r="HBT232" s="135"/>
      <c r="HBU232" s="135"/>
      <c r="HBV232" s="135"/>
      <c r="HBW232" s="135"/>
      <c r="HBX232" s="135"/>
      <c r="HBY232" s="135"/>
      <c r="HBZ232" s="135"/>
      <c r="HCA232" s="135"/>
      <c r="HCB232" s="135"/>
      <c r="HCC232" s="135"/>
      <c r="HCD232" s="135"/>
      <c r="HCE232" s="135"/>
      <c r="HCF232" s="135"/>
      <c r="HCG232" s="135"/>
      <c r="HCH232" s="135"/>
      <c r="HCI232" s="135"/>
      <c r="HCJ232" s="135"/>
      <c r="HCK232" s="135"/>
      <c r="HCL232" s="135"/>
      <c r="HCM232" s="135"/>
      <c r="HCN232" s="135"/>
      <c r="HCO232" s="135"/>
      <c r="HCP232" s="135"/>
      <c r="HCQ232" s="135"/>
      <c r="HCR232" s="135"/>
      <c r="HCS232" s="135"/>
      <c r="HCT232" s="135"/>
      <c r="HCU232" s="135"/>
      <c r="HCV232" s="135"/>
      <c r="HCW232" s="135"/>
      <c r="HCX232" s="135"/>
      <c r="HCY232" s="135"/>
      <c r="HCZ232" s="135"/>
      <c r="HDA232" s="135"/>
      <c r="HDB232" s="135"/>
      <c r="HDC232" s="135"/>
      <c r="HDD232" s="135"/>
      <c r="HDE232" s="135"/>
      <c r="HDF232" s="135"/>
      <c r="HDG232" s="135"/>
      <c r="HDH232" s="135"/>
      <c r="HDI232" s="135"/>
      <c r="HDJ232" s="135"/>
      <c r="HDK232" s="135"/>
      <c r="HDL232" s="135"/>
      <c r="HDM232" s="135"/>
      <c r="HDN232" s="135"/>
      <c r="HDO232" s="135"/>
      <c r="HDP232" s="135"/>
      <c r="HDQ232" s="135"/>
      <c r="HDR232" s="135"/>
      <c r="HDS232" s="135"/>
      <c r="HDT232" s="135"/>
      <c r="HDU232" s="135"/>
      <c r="HDV232" s="135"/>
      <c r="HDW232" s="135"/>
      <c r="HDX232" s="135"/>
      <c r="HDY232" s="135"/>
      <c r="HDZ232" s="135"/>
      <c r="HEA232" s="135"/>
      <c r="HEB232" s="135"/>
      <c r="HEC232" s="135"/>
      <c r="HED232" s="135"/>
      <c r="HEE232" s="135"/>
      <c r="HEF232" s="135"/>
      <c r="HEG232" s="135"/>
      <c r="HEH232" s="135"/>
      <c r="HEI232" s="135"/>
      <c r="HEJ232" s="135"/>
      <c r="HEK232" s="135"/>
      <c r="HEL232" s="135"/>
      <c r="HEM232" s="135"/>
      <c r="HEN232" s="135"/>
      <c r="HEO232" s="135"/>
      <c r="HEP232" s="135"/>
      <c r="HEQ232" s="135"/>
      <c r="HER232" s="135"/>
      <c r="HES232" s="135"/>
      <c r="HET232" s="135"/>
      <c r="HEU232" s="135"/>
      <c r="HEV232" s="135"/>
      <c r="HEW232" s="135"/>
      <c r="HEX232" s="135"/>
      <c r="HEY232" s="135"/>
      <c r="HEZ232" s="135"/>
      <c r="HFA232" s="135"/>
      <c r="HFB232" s="135"/>
      <c r="HFC232" s="135"/>
      <c r="HFD232" s="135"/>
      <c r="HFE232" s="135"/>
      <c r="HFF232" s="135"/>
      <c r="HFG232" s="135"/>
      <c r="HFH232" s="135"/>
      <c r="HFI232" s="135"/>
      <c r="HFJ232" s="135"/>
      <c r="HFK232" s="135"/>
      <c r="HFL232" s="135"/>
      <c r="HFM232" s="135"/>
      <c r="HFN232" s="135"/>
      <c r="HFO232" s="135"/>
      <c r="HFP232" s="135"/>
      <c r="HFQ232" s="135"/>
      <c r="HFR232" s="135"/>
      <c r="HFS232" s="135"/>
      <c r="HFT232" s="135"/>
      <c r="HFU232" s="135"/>
      <c r="HFV232" s="135"/>
      <c r="HFW232" s="135"/>
      <c r="HFX232" s="135"/>
      <c r="HFY232" s="135"/>
      <c r="HFZ232" s="135"/>
      <c r="HGA232" s="135"/>
      <c r="HGB232" s="135"/>
      <c r="HGC232" s="135"/>
      <c r="HGD232" s="135"/>
      <c r="HGE232" s="135"/>
      <c r="HGF232" s="135"/>
      <c r="HGG232" s="135"/>
      <c r="HGH232" s="135"/>
      <c r="HGI232" s="135"/>
      <c r="HGJ232" s="135"/>
      <c r="HGK232" s="135"/>
      <c r="HGL232" s="135"/>
      <c r="HGM232" s="135"/>
      <c r="HGN232" s="135"/>
      <c r="HGO232" s="135"/>
      <c r="HGP232" s="135"/>
      <c r="HGQ232" s="135"/>
      <c r="HGR232" s="135"/>
      <c r="HGS232" s="135"/>
      <c r="HGT232" s="135"/>
      <c r="HGU232" s="135"/>
      <c r="HGV232" s="135"/>
      <c r="HGW232" s="135"/>
      <c r="HGX232" s="135"/>
      <c r="HGY232" s="135"/>
      <c r="HGZ232" s="135"/>
      <c r="HHA232" s="135"/>
      <c r="HHB232" s="135"/>
      <c r="HHC232" s="135"/>
      <c r="HHD232" s="135"/>
      <c r="HHE232" s="135"/>
      <c r="HHF232" s="135"/>
      <c r="HHG232" s="135"/>
      <c r="HHH232" s="135"/>
      <c r="HHI232" s="135"/>
      <c r="HHJ232" s="135"/>
      <c r="HHK232" s="135"/>
      <c r="HHL232" s="135"/>
      <c r="HHM232" s="135"/>
      <c r="HHN232" s="135"/>
      <c r="HHO232" s="135"/>
      <c r="HHP232" s="135"/>
      <c r="HHQ232" s="135"/>
      <c r="HHR232" s="135"/>
      <c r="HHS232" s="135"/>
      <c r="HHT232" s="135"/>
      <c r="HHU232" s="135"/>
      <c r="HHV232" s="135"/>
      <c r="HHW232" s="135"/>
      <c r="HHX232" s="135"/>
      <c r="HHY232" s="135"/>
      <c r="HHZ232" s="135"/>
      <c r="HIA232" s="135"/>
      <c r="HIB232" s="135"/>
      <c r="HIC232" s="135"/>
      <c r="HID232" s="135"/>
      <c r="HIE232" s="135"/>
      <c r="HIF232" s="135"/>
      <c r="HIG232" s="135"/>
      <c r="HIH232" s="135"/>
      <c r="HII232" s="135"/>
      <c r="HIJ232" s="135"/>
      <c r="HIK232" s="135"/>
      <c r="HIL232" s="135"/>
      <c r="HIM232" s="135"/>
      <c r="HIN232" s="135"/>
      <c r="HIO232" s="135"/>
      <c r="HIP232" s="135"/>
      <c r="HIQ232" s="135"/>
      <c r="HIR232" s="135"/>
      <c r="HIS232" s="135"/>
      <c r="HIT232" s="135"/>
      <c r="HIU232" s="135"/>
      <c r="HIV232" s="135"/>
      <c r="HIW232" s="135"/>
      <c r="HIX232" s="135"/>
      <c r="HIY232" s="135"/>
      <c r="HIZ232" s="135"/>
      <c r="HJA232" s="135"/>
      <c r="HJB232" s="135"/>
      <c r="HJC232" s="135"/>
      <c r="HJD232" s="135"/>
      <c r="HJE232" s="135"/>
      <c r="HJF232" s="135"/>
      <c r="HJG232" s="135"/>
      <c r="HJH232" s="135"/>
      <c r="HJI232" s="135"/>
      <c r="HJJ232" s="135"/>
      <c r="HJK232" s="135"/>
      <c r="HJL232" s="135"/>
      <c r="HJM232" s="135"/>
      <c r="HJN232" s="135"/>
      <c r="HJO232" s="135"/>
      <c r="HJP232" s="135"/>
      <c r="HJQ232" s="135"/>
      <c r="HJR232" s="135"/>
      <c r="HJS232" s="135"/>
      <c r="HJT232" s="135"/>
      <c r="HJU232" s="135"/>
      <c r="HJV232" s="135"/>
      <c r="HJW232" s="135"/>
      <c r="HJX232" s="135"/>
      <c r="HJY232" s="135"/>
      <c r="HJZ232" s="135"/>
      <c r="HKA232" s="135"/>
      <c r="HKB232" s="135"/>
      <c r="HKC232" s="135"/>
      <c r="HKD232" s="135"/>
      <c r="HKE232" s="135"/>
      <c r="HKF232" s="135"/>
      <c r="HKG232" s="135"/>
      <c r="HKH232" s="135"/>
      <c r="HKI232" s="135"/>
      <c r="HKJ232" s="135"/>
      <c r="HKK232" s="135"/>
      <c r="HKL232" s="135"/>
      <c r="HKM232" s="135"/>
      <c r="HKN232" s="135"/>
      <c r="HKO232" s="135"/>
      <c r="HKP232" s="135"/>
      <c r="HKQ232" s="135"/>
      <c r="HKR232" s="135"/>
      <c r="HKS232" s="135"/>
      <c r="HKT232" s="135"/>
      <c r="HKU232" s="135"/>
      <c r="HKV232" s="135"/>
      <c r="HKW232" s="135"/>
      <c r="HKX232" s="135"/>
      <c r="HKY232" s="135"/>
      <c r="HKZ232" s="135"/>
      <c r="HLA232" s="135"/>
      <c r="HLB232" s="135"/>
      <c r="HLC232" s="135"/>
      <c r="HLD232" s="135"/>
      <c r="HLE232" s="135"/>
      <c r="HLF232" s="135"/>
      <c r="HLG232" s="135"/>
      <c r="HLH232" s="135"/>
      <c r="HLI232" s="135"/>
      <c r="HLJ232" s="135"/>
      <c r="HLK232" s="135"/>
      <c r="HLL232" s="135"/>
      <c r="HLM232" s="135"/>
      <c r="HLN232" s="135"/>
      <c r="HLO232" s="135"/>
      <c r="HLP232" s="135"/>
      <c r="HLQ232" s="135"/>
      <c r="HLR232" s="135"/>
      <c r="HLS232" s="135"/>
      <c r="HLT232" s="135"/>
      <c r="HLU232" s="135"/>
      <c r="HLV232" s="135"/>
      <c r="HLW232" s="135"/>
      <c r="HLX232" s="135"/>
      <c r="HLY232" s="135"/>
      <c r="HLZ232" s="135"/>
      <c r="HMA232" s="135"/>
      <c r="HMB232" s="135"/>
      <c r="HMC232" s="135"/>
      <c r="HMD232" s="135"/>
      <c r="HME232" s="135"/>
      <c r="HMF232" s="135"/>
      <c r="HMG232" s="135"/>
      <c r="HMH232" s="135"/>
      <c r="HMI232" s="135"/>
      <c r="HMJ232" s="135"/>
      <c r="HMK232" s="135"/>
      <c r="HML232" s="135"/>
      <c r="HMM232" s="135"/>
      <c r="HMN232" s="135"/>
      <c r="HMO232" s="135"/>
      <c r="HMP232" s="135"/>
      <c r="HMQ232" s="135"/>
      <c r="HMR232" s="135"/>
      <c r="HMS232" s="135"/>
      <c r="HMT232" s="135"/>
      <c r="HMU232" s="135"/>
      <c r="HMV232" s="135"/>
      <c r="HMW232" s="135"/>
      <c r="HMX232" s="135"/>
      <c r="HMY232" s="135"/>
      <c r="HMZ232" s="135"/>
      <c r="HNA232" s="135"/>
      <c r="HNB232" s="135"/>
      <c r="HNC232" s="135"/>
      <c r="HND232" s="135"/>
      <c r="HNE232" s="135"/>
      <c r="HNF232" s="135"/>
      <c r="HNG232" s="135"/>
      <c r="HNH232" s="135"/>
      <c r="HNI232" s="135"/>
      <c r="HNJ232" s="135"/>
      <c r="HNK232" s="135"/>
      <c r="HNL232" s="135"/>
      <c r="HNM232" s="135"/>
      <c r="HNN232" s="135"/>
      <c r="HNO232" s="135"/>
      <c r="HNP232" s="135"/>
      <c r="HNQ232" s="135"/>
      <c r="HNR232" s="135"/>
      <c r="HNS232" s="135"/>
      <c r="HNT232" s="135"/>
      <c r="HNU232" s="135"/>
      <c r="HNV232" s="135"/>
      <c r="HNW232" s="135"/>
      <c r="HNX232" s="135"/>
      <c r="HNY232" s="135"/>
      <c r="HNZ232" s="135"/>
      <c r="HOA232" s="135"/>
      <c r="HOB232" s="135"/>
      <c r="HOC232" s="135"/>
      <c r="HOD232" s="135"/>
      <c r="HOE232" s="135"/>
      <c r="HOF232" s="135"/>
      <c r="HOG232" s="135"/>
      <c r="HOH232" s="135"/>
      <c r="HOI232" s="135"/>
      <c r="HOJ232" s="135"/>
      <c r="HOK232" s="135"/>
      <c r="HOL232" s="135"/>
      <c r="HOM232" s="135"/>
      <c r="HON232" s="135"/>
      <c r="HOO232" s="135"/>
      <c r="HOP232" s="135"/>
      <c r="HOQ232" s="135"/>
      <c r="HOR232" s="135"/>
      <c r="HOS232" s="135"/>
      <c r="HOT232" s="135"/>
      <c r="HOU232" s="135"/>
      <c r="HOV232" s="135"/>
      <c r="HOW232" s="135"/>
      <c r="HOX232" s="135"/>
      <c r="HOY232" s="135"/>
      <c r="HOZ232" s="135"/>
      <c r="HPA232" s="135"/>
      <c r="HPB232" s="135"/>
      <c r="HPC232" s="135"/>
      <c r="HPD232" s="135"/>
      <c r="HPE232" s="135"/>
      <c r="HPF232" s="135"/>
      <c r="HPG232" s="135"/>
      <c r="HPH232" s="135"/>
      <c r="HPI232" s="135"/>
      <c r="HPJ232" s="135"/>
      <c r="HPK232" s="135"/>
      <c r="HPL232" s="135"/>
      <c r="HPM232" s="135"/>
      <c r="HPN232" s="135"/>
      <c r="HPO232" s="135"/>
      <c r="HPP232" s="135"/>
      <c r="HPQ232" s="135"/>
      <c r="HPR232" s="135"/>
      <c r="HPS232" s="135"/>
      <c r="HPT232" s="135"/>
      <c r="HPU232" s="135"/>
      <c r="HPV232" s="135"/>
      <c r="HPW232" s="135"/>
      <c r="HPX232" s="135"/>
      <c r="HPY232" s="135"/>
      <c r="HPZ232" s="135"/>
      <c r="HQA232" s="135"/>
      <c r="HQB232" s="135"/>
      <c r="HQC232" s="135"/>
      <c r="HQD232" s="135"/>
      <c r="HQE232" s="135"/>
      <c r="HQF232" s="135"/>
      <c r="HQG232" s="135"/>
      <c r="HQH232" s="135"/>
      <c r="HQI232" s="135"/>
      <c r="HQJ232" s="135"/>
      <c r="HQK232" s="135"/>
      <c r="HQL232" s="135"/>
      <c r="HQM232" s="135"/>
      <c r="HQN232" s="135"/>
      <c r="HQO232" s="135"/>
      <c r="HQP232" s="135"/>
      <c r="HQQ232" s="135"/>
      <c r="HQR232" s="135"/>
      <c r="HQS232" s="135"/>
      <c r="HQT232" s="135"/>
      <c r="HQU232" s="135"/>
      <c r="HQV232" s="135"/>
      <c r="HQW232" s="135"/>
      <c r="HQX232" s="135"/>
      <c r="HQY232" s="135"/>
      <c r="HQZ232" s="135"/>
      <c r="HRA232" s="135"/>
      <c r="HRB232" s="135"/>
      <c r="HRC232" s="135"/>
      <c r="HRD232" s="135"/>
      <c r="HRE232" s="135"/>
      <c r="HRF232" s="135"/>
      <c r="HRG232" s="135"/>
      <c r="HRH232" s="135"/>
      <c r="HRI232" s="135"/>
      <c r="HRJ232" s="135"/>
      <c r="HRK232" s="135"/>
      <c r="HRL232" s="135"/>
      <c r="HRM232" s="135"/>
      <c r="HRN232" s="135"/>
      <c r="HRO232" s="135"/>
      <c r="HRP232" s="135"/>
      <c r="HRQ232" s="135"/>
      <c r="HRR232" s="135"/>
      <c r="HRS232" s="135"/>
      <c r="HRT232" s="135"/>
      <c r="HRU232" s="135"/>
      <c r="HRV232" s="135"/>
      <c r="HRW232" s="135"/>
      <c r="HRX232" s="135"/>
      <c r="HRY232" s="135"/>
      <c r="HRZ232" s="135"/>
      <c r="HSA232" s="135"/>
      <c r="HSB232" s="135"/>
      <c r="HSC232" s="135"/>
      <c r="HSD232" s="135"/>
      <c r="HSE232" s="135"/>
      <c r="HSF232" s="135"/>
      <c r="HSG232" s="135"/>
      <c r="HSH232" s="135"/>
      <c r="HSI232" s="135"/>
      <c r="HSJ232" s="135"/>
      <c r="HSK232" s="135"/>
      <c r="HSL232" s="135"/>
      <c r="HSM232" s="135"/>
      <c r="HSN232" s="135"/>
      <c r="HSO232" s="135"/>
      <c r="HSP232" s="135"/>
      <c r="HSQ232" s="135"/>
      <c r="HSR232" s="135"/>
      <c r="HSS232" s="135"/>
      <c r="HST232" s="135"/>
      <c r="HSU232" s="135"/>
      <c r="HSV232" s="135"/>
      <c r="HSW232" s="135"/>
      <c r="HSX232" s="135"/>
      <c r="HSY232" s="135"/>
      <c r="HSZ232" s="135"/>
      <c r="HTA232" s="135"/>
      <c r="HTB232" s="135"/>
      <c r="HTC232" s="135"/>
      <c r="HTD232" s="135"/>
      <c r="HTE232" s="135"/>
      <c r="HTF232" s="135"/>
      <c r="HTG232" s="135"/>
      <c r="HTH232" s="135"/>
      <c r="HTI232" s="135"/>
      <c r="HTJ232" s="135"/>
      <c r="HTK232" s="135"/>
      <c r="HTL232" s="135"/>
      <c r="HTM232" s="135"/>
      <c r="HTN232" s="135"/>
      <c r="HTO232" s="135"/>
      <c r="HTP232" s="135"/>
      <c r="HTQ232" s="135"/>
      <c r="HTR232" s="135"/>
      <c r="HTS232" s="135"/>
      <c r="HTT232" s="135"/>
      <c r="HTU232" s="135"/>
      <c r="HTV232" s="135"/>
      <c r="HTW232" s="135"/>
      <c r="HTX232" s="135"/>
      <c r="HTY232" s="135"/>
      <c r="HTZ232" s="135"/>
      <c r="HUA232" s="135"/>
      <c r="HUB232" s="135"/>
      <c r="HUC232" s="135"/>
      <c r="HUD232" s="135"/>
      <c r="HUE232" s="135"/>
      <c r="HUF232" s="135"/>
      <c r="HUG232" s="135"/>
      <c r="HUH232" s="135"/>
      <c r="HUI232" s="135"/>
      <c r="HUJ232" s="135"/>
      <c r="HUK232" s="135"/>
      <c r="HUL232" s="135"/>
      <c r="HUM232" s="135"/>
      <c r="HUN232" s="135"/>
      <c r="HUO232" s="135"/>
      <c r="HUP232" s="135"/>
      <c r="HUQ232" s="135"/>
      <c r="HUR232" s="135"/>
      <c r="HUS232" s="135"/>
      <c r="HUT232" s="135"/>
      <c r="HUU232" s="135"/>
      <c r="HUV232" s="135"/>
      <c r="HUW232" s="135"/>
      <c r="HUX232" s="135"/>
      <c r="HUY232" s="135"/>
      <c r="HUZ232" s="135"/>
      <c r="HVA232" s="135"/>
      <c r="HVB232" s="135"/>
      <c r="HVC232" s="135"/>
      <c r="HVD232" s="135"/>
      <c r="HVE232" s="135"/>
      <c r="HVF232" s="135"/>
      <c r="HVG232" s="135"/>
      <c r="HVH232" s="135"/>
      <c r="HVI232" s="135"/>
      <c r="HVJ232" s="135"/>
      <c r="HVK232" s="135"/>
      <c r="HVL232" s="135"/>
      <c r="HVM232" s="135"/>
      <c r="HVN232" s="135"/>
      <c r="HVO232" s="135"/>
      <c r="HVP232" s="135"/>
      <c r="HVQ232" s="135"/>
      <c r="HVR232" s="135"/>
      <c r="HVS232" s="135"/>
      <c r="HVT232" s="135"/>
      <c r="HVU232" s="135"/>
      <c r="HVV232" s="135"/>
      <c r="HVW232" s="135"/>
      <c r="HVX232" s="135"/>
      <c r="HVY232" s="135"/>
      <c r="HVZ232" s="135"/>
      <c r="HWA232" s="135"/>
      <c r="HWB232" s="135"/>
      <c r="HWC232" s="135"/>
      <c r="HWD232" s="135"/>
      <c r="HWE232" s="135"/>
      <c r="HWF232" s="135"/>
      <c r="HWG232" s="135"/>
      <c r="HWH232" s="135"/>
      <c r="HWI232" s="135"/>
      <c r="HWJ232" s="135"/>
      <c r="HWK232" s="135"/>
      <c r="HWL232" s="135"/>
      <c r="HWM232" s="135"/>
      <c r="HWN232" s="135"/>
      <c r="HWO232" s="135"/>
      <c r="HWP232" s="135"/>
      <c r="HWQ232" s="135"/>
      <c r="HWR232" s="135"/>
      <c r="HWS232" s="135"/>
      <c r="HWT232" s="135"/>
      <c r="HWU232" s="135"/>
      <c r="HWV232" s="135"/>
      <c r="HWW232" s="135"/>
      <c r="HWX232" s="135"/>
      <c r="HWY232" s="135"/>
      <c r="HWZ232" s="135"/>
      <c r="HXA232" s="135"/>
      <c r="HXB232" s="135"/>
      <c r="HXC232" s="135"/>
      <c r="HXD232" s="135"/>
      <c r="HXE232" s="135"/>
      <c r="HXF232" s="135"/>
      <c r="HXG232" s="135"/>
      <c r="HXH232" s="135"/>
      <c r="HXI232" s="135"/>
      <c r="HXJ232" s="135"/>
      <c r="HXK232" s="135"/>
      <c r="HXL232" s="135"/>
      <c r="HXM232" s="135"/>
      <c r="HXN232" s="135"/>
      <c r="HXO232" s="135"/>
      <c r="HXP232" s="135"/>
      <c r="HXQ232" s="135"/>
      <c r="HXR232" s="135"/>
      <c r="HXS232" s="135"/>
      <c r="HXT232" s="135"/>
      <c r="HXU232" s="135"/>
      <c r="HXV232" s="135"/>
      <c r="HXW232" s="135"/>
      <c r="HXX232" s="135"/>
      <c r="HXY232" s="135"/>
      <c r="HXZ232" s="135"/>
      <c r="HYA232" s="135"/>
      <c r="HYB232" s="135"/>
      <c r="HYC232" s="135"/>
      <c r="HYD232" s="135"/>
      <c r="HYE232" s="135"/>
      <c r="HYF232" s="135"/>
      <c r="HYG232" s="135"/>
      <c r="HYH232" s="135"/>
      <c r="HYI232" s="135"/>
      <c r="HYJ232" s="135"/>
      <c r="HYK232" s="135"/>
      <c r="HYL232" s="135"/>
      <c r="HYM232" s="135"/>
      <c r="HYN232" s="135"/>
      <c r="HYO232" s="135"/>
      <c r="HYP232" s="135"/>
      <c r="HYQ232" s="135"/>
      <c r="HYR232" s="135"/>
      <c r="HYS232" s="135"/>
      <c r="HYT232" s="135"/>
      <c r="HYU232" s="135"/>
      <c r="HYV232" s="135"/>
      <c r="HYW232" s="135"/>
      <c r="HYX232" s="135"/>
      <c r="HYY232" s="135"/>
      <c r="HYZ232" s="135"/>
      <c r="HZA232" s="135"/>
      <c r="HZB232" s="135"/>
      <c r="HZC232" s="135"/>
      <c r="HZD232" s="135"/>
      <c r="HZE232" s="135"/>
      <c r="HZF232" s="135"/>
      <c r="HZG232" s="135"/>
      <c r="HZH232" s="135"/>
      <c r="HZI232" s="135"/>
      <c r="HZJ232" s="135"/>
      <c r="HZK232" s="135"/>
      <c r="HZL232" s="135"/>
      <c r="HZM232" s="135"/>
      <c r="HZN232" s="135"/>
      <c r="HZO232" s="135"/>
      <c r="HZP232" s="135"/>
      <c r="HZQ232" s="135"/>
      <c r="HZR232" s="135"/>
      <c r="HZS232" s="135"/>
      <c r="HZT232" s="135"/>
      <c r="HZU232" s="135"/>
      <c r="HZV232" s="135"/>
      <c r="HZW232" s="135"/>
      <c r="HZX232" s="135"/>
      <c r="HZY232" s="135"/>
      <c r="HZZ232" s="135"/>
      <c r="IAA232" s="135"/>
      <c r="IAB232" s="135"/>
      <c r="IAC232" s="135"/>
      <c r="IAD232" s="135"/>
      <c r="IAE232" s="135"/>
      <c r="IAF232" s="135"/>
      <c r="IAG232" s="135"/>
      <c r="IAH232" s="135"/>
      <c r="IAI232" s="135"/>
      <c r="IAJ232" s="135"/>
      <c r="IAK232" s="135"/>
      <c r="IAL232" s="135"/>
      <c r="IAM232" s="135"/>
      <c r="IAN232" s="135"/>
      <c r="IAO232" s="135"/>
      <c r="IAP232" s="135"/>
      <c r="IAQ232" s="135"/>
      <c r="IAR232" s="135"/>
      <c r="IAS232" s="135"/>
      <c r="IAT232" s="135"/>
      <c r="IAU232" s="135"/>
      <c r="IAV232" s="135"/>
      <c r="IAW232" s="135"/>
      <c r="IAX232" s="135"/>
      <c r="IAY232" s="135"/>
      <c r="IAZ232" s="135"/>
      <c r="IBA232" s="135"/>
      <c r="IBB232" s="135"/>
      <c r="IBC232" s="135"/>
      <c r="IBD232" s="135"/>
      <c r="IBE232" s="135"/>
      <c r="IBF232" s="135"/>
      <c r="IBG232" s="135"/>
      <c r="IBH232" s="135"/>
      <c r="IBI232" s="135"/>
      <c r="IBJ232" s="135"/>
      <c r="IBK232" s="135"/>
      <c r="IBL232" s="135"/>
      <c r="IBM232" s="135"/>
      <c r="IBN232" s="135"/>
      <c r="IBO232" s="135"/>
      <c r="IBP232" s="135"/>
      <c r="IBQ232" s="135"/>
      <c r="IBR232" s="135"/>
      <c r="IBS232" s="135"/>
      <c r="IBT232" s="135"/>
      <c r="IBU232" s="135"/>
      <c r="IBV232" s="135"/>
      <c r="IBW232" s="135"/>
      <c r="IBX232" s="135"/>
      <c r="IBY232" s="135"/>
      <c r="IBZ232" s="135"/>
      <c r="ICA232" s="135"/>
      <c r="ICB232" s="135"/>
      <c r="ICC232" s="135"/>
      <c r="ICD232" s="135"/>
      <c r="ICE232" s="135"/>
      <c r="ICF232" s="135"/>
      <c r="ICG232" s="135"/>
      <c r="ICH232" s="135"/>
      <c r="ICI232" s="135"/>
      <c r="ICJ232" s="135"/>
      <c r="ICK232" s="135"/>
      <c r="ICL232" s="135"/>
      <c r="ICM232" s="135"/>
      <c r="ICN232" s="135"/>
      <c r="ICO232" s="135"/>
      <c r="ICP232" s="135"/>
      <c r="ICQ232" s="135"/>
      <c r="ICR232" s="135"/>
      <c r="ICS232" s="135"/>
      <c r="ICT232" s="135"/>
      <c r="ICU232" s="135"/>
      <c r="ICV232" s="135"/>
      <c r="ICW232" s="135"/>
      <c r="ICX232" s="135"/>
      <c r="ICY232" s="135"/>
      <c r="ICZ232" s="135"/>
      <c r="IDA232" s="135"/>
      <c r="IDB232" s="135"/>
      <c r="IDC232" s="135"/>
      <c r="IDD232" s="135"/>
      <c r="IDE232" s="135"/>
      <c r="IDF232" s="135"/>
      <c r="IDG232" s="135"/>
      <c r="IDH232" s="135"/>
      <c r="IDI232" s="135"/>
      <c r="IDJ232" s="135"/>
      <c r="IDK232" s="135"/>
      <c r="IDL232" s="135"/>
      <c r="IDM232" s="135"/>
      <c r="IDN232" s="135"/>
      <c r="IDO232" s="135"/>
      <c r="IDP232" s="135"/>
      <c r="IDQ232" s="135"/>
      <c r="IDR232" s="135"/>
      <c r="IDS232" s="135"/>
      <c r="IDT232" s="135"/>
      <c r="IDU232" s="135"/>
      <c r="IDV232" s="135"/>
      <c r="IDW232" s="135"/>
      <c r="IDX232" s="135"/>
      <c r="IDY232" s="135"/>
      <c r="IDZ232" s="135"/>
      <c r="IEA232" s="135"/>
      <c r="IEB232" s="135"/>
      <c r="IEC232" s="135"/>
      <c r="IED232" s="135"/>
      <c r="IEE232" s="135"/>
      <c r="IEF232" s="135"/>
      <c r="IEG232" s="135"/>
      <c r="IEH232" s="135"/>
      <c r="IEI232" s="135"/>
      <c r="IEJ232" s="135"/>
      <c r="IEK232" s="135"/>
      <c r="IEL232" s="135"/>
      <c r="IEM232" s="135"/>
      <c r="IEN232" s="135"/>
      <c r="IEO232" s="135"/>
      <c r="IEP232" s="135"/>
      <c r="IEQ232" s="135"/>
      <c r="IER232" s="135"/>
      <c r="IES232" s="135"/>
      <c r="IET232" s="135"/>
      <c r="IEU232" s="135"/>
      <c r="IEV232" s="135"/>
      <c r="IEW232" s="135"/>
      <c r="IEX232" s="135"/>
      <c r="IEY232" s="135"/>
      <c r="IEZ232" s="135"/>
      <c r="IFA232" s="135"/>
      <c r="IFB232" s="135"/>
      <c r="IFC232" s="135"/>
      <c r="IFD232" s="135"/>
      <c r="IFE232" s="135"/>
      <c r="IFF232" s="135"/>
      <c r="IFG232" s="135"/>
      <c r="IFH232" s="135"/>
      <c r="IFI232" s="135"/>
      <c r="IFJ232" s="135"/>
      <c r="IFK232" s="135"/>
      <c r="IFL232" s="135"/>
      <c r="IFM232" s="135"/>
      <c r="IFN232" s="135"/>
      <c r="IFO232" s="135"/>
      <c r="IFP232" s="135"/>
      <c r="IFQ232" s="135"/>
      <c r="IFR232" s="135"/>
      <c r="IFS232" s="135"/>
      <c r="IFT232" s="135"/>
      <c r="IFU232" s="135"/>
      <c r="IFV232" s="135"/>
      <c r="IFW232" s="135"/>
      <c r="IFX232" s="135"/>
      <c r="IFY232" s="135"/>
      <c r="IFZ232" s="135"/>
      <c r="IGA232" s="135"/>
      <c r="IGB232" s="135"/>
      <c r="IGC232" s="135"/>
      <c r="IGD232" s="135"/>
      <c r="IGE232" s="135"/>
      <c r="IGF232" s="135"/>
      <c r="IGG232" s="135"/>
      <c r="IGH232" s="135"/>
      <c r="IGI232" s="135"/>
      <c r="IGJ232" s="135"/>
      <c r="IGK232" s="135"/>
      <c r="IGL232" s="135"/>
      <c r="IGM232" s="135"/>
      <c r="IGN232" s="135"/>
      <c r="IGO232" s="135"/>
      <c r="IGP232" s="135"/>
      <c r="IGQ232" s="135"/>
      <c r="IGR232" s="135"/>
      <c r="IGS232" s="135"/>
      <c r="IGT232" s="135"/>
      <c r="IGU232" s="135"/>
      <c r="IGV232" s="135"/>
      <c r="IGW232" s="135"/>
      <c r="IGX232" s="135"/>
      <c r="IGY232" s="135"/>
      <c r="IGZ232" s="135"/>
      <c r="IHA232" s="135"/>
      <c r="IHB232" s="135"/>
      <c r="IHC232" s="135"/>
      <c r="IHD232" s="135"/>
      <c r="IHE232" s="135"/>
      <c r="IHF232" s="135"/>
      <c r="IHG232" s="135"/>
      <c r="IHH232" s="135"/>
      <c r="IHI232" s="135"/>
      <c r="IHJ232" s="135"/>
      <c r="IHK232" s="135"/>
      <c r="IHL232" s="135"/>
      <c r="IHM232" s="135"/>
      <c r="IHN232" s="135"/>
      <c r="IHO232" s="135"/>
      <c r="IHP232" s="135"/>
      <c r="IHQ232" s="135"/>
      <c r="IHR232" s="135"/>
      <c r="IHS232" s="135"/>
      <c r="IHT232" s="135"/>
      <c r="IHU232" s="135"/>
      <c r="IHV232" s="135"/>
      <c r="IHW232" s="135"/>
      <c r="IHX232" s="135"/>
      <c r="IHY232" s="135"/>
      <c r="IHZ232" s="135"/>
      <c r="IIA232" s="135"/>
      <c r="IIB232" s="135"/>
      <c r="IIC232" s="135"/>
      <c r="IID232" s="135"/>
      <c r="IIE232" s="135"/>
      <c r="IIF232" s="135"/>
      <c r="IIG232" s="135"/>
      <c r="IIH232" s="135"/>
      <c r="III232" s="135"/>
      <c r="IIJ232" s="135"/>
      <c r="IIK232" s="135"/>
      <c r="IIL232" s="135"/>
      <c r="IIM232" s="135"/>
      <c r="IIN232" s="135"/>
      <c r="IIO232" s="135"/>
      <c r="IIP232" s="135"/>
      <c r="IIQ232" s="135"/>
      <c r="IIR232" s="135"/>
      <c r="IIS232" s="135"/>
      <c r="IIT232" s="135"/>
      <c r="IIU232" s="135"/>
      <c r="IIV232" s="135"/>
      <c r="IIW232" s="135"/>
      <c r="IIX232" s="135"/>
      <c r="IIY232" s="135"/>
      <c r="IIZ232" s="135"/>
      <c r="IJA232" s="135"/>
      <c r="IJB232" s="135"/>
      <c r="IJC232" s="135"/>
      <c r="IJD232" s="135"/>
      <c r="IJE232" s="135"/>
      <c r="IJF232" s="135"/>
      <c r="IJG232" s="135"/>
      <c r="IJH232" s="135"/>
      <c r="IJI232" s="135"/>
      <c r="IJJ232" s="135"/>
      <c r="IJK232" s="135"/>
      <c r="IJL232" s="135"/>
      <c r="IJM232" s="135"/>
      <c r="IJN232" s="135"/>
      <c r="IJO232" s="135"/>
      <c r="IJP232" s="135"/>
      <c r="IJQ232" s="135"/>
      <c r="IJR232" s="135"/>
      <c r="IJS232" s="135"/>
      <c r="IJT232" s="135"/>
      <c r="IJU232" s="135"/>
      <c r="IJV232" s="135"/>
      <c r="IJW232" s="135"/>
      <c r="IJX232" s="135"/>
      <c r="IJY232" s="135"/>
      <c r="IJZ232" s="135"/>
      <c r="IKA232" s="135"/>
      <c r="IKB232" s="135"/>
      <c r="IKC232" s="135"/>
      <c r="IKD232" s="135"/>
      <c r="IKE232" s="135"/>
      <c r="IKF232" s="135"/>
      <c r="IKG232" s="135"/>
      <c r="IKH232" s="135"/>
      <c r="IKI232" s="135"/>
      <c r="IKJ232" s="135"/>
      <c r="IKK232" s="135"/>
      <c r="IKL232" s="135"/>
      <c r="IKM232" s="135"/>
      <c r="IKN232" s="135"/>
      <c r="IKO232" s="135"/>
      <c r="IKP232" s="135"/>
      <c r="IKQ232" s="135"/>
      <c r="IKR232" s="135"/>
      <c r="IKS232" s="135"/>
      <c r="IKT232" s="135"/>
      <c r="IKU232" s="135"/>
      <c r="IKV232" s="135"/>
      <c r="IKW232" s="135"/>
      <c r="IKX232" s="135"/>
      <c r="IKY232" s="135"/>
      <c r="IKZ232" s="135"/>
      <c r="ILA232" s="135"/>
      <c r="ILB232" s="135"/>
      <c r="ILC232" s="135"/>
      <c r="ILD232" s="135"/>
      <c r="ILE232" s="135"/>
      <c r="ILF232" s="135"/>
      <c r="ILG232" s="135"/>
      <c r="ILH232" s="135"/>
      <c r="ILI232" s="135"/>
      <c r="ILJ232" s="135"/>
      <c r="ILK232" s="135"/>
      <c r="ILL232" s="135"/>
      <c r="ILM232" s="135"/>
      <c r="ILN232" s="135"/>
      <c r="ILO232" s="135"/>
      <c r="ILP232" s="135"/>
      <c r="ILQ232" s="135"/>
      <c r="ILR232" s="135"/>
      <c r="ILS232" s="135"/>
      <c r="ILT232" s="135"/>
      <c r="ILU232" s="135"/>
      <c r="ILV232" s="135"/>
      <c r="ILW232" s="135"/>
      <c r="ILX232" s="135"/>
      <c r="ILY232" s="135"/>
      <c r="ILZ232" s="135"/>
      <c r="IMA232" s="135"/>
      <c r="IMB232" s="135"/>
      <c r="IMC232" s="135"/>
      <c r="IMD232" s="135"/>
      <c r="IME232" s="135"/>
      <c r="IMF232" s="135"/>
      <c r="IMG232" s="135"/>
      <c r="IMH232" s="135"/>
      <c r="IMI232" s="135"/>
      <c r="IMJ232" s="135"/>
      <c r="IMK232" s="135"/>
      <c r="IML232" s="135"/>
      <c r="IMM232" s="135"/>
      <c r="IMN232" s="135"/>
      <c r="IMO232" s="135"/>
      <c r="IMP232" s="135"/>
      <c r="IMQ232" s="135"/>
      <c r="IMR232" s="135"/>
      <c r="IMS232" s="135"/>
      <c r="IMT232" s="135"/>
      <c r="IMU232" s="135"/>
      <c r="IMV232" s="135"/>
      <c r="IMW232" s="135"/>
      <c r="IMX232" s="135"/>
      <c r="IMY232" s="135"/>
      <c r="IMZ232" s="135"/>
      <c r="INA232" s="135"/>
      <c r="INB232" s="135"/>
      <c r="INC232" s="135"/>
      <c r="IND232" s="135"/>
      <c r="INE232" s="135"/>
      <c r="INF232" s="135"/>
      <c r="ING232" s="135"/>
      <c r="INH232" s="135"/>
      <c r="INI232" s="135"/>
      <c r="INJ232" s="135"/>
      <c r="INK232" s="135"/>
      <c r="INL232" s="135"/>
      <c r="INM232" s="135"/>
      <c r="INN232" s="135"/>
      <c r="INO232" s="135"/>
      <c r="INP232" s="135"/>
      <c r="INQ232" s="135"/>
      <c r="INR232" s="135"/>
      <c r="INS232" s="135"/>
      <c r="INT232" s="135"/>
      <c r="INU232" s="135"/>
      <c r="INV232" s="135"/>
      <c r="INW232" s="135"/>
      <c r="INX232" s="135"/>
      <c r="INY232" s="135"/>
      <c r="INZ232" s="135"/>
      <c r="IOA232" s="135"/>
      <c r="IOB232" s="135"/>
      <c r="IOC232" s="135"/>
      <c r="IOD232" s="135"/>
      <c r="IOE232" s="135"/>
      <c r="IOF232" s="135"/>
      <c r="IOG232" s="135"/>
      <c r="IOH232" s="135"/>
      <c r="IOI232" s="135"/>
      <c r="IOJ232" s="135"/>
      <c r="IOK232" s="135"/>
      <c r="IOL232" s="135"/>
      <c r="IOM232" s="135"/>
      <c r="ION232" s="135"/>
      <c r="IOO232" s="135"/>
      <c r="IOP232" s="135"/>
      <c r="IOQ232" s="135"/>
      <c r="IOR232" s="135"/>
      <c r="IOS232" s="135"/>
      <c r="IOT232" s="135"/>
      <c r="IOU232" s="135"/>
      <c r="IOV232" s="135"/>
      <c r="IOW232" s="135"/>
      <c r="IOX232" s="135"/>
      <c r="IOY232" s="135"/>
      <c r="IOZ232" s="135"/>
      <c r="IPA232" s="135"/>
      <c r="IPB232" s="135"/>
      <c r="IPC232" s="135"/>
      <c r="IPD232" s="135"/>
      <c r="IPE232" s="135"/>
      <c r="IPF232" s="135"/>
      <c r="IPG232" s="135"/>
      <c r="IPH232" s="135"/>
      <c r="IPI232" s="135"/>
      <c r="IPJ232" s="135"/>
      <c r="IPK232" s="135"/>
      <c r="IPL232" s="135"/>
      <c r="IPM232" s="135"/>
      <c r="IPN232" s="135"/>
      <c r="IPO232" s="135"/>
      <c r="IPP232" s="135"/>
      <c r="IPQ232" s="135"/>
      <c r="IPR232" s="135"/>
      <c r="IPS232" s="135"/>
      <c r="IPT232" s="135"/>
      <c r="IPU232" s="135"/>
      <c r="IPV232" s="135"/>
      <c r="IPW232" s="135"/>
      <c r="IPX232" s="135"/>
      <c r="IPY232" s="135"/>
      <c r="IPZ232" s="135"/>
      <c r="IQA232" s="135"/>
      <c r="IQB232" s="135"/>
      <c r="IQC232" s="135"/>
      <c r="IQD232" s="135"/>
      <c r="IQE232" s="135"/>
      <c r="IQF232" s="135"/>
      <c r="IQG232" s="135"/>
      <c r="IQH232" s="135"/>
      <c r="IQI232" s="135"/>
      <c r="IQJ232" s="135"/>
      <c r="IQK232" s="135"/>
      <c r="IQL232" s="135"/>
      <c r="IQM232" s="135"/>
      <c r="IQN232" s="135"/>
      <c r="IQO232" s="135"/>
      <c r="IQP232" s="135"/>
      <c r="IQQ232" s="135"/>
      <c r="IQR232" s="135"/>
      <c r="IQS232" s="135"/>
      <c r="IQT232" s="135"/>
      <c r="IQU232" s="135"/>
      <c r="IQV232" s="135"/>
      <c r="IQW232" s="135"/>
      <c r="IQX232" s="135"/>
      <c r="IQY232" s="135"/>
      <c r="IQZ232" s="135"/>
      <c r="IRA232" s="135"/>
      <c r="IRB232" s="135"/>
      <c r="IRC232" s="135"/>
      <c r="IRD232" s="135"/>
      <c r="IRE232" s="135"/>
      <c r="IRF232" s="135"/>
      <c r="IRG232" s="135"/>
      <c r="IRH232" s="135"/>
      <c r="IRI232" s="135"/>
      <c r="IRJ232" s="135"/>
      <c r="IRK232" s="135"/>
      <c r="IRL232" s="135"/>
      <c r="IRM232" s="135"/>
      <c r="IRN232" s="135"/>
      <c r="IRO232" s="135"/>
      <c r="IRP232" s="135"/>
      <c r="IRQ232" s="135"/>
      <c r="IRR232" s="135"/>
      <c r="IRS232" s="135"/>
      <c r="IRT232" s="135"/>
      <c r="IRU232" s="135"/>
      <c r="IRV232" s="135"/>
      <c r="IRW232" s="135"/>
      <c r="IRX232" s="135"/>
      <c r="IRY232" s="135"/>
      <c r="IRZ232" s="135"/>
      <c r="ISA232" s="135"/>
      <c r="ISB232" s="135"/>
      <c r="ISC232" s="135"/>
      <c r="ISD232" s="135"/>
      <c r="ISE232" s="135"/>
      <c r="ISF232" s="135"/>
      <c r="ISG232" s="135"/>
      <c r="ISH232" s="135"/>
      <c r="ISI232" s="135"/>
      <c r="ISJ232" s="135"/>
      <c r="ISK232" s="135"/>
      <c r="ISL232" s="135"/>
      <c r="ISM232" s="135"/>
      <c r="ISN232" s="135"/>
      <c r="ISO232" s="135"/>
      <c r="ISP232" s="135"/>
      <c r="ISQ232" s="135"/>
      <c r="ISR232" s="135"/>
      <c r="ISS232" s="135"/>
      <c r="IST232" s="135"/>
      <c r="ISU232" s="135"/>
      <c r="ISV232" s="135"/>
      <c r="ISW232" s="135"/>
      <c r="ISX232" s="135"/>
      <c r="ISY232" s="135"/>
      <c r="ISZ232" s="135"/>
      <c r="ITA232" s="135"/>
      <c r="ITB232" s="135"/>
      <c r="ITC232" s="135"/>
      <c r="ITD232" s="135"/>
      <c r="ITE232" s="135"/>
      <c r="ITF232" s="135"/>
      <c r="ITG232" s="135"/>
      <c r="ITH232" s="135"/>
      <c r="ITI232" s="135"/>
      <c r="ITJ232" s="135"/>
      <c r="ITK232" s="135"/>
      <c r="ITL232" s="135"/>
      <c r="ITM232" s="135"/>
      <c r="ITN232" s="135"/>
      <c r="ITO232" s="135"/>
      <c r="ITP232" s="135"/>
      <c r="ITQ232" s="135"/>
      <c r="ITR232" s="135"/>
      <c r="ITS232" s="135"/>
      <c r="ITT232" s="135"/>
      <c r="ITU232" s="135"/>
      <c r="ITV232" s="135"/>
      <c r="ITW232" s="135"/>
      <c r="ITX232" s="135"/>
      <c r="ITY232" s="135"/>
      <c r="ITZ232" s="135"/>
      <c r="IUA232" s="135"/>
      <c r="IUB232" s="135"/>
      <c r="IUC232" s="135"/>
      <c r="IUD232" s="135"/>
      <c r="IUE232" s="135"/>
      <c r="IUF232" s="135"/>
      <c r="IUG232" s="135"/>
      <c r="IUH232" s="135"/>
      <c r="IUI232" s="135"/>
      <c r="IUJ232" s="135"/>
      <c r="IUK232" s="135"/>
      <c r="IUL232" s="135"/>
      <c r="IUM232" s="135"/>
      <c r="IUN232" s="135"/>
      <c r="IUO232" s="135"/>
      <c r="IUP232" s="135"/>
      <c r="IUQ232" s="135"/>
      <c r="IUR232" s="135"/>
      <c r="IUS232" s="135"/>
      <c r="IUT232" s="135"/>
      <c r="IUU232" s="135"/>
      <c r="IUV232" s="135"/>
      <c r="IUW232" s="135"/>
      <c r="IUX232" s="135"/>
      <c r="IUY232" s="135"/>
      <c r="IUZ232" s="135"/>
      <c r="IVA232" s="135"/>
      <c r="IVB232" s="135"/>
      <c r="IVC232" s="135"/>
      <c r="IVD232" s="135"/>
      <c r="IVE232" s="135"/>
      <c r="IVF232" s="135"/>
      <c r="IVG232" s="135"/>
      <c r="IVH232" s="135"/>
      <c r="IVI232" s="135"/>
      <c r="IVJ232" s="135"/>
      <c r="IVK232" s="135"/>
      <c r="IVL232" s="135"/>
      <c r="IVM232" s="135"/>
      <c r="IVN232" s="135"/>
      <c r="IVO232" s="135"/>
      <c r="IVP232" s="135"/>
      <c r="IVQ232" s="135"/>
      <c r="IVR232" s="135"/>
      <c r="IVS232" s="135"/>
      <c r="IVT232" s="135"/>
      <c r="IVU232" s="135"/>
      <c r="IVV232" s="135"/>
      <c r="IVW232" s="135"/>
      <c r="IVX232" s="135"/>
      <c r="IVY232" s="135"/>
      <c r="IVZ232" s="135"/>
      <c r="IWA232" s="135"/>
      <c r="IWB232" s="135"/>
      <c r="IWC232" s="135"/>
      <c r="IWD232" s="135"/>
      <c r="IWE232" s="135"/>
      <c r="IWF232" s="135"/>
      <c r="IWG232" s="135"/>
      <c r="IWH232" s="135"/>
      <c r="IWI232" s="135"/>
      <c r="IWJ232" s="135"/>
      <c r="IWK232" s="135"/>
      <c r="IWL232" s="135"/>
      <c r="IWM232" s="135"/>
      <c r="IWN232" s="135"/>
      <c r="IWO232" s="135"/>
      <c r="IWP232" s="135"/>
      <c r="IWQ232" s="135"/>
      <c r="IWR232" s="135"/>
      <c r="IWS232" s="135"/>
      <c r="IWT232" s="135"/>
      <c r="IWU232" s="135"/>
      <c r="IWV232" s="135"/>
      <c r="IWW232" s="135"/>
      <c r="IWX232" s="135"/>
      <c r="IWY232" s="135"/>
      <c r="IWZ232" s="135"/>
      <c r="IXA232" s="135"/>
      <c r="IXB232" s="135"/>
      <c r="IXC232" s="135"/>
      <c r="IXD232" s="135"/>
      <c r="IXE232" s="135"/>
      <c r="IXF232" s="135"/>
      <c r="IXG232" s="135"/>
      <c r="IXH232" s="135"/>
      <c r="IXI232" s="135"/>
      <c r="IXJ232" s="135"/>
      <c r="IXK232" s="135"/>
      <c r="IXL232" s="135"/>
      <c r="IXM232" s="135"/>
      <c r="IXN232" s="135"/>
      <c r="IXO232" s="135"/>
      <c r="IXP232" s="135"/>
      <c r="IXQ232" s="135"/>
      <c r="IXR232" s="135"/>
      <c r="IXS232" s="135"/>
      <c r="IXT232" s="135"/>
      <c r="IXU232" s="135"/>
      <c r="IXV232" s="135"/>
      <c r="IXW232" s="135"/>
      <c r="IXX232" s="135"/>
      <c r="IXY232" s="135"/>
      <c r="IXZ232" s="135"/>
      <c r="IYA232" s="135"/>
      <c r="IYB232" s="135"/>
      <c r="IYC232" s="135"/>
      <c r="IYD232" s="135"/>
      <c r="IYE232" s="135"/>
      <c r="IYF232" s="135"/>
      <c r="IYG232" s="135"/>
      <c r="IYH232" s="135"/>
      <c r="IYI232" s="135"/>
      <c r="IYJ232" s="135"/>
      <c r="IYK232" s="135"/>
      <c r="IYL232" s="135"/>
      <c r="IYM232" s="135"/>
      <c r="IYN232" s="135"/>
      <c r="IYO232" s="135"/>
      <c r="IYP232" s="135"/>
      <c r="IYQ232" s="135"/>
      <c r="IYR232" s="135"/>
      <c r="IYS232" s="135"/>
      <c r="IYT232" s="135"/>
      <c r="IYU232" s="135"/>
      <c r="IYV232" s="135"/>
      <c r="IYW232" s="135"/>
      <c r="IYX232" s="135"/>
      <c r="IYY232" s="135"/>
      <c r="IYZ232" s="135"/>
      <c r="IZA232" s="135"/>
      <c r="IZB232" s="135"/>
      <c r="IZC232" s="135"/>
      <c r="IZD232" s="135"/>
      <c r="IZE232" s="135"/>
      <c r="IZF232" s="135"/>
      <c r="IZG232" s="135"/>
      <c r="IZH232" s="135"/>
      <c r="IZI232" s="135"/>
      <c r="IZJ232" s="135"/>
      <c r="IZK232" s="135"/>
      <c r="IZL232" s="135"/>
      <c r="IZM232" s="135"/>
      <c r="IZN232" s="135"/>
      <c r="IZO232" s="135"/>
      <c r="IZP232" s="135"/>
      <c r="IZQ232" s="135"/>
      <c r="IZR232" s="135"/>
      <c r="IZS232" s="135"/>
      <c r="IZT232" s="135"/>
      <c r="IZU232" s="135"/>
      <c r="IZV232" s="135"/>
      <c r="IZW232" s="135"/>
      <c r="IZX232" s="135"/>
      <c r="IZY232" s="135"/>
      <c r="IZZ232" s="135"/>
      <c r="JAA232" s="135"/>
      <c r="JAB232" s="135"/>
      <c r="JAC232" s="135"/>
      <c r="JAD232" s="135"/>
      <c r="JAE232" s="135"/>
      <c r="JAF232" s="135"/>
      <c r="JAG232" s="135"/>
      <c r="JAH232" s="135"/>
      <c r="JAI232" s="135"/>
      <c r="JAJ232" s="135"/>
      <c r="JAK232" s="135"/>
      <c r="JAL232" s="135"/>
      <c r="JAM232" s="135"/>
      <c r="JAN232" s="135"/>
      <c r="JAO232" s="135"/>
      <c r="JAP232" s="135"/>
      <c r="JAQ232" s="135"/>
      <c r="JAR232" s="135"/>
      <c r="JAS232" s="135"/>
      <c r="JAT232" s="135"/>
      <c r="JAU232" s="135"/>
      <c r="JAV232" s="135"/>
      <c r="JAW232" s="135"/>
      <c r="JAX232" s="135"/>
      <c r="JAY232" s="135"/>
      <c r="JAZ232" s="135"/>
      <c r="JBA232" s="135"/>
      <c r="JBB232" s="135"/>
      <c r="JBC232" s="135"/>
      <c r="JBD232" s="135"/>
      <c r="JBE232" s="135"/>
      <c r="JBF232" s="135"/>
      <c r="JBG232" s="135"/>
      <c r="JBH232" s="135"/>
      <c r="JBI232" s="135"/>
      <c r="JBJ232" s="135"/>
      <c r="JBK232" s="135"/>
      <c r="JBL232" s="135"/>
      <c r="JBM232" s="135"/>
      <c r="JBN232" s="135"/>
      <c r="JBO232" s="135"/>
      <c r="JBP232" s="135"/>
      <c r="JBQ232" s="135"/>
      <c r="JBR232" s="135"/>
      <c r="JBS232" s="135"/>
      <c r="JBT232" s="135"/>
      <c r="JBU232" s="135"/>
      <c r="JBV232" s="135"/>
      <c r="JBW232" s="135"/>
      <c r="JBX232" s="135"/>
      <c r="JBY232" s="135"/>
      <c r="JBZ232" s="135"/>
      <c r="JCA232" s="135"/>
      <c r="JCB232" s="135"/>
      <c r="JCC232" s="135"/>
      <c r="JCD232" s="135"/>
      <c r="JCE232" s="135"/>
      <c r="JCF232" s="135"/>
      <c r="JCG232" s="135"/>
      <c r="JCH232" s="135"/>
      <c r="JCI232" s="135"/>
      <c r="JCJ232" s="135"/>
      <c r="JCK232" s="135"/>
      <c r="JCL232" s="135"/>
      <c r="JCM232" s="135"/>
      <c r="JCN232" s="135"/>
      <c r="JCO232" s="135"/>
      <c r="JCP232" s="135"/>
      <c r="JCQ232" s="135"/>
      <c r="JCR232" s="135"/>
      <c r="JCS232" s="135"/>
      <c r="JCT232" s="135"/>
      <c r="JCU232" s="135"/>
      <c r="JCV232" s="135"/>
      <c r="JCW232" s="135"/>
      <c r="JCX232" s="135"/>
      <c r="JCY232" s="135"/>
      <c r="JCZ232" s="135"/>
      <c r="JDA232" s="135"/>
      <c r="JDB232" s="135"/>
      <c r="JDC232" s="135"/>
      <c r="JDD232" s="135"/>
      <c r="JDE232" s="135"/>
      <c r="JDF232" s="135"/>
      <c r="JDG232" s="135"/>
      <c r="JDH232" s="135"/>
      <c r="JDI232" s="135"/>
      <c r="JDJ232" s="135"/>
      <c r="JDK232" s="135"/>
      <c r="JDL232" s="135"/>
      <c r="JDM232" s="135"/>
      <c r="JDN232" s="135"/>
      <c r="JDO232" s="135"/>
      <c r="JDP232" s="135"/>
      <c r="JDQ232" s="135"/>
      <c r="JDR232" s="135"/>
      <c r="JDS232" s="135"/>
      <c r="JDT232" s="135"/>
      <c r="JDU232" s="135"/>
      <c r="JDV232" s="135"/>
      <c r="JDW232" s="135"/>
      <c r="JDX232" s="135"/>
      <c r="JDY232" s="135"/>
      <c r="JDZ232" s="135"/>
      <c r="JEA232" s="135"/>
      <c r="JEB232" s="135"/>
      <c r="JEC232" s="135"/>
      <c r="JED232" s="135"/>
      <c r="JEE232" s="135"/>
      <c r="JEF232" s="135"/>
      <c r="JEG232" s="135"/>
      <c r="JEH232" s="135"/>
      <c r="JEI232" s="135"/>
      <c r="JEJ232" s="135"/>
      <c r="JEK232" s="135"/>
      <c r="JEL232" s="135"/>
      <c r="JEM232" s="135"/>
      <c r="JEN232" s="135"/>
      <c r="JEO232" s="135"/>
      <c r="JEP232" s="135"/>
      <c r="JEQ232" s="135"/>
      <c r="JER232" s="135"/>
      <c r="JES232" s="135"/>
      <c r="JET232" s="135"/>
      <c r="JEU232" s="135"/>
      <c r="JEV232" s="135"/>
      <c r="JEW232" s="135"/>
      <c r="JEX232" s="135"/>
      <c r="JEY232" s="135"/>
      <c r="JEZ232" s="135"/>
      <c r="JFA232" s="135"/>
      <c r="JFB232" s="135"/>
      <c r="JFC232" s="135"/>
      <c r="JFD232" s="135"/>
      <c r="JFE232" s="135"/>
      <c r="JFF232" s="135"/>
      <c r="JFG232" s="135"/>
      <c r="JFH232" s="135"/>
      <c r="JFI232" s="135"/>
      <c r="JFJ232" s="135"/>
      <c r="JFK232" s="135"/>
      <c r="JFL232" s="135"/>
      <c r="JFM232" s="135"/>
      <c r="JFN232" s="135"/>
      <c r="JFO232" s="135"/>
      <c r="JFP232" s="135"/>
      <c r="JFQ232" s="135"/>
      <c r="JFR232" s="135"/>
      <c r="JFS232" s="135"/>
      <c r="JFT232" s="135"/>
      <c r="JFU232" s="135"/>
      <c r="JFV232" s="135"/>
      <c r="JFW232" s="135"/>
      <c r="JFX232" s="135"/>
      <c r="JFY232" s="135"/>
      <c r="JFZ232" s="135"/>
      <c r="JGA232" s="135"/>
      <c r="JGB232" s="135"/>
      <c r="JGC232" s="135"/>
      <c r="JGD232" s="135"/>
      <c r="JGE232" s="135"/>
      <c r="JGF232" s="135"/>
      <c r="JGG232" s="135"/>
      <c r="JGH232" s="135"/>
      <c r="JGI232" s="135"/>
      <c r="JGJ232" s="135"/>
      <c r="JGK232" s="135"/>
      <c r="JGL232" s="135"/>
      <c r="JGM232" s="135"/>
      <c r="JGN232" s="135"/>
      <c r="JGO232" s="135"/>
      <c r="JGP232" s="135"/>
      <c r="JGQ232" s="135"/>
      <c r="JGR232" s="135"/>
      <c r="JGS232" s="135"/>
      <c r="JGT232" s="135"/>
      <c r="JGU232" s="135"/>
      <c r="JGV232" s="135"/>
      <c r="JGW232" s="135"/>
      <c r="JGX232" s="135"/>
      <c r="JGY232" s="135"/>
      <c r="JGZ232" s="135"/>
      <c r="JHA232" s="135"/>
      <c r="JHB232" s="135"/>
      <c r="JHC232" s="135"/>
      <c r="JHD232" s="135"/>
      <c r="JHE232" s="135"/>
      <c r="JHF232" s="135"/>
      <c r="JHG232" s="135"/>
      <c r="JHH232" s="135"/>
      <c r="JHI232" s="135"/>
      <c r="JHJ232" s="135"/>
      <c r="JHK232" s="135"/>
      <c r="JHL232" s="135"/>
      <c r="JHM232" s="135"/>
      <c r="JHN232" s="135"/>
      <c r="JHO232" s="135"/>
      <c r="JHP232" s="135"/>
      <c r="JHQ232" s="135"/>
      <c r="JHR232" s="135"/>
      <c r="JHS232" s="135"/>
      <c r="JHT232" s="135"/>
      <c r="JHU232" s="135"/>
      <c r="JHV232" s="135"/>
      <c r="JHW232" s="135"/>
      <c r="JHX232" s="135"/>
      <c r="JHY232" s="135"/>
      <c r="JHZ232" s="135"/>
      <c r="JIA232" s="135"/>
      <c r="JIB232" s="135"/>
      <c r="JIC232" s="135"/>
      <c r="JID232" s="135"/>
      <c r="JIE232" s="135"/>
      <c r="JIF232" s="135"/>
      <c r="JIG232" s="135"/>
      <c r="JIH232" s="135"/>
      <c r="JII232" s="135"/>
      <c r="JIJ232" s="135"/>
      <c r="JIK232" s="135"/>
      <c r="JIL232" s="135"/>
      <c r="JIM232" s="135"/>
      <c r="JIN232" s="135"/>
      <c r="JIO232" s="135"/>
      <c r="JIP232" s="135"/>
      <c r="JIQ232" s="135"/>
      <c r="JIR232" s="135"/>
      <c r="JIS232" s="135"/>
      <c r="JIT232" s="135"/>
      <c r="JIU232" s="135"/>
      <c r="JIV232" s="135"/>
      <c r="JIW232" s="135"/>
      <c r="JIX232" s="135"/>
      <c r="JIY232" s="135"/>
      <c r="JIZ232" s="135"/>
      <c r="JJA232" s="135"/>
      <c r="JJB232" s="135"/>
      <c r="JJC232" s="135"/>
      <c r="JJD232" s="135"/>
      <c r="JJE232" s="135"/>
      <c r="JJF232" s="135"/>
      <c r="JJG232" s="135"/>
      <c r="JJH232" s="135"/>
      <c r="JJI232" s="135"/>
      <c r="JJJ232" s="135"/>
      <c r="JJK232" s="135"/>
      <c r="JJL232" s="135"/>
      <c r="JJM232" s="135"/>
      <c r="JJN232" s="135"/>
      <c r="JJO232" s="135"/>
      <c r="JJP232" s="135"/>
      <c r="JJQ232" s="135"/>
      <c r="JJR232" s="135"/>
      <c r="JJS232" s="135"/>
      <c r="JJT232" s="135"/>
      <c r="JJU232" s="135"/>
      <c r="JJV232" s="135"/>
      <c r="JJW232" s="135"/>
      <c r="JJX232" s="135"/>
      <c r="JJY232" s="135"/>
      <c r="JJZ232" s="135"/>
      <c r="JKA232" s="135"/>
      <c r="JKB232" s="135"/>
      <c r="JKC232" s="135"/>
      <c r="JKD232" s="135"/>
      <c r="JKE232" s="135"/>
      <c r="JKF232" s="135"/>
      <c r="JKG232" s="135"/>
      <c r="JKH232" s="135"/>
      <c r="JKI232" s="135"/>
      <c r="JKJ232" s="135"/>
      <c r="JKK232" s="135"/>
      <c r="JKL232" s="135"/>
      <c r="JKM232" s="135"/>
      <c r="JKN232" s="135"/>
      <c r="JKO232" s="135"/>
      <c r="JKP232" s="135"/>
      <c r="JKQ232" s="135"/>
      <c r="JKR232" s="135"/>
      <c r="JKS232" s="135"/>
      <c r="JKT232" s="135"/>
      <c r="JKU232" s="135"/>
      <c r="JKV232" s="135"/>
      <c r="JKW232" s="135"/>
      <c r="JKX232" s="135"/>
      <c r="JKY232" s="135"/>
      <c r="JKZ232" s="135"/>
      <c r="JLA232" s="135"/>
      <c r="JLB232" s="135"/>
      <c r="JLC232" s="135"/>
      <c r="JLD232" s="135"/>
      <c r="JLE232" s="135"/>
      <c r="JLF232" s="135"/>
      <c r="JLG232" s="135"/>
      <c r="JLH232" s="135"/>
      <c r="JLI232" s="135"/>
      <c r="JLJ232" s="135"/>
      <c r="JLK232" s="135"/>
      <c r="JLL232" s="135"/>
      <c r="JLM232" s="135"/>
      <c r="JLN232" s="135"/>
      <c r="JLO232" s="135"/>
      <c r="JLP232" s="135"/>
      <c r="JLQ232" s="135"/>
      <c r="JLR232" s="135"/>
      <c r="JLS232" s="135"/>
      <c r="JLT232" s="135"/>
      <c r="JLU232" s="135"/>
      <c r="JLV232" s="135"/>
      <c r="JLW232" s="135"/>
      <c r="JLX232" s="135"/>
      <c r="JLY232" s="135"/>
      <c r="JLZ232" s="135"/>
      <c r="JMA232" s="135"/>
      <c r="JMB232" s="135"/>
      <c r="JMC232" s="135"/>
      <c r="JMD232" s="135"/>
      <c r="JME232" s="135"/>
      <c r="JMF232" s="135"/>
      <c r="JMG232" s="135"/>
      <c r="JMH232" s="135"/>
      <c r="JMI232" s="135"/>
      <c r="JMJ232" s="135"/>
      <c r="JMK232" s="135"/>
      <c r="JML232" s="135"/>
      <c r="JMM232" s="135"/>
      <c r="JMN232" s="135"/>
      <c r="JMO232" s="135"/>
      <c r="JMP232" s="135"/>
      <c r="JMQ232" s="135"/>
      <c r="JMR232" s="135"/>
      <c r="JMS232" s="135"/>
      <c r="JMT232" s="135"/>
      <c r="JMU232" s="135"/>
      <c r="JMV232" s="135"/>
      <c r="JMW232" s="135"/>
      <c r="JMX232" s="135"/>
      <c r="JMY232" s="135"/>
      <c r="JMZ232" s="135"/>
      <c r="JNA232" s="135"/>
      <c r="JNB232" s="135"/>
      <c r="JNC232" s="135"/>
      <c r="JND232" s="135"/>
      <c r="JNE232" s="135"/>
      <c r="JNF232" s="135"/>
      <c r="JNG232" s="135"/>
      <c r="JNH232" s="135"/>
      <c r="JNI232" s="135"/>
      <c r="JNJ232" s="135"/>
      <c r="JNK232" s="135"/>
      <c r="JNL232" s="135"/>
      <c r="JNM232" s="135"/>
      <c r="JNN232" s="135"/>
      <c r="JNO232" s="135"/>
      <c r="JNP232" s="135"/>
      <c r="JNQ232" s="135"/>
      <c r="JNR232" s="135"/>
      <c r="JNS232" s="135"/>
      <c r="JNT232" s="135"/>
      <c r="JNU232" s="135"/>
      <c r="JNV232" s="135"/>
      <c r="JNW232" s="135"/>
      <c r="JNX232" s="135"/>
      <c r="JNY232" s="135"/>
      <c r="JNZ232" s="135"/>
      <c r="JOA232" s="135"/>
      <c r="JOB232" s="135"/>
      <c r="JOC232" s="135"/>
      <c r="JOD232" s="135"/>
      <c r="JOE232" s="135"/>
      <c r="JOF232" s="135"/>
      <c r="JOG232" s="135"/>
      <c r="JOH232" s="135"/>
      <c r="JOI232" s="135"/>
      <c r="JOJ232" s="135"/>
      <c r="JOK232" s="135"/>
      <c r="JOL232" s="135"/>
      <c r="JOM232" s="135"/>
      <c r="JON232" s="135"/>
      <c r="JOO232" s="135"/>
      <c r="JOP232" s="135"/>
      <c r="JOQ232" s="135"/>
      <c r="JOR232" s="135"/>
      <c r="JOS232" s="135"/>
      <c r="JOT232" s="135"/>
      <c r="JOU232" s="135"/>
      <c r="JOV232" s="135"/>
      <c r="JOW232" s="135"/>
      <c r="JOX232" s="135"/>
      <c r="JOY232" s="135"/>
      <c r="JOZ232" s="135"/>
      <c r="JPA232" s="135"/>
      <c r="JPB232" s="135"/>
      <c r="JPC232" s="135"/>
      <c r="JPD232" s="135"/>
      <c r="JPE232" s="135"/>
      <c r="JPF232" s="135"/>
      <c r="JPG232" s="135"/>
      <c r="JPH232" s="135"/>
      <c r="JPI232" s="135"/>
      <c r="JPJ232" s="135"/>
      <c r="JPK232" s="135"/>
      <c r="JPL232" s="135"/>
      <c r="JPM232" s="135"/>
      <c r="JPN232" s="135"/>
      <c r="JPO232" s="135"/>
      <c r="JPP232" s="135"/>
      <c r="JPQ232" s="135"/>
      <c r="JPR232" s="135"/>
      <c r="JPS232" s="135"/>
      <c r="JPT232" s="135"/>
      <c r="JPU232" s="135"/>
      <c r="JPV232" s="135"/>
      <c r="JPW232" s="135"/>
      <c r="JPX232" s="135"/>
      <c r="JPY232" s="135"/>
      <c r="JPZ232" s="135"/>
      <c r="JQA232" s="135"/>
      <c r="JQB232" s="135"/>
      <c r="JQC232" s="135"/>
      <c r="JQD232" s="135"/>
      <c r="JQE232" s="135"/>
      <c r="JQF232" s="135"/>
      <c r="JQG232" s="135"/>
      <c r="JQH232" s="135"/>
      <c r="JQI232" s="135"/>
      <c r="JQJ232" s="135"/>
      <c r="JQK232" s="135"/>
      <c r="JQL232" s="135"/>
      <c r="JQM232" s="135"/>
      <c r="JQN232" s="135"/>
      <c r="JQO232" s="135"/>
      <c r="JQP232" s="135"/>
      <c r="JQQ232" s="135"/>
      <c r="JQR232" s="135"/>
      <c r="JQS232" s="135"/>
      <c r="JQT232" s="135"/>
      <c r="JQU232" s="135"/>
      <c r="JQV232" s="135"/>
      <c r="JQW232" s="135"/>
      <c r="JQX232" s="135"/>
      <c r="JQY232" s="135"/>
      <c r="JQZ232" s="135"/>
      <c r="JRA232" s="135"/>
      <c r="JRB232" s="135"/>
      <c r="JRC232" s="135"/>
      <c r="JRD232" s="135"/>
      <c r="JRE232" s="135"/>
      <c r="JRF232" s="135"/>
      <c r="JRG232" s="135"/>
      <c r="JRH232" s="135"/>
      <c r="JRI232" s="135"/>
      <c r="JRJ232" s="135"/>
      <c r="JRK232" s="135"/>
      <c r="JRL232" s="135"/>
      <c r="JRM232" s="135"/>
      <c r="JRN232" s="135"/>
      <c r="JRO232" s="135"/>
      <c r="JRP232" s="135"/>
      <c r="JRQ232" s="135"/>
      <c r="JRR232" s="135"/>
      <c r="JRS232" s="135"/>
      <c r="JRT232" s="135"/>
      <c r="JRU232" s="135"/>
      <c r="JRV232" s="135"/>
      <c r="JRW232" s="135"/>
      <c r="JRX232" s="135"/>
      <c r="JRY232" s="135"/>
      <c r="JRZ232" s="135"/>
      <c r="JSA232" s="135"/>
      <c r="JSB232" s="135"/>
      <c r="JSC232" s="135"/>
      <c r="JSD232" s="135"/>
      <c r="JSE232" s="135"/>
      <c r="JSF232" s="135"/>
      <c r="JSG232" s="135"/>
      <c r="JSH232" s="135"/>
      <c r="JSI232" s="135"/>
      <c r="JSJ232" s="135"/>
      <c r="JSK232" s="135"/>
      <c r="JSL232" s="135"/>
      <c r="JSM232" s="135"/>
      <c r="JSN232" s="135"/>
      <c r="JSO232" s="135"/>
      <c r="JSP232" s="135"/>
      <c r="JSQ232" s="135"/>
      <c r="JSR232" s="135"/>
      <c r="JSS232" s="135"/>
      <c r="JST232" s="135"/>
      <c r="JSU232" s="135"/>
      <c r="JSV232" s="135"/>
      <c r="JSW232" s="135"/>
      <c r="JSX232" s="135"/>
      <c r="JSY232" s="135"/>
      <c r="JSZ232" s="135"/>
      <c r="JTA232" s="135"/>
      <c r="JTB232" s="135"/>
      <c r="JTC232" s="135"/>
      <c r="JTD232" s="135"/>
      <c r="JTE232" s="135"/>
      <c r="JTF232" s="135"/>
      <c r="JTG232" s="135"/>
      <c r="JTH232" s="135"/>
      <c r="JTI232" s="135"/>
      <c r="JTJ232" s="135"/>
      <c r="JTK232" s="135"/>
      <c r="JTL232" s="135"/>
      <c r="JTM232" s="135"/>
      <c r="JTN232" s="135"/>
      <c r="JTO232" s="135"/>
      <c r="JTP232" s="135"/>
      <c r="JTQ232" s="135"/>
      <c r="JTR232" s="135"/>
      <c r="JTS232" s="135"/>
      <c r="JTT232" s="135"/>
      <c r="JTU232" s="135"/>
      <c r="JTV232" s="135"/>
      <c r="JTW232" s="135"/>
      <c r="JTX232" s="135"/>
      <c r="JTY232" s="135"/>
      <c r="JTZ232" s="135"/>
      <c r="JUA232" s="135"/>
      <c r="JUB232" s="135"/>
      <c r="JUC232" s="135"/>
      <c r="JUD232" s="135"/>
      <c r="JUE232" s="135"/>
      <c r="JUF232" s="135"/>
      <c r="JUG232" s="135"/>
      <c r="JUH232" s="135"/>
      <c r="JUI232" s="135"/>
      <c r="JUJ232" s="135"/>
      <c r="JUK232" s="135"/>
      <c r="JUL232" s="135"/>
      <c r="JUM232" s="135"/>
      <c r="JUN232" s="135"/>
      <c r="JUO232" s="135"/>
      <c r="JUP232" s="135"/>
      <c r="JUQ232" s="135"/>
      <c r="JUR232" s="135"/>
      <c r="JUS232" s="135"/>
      <c r="JUT232" s="135"/>
      <c r="JUU232" s="135"/>
      <c r="JUV232" s="135"/>
      <c r="JUW232" s="135"/>
      <c r="JUX232" s="135"/>
      <c r="JUY232" s="135"/>
      <c r="JUZ232" s="135"/>
      <c r="JVA232" s="135"/>
      <c r="JVB232" s="135"/>
      <c r="JVC232" s="135"/>
      <c r="JVD232" s="135"/>
      <c r="JVE232" s="135"/>
      <c r="JVF232" s="135"/>
      <c r="JVG232" s="135"/>
      <c r="JVH232" s="135"/>
      <c r="JVI232" s="135"/>
      <c r="JVJ232" s="135"/>
      <c r="JVK232" s="135"/>
      <c r="JVL232" s="135"/>
      <c r="JVM232" s="135"/>
      <c r="JVN232" s="135"/>
      <c r="JVO232" s="135"/>
      <c r="JVP232" s="135"/>
      <c r="JVQ232" s="135"/>
      <c r="JVR232" s="135"/>
      <c r="JVS232" s="135"/>
      <c r="JVT232" s="135"/>
      <c r="JVU232" s="135"/>
      <c r="JVV232" s="135"/>
      <c r="JVW232" s="135"/>
      <c r="JVX232" s="135"/>
      <c r="JVY232" s="135"/>
      <c r="JVZ232" s="135"/>
      <c r="JWA232" s="135"/>
      <c r="JWB232" s="135"/>
      <c r="JWC232" s="135"/>
      <c r="JWD232" s="135"/>
      <c r="JWE232" s="135"/>
      <c r="JWF232" s="135"/>
      <c r="JWG232" s="135"/>
      <c r="JWH232" s="135"/>
      <c r="JWI232" s="135"/>
      <c r="JWJ232" s="135"/>
      <c r="JWK232" s="135"/>
      <c r="JWL232" s="135"/>
      <c r="JWM232" s="135"/>
      <c r="JWN232" s="135"/>
      <c r="JWO232" s="135"/>
      <c r="JWP232" s="135"/>
      <c r="JWQ232" s="135"/>
      <c r="JWR232" s="135"/>
      <c r="JWS232" s="135"/>
      <c r="JWT232" s="135"/>
      <c r="JWU232" s="135"/>
      <c r="JWV232" s="135"/>
      <c r="JWW232" s="135"/>
      <c r="JWX232" s="135"/>
      <c r="JWY232" s="135"/>
      <c r="JWZ232" s="135"/>
      <c r="JXA232" s="135"/>
      <c r="JXB232" s="135"/>
      <c r="JXC232" s="135"/>
      <c r="JXD232" s="135"/>
      <c r="JXE232" s="135"/>
      <c r="JXF232" s="135"/>
      <c r="JXG232" s="135"/>
      <c r="JXH232" s="135"/>
      <c r="JXI232" s="135"/>
      <c r="JXJ232" s="135"/>
      <c r="JXK232" s="135"/>
      <c r="JXL232" s="135"/>
      <c r="JXM232" s="135"/>
      <c r="JXN232" s="135"/>
      <c r="JXO232" s="135"/>
      <c r="JXP232" s="135"/>
      <c r="JXQ232" s="135"/>
      <c r="JXR232" s="135"/>
      <c r="JXS232" s="135"/>
      <c r="JXT232" s="135"/>
      <c r="JXU232" s="135"/>
      <c r="JXV232" s="135"/>
      <c r="JXW232" s="135"/>
      <c r="JXX232" s="135"/>
      <c r="JXY232" s="135"/>
      <c r="JXZ232" s="135"/>
      <c r="JYA232" s="135"/>
      <c r="JYB232" s="135"/>
      <c r="JYC232" s="135"/>
      <c r="JYD232" s="135"/>
      <c r="JYE232" s="135"/>
      <c r="JYF232" s="135"/>
      <c r="JYG232" s="135"/>
      <c r="JYH232" s="135"/>
      <c r="JYI232" s="135"/>
      <c r="JYJ232" s="135"/>
      <c r="JYK232" s="135"/>
      <c r="JYL232" s="135"/>
      <c r="JYM232" s="135"/>
      <c r="JYN232" s="135"/>
      <c r="JYO232" s="135"/>
      <c r="JYP232" s="135"/>
      <c r="JYQ232" s="135"/>
      <c r="JYR232" s="135"/>
      <c r="JYS232" s="135"/>
      <c r="JYT232" s="135"/>
      <c r="JYU232" s="135"/>
      <c r="JYV232" s="135"/>
      <c r="JYW232" s="135"/>
      <c r="JYX232" s="135"/>
      <c r="JYY232" s="135"/>
      <c r="JYZ232" s="135"/>
      <c r="JZA232" s="135"/>
      <c r="JZB232" s="135"/>
      <c r="JZC232" s="135"/>
      <c r="JZD232" s="135"/>
      <c r="JZE232" s="135"/>
      <c r="JZF232" s="135"/>
      <c r="JZG232" s="135"/>
      <c r="JZH232" s="135"/>
      <c r="JZI232" s="135"/>
      <c r="JZJ232" s="135"/>
      <c r="JZK232" s="135"/>
      <c r="JZL232" s="135"/>
      <c r="JZM232" s="135"/>
      <c r="JZN232" s="135"/>
      <c r="JZO232" s="135"/>
      <c r="JZP232" s="135"/>
      <c r="JZQ232" s="135"/>
      <c r="JZR232" s="135"/>
      <c r="JZS232" s="135"/>
      <c r="JZT232" s="135"/>
      <c r="JZU232" s="135"/>
      <c r="JZV232" s="135"/>
      <c r="JZW232" s="135"/>
      <c r="JZX232" s="135"/>
      <c r="JZY232" s="135"/>
      <c r="JZZ232" s="135"/>
      <c r="KAA232" s="135"/>
      <c r="KAB232" s="135"/>
      <c r="KAC232" s="135"/>
      <c r="KAD232" s="135"/>
      <c r="KAE232" s="135"/>
      <c r="KAF232" s="135"/>
      <c r="KAG232" s="135"/>
      <c r="KAH232" s="135"/>
      <c r="KAI232" s="135"/>
      <c r="KAJ232" s="135"/>
      <c r="KAK232" s="135"/>
      <c r="KAL232" s="135"/>
      <c r="KAM232" s="135"/>
      <c r="KAN232" s="135"/>
      <c r="KAO232" s="135"/>
      <c r="KAP232" s="135"/>
      <c r="KAQ232" s="135"/>
      <c r="KAR232" s="135"/>
      <c r="KAS232" s="135"/>
      <c r="KAT232" s="135"/>
      <c r="KAU232" s="135"/>
      <c r="KAV232" s="135"/>
      <c r="KAW232" s="135"/>
      <c r="KAX232" s="135"/>
      <c r="KAY232" s="135"/>
      <c r="KAZ232" s="135"/>
      <c r="KBA232" s="135"/>
      <c r="KBB232" s="135"/>
      <c r="KBC232" s="135"/>
      <c r="KBD232" s="135"/>
      <c r="KBE232" s="135"/>
      <c r="KBF232" s="135"/>
      <c r="KBG232" s="135"/>
      <c r="KBH232" s="135"/>
      <c r="KBI232" s="135"/>
      <c r="KBJ232" s="135"/>
      <c r="KBK232" s="135"/>
      <c r="KBL232" s="135"/>
      <c r="KBM232" s="135"/>
      <c r="KBN232" s="135"/>
      <c r="KBO232" s="135"/>
      <c r="KBP232" s="135"/>
      <c r="KBQ232" s="135"/>
      <c r="KBR232" s="135"/>
      <c r="KBS232" s="135"/>
      <c r="KBT232" s="135"/>
      <c r="KBU232" s="135"/>
      <c r="KBV232" s="135"/>
      <c r="KBW232" s="135"/>
      <c r="KBX232" s="135"/>
      <c r="KBY232" s="135"/>
      <c r="KBZ232" s="135"/>
      <c r="KCA232" s="135"/>
      <c r="KCB232" s="135"/>
      <c r="KCC232" s="135"/>
      <c r="KCD232" s="135"/>
      <c r="KCE232" s="135"/>
      <c r="KCF232" s="135"/>
      <c r="KCG232" s="135"/>
      <c r="KCH232" s="135"/>
      <c r="KCI232" s="135"/>
      <c r="KCJ232" s="135"/>
      <c r="KCK232" s="135"/>
      <c r="KCL232" s="135"/>
      <c r="KCM232" s="135"/>
      <c r="KCN232" s="135"/>
      <c r="KCO232" s="135"/>
      <c r="KCP232" s="135"/>
      <c r="KCQ232" s="135"/>
      <c r="KCR232" s="135"/>
      <c r="KCS232" s="135"/>
      <c r="KCT232" s="135"/>
      <c r="KCU232" s="135"/>
      <c r="KCV232" s="135"/>
      <c r="KCW232" s="135"/>
      <c r="KCX232" s="135"/>
      <c r="KCY232" s="135"/>
      <c r="KCZ232" s="135"/>
      <c r="KDA232" s="135"/>
      <c r="KDB232" s="135"/>
      <c r="KDC232" s="135"/>
      <c r="KDD232" s="135"/>
      <c r="KDE232" s="135"/>
      <c r="KDF232" s="135"/>
      <c r="KDG232" s="135"/>
      <c r="KDH232" s="135"/>
      <c r="KDI232" s="135"/>
      <c r="KDJ232" s="135"/>
      <c r="KDK232" s="135"/>
      <c r="KDL232" s="135"/>
      <c r="KDM232" s="135"/>
      <c r="KDN232" s="135"/>
      <c r="KDO232" s="135"/>
      <c r="KDP232" s="135"/>
      <c r="KDQ232" s="135"/>
      <c r="KDR232" s="135"/>
      <c r="KDS232" s="135"/>
      <c r="KDT232" s="135"/>
      <c r="KDU232" s="135"/>
      <c r="KDV232" s="135"/>
      <c r="KDW232" s="135"/>
      <c r="KDX232" s="135"/>
      <c r="KDY232" s="135"/>
      <c r="KDZ232" s="135"/>
      <c r="KEA232" s="135"/>
      <c r="KEB232" s="135"/>
      <c r="KEC232" s="135"/>
      <c r="KED232" s="135"/>
      <c r="KEE232" s="135"/>
      <c r="KEF232" s="135"/>
      <c r="KEG232" s="135"/>
      <c r="KEH232" s="135"/>
      <c r="KEI232" s="135"/>
      <c r="KEJ232" s="135"/>
      <c r="KEK232" s="135"/>
      <c r="KEL232" s="135"/>
      <c r="KEM232" s="135"/>
      <c r="KEN232" s="135"/>
      <c r="KEO232" s="135"/>
      <c r="KEP232" s="135"/>
      <c r="KEQ232" s="135"/>
      <c r="KER232" s="135"/>
      <c r="KES232" s="135"/>
      <c r="KET232" s="135"/>
      <c r="KEU232" s="135"/>
      <c r="KEV232" s="135"/>
      <c r="KEW232" s="135"/>
      <c r="KEX232" s="135"/>
      <c r="KEY232" s="135"/>
      <c r="KEZ232" s="135"/>
      <c r="KFA232" s="135"/>
      <c r="KFB232" s="135"/>
      <c r="KFC232" s="135"/>
      <c r="KFD232" s="135"/>
      <c r="KFE232" s="135"/>
      <c r="KFF232" s="135"/>
      <c r="KFG232" s="135"/>
      <c r="KFH232" s="135"/>
      <c r="KFI232" s="135"/>
      <c r="KFJ232" s="135"/>
      <c r="KFK232" s="135"/>
      <c r="KFL232" s="135"/>
      <c r="KFM232" s="135"/>
      <c r="KFN232" s="135"/>
      <c r="KFO232" s="135"/>
      <c r="KFP232" s="135"/>
      <c r="KFQ232" s="135"/>
      <c r="KFR232" s="135"/>
      <c r="KFS232" s="135"/>
      <c r="KFT232" s="135"/>
      <c r="KFU232" s="135"/>
      <c r="KFV232" s="135"/>
      <c r="KFW232" s="135"/>
      <c r="KFX232" s="135"/>
      <c r="KFY232" s="135"/>
      <c r="KFZ232" s="135"/>
      <c r="KGA232" s="135"/>
      <c r="KGB232" s="135"/>
      <c r="KGC232" s="135"/>
      <c r="KGD232" s="135"/>
      <c r="KGE232" s="135"/>
      <c r="KGF232" s="135"/>
      <c r="KGG232" s="135"/>
      <c r="KGH232" s="135"/>
      <c r="KGI232" s="135"/>
      <c r="KGJ232" s="135"/>
      <c r="KGK232" s="135"/>
      <c r="KGL232" s="135"/>
      <c r="KGM232" s="135"/>
      <c r="KGN232" s="135"/>
      <c r="KGO232" s="135"/>
      <c r="KGP232" s="135"/>
      <c r="KGQ232" s="135"/>
      <c r="KGR232" s="135"/>
      <c r="KGS232" s="135"/>
      <c r="KGT232" s="135"/>
      <c r="KGU232" s="135"/>
      <c r="KGV232" s="135"/>
      <c r="KGW232" s="135"/>
      <c r="KGX232" s="135"/>
      <c r="KGY232" s="135"/>
      <c r="KGZ232" s="135"/>
      <c r="KHA232" s="135"/>
      <c r="KHB232" s="135"/>
      <c r="KHC232" s="135"/>
      <c r="KHD232" s="135"/>
      <c r="KHE232" s="135"/>
      <c r="KHF232" s="135"/>
      <c r="KHG232" s="135"/>
      <c r="KHH232" s="135"/>
      <c r="KHI232" s="135"/>
      <c r="KHJ232" s="135"/>
      <c r="KHK232" s="135"/>
      <c r="KHL232" s="135"/>
      <c r="KHM232" s="135"/>
      <c r="KHN232" s="135"/>
      <c r="KHO232" s="135"/>
      <c r="KHP232" s="135"/>
      <c r="KHQ232" s="135"/>
      <c r="KHR232" s="135"/>
      <c r="KHS232" s="135"/>
      <c r="KHT232" s="135"/>
      <c r="KHU232" s="135"/>
      <c r="KHV232" s="135"/>
      <c r="KHW232" s="135"/>
      <c r="KHX232" s="135"/>
      <c r="KHY232" s="135"/>
      <c r="KHZ232" s="135"/>
      <c r="KIA232" s="135"/>
      <c r="KIB232" s="135"/>
      <c r="KIC232" s="135"/>
      <c r="KID232" s="135"/>
      <c r="KIE232" s="135"/>
      <c r="KIF232" s="135"/>
      <c r="KIG232" s="135"/>
      <c r="KIH232" s="135"/>
      <c r="KII232" s="135"/>
      <c r="KIJ232" s="135"/>
      <c r="KIK232" s="135"/>
      <c r="KIL232" s="135"/>
      <c r="KIM232" s="135"/>
      <c r="KIN232" s="135"/>
      <c r="KIO232" s="135"/>
      <c r="KIP232" s="135"/>
      <c r="KIQ232" s="135"/>
      <c r="KIR232" s="135"/>
      <c r="KIS232" s="135"/>
      <c r="KIT232" s="135"/>
      <c r="KIU232" s="135"/>
      <c r="KIV232" s="135"/>
      <c r="KIW232" s="135"/>
      <c r="KIX232" s="135"/>
      <c r="KIY232" s="135"/>
      <c r="KIZ232" s="135"/>
      <c r="KJA232" s="135"/>
      <c r="KJB232" s="135"/>
      <c r="KJC232" s="135"/>
      <c r="KJD232" s="135"/>
      <c r="KJE232" s="135"/>
      <c r="KJF232" s="135"/>
      <c r="KJG232" s="135"/>
      <c r="KJH232" s="135"/>
      <c r="KJI232" s="135"/>
      <c r="KJJ232" s="135"/>
      <c r="KJK232" s="135"/>
      <c r="KJL232" s="135"/>
      <c r="KJM232" s="135"/>
      <c r="KJN232" s="135"/>
      <c r="KJO232" s="135"/>
      <c r="KJP232" s="135"/>
      <c r="KJQ232" s="135"/>
      <c r="KJR232" s="135"/>
      <c r="KJS232" s="135"/>
      <c r="KJT232" s="135"/>
      <c r="KJU232" s="135"/>
      <c r="KJV232" s="135"/>
      <c r="KJW232" s="135"/>
      <c r="KJX232" s="135"/>
      <c r="KJY232" s="135"/>
      <c r="KJZ232" s="135"/>
      <c r="KKA232" s="135"/>
      <c r="KKB232" s="135"/>
      <c r="KKC232" s="135"/>
      <c r="KKD232" s="135"/>
      <c r="KKE232" s="135"/>
      <c r="KKF232" s="135"/>
      <c r="KKG232" s="135"/>
      <c r="KKH232" s="135"/>
      <c r="KKI232" s="135"/>
      <c r="KKJ232" s="135"/>
      <c r="KKK232" s="135"/>
      <c r="KKL232" s="135"/>
      <c r="KKM232" s="135"/>
      <c r="KKN232" s="135"/>
      <c r="KKO232" s="135"/>
      <c r="KKP232" s="135"/>
      <c r="KKQ232" s="135"/>
      <c r="KKR232" s="135"/>
      <c r="KKS232" s="135"/>
      <c r="KKT232" s="135"/>
      <c r="KKU232" s="135"/>
      <c r="KKV232" s="135"/>
      <c r="KKW232" s="135"/>
      <c r="KKX232" s="135"/>
      <c r="KKY232" s="135"/>
      <c r="KKZ232" s="135"/>
      <c r="KLA232" s="135"/>
      <c r="KLB232" s="135"/>
      <c r="KLC232" s="135"/>
      <c r="KLD232" s="135"/>
      <c r="KLE232" s="135"/>
      <c r="KLF232" s="135"/>
      <c r="KLG232" s="135"/>
      <c r="KLH232" s="135"/>
      <c r="KLI232" s="135"/>
      <c r="KLJ232" s="135"/>
      <c r="KLK232" s="135"/>
      <c r="KLL232" s="135"/>
      <c r="KLM232" s="135"/>
      <c r="KLN232" s="135"/>
      <c r="KLO232" s="135"/>
      <c r="KLP232" s="135"/>
      <c r="KLQ232" s="135"/>
      <c r="KLR232" s="135"/>
      <c r="KLS232" s="135"/>
      <c r="KLT232" s="135"/>
      <c r="KLU232" s="135"/>
      <c r="KLV232" s="135"/>
      <c r="KLW232" s="135"/>
      <c r="KLX232" s="135"/>
      <c r="KLY232" s="135"/>
      <c r="KLZ232" s="135"/>
      <c r="KMA232" s="135"/>
      <c r="KMB232" s="135"/>
      <c r="KMC232" s="135"/>
      <c r="KMD232" s="135"/>
      <c r="KME232" s="135"/>
      <c r="KMF232" s="135"/>
      <c r="KMG232" s="135"/>
      <c r="KMH232" s="135"/>
      <c r="KMI232" s="135"/>
      <c r="KMJ232" s="135"/>
      <c r="KMK232" s="135"/>
      <c r="KML232" s="135"/>
      <c r="KMM232" s="135"/>
      <c r="KMN232" s="135"/>
      <c r="KMO232" s="135"/>
      <c r="KMP232" s="135"/>
      <c r="KMQ232" s="135"/>
      <c r="KMR232" s="135"/>
      <c r="KMS232" s="135"/>
      <c r="KMT232" s="135"/>
      <c r="KMU232" s="135"/>
      <c r="KMV232" s="135"/>
      <c r="KMW232" s="135"/>
      <c r="KMX232" s="135"/>
      <c r="KMY232" s="135"/>
      <c r="KMZ232" s="135"/>
      <c r="KNA232" s="135"/>
      <c r="KNB232" s="135"/>
      <c r="KNC232" s="135"/>
      <c r="KND232" s="135"/>
      <c r="KNE232" s="135"/>
      <c r="KNF232" s="135"/>
      <c r="KNG232" s="135"/>
      <c r="KNH232" s="135"/>
      <c r="KNI232" s="135"/>
      <c r="KNJ232" s="135"/>
      <c r="KNK232" s="135"/>
      <c r="KNL232" s="135"/>
      <c r="KNM232" s="135"/>
      <c r="KNN232" s="135"/>
      <c r="KNO232" s="135"/>
      <c r="KNP232" s="135"/>
      <c r="KNQ232" s="135"/>
      <c r="KNR232" s="135"/>
      <c r="KNS232" s="135"/>
      <c r="KNT232" s="135"/>
      <c r="KNU232" s="135"/>
      <c r="KNV232" s="135"/>
      <c r="KNW232" s="135"/>
      <c r="KNX232" s="135"/>
      <c r="KNY232" s="135"/>
      <c r="KNZ232" s="135"/>
      <c r="KOA232" s="135"/>
      <c r="KOB232" s="135"/>
      <c r="KOC232" s="135"/>
      <c r="KOD232" s="135"/>
      <c r="KOE232" s="135"/>
      <c r="KOF232" s="135"/>
      <c r="KOG232" s="135"/>
      <c r="KOH232" s="135"/>
      <c r="KOI232" s="135"/>
      <c r="KOJ232" s="135"/>
      <c r="KOK232" s="135"/>
      <c r="KOL232" s="135"/>
      <c r="KOM232" s="135"/>
      <c r="KON232" s="135"/>
      <c r="KOO232" s="135"/>
      <c r="KOP232" s="135"/>
      <c r="KOQ232" s="135"/>
      <c r="KOR232" s="135"/>
      <c r="KOS232" s="135"/>
      <c r="KOT232" s="135"/>
      <c r="KOU232" s="135"/>
      <c r="KOV232" s="135"/>
      <c r="KOW232" s="135"/>
      <c r="KOX232" s="135"/>
      <c r="KOY232" s="135"/>
      <c r="KOZ232" s="135"/>
      <c r="KPA232" s="135"/>
      <c r="KPB232" s="135"/>
      <c r="KPC232" s="135"/>
      <c r="KPD232" s="135"/>
      <c r="KPE232" s="135"/>
      <c r="KPF232" s="135"/>
      <c r="KPG232" s="135"/>
      <c r="KPH232" s="135"/>
      <c r="KPI232" s="135"/>
      <c r="KPJ232" s="135"/>
      <c r="KPK232" s="135"/>
      <c r="KPL232" s="135"/>
      <c r="KPM232" s="135"/>
      <c r="KPN232" s="135"/>
      <c r="KPO232" s="135"/>
      <c r="KPP232" s="135"/>
      <c r="KPQ232" s="135"/>
      <c r="KPR232" s="135"/>
      <c r="KPS232" s="135"/>
      <c r="KPT232" s="135"/>
      <c r="KPU232" s="135"/>
      <c r="KPV232" s="135"/>
      <c r="KPW232" s="135"/>
      <c r="KPX232" s="135"/>
      <c r="KPY232" s="135"/>
      <c r="KPZ232" s="135"/>
      <c r="KQA232" s="135"/>
      <c r="KQB232" s="135"/>
      <c r="KQC232" s="135"/>
      <c r="KQD232" s="135"/>
      <c r="KQE232" s="135"/>
      <c r="KQF232" s="135"/>
      <c r="KQG232" s="135"/>
      <c r="KQH232" s="135"/>
      <c r="KQI232" s="135"/>
      <c r="KQJ232" s="135"/>
      <c r="KQK232" s="135"/>
      <c r="KQL232" s="135"/>
      <c r="KQM232" s="135"/>
      <c r="KQN232" s="135"/>
      <c r="KQO232" s="135"/>
      <c r="KQP232" s="135"/>
      <c r="KQQ232" s="135"/>
      <c r="KQR232" s="135"/>
      <c r="KQS232" s="135"/>
      <c r="KQT232" s="135"/>
      <c r="KQU232" s="135"/>
      <c r="KQV232" s="135"/>
      <c r="KQW232" s="135"/>
      <c r="KQX232" s="135"/>
      <c r="KQY232" s="135"/>
      <c r="KQZ232" s="135"/>
      <c r="KRA232" s="135"/>
      <c r="KRB232" s="135"/>
      <c r="KRC232" s="135"/>
      <c r="KRD232" s="135"/>
      <c r="KRE232" s="135"/>
      <c r="KRF232" s="135"/>
      <c r="KRG232" s="135"/>
      <c r="KRH232" s="135"/>
      <c r="KRI232" s="135"/>
      <c r="KRJ232" s="135"/>
      <c r="KRK232" s="135"/>
      <c r="KRL232" s="135"/>
      <c r="KRM232" s="135"/>
      <c r="KRN232" s="135"/>
      <c r="KRO232" s="135"/>
      <c r="KRP232" s="135"/>
      <c r="KRQ232" s="135"/>
      <c r="KRR232" s="135"/>
      <c r="KRS232" s="135"/>
      <c r="KRT232" s="135"/>
      <c r="KRU232" s="135"/>
      <c r="KRV232" s="135"/>
      <c r="KRW232" s="135"/>
      <c r="KRX232" s="135"/>
      <c r="KRY232" s="135"/>
      <c r="KRZ232" s="135"/>
      <c r="KSA232" s="135"/>
      <c r="KSB232" s="135"/>
      <c r="KSC232" s="135"/>
      <c r="KSD232" s="135"/>
      <c r="KSE232" s="135"/>
      <c r="KSF232" s="135"/>
      <c r="KSG232" s="135"/>
      <c r="KSH232" s="135"/>
      <c r="KSI232" s="135"/>
      <c r="KSJ232" s="135"/>
      <c r="KSK232" s="135"/>
      <c r="KSL232" s="135"/>
      <c r="KSM232" s="135"/>
      <c r="KSN232" s="135"/>
      <c r="KSO232" s="135"/>
      <c r="KSP232" s="135"/>
      <c r="KSQ232" s="135"/>
      <c r="KSR232" s="135"/>
      <c r="KSS232" s="135"/>
      <c r="KST232" s="135"/>
      <c r="KSU232" s="135"/>
      <c r="KSV232" s="135"/>
      <c r="KSW232" s="135"/>
      <c r="KSX232" s="135"/>
      <c r="KSY232" s="135"/>
      <c r="KSZ232" s="135"/>
      <c r="KTA232" s="135"/>
      <c r="KTB232" s="135"/>
      <c r="KTC232" s="135"/>
      <c r="KTD232" s="135"/>
      <c r="KTE232" s="135"/>
      <c r="KTF232" s="135"/>
      <c r="KTG232" s="135"/>
      <c r="KTH232" s="135"/>
      <c r="KTI232" s="135"/>
      <c r="KTJ232" s="135"/>
      <c r="KTK232" s="135"/>
      <c r="KTL232" s="135"/>
      <c r="KTM232" s="135"/>
      <c r="KTN232" s="135"/>
      <c r="KTO232" s="135"/>
      <c r="KTP232" s="135"/>
      <c r="KTQ232" s="135"/>
      <c r="KTR232" s="135"/>
      <c r="KTS232" s="135"/>
      <c r="KTT232" s="135"/>
      <c r="KTU232" s="135"/>
      <c r="KTV232" s="135"/>
      <c r="KTW232" s="135"/>
      <c r="KTX232" s="135"/>
      <c r="KTY232" s="135"/>
      <c r="KTZ232" s="135"/>
      <c r="KUA232" s="135"/>
      <c r="KUB232" s="135"/>
      <c r="KUC232" s="135"/>
      <c r="KUD232" s="135"/>
      <c r="KUE232" s="135"/>
      <c r="KUF232" s="135"/>
      <c r="KUG232" s="135"/>
      <c r="KUH232" s="135"/>
      <c r="KUI232" s="135"/>
      <c r="KUJ232" s="135"/>
      <c r="KUK232" s="135"/>
      <c r="KUL232" s="135"/>
      <c r="KUM232" s="135"/>
      <c r="KUN232" s="135"/>
      <c r="KUO232" s="135"/>
      <c r="KUP232" s="135"/>
      <c r="KUQ232" s="135"/>
      <c r="KUR232" s="135"/>
      <c r="KUS232" s="135"/>
      <c r="KUT232" s="135"/>
      <c r="KUU232" s="135"/>
      <c r="KUV232" s="135"/>
      <c r="KUW232" s="135"/>
      <c r="KUX232" s="135"/>
      <c r="KUY232" s="135"/>
      <c r="KUZ232" s="135"/>
      <c r="KVA232" s="135"/>
      <c r="KVB232" s="135"/>
      <c r="KVC232" s="135"/>
      <c r="KVD232" s="135"/>
      <c r="KVE232" s="135"/>
      <c r="KVF232" s="135"/>
      <c r="KVG232" s="135"/>
      <c r="KVH232" s="135"/>
      <c r="KVI232" s="135"/>
      <c r="KVJ232" s="135"/>
      <c r="KVK232" s="135"/>
      <c r="KVL232" s="135"/>
      <c r="KVM232" s="135"/>
      <c r="KVN232" s="135"/>
      <c r="KVO232" s="135"/>
      <c r="KVP232" s="135"/>
      <c r="KVQ232" s="135"/>
      <c r="KVR232" s="135"/>
      <c r="KVS232" s="135"/>
      <c r="KVT232" s="135"/>
      <c r="KVU232" s="135"/>
      <c r="KVV232" s="135"/>
      <c r="KVW232" s="135"/>
      <c r="KVX232" s="135"/>
      <c r="KVY232" s="135"/>
      <c r="KVZ232" s="135"/>
      <c r="KWA232" s="135"/>
      <c r="KWB232" s="135"/>
      <c r="KWC232" s="135"/>
      <c r="KWD232" s="135"/>
      <c r="KWE232" s="135"/>
      <c r="KWF232" s="135"/>
      <c r="KWG232" s="135"/>
      <c r="KWH232" s="135"/>
      <c r="KWI232" s="135"/>
      <c r="KWJ232" s="135"/>
      <c r="KWK232" s="135"/>
      <c r="KWL232" s="135"/>
      <c r="KWM232" s="135"/>
      <c r="KWN232" s="135"/>
      <c r="KWO232" s="135"/>
      <c r="KWP232" s="135"/>
      <c r="KWQ232" s="135"/>
      <c r="KWR232" s="135"/>
      <c r="KWS232" s="135"/>
      <c r="KWT232" s="135"/>
      <c r="KWU232" s="135"/>
      <c r="KWV232" s="135"/>
      <c r="KWW232" s="135"/>
      <c r="KWX232" s="135"/>
      <c r="KWY232" s="135"/>
      <c r="KWZ232" s="135"/>
      <c r="KXA232" s="135"/>
      <c r="KXB232" s="135"/>
      <c r="KXC232" s="135"/>
      <c r="KXD232" s="135"/>
      <c r="KXE232" s="135"/>
      <c r="KXF232" s="135"/>
      <c r="KXG232" s="135"/>
      <c r="KXH232" s="135"/>
      <c r="KXI232" s="135"/>
      <c r="KXJ232" s="135"/>
      <c r="KXK232" s="135"/>
      <c r="KXL232" s="135"/>
      <c r="KXM232" s="135"/>
      <c r="KXN232" s="135"/>
      <c r="KXO232" s="135"/>
      <c r="KXP232" s="135"/>
      <c r="KXQ232" s="135"/>
      <c r="KXR232" s="135"/>
      <c r="KXS232" s="135"/>
      <c r="KXT232" s="135"/>
      <c r="KXU232" s="135"/>
      <c r="KXV232" s="135"/>
      <c r="KXW232" s="135"/>
      <c r="KXX232" s="135"/>
      <c r="KXY232" s="135"/>
      <c r="KXZ232" s="135"/>
      <c r="KYA232" s="135"/>
      <c r="KYB232" s="135"/>
      <c r="KYC232" s="135"/>
      <c r="KYD232" s="135"/>
      <c r="KYE232" s="135"/>
      <c r="KYF232" s="135"/>
      <c r="KYG232" s="135"/>
      <c r="KYH232" s="135"/>
      <c r="KYI232" s="135"/>
      <c r="KYJ232" s="135"/>
      <c r="KYK232" s="135"/>
      <c r="KYL232" s="135"/>
      <c r="KYM232" s="135"/>
      <c r="KYN232" s="135"/>
      <c r="KYO232" s="135"/>
      <c r="KYP232" s="135"/>
      <c r="KYQ232" s="135"/>
      <c r="KYR232" s="135"/>
      <c r="KYS232" s="135"/>
      <c r="KYT232" s="135"/>
      <c r="KYU232" s="135"/>
      <c r="KYV232" s="135"/>
      <c r="KYW232" s="135"/>
      <c r="KYX232" s="135"/>
      <c r="KYY232" s="135"/>
      <c r="KYZ232" s="135"/>
      <c r="KZA232" s="135"/>
      <c r="KZB232" s="135"/>
      <c r="KZC232" s="135"/>
      <c r="KZD232" s="135"/>
      <c r="KZE232" s="135"/>
      <c r="KZF232" s="135"/>
      <c r="KZG232" s="135"/>
      <c r="KZH232" s="135"/>
      <c r="KZI232" s="135"/>
      <c r="KZJ232" s="135"/>
      <c r="KZK232" s="135"/>
      <c r="KZL232" s="135"/>
      <c r="KZM232" s="135"/>
      <c r="KZN232" s="135"/>
      <c r="KZO232" s="135"/>
      <c r="KZP232" s="135"/>
      <c r="KZQ232" s="135"/>
      <c r="KZR232" s="135"/>
      <c r="KZS232" s="135"/>
      <c r="KZT232" s="135"/>
      <c r="KZU232" s="135"/>
      <c r="KZV232" s="135"/>
      <c r="KZW232" s="135"/>
      <c r="KZX232" s="135"/>
      <c r="KZY232" s="135"/>
      <c r="KZZ232" s="135"/>
      <c r="LAA232" s="135"/>
      <c r="LAB232" s="135"/>
      <c r="LAC232" s="135"/>
      <c r="LAD232" s="135"/>
      <c r="LAE232" s="135"/>
      <c r="LAF232" s="135"/>
      <c r="LAG232" s="135"/>
      <c r="LAH232" s="135"/>
      <c r="LAI232" s="135"/>
      <c r="LAJ232" s="135"/>
      <c r="LAK232" s="135"/>
      <c r="LAL232" s="135"/>
      <c r="LAM232" s="135"/>
      <c r="LAN232" s="135"/>
      <c r="LAO232" s="135"/>
      <c r="LAP232" s="135"/>
      <c r="LAQ232" s="135"/>
      <c r="LAR232" s="135"/>
      <c r="LAS232" s="135"/>
      <c r="LAT232" s="135"/>
      <c r="LAU232" s="135"/>
      <c r="LAV232" s="135"/>
      <c r="LAW232" s="135"/>
      <c r="LAX232" s="135"/>
      <c r="LAY232" s="135"/>
      <c r="LAZ232" s="135"/>
      <c r="LBA232" s="135"/>
      <c r="LBB232" s="135"/>
      <c r="LBC232" s="135"/>
      <c r="LBD232" s="135"/>
      <c r="LBE232" s="135"/>
      <c r="LBF232" s="135"/>
      <c r="LBG232" s="135"/>
      <c r="LBH232" s="135"/>
      <c r="LBI232" s="135"/>
      <c r="LBJ232" s="135"/>
      <c r="LBK232" s="135"/>
      <c r="LBL232" s="135"/>
      <c r="LBM232" s="135"/>
      <c r="LBN232" s="135"/>
      <c r="LBO232" s="135"/>
      <c r="LBP232" s="135"/>
      <c r="LBQ232" s="135"/>
      <c r="LBR232" s="135"/>
      <c r="LBS232" s="135"/>
      <c r="LBT232" s="135"/>
      <c r="LBU232" s="135"/>
      <c r="LBV232" s="135"/>
      <c r="LBW232" s="135"/>
      <c r="LBX232" s="135"/>
      <c r="LBY232" s="135"/>
      <c r="LBZ232" s="135"/>
      <c r="LCA232" s="135"/>
      <c r="LCB232" s="135"/>
      <c r="LCC232" s="135"/>
      <c r="LCD232" s="135"/>
      <c r="LCE232" s="135"/>
      <c r="LCF232" s="135"/>
      <c r="LCG232" s="135"/>
      <c r="LCH232" s="135"/>
      <c r="LCI232" s="135"/>
      <c r="LCJ232" s="135"/>
      <c r="LCK232" s="135"/>
      <c r="LCL232" s="135"/>
      <c r="LCM232" s="135"/>
      <c r="LCN232" s="135"/>
      <c r="LCO232" s="135"/>
      <c r="LCP232" s="135"/>
      <c r="LCQ232" s="135"/>
      <c r="LCR232" s="135"/>
      <c r="LCS232" s="135"/>
      <c r="LCT232" s="135"/>
      <c r="LCU232" s="135"/>
      <c r="LCV232" s="135"/>
      <c r="LCW232" s="135"/>
      <c r="LCX232" s="135"/>
      <c r="LCY232" s="135"/>
      <c r="LCZ232" s="135"/>
      <c r="LDA232" s="135"/>
      <c r="LDB232" s="135"/>
      <c r="LDC232" s="135"/>
      <c r="LDD232" s="135"/>
      <c r="LDE232" s="135"/>
      <c r="LDF232" s="135"/>
      <c r="LDG232" s="135"/>
      <c r="LDH232" s="135"/>
      <c r="LDI232" s="135"/>
      <c r="LDJ232" s="135"/>
      <c r="LDK232" s="135"/>
      <c r="LDL232" s="135"/>
      <c r="LDM232" s="135"/>
      <c r="LDN232" s="135"/>
      <c r="LDO232" s="135"/>
      <c r="LDP232" s="135"/>
      <c r="LDQ232" s="135"/>
      <c r="LDR232" s="135"/>
      <c r="LDS232" s="135"/>
      <c r="LDT232" s="135"/>
      <c r="LDU232" s="135"/>
      <c r="LDV232" s="135"/>
      <c r="LDW232" s="135"/>
      <c r="LDX232" s="135"/>
      <c r="LDY232" s="135"/>
      <c r="LDZ232" s="135"/>
      <c r="LEA232" s="135"/>
      <c r="LEB232" s="135"/>
      <c r="LEC232" s="135"/>
      <c r="LED232" s="135"/>
      <c r="LEE232" s="135"/>
      <c r="LEF232" s="135"/>
      <c r="LEG232" s="135"/>
      <c r="LEH232" s="135"/>
      <c r="LEI232" s="135"/>
      <c r="LEJ232" s="135"/>
      <c r="LEK232" s="135"/>
      <c r="LEL232" s="135"/>
      <c r="LEM232" s="135"/>
      <c r="LEN232" s="135"/>
      <c r="LEO232" s="135"/>
      <c r="LEP232" s="135"/>
      <c r="LEQ232" s="135"/>
      <c r="LER232" s="135"/>
      <c r="LES232" s="135"/>
      <c r="LET232" s="135"/>
      <c r="LEU232" s="135"/>
      <c r="LEV232" s="135"/>
      <c r="LEW232" s="135"/>
      <c r="LEX232" s="135"/>
      <c r="LEY232" s="135"/>
      <c r="LEZ232" s="135"/>
      <c r="LFA232" s="135"/>
      <c r="LFB232" s="135"/>
      <c r="LFC232" s="135"/>
      <c r="LFD232" s="135"/>
      <c r="LFE232" s="135"/>
      <c r="LFF232" s="135"/>
      <c r="LFG232" s="135"/>
      <c r="LFH232" s="135"/>
      <c r="LFI232" s="135"/>
      <c r="LFJ232" s="135"/>
      <c r="LFK232" s="135"/>
      <c r="LFL232" s="135"/>
      <c r="LFM232" s="135"/>
      <c r="LFN232" s="135"/>
      <c r="LFO232" s="135"/>
      <c r="LFP232" s="135"/>
      <c r="LFQ232" s="135"/>
      <c r="LFR232" s="135"/>
      <c r="LFS232" s="135"/>
      <c r="LFT232" s="135"/>
      <c r="LFU232" s="135"/>
      <c r="LFV232" s="135"/>
      <c r="LFW232" s="135"/>
      <c r="LFX232" s="135"/>
      <c r="LFY232" s="135"/>
      <c r="LFZ232" s="135"/>
      <c r="LGA232" s="135"/>
      <c r="LGB232" s="135"/>
      <c r="LGC232" s="135"/>
      <c r="LGD232" s="135"/>
      <c r="LGE232" s="135"/>
      <c r="LGF232" s="135"/>
      <c r="LGG232" s="135"/>
      <c r="LGH232" s="135"/>
      <c r="LGI232" s="135"/>
      <c r="LGJ232" s="135"/>
      <c r="LGK232" s="135"/>
      <c r="LGL232" s="135"/>
      <c r="LGM232" s="135"/>
      <c r="LGN232" s="135"/>
      <c r="LGO232" s="135"/>
      <c r="LGP232" s="135"/>
      <c r="LGQ232" s="135"/>
      <c r="LGR232" s="135"/>
      <c r="LGS232" s="135"/>
      <c r="LGT232" s="135"/>
      <c r="LGU232" s="135"/>
      <c r="LGV232" s="135"/>
      <c r="LGW232" s="135"/>
      <c r="LGX232" s="135"/>
      <c r="LGY232" s="135"/>
      <c r="LGZ232" s="135"/>
      <c r="LHA232" s="135"/>
      <c r="LHB232" s="135"/>
      <c r="LHC232" s="135"/>
      <c r="LHD232" s="135"/>
      <c r="LHE232" s="135"/>
      <c r="LHF232" s="135"/>
      <c r="LHG232" s="135"/>
      <c r="LHH232" s="135"/>
      <c r="LHI232" s="135"/>
      <c r="LHJ232" s="135"/>
      <c r="LHK232" s="135"/>
      <c r="LHL232" s="135"/>
      <c r="LHM232" s="135"/>
      <c r="LHN232" s="135"/>
      <c r="LHO232" s="135"/>
      <c r="LHP232" s="135"/>
      <c r="LHQ232" s="135"/>
      <c r="LHR232" s="135"/>
      <c r="LHS232" s="135"/>
      <c r="LHT232" s="135"/>
      <c r="LHU232" s="135"/>
      <c r="LHV232" s="135"/>
      <c r="LHW232" s="135"/>
      <c r="LHX232" s="135"/>
      <c r="LHY232" s="135"/>
      <c r="LHZ232" s="135"/>
      <c r="LIA232" s="135"/>
      <c r="LIB232" s="135"/>
      <c r="LIC232" s="135"/>
      <c r="LID232" s="135"/>
      <c r="LIE232" s="135"/>
      <c r="LIF232" s="135"/>
      <c r="LIG232" s="135"/>
      <c r="LIH232" s="135"/>
      <c r="LII232" s="135"/>
      <c r="LIJ232" s="135"/>
      <c r="LIK232" s="135"/>
      <c r="LIL232" s="135"/>
      <c r="LIM232" s="135"/>
      <c r="LIN232" s="135"/>
      <c r="LIO232" s="135"/>
      <c r="LIP232" s="135"/>
      <c r="LIQ232" s="135"/>
      <c r="LIR232" s="135"/>
      <c r="LIS232" s="135"/>
      <c r="LIT232" s="135"/>
      <c r="LIU232" s="135"/>
      <c r="LIV232" s="135"/>
      <c r="LIW232" s="135"/>
      <c r="LIX232" s="135"/>
      <c r="LIY232" s="135"/>
      <c r="LIZ232" s="135"/>
      <c r="LJA232" s="135"/>
      <c r="LJB232" s="135"/>
      <c r="LJC232" s="135"/>
      <c r="LJD232" s="135"/>
      <c r="LJE232" s="135"/>
      <c r="LJF232" s="135"/>
      <c r="LJG232" s="135"/>
      <c r="LJH232" s="135"/>
      <c r="LJI232" s="135"/>
      <c r="LJJ232" s="135"/>
      <c r="LJK232" s="135"/>
      <c r="LJL232" s="135"/>
      <c r="LJM232" s="135"/>
      <c r="LJN232" s="135"/>
      <c r="LJO232" s="135"/>
      <c r="LJP232" s="135"/>
      <c r="LJQ232" s="135"/>
      <c r="LJR232" s="135"/>
      <c r="LJS232" s="135"/>
      <c r="LJT232" s="135"/>
      <c r="LJU232" s="135"/>
      <c r="LJV232" s="135"/>
      <c r="LJW232" s="135"/>
      <c r="LJX232" s="135"/>
      <c r="LJY232" s="135"/>
      <c r="LJZ232" s="135"/>
      <c r="LKA232" s="135"/>
      <c r="LKB232" s="135"/>
      <c r="LKC232" s="135"/>
      <c r="LKD232" s="135"/>
      <c r="LKE232" s="135"/>
      <c r="LKF232" s="135"/>
      <c r="LKG232" s="135"/>
      <c r="LKH232" s="135"/>
      <c r="LKI232" s="135"/>
      <c r="LKJ232" s="135"/>
      <c r="LKK232" s="135"/>
      <c r="LKL232" s="135"/>
      <c r="LKM232" s="135"/>
      <c r="LKN232" s="135"/>
      <c r="LKO232" s="135"/>
      <c r="LKP232" s="135"/>
      <c r="LKQ232" s="135"/>
      <c r="LKR232" s="135"/>
      <c r="LKS232" s="135"/>
      <c r="LKT232" s="135"/>
      <c r="LKU232" s="135"/>
      <c r="LKV232" s="135"/>
      <c r="LKW232" s="135"/>
      <c r="LKX232" s="135"/>
      <c r="LKY232" s="135"/>
      <c r="LKZ232" s="135"/>
      <c r="LLA232" s="135"/>
      <c r="LLB232" s="135"/>
      <c r="LLC232" s="135"/>
      <c r="LLD232" s="135"/>
      <c r="LLE232" s="135"/>
      <c r="LLF232" s="135"/>
      <c r="LLG232" s="135"/>
      <c r="LLH232" s="135"/>
      <c r="LLI232" s="135"/>
      <c r="LLJ232" s="135"/>
      <c r="LLK232" s="135"/>
      <c r="LLL232" s="135"/>
      <c r="LLM232" s="135"/>
      <c r="LLN232" s="135"/>
      <c r="LLO232" s="135"/>
      <c r="LLP232" s="135"/>
      <c r="LLQ232" s="135"/>
      <c r="LLR232" s="135"/>
      <c r="LLS232" s="135"/>
      <c r="LLT232" s="135"/>
      <c r="LLU232" s="135"/>
      <c r="LLV232" s="135"/>
      <c r="LLW232" s="135"/>
      <c r="LLX232" s="135"/>
      <c r="LLY232" s="135"/>
      <c r="LLZ232" s="135"/>
      <c r="LMA232" s="135"/>
      <c r="LMB232" s="135"/>
      <c r="LMC232" s="135"/>
      <c r="LMD232" s="135"/>
      <c r="LME232" s="135"/>
      <c r="LMF232" s="135"/>
      <c r="LMG232" s="135"/>
      <c r="LMH232" s="135"/>
      <c r="LMI232" s="135"/>
      <c r="LMJ232" s="135"/>
      <c r="LMK232" s="135"/>
      <c r="LML232" s="135"/>
      <c r="LMM232" s="135"/>
      <c r="LMN232" s="135"/>
      <c r="LMO232" s="135"/>
      <c r="LMP232" s="135"/>
      <c r="LMQ232" s="135"/>
      <c r="LMR232" s="135"/>
      <c r="LMS232" s="135"/>
      <c r="LMT232" s="135"/>
      <c r="LMU232" s="135"/>
      <c r="LMV232" s="135"/>
      <c r="LMW232" s="135"/>
      <c r="LMX232" s="135"/>
      <c r="LMY232" s="135"/>
      <c r="LMZ232" s="135"/>
      <c r="LNA232" s="135"/>
      <c r="LNB232" s="135"/>
      <c r="LNC232" s="135"/>
      <c r="LND232" s="135"/>
      <c r="LNE232" s="135"/>
      <c r="LNF232" s="135"/>
      <c r="LNG232" s="135"/>
      <c r="LNH232" s="135"/>
      <c r="LNI232" s="135"/>
      <c r="LNJ232" s="135"/>
      <c r="LNK232" s="135"/>
      <c r="LNL232" s="135"/>
      <c r="LNM232" s="135"/>
      <c r="LNN232" s="135"/>
      <c r="LNO232" s="135"/>
      <c r="LNP232" s="135"/>
      <c r="LNQ232" s="135"/>
      <c r="LNR232" s="135"/>
      <c r="LNS232" s="135"/>
      <c r="LNT232" s="135"/>
      <c r="LNU232" s="135"/>
      <c r="LNV232" s="135"/>
      <c r="LNW232" s="135"/>
      <c r="LNX232" s="135"/>
      <c r="LNY232" s="135"/>
      <c r="LNZ232" s="135"/>
      <c r="LOA232" s="135"/>
      <c r="LOB232" s="135"/>
      <c r="LOC232" s="135"/>
      <c r="LOD232" s="135"/>
      <c r="LOE232" s="135"/>
      <c r="LOF232" s="135"/>
      <c r="LOG232" s="135"/>
      <c r="LOH232" s="135"/>
      <c r="LOI232" s="135"/>
      <c r="LOJ232" s="135"/>
      <c r="LOK232" s="135"/>
      <c r="LOL232" s="135"/>
      <c r="LOM232" s="135"/>
      <c r="LON232" s="135"/>
      <c r="LOO232" s="135"/>
      <c r="LOP232" s="135"/>
      <c r="LOQ232" s="135"/>
      <c r="LOR232" s="135"/>
      <c r="LOS232" s="135"/>
      <c r="LOT232" s="135"/>
      <c r="LOU232" s="135"/>
      <c r="LOV232" s="135"/>
      <c r="LOW232" s="135"/>
      <c r="LOX232" s="135"/>
      <c r="LOY232" s="135"/>
      <c r="LOZ232" s="135"/>
      <c r="LPA232" s="135"/>
      <c r="LPB232" s="135"/>
      <c r="LPC232" s="135"/>
      <c r="LPD232" s="135"/>
      <c r="LPE232" s="135"/>
      <c r="LPF232" s="135"/>
      <c r="LPG232" s="135"/>
      <c r="LPH232" s="135"/>
      <c r="LPI232" s="135"/>
      <c r="LPJ232" s="135"/>
      <c r="LPK232" s="135"/>
      <c r="LPL232" s="135"/>
      <c r="LPM232" s="135"/>
      <c r="LPN232" s="135"/>
      <c r="LPO232" s="135"/>
      <c r="LPP232" s="135"/>
      <c r="LPQ232" s="135"/>
      <c r="LPR232" s="135"/>
      <c r="LPS232" s="135"/>
      <c r="LPT232" s="135"/>
      <c r="LPU232" s="135"/>
      <c r="LPV232" s="135"/>
      <c r="LPW232" s="135"/>
      <c r="LPX232" s="135"/>
      <c r="LPY232" s="135"/>
      <c r="LPZ232" s="135"/>
      <c r="LQA232" s="135"/>
      <c r="LQB232" s="135"/>
      <c r="LQC232" s="135"/>
      <c r="LQD232" s="135"/>
      <c r="LQE232" s="135"/>
      <c r="LQF232" s="135"/>
      <c r="LQG232" s="135"/>
      <c r="LQH232" s="135"/>
      <c r="LQI232" s="135"/>
      <c r="LQJ232" s="135"/>
      <c r="LQK232" s="135"/>
      <c r="LQL232" s="135"/>
      <c r="LQM232" s="135"/>
      <c r="LQN232" s="135"/>
      <c r="LQO232" s="135"/>
      <c r="LQP232" s="135"/>
      <c r="LQQ232" s="135"/>
      <c r="LQR232" s="135"/>
      <c r="LQS232" s="135"/>
      <c r="LQT232" s="135"/>
      <c r="LQU232" s="135"/>
      <c r="LQV232" s="135"/>
      <c r="LQW232" s="135"/>
      <c r="LQX232" s="135"/>
      <c r="LQY232" s="135"/>
      <c r="LQZ232" s="135"/>
      <c r="LRA232" s="135"/>
      <c r="LRB232" s="135"/>
      <c r="LRC232" s="135"/>
      <c r="LRD232" s="135"/>
      <c r="LRE232" s="135"/>
      <c r="LRF232" s="135"/>
      <c r="LRG232" s="135"/>
      <c r="LRH232" s="135"/>
      <c r="LRI232" s="135"/>
      <c r="LRJ232" s="135"/>
      <c r="LRK232" s="135"/>
      <c r="LRL232" s="135"/>
      <c r="LRM232" s="135"/>
      <c r="LRN232" s="135"/>
      <c r="LRO232" s="135"/>
      <c r="LRP232" s="135"/>
      <c r="LRQ232" s="135"/>
      <c r="LRR232" s="135"/>
      <c r="LRS232" s="135"/>
      <c r="LRT232" s="135"/>
      <c r="LRU232" s="135"/>
      <c r="LRV232" s="135"/>
      <c r="LRW232" s="135"/>
      <c r="LRX232" s="135"/>
      <c r="LRY232" s="135"/>
      <c r="LRZ232" s="135"/>
      <c r="LSA232" s="135"/>
      <c r="LSB232" s="135"/>
      <c r="LSC232" s="135"/>
      <c r="LSD232" s="135"/>
      <c r="LSE232" s="135"/>
      <c r="LSF232" s="135"/>
      <c r="LSG232" s="135"/>
      <c r="LSH232" s="135"/>
      <c r="LSI232" s="135"/>
      <c r="LSJ232" s="135"/>
      <c r="LSK232" s="135"/>
      <c r="LSL232" s="135"/>
      <c r="LSM232" s="135"/>
      <c r="LSN232" s="135"/>
      <c r="LSO232" s="135"/>
      <c r="LSP232" s="135"/>
      <c r="LSQ232" s="135"/>
      <c r="LSR232" s="135"/>
      <c r="LSS232" s="135"/>
      <c r="LST232" s="135"/>
      <c r="LSU232" s="135"/>
      <c r="LSV232" s="135"/>
      <c r="LSW232" s="135"/>
      <c r="LSX232" s="135"/>
      <c r="LSY232" s="135"/>
      <c r="LSZ232" s="135"/>
      <c r="LTA232" s="135"/>
      <c r="LTB232" s="135"/>
      <c r="LTC232" s="135"/>
      <c r="LTD232" s="135"/>
      <c r="LTE232" s="135"/>
      <c r="LTF232" s="135"/>
      <c r="LTG232" s="135"/>
      <c r="LTH232" s="135"/>
      <c r="LTI232" s="135"/>
      <c r="LTJ232" s="135"/>
      <c r="LTK232" s="135"/>
      <c r="LTL232" s="135"/>
      <c r="LTM232" s="135"/>
      <c r="LTN232" s="135"/>
      <c r="LTO232" s="135"/>
      <c r="LTP232" s="135"/>
      <c r="LTQ232" s="135"/>
      <c r="LTR232" s="135"/>
      <c r="LTS232" s="135"/>
      <c r="LTT232" s="135"/>
      <c r="LTU232" s="135"/>
      <c r="LTV232" s="135"/>
      <c r="LTW232" s="135"/>
      <c r="LTX232" s="135"/>
      <c r="LTY232" s="135"/>
      <c r="LTZ232" s="135"/>
      <c r="LUA232" s="135"/>
      <c r="LUB232" s="135"/>
      <c r="LUC232" s="135"/>
      <c r="LUD232" s="135"/>
      <c r="LUE232" s="135"/>
      <c r="LUF232" s="135"/>
      <c r="LUG232" s="135"/>
      <c r="LUH232" s="135"/>
      <c r="LUI232" s="135"/>
      <c r="LUJ232" s="135"/>
      <c r="LUK232" s="135"/>
      <c r="LUL232" s="135"/>
      <c r="LUM232" s="135"/>
      <c r="LUN232" s="135"/>
      <c r="LUO232" s="135"/>
      <c r="LUP232" s="135"/>
      <c r="LUQ232" s="135"/>
      <c r="LUR232" s="135"/>
      <c r="LUS232" s="135"/>
      <c r="LUT232" s="135"/>
      <c r="LUU232" s="135"/>
      <c r="LUV232" s="135"/>
      <c r="LUW232" s="135"/>
      <c r="LUX232" s="135"/>
      <c r="LUY232" s="135"/>
      <c r="LUZ232" s="135"/>
      <c r="LVA232" s="135"/>
      <c r="LVB232" s="135"/>
      <c r="LVC232" s="135"/>
      <c r="LVD232" s="135"/>
      <c r="LVE232" s="135"/>
      <c r="LVF232" s="135"/>
      <c r="LVG232" s="135"/>
      <c r="LVH232" s="135"/>
      <c r="LVI232" s="135"/>
      <c r="LVJ232" s="135"/>
      <c r="LVK232" s="135"/>
      <c r="LVL232" s="135"/>
      <c r="LVM232" s="135"/>
      <c r="LVN232" s="135"/>
      <c r="LVO232" s="135"/>
      <c r="LVP232" s="135"/>
      <c r="LVQ232" s="135"/>
      <c r="LVR232" s="135"/>
      <c r="LVS232" s="135"/>
      <c r="LVT232" s="135"/>
      <c r="LVU232" s="135"/>
      <c r="LVV232" s="135"/>
      <c r="LVW232" s="135"/>
      <c r="LVX232" s="135"/>
      <c r="LVY232" s="135"/>
      <c r="LVZ232" s="135"/>
      <c r="LWA232" s="135"/>
      <c r="LWB232" s="135"/>
      <c r="LWC232" s="135"/>
      <c r="LWD232" s="135"/>
      <c r="LWE232" s="135"/>
      <c r="LWF232" s="135"/>
      <c r="LWG232" s="135"/>
      <c r="LWH232" s="135"/>
      <c r="LWI232" s="135"/>
      <c r="LWJ232" s="135"/>
      <c r="LWK232" s="135"/>
      <c r="LWL232" s="135"/>
      <c r="LWM232" s="135"/>
      <c r="LWN232" s="135"/>
      <c r="LWO232" s="135"/>
      <c r="LWP232" s="135"/>
      <c r="LWQ232" s="135"/>
      <c r="LWR232" s="135"/>
      <c r="LWS232" s="135"/>
      <c r="LWT232" s="135"/>
      <c r="LWU232" s="135"/>
      <c r="LWV232" s="135"/>
      <c r="LWW232" s="135"/>
      <c r="LWX232" s="135"/>
      <c r="LWY232" s="135"/>
      <c r="LWZ232" s="135"/>
      <c r="LXA232" s="135"/>
      <c r="LXB232" s="135"/>
      <c r="LXC232" s="135"/>
      <c r="LXD232" s="135"/>
      <c r="LXE232" s="135"/>
      <c r="LXF232" s="135"/>
      <c r="LXG232" s="135"/>
      <c r="LXH232" s="135"/>
      <c r="LXI232" s="135"/>
      <c r="LXJ232" s="135"/>
      <c r="LXK232" s="135"/>
      <c r="LXL232" s="135"/>
      <c r="LXM232" s="135"/>
      <c r="LXN232" s="135"/>
      <c r="LXO232" s="135"/>
      <c r="LXP232" s="135"/>
      <c r="LXQ232" s="135"/>
      <c r="LXR232" s="135"/>
      <c r="LXS232" s="135"/>
      <c r="LXT232" s="135"/>
      <c r="LXU232" s="135"/>
      <c r="LXV232" s="135"/>
      <c r="LXW232" s="135"/>
      <c r="LXX232" s="135"/>
      <c r="LXY232" s="135"/>
      <c r="LXZ232" s="135"/>
      <c r="LYA232" s="135"/>
      <c r="LYB232" s="135"/>
      <c r="LYC232" s="135"/>
      <c r="LYD232" s="135"/>
      <c r="LYE232" s="135"/>
      <c r="LYF232" s="135"/>
      <c r="LYG232" s="135"/>
      <c r="LYH232" s="135"/>
      <c r="LYI232" s="135"/>
      <c r="LYJ232" s="135"/>
      <c r="LYK232" s="135"/>
      <c r="LYL232" s="135"/>
      <c r="LYM232" s="135"/>
      <c r="LYN232" s="135"/>
      <c r="LYO232" s="135"/>
      <c r="LYP232" s="135"/>
      <c r="LYQ232" s="135"/>
      <c r="LYR232" s="135"/>
      <c r="LYS232" s="135"/>
      <c r="LYT232" s="135"/>
      <c r="LYU232" s="135"/>
      <c r="LYV232" s="135"/>
      <c r="LYW232" s="135"/>
      <c r="LYX232" s="135"/>
      <c r="LYY232" s="135"/>
      <c r="LYZ232" s="135"/>
      <c r="LZA232" s="135"/>
      <c r="LZB232" s="135"/>
      <c r="LZC232" s="135"/>
      <c r="LZD232" s="135"/>
      <c r="LZE232" s="135"/>
      <c r="LZF232" s="135"/>
      <c r="LZG232" s="135"/>
      <c r="LZH232" s="135"/>
      <c r="LZI232" s="135"/>
      <c r="LZJ232" s="135"/>
      <c r="LZK232" s="135"/>
      <c r="LZL232" s="135"/>
      <c r="LZM232" s="135"/>
      <c r="LZN232" s="135"/>
      <c r="LZO232" s="135"/>
      <c r="LZP232" s="135"/>
      <c r="LZQ232" s="135"/>
      <c r="LZR232" s="135"/>
      <c r="LZS232" s="135"/>
      <c r="LZT232" s="135"/>
      <c r="LZU232" s="135"/>
      <c r="LZV232" s="135"/>
      <c r="LZW232" s="135"/>
      <c r="LZX232" s="135"/>
      <c r="LZY232" s="135"/>
      <c r="LZZ232" s="135"/>
      <c r="MAA232" s="135"/>
      <c r="MAB232" s="135"/>
      <c r="MAC232" s="135"/>
      <c r="MAD232" s="135"/>
      <c r="MAE232" s="135"/>
      <c r="MAF232" s="135"/>
      <c r="MAG232" s="135"/>
      <c r="MAH232" s="135"/>
      <c r="MAI232" s="135"/>
      <c r="MAJ232" s="135"/>
      <c r="MAK232" s="135"/>
      <c r="MAL232" s="135"/>
      <c r="MAM232" s="135"/>
      <c r="MAN232" s="135"/>
      <c r="MAO232" s="135"/>
      <c r="MAP232" s="135"/>
      <c r="MAQ232" s="135"/>
      <c r="MAR232" s="135"/>
      <c r="MAS232" s="135"/>
      <c r="MAT232" s="135"/>
      <c r="MAU232" s="135"/>
      <c r="MAV232" s="135"/>
      <c r="MAW232" s="135"/>
      <c r="MAX232" s="135"/>
      <c r="MAY232" s="135"/>
      <c r="MAZ232" s="135"/>
      <c r="MBA232" s="135"/>
      <c r="MBB232" s="135"/>
      <c r="MBC232" s="135"/>
      <c r="MBD232" s="135"/>
      <c r="MBE232" s="135"/>
      <c r="MBF232" s="135"/>
      <c r="MBG232" s="135"/>
      <c r="MBH232" s="135"/>
      <c r="MBI232" s="135"/>
      <c r="MBJ232" s="135"/>
      <c r="MBK232" s="135"/>
      <c r="MBL232" s="135"/>
      <c r="MBM232" s="135"/>
      <c r="MBN232" s="135"/>
      <c r="MBO232" s="135"/>
      <c r="MBP232" s="135"/>
      <c r="MBQ232" s="135"/>
      <c r="MBR232" s="135"/>
      <c r="MBS232" s="135"/>
      <c r="MBT232" s="135"/>
      <c r="MBU232" s="135"/>
      <c r="MBV232" s="135"/>
      <c r="MBW232" s="135"/>
      <c r="MBX232" s="135"/>
      <c r="MBY232" s="135"/>
      <c r="MBZ232" s="135"/>
      <c r="MCA232" s="135"/>
      <c r="MCB232" s="135"/>
      <c r="MCC232" s="135"/>
      <c r="MCD232" s="135"/>
      <c r="MCE232" s="135"/>
      <c r="MCF232" s="135"/>
      <c r="MCG232" s="135"/>
      <c r="MCH232" s="135"/>
      <c r="MCI232" s="135"/>
      <c r="MCJ232" s="135"/>
      <c r="MCK232" s="135"/>
      <c r="MCL232" s="135"/>
      <c r="MCM232" s="135"/>
      <c r="MCN232" s="135"/>
      <c r="MCO232" s="135"/>
      <c r="MCP232" s="135"/>
      <c r="MCQ232" s="135"/>
      <c r="MCR232" s="135"/>
      <c r="MCS232" s="135"/>
      <c r="MCT232" s="135"/>
      <c r="MCU232" s="135"/>
      <c r="MCV232" s="135"/>
      <c r="MCW232" s="135"/>
      <c r="MCX232" s="135"/>
      <c r="MCY232" s="135"/>
      <c r="MCZ232" s="135"/>
      <c r="MDA232" s="135"/>
      <c r="MDB232" s="135"/>
      <c r="MDC232" s="135"/>
      <c r="MDD232" s="135"/>
      <c r="MDE232" s="135"/>
      <c r="MDF232" s="135"/>
      <c r="MDG232" s="135"/>
      <c r="MDH232" s="135"/>
      <c r="MDI232" s="135"/>
      <c r="MDJ232" s="135"/>
      <c r="MDK232" s="135"/>
      <c r="MDL232" s="135"/>
      <c r="MDM232" s="135"/>
      <c r="MDN232" s="135"/>
      <c r="MDO232" s="135"/>
      <c r="MDP232" s="135"/>
      <c r="MDQ232" s="135"/>
      <c r="MDR232" s="135"/>
      <c r="MDS232" s="135"/>
      <c r="MDT232" s="135"/>
      <c r="MDU232" s="135"/>
      <c r="MDV232" s="135"/>
      <c r="MDW232" s="135"/>
      <c r="MDX232" s="135"/>
      <c r="MDY232" s="135"/>
      <c r="MDZ232" s="135"/>
      <c r="MEA232" s="135"/>
      <c r="MEB232" s="135"/>
      <c r="MEC232" s="135"/>
      <c r="MED232" s="135"/>
      <c r="MEE232" s="135"/>
      <c r="MEF232" s="135"/>
      <c r="MEG232" s="135"/>
      <c r="MEH232" s="135"/>
      <c r="MEI232" s="135"/>
      <c r="MEJ232" s="135"/>
      <c r="MEK232" s="135"/>
      <c r="MEL232" s="135"/>
      <c r="MEM232" s="135"/>
      <c r="MEN232" s="135"/>
      <c r="MEO232" s="135"/>
      <c r="MEP232" s="135"/>
      <c r="MEQ232" s="135"/>
      <c r="MER232" s="135"/>
      <c r="MES232" s="135"/>
      <c r="MET232" s="135"/>
      <c r="MEU232" s="135"/>
      <c r="MEV232" s="135"/>
      <c r="MEW232" s="135"/>
      <c r="MEX232" s="135"/>
      <c r="MEY232" s="135"/>
      <c r="MEZ232" s="135"/>
      <c r="MFA232" s="135"/>
      <c r="MFB232" s="135"/>
      <c r="MFC232" s="135"/>
      <c r="MFD232" s="135"/>
      <c r="MFE232" s="135"/>
      <c r="MFF232" s="135"/>
      <c r="MFG232" s="135"/>
      <c r="MFH232" s="135"/>
      <c r="MFI232" s="135"/>
      <c r="MFJ232" s="135"/>
      <c r="MFK232" s="135"/>
      <c r="MFL232" s="135"/>
      <c r="MFM232" s="135"/>
      <c r="MFN232" s="135"/>
      <c r="MFO232" s="135"/>
      <c r="MFP232" s="135"/>
      <c r="MFQ232" s="135"/>
      <c r="MFR232" s="135"/>
      <c r="MFS232" s="135"/>
      <c r="MFT232" s="135"/>
      <c r="MFU232" s="135"/>
      <c r="MFV232" s="135"/>
      <c r="MFW232" s="135"/>
      <c r="MFX232" s="135"/>
      <c r="MFY232" s="135"/>
      <c r="MFZ232" s="135"/>
      <c r="MGA232" s="135"/>
      <c r="MGB232" s="135"/>
      <c r="MGC232" s="135"/>
      <c r="MGD232" s="135"/>
      <c r="MGE232" s="135"/>
      <c r="MGF232" s="135"/>
      <c r="MGG232" s="135"/>
      <c r="MGH232" s="135"/>
      <c r="MGI232" s="135"/>
      <c r="MGJ232" s="135"/>
      <c r="MGK232" s="135"/>
      <c r="MGL232" s="135"/>
      <c r="MGM232" s="135"/>
      <c r="MGN232" s="135"/>
      <c r="MGO232" s="135"/>
      <c r="MGP232" s="135"/>
      <c r="MGQ232" s="135"/>
      <c r="MGR232" s="135"/>
      <c r="MGS232" s="135"/>
      <c r="MGT232" s="135"/>
      <c r="MGU232" s="135"/>
      <c r="MGV232" s="135"/>
      <c r="MGW232" s="135"/>
      <c r="MGX232" s="135"/>
      <c r="MGY232" s="135"/>
      <c r="MGZ232" s="135"/>
      <c r="MHA232" s="135"/>
      <c r="MHB232" s="135"/>
      <c r="MHC232" s="135"/>
      <c r="MHD232" s="135"/>
      <c r="MHE232" s="135"/>
      <c r="MHF232" s="135"/>
      <c r="MHG232" s="135"/>
      <c r="MHH232" s="135"/>
      <c r="MHI232" s="135"/>
      <c r="MHJ232" s="135"/>
      <c r="MHK232" s="135"/>
      <c r="MHL232" s="135"/>
      <c r="MHM232" s="135"/>
      <c r="MHN232" s="135"/>
      <c r="MHO232" s="135"/>
      <c r="MHP232" s="135"/>
      <c r="MHQ232" s="135"/>
      <c r="MHR232" s="135"/>
      <c r="MHS232" s="135"/>
      <c r="MHT232" s="135"/>
      <c r="MHU232" s="135"/>
      <c r="MHV232" s="135"/>
      <c r="MHW232" s="135"/>
      <c r="MHX232" s="135"/>
      <c r="MHY232" s="135"/>
      <c r="MHZ232" s="135"/>
      <c r="MIA232" s="135"/>
      <c r="MIB232" s="135"/>
      <c r="MIC232" s="135"/>
      <c r="MID232" s="135"/>
      <c r="MIE232" s="135"/>
      <c r="MIF232" s="135"/>
      <c r="MIG232" s="135"/>
      <c r="MIH232" s="135"/>
      <c r="MII232" s="135"/>
      <c r="MIJ232" s="135"/>
      <c r="MIK232" s="135"/>
      <c r="MIL232" s="135"/>
      <c r="MIM232" s="135"/>
      <c r="MIN232" s="135"/>
      <c r="MIO232" s="135"/>
      <c r="MIP232" s="135"/>
      <c r="MIQ232" s="135"/>
      <c r="MIR232" s="135"/>
      <c r="MIS232" s="135"/>
      <c r="MIT232" s="135"/>
      <c r="MIU232" s="135"/>
      <c r="MIV232" s="135"/>
      <c r="MIW232" s="135"/>
      <c r="MIX232" s="135"/>
      <c r="MIY232" s="135"/>
      <c r="MIZ232" s="135"/>
      <c r="MJA232" s="135"/>
      <c r="MJB232" s="135"/>
      <c r="MJC232" s="135"/>
      <c r="MJD232" s="135"/>
      <c r="MJE232" s="135"/>
      <c r="MJF232" s="135"/>
      <c r="MJG232" s="135"/>
      <c r="MJH232" s="135"/>
      <c r="MJI232" s="135"/>
      <c r="MJJ232" s="135"/>
      <c r="MJK232" s="135"/>
      <c r="MJL232" s="135"/>
      <c r="MJM232" s="135"/>
      <c r="MJN232" s="135"/>
      <c r="MJO232" s="135"/>
      <c r="MJP232" s="135"/>
      <c r="MJQ232" s="135"/>
      <c r="MJR232" s="135"/>
      <c r="MJS232" s="135"/>
      <c r="MJT232" s="135"/>
      <c r="MJU232" s="135"/>
      <c r="MJV232" s="135"/>
      <c r="MJW232" s="135"/>
      <c r="MJX232" s="135"/>
      <c r="MJY232" s="135"/>
      <c r="MJZ232" s="135"/>
      <c r="MKA232" s="135"/>
      <c r="MKB232" s="135"/>
      <c r="MKC232" s="135"/>
      <c r="MKD232" s="135"/>
      <c r="MKE232" s="135"/>
      <c r="MKF232" s="135"/>
      <c r="MKG232" s="135"/>
      <c r="MKH232" s="135"/>
      <c r="MKI232" s="135"/>
      <c r="MKJ232" s="135"/>
      <c r="MKK232" s="135"/>
      <c r="MKL232" s="135"/>
      <c r="MKM232" s="135"/>
      <c r="MKN232" s="135"/>
      <c r="MKO232" s="135"/>
      <c r="MKP232" s="135"/>
      <c r="MKQ232" s="135"/>
      <c r="MKR232" s="135"/>
      <c r="MKS232" s="135"/>
      <c r="MKT232" s="135"/>
      <c r="MKU232" s="135"/>
      <c r="MKV232" s="135"/>
      <c r="MKW232" s="135"/>
      <c r="MKX232" s="135"/>
      <c r="MKY232" s="135"/>
      <c r="MKZ232" s="135"/>
      <c r="MLA232" s="135"/>
      <c r="MLB232" s="135"/>
      <c r="MLC232" s="135"/>
      <c r="MLD232" s="135"/>
      <c r="MLE232" s="135"/>
      <c r="MLF232" s="135"/>
      <c r="MLG232" s="135"/>
      <c r="MLH232" s="135"/>
      <c r="MLI232" s="135"/>
      <c r="MLJ232" s="135"/>
      <c r="MLK232" s="135"/>
      <c r="MLL232" s="135"/>
      <c r="MLM232" s="135"/>
      <c r="MLN232" s="135"/>
      <c r="MLO232" s="135"/>
      <c r="MLP232" s="135"/>
      <c r="MLQ232" s="135"/>
      <c r="MLR232" s="135"/>
      <c r="MLS232" s="135"/>
      <c r="MLT232" s="135"/>
      <c r="MLU232" s="135"/>
      <c r="MLV232" s="135"/>
      <c r="MLW232" s="135"/>
      <c r="MLX232" s="135"/>
      <c r="MLY232" s="135"/>
      <c r="MLZ232" s="135"/>
      <c r="MMA232" s="135"/>
      <c r="MMB232" s="135"/>
      <c r="MMC232" s="135"/>
      <c r="MMD232" s="135"/>
      <c r="MME232" s="135"/>
      <c r="MMF232" s="135"/>
      <c r="MMG232" s="135"/>
      <c r="MMH232" s="135"/>
      <c r="MMI232" s="135"/>
      <c r="MMJ232" s="135"/>
      <c r="MMK232" s="135"/>
      <c r="MML232" s="135"/>
      <c r="MMM232" s="135"/>
      <c r="MMN232" s="135"/>
      <c r="MMO232" s="135"/>
      <c r="MMP232" s="135"/>
      <c r="MMQ232" s="135"/>
      <c r="MMR232" s="135"/>
      <c r="MMS232" s="135"/>
      <c r="MMT232" s="135"/>
      <c r="MMU232" s="135"/>
      <c r="MMV232" s="135"/>
      <c r="MMW232" s="135"/>
      <c r="MMX232" s="135"/>
      <c r="MMY232" s="135"/>
      <c r="MMZ232" s="135"/>
      <c r="MNA232" s="135"/>
      <c r="MNB232" s="135"/>
      <c r="MNC232" s="135"/>
      <c r="MND232" s="135"/>
      <c r="MNE232" s="135"/>
      <c r="MNF232" s="135"/>
      <c r="MNG232" s="135"/>
      <c r="MNH232" s="135"/>
      <c r="MNI232" s="135"/>
      <c r="MNJ232" s="135"/>
      <c r="MNK232" s="135"/>
      <c r="MNL232" s="135"/>
      <c r="MNM232" s="135"/>
      <c r="MNN232" s="135"/>
      <c r="MNO232" s="135"/>
      <c r="MNP232" s="135"/>
      <c r="MNQ232" s="135"/>
      <c r="MNR232" s="135"/>
      <c r="MNS232" s="135"/>
      <c r="MNT232" s="135"/>
      <c r="MNU232" s="135"/>
      <c r="MNV232" s="135"/>
      <c r="MNW232" s="135"/>
      <c r="MNX232" s="135"/>
      <c r="MNY232" s="135"/>
      <c r="MNZ232" s="135"/>
      <c r="MOA232" s="135"/>
      <c r="MOB232" s="135"/>
      <c r="MOC232" s="135"/>
      <c r="MOD232" s="135"/>
      <c r="MOE232" s="135"/>
      <c r="MOF232" s="135"/>
      <c r="MOG232" s="135"/>
      <c r="MOH232" s="135"/>
      <c r="MOI232" s="135"/>
      <c r="MOJ232" s="135"/>
      <c r="MOK232" s="135"/>
      <c r="MOL232" s="135"/>
      <c r="MOM232" s="135"/>
      <c r="MON232" s="135"/>
      <c r="MOO232" s="135"/>
      <c r="MOP232" s="135"/>
      <c r="MOQ232" s="135"/>
      <c r="MOR232" s="135"/>
      <c r="MOS232" s="135"/>
      <c r="MOT232" s="135"/>
      <c r="MOU232" s="135"/>
      <c r="MOV232" s="135"/>
      <c r="MOW232" s="135"/>
      <c r="MOX232" s="135"/>
      <c r="MOY232" s="135"/>
      <c r="MOZ232" s="135"/>
      <c r="MPA232" s="135"/>
      <c r="MPB232" s="135"/>
      <c r="MPC232" s="135"/>
      <c r="MPD232" s="135"/>
      <c r="MPE232" s="135"/>
      <c r="MPF232" s="135"/>
      <c r="MPG232" s="135"/>
      <c r="MPH232" s="135"/>
      <c r="MPI232" s="135"/>
      <c r="MPJ232" s="135"/>
      <c r="MPK232" s="135"/>
      <c r="MPL232" s="135"/>
      <c r="MPM232" s="135"/>
      <c r="MPN232" s="135"/>
      <c r="MPO232" s="135"/>
      <c r="MPP232" s="135"/>
      <c r="MPQ232" s="135"/>
      <c r="MPR232" s="135"/>
      <c r="MPS232" s="135"/>
      <c r="MPT232" s="135"/>
      <c r="MPU232" s="135"/>
      <c r="MPV232" s="135"/>
      <c r="MPW232" s="135"/>
      <c r="MPX232" s="135"/>
      <c r="MPY232" s="135"/>
      <c r="MPZ232" s="135"/>
      <c r="MQA232" s="135"/>
      <c r="MQB232" s="135"/>
      <c r="MQC232" s="135"/>
      <c r="MQD232" s="135"/>
      <c r="MQE232" s="135"/>
      <c r="MQF232" s="135"/>
      <c r="MQG232" s="135"/>
      <c r="MQH232" s="135"/>
      <c r="MQI232" s="135"/>
      <c r="MQJ232" s="135"/>
      <c r="MQK232" s="135"/>
      <c r="MQL232" s="135"/>
      <c r="MQM232" s="135"/>
      <c r="MQN232" s="135"/>
      <c r="MQO232" s="135"/>
      <c r="MQP232" s="135"/>
      <c r="MQQ232" s="135"/>
      <c r="MQR232" s="135"/>
      <c r="MQS232" s="135"/>
      <c r="MQT232" s="135"/>
      <c r="MQU232" s="135"/>
      <c r="MQV232" s="135"/>
      <c r="MQW232" s="135"/>
      <c r="MQX232" s="135"/>
      <c r="MQY232" s="135"/>
      <c r="MQZ232" s="135"/>
      <c r="MRA232" s="135"/>
      <c r="MRB232" s="135"/>
      <c r="MRC232" s="135"/>
      <c r="MRD232" s="135"/>
      <c r="MRE232" s="135"/>
      <c r="MRF232" s="135"/>
      <c r="MRG232" s="135"/>
      <c r="MRH232" s="135"/>
      <c r="MRI232" s="135"/>
      <c r="MRJ232" s="135"/>
      <c r="MRK232" s="135"/>
      <c r="MRL232" s="135"/>
      <c r="MRM232" s="135"/>
      <c r="MRN232" s="135"/>
      <c r="MRO232" s="135"/>
      <c r="MRP232" s="135"/>
      <c r="MRQ232" s="135"/>
      <c r="MRR232" s="135"/>
      <c r="MRS232" s="135"/>
      <c r="MRT232" s="135"/>
      <c r="MRU232" s="135"/>
      <c r="MRV232" s="135"/>
      <c r="MRW232" s="135"/>
      <c r="MRX232" s="135"/>
      <c r="MRY232" s="135"/>
      <c r="MRZ232" s="135"/>
      <c r="MSA232" s="135"/>
      <c r="MSB232" s="135"/>
      <c r="MSC232" s="135"/>
      <c r="MSD232" s="135"/>
      <c r="MSE232" s="135"/>
      <c r="MSF232" s="135"/>
      <c r="MSG232" s="135"/>
      <c r="MSH232" s="135"/>
      <c r="MSI232" s="135"/>
      <c r="MSJ232" s="135"/>
      <c r="MSK232" s="135"/>
      <c r="MSL232" s="135"/>
      <c r="MSM232" s="135"/>
      <c r="MSN232" s="135"/>
      <c r="MSO232" s="135"/>
      <c r="MSP232" s="135"/>
      <c r="MSQ232" s="135"/>
      <c r="MSR232" s="135"/>
      <c r="MSS232" s="135"/>
      <c r="MST232" s="135"/>
      <c r="MSU232" s="135"/>
      <c r="MSV232" s="135"/>
      <c r="MSW232" s="135"/>
      <c r="MSX232" s="135"/>
      <c r="MSY232" s="135"/>
      <c r="MSZ232" s="135"/>
      <c r="MTA232" s="135"/>
      <c r="MTB232" s="135"/>
      <c r="MTC232" s="135"/>
      <c r="MTD232" s="135"/>
      <c r="MTE232" s="135"/>
      <c r="MTF232" s="135"/>
      <c r="MTG232" s="135"/>
      <c r="MTH232" s="135"/>
      <c r="MTI232" s="135"/>
      <c r="MTJ232" s="135"/>
      <c r="MTK232" s="135"/>
      <c r="MTL232" s="135"/>
      <c r="MTM232" s="135"/>
      <c r="MTN232" s="135"/>
      <c r="MTO232" s="135"/>
      <c r="MTP232" s="135"/>
      <c r="MTQ232" s="135"/>
      <c r="MTR232" s="135"/>
      <c r="MTS232" s="135"/>
      <c r="MTT232" s="135"/>
      <c r="MTU232" s="135"/>
      <c r="MTV232" s="135"/>
      <c r="MTW232" s="135"/>
      <c r="MTX232" s="135"/>
      <c r="MTY232" s="135"/>
      <c r="MTZ232" s="135"/>
      <c r="MUA232" s="135"/>
      <c r="MUB232" s="135"/>
      <c r="MUC232" s="135"/>
      <c r="MUD232" s="135"/>
      <c r="MUE232" s="135"/>
      <c r="MUF232" s="135"/>
      <c r="MUG232" s="135"/>
      <c r="MUH232" s="135"/>
      <c r="MUI232" s="135"/>
      <c r="MUJ232" s="135"/>
      <c r="MUK232" s="135"/>
      <c r="MUL232" s="135"/>
      <c r="MUM232" s="135"/>
      <c r="MUN232" s="135"/>
      <c r="MUO232" s="135"/>
      <c r="MUP232" s="135"/>
      <c r="MUQ232" s="135"/>
      <c r="MUR232" s="135"/>
      <c r="MUS232" s="135"/>
      <c r="MUT232" s="135"/>
      <c r="MUU232" s="135"/>
      <c r="MUV232" s="135"/>
      <c r="MUW232" s="135"/>
      <c r="MUX232" s="135"/>
      <c r="MUY232" s="135"/>
      <c r="MUZ232" s="135"/>
      <c r="MVA232" s="135"/>
      <c r="MVB232" s="135"/>
      <c r="MVC232" s="135"/>
      <c r="MVD232" s="135"/>
      <c r="MVE232" s="135"/>
      <c r="MVF232" s="135"/>
      <c r="MVG232" s="135"/>
      <c r="MVH232" s="135"/>
      <c r="MVI232" s="135"/>
      <c r="MVJ232" s="135"/>
      <c r="MVK232" s="135"/>
      <c r="MVL232" s="135"/>
      <c r="MVM232" s="135"/>
      <c r="MVN232" s="135"/>
      <c r="MVO232" s="135"/>
      <c r="MVP232" s="135"/>
      <c r="MVQ232" s="135"/>
      <c r="MVR232" s="135"/>
      <c r="MVS232" s="135"/>
      <c r="MVT232" s="135"/>
      <c r="MVU232" s="135"/>
      <c r="MVV232" s="135"/>
      <c r="MVW232" s="135"/>
      <c r="MVX232" s="135"/>
      <c r="MVY232" s="135"/>
      <c r="MVZ232" s="135"/>
      <c r="MWA232" s="135"/>
      <c r="MWB232" s="135"/>
      <c r="MWC232" s="135"/>
      <c r="MWD232" s="135"/>
      <c r="MWE232" s="135"/>
      <c r="MWF232" s="135"/>
      <c r="MWG232" s="135"/>
      <c r="MWH232" s="135"/>
      <c r="MWI232" s="135"/>
      <c r="MWJ232" s="135"/>
      <c r="MWK232" s="135"/>
      <c r="MWL232" s="135"/>
      <c r="MWM232" s="135"/>
      <c r="MWN232" s="135"/>
      <c r="MWO232" s="135"/>
      <c r="MWP232" s="135"/>
      <c r="MWQ232" s="135"/>
      <c r="MWR232" s="135"/>
      <c r="MWS232" s="135"/>
      <c r="MWT232" s="135"/>
      <c r="MWU232" s="135"/>
      <c r="MWV232" s="135"/>
      <c r="MWW232" s="135"/>
      <c r="MWX232" s="135"/>
      <c r="MWY232" s="135"/>
      <c r="MWZ232" s="135"/>
      <c r="MXA232" s="135"/>
      <c r="MXB232" s="135"/>
      <c r="MXC232" s="135"/>
      <c r="MXD232" s="135"/>
      <c r="MXE232" s="135"/>
      <c r="MXF232" s="135"/>
      <c r="MXG232" s="135"/>
      <c r="MXH232" s="135"/>
      <c r="MXI232" s="135"/>
      <c r="MXJ232" s="135"/>
      <c r="MXK232" s="135"/>
      <c r="MXL232" s="135"/>
      <c r="MXM232" s="135"/>
      <c r="MXN232" s="135"/>
      <c r="MXO232" s="135"/>
      <c r="MXP232" s="135"/>
      <c r="MXQ232" s="135"/>
      <c r="MXR232" s="135"/>
      <c r="MXS232" s="135"/>
      <c r="MXT232" s="135"/>
      <c r="MXU232" s="135"/>
      <c r="MXV232" s="135"/>
      <c r="MXW232" s="135"/>
      <c r="MXX232" s="135"/>
      <c r="MXY232" s="135"/>
      <c r="MXZ232" s="135"/>
      <c r="MYA232" s="135"/>
      <c r="MYB232" s="135"/>
      <c r="MYC232" s="135"/>
      <c r="MYD232" s="135"/>
      <c r="MYE232" s="135"/>
      <c r="MYF232" s="135"/>
      <c r="MYG232" s="135"/>
      <c r="MYH232" s="135"/>
      <c r="MYI232" s="135"/>
      <c r="MYJ232" s="135"/>
      <c r="MYK232" s="135"/>
      <c r="MYL232" s="135"/>
      <c r="MYM232" s="135"/>
      <c r="MYN232" s="135"/>
      <c r="MYO232" s="135"/>
      <c r="MYP232" s="135"/>
      <c r="MYQ232" s="135"/>
      <c r="MYR232" s="135"/>
      <c r="MYS232" s="135"/>
      <c r="MYT232" s="135"/>
      <c r="MYU232" s="135"/>
      <c r="MYV232" s="135"/>
      <c r="MYW232" s="135"/>
      <c r="MYX232" s="135"/>
      <c r="MYY232" s="135"/>
      <c r="MYZ232" s="135"/>
      <c r="MZA232" s="135"/>
      <c r="MZB232" s="135"/>
      <c r="MZC232" s="135"/>
      <c r="MZD232" s="135"/>
      <c r="MZE232" s="135"/>
      <c r="MZF232" s="135"/>
      <c r="MZG232" s="135"/>
      <c r="MZH232" s="135"/>
      <c r="MZI232" s="135"/>
      <c r="MZJ232" s="135"/>
      <c r="MZK232" s="135"/>
      <c r="MZL232" s="135"/>
      <c r="MZM232" s="135"/>
      <c r="MZN232" s="135"/>
      <c r="MZO232" s="135"/>
      <c r="MZP232" s="135"/>
      <c r="MZQ232" s="135"/>
      <c r="MZR232" s="135"/>
      <c r="MZS232" s="135"/>
      <c r="MZT232" s="135"/>
      <c r="MZU232" s="135"/>
      <c r="MZV232" s="135"/>
      <c r="MZW232" s="135"/>
      <c r="MZX232" s="135"/>
      <c r="MZY232" s="135"/>
      <c r="MZZ232" s="135"/>
      <c r="NAA232" s="135"/>
      <c r="NAB232" s="135"/>
      <c r="NAC232" s="135"/>
      <c r="NAD232" s="135"/>
      <c r="NAE232" s="135"/>
      <c r="NAF232" s="135"/>
      <c r="NAG232" s="135"/>
      <c r="NAH232" s="135"/>
      <c r="NAI232" s="135"/>
      <c r="NAJ232" s="135"/>
      <c r="NAK232" s="135"/>
      <c r="NAL232" s="135"/>
      <c r="NAM232" s="135"/>
      <c r="NAN232" s="135"/>
      <c r="NAO232" s="135"/>
      <c r="NAP232" s="135"/>
      <c r="NAQ232" s="135"/>
      <c r="NAR232" s="135"/>
      <c r="NAS232" s="135"/>
      <c r="NAT232" s="135"/>
      <c r="NAU232" s="135"/>
      <c r="NAV232" s="135"/>
      <c r="NAW232" s="135"/>
      <c r="NAX232" s="135"/>
      <c r="NAY232" s="135"/>
      <c r="NAZ232" s="135"/>
      <c r="NBA232" s="135"/>
      <c r="NBB232" s="135"/>
      <c r="NBC232" s="135"/>
      <c r="NBD232" s="135"/>
      <c r="NBE232" s="135"/>
      <c r="NBF232" s="135"/>
      <c r="NBG232" s="135"/>
      <c r="NBH232" s="135"/>
      <c r="NBI232" s="135"/>
      <c r="NBJ232" s="135"/>
      <c r="NBK232" s="135"/>
      <c r="NBL232" s="135"/>
      <c r="NBM232" s="135"/>
      <c r="NBN232" s="135"/>
      <c r="NBO232" s="135"/>
      <c r="NBP232" s="135"/>
      <c r="NBQ232" s="135"/>
      <c r="NBR232" s="135"/>
      <c r="NBS232" s="135"/>
      <c r="NBT232" s="135"/>
      <c r="NBU232" s="135"/>
      <c r="NBV232" s="135"/>
      <c r="NBW232" s="135"/>
      <c r="NBX232" s="135"/>
      <c r="NBY232" s="135"/>
      <c r="NBZ232" s="135"/>
      <c r="NCA232" s="135"/>
      <c r="NCB232" s="135"/>
      <c r="NCC232" s="135"/>
      <c r="NCD232" s="135"/>
      <c r="NCE232" s="135"/>
      <c r="NCF232" s="135"/>
      <c r="NCG232" s="135"/>
      <c r="NCH232" s="135"/>
      <c r="NCI232" s="135"/>
      <c r="NCJ232" s="135"/>
      <c r="NCK232" s="135"/>
      <c r="NCL232" s="135"/>
      <c r="NCM232" s="135"/>
      <c r="NCN232" s="135"/>
      <c r="NCO232" s="135"/>
      <c r="NCP232" s="135"/>
      <c r="NCQ232" s="135"/>
      <c r="NCR232" s="135"/>
      <c r="NCS232" s="135"/>
      <c r="NCT232" s="135"/>
      <c r="NCU232" s="135"/>
      <c r="NCV232" s="135"/>
      <c r="NCW232" s="135"/>
      <c r="NCX232" s="135"/>
      <c r="NCY232" s="135"/>
      <c r="NCZ232" s="135"/>
      <c r="NDA232" s="135"/>
      <c r="NDB232" s="135"/>
      <c r="NDC232" s="135"/>
      <c r="NDD232" s="135"/>
      <c r="NDE232" s="135"/>
      <c r="NDF232" s="135"/>
      <c r="NDG232" s="135"/>
      <c r="NDH232" s="135"/>
      <c r="NDI232" s="135"/>
      <c r="NDJ232" s="135"/>
      <c r="NDK232" s="135"/>
      <c r="NDL232" s="135"/>
      <c r="NDM232" s="135"/>
      <c r="NDN232" s="135"/>
      <c r="NDO232" s="135"/>
      <c r="NDP232" s="135"/>
      <c r="NDQ232" s="135"/>
      <c r="NDR232" s="135"/>
      <c r="NDS232" s="135"/>
      <c r="NDT232" s="135"/>
      <c r="NDU232" s="135"/>
      <c r="NDV232" s="135"/>
      <c r="NDW232" s="135"/>
      <c r="NDX232" s="135"/>
      <c r="NDY232" s="135"/>
      <c r="NDZ232" s="135"/>
      <c r="NEA232" s="135"/>
      <c r="NEB232" s="135"/>
      <c r="NEC232" s="135"/>
      <c r="NED232" s="135"/>
      <c r="NEE232" s="135"/>
      <c r="NEF232" s="135"/>
      <c r="NEG232" s="135"/>
      <c r="NEH232" s="135"/>
      <c r="NEI232" s="135"/>
      <c r="NEJ232" s="135"/>
      <c r="NEK232" s="135"/>
      <c r="NEL232" s="135"/>
      <c r="NEM232" s="135"/>
      <c r="NEN232" s="135"/>
      <c r="NEO232" s="135"/>
      <c r="NEP232" s="135"/>
      <c r="NEQ232" s="135"/>
      <c r="NER232" s="135"/>
      <c r="NES232" s="135"/>
      <c r="NET232" s="135"/>
      <c r="NEU232" s="135"/>
      <c r="NEV232" s="135"/>
      <c r="NEW232" s="135"/>
      <c r="NEX232" s="135"/>
      <c r="NEY232" s="135"/>
      <c r="NEZ232" s="135"/>
      <c r="NFA232" s="135"/>
      <c r="NFB232" s="135"/>
      <c r="NFC232" s="135"/>
      <c r="NFD232" s="135"/>
      <c r="NFE232" s="135"/>
      <c r="NFF232" s="135"/>
      <c r="NFG232" s="135"/>
      <c r="NFH232" s="135"/>
      <c r="NFI232" s="135"/>
      <c r="NFJ232" s="135"/>
      <c r="NFK232" s="135"/>
      <c r="NFL232" s="135"/>
      <c r="NFM232" s="135"/>
      <c r="NFN232" s="135"/>
      <c r="NFO232" s="135"/>
      <c r="NFP232" s="135"/>
      <c r="NFQ232" s="135"/>
      <c r="NFR232" s="135"/>
      <c r="NFS232" s="135"/>
      <c r="NFT232" s="135"/>
      <c r="NFU232" s="135"/>
      <c r="NFV232" s="135"/>
      <c r="NFW232" s="135"/>
      <c r="NFX232" s="135"/>
      <c r="NFY232" s="135"/>
      <c r="NFZ232" s="135"/>
      <c r="NGA232" s="135"/>
      <c r="NGB232" s="135"/>
      <c r="NGC232" s="135"/>
      <c r="NGD232" s="135"/>
      <c r="NGE232" s="135"/>
      <c r="NGF232" s="135"/>
      <c r="NGG232" s="135"/>
      <c r="NGH232" s="135"/>
      <c r="NGI232" s="135"/>
      <c r="NGJ232" s="135"/>
      <c r="NGK232" s="135"/>
      <c r="NGL232" s="135"/>
      <c r="NGM232" s="135"/>
      <c r="NGN232" s="135"/>
      <c r="NGO232" s="135"/>
      <c r="NGP232" s="135"/>
      <c r="NGQ232" s="135"/>
      <c r="NGR232" s="135"/>
      <c r="NGS232" s="135"/>
      <c r="NGT232" s="135"/>
      <c r="NGU232" s="135"/>
      <c r="NGV232" s="135"/>
      <c r="NGW232" s="135"/>
      <c r="NGX232" s="135"/>
      <c r="NGY232" s="135"/>
      <c r="NGZ232" s="135"/>
      <c r="NHA232" s="135"/>
      <c r="NHB232" s="135"/>
      <c r="NHC232" s="135"/>
      <c r="NHD232" s="135"/>
      <c r="NHE232" s="135"/>
      <c r="NHF232" s="135"/>
      <c r="NHG232" s="135"/>
      <c r="NHH232" s="135"/>
      <c r="NHI232" s="135"/>
      <c r="NHJ232" s="135"/>
      <c r="NHK232" s="135"/>
      <c r="NHL232" s="135"/>
      <c r="NHM232" s="135"/>
      <c r="NHN232" s="135"/>
      <c r="NHO232" s="135"/>
      <c r="NHP232" s="135"/>
      <c r="NHQ232" s="135"/>
      <c r="NHR232" s="135"/>
      <c r="NHS232" s="135"/>
      <c r="NHT232" s="135"/>
      <c r="NHU232" s="135"/>
      <c r="NHV232" s="135"/>
      <c r="NHW232" s="135"/>
      <c r="NHX232" s="135"/>
      <c r="NHY232" s="135"/>
      <c r="NHZ232" s="135"/>
      <c r="NIA232" s="135"/>
      <c r="NIB232" s="135"/>
      <c r="NIC232" s="135"/>
      <c r="NID232" s="135"/>
      <c r="NIE232" s="135"/>
      <c r="NIF232" s="135"/>
      <c r="NIG232" s="135"/>
      <c r="NIH232" s="135"/>
      <c r="NII232" s="135"/>
      <c r="NIJ232" s="135"/>
      <c r="NIK232" s="135"/>
      <c r="NIL232" s="135"/>
      <c r="NIM232" s="135"/>
      <c r="NIN232" s="135"/>
      <c r="NIO232" s="135"/>
      <c r="NIP232" s="135"/>
      <c r="NIQ232" s="135"/>
      <c r="NIR232" s="135"/>
      <c r="NIS232" s="135"/>
      <c r="NIT232" s="135"/>
      <c r="NIU232" s="135"/>
      <c r="NIV232" s="135"/>
      <c r="NIW232" s="135"/>
      <c r="NIX232" s="135"/>
      <c r="NIY232" s="135"/>
      <c r="NIZ232" s="135"/>
      <c r="NJA232" s="135"/>
      <c r="NJB232" s="135"/>
      <c r="NJC232" s="135"/>
      <c r="NJD232" s="135"/>
      <c r="NJE232" s="135"/>
      <c r="NJF232" s="135"/>
      <c r="NJG232" s="135"/>
      <c r="NJH232" s="135"/>
      <c r="NJI232" s="135"/>
      <c r="NJJ232" s="135"/>
      <c r="NJK232" s="135"/>
      <c r="NJL232" s="135"/>
      <c r="NJM232" s="135"/>
      <c r="NJN232" s="135"/>
      <c r="NJO232" s="135"/>
      <c r="NJP232" s="135"/>
      <c r="NJQ232" s="135"/>
      <c r="NJR232" s="135"/>
      <c r="NJS232" s="135"/>
      <c r="NJT232" s="135"/>
      <c r="NJU232" s="135"/>
      <c r="NJV232" s="135"/>
      <c r="NJW232" s="135"/>
      <c r="NJX232" s="135"/>
      <c r="NJY232" s="135"/>
      <c r="NJZ232" s="135"/>
      <c r="NKA232" s="135"/>
      <c r="NKB232" s="135"/>
      <c r="NKC232" s="135"/>
      <c r="NKD232" s="135"/>
      <c r="NKE232" s="135"/>
      <c r="NKF232" s="135"/>
      <c r="NKG232" s="135"/>
      <c r="NKH232" s="135"/>
      <c r="NKI232" s="135"/>
      <c r="NKJ232" s="135"/>
      <c r="NKK232" s="135"/>
      <c r="NKL232" s="135"/>
      <c r="NKM232" s="135"/>
      <c r="NKN232" s="135"/>
      <c r="NKO232" s="135"/>
      <c r="NKP232" s="135"/>
      <c r="NKQ232" s="135"/>
      <c r="NKR232" s="135"/>
      <c r="NKS232" s="135"/>
      <c r="NKT232" s="135"/>
      <c r="NKU232" s="135"/>
      <c r="NKV232" s="135"/>
      <c r="NKW232" s="135"/>
      <c r="NKX232" s="135"/>
      <c r="NKY232" s="135"/>
      <c r="NKZ232" s="135"/>
      <c r="NLA232" s="135"/>
      <c r="NLB232" s="135"/>
      <c r="NLC232" s="135"/>
      <c r="NLD232" s="135"/>
      <c r="NLE232" s="135"/>
      <c r="NLF232" s="135"/>
      <c r="NLG232" s="135"/>
      <c r="NLH232" s="135"/>
      <c r="NLI232" s="135"/>
      <c r="NLJ232" s="135"/>
      <c r="NLK232" s="135"/>
      <c r="NLL232" s="135"/>
      <c r="NLM232" s="135"/>
      <c r="NLN232" s="135"/>
      <c r="NLO232" s="135"/>
      <c r="NLP232" s="135"/>
      <c r="NLQ232" s="135"/>
      <c r="NLR232" s="135"/>
      <c r="NLS232" s="135"/>
      <c r="NLT232" s="135"/>
      <c r="NLU232" s="135"/>
      <c r="NLV232" s="135"/>
      <c r="NLW232" s="135"/>
      <c r="NLX232" s="135"/>
      <c r="NLY232" s="135"/>
      <c r="NLZ232" s="135"/>
      <c r="NMA232" s="135"/>
      <c r="NMB232" s="135"/>
      <c r="NMC232" s="135"/>
      <c r="NMD232" s="135"/>
      <c r="NME232" s="135"/>
      <c r="NMF232" s="135"/>
      <c r="NMG232" s="135"/>
      <c r="NMH232" s="135"/>
      <c r="NMI232" s="135"/>
      <c r="NMJ232" s="135"/>
      <c r="NMK232" s="135"/>
      <c r="NML232" s="135"/>
      <c r="NMM232" s="135"/>
      <c r="NMN232" s="135"/>
      <c r="NMO232" s="135"/>
      <c r="NMP232" s="135"/>
      <c r="NMQ232" s="135"/>
      <c r="NMR232" s="135"/>
      <c r="NMS232" s="135"/>
      <c r="NMT232" s="135"/>
      <c r="NMU232" s="135"/>
      <c r="NMV232" s="135"/>
      <c r="NMW232" s="135"/>
      <c r="NMX232" s="135"/>
      <c r="NMY232" s="135"/>
      <c r="NMZ232" s="135"/>
      <c r="NNA232" s="135"/>
      <c r="NNB232" s="135"/>
      <c r="NNC232" s="135"/>
      <c r="NND232" s="135"/>
      <c r="NNE232" s="135"/>
      <c r="NNF232" s="135"/>
      <c r="NNG232" s="135"/>
      <c r="NNH232" s="135"/>
      <c r="NNI232" s="135"/>
      <c r="NNJ232" s="135"/>
      <c r="NNK232" s="135"/>
      <c r="NNL232" s="135"/>
      <c r="NNM232" s="135"/>
      <c r="NNN232" s="135"/>
      <c r="NNO232" s="135"/>
      <c r="NNP232" s="135"/>
      <c r="NNQ232" s="135"/>
      <c r="NNR232" s="135"/>
      <c r="NNS232" s="135"/>
      <c r="NNT232" s="135"/>
      <c r="NNU232" s="135"/>
      <c r="NNV232" s="135"/>
      <c r="NNW232" s="135"/>
      <c r="NNX232" s="135"/>
      <c r="NNY232" s="135"/>
      <c r="NNZ232" s="135"/>
      <c r="NOA232" s="135"/>
      <c r="NOB232" s="135"/>
      <c r="NOC232" s="135"/>
      <c r="NOD232" s="135"/>
      <c r="NOE232" s="135"/>
      <c r="NOF232" s="135"/>
      <c r="NOG232" s="135"/>
      <c r="NOH232" s="135"/>
      <c r="NOI232" s="135"/>
      <c r="NOJ232" s="135"/>
      <c r="NOK232" s="135"/>
      <c r="NOL232" s="135"/>
      <c r="NOM232" s="135"/>
      <c r="NON232" s="135"/>
      <c r="NOO232" s="135"/>
      <c r="NOP232" s="135"/>
      <c r="NOQ232" s="135"/>
      <c r="NOR232" s="135"/>
      <c r="NOS232" s="135"/>
      <c r="NOT232" s="135"/>
      <c r="NOU232" s="135"/>
      <c r="NOV232" s="135"/>
      <c r="NOW232" s="135"/>
      <c r="NOX232" s="135"/>
      <c r="NOY232" s="135"/>
      <c r="NOZ232" s="135"/>
      <c r="NPA232" s="135"/>
      <c r="NPB232" s="135"/>
      <c r="NPC232" s="135"/>
      <c r="NPD232" s="135"/>
      <c r="NPE232" s="135"/>
      <c r="NPF232" s="135"/>
      <c r="NPG232" s="135"/>
      <c r="NPH232" s="135"/>
      <c r="NPI232" s="135"/>
      <c r="NPJ232" s="135"/>
      <c r="NPK232" s="135"/>
      <c r="NPL232" s="135"/>
      <c r="NPM232" s="135"/>
      <c r="NPN232" s="135"/>
      <c r="NPO232" s="135"/>
      <c r="NPP232" s="135"/>
      <c r="NPQ232" s="135"/>
      <c r="NPR232" s="135"/>
      <c r="NPS232" s="135"/>
      <c r="NPT232" s="135"/>
      <c r="NPU232" s="135"/>
      <c r="NPV232" s="135"/>
      <c r="NPW232" s="135"/>
      <c r="NPX232" s="135"/>
      <c r="NPY232" s="135"/>
      <c r="NPZ232" s="135"/>
      <c r="NQA232" s="135"/>
      <c r="NQB232" s="135"/>
      <c r="NQC232" s="135"/>
      <c r="NQD232" s="135"/>
      <c r="NQE232" s="135"/>
      <c r="NQF232" s="135"/>
      <c r="NQG232" s="135"/>
      <c r="NQH232" s="135"/>
      <c r="NQI232" s="135"/>
      <c r="NQJ232" s="135"/>
      <c r="NQK232" s="135"/>
      <c r="NQL232" s="135"/>
      <c r="NQM232" s="135"/>
      <c r="NQN232" s="135"/>
      <c r="NQO232" s="135"/>
      <c r="NQP232" s="135"/>
      <c r="NQQ232" s="135"/>
      <c r="NQR232" s="135"/>
      <c r="NQS232" s="135"/>
      <c r="NQT232" s="135"/>
      <c r="NQU232" s="135"/>
      <c r="NQV232" s="135"/>
      <c r="NQW232" s="135"/>
      <c r="NQX232" s="135"/>
      <c r="NQY232" s="135"/>
      <c r="NQZ232" s="135"/>
      <c r="NRA232" s="135"/>
      <c r="NRB232" s="135"/>
      <c r="NRC232" s="135"/>
      <c r="NRD232" s="135"/>
      <c r="NRE232" s="135"/>
      <c r="NRF232" s="135"/>
      <c r="NRG232" s="135"/>
      <c r="NRH232" s="135"/>
      <c r="NRI232" s="135"/>
      <c r="NRJ232" s="135"/>
      <c r="NRK232" s="135"/>
      <c r="NRL232" s="135"/>
      <c r="NRM232" s="135"/>
      <c r="NRN232" s="135"/>
      <c r="NRO232" s="135"/>
      <c r="NRP232" s="135"/>
      <c r="NRQ232" s="135"/>
      <c r="NRR232" s="135"/>
      <c r="NRS232" s="135"/>
      <c r="NRT232" s="135"/>
      <c r="NRU232" s="135"/>
      <c r="NRV232" s="135"/>
      <c r="NRW232" s="135"/>
      <c r="NRX232" s="135"/>
      <c r="NRY232" s="135"/>
      <c r="NRZ232" s="135"/>
      <c r="NSA232" s="135"/>
      <c r="NSB232" s="135"/>
      <c r="NSC232" s="135"/>
      <c r="NSD232" s="135"/>
      <c r="NSE232" s="135"/>
      <c r="NSF232" s="135"/>
      <c r="NSG232" s="135"/>
      <c r="NSH232" s="135"/>
      <c r="NSI232" s="135"/>
      <c r="NSJ232" s="135"/>
      <c r="NSK232" s="135"/>
      <c r="NSL232" s="135"/>
      <c r="NSM232" s="135"/>
      <c r="NSN232" s="135"/>
      <c r="NSO232" s="135"/>
      <c r="NSP232" s="135"/>
      <c r="NSQ232" s="135"/>
      <c r="NSR232" s="135"/>
      <c r="NSS232" s="135"/>
      <c r="NST232" s="135"/>
      <c r="NSU232" s="135"/>
      <c r="NSV232" s="135"/>
      <c r="NSW232" s="135"/>
      <c r="NSX232" s="135"/>
      <c r="NSY232" s="135"/>
      <c r="NSZ232" s="135"/>
      <c r="NTA232" s="135"/>
      <c r="NTB232" s="135"/>
      <c r="NTC232" s="135"/>
      <c r="NTD232" s="135"/>
      <c r="NTE232" s="135"/>
      <c r="NTF232" s="135"/>
      <c r="NTG232" s="135"/>
      <c r="NTH232" s="135"/>
      <c r="NTI232" s="135"/>
      <c r="NTJ232" s="135"/>
      <c r="NTK232" s="135"/>
      <c r="NTL232" s="135"/>
      <c r="NTM232" s="135"/>
      <c r="NTN232" s="135"/>
      <c r="NTO232" s="135"/>
      <c r="NTP232" s="135"/>
      <c r="NTQ232" s="135"/>
      <c r="NTR232" s="135"/>
      <c r="NTS232" s="135"/>
      <c r="NTT232" s="135"/>
      <c r="NTU232" s="135"/>
      <c r="NTV232" s="135"/>
      <c r="NTW232" s="135"/>
      <c r="NTX232" s="135"/>
      <c r="NTY232" s="135"/>
      <c r="NTZ232" s="135"/>
      <c r="NUA232" s="135"/>
      <c r="NUB232" s="135"/>
      <c r="NUC232" s="135"/>
      <c r="NUD232" s="135"/>
      <c r="NUE232" s="135"/>
      <c r="NUF232" s="135"/>
      <c r="NUG232" s="135"/>
      <c r="NUH232" s="135"/>
      <c r="NUI232" s="135"/>
      <c r="NUJ232" s="135"/>
      <c r="NUK232" s="135"/>
      <c r="NUL232" s="135"/>
      <c r="NUM232" s="135"/>
      <c r="NUN232" s="135"/>
      <c r="NUO232" s="135"/>
      <c r="NUP232" s="135"/>
      <c r="NUQ232" s="135"/>
      <c r="NUR232" s="135"/>
      <c r="NUS232" s="135"/>
      <c r="NUT232" s="135"/>
      <c r="NUU232" s="135"/>
      <c r="NUV232" s="135"/>
      <c r="NUW232" s="135"/>
      <c r="NUX232" s="135"/>
      <c r="NUY232" s="135"/>
      <c r="NUZ232" s="135"/>
      <c r="NVA232" s="135"/>
      <c r="NVB232" s="135"/>
      <c r="NVC232" s="135"/>
      <c r="NVD232" s="135"/>
      <c r="NVE232" s="135"/>
      <c r="NVF232" s="135"/>
      <c r="NVG232" s="135"/>
      <c r="NVH232" s="135"/>
      <c r="NVI232" s="135"/>
      <c r="NVJ232" s="135"/>
      <c r="NVK232" s="135"/>
      <c r="NVL232" s="135"/>
      <c r="NVM232" s="135"/>
      <c r="NVN232" s="135"/>
      <c r="NVO232" s="135"/>
      <c r="NVP232" s="135"/>
      <c r="NVQ232" s="135"/>
      <c r="NVR232" s="135"/>
      <c r="NVS232" s="135"/>
      <c r="NVT232" s="135"/>
      <c r="NVU232" s="135"/>
      <c r="NVV232" s="135"/>
      <c r="NVW232" s="135"/>
      <c r="NVX232" s="135"/>
      <c r="NVY232" s="135"/>
      <c r="NVZ232" s="135"/>
      <c r="NWA232" s="135"/>
      <c r="NWB232" s="135"/>
      <c r="NWC232" s="135"/>
      <c r="NWD232" s="135"/>
      <c r="NWE232" s="135"/>
      <c r="NWF232" s="135"/>
      <c r="NWG232" s="135"/>
      <c r="NWH232" s="135"/>
      <c r="NWI232" s="135"/>
      <c r="NWJ232" s="135"/>
      <c r="NWK232" s="135"/>
      <c r="NWL232" s="135"/>
      <c r="NWM232" s="135"/>
      <c r="NWN232" s="135"/>
      <c r="NWO232" s="135"/>
      <c r="NWP232" s="135"/>
      <c r="NWQ232" s="135"/>
      <c r="NWR232" s="135"/>
      <c r="NWS232" s="135"/>
      <c r="NWT232" s="135"/>
      <c r="NWU232" s="135"/>
      <c r="NWV232" s="135"/>
      <c r="NWW232" s="135"/>
      <c r="NWX232" s="135"/>
      <c r="NWY232" s="135"/>
      <c r="NWZ232" s="135"/>
      <c r="NXA232" s="135"/>
      <c r="NXB232" s="135"/>
      <c r="NXC232" s="135"/>
      <c r="NXD232" s="135"/>
      <c r="NXE232" s="135"/>
      <c r="NXF232" s="135"/>
      <c r="NXG232" s="135"/>
      <c r="NXH232" s="135"/>
      <c r="NXI232" s="135"/>
      <c r="NXJ232" s="135"/>
      <c r="NXK232" s="135"/>
      <c r="NXL232" s="135"/>
      <c r="NXM232" s="135"/>
      <c r="NXN232" s="135"/>
      <c r="NXO232" s="135"/>
      <c r="NXP232" s="135"/>
      <c r="NXQ232" s="135"/>
      <c r="NXR232" s="135"/>
      <c r="NXS232" s="135"/>
      <c r="NXT232" s="135"/>
      <c r="NXU232" s="135"/>
      <c r="NXV232" s="135"/>
      <c r="NXW232" s="135"/>
      <c r="NXX232" s="135"/>
      <c r="NXY232" s="135"/>
      <c r="NXZ232" s="135"/>
      <c r="NYA232" s="135"/>
      <c r="NYB232" s="135"/>
      <c r="NYC232" s="135"/>
      <c r="NYD232" s="135"/>
      <c r="NYE232" s="135"/>
      <c r="NYF232" s="135"/>
      <c r="NYG232" s="135"/>
      <c r="NYH232" s="135"/>
      <c r="NYI232" s="135"/>
      <c r="NYJ232" s="135"/>
      <c r="NYK232" s="135"/>
      <c r="NYL232" s="135"/>
      <c r="NYM232" s="135"/>
      <c r="NYN232" s="135"/>
      <c r="NYO232" s="135"/>
      <c r="NYP232" s="135"/>
      <c r="NYQ232" s="135"/>
      <c r="NYR232" s="135"/>
      <c r="NYS232" s="135"/>
      <c r="NYT232" s="135"/>
      <c r="NYU232" s="135"/>
      <c r="NYV232" s="135"/>
      <c r="NYW232" s="135"/>
      <c r="NYX232" s="135"/>
      <c r="NYY232" s="135"/>
      <c r="NYZ232" s="135"/>
      <c r="NZA232" s="135"/>
      <c r="NZB232" s="135"/>
      <c r="NZC232" s="135"/>
      <c r="NZD232" s="135"/>
      <c r="NZE232" s="135"/>
      <c r="NZF232" s="135"/>
      <c r="NZG232" s="135"/>
      <c r="NZH232" s="135"/>
      <c r="NZI232" s="135"/>
      <c r="NZJ232" s="135"/>
      <c r="NZK232" s="135"/>
      <c r="NZL232" s="135"/>
      <c r="NZM232" s="135"/>
      <c r="NZN232" s="135"/>
      <c r="NZO232" s="135"/>
      <c r="NZP232" s="135"/>
      <c r="NZQ232" s="135"/>
      <c r="NZR232" s="135"/>
      <c r="NZS232" s="135"/>
      <c r="NZT232" s="135"/>
      <c r="NZU232" s="135"/>
      <c r="NZV232" s="135"/>
      <c r="NZW232" s="135"/>
      <c r="NZX232" s="135"/>
      <c r="NZY232" s="135"/>
      <c r="NZZ232" s="135"/>
      <c r="OAA232" s="135"/>
      <c r="OAB232" s="135"/>
      <c r="OAC232" s="135"/>
      <c r="OAD232" s="135"/>
      <c r="OAE232" s="135"/>
      <c r="OAF232" s="135"/>
      <c r="OAG232" s="135"/>
      <c r="OAH232" s="135"/>
      <c r="OAI232" s="135"/>
      <c r="OAJ232" s="135"/>
      <c r="OAK232" s="135"/>
      <c r="OAL232" s="135"/>
      <c r="OAM232" s="135"/>
      <c r="OAN232" s="135"/>
      <c r="OAO232" s="135"/>
      <c r="OAP232" s="135"/>
      <c r="OAQ232" s="135"/>
      <c r="OAR232" s="135"/>
      <c r="OAS232" s="135"/>
      <c r="OAT232" s="135"/>
      <c r="OAU232" s="135"/>
      <c r="OAV232" s="135"/>
      <c r="OAW232" s="135"/>
      <c r="OAX232" s="135"/>
      <c r="OAY232" s="135"/>
      <c r="OAZ232" s="135"/>
      <c r="OBA232" s="135"/>
      <c r="OBB232" s="135"/>
      <c r="OBC232" s="135"/>
      <c r="OBD232" s="135"/>
      <c r="OBE232" s="135"/>
      <c r="OBF232" s="135"/>
      <c r="OBG232" s="135"/>
      <c r="OBH232" s="135"/>
      <c r="OBI232" s="135"/>
      <c r="OBJ232" s="135"/>
      <c r="OBK232" s="135"/>
      <c r="OBL232" s="135"/>
      <c r="OBM232" s="135"/>
      <c r="OBN232" s="135"/>
      <c r="OBO232" s="135"/>
      <c r="OBP232" s="135"/>
      <c r="OBQ232" s="135"/>
      <c r="OBR232" s="135"/>
      <c r="OBS232" s="135"/>
      <c r="OBT232" s="135"/>
      <c r="OBU232" s="135"/>
      <c r="OBV232" s="135"/>
      <c r="OBW232" s="135"/>
      <c r="OBX232" s="135"/>
      <c r="OBY232" s="135"/>
      <c r="OBZ232" s="135"/>
      <c r="OCA232" s="135"/>
      <c r="OCB232" s="135"/>
      <c r="OCC232" s="135"/>
      <c r="OCD232" s="135"/>
      <c r="OCE232" s="135"/>
      <c r="OCF232" s="135"/>
      <c r="OCG232" s="135"/>
      <c r="OCH232" s="135"/>
      <c r="OCI232" s="135"/>
      <c r="OCJ232" s="135"/>
      <c r="OCK232" s="135"/>
      <c r="OCL232" s="135"/>
      <c r="OCM232" s="135"/>
      <c r="OCN232" s="135"/>
      <c r="OCO232" s="135"/>
      <c r="OCP232" s="135"/>
      <c r="OCQ232" s="135"/>
      <c r="OCR232" s="135"/>
      <c r="OCS232" s="135"/>
      <c r="OCT232" s="135"/>
      <c r="OCU232" s="135"/>
      <c r="OCV232" s="135"/>
      <c r="OCW232" s="135"/>
      <c r="OCX232" s="135"/>
      <c r="OCY232" s="135"/>
      <c r="OCZ232" s="135"/>
      <c r="ODA232" s="135"/>
      <c r="ODB232" s="135"/>
      <c r="ODC232" s="135"/>
      <c r="ODD232" s="135"/>
      <c r="ODE232" s="135"/>
      <c r="ODF232" s="135"/>
      <c r="ODG232" s="135"/>
      <c r="ODH232" s="135"/>
      <c r="ODI232" s="135"/>
      <c r="ODJ232" s="135"/>
      <c r="ODK232" s="135"/>
      <c r="ODL232" s="135"/>
      <c r="ODM232" s="135"/>
      <c r="ODN232" s="135"/>
      <c r="ODO232" s="135"/>
      <c r="ODP232" s="135"/>
      <c r="ODQ232" s="135"/>
      <c r="ODR232" s="135"/>
      <c r="ODS232" s="135"/>
      <c r="ODT232" s="135"/>
      <c r="ODU232" s="135"/>
      <c r="ODV232" s="135"/>
      <c r="ODW232" s="135"/>
      <c r="ODX232" s="135"/>
      <c r="ODY232" s="135"/>
      <c r="ODZ232" s="135"/>
      <c r="OEA232" s="135"/>
      <c r="OEB232" s="135"/>
      <c r="OEC232" s="135"/>
      <c r="OED232" s="135"/>
      <c r="OEE232" s="135"/>
      <c r="OEF232" s="135"/>
      <c r="OEG232" s="135"/>
      <c r="OEH232" s="135"/>
      <c r="OEI232" s="135"/>
      <c r="OEJ232" s="135"/>
      <c r="OEK232" s="135"/>
      <c r="OEL232" s="135"/>
      <c r="OEM232" s="135"/>
      <c r="OEN232" s="135"/>
      <c r="OEO232" s="135"/>
      <c r="OEP232" s="135"/>
      <c r="OEQ232" s="135"/>
      <c r="OER232" s="135"/>
      <c r="OES232" s="135"/>
      <c r="OET232" s="135"/>
      <c r="OEU232" s="135"/>
      <c r="OEV232" s="135"/>
      <c r="OEW232" s="135"/>
      <c r="OEX232" s="135"/>
      <c r="OEY232" s="135"/>
      <c r="OEZ232" s="135"/>
      <c r="OFA232" s="135"/>
      <c r="OFB232" s="135"/>
      <c r="OFC232" s="135"/>
      <c r="OFD232" s="135"/>
      <c r="OFE232" s="135"/>
      <c r="OFF232" s="135"/>
      <c r="OFG232" s="135"/>
      <c r="OFH232" s="135"/>
      <c r="OFI232" s="135"/>
      <c r="OFJ232" s="135"/>
      <c r="OFK232" s="135"/>
      <c r="OFL232" s="135"/>
      <c r="OFM232" s="135"/>
      <c r="OFN232" s="135"/>
      <c r="OFO232" s="135"/>
      <c r="OFP232" s="135"/>
      <c r="OFQ232" s="135"/>
      <c r="OFR232" s="135"/>
      <c r="OFS232" s="135"/>
      <c r="OFT232" s="135"/>
      <c r="OFU232" s="135"/>
      <c r="OFV232" s="135"/>
      <c r="OFW232" s="135"/>
      <c r="OFX232" s="135"/>
      <c r="OFY232" s="135"/>
      <c r="OFZ232" s="135"/>
      <c r="OGA232" s="135"/>
      <c r="OGB232" s="135"/>
      <c r="OGC232" s="135"/>
      <c r="OGD232" s="135"/>
      <c r="OGE232" s="135"/>
      <c r="OGF232" s="135"/>
      <c r="OGG232" s="135"/>
      <c r="OGH232" s="135"/>
      <c r="OGI232" s="135"/>
      <c r="OGJ232" s="135"/>
      <c r="OGK232" s="135"/>
      <c r="OGL232" s="135"/>
      <c r="OGM232" s="135"/>
      <c r="OGN232" s="135"/>
      <c r="OGO232" s="135"/>
      <c r="OGP232" s="135"/>
      <c r="OGQ232" s="135"/>
      <c r="OGR232" s="135"/>
      <c r="OGS232" s="135"/>
      <c r="OGT232" s="135"/>
      <c r="OGU232" s="135"/>
      <c r="OGV232" s="135"/>
      <c r="OGW232" s="135"/>
      <c r="OGX232" s="135"/>
      <c r="OGY232" s="135"/>
      <c r="OGZ232" s="135"/>
      <c r="OHA232" s="135"/>
      <c r="OHB232" s="135"/>
      <c r="OHC232" s="135"/>
      <c r="OHD232" s="135"/>
      <c r="OHE232" s="135"/>
      <c r="OHF232" s="135"/>
      <c r="OHG232" s="135"/>
      <c r="OHH232" s="135"/>
      <c r="OHI232" s="135"/>
      <c r="OHJ232" s="135"/>
      <c r="OHK232" s="135"/>
      <c r="OHL232" s="135"/>
      <c r="OHM232" s="135"/>
      <c r="OHN232" s="135"/>
      <c r="OHO232" s="135"/>
      <c r="OHP232" s="135"/>
      <c r="OHQ232" s="135"/>
      <c r="OHR232" s="135"/>
      <c r="OHS232" s="135"/>
      <c r="OHT232" s="135"/>
      <c r="OHU232" s="135"/>
      <c r="OHV232" s="135"/>
      <c r="OHW232" s="135"/>
      <c r="OHX232" s="135"/>
      <c r="OHY232" s="135"/>
      <c r="OHZ232" s="135"/>
      <c r="OIA232" s="135"/>
      <c r="OIB232" s="135"/>
      <c r="OIC232" s="135"/>
      <c r="OID232" s="135"/>
      <c r="OIE232" s="135"/>
      <c r="OIF232" s="135"/>
      <c r="OIG232" s="135"/>
      <c r="OIH232" s="135"/>
      <c r="OII232" s="135"/>
      <c r="OIJ232" s="135"/>
      <c r="OIK232" s="135"/>
      <c r="OIL232" s="135"/>
      <c r="OIM232" s="135"/>
      <c r="OIN232" s="135"/>
      <c r="OIO232" s="135"/>
      <c r="OIP232" s="135"/>
      <c r="OIQ232" s="135"/>
      <c r="OIR232" s="135"/>
      <c r="OIS232" s="135"/>
      <c r="OIT232" s="135"/>
      <c r="OIU232" s="135"/>
      <c r="OIV232" s="135"/>
      <c r="OIW232" s="135"/>
      <c r="OIX232" s="135"/>
      <c r="OIY232" s="135"/>
      <c r="OIZ232" s="135"/>
      <c r="OJA232" s="135"/>
      <c r="OJB232" s="135"/>
      <c r="OJC232" s="135"/>
      <c r="OJD232" s="135"/>
      <c r="OJE232" s="135"/>
      <c r="OJF232" s="135"/>
      <c r="OJG232" s="135"/>
      <c r="OJH232" s="135"/>
      <c r="OJI232" s="135"/>
      <c r="OJJ232" s="135"/>
      <c r="OJK232" s="135"/>
      <c r="OJL232" s="135"/>
      <c r="OJM232" s="135"/>
      <c r="OJN232" s="135"/>
      <c r="OJO232" s="135"/>
      <c r="OJP232" s="135"/>
      <c r="OJQ232" s="135"/>
      <c r="OJR232" s="135"/>
      <c r="OJS232" s="135"/>
      <c r="OJT232" s="135"/>
      <c r="OJU232" s="135"/>
      <c r="OJV232" s="135"/>
      <c r="OJW232" s="135"/>
      <c r="OJX232" s="135"/>
      <c r="OJY232" s="135"/>
      <c r="OJZ232" s="135"/>
      <c r="OKA232" s="135"/>
      <c r="OKB232" s="135"/>
      <c r="OKC232" s="135"/>
      <c r="OKD232" s="135"/>
      <c r="OKE232" s="135"/>
      <c r="OKF232" s="135"/>
      <c r="OKG232" s="135"/>
      <c r="OKH232" s="135"/>
      <c r="OKI232" s="135"/>
      <c r="OKJ232" s="135"/>
      <c r="OKK232" s="135"/>
      <c r="OKL232" s="135"/>
      <c r="OKM232" s="135"/>
      <c r="OKN232" s="135"/>
      <c r="OKO232" s="135"/>
      <c r="OKP232" s="135"/>
      <c r="OKQ232" s="135"/>
      <c r="OKR232" s="135"/>
      <c r="OKS232" s="135"/>
      <c r="OKT232" s="135"/>
      <c r="OKU232" s="135"/>
      <c r="OKV232" s="135"/>
      <c r="OKW232" s="135"/>
      <c r="OKX232" s="135"/>
      <c r="OKY232" s="135"/>
      <c r="OKZ232" s="135"/>
      <c r="OLA232" s="135"/>
      <c r="OLB232" s="135"/>
      <c r="OLC232" s="135"/>
      <c r="OLD232" s="135"/>
      <c r="OLE232" s="135"/>
      <c r="OLF232" s="135"/>
      <c r="OLG232" s="135"/>
      <c r="OLH232" s="135"/>
      <c r="OLI232" s="135"/>
      <c r="OLJ232" s="135"/>
      <c r="OLK232" s="135"/>
      <c r="OLL232" s="135"/>
      <c r="OLM232" s="135"/>
      <c r="OLN232" s="135"/>
      <c r="OLO232" s="135"/>
      <c r="OLP232" s="135"/>
      <c r="OLQ232" s="135"/>
      <c r="OLR232" s="135"/>
      <c r="OLS232" s="135"/>
      <c r="OLT232" s="135"/>
      <c r="OLU232" s="135"/>
      <c r="OLV232" s="135"/>
      <c r="OLW232" s="135"/>
      <c r="OLX232" s="135"/>
      <c r="OLY232" s="135"/>
      <c r="OLZ232" s="135"/>
      <c r="OMA232" s="135"/>
      <c r="OMB232" s="135"/>
      <c r="OMC232" s="135"/>
      <c r="OMD232" s="135"/>
      <c r="OME232" s="135"/>
      <c r="OMF232" s="135"/>
      <c r="OMG232" s="135"/>
      <c r="OMH232" s="135"/>
      <c r="OMI232" s="135"/>
      <c r="OMJ232" s="135"/>
      <c r="OMK232" s="135"/>
      <c r="OML232" s="135"/>
      <c r="OMM232" s="135"/>
      <c r="OMN232" s="135"/>
      <c r="OMO232" s="135"/>
      <c r="OMP232" s="135"/>
      <c r="OMQ232" s="135"/>
      <c r="OMR232" s="135"/>
      <c r="OMS232" s="135"/>
      <c r="OMT232" s="135"/>
      <c r="OMU232" s="135"/>
      <c r="OMV232" s="135"/>
      <c r="OMW232" s="135"/>
      <c r="OMX232" s="135"/>
      <c r="OMY232" s="135"/>
      <c r="OMZ232" s="135"/>
      <c r="ONA232" s="135"/>
      <c r="ONB232" s="135"/>
      <c r="ONC232" s="135"/>
      <c r="OND232" s="135"/>
      <c r="ONE232" s="135"/>
      <c r="ONF232" s="135"/>
      <c r="ONG232" s="135"/>
      <c r="ONH232" s="135"/>
      <c r="ONI232" s="135"/>
      <c r="ONJ232" s="135"/>
      <c r="ONK232" s="135"/>
      <c r="ONL232" s="135"/>
      <c r="ONM232" s="135"/>
      <c r="ONN232" s="135"/>
      <c r="ONO232" s="135"/>
      <c r="ONP232" s="135"/>
      <c r="ONQ232" s="135"/>
      <c r="ONR232" s="135"/>
      <c r="ONS232" s="135"/>
      <c r="ONT232" s="135"/>
      <c r="ONU232" s="135"/>
      <c r="ONV232" s="135"/>
      <c r="ONW232" s="135"/>
      <c r="ONX232" s="135"/>
      <c r="ONY232" s="135"/>
      <c r="ONZ232" s="135"/>
      <c r="OOA232" s="135"/>
      <c r="OOB232" s="135"/>
      <c r="OOC232" s="135"/>
      <c r="OOD232" s="135"/>
      <c r="OOE232" s="135"/>
      <c r="OOF232" s="135"/>
      <c r="OOG232" s="135"/>
      <c r="OOH232" s="135"/>
      <c r="OOI232" s="135"/>
      <c r="OOJ232" s="135"/>
      <c r="OOK232" s="135"/>
      <c r="OOL232" s="135"/>
      <c r="OOM232" s="135"/>
      <c r="OON232" s="135"/>
      <c r="OOO232" s="135"/>
      <c r="OOP232" s="135"/>
      <c r="OOQ232" s="135"/>
      <c r="OOR232" s="135"/>
      <c r="OOS232" s="135"/>
      <c r="OOT232" s="135"/>
      <c r="OOU232" s="135"/>
      <c r="OOV232" s="135"/>
      <c r="OOW232" s="135"/>
      <c r="OOX232" s="135"/>
      <c r="OOY232" s="135"/>
      <c r="OOZ232" s="135"/>
      <c r="OPA232" s="135"/>
      <c r="OPB232" s="135"/>
      <c r="OPC232" s="135"/>
      <c r="OPD232" s="135"/>
      <c r="OPE232" s="135"/>
      <c r="OPF232" s="135"/>
      <c r="OPG232" s="135"/>
      <c r="OPH232" s="135"/>
      <c r="OPI232" s="135"/>
      <c r="OPJ232" s="135"/>
      <c r="OPK232" s="135"/>
      <c r="OPL232" s="135"/>
      <c r="OPM232" s="135"/>
      <c r="OPN232" s="135"/>
      <c r="OPO232" s="135"/>
      <c r="OPP232" s="135"/>
      <c r="OPQ232" s="135"/>
      <c r="OPR232" s="135"/>
      <c r="OPS232" s="135"/>
      <c r="OPT232" s="135"/>
      <c r="OPU232" s="135"/>
      <c r="OPV232" s="135"/>
      <c r="OPW232" s="135"/>
      <c r="OPX232" s="135"/>
      <c r="OPY232" s="135"/>
      <c r="OPZ232" s="135"/>
      <c r="OQA232" s="135"/>
      <c r="OQB232" s="135"/>
      <c r="OQC232" s="135"/>
      <c r="OQD232" s="135"/>
      <c r="OQE232" s="135"/>
      <c r="OQF232" s="135"/>
      <c r="OQG232" s="135"/>
      <c r="OQH232" s="135"/>
      <c r="OQI232" s="135"/>
      <c r="OQJ232" s="135"/>
      <c r="OQK232" s="135"/>
      <c r="OQL232" s="135"/>
      <c r="OQM232" s="135"/>
      <c r="OQN232" s="135"/>
      <c r="OQO232" s="135"/>
      <c r="OQP232" s="135"/>
      <c r="OQQ232" s="135"/>
      <c r="OQR232" s="135"/>
      <c r="OQS232" s="135"/>
      <c r="OQT232" s="135"/>
      <c r="OQU232" s="135"/>
      <c r="OQV232" s="135"/>
      <c r="OQW232" s="135"/>
      <c r="OQX232" s="135"/>
      <c r="OQY232" s="135"/>
      <c r="OQZ232" s="135"/>
      <c r="ORA232" s="135"/>
      <c r="ORB232" s="135"/>
      <c r="ORC232" s="135"/>
      <c r="ORD232" s="135"/>
      <c r="ORE232" s="135"/>
      <c r="ORF232" s="135"/>
      <c r="ORG232" s="135"/>
      <c r="ORH232" s="135"/>
      <c r="ORI232" s="135"/>
      <c r="ORJ232" s="135"/>
      <c r="ORK232" s="135"/>
      <c r="ORL232" s="135"/>
      <c r="ORM232" s="135"/>
      <c r="ORN232" s="135"/>
      <c r="ORO232" s="135"/>
      <c r="ORP232" s="135"/>
      <c r="ORQ232" s="135"/>
      <c r="ORR232" s="135"/>
      <c r="ORS232" s="135"/>
      <c r="ORT232" s="135"/>
      <c r="ORU232" s="135"/>
      <c r="ORV232" s="135"/>
      <c r="ORW232" s="135"/>
      <c r="ORX232" s="135"/>
      <c r="ORY232" s="135"/>
      <c r="ORZ232" s="135"/>
      <c r="OSA232" s="135"/>
      <c r="OSB232" s="135"/>
      <c r="OSC232" s="135"/>
      <c r="OSD232" s="135"/>
      <c r="OSE232" s="135"/>
      <c r="OSF232" s="135"/>
      <c r="OSG232" s="135"/>
      <c r="OSH232" s="135"/>
      <c r="OSI232" s="135"/>
      <c r="OSJ232" s="135"/>
      <c r="OSK232" s="135"/>
      <c r="OSL232" s="135"/>
      <c r="OSM232" s="135"/>
      <c r="OSN232" s="135"/>
      <c r="OSO232" s="135"/>
      <c r="OSP232" s="135"/>
      <c r="OSQ232" s="135"/>
      <c r="OSR232" s="135"/>
      <c r="OSS232" s="135"/>
      <c r="OST232" s="135"/>
      <c r="OSU232" s="135"/>
      <c r="OSV232" s="135"/>
      <c r="OSW232" s="135"/>
      <c r="OSX232" s="135"/>
      <c r="OSY232" s="135"/>
      <c r="OSZ232" s="135"/>
      <c r="OTA232" s="135"/>
      <c r="OTB232" s="135"/>
      <c r="OTC232" s="135"/>
      <c r="OTD232" s="135"/>
      <c r="OTE232" s="135"/>
      <c r="OTF232" s="135"/>
      <c r="OTG232" s="135"/>
      <c r="OTH232" s="135"/>
      <c r="OTI232" s="135"/>
      <c r="OTJ232" s="135"/>
      <c r="OTK232" s="135"/>
      <c r="OTL232" s="135"/>
      <c r="OTM232" s="135"/>
      <c r="OTN232" s="135"/>
      <c r="OTO232" s="135"/>
      <c r="OTP232" s="135"/>
      <c r="OTQ232" s="135"/>
      <c r="OTR232" s="135"/>
      <c r="OTS232" s="135"/>
      <c r="OTT232" s="135"/>
      <c r="OTU232" s="135"/>
      <c r="OTV232" s="135"/>
      <c r="OTW232" s="135"/>
      <c r="OTX232" s="135"/>
      <c r="OTY232" s="135"/>
      <c r="OTZ232" s="135"/>
      <c r="OUA232" s="135"/>
      <c r="OUB232" s="135"/>
      <c r="OUC232" s="135"/>
      <c r="OUD232" s="135"/>
      <c r="OUE232" s="135"/>
      <c r="OUF232" s="135"/>
      <c r="OUG232" s="135"/>
      <c r="OUH232" s="135"/>
      <c r="OUI232" s="135"/>
      <c r="OUJ232" s="135"/>
      <c r="OUK232" s="135"/>
      <c r="OUL232" s="135"/>
      <c r="OUM232" s="135"/>
      <c r="OUN232" s="135"/>
      <c r="OUO232" s="135"/>
      <c r="OUP232" s="135"/>
      <c r="OUQ232" s="135"/>
      <c r="OUR232" s="135"/>
      <c r="OUS232" s="135"/>
      <c r="OUT232" s="135"/>
      <c r="OUU232" s="135"/>
      <c r="OUV232" s="135"/>
      <c r="OUW232" s="135"/>
      <c r="OUX232" s="135"/>
      <c r="OUY232" s="135"/>
      <c r="OUZ232" s="135"/>
      <c r="OVA232" s="135"/>
      <c r="OVB232" s="135"/>
      <c r="OVC232" s="135"/>
      <c r="OVD232" s="135"/>
      <c r="OVE232" s="135"/>
      <c r="OVF232" s="135"/>
      <c r="OVG232" s="135"/>
      <c r="OVH232" s="135"/>
      <c r="OVI232" s="135"/>
      <c r="OVJ232" s="135"/>
      <c r="OVK232" s="135"/>
      <c r="OVL232" s="135"/>
      <c r="OVM232" s="135"/>
      <c r="OVN232" s="135"/>
      <c r="OVO232" s="135"/>
      <c r="OVP232" s="135"/>
      <c r="OVQ232" s="135"/>
      <c r="OVR232" s="135"/>
      <c r="OVS232" s="135"/>
      <c r="OVT232" s="135"/>
      <c r="OVU232" s="135"/>
      <c r="OVV232" s="135"/>
      <c r="OVW232" s="135"/>
      <c r="OVX232" s="135"/>
      <c r="OVY232" s="135"/>
      <c r="OVZ232" s="135"/>
      <c r="OWA232" s="135"/>
      <c r="OWB232" s="135"/>
      <c r="OWC232" s="135"/>
      <c r="OWD232" s="135"/>
      <c r="OWE232" s="135"/>
      <c r="OWF232" s="135"/>
      <c r="OWG232" s="135"/>
      <c r="OWH232" s="135"/>
      <c r="OWI232" s="135"/>
      <c r="OWJ232" s="135"/>
      <c r="OWK232" s="135"/>
      <c r="OWL232" s="135"/>
      <c r="OWM232" s="135"/>
      <c r="OWN232" s="135"/>
      <c r="OWO232" s="135"/>
      <c r="OWP232" s="135"/>
      <c r="OWQ232" s="135"/>
      <c r="OWR232" s="135"/>
      <c r="OWS232" s="135"/>
      <c r="OWT232" s="135"/>
      <c r="OWU232" s="135"/>
      <c r="OWV232" s="135"/>
      <c r="OWW232" s="135"/>
      <c r="OWX232" s="135"/>
      <c r="OWY232" s="135"/>
      <c r="OWZ232" s="135"/>
      <c r="OXA232" s="135"/>
      <c r="OXB232" s="135"/>
      <c r="OXC232" s="135"/>
      <c r="OXD232" s="135"/>
      <c r="OXE232" s="135"/>
      <c r="OXF232" s="135"/>
      <c r="OXG232" s="135"/>
      <c r="OXH232" s="135"/>
      <c r="OXI232" s="135"/>
      <c r="OXJ232" s="135"/>
      <c r="OXK232" s="135"/>
      <c r="OXL232" s="135"/>
      <c r="OXM232" s="135"/>
      <c r="OXN232" s="135"/>
      <c r="OXO232" s="135"/>
      <c r="OXP232" s="135"/>
      <c r="OXQ232" s="135"/>
      <c r="OXR232" s="135"/>
      <c r="OXS232" s="135"/>
      <c r="OXT232" s="135"/>
      <c r="OXU232" s="135"/>
      <c r="OXV232" s="135"/>
      <c r="OXW232" s="135"/>
      <c r="OXX232" s="135"/>
      <c r="OXY232" s="135"/>
      <c r="OXZ232" s="135"/>
      <c r="OYA232" s="135"/>
      <c r="OYB232" s="135"/>
      <c r="OYC232" s="135"/>
      <c r="OYD232" s="135"/>
      <c r="OYE232" s="135"/>
      <c r="OYF232" s="135"/>
      <c r="OYG232" s="135"/>
      <c r="OYH232" s="135"/>
      <c r="OYI232" s="135"/>
      <c r="OYJ232" s="135"/>
      <c r="OYK232" s="135"/>
      <c r="OYL232" s="135"/>
      <c r="OYM232" s="135"/>
      <c r="OYN232" s="135"/>
      <c r="OYO232" s="135"/>
      <c r="OYP232" s="135"/>
      <c r="OYQ232" s="135"/>
      <c r="OYR232" s="135"/>
      <c r="OYS232" s="135"/>
      <c r="OYT232" s="135"/>
      <c r="OYU232" s="135"/>
      <c r="OYV232" s="135"/>
      <c r="OYW232" s="135"/>
      <c r="OYX232" s="135"/>
      <c r="OYY232" s="135"/>
      <c r="OYZ232" s="135"/>
      <c r="OZA232" s="135"/>
      <c r="OZB232" s="135"/>
      <c r="OZC232" s="135"/>
      <c r="OZD232" s="135"/>
      <c r="OZE232" s="135"/>
      <c r="OZF232" s="135"/>
      <c r="OZG232" s="135"/>
      <c r="OZH232" s="135"/>
      <c r="OZI232" s="135"/>
      <c r="OZJ232" s="135"/>
      <c r="OZK232" s="135"/>
      <c r="OZL232" s="135"/>
      <c r="OZM232" s="135"/>
      <c r="OZN232" s="135"/>
      <c r="OZO232" s="135"/>
      <c r="OZP232" s="135"/>
      <c r="OZQ232" s="135"/>
      <c r="OZR232" s="135"/>
      <c r="OZS232" s="135"/>
      <c r="OZT232" s="135"/>
      <c r="OZU232" s="135"/>
      <c r="OZV232" s="135"/>
      <c r="OZW232" s="135"/>
      <c r="OZX232" s="135"/>
      <c r="OZY232" s="135"/>
      <c r="OZZ232" s="135"/>
      <c r="PAA232" s="135"/>
      <c r="PAB232" s="135"/>
      <c r="PAC232" s="135"/>
      <c r="PAD232" s="135"/>
      <c r="PAE232" s="135"/>
      <c r="PAF232" s="135"/>
      <c r="PAG232" s="135"/>
      <c r="PAH232" s="135"/>
      <c r="PAI232" s="135"/>
      <c r="PAJ232" s="135"/>
      <c r="PAK232" s="135"/>
      <c r="PAL232" s="135"/>
      <c r="PAM232" s="135"/>
      <c r="PAN232" s="135"/>
      <c r="PAO232" s="135"/>
      <c r="PAP232" s="135"/>
      <c r="PAQ232" s="135"/>
      <c r="PAR232" s="135"/>
      <c r="PAS232" s="135"/>
      <c r="PAT232" s="135"/>
      <c r="PAU232" s="135"/>
      <c r="PAV232" s="135"/>
      <c r="PAW232" s="135"/>
      <c r="PAX232" s="135"/>
      <c r="PAY232" s="135"/>
      <c r="PAZ232" s="135"/>
      <c r="PBA232" s="135"/>
      <c r="PBB232" s="135"/>
      <c r="PBC232" s="135"/>
      <c r="PBD232" s="135"/>
      <c r="PBE232" s="135"/>
      <c r="PBF232" s="135"/>
      <c r="PBG232" s="135"/>
      <c r="PBH232" s="135"/>
      <c r="PBI232" s="135"/>
      <c r="PBJ232" s="135"/>
      <c r="PBK232" s="135"/>
      <c r="PBL232" s="135"/>
      <c r="PBM232" s="135"/>
      <c r="PBN232" s="135"/>
      <c r="PBO232" s="135"/>
      <c r="PBP232" s="135"/>
      <c r="PBQ232" s="135"/>
      <c r="PBR232" s="135"/>
      <c r="PBS232" s="135"/>
      <c r="PBT232" s="135"/>
      <c r="PBU232" s="135"/>
      <c r="PBV232" s="135"/>
      <c r="PBW232" s="135"/>
      <c r="PBX232" s="135"/>
      <c r="PBY232" s="135"/>
      <c r="PBZ232" s="135"/>
      <c r="PCA232" s="135"/>
      <c r="PCB232" s="135"/>
      <c r="PCC232" s="135"/>
      <c r="PCD232" s="135"/>
      <c r="PCE232" s="135"/>
      <c r="PCF232" s="135"/>
      <c r="PCG232" s="135"/>
      <c r="PCH232" s="135"/>
      <c r="PCI232" s="135"/>
      <c r="PCJ232" s="135"/>
      <c r="PCK232" s="135"/>
      <c r="PCL232" s="135"/>
      <c r="PCM232" s="135"/>
      <c r="PCN232" s="135"/>
      <c r="PCO232" s="135"/>
      <c r="PCP232" s="135"/>
      <c r="PCQ232" s="135"/>
      <c r="PCR232" s="135"/>
      <c r="PCS232" s="135"/>
      <c r="PCT232" s="135"/>
      <c r="PCU232" s="135"/>
      <c r="PCV232" s="135"/>
      <c r="PCW232" s="135"/>
      <c r="PCX232" s="135"/>
      <c r="PCY232" s="135"/>
      <c r="PCZ232" s="135"/>
      <c r="PDA232" s="135"/>
      <c r="PDB232" s="135"/>
      <c r="PDC232" s="135"/>
      <c r="PDD232" s="135"/>
      <c r="PDE232" s="135"/>
      <c r="PDF232" s="135"/>
      <c r="PDG232" s="135"/>
      <c r="PDH232" s="135"/>
      <c r="PDI232" s="135"/>
      <c r="PDJ232" s="135"/>
      <c r="PDK232" s="135"/>
      <c r="PDL232" s="135"/>
      <c r="PDM232" s="135"/>
      <c r="PDN232" s="135"/>
      <c r="PDO232" s="135"/>
      <c r="PDP232" s="135"/>
      <c r="PDQ232" s="135"/>
      <c r="PDR232" s="135"/>
      <c r="PDS232" s="135"/>
      <c r="PDT232" s="135"/>
      <c r="PDU232" s="135"/>
      <c r="PDV232" s="135"/>
      <c r="PDW232" s="135"/>
      <c r="PDX232" s="135"/>
      <c r="PDY232" s="135"/>
      <c r="PDZ232" s="135"/>
      <c r="PEA232" s="135"/>
      <c r="PEB232" s="135"/>
      <c r="PEC232" s="135"/>
      <c r="PED232" s="135"/>
      <c r="PEE232" s="135"/>
      <c r="PEF232" s="135"/>
      <c r="PEG232" s="135"/>
      <c r="PEH232" s="135"/>
      <c r="PEI232" s="135"/>
      <c r="PEJ232" s="135"/>
      <c r="PEK232" s="135"/>
      <c r="PEL232" s="135"/>
      <c r="PEM232" s="135"/>
      <c r="PEN232" s="135"/>
      <c r="PEO232" s="135"/>
      <c r="PEP232" s="135"/>
      <c r="PEQ232" s="135"/>
      <c r="PER232" s="135"/>
      <c r="PES232" s="135"/>
      <c r="PET232" s="135"/>
      <c r="PEU232" s="135"/>
      <c r="PEV232" s="135"/>
      <c r="PEW232" s="135"/>
      <c r="PEX232" s="135"/>
      <c r="PEY232" s="135"/>
      <c r="PEZ232" s="135"/>
      <c r="PFA232" s="135"/>
      <c r="PFB232" s="135"/>
      <c r="PFC232" s="135"/>
      <c r="PFD232" s="135"/>
      <c r="PFE232" s="135"/>
      <c r="PFF232" s="135"/>
      <c r="PFG232" s="135"/>
      <c r="PFH232" s="135"/>
      <c r="PFI232" s="135"/>
      <c r="PFJ232" s="135"/>
      <c r="PFK232" s="135"/>
      <c r="PFL232" s="135"/>
      <c r="PFM232" s="135"/>
      <c r="PFN232" s="135"/>
      <c r="PFO232" s="135"/>
      <c r="PFP232" s="135"/>
      <c r="PFQ232" s="135"/>
      <c r="PFR232" s="135"/>
      <c r="PFS232" s="135"/>
      <c r="PFT232" s="135"/>
      <c r="PFU232" s="135"/>
      <c r="PFV232" s="135"/>
      <c r="PFW232" s="135"/>
      <c r="PFX232" s="135"/>
      <c r="PFY232" s="135"/>
      <c r="PFZ232" s="135"/>
      <c r="PGA232" s="135"/>
      <c r="PGB232" s="135"/>
      <c r="PGC232" s="135"/>
      <c r="PGD232" s="135"/>
      <c r="PGE232" s="135"/>
      <c r="PGF232" s="135"/>
      <c r="PGG232" s="135"/>
      <c r="PGH232" s="135"/>
      <c r="PGI232" s="135"/>
      <c r="PGJ232" s="135"/>
      <c r="PGK232" s="135"/>
      <c r="PGL232" s="135"/>
      <c r="PGM232" s="135"/>
      <c r="PGN232" s="135"/>
      <c r="PGO232" s="135"/>
      <c r="PGP232" s="135"/>
      <c r="PGQ232" s="135"/>
      <c r="PGR232" s="135"/>
      <c r="PGS232" s="135"/>
      <c r="PGT232" s="135"/>
      <c r="PGU232" s="135"/>
      <c r="PGV232" s="135"/>
      <c r="PGW232" s="135"/>
      <c r="PGX232" s="135"/>
      <c r="PGY232" s="135"/>
      <c r="PGZ232" s="135"/>
      <c r="PHA232" s="135"/>
      <c r="PHB232" s="135"/>
      <c r="PHC232" s="135"/>
      <c r="PHD232" s="135"/>
      <c r="PHE232" s="135"/>
      <c r="PHF232" s="135"/>
      <c r="PHG232" s="135"/>
      <c r="PHH232" s="135"/>
      <c r="PHI232" s="135"/>
      <c r="PHJ232" s="135"/>
      <c r="PHK232" s="135"/>
      <c r="PHL232" s="135"/>
      <c r="PHM232" s="135"/>
      <c r="PHN232" s="135"/>
      <c r="PHO232" s="135"/>
      <c r="PHP232" s="135"/>
      <c r="PHQ232" s="135"/>
      <c r="PHR232" s="135"/>
      <c r="PHS232" s="135"/>
      <c r="PHT232" s="135"/>
      <c r="PHU232" s="135"/>
      <c r="PHV232" s="135"/>
      <c r="PHW232" s="135"/>
      <c r="PHX232" s="135"/>
      <c r="PHY232" s="135"/>
      <c r="PHZ232" s="135"/>
      <c r="PIA232" s="135"/>
      <c r="PIB232" s="135"/>
      <c r="PIC232" s="135"/>
      <c r="PID232" s="135"/>
      <c r="PIE232" s="135"/>
      <c r="PIF232" s="135"/>
      <c r="PIG232" s="135"/>
      <c r="PIH232" s="135"/>
      <c r="PII232" s="135"/>
      <c r="PIJ232" s="135"/>
      <c r="PIK232" s="135"/>
      <c r="PIL232" s="135"/>
      <c r="PIM232" s="135"/>
      <c r="PIN232" s="135"/>
      <c r="PIO232" s="135"/>
      <c r="PIP232" s="135"/>
      <c r="PIQ232" s="135"/>
      <c r="PIR232" s="135"/>
      <c r="PIS232" s="135"/>
      <c r="PIT232" s="135"/>
      <c r="PIU232" s="135"/>
      <c r="PIV232" s="135"/>
      <c r="PIW232" s="135"/>
      <c r="PIX232" s="135"/>
      <c r="PIY232" s="135"/>
      <c r="PIZ232" s="135"/>
      <c r="PJA232" s="135"/>
      <c r="PJB232" s="135"/>
      <c r="PJC232" s="135"/>
      <c r="PJD232" s="135"/>
      <c r="PJE232" s="135"/>
      <c r="PJF232" s="135"/>
      <c r="PJG232" s="135"/>
      <c r="PJH232" s="135"/>
      <c r="PJI232" s="135"/>
      <c r="PJJ232" s="135"/>
      <c r="PJK232" s="135"/>
      <c r="PJL232" s="135"/>
      <c r="PJM232" s="135"/>
      <c r="PJN232" s="135"/>
      <c r="PJO232" s="135"/>
      <c r="PJP232" s="135"/>
      <c r="PJQ232" s="135"/>
      <c r="PJR232" s="135"/>
      <c r="PJS232" s="135"/>
      <c r="PJT232" s="135"/>
      <c r="PJU232" s="135"/>
      <c r="PJV232" s="135"/>
      <c r="PJW232" s="135"/>
      <c r="PJX232" s="135"/>
      <c r="PJY232" s="135"/>
      <c r="PJZ232" s="135"/>
      <c r="PKA232" s="135"/>
      <c r="PKB232" s="135"/>
      <c r="PKC232" s="135"/>
      <c r="PKD232" s="135"/>
      <c r="PKE232" s="135"/>
      <c r="PKF232" s="135"/>
      <c r="PKG232" s="135"/>
      <c r="PKH232" s="135"/>
      <c r="PKI232" s="135"/>
      <c r="PKJ232" s="135"/>
      <c r="PKK232" s="135"/>
      <c r="PKL232" s="135"/>
      <c r="PKM232" s="135"/>
      <c r="PKN232" s="135"/>
      <c r="PKO232" s="135"/>
      <c r="PKP232" s="135"/>
      <c r="PKQ232" s="135"/>
      <c r="PKR232" s="135"/>
      <c r="PKS232" s="135"/>
      <c r="PKT232" s="135"/>
      <c r="PKU232" s="135"/>
      <c r="PKV232" s="135"/>
      <c r="PKW232" s="135"/>
      <c r="PKX232" s="135"/>
      <c r="PKY232" s="135"/>
      <c r="PKZ232" s="135"/>
      <c r="PLA232" s="135"/>
      <c r="PLB232" s="135"/>
      <c r="PLC232" s="135"/>
      <c r="PLD232" s="135"/>
      <c r="PLE232" s="135"/>
      <c r="PLF232" s="135"/>
      <c r="PLG232" s="135"/>
      <c r="PLH232" s="135"/>
      <c r="PLI232" s="135"/>
      <c r="PLJ232" s="135"/>
      <c r="PLK232" s="135"/>
      <c r="PLL232" s="135"/>
      <c r="PLM232" s="135"/>
      <c r="PLN232" s="135"/>
      <c r="PLO232" s="135"/>
      <c r="PLP232" s="135"/>
      <c r="PLQ232" s="135"/>
      <c r="PLR232" s="135"/>
      <c r="PLS232" s="135"/>
      <c r="PLT232" s="135"/>
      <c r="PLU232" s="135"/>
      <c r="PLV232" s="135"/>
      <c r="PLW232" s="135"/>
      <c r="PLX232" s="135"/>
      <c r="PLY232" s="135"/>
      <c r="PLZ232" s="135"/>
      <c r="PMA232" s="135"/>
      <c r="PMB232" s="135"/>
      <c r="PMC232" s="135"/>
      <c r="PMD232" s="135"/>
      <c r="PME232" s="135"/>
      <c r="PMF232" s="135"/>
      <c r="PMG232" s="135"/>
      <c r="PMH232" s="135"/>
      <c r="PMI232" s="135"/>
      <c r="PMJ232" s="135"/>
      <c r="PMK232" s="135"/>
      <c r="PML232" s="135"/>
      <c r="PMM232" s="135"/>
      <c r="PMN232" s="135"/>
      <c r="PMO232" s="135"/>
      <c r="PMP232" s="135"/>
      <c r="PMQ232" s="135"/>
      <c r="PMR232" s="135"/>
      <c r="PMS232" s="135"/>
      <c r="PMT232" s="135"/>
      <c r="PMU232" s="135"/>
      <c r="PMV232" s="135"/>
      <c r="PMW232" s="135"/>
      <c r="PMX232" s="135"/>
      <c r="PMY232" s="135"/>
      <c r="PMZ232" s="135"/>
      <c r="PNA232" s="135"/>
      <c r="PNB232" s="135"/>
      <c r="PNC232" s="135"/>
      <c r="PND232" s="135"/>
      <c r="PNE232" s="135"/>
      <c r="PNF232" s="135"/>
      <c r="PNG232" s="135"/>
      <c r="PNH232" s="135"/>
      <c r="PNI232" s="135"/>
      <c r="PNJ232" s="135"/>
      <c r="PNK232" s="135"/>
      <c r="PNL232" s="135"/>
      <c r="PNM232" s="135"/>
      <c r="PNN232" s="135"/>
      <c r="PNO232" s="135"/>
      <c r="PNP232" s="135"/>
      <c r="PNQ232" s="135"/>
      <c r="PNR232" s="135"/>
      <c r="PNS232" s="135"/>
      <c r="PNT232" s="135"/>
      <c r="PNU232" s="135"/>
      <c r="PNV232" s="135"/>
      <c r="PNW232" s="135"/>
      <c r="PNX232" s="135"/>
      <c r="PNY232" s="135"/>
      <c r="PNZ232" s="135"/>
      <c r="POA232" s="135"/>
      <c r="POB232" s="135"/>
      <c r="POC232" s="135"/>
      <c r="POD232" s="135"/>
      <c r="POE232" s="135"/>
      <c r="POF232" s="135"/>
      <c r="POG232" s="135"/>
      <c r="POH232" s="135"/>
      <c r="POI232" s="135"/>
      <c r="POJ232" s="135"/>
      <c r="POK232" s="135"/>
      <c r="POL232" s="135"/>
      <c r="POM232" s="135"/>
      <c r="PON232" s="135"/>
      <c r="POO232" s="135"/>
      <c r="POP232" s="135"/>
      <c r="POQ232" s="135"/>
      <c r="POR232" s="135"/>
      <c r="POS232" s="135"/>
      <c r="POT232" s="135"/>
      <c r="POU232" s="135"/>
      <c r="POV232" s="135"/>
      <c r="POW232" s="135"/>
      <c r="POX232" s="135"/>
      <c r="POY232" s="135"/>
      <c r="POZ232" s="135"/>
      <c r="PPA232" s="135"/>
      <c r="PPB232" s="135"/>
      <c r="PPC232" s="135"/>
      <c r="PPD232" s="135"/>
      <c r="PPE232" s="135"/>
      <c r="PPF232" s="135"/>
      <c r="PPG232" s="135"/>
      <c r="PPH232" s="135"/>
      <c r="PPI232" s="135"/>
      <c r="PPJ232" s="135"/>
      <c r="PPK232" s="135"/>
      <c r="PPL232" s="135"/>
      <c r="PPM232" s="135"/>
      <c r="PPN232" s="135"/>
      <c r="PPO232" s="135"/>
      <c r="PPP232" s="135"/>
      <c r="PPQ232" s="135"/>
      <c r="PPR232" s="135"/>
      <c r="PPS232" s="135"/>
      <c r="PPT232" s="135"/>
      <c r="PPU232" s="135"/>
      <c r="PPV232" s="135"/>
      <c r="PPW232" s="135"/>
      <c r="PPX232" s="135"/>
      <c r="PPY232" s="135"/>
      <c r="PPZ232" s="135"/>
      <c r="PQA232" s="135"/>
      <c r="PQB232" s="135"/>
      <c r="PQC232" s="135"/>
      <c r="PQD232" s="135"/>
      <c r="PQE232" s="135"/>
      <c r="PQF232" s="135"/>
      <c r="PQG232" s="135"/>
      <c r="PQH232" s="135"/>
      <c r="PQI232" s="135"/>
      <c r="PQJ232" s="135"/>
      <c r="PQK232" s="135"/>
      <c r="PQL232" s="135"/>
      <c r="PQM232" s="135"/>
      <c r="PQN232" s="135"/>
      <c r="PQO232" s="135"/>
      <c r="PQP232" s="135"/>
      <c r="PQQ232" s="135"/>
      <c r="PQR232" s="135"/>
      <c r="PQS232" s="135"/>
      <c r="PQT232" s="135"/>
      <c r="PQU232" s="135"/>
      <c r="PQV232" s="135"/>
      <c r="PQW232" s="135"/>
      <c r="PQX232" s="135"/>
      <c r="PQY232" s="135"/>
      <c r="PQZ232" s="135"/>
      <c r="PRA232" s="135"/>
      <c r="PRB232" s="135"/>
      <c r="PRC232" s="135"/>
      <c r="PRD232" s="135"/>
      <c r="PRE232" s="135"/>
      <c r="PRF232" s="135"/>
      <c r="PRG232" s="135"/>
      <c r="PRH232" s="135"/>
      <c r="PRI232" s="135"/>
      <c r="PRJ232" s="135"/>
      <c r="PRK232" s="135"/>
      <c r="PRL232" s="135"/>
      <c r="PRM232" s="135"/>
      <c r="PRN232" s="135"/>
      <c r="PRO232" s="135"/>
      <c r="PRP232" s="135"/>
      <c r="PRQ232" s="135"/>
      <c r="PRR232" s="135"/>
      <c r="PRS232" s="135"/>
      <c r="PRT232" s="135"/>
      <c r="PRU232" s="135"/>
      <c r="PRV232" s="135"/>
      <c r="PRW232" s="135"/>
      <c r="PRX232" s="135"/>
      <c r="PRY232" s="135"/>
      <c r="PRZ232" s="135"/>
      <c r="PSA232" s="135"/>
      <c r="PSB232" s="135"/>
      <c r="PSC232" s="135"/>
      <c r="PSD232" s="135"/>
      <c r="PSE232" s="135"/>
      <c r="PSF232" s="135"/>
      <c r="PSG232" s="135"/>
      <c r="PSH232" s="135"/>
      <c r="PSI232" s="135"/>
      <c r="PSJ232" s="135"/>
      <c r="PSK232" s="135"/>
      <c r="PSL232" s="135"/>
      <c r="PSM232" s="135"/>
      <c r="PSN232" s="135"/>
      <c r="PSO232" s="135"/>
      <c r="PSP232" s="135"/>
      <c r="PSQ232" s="135"/>
      <c r="PSR232" s="135"/>
      <c r="PSS232" s="135"/>
      <c r="PST232" s="135"/>
      <c r="PSU232" s="135"/>
      <c r="PSV232" s="135"/>
      <c r="PSW232" s="135"/>
      <c r="PSX232" s="135"/>
      <c r="PSY232" s="135"/>
      <c r="PSZ232" s="135"/>
      <c r="PTA232" s="135"/>
      <c r="PTB232" s="135"/>
      <c r="PTC232" s="135"/>
      <c r="PTD232" s="135"/>
      <c r="PTE232" s="135"/>
      <c r="PTF232" s="135"/>
      <c r="PTG232" s="135"/>
      <c r="PTH232" s="135"/>
      <c r="PTI232" s="135"/>
      <c r="PTJ232" s="135"/>
      <c r="PTK232" s="135"/>
      <c r="PTL232" s="135"/>
      <c r="PTM232" s="135"/>
      <c r="PTN232" s="135"/>
      <c r="PTO232" s="135"/>
      <c r="PTP232" s="135"/>
      <c r="PTQ232" s="135"/>
      <c r="PTR232" s="135"/>
      <c r="PTS232" s="135"/>
      <c r="PTT232" s="135"/>
      <c r="PTU232" s="135"/>
      <c r="PTV232" s="135"/>
      <c r="PTW232" s="135"/>
      <c r="PTX232" s="135"/>
      <c r="PTY232" s="135"/>
      <c r="PTZ232" s="135"/>
      <c r="PUA232" s="135"/>
      <c r="PUB232" s="135"/>
      <c r="PUC232" s="135"/>
      <c r="PUD232" s="135"/>
      <c r="PUE232" s="135"/>
      <c r="PUF232" s="135"/>
      <c r="PUG232" s="135"/>
      <c r="PUH232" s="135"/>
      <c r="PUI232" s="135"/>
      <c r="PUJ232" s="135"/>
      <c r="PUK232" s="135"/>
      <c r="PUL232" s="135"/>
      <c r="PUM232" s="135"/>
      <c r="PUN232" s="135"/>
      <c r="PUO232" s="135"/>
      <c r="PUP232" s="135"/>
      <c r="PUQ232" s="135"/>
      <c r="PUR232" s="135"/>
      <c r="PUS232" s="135"/>
      <c r="PUT232" s="135"/>
      <c r="PUU232" s="135"/>
      <c r="PUV232" s="135"/>
      <c r="PUW232" s="135"/>
      <c r="PUX232" s="135"/>
      <c r="PUY232" s="135"/>
      <c r="PUZ232" s="135"/>
      <c r="PVA232" s="135"/>
      <c r="PVB232" s="135"/>
      <c r="PVC232" s="135"/>
      <c r="PVD232" s="135"/>
      <c r="PVE232" s="135"/>
      <c r="PVF232" s="135"/>
      <c r="PVG232" s="135"/>
      <c r="PVH232" s="135"/>
      <c r="PVI232" s="135"/>
      <c r="PVJ232" s="135"/>
      <c r="PVK232" s="135"/>
      <c r="PVL232" s="135"/>
      <c r="PVM232" s="135"/>
      <c r="PVN232" s="135"/>
      <c r="PVO232" s="135"/>
      <c r="PVP232" s="135"/>
      <c r="PVQ232" s="135"/>
      <c r="PVR232" s="135"/>
      <c r="PVS232" s="135"/>
      <c r="PVT232" s="135"/>
      <c r="PVU232" s="135"/>
      <c r="PVV232" s="135"/>
      <c r="PVW232" s="135"/>
      <c r="PVX232" s="135"/>
      <c r="PVY232" s="135"/>
      <c r="PVZ232" s="135"/>
      <c r="PWA232" s="135"/>
      <c r="PWB232" s="135"/>
      <c r="PWC232" s="135"/>
      <c r="PWD232" s="135"/>
      <c r="PWE232" s="135"/>
      <c r="PWF232" s="135"/>
      <c r="PWG232" s="135"/>
      <c r="PWH232" s="135"/>
      <c r="PWI232" s="135"/>
      <c r="PWJ232" s="135"/>
      <c r="PWK232" s="135"/>
      <c r="PWL232" s="135"/>
      <c r="PWM232" s="135"/>
      <c r="PWN232" s="135"/>
      <c r="PWO232" s="135"/>
      <c r="PWP232" s="135"/>
      <c r="PWQ232" s="135"/>
      <c r="PWR232" s="135"/>
      <c r="PWS232" s="135"/>
      <c r="PWT232" s="135"/>
      <c r="PWU232" s="135"/>
      <c r="PWV232" s="135"/>
      <c r="PWW232" s="135"/>
      <c r="PWX232" s="135"/>
      <c r="PWY232" s="135"/>
      <c r="PWZ232" s="135"/>
      <c r="PXA232" s="135"/>
      <c r="PXB232" s="135"/>
      <c r="PXC232" s="135"/>
      <c r="PXD232" s="135"/>
      <c r="PXE232" s="135"/>
      <c r="PXF232" s="135"/>
      <c r="PXG232" s="135"/>
      <c r="PXH232" s="135"/>
      <c r="PXI232" s="135"/>
      <c r="PXJ232" s="135"/>
      <c r="PXK232" s="135"/>
      <c r="PXL232" s="135"/>
      <c r="PXM232" s="135"/>
      <c r="PXN232" s="135"/>
      <c r="PXO232" s="135"/>
      <c r="PXP232" s="135"/>
      <c r="PXQ232" s="135"/>
      <c r="PXR232" s="135"/>
      <c r="PXS232" s="135"/>
      <c r="PXT232" s="135"/>
      <c r="PXU232" s="135"/>
      <c r="PXV232" s="135"/>
      <c r="PXW232" s="135"/>
      <c r="PXX232" s="135"/>
      <c r="PXY232" s="135"/>
      <c r="PXZ232" s="135"/>
      <c r="PYA232" s="135"/>
      <c r="PYB232" s="135"/>
      <c r="PYC232" s="135"/>
      <c r="PYD232" s="135"/>
      <c r="PYE232" s="135"/>
      <c r="PYF232" s="135"/>
      <c r="PYG232" s="135"/>
      <c r="PYH232" s="135"/>
      <c r="PYI232" s="135"/>
      <c r="PYJ232" s="135"/>
      <c r="PYK232" s="135"/>
      <c r="PYL232" s="135"/>
      <c r="PYM232" s="135"/>
      <c r="PYN232" s="135"/>
      <c r="PYO232" s="135"/>
      <c r="PYP232" s="135"/>
      <c r="PYQ232" s="135"/>
      <c r="PYR232" s="135"/>
      <c r="PYS232" s="135"/>
      <c r="PYT232" s="135"/>
      <c r="PYU232" s="135"/>
      <c r="PYV232" s="135"/>
      <c r="PYW232" s="135"/>
      <c r="PYX232" s="135"/>
      <c r="PYY232" s="135"/>
      <c r="PYZ232" s="135"/>
      <c r="PZA232" s="135"/>
      <c r="PZB232" s="135"/>
      <c r="PZC232" s="135"/>
      <c r="PZD232" s="135"/>
      <c r="PZE232" s="135"/>
      <c r="PZF232" s="135"/>
      <c r="PZG232" s="135"/>
      <c r="PZH232" s="135"/>
      <c r="PZI232" s="135"/>
      <c r="PZJ232" s="135"/>
      <c r="PZK232" s="135"/>
      <c r="PZL232" s="135"/>
      <c r="PZM232" s="135"/>
      <c r="PZN232" s="135"/>
      <c r="PZO232" s="135"/>
      <c r="PZP232" s="135"/>
      <c r="PZQ232" s="135"/>
      <c r="PZR232" s="135"/>
      <c r="PZS232" s="135"/>
      <c r="PZT232" s="135"/>
      <c r="PZU232" s="135"/>
      <c r="PZV232" s="135"/>
      <c r="PZW232" s="135"/>
      <c r="PZX232" s="135"/>
      <c r="PZY232" s="135"/>
      <c r="PZZ232" s="135"/>
      <c r="QAA232" s="135"/>
      <c r="QAB232" s="135"/>
      <c r="QAC232" s="135"/>
      <c r="QAD232" s="135"/>
      <c r="QAE232" s="135"/>
      <c r="QAF232" s="135"/>
      <c r="QAG232" s="135"/>
      <c r="QAH232" s="135"/>
      <c r="QAI232" s="135"/>
      <c r="QAJ232" s="135"/>
      <c r="QAK232" s="135"/>
      <c r="QAL232" s="135"/>
      <c r="QAM232" s="135"/>
      <c r="QAN232" s="135"/>
      <c r="QAO232" s="135"/>
      <c r="QAP232" s="135"/>
      <c r="QAQ232" s="135"/>
      <c r="QAR232" s="135"/>
      <c r="QAS232" s="135"/>
      <c r="QAT232" s="135"/>
      <c r="QAU232" s="135"/>
      <c r="QAV232" s="135"/>
      <c r="QAW232" s="135"/>
      <c r="QAX232" s="135"/>
      <c r="QAY232" s="135"/>
      <c r="QAZ232" s="135"/>
      <c r="QBA232" s="135"/>
      <c r="QBB232" s="135"/>
      <c r="QBC232" s="135"/>
      <c r="QBD232" s="135"/>
      <c r="QBE232" s="135"/>
      <c r="QBF232" s="135"/>
      <c r="QBG232" s="135"/>
      <c r="QBH232" s="135"/>
      <c r="QBI232" s="135"/>
      <c r="QBJ232" s="135"/>
      <c r="QBK232" s="135"/>
      <c r="QBL232" s="135"/>
      <c r="QBM232" s="135"/>
      <c r="QBN232" s="135"/>
      <c r="QBO232" s="135"/>
      <c r="QBP232" s="135"/>
      <c r="QBQ232" s="135"/>
      <c r="QBR232" s="135"/>
      <c r="QBS232" s="135"/>
      <c r="QBT232" s="135"/>
      <c r="QBU232" s="135"/>
      <c r="QBV232" s="135"/>
      <c r="QBW232" s="135"/>
      <c r="QBX232" s="135"/>
      <c r="QBY232" s="135"/>
      <c r="QBZ232" s="135"/>
      <c r="QCA232" s="135"/>
      <c r="QCB232" s="135"/>
      <c r="QCC232" s="135"/>
      <c r="QCD232" s="135"/>
      <c r="QCE232" s="135"/>
      <c r="QCF232" s="135"/>
      <c r="QCG232" s="135"/>
      <c r="QCH232" s="135"/>
      <c r="QCI232" s="135"/>
      <c r="QCJ232" s="135"/>
      <c r="QCK232" s="135"/>
      <c r="QCL232" s="135"/>
      <c r="QCM232" s="135"/>
      <c r="QCN232" s="135"/>
      <c r="QCO232" s="135"/>
      <c r="QCP232" s="135"/>
      <c r="QCQ232" s="135"/>
      <c r="QCR232" s="135"/>
      <c r="QCS232" s="135"/>
      <c r="QCT232" s="135"/>
      <c r="QCU232" s="135"/>
      <c r="QCV232" s="135"/>
      <c r="QCW232" s="135"/>
      <c r="QCX232" s="135"/>
      <c r="QCY232" s="135"/>
      <c r="QCZ232" s="135"/>
      <c r="QDA232" s="135"/>
      <c r="QDB232" s="135"/>
      <c r="QDC232" s="135"/>
      <c r="QDD232" s="135"/>
      <c r="QDE232" s="135"/>
      <c r="QDF232" s="135"/>
      <c r="QDG232" s="135"/>
      <c r="QDH232" s="135"/>
      <c r="QDI232" s="135"/>
      <c r="QDJ232" s="135"/>
      <c r="QDK232" s="135"/>
      <c r="QDL232" s="135"/>
      <c r="QDM232" s="135"/>
      <c r="QDN232" s="135"/>
      <c r="QDO232" s="135"/>
      <c r="QDP232" s="135"/>
      <c r="QDQ232" s="135"/>
      <c r="QDR232" s="135"/>
      <c r="QDS232" s="135"/>
      <c r="QDT232" s="135"/>
      <c r="QDU232" s="135"/>
      <c r="QDV232" s="135"/>
      <c r="QDW232" s="135"/>
      <c r="QDX232" s="135"/>
      <c r="QDY232" s="135"/>
      <c r="QDZ232" s="135"/>
      <c r="QEA232" s="135"/>
      <c r="QEB232" s="135"/>
      <c r="QEC232" s="135"/>
      <c r="QED232" s="135"/>
      <c r="QEE232" s="135"/>
      <c r="QEF232" s="135"/>
      <c r="QEG232" s="135"/>
      <c r="QEH232" s="135"/>
      <c r="QEI232" s="135"/>
      <c r="QEJ232" s="135"/>
      <c r="QEK232" s="135"/>
      <c r="QEL232" s="135"/>
      <c r="QEM232" s="135"/>
      <c r="QEN232" s="135"/>
      <c r="QEO232" s="135"/>
      <c r="QEP232" s="135"/>
      <c r="QEQ232" s="135"/>
      <c r="QER232" s="135"/>
      <c r="QES232" s="135"/>
      <c r="QET232" s="135"/>
      <c r="QEU232" s="135"/>
      <c r="QEV232" s="135"/>
      <c r="QEW232" s="135"/>
      <c r="QEX232" s="135"/>
      <c r="QEY232" s="135"/>
      <c r="QEZ232" s="135"/>
      <c r="QFA232" s="135"/>
      <c r="QFB232" s="135"/>
      <c r="QFC232" s="135"/>
      <c r="QFD232" s="135"/>
      <c r="QFE232" s="135"/>
      <c r="QFF232" s="135"/>
      <c r="QFG232" s="135"/>
      <c r="QFH232" s="135"/>
      <c r="QFI232" s="135"/>
      <c r="QFJ232" s="135"/>
      <c r="QFK232" s="135"/>
      <c r="QFL232" s="135"/>
      <c r="QFM232" s="135"/>
      <c r="QFN232" s="135"/>
      <c r="QFO232" s="135"/>
      <c r="QFP232" s="135"/>
      <c r="QFQ232" s="135"/>
      <c r="QFR232" s="135"/>
      <c r="QFS232" s="135"/>
      <c r="QFT232" s="135"/>
      <c r="QFU232" s="135"/>
      <c r="QFV232" s="135"/>
      <c r="QFW232" s="135"/>
      <c r="QFX232" s="135"/>
      <c r="QFY232" s="135"/>
      <c r="QFZ232" s="135"/>
      <c r="QGA232" s="135"/>
      <c r="QGB232" s="135"/>
      <c r="QGC232" s="135"/>
      <c r="QGD232" s="135"/>
      <c r="QGE232" s="135"/>
      <c r="QGF232" s="135"/>
      <c r="QGG232" s="135"/>
      <c r="QGH232" s="135"/>
      <c r="QGI232" s="135"/>
      <c r="QGJ232" s="135"/>
      <c r="QGK232" s="135"/>
      <c r="QGL232" s="135"/>
      <c r="QGM232" s="135"/>
      <c r="QGN232" s="135"/>
      <c r="QGO232" s="135"/>
      <c r="QGP232" s="135"/>
      <c r="QGQ232" s="135"/>
      <c r="QGR232" s="135"/>
      <c r="QGS232" s="135"/>
      <c r="QGT232" s="135"/>
      <c r="QGU232" s="135"/>
      <c r="QGV232" s="135"/>
      <c r="QGW232" s="135"/>
      <c r="QGX232" s="135"/>
      <c r="QGY232" s="135"/>
      <c r="QGZ232" s="135"/>
      <c r="QHA232" s="135"/>
      <c r="QHB232" s="135"/>
      <c r="QHC232" s="135"/>
      <c r="QHD232" s="135"/>
      <c r="QHE232" s="135"/>
      <c r="QHF232" s="135"/>
      <c r="QHG232" s="135"/>
      <c r="QHH232" s="135"/>
      <c r="QHI232" s="135"/>
      <c r="QHJ232" s="135"/>
      <c r="QHK232" s="135"/>
      <c r="QHL232" s="135"/>
      <c r="QHM232" s="135"/>
      <c r="QHN232" s="135"/>
      <c r="QHO232" s="135"/>
      <c r="QHP232" s="135"/>
      <c r="QHQ232" s="135"/>
      <c r="QHR232" s="135"/>
      <c r="QHS232" s="135"/>
      <c r="QHT232" s="135"/>
      <c r="QHU232" s="135"/>
      <c r="QHV232" s="135"/>
      <c r="QHW232" s="135"/>
      <c r="QHX232" s="135"/>
      <c r="QHY232" s="135"/>
      <c r="QHZ232" s="135"/>
      <c r="QIA232" s="135"/>
      <c r="QIB232" s="135"/>
      <c r="QIC232" s="135"/>
      <c r="QID232" s="135"/>
      <c r="QIE232" s="135"/>
      <c r="QIF232" s="135"/>
      <c r="QIG232" s="135"/>
      <c r="QIH232" s="135"/>
      <c r="QII232" s="135"/>
      <c r="QIJ232" s="135"/>
      <c r="QIK232" s="135"/>
      <c r="QIL232" s="135"/>
      <c r="QIM232" s="135"/>
      <c r="QIN232" s="135"/>
      <c r="QIO232" s="135"/>
      <c r="QIP232" s="135"/>
      <c r="QIQ232" s="135"/>
      <c r="QIR232" s="135"/>
      <c r="QIS232" s="135"/>
      <c r="QIT232" s="135"/>
      <c r="QIU232" s="135"/>
      <c r="QIV232" s="135"/>
      <c r="QIW232" s="135"/>
      <c r="QIX232" s="135"/>
      <c r="QIY232" s="135"/>
      <c r="QIZ232" s="135"/>
      <c r="QJA232" s="135"/>
      <c r="QJB232" s="135"/>
      <c r="QJC232" s="135"/>
      <c r="QJD232" s="135"/>
      <c r="QJE232" s="135"/>
      <c r="QJF232" s="135"/>
      <c r="QJG232" s="135"/>
      <c r="QJH232" s="135"/>
      <c r="QJI232" s="135"/>
      <c r="QJJ232" s="135"/>
      <c r="QJK232" s="135"/>
      <c r="QJL232" s="135"/>
      <c r="QJM232" s="135"/>
      <c r="QJN232" s="135"/>
      <c r="QJO232" s="135"/>
      <c r="QJP232" s="135"/>
      <c r="QJQ232" s="135"/>
      <c r="QJR232" s="135"/>
      <c r="QJS232" s="135"/>
      <c r="QJT232" s="135"/>
      <c r="QJU232" s="135"/>
      <c r="QJV232" s="135"/>
      <c r="QJW232" s="135"/>
      <c r="QJX232" s="135"/>
      <c r="QJY232" s="135"/>
      <c r="QJZ232" s="135"/>
      <c r="QKA232" s="135"/>
      <c r="QKB232" s="135"/>
      <c r="QKC232" s="135"/>
      <c r="QKD232" s="135"/>
      <c r="QKE232" s="135"/>
      <c r="QKF232" s="135"/>
      <c r="QKG232" s="135"/>
      <c r="QKH232" s="135"/>
      <c r="QKI232" s="135"/>
      <c r="QKJ232" s="135"/>
      <c r="QKK232" s="135"/>
      <c r="QKL232" s="135"/>
      <c r="QKM232" s="135"/>
      <c r="QKN232" s="135"/>
      <c r="QKO232" s="135"/>
      <c r="QKP232" s="135"/>
      <c r="QKQ232" s="135"/>
      <c r="QKR232" s="135"/>
      <c r="QKS232" s="135"/>
      <c r="QKT232" s="135"/>
      <c r="QKU232" s="135"/>
      <c r="QKV232" s="135"/>
      <c r="QKW232" s="135"/>
      <c r="QKX232" s="135"/>
      <c r="QKY232" s="135"/>
      <c r="QKZ232" s="135"/>
      <c r="QLA232" s="135"/>
      <c r="QLB232" s="135"/>
      <c r="QLC232" s="135"/>
      <c r="QLD232" s="135"/>
      <c r="QLE232" s="135"/>
      <c r="QLF232" s="135"/>
      <c r="QLG232" s="135"/>
      <c r="QLH232" s="135"/>
      <c r="QLI232" s="135"/>
      <c r="QLJ232" s="135"/>
      <c r="QLK232" s="135"/>
      <c r="QLL232" s="135"/>
      <c r="QLM232" s="135"/>
      <c r="QLN232" s="135"/>
      <c r="QLO232" s="135"/>
      <c r="QLP232" s="135"/>
      <c r="QLQ232" s="135"/>
      <c r="QLR232" s="135"/>
      <c r="QLS232" s="135"/>
      <c r="QLT232" s="135"/>
      <c r="QLU232" s="135"/>
      <c r="QLV232" s="135"/>
      <c r="QLW232" s="135"/>
      <c r="QLX232" s="135"/>
      <c r="QLY232" s="135"/>
      <c r="QLZ232" s="135"/>
      <c r="QMA232" s="135"/>
      <c r="QMB232" s="135"/>
      <c r="QMC232" s="135"/>
      <c r="QMD232" s="135"/>
      <c r="QME232" s="135"/>
      <c r="QMF232" s="135"/>
      <c r="QMG232" s="135"/>
      <c r="QMH232" s="135"/>
      <c r="QMI232" s="135"/>
      <c r="QMJ232" s="135"/>
      <c r="QMK232" s="135"/>
      <c r="QML232" s="135"/>
      <c r="QMM232" s="135"/>
      <c r="QMN232" s="135"/>
      <c r="QMO232" s="135"/>
      <c r="QMP232" s="135"/>
      <c r="QMQ232" s="135"/>
      <c r="QMR232" s="135"/>
      <c r="QMS232" s="135"/>
      <c r="QMT232" s="135"/>
      <c r="QMU232" s="135"/>
      <c r="QMV232" s="135"/>
      <c r="QMW232" s="135"/>
      <c r="QMX232" s="135"/>
      <c r="QMY232" s="135"/>
      <c r="QMZ232" s="135"/>
      <c r="QNA232" s="135"/>
      <c r="QNB232" s="135"/>
      <c r="QNC232" s="135"/>
      <c r="QND232" s="135"/>
      <c r="QNE232" s="135"/>
      <c r="QNF232" s="135"/>
      <c r="QNG232" s="135"/>
      <c r="QNH232" s="135"/>
      <c r="QNI232" s="135"/>
      <c r="QNJ232" s="135"/>
      <c r="QNK232" s="135"/>
      <c r="QNL232" s="135"/>
      <c r="QNM232" s="135"/>
      <c r="QNN232" s="135"/>
      <c r="QNO232" s="135"/>
      <c r="QNP232" s="135"/>
      <c r="QNQ232" s="135"/>
      <c r="QNR232" s="135"/>
      <c r="QNS232" s="135"/>
      <c r="QNT232" s="135"/>
      <c r="QNU232" s="135"/>
      <c r="QNV232" s="135"/>
      <c r="QNW232" s="135"/>
      <c r="QNX232" s="135"/>
      <c r="QNY232" s="135"/>
      <c r="QNZ232" s="135"/>
      <c r="QOA232" s="135"/>
      <c r="QOB232" s="135"/>
      <c r="QOC232" s="135"/>
      <c r="QOD232" s="135"/>
      <c r="QOE232" s="135"/>
      <c r="QOF232" s="135"/>
      <c r="QOG232" s="135"/>
      <c r="QOH232" s="135"/>
      <c r="QOI232" s="135"/>
      <c r="QOJ232" s="135"/>
      <c r="QOK232" s="135"/>
      <c r="QOL232" s="135"/>
      <c r="QOM232" s="135"/>
      <c r="QON232" s="135"/>
      <c r="QOO232" s="135"/>
      <c r="QOP232" s="135"/>
      <c r="QOQ232" s="135"/>
      <c r="QOR232" s="135"/>
      <c r="QOS232" s="135"/>
      <c r="QOT232" s="135"/>
      <c r="QOU232" s="135"/>
      <c r="QOV232" s="135"/>
      <c r="QOW232" s="135"/>
      <c r="QOX232" s="135"/>
      <c r="QOY232" s="135"/>
      <c r="QOZ232" s="135"/>
      <c r="QPA232" s="135"/>
      <c r="QPB232" s="135"/>
      <c r="QPC232" s="135"/>
      <c r="QPD232" s="135"/>
      <c r="QPE232" s="135"/>
      <c r="QPF232" s="135"/>
      <c r="QPG232" s="135"/>
      <c r="QPH232" s="135"/>
      <c r="QPI232" s="135"/>
      <c r="QPJ232" s="135"/>
      <c r="QPK232" s="135"/>
      <c r="QPL232" s="135"/>
      <c r="QPM232" s="135"/>
      <c r="QPN232" s="135"/>
      <c r="QPO232" s="135"/>
      <c r="QPP232" s="135"/>
      <c r="QPQ232" s="135"/>
      <c r="QPR232" s="135"/>
      <c r="QPS232" s="135"/>
      <c r="QPT232" s="135"/>
      <c r="QPU232" s="135"/>
      <c r="QPV232" s="135"/>
      <c r="QPW232" s="135"/>
      <c r="QPX232" s="135"/>
      <c r="QPY232" s="135"/>
      <c r="QPZ232" s="135"/>
      <c r="QQA232" s="135"/>
      <c r="QQB232" s="135"/>
      <c r="QQC232" s="135"/>
      <c r="QQD232" s="135"/>
      <c r="QQE232" s="135"/>
      <c r="QQF232" s="135"/>
      <c r="QQG232" s="135"/>
      <c r="QQH232" s="135"/>
      <c r="QQI232" s="135"/>
      <c r="QQJ232" s="135"/>
      <c r="QQK232" s="135"/>
      <c r="QQL232" s="135"/>
      <c r="QQM232" s="135"/>
      <c r="QQN232" s="135"/>
      <c r="QQO232" s="135"/>
      <c r="QQP232" s="135"/>
      <c r="QQQ232" s="135"/>
      <c r="QQR232" s="135"/>
      <c r="QQS232" s="135"/>
      <c r="QQT232" s="135"/>
      <c r="QQU232" s="135"/>
      <c r="QQV232" s="135"/>
      <c r="QQW232" s="135"/>
      <c r="QQX232" s="135"/>
      <c r="QQY232" s="135"/>
      <c r="QQZ232" s="135"/>
      <c r="QRA232" s="135"/>
      <c r="QRB232" s="135"/>
      <c r="QRC232" s="135"/>
      <c r="QRD232" s="135"/>
      <c r="QRE232" s="135"/>
      <c r="QRF232" s="135"/>
      <c r="QRG232" s="135"/>
      <c r="QRH232" s="135"/>
      <c r="QRI232" s="135"/>
      <c r="QRJ232" s="135"/>
      <c r="QRK232" s="135"/>
      <c r="QRL232" s="135"/>
      <c r="QRM232" s="135"/>
      <c r="QRN232" s="135"/>
      <c r="QRO232" s="135"/>
      <c r="QRP232" s="135"/>
      <c r="QRQ232" s="135"/>
      <c r="QRR232" s="135"/>
      <c r="QRS232" s="135"/>
      <c r="QRT232" s="135"/>
      <c r="QRU232" s="135"/>
      <c r="QRV232" s="135"/>
      <c r="QRW232" s="135"/>
      <c r="QRX232" s="135"/>
      <c r="QRY232" s="135"/>
      <c r="QRZ232" s="135"/>
      <c r="QSA232" s="135"/>
      <c r="QSB232" s="135"/>
      <c r="QSC232" s="135"/>
      <c r="QSD232" s="135"/>
      <c r="QSE232" s="135"/>
      <c r="QSF232" s="135"/>
      <c r="QSG232" s="135"/>
      <c r="QSH232" s="135"/>
      <c r="QSI232" s="135"/>
      <c r="QSJ232" s="135"/>
      <c r="QSK232" s="135"/>
      <c r="QSL232" s="135"/>
      <c r="QSM232" s="135"/>
      <c r="QSN232" s="135"/>
      <c r="QSO232" s="135"/>
      <c r="QSP232" s="135"/>
      <c r="QSQ232" s="135"/>
      <c r="QSR232" s="135"/>
      <c r="QSS232" s="135"/>
      <c r="QST232" s="135"/>
      <c r="QSU232" s="135"/>
      <c r="QSV232" s="135"/>
      <c r="QSW232" s="135"/>
      <c r="QSX232" s="135"/>
      <c r="QSY232" s="135"/>
      <c r="QSZ232" s="135"/>
      <c r="QTA232" s="135"/>
      <c r="QTB232" s="135"/>
      <c r="QTC232" s="135"/>
      <c r="QTD232" s="135"/>
      <c r="QTE232" s="135"/>
      <c r="QTF232" s="135"/>
      <c r="QTG232" s="135"/>
      <c r="QTH232" s="135"/>
      <c r="QTI232" s="135"/>
      <c r="QTJ232" s="135"/>
      <c r="QTK232" s="135"/>
      <c r="QTL232" s="135"/>
      <c r="QTM232" s="135"/>
      <c r="QTN232" s="135"/>
      <c r="QTO232" s="135"/>
      <c r="QTP232" s="135"/>
      <c r="QTQ232" s="135"/>
      <c r="QTR232" s="135"/>
      <c r="QTS232" s="135"/>
      <c r="QTT232" s="135"/>
      <c r="QTU232" s="135"/>
      <c r="QTV232" s="135"/>
      <c r="QTW232" s="135"/>
      <c r="QTX232" s="135"/>
      <c r="QTY232" s="135"/>
      <c r="QTZ232" s="135"/>
      <c r="QUA232" s="135"/>
      <c r="QUB232" s="135"/>
      <c r="QUC232" s="135"/>
      <c r="QUD232" s="135"/>
      <c r="QUE232" s="135"/>
      <c r="QUF232" s="135"/>
      <c r="QUG232" s="135"/>
      <c r="QUH232" s="135"/>
      <c r="QUI232" s="135"/>
      <c r="QUJ232" s="135"/>
      <c r="QUK232" s="135"/>
      <c r="QUL232" s="135"/>
      <c r="QUM232" s="135"/>
      <c r="QUN232" s="135"/>
      <c r="QUO232" s="135"/>
      <c r="QUP232" s="135"/>
      <c r="QUQ232" s="135"/>
      <c r="QUR232" s="135"/>
      <c r="QUS232" s="135"/>
      <c r="QUT232" s="135"/>
      <c r="QUU232" s="135"/>
      <c r="QUV232" s="135"/>
      <c r="QUW232" s="135"/>
      <c r="QUX232" s="135"/>
      <c r="QUY232" s="135"/>
      <c r="QUZ232" s="135"/>
      <c r="QVA232" s="135"/>
      <c r="QVB232" s="135"/>
      <c r="QVC232" s="135"/>
      <c r="QVD232" s="135"/>
      <c r="QVE232" s="135"/>
      <c r="QVF232" s="135"/>
      <c r="QVG232" s="135"/>
      <c r="QVH232" s="135"/>
      <c r="QVI232" s="135"/>
      <c r="QVJ232" s="135"/>
      <c r="QVK232" s="135"/>
      <c r="QVL232" s="135"/>
      <c r="QVM232" s="135"/>
      <c r="QVN232" s="135"/>
      <c r="QVO232" s="135"/>
      <c r="QVP232" s="135"/>
      <c r="QVQ232" s="135"/>
      <c r="QVR232" s="135"/>
      <c r="QVS232" s="135"/>
      <c r="QVT232" s="135"/>
      <c r="QVU232" s="135"/>
      <c r="QVV232" s="135"/>
      <c r="QVW232" s="135"/>
      <c r="QVX232" s="135"/>
      <c r="QVY232" s="135"/>
      <c r="QVZ232" s="135"/>
      <c r="QWA232" s="135"/>
      <c r="QWB232" s="135"/>
      <c r="QWC232" s="135"/>
      <c r="QWD232" s="135"/>
      <c r="QWE232" s="135"/>
      <c r="QWF232" s="135"/>
      <c r="QWG232" s="135"/>
      <c r="QWH232" s="135"/>
      <c r="QWI232" s="135"/>
      <c r="QWJ232" s="135"/>
      <c r="QWK232" s="135"/>
      <c r="QWL232" s="135"/>
      <c r="QWM232" s="135"/>
      <c r="QWN232" s="135"/>
      <c r="QWO232" s="135"/>
      <c r="QWP232" s="135"/>
      <c r="QWQ232" s="135"/>
      <c r="QWR232" s="135"/>
      <c r="QWS232" s="135"/>
      <c r="QWT232" s="135"/>
      <c r="QWU232" s="135"/>
      <c r="QWV232" s="135"/>
      <c r="QWW232" s="135"/>
      <c r="QWX232" s="135"/>
      <c r="QWY232" s="135"/>
      <c r="QWZ232" s="135"/>
      <c r="QXA232" s="135"/>
      <c r="QXB232" s="135"/>
      <c r="QXC232" s="135"/>
      <c r="QXD232" s="135"/>
      <c r="QXE232" s="135"/>
      <c r="QXF232" s="135"/>
      <c r="QXG232" s="135"/>
      <c r="QXH232" s="135"/>
      <c r="QXI232" s="135"/>
      <c r="QXJ232" s="135"/>
      <c r="QXK232" s="135"/>
      <c r="QXL232" s="135"/>
      <c r="QXM232" s="135"/>
      <c r="QXN232" s="135"/>
      <c r="QXO232" s="135"/>
      <c r="QXP232" s="135"/>
      <c r="QXQ232" s="135"/>
      <c r="QXR232" s="135"/>
      <c r="QXS232" s="135"/>
      <c r="QXT232" s="135"/>
      <c r="QXU232" s="135"/>
      <c r="QXV232" s="135"/>
      <c r="QXW232" s="135"/>
      <c r="QXX232" s="135"/>
      <c r="QXY232" s="135"/>
      <c r="QXZ232" s="135"/>
      <c r="QYA232" s="135"/>
      <c r="QYB232" s="135"/>
      <c r="QYC232" s="135"/>
      <c r="QYD232" s="135"/>
      <c r="QYE232" s="135"/>
      <c r="QYF232" s="135"/>
      <c r="QYG232" s="135"/>
      <c r="QYH232" s="135"/>
      <c r="QYI232" s="135"/>
      <c r="QYJ232" s="135"/>
      <c r="QYK232" s="135"/>
      <c r="QYL232" s="135"/>
      <c r="QYM232" s="135"/>
      <c r="QYN232" s="135"/>
      <c r="QYO232" s="135"/>
      <c r="QYP232" s="135"/>
      <c r="QYQ232" s="135"/>
      <c r="QYR232" s="135"/>
      <c r="QYS232" s="135"/>
      <c r="QYT232" s="135"/>
      <c r="QYU232" s="135"/>
      <c r="QYV232" s="135"/>
      <c r="QYW232" s="135"/>
      <c r="QYX232" s="135"/>
      <c r="QYY232" s="135"/>
      <c r="QYZ232" s="135"/>
      <c r="QZA232" s="135"/>
      <c r="QZB232" s="135"/>
      <c r="QZC232" s="135"/>
      <c r="QZD232" s="135"/>
      <c r="QZE232" s="135"/>
      <c r="QZF232" s="135"/>
      <c r="QZG232" s="135"/>
      <c r="QZH232" s="135"/>
      <c r="QZI232" s="135"/>
      <c r="QZJ232" s="135"/>
      <c r="QZK232" s="135"/>
      <c r="QZL232" s="135"/>
      <c r="QZM232" s="135"/>
      <c r="QZN232" s="135"/>
      <c r="QZO232" s="135"/>
      <c r="QZP232" s="135"/>
      <c r="QZQ232" s="135"/>
      <c r="QZR232" s="135"/>
      <c r="QZS232" s="135"/>
      <c r="QZT232" s="135"/>
      <c r="QZU232" s="135"/>
      <c r="QZV232" s="135"/>
      <c r="QZW232" s="135"/>
      <c r="QZX232" s="135"/>
      <c r="QZY232" s="135"/>
      <c r="QZZ232" s="135"/>
      <c r="RAA232" s="135"/>
      <c r="RAB232" s="135"/>
      <c r="RAC232" s="135"/>
      <c r="RAD232" s="135"/>
      <c r="RAE232" s="135"/>
      <c r="RAF232" s="135"/>
      <c r="RAG232" s="135"/>
      <c r="RAH232" s="135"/>
      <c r="RAI232" s="135"/>
      <c r="RAJ232" s="135"/>
      <c r="RAK232" s="135"/>
      <c r="RAL232" s="135"/>
      <c r="RAM232" s="135"/>
      <c r="RAN232" s="135"/>
      <c r="RAO232" s="135"/>
      <c r="RAP232" s="135"/>
      <c r="RAQ232" s="135"/>
      <c r="RAR232" s="135"/>
      <c r="RAS232" s="135"/>
      <c r="RAT232" s="135"/>
      <c r="RAU232" s="135"/>
      <c r="RAV232" s="135"/>
      <c r="RAW232" s="135"/>
      <c r="RAX232" s="135"/>
      <c r="RAY232" s="135"/>
      <c r="RAZ232" s="135"/>
      <c r="RBA232" s="135"/>
      <c r="RBB232" s="135"/>
      <c r="RBC232" s="135"/>
      <c r="RBD232" s="135"/>
      <c r="RBE232" s="135"/>
      <c r="RBF232" s="135"/>
      <c r="RBG232" s="135"/>
      <c r="RBH232" s="135"/>
      <c r="RBI232" s="135"/>
      <c r="RBJ232" s="135"/>
      <c r="RBK232" s="135"/>
      <c r="RBL232" s="135"/>
      <c r="RBM232" s="135"/>
      <c r="RBN232" s="135"/>
      <c r="RBO232" s="135"/>
      <c r="RBP232" s="135"/>
      <c r="RBQ232" s="135"/>
      <c r="RBR232" s="135"/>
      <c r="RBS232" s="135"/>
      <c r="RBT232" s="135"/>
      <c r="RBU232" s="135"/>
      <c r="RBV232" s="135"/>
      <c r="RBW232" s="135"/>
      <c r="RBX232" s="135"/>
      <c r="RBY232" s="135"/>
      <c r="RBZ232" s="135"/>
      <c r="RCA232" s="135"/>
      <c r="RCB232" s="135"/>
      <c r="RCC232" s="135"/>
      <c r="RCD232" s="135"/>
      <c r="RCE232" s="135"/>
      <c r="RCF232" s="135"/>
      <c r="RCG232" s="135"/>
      <c r="RCH232" s="135"/>
      <c r="RCI232" s="135"/>
      <c r="RCJ232" s="135"/>
      <c r="RCK232" s="135"/>
      <c r="RCL232" s="135"/>
      <c r="RCM232" s="135"/>
      <c r="RCN232" s="135"/>
      <c r="RCO232" s="135"/>
      <c r="RCP232" s="135"/>
      <c r="RCQ232" s="135"/>
      <c r="RCR232" s="135"/>
      <c r="RCS232" s="135"/>
      <c r="RCT232" s="135"/>
      <c r="RCU232" s="135"/>
      <c r="RCV232" s="135"/>
      <c r="RCW232" s="135"/>
      <c r="RCX232" s="135"/>
      <c r="RCY232" s="135"/>
      <c r="RCZ232" s="135"/>
      <c r="RDA232" s="135"/>
      <c r="RDB232" s="135"/>
      <c r="RDC232" s="135"/>
      <c r="RDD232" s="135"/>
      <c r="RDE232" s="135"/>
      <c r="RDF232" s="135"/>
      <c r="RDG232" s="135"/>
      <c r="RDH232" s="135"/>
      <c r="RDI232" s="135"/>
      <c r="RDJ232" s="135"/>
      <c r="RDK232" s="135"/>
      <c r="RDL232" s="135"/>
      <c r="RDM232" s="135"/>
      <c r="RDN232" s="135"/>
      <c r="RDO232" s="135"/>
      <c r="RDP232" s="135"/>
      <c r="RDQ232" s="135"/>
      <c r="RDR232" s="135"/>
      <c r="RDS232" s="135"/>
      <c r="RDT232" s="135"/>
      <c r="RDU232" s="135"/>
      <c r="RDV232" s="135"/>
      <c r="RDW232" s="135"/>
      <c r="RDX232" s="135"/>
      <c r="RDY232" s="135"/>
      <c r="RDZ232" s="135"/>
      <c r="REA232" s="135"/>
      <c r="REB232" s="135"/>
      <c r="REC232" s="135"/>
      <c r="RED232" s="135"/>
      <c r="REE232" s="135"/>
      <c r="REF232" s="135"/>
      <c r="REG232" s="135"/>
      <c r="REH232" s="135"/>
      <c r="REI232" s="135"/>
      <c r="REJ232" s="135"/>
      <c r="REK232" s="135"/>
      <c r="REL232" s="135"/>
      <c r="REM232" s="135"/>
      <c r="REN232" s="135"/>
      <c r="REO232" s="135"/>
      <c r="REP232" s="135"/>
      <c r="REQ232" s="135"/>
      <c r="RER232" s="135"/>
      <c r="RES232" s="135"/>
      <c r="RET232" s="135"/>
      <c r="REU232" s="135"/>
      <c r="REV232" s="135"/>
      <c r="REW232" s="135"/>
      <c r="REX232" s="135"/>
      <c r="REY232" s="135"/>
      <c r="REZ232" s="135"/>
      <c r="RFA232" s="135"/>
      <c r="RFB232" s="135"/>
      <c r="RFC232" s="135"/>
      <c r="RFD232" s="135"/>
      <c r="RFE232" s="135"/>
      <c r="RFF232" s="135"/>
      <c r="RFG232" s="135"/>
      <c r="RFH232" s="135"/>
      <c r="RFI232" s="135"/>
      <c r="RFJ232" s="135"/>
      <c r="RFK232" s="135"/>
      <c r="RFL232" s="135"/>
      <c r="RFM232" s="135"/>
      <c r="RFN232" s="135"/>
      <c r="RFO232" s="135"/>
      <c r="RFP232" s="135"/>
      <c r="RFQ232" s="135"/>
      <c r="RFR232" s="135"/>
      <c r="RFS232" s="135"/>
      <c r="RFT232" s="135"/>
      <c r="RFU232" s="135"/>
      <c r="RFV232" s="135"/>
      <c r="RFW232" s="135"/>
      <c r="RFX232" s="135"/>
      <c r="RFY232" s="135"/>
      <c r="RFZ232" s="135"/>
      <c r="RGA232" s="135"/>
      <c r="RGB232" s="135"/>
      <c r="RGC232" s="135"/>
      <c r="RGD232" s="135"/>
      <c r="RGE232" s="135"/>
      <c r="RGF232" s="135"/>
      <c r="RGG232" s="135"/>
      <c r="RGH232" s="135"/>
      <c r="RGI232" s="135"/>
      <c r="RGJ232" s="135"/>
      <c r="RGK232" s="135"/>
      <c r="RGL232" s="135"/>
      <c r="RGM232" s="135"/>
      <c r="RGN232" s="135"/>
      <c r="RGO232" s="135"/>
      <c r="RGP232" s="135"/>
      <c r="RGQ232" s="135"/>
      <c r="RGR232" s="135"/>
      <c r="RGS232" s="135"/>
      <c r="RGT232" s="135"/>
      <c r="RGU232" s="135"/>
      <c r="RGV232" s="135"/>
      <c r="RGW232" s="135"/>
      <c r="RGX232" s="135"/>
      <c r="RGY232" s="135"/>
      <c r="RGZ232" s="135"/>
      <c r="RHA232" s="135"/>
      <c r="RHB232" s="135"/>
      <c r="RHC232" s="135"/>
      <c r="RHD232" s="135"/>
      <c r="RHE232" s="135"/>
      <c r="RHF232" s="135"/>
      <c r="RHG232" s="135"/>
      <c r="RHH232" s="135"/>
      <c r="RHI232" s="135"/>
      <c r="RHJ232" s="135"/>
      <c r="RHK232" s="135"/>
      <c r="RHL232" s="135"/>
      <c r="RHM232" s="135"/>
      <c r="RHN232" s="135"/>
      <c r="RHO232" s="135"/>
      <c r="RHP232" s="135"/>
      <c r="RHQ232" s="135"/>
      <c r="RHR232" s="135"/>
      <c r="RHS232" s="135"/>
      <c r="RHT232" s="135"/>
      <c r="RHU232" s="135"/>
      <c r="RHV232" s="135"/>
      <c r="RHW232" s="135"/>
      <c r="RHX232" s="135"/>
      <c r="RHY232" s="135"/>
      <c r="RHZ232" s="135"/>
      <c r="RIA232" s="135"/>
      <c r="RIB232" s="135"/>
      <c r="RIC232" s="135"/>
      <c r="RID232" s="135"/>
      <c r="RIE232" s="135"/>
      <c r="RIF232" s="135"/>
      <c r="RIG232" s="135"/>
      <c r="RIH232" s="135"/>
      <c r="RII232" s="135"/>
      <c r="RIJ232" s="135"/>
      <c r="RIK232" s="135"/>
      <c r="RIL232" s="135"/>
      <c r="RIM232" s="135"/>
      <c r="RIN232" s="135"/>
      <c r="RIO232" s="135"/>
      <c r="RIP232" s="135"/>
      <c r="RIQ232" s="135"/>
      <c r="RIR232" s="135"/>
      <c r="RIS232" s="135"/>
      <c r="RIT232" s="135"/>
      <c r="RIU232" s="135"/>
      <c r="RIV232" s="135"/>
      <c r="RIW232" s="135"/>
      <c r="RIX232" s="135"/>
      <c r="RIY232" s="135"/>
      <c r="RIZ232" s="135"/>
      <c r="RJA232" s="135"/>
      <c r="RJB232" s="135"/>
      <c r="RJC232" s="135"/>
      <c r="RJD232" s="135"/>
      <c r="RJE232" s="135"/>
      <c r="RJF232" s="135"/>
      <c r="RJG232" s="135"/>
      <c r="RJH232" s="135"/>
      <c r="RJI232" s="135"/>
      <c r="RJJ232" s="135"/>
      <c r="RJK232" s="135"/>
      <c r="RJL232" s="135"/>
      <c r="RJM232" s="135"/>
      <c r="RJN232" s="135"/>
      <c r="RJO232" s="135"/>
      <c r="RJP232" s="135"/>
      <c r="RJQ232" s="135"/>
      <c r="RJR232" s="135"/>
      <c r="RJS232" s="135"/>
      <c r="RJT232" s="135"/>
      <c r="RJU232" s="135"/>
      <c r="RJV232" s="135"/>
      <c r="RJW232" s="135"/>
      <c r="RJX232" s="135"/>
      <c r="RJY232" s="135"/>
      <c r="RJZ232" s="135"/>
      <c r="RKA232" s="135"/>
      <c r="RKB232" s="135"/>
      <c r="RKC232" s="135"/>
      <c r="RKD232" s="135"/>
      <c r="RKE232" s="135"/>
      <c r="RKF232" s="135"/>
      <c r="RKG232" s="135"/>
      <c r="RKH232" s="135"/>
      <c r="RKI232" s="135"/>
      <c r="RKJ232" s="135"/>
      <c r="RKK232" s="135"/>
      <c r="RKL232" s="135"/>
      <c r="RKM232" s="135"/>
      <c r="RKN232" s="135"/>
      <c r="RKO232" s="135"/>
      <c r="RKP232" s="135"/>
      <c r="RKQ232" s="135"/>
      <c r="RKR232" s="135"/>
      <c r="RKS232" s="135"/>
      <c r="RKT232" s="135"/>
      <c r="RKU232" s="135"/>
      <c r="RKV232" s="135"/>
      <c r="RKW232" s="135"/>
      <c r="RKX232" s="135"/>
      <c r="RKY232" s="135"/>
      <c r="RKZ232" s="135"/>
      <c r="RLA232" s="135"/>
      <c r="RLB232" s="135"/>
      <c r="RLC232" s="135"/>
      <c r="RLD232" s="135"/>
      <c r="RLE232" s="135"/>
      <c r="RLF232" s="135"/>
      <c r="RLG232" s="135"/>
      <c r="RLH232" s="135"/>
      <c r="RLI232" s="135"/>
      <c r="RLJ232" s="135"/>
      <c r="RLK232" s="135"/>
      <c r="RLL232" s="135"/>
      <c r="RLM232" s="135"/>
      <c r="RLN232" s="135"/>
      <c r="RLO232" s="135"/>
      <c r="RLP232" s="135"/>
      <c r="RLQ232" s="135"/>
      <c r="RLR232" s="135"/>
      <c r="RLS232" s="135"/>
      <c r="RLT232" s="135"/>
      <c r="RLU232" s="135"/>
      <c r="RLV232" s="135"/>
      <c r="RLW232" s="135"/>
      <c r="RLX232" s="135"/>
      <c r="RLY232" s="135"/>
      <c r="RLZ232" s="135"/>
      <c r="RMA232" s="135"/>
      <c r="RMB232" s="135"/>
      <c r="RMC232" s="135"/>
      <c r="RMD232" s="135"/>
      <c r="RME232" s="135"/>
      <c r="RMF232" s="135"/>
      <c r="RMG232" s="135"/>
      <c r="RMH232" s="135"/>
      <c r="RMI232" s="135"/>
      <c r="RMJ232" s="135"/>
      <c r="RMK232" s="135"/>
      <c r="RML232" s="135"/>
      <c r="RMM232" s="135"/>
      <c r="RMN232" s="135"/>
      <c r="RMO232" s="135"/>
      <c r="RMP232" s="135"/>
      <c r="RMQ232" s="135"/>
      <c r="RMR232" s="135"/>
      <c r="RMS232" s="135"/>
      <c r="RMT232" s="135"/>
      <c r="RMU232" s="135"/>
      <c r="RMV232" s="135"/>
      <c r="RMW232" s="135"/>
      <c r="RMX232" s="135"/>
      <c r="RMY232" s="135"/>
      <c r="RMZ232" s="135"/>
      <c r="RNA232" s="135"/>
      <c r="RNB232" s="135"/>
      <c r="RNC232" s="135"/>
      <c r="RND232" s="135"/>
      <c r="RNE232" s="135"/>
      <c r="RNF232" s="135"/>
      <c r="RNG232" s="135"/>
      <c r="RNH232" s="135"/>
      <c r="RNI232" s="135"/>
      <c r="RNJ232" s="135"/>
      <c r="RNK232" s="135"/>
      <c r="RNL232" s="135"/>
      <c r="RNM232" s="135"/>
      <c r="RNN232" s="135"/>
      <c r="RNO232" s="135"/>
      <c r="RNP232" s="135"/>
      <c r="RNQ232" s="135"/>
      <c r="RNR232" s="135"/>
      <c r="RNS232" s="135"/>
      <c r="RNT232" s="135"/>
      <c r="RNU232" s="135"/>
      <c r="RNV232" s="135"/>
      <c r="RNW232" s="135"/>
      <c r="RNX232" s="135"/>
      <c r="RNY232" s="135"/>
      <c r="RNZ232" s="135"/>
      <c r="ROA232" s="135"/>
      <c r="ROB232" s="135"/>
      <c r="ROC232" s="135"/>
      <c r="ROD232" s="135"/>
      <c r="ROE232" s="135"/>
      <c r="ROF232" s="135"/>
      <c r="ROG232" s="135"/>
      <c r="ROH232" s="135"/>
      <c r="ROI232" s="135"/>
      <c r="ROJ232" s="135"/>
      <c r="ROK232" s="135"/>
      <c r="ROL232" s="135"/>
      <c r="ROM232" s="135"/>
      <c r="RON232" s="135"/>
      <c r="ROO232" s="135"/>
      <c r="ROP232" s="135"/>
      <c r="ROQ232" s="135"/>
      <c r="ROR232" s="135"/>
      <c r="ROS232" s="135"/>
      <c r="ROT232" s="135"/>
      <c r="ROU232" s="135"/>
      <c r="ROV232" s="135"/>
      <c r="ROW232" s="135"/>
      <c r="ROX232" s="135"/>
      <c r="ROY232" s="135"/>
      <c r="ROZ232" s="135"/>
      <c r="RPA232" s="135"/>
      <c r="RPB232" s="135"/>
      <c r="RPC232" s="135"/>
      <c r="RPD232" s="135"/>
      <c r="RPE232" s="135"/>
      <c r="RPF232" s="135"/>
      <c r="RPG232" s="135"/>
      <c r="RPH232" s="135"/>
      <c r="RPI232" s="135"/>
      <c r="RPJ232" s="135"/>
      <c r="RPK232" s="135"/>
      <c r="RPL232" s="135"/>
      <c r="RPM232" s="135"/>
      <c r="RPN232" s="135"/>
      <c r="RPO232" s="135"/>
      <c r="RPP232" s="135"/>
      <c r="RPQ232" s="135"/>
      <c r="RPR232" s="135"/>
      <c r="RPS232" s="135"/>
      <c r="RPT232" s="135"/>
      <c r="RPU232" s="135"/>
      <c r="RPV232" s="135"/>
      <c r="RPW232" s="135"/>
      <c r="RPX232" s="135"/>
      <c r="RPY232" s="135"/>
      <c r="RPZ232" s="135"/>
      <c r="RQA232" s="135"/>
      <c r="RQB232" s="135"/>
      <c r="RQC232" s="135"/>
      <c r="RQD232" s="135"/>
      <c r="RQE232" s="135"/>
      <c r="RQF232" s="135"/>
      <c r="RQG232" s="135"/>
      <c r="RQH232" s="135"/>
      <c r="RQI232" s="135"/>
      <c r="RQJ232" s="135"/>
      <c r="RQK232" s="135"/>
      <c r="RQL232" s="135"/>
      <c r="RQM232" s="135"/>
      <c r="RQN232" s="135"/>
      <c r="RQO232" s="135"/>
      <c r="RQP232" s="135"/>
      <c r="RQQ232" s="135"/>
      <c r="RQR232" s="135"/>
      <c r="RQS232" s="135"/>
      <c r="RQT232" s="135"/>
      <c r="RQU232" s="135"/>
      <c r="RQV232" s="135"/>
      <c r="RQW232" s="135"/>
      <c r="RQX232" s="135"/>
      <c r="RQY232" s="135"/>
      <c r="RQZ232" s="135"/>
      <c r="RRA232" s="135"/>
      <c r="RRB232" s="135"/>
      <c r="RRC232" s="135"/>
      <c r="RRD232" s="135"/>
      <c r="RRE232" s="135"/>
      <c r="RRF232" s="135"/>
      <c r="RRG232" s="135"/>
      <c r="RRH232" s="135"/>
      <c r="RRI232" s="135"/>
      <c r="RRJ232" s="135"/>
      <c r="RRK232" s="135"/>
      <c r="RRL232" s="135"/>
      <c r="RRM232" s="135"/>
      <c r="RRN232" s="135"/>
      <c r="RRO232" s="135"/>
      <c r="RRP232" s="135"/>
      <c r="RRQ232" s="135"/>
      <c r="RRR232" s="135"/>
      <c r="RRS232" s="135"/>
      <c r="RRT232" s="135"/>
      <c r="RRU232" s="135"/>
      <c r="RRV232" s="135"/>
      <c r="RRW232" s="135"/>
      <c r="RRX232" s="135"/>
      <c r="RRY232" s="135"/>
      <c r="RRZ232" s="135"/>
      <c r="RSA232" s="135"/>
      <c r="RSB232" s="135"/>
      <c r="RSC232" s="135"/>
      <c r="RSD232" s="135"/>
      <c r="RSE232" s="135"/>
      <c r="RSF232" s="135"/>
      <c r="RSG232" s="135"/>
      <c r="RSH232" s="135"/>
      <c r="RSI232" s="135"/>
      <c r="RSJ232" s="135"/>
      <c r="RSK232" s="135"/>
      <c r="RSL232" s="135"/>
      <c r="RSM232" s="135"/>
      <c r="RSN232" s="135"/>
      <c r="RSO232" s="135"/>
      <c r="RSP232" s="135"/>
      <c r="RSQ232" s="135"/>
      <c r="RSR232" s="135"/>
      <c r="RSS232" s="135"/>
      <c r="RST232" s="135"/>
      <c r="RSU232" s="135"/>
      <c r="RSV232" s="135"/>
      <c r="RSW232" s="135"/>
      <c r="RSX232" s="135"/>
      <c r="RSY232" s="135"/>
      <c r="RSZ232" s="135"/>
      <c r="RTA232" s="135"/>
      <c r="RTB232" s="135"/>
      <c r="RTC232" s="135"/>
      <c r="RTD232" s="135"/>
      <c r="RTE232" s="135"/>
      <c r="RTF232" s="135"/>
      <c r="RTG232" s="135"/>
      <c r="RTH232" s="135"/>
      <c r="RTI232" s="135"/>
      <c r="RTJ232" s="135"/>
      <c r="RTK232" s="135"/>
      <c r="RTL232" s="135"/>
      <c r="RTM232" s="135"/>
      <c r="RTN232" s="135"/>
      <c r="RTO232" s="135"/>
      <c r="RTP232" s="135"/>
      <c r="RTQ232" s="135"/>
      <c r="RTR232" s="135"/>
      <c r="RTS232" s="135"/>
      <c r="RTT232" s="135"/>
      <c r="RTU232" s="135"/>
      <c r="RTV232" s="135"/>
      <c r="RTW232" s="135"/>
      <c r="RTX232" s="135"/>
      <c r="RTY232" s="135"/>
      <c r="RTZ232" s="135"/>
      <c r="RUA232" s="135"/>
      <c r="RUB232" s="135"/>
      <c r="RUC232" s="135"/>
      <c r="RUD232" s="135"/>
      <c r="RUE232" s="135"/>
      <c r="RUF232" s="135"/>
      <c r="RUG232" s="135"/>
      <c r="RUH232" s="135"/>
      <c r="RUI232" s="135"/>
      <c r="RUJ232" s="135"/>
      <c r="RUK232" s="135"/>
      <c r="RUL232" s="135"/>
      <c r="RUM232" s="135"/>
      <c r="RUN232" s="135"/>
      <c r="RUO232" s="135"/>
      <c r="RUP232" s="135"/>
      <c r="RUQ232" s="135"/>
      <c r="RUR232" s="135"/>
      <c r="RUS232" s="135"/>
      <c r="RUT232" s="135"/>
      <c r="RUU232" s="135"/>
      <c r="RUV232" s="135"/>
      <c r="RUW232" s="135"/>
      <c r="RUX232" s="135"/>
      <c r="RUY232" s="135"/>
      <c r="RUZ232" s="135"/>
      <c r="RVA232" s="135"/>
      <c r="RVB232" s="135"/>
      <c r="RVC232" s="135"/>
      <c r="RVD232" s="135"/>
      <c r="RVE232" s="135"/>
      <c r="RVF232" s="135"/>
      <c r="RVG232" s="135"/>
      <c r="RVH232" s="135"/>
      <c r="RVI232" s="135"/>
      <c r="RVJ232" s="135"/>
      <c r="RVK232" s="135"/>
      <c r="RVL232" s="135"/>
      <c r="RVM232" s="135"/>
      <c r="RVN232" s="135"/>
      <c r="RVO232" s="135"/>
      <c r="RVP232" s="135"/>
      <c r="RVQ232" s="135"/>
      <c r="RVR232" s="135"/>
      <c r="RVS232" s="135"/>
      <c r="RVT232" s="135"/>
      <c r="RVU232" s="135"/>
      <c r="RVV232" s="135"/>
      <c r="RVW232" s="135"/>
      <c r="RVX232" s="135"/>
      <c r="RVY232" s="135"/>
      <c r="RVZ232" s="135"/>
      <c r="RWA232" s="135"/>
      <c r="RWB232" s="135"/>
      <c r="RWC232" s="135"/>
      <c r="RWD232" s="135"/>
      <c r="RWE232" s="135"/>
      <c r="RWF232" s="135"/>
      <c r="RWG232" s="135"/>
      <c r="RWH232" s="135"/>
      <c r="RWI232" s="135"/>
      <c r="RWJ232" s="135"/>
      <c r="RWK232" s="135"/>
      <c r="RWL232" s="135"/>
      <c r="RWM232" s="135"/>
      <c r="RWN232" s="135"/>
      <c r="RWO232" s="135"/>
      <c r="RWP232" s="135"/>
      <c r="RWQ232" s="135"/>
      <c r="RWR232" s="135"/>
      <c r="RWS232" s="135"/>
      <c r="RWT232" s="135"/>
      <c r="RWU232" s="135"/>
      <c r="RWV232" s="135"/>
      <c r="RWW232" s="135"/>
      <c r="RWX232" s="135"/>
      <c r="RWY232" s="135"/>
      <c r="RWZ232" s="135"/>
      <c r="RXA232" s="135"/>
      <c r="RXB232" s="135"/>
      <c r="RXC232" s="135"/>
      <c r="RXD232" s="135"/>
      <c r="RXE232" s="135"/>
      <c r="RXF232" s="135"/>
      <c r="RXG232" s="135"/>
      <c r="RXH232" s="135"/>
      <c r="RXI232" s="135"/>
      <c r="RXJ232" s="135"/>
      <c r="RXK232" s="135"/>
      <c r="RXL232" s="135"/>
      <c r="RXM232" s="135"/>
      <c r="RXN232" s="135"/>
      <c r="RXO232" s="135"/>
      <c r="RXP232" s="135"/>
      <c r="RXQ232" s="135"/>
      <c r="RXR232" s="135"/>
      <c r="RXS232" s="135"/>
      <c r="RXT232" s="135"/>
      <c r="RXU232" s="135"/>
      <c r="RXV232" s="135"/>
      <c r="RXW232" s="135"/>
      <c r="RXX232" s="135"/>
      <c r="RXY232" s="135"/>
      <c r="RXZ232" s="135"/>
      <c r="RYA232" s="135"/>
      <c r="RYB232" s="135"/>
      <c r="RYC232" s="135"/>
      <c r="RYD232" s="135"/>
      <c r="RYE232" s="135"/>
      <c r="RYF232" s="135"/>
      <c r="RYG232" s="135"/>
      <c r="RYH232" s="135"/>
      <c r="RYI232" s="135"/>
      <c r="RYJ232" s="135"/>
      <c r="RYK232" s="135"/>
      <c r="RYL232" s="135"/>
      <c r="RYM232" s="135"/>
      <c r="RYN232" s="135"/>
      <c r="RYO232" s="135"/>
      <c r="RYP232" s="135"/>
      <c r="RYQ232" s="135"/>
      <c r="RYR232" s="135"/>
      <c r="RYS232" s="135"/>
      <c r="RYT232" s="135"/>
      <c r="RYU232" s="135"/>
      <c r="RYV232" s="135"/>
      <c r="RYW232" s="135"/>
      <c r="RYX232" s="135"/>
      <c r="RYY232" s="135"/>
      <c r="RYZ232" s="135"/>
      <c r="RZA232" s="135"/>
      <c r="RZB232" s="135"/>
      <c r="RZC232" s="135"/>
      <c r="RZD232" s="135"/>
      <c r="RZE232" s="135"/>
      <c r="RZF232" s="135"/>
      <c r="RZG232" s="135"/>
      <c r="RZH232" s="135"/>
      <c r="RZI232" s="135"/>
      <c r="RZJ232" s="135"/>
      <c r="RZK232" s="135"/>
      <c r="RZL232" s="135"/>
      <c r="RZM232" s="135"/>
      <c r="RZN232" s="135"/>
      <c r="RZO232" s="135"/>
      <c r="RZP232" s="135"/>
      <c r="RZQ232" s="135"/>
      <c r="RZR232" s="135"/>
      <c r="RZS232" s="135"/>
      <c r="RZT232" s="135"/>
      <c r="RZU232" s="135"/>
      <c r="RZV232" s="135"/>
      <c r="RZW232" s="135"/>
      <c r="RZX232" s="135"/>
      <c r="RZY232" s="135"/>
      <c r="RZZ232" s="135"/>
      <c r="SAA232" s="135"/>
      <c r="SAB232" s="135"/>
      <c r="SAC232" s="135"/>
      <c r="SAD232" s="135"/>
      <c r="SAE232" s="135"/>
      <c r="SAF232" s="135"/>
      <c r="SAG232" s="135"/>
      <c r="SAH232" s="135"/>
      <c r="SAI232" s="135"/>
      <c r="SAJ232" s="135"/>
      <c r="SAK232" s="135"/>
      <c r="SAL232" s="135"/>
      <c r="SAM232" s="135"/>
      <c r="SAN232" s="135"/>
      <c r="SAO232" s="135"/>
      <c r="SAP232" s="135"/>
      <c r="SAQ232" s="135"/>
      <c r="SAR232" s="135"/>
      <c r="SAS232" s="135"/>
      <c r="SAT232" s="135"/>
      <c r="SAU232" s="135"/>
      <c r="SAV232" s="135"/>
      <c r="SAW232" s="135"/>
      <c r="SAX232" s="135"/>
      <c r="SAY232" s="135"/>
      <c r="SAZ232" s="135"/>
      <c r="SBA232" s="135"/>
      <c r="SBB232" s="135"/>
      <c r="SBC232" s="135"/>
      <c r="SBD232" s="135"/>
      <c r="SBE232" s="135"/>
      <c r="SBF232" s="135"/>
      <c r="SBG232" s="135"/>
      <c r="SBH232" s="135"/>
      <c r="SBI232" s="135"/>
      <c r="SBJ232" s="135"/>
      <c r="SBK232" s="135"/>
      <c r="SBL232" s="135"/>
      <c r="SBM232" s="135"/>
      <c r="SBN232" s="135"/>
      <c r="SBO232" s="135"/>
      <c r="SBP232" s="135"/>
      <c r="SBQ232" s="135"/>
      <c r="SBR232" s="135"/>
      <c r="SBS232" s="135"/>
      <c r="SBT232" s="135"/>
      <c r="SBU232" s="135"/>
      <c r="SBV232" s="135"/>
      <c r="SBW232" s="135"/>
      <c r="SBX232" s="135"/>
      <c r="SBY232" s="135"/>
      <c r="SBZ232" s="135"/>
      <c r="SCA232" s="135"/>
      <c r="SCB232" s="135"/>
      <c r="SCC232" s="135"/>
      <c r="SCD232" s="135"/>
      <c r="SCE232" s="135"/>
      <c r="SCF232" s="135"/>
      <c r="SCG232" s="135"/>
      <c r="SCH232" s="135"/>
      <c r="SCI232" s="135"/>
      <c r="SCJ232" s="135"/>
      <c r="SCK232" s="135"/>
      <c r="SCL232" s="135"/>
      <c r="SCM232" s="135"/>
      <c r="SCN232" s="135"/>
      <c r="SCO232" s="135"/>
      <c r="SCP232" s="135"/>
      <c r="SCQ232" s="135"/>
      <c r="SCR232" s="135"/>
      <c r="SCS232" s="135"/>
      <c r="SCT232" s="135"/>
      <c r="SCU232" s="135"/>
      <c r="SCV232" s="135"/>
      <c r="SCW232" s="135"/>
      <c r="SCX232" s="135"/>
      <c r="SCY232" s="135"/>
      <c r="SCZ232" s="135"/>
      <c r="SDA232" s="135"/>
      <c r="SDB232" s="135"/>
      <c r="SDC232" s="135"/>
      <c r="SDD232" s="135"/>
      <c r="SDE232" s="135"/>
      <c r="SDF232" s="135"/>
      <c r="SDG232" s="135"/>
      <c r="SDH232" s="135"/>
      <c r="SDI232" s="135"/>
      <c r="SDJ232" s="135"/>
      <c r="SDK232" s="135"/>
      <c r="SDL232" s="135"/>
      <c r="SDM232" s="135"/>
      <c r="SDN232" s="135"/>
      <c r="SDO232" s="135"/>
      <c r="SDP232" s="135"/>
      <c r="SDQ232" s="135"/>
      <c r="SDR232" s="135"/>
      <c r="SDS232" s="135"/>
      <c r="SDT232" s="135"/>
      <c r="SDU232" s="135"/>
      <c r="SDV232" s="135"/>
      <c r="SDW232" s="135"/>
      <c r="SDX232" s="135"/>
      <c r="SDY232" s="135"/>
      <c r="SDZ232" s="135"/>
      <c r="SEA232" s="135"/>
      <c r="SEB232" s="135"/>
      <c r="SEC232" s="135"/>
      <c r="SED232" s="135"/>
      <c r="SEE232" s="135"/>
      <c r="SEF232" s="135"/>
      <c r="SEG232" s="135"/>
      <c r="SEH232" s="135"/>
      <c r="SEI232" s="135"/>
      <c r="SEJ232" s="135"/>
      <c r="SEK232" s="135"/>
      <c r="SEL232" s="135"/>
      <c r="SEM232" s="135"/>
      <c r="SEN232" s="135"/>
      <c r="SEO232" s="135"/>
      <c r="SEP232" s="135"/>
      <c r="SEQ232" s="135"/>
      <c r="SER232" s="135"/>
      <c r="SES232" s="135"/>
      <c r="SET232" s="135"/>
      <c r="SEU232" s="135"/>
      <c r="SEV232" s="135"/>
      <c r="SEW232" s="135"/>
      <c r="SEX232" s="135"/>
      <c r="SEY232" s="135"/>
      <c r="SEZ232" s="135"/>
      <c r="SFA232" s="135"/>
      <c r="SFB232" s="135"/>
      <c r="SFC232" s="135"/>
      <c r="SFD232" s="135"/>
      <c r="SFE232" s="135"/>
      <c r="SFF232" s="135"/>
      <c r="SFG232" s="135"/>
      <c r="SFH232" s="135"/>
      <c r="SFI232" s="135"/>
      <c r="SFJ232" s="135"/>
      <c r="SFK232" s="135"/>
      <c r="SFL232" s="135"/>
      <c r="SFM232" s="135"/>
      <c r="SFN232" s="135"/>
      <c r="SFO232" s="135"/>
      <c r="SFP232" s="135"/>
      <c r="SFQ232" s="135"/>
      <c r="SFR232" s="135"/>
      <c r="SFS232" s="135"/>
      <c r="SFT232" s="135"/>
      <c r="SFU232" s="135"/>
      <c r="SFV232" s="135"/>
      <c r="SFW232" s="135"/>
      <c r="SFX232" s="135"/>
      <c r="SFY232" s="135"/>
      <c r="SFZ232" s="135"/>
      <c r="SGA232" s="135"/>
      <c r="SGB232" s="135"/>
      <c r="SGC232" s="135"/>
      <c r="SGD232" s="135"/>
      <c r="SGE232" s="135"/>
      <c r="SGF232" s="135"/>
      <c r="SGG232" s="135"/>
      <c r="SGH232" s="135"/>
      <c r="SGI232" s="135"/>
      <c r="SGJ232" s="135"/>
      <c r="SGK232" s="135"/>
      <c r="SGL232" s="135"/>
      <c r="SGM232" s="135"/>
      <c r="SGN232" s="135"/>
      <c r="SGO232" s="135"/>
      <c r="SGP232" s="135"/>
      <c r="SGQ232" s="135"/>
      <c r="SGR232" s="135"/>
      <c r="SGS232" s="135"/>
      <c r="SGT232" s="135"/>
      <c r="SGU232" s="135"/>
      <c r="SGV232" s="135"/>
      <c r="SGW232" s="135"/>
      <c r="SGX232" s="135"/>
      <c r="SGY232" s="135"/>
      <c r="SGZ232" s="135"/>
      <c r="SHA232" s="135"/>
      <c r="SHB232" s="135"/>
      <c r="SHC232" s="135"/>
      <c r="SHD232" s="135"/>
      <c r="SHE232" s="135"/>
      <c r="SHF232" s="135"/>
      <c r="SHG232" s="135"/>
      <c r="SHH232" s="135"/>
      <c r="SHI232" s="135"/>
      <c r="SHJ232" s="135"/>
      <c r="SHK232" s="135"/>
      <c r="SHL232" s="135"/>
      <c r="SHM232" s="135"/>
      <c r="SHN232" s="135"/>
      <c r="SHO232" s="135"/>
      <c r="SHP232" s="135"/>
      <c r="SHQ232" s="135"/>
      <c r="SHR232" s="135"/>
      <c r="SHS232" s="135"/>
      <c r="SHT232" s="135"/>
      <c r="SHU232" s="135"/>
      <c r="SHV232" s="135"/>
      <c r="SHW232" s="135"/>
      <c r="SHX232" s="135"/>
      <c r="SHY232" s="135"/>
      <c r="SHZ232" s="135"/>
      <c r="SIA232" s="135"/>
      <c r="SIB232" s="135"/>
      <c r="SIC232" s="135"/>
      <c r="SID232" s="135"/>
      <c r="SIE232" s="135"/>
      <c r="SIF232" s="135"/>
      <c r="SIG232" s="135"/>
      <c r="SIH232" s="135"/>
      <c r="SII232" s="135"/>
      <c r="SIJ232" s="135"/>
      <c r="SIK232" s="135"/>
      <c r="SIL232" s="135"/>
      <c r="SIM232" s="135"/>
      <c r="SIN232" s="135"/>
      <c r="SIO232" s="135"/>
      <c r="SIP232" s="135"/>
      <c r="SIQ232" s="135"/>
      <c r="SIR232" s="135"/>
      <c r="SIS232" s="135"/>
      <c r="SIT232" s="135"/>
      <c r="SIU232" s="135"/>
      <c r="SIV232" s="135"/>
      <c r="SIW232" s="135"/>
      <c r="SIX232" s="135"/>
      <c r="SIY232" s="135"/>
      <c r="SIZ232" s="135"/>
      <c r="SJA232" s="135"/>
      <c r="SJB232" s="135"/>
      <c r="SJC232" s="135"/>
      <c r="SJD232" s="135"/>
      <c r="SJE232" s="135"/>
      <c r="SJF232" s="135"/>
      <c r="SJG232" s="135"/>
      <c r="SJH232" s="135"/>
      <c r="SJI232" s="135"/>
      <c r="SJJ232" s="135"/>
      <c r="SJK232" s="135"/>
      <c r="SJL232" s="135"/>
      <c r="SJM232" s="135"/>
      <c r="SJN232" s="135"/>
      <c r="SJO232" s="135"/>
      <c r="SJP232" s="135"/>
      <c r="SJQ232" s="135"/>
      <c r="SJR232" s="135"/>
      <c r="SJS232" s="135"/>
      <c r="SJT232" s="135"/>
      <c r="SJU232" s="135"/>
      <c r="SJV232" s="135"/>
      <c r="SJW232" s="135"/>
      <c r="SJX232" s="135"/>
      <c r="SJY232" s="135"/>
      <c r="SJZ232" s="135"/>
      <c r="SKA232" s="135"/>
      <c r="SKB232" s="135"/>
      <c r="SKC232" s="135"/>
      <c r="SKD232" s="135"/>
      <c r="SKE232" s="135"/>
      <c r="SKF232" s="135"/>
      <c r="SKG232" s="135"/>
      <c r="SKH232" s="135"/>
      <c r="SKI232" s="135"/>
      <c r="SKJ232" s="135"/>
      <c r="SKK232" s="135"/>
      <c r="SKL232" s="135"/>
      <c r="SKM232" s="135"/>
      <c r="SKN232" s="135"/>
      <c r="SKO232" s="135"/>
      <c r="SKP232" s="135"/>
      <c r="SKQ232" s="135"/>
      <c r="SKR232" s="135"/>
      <c r="SKS232" s="135"/>
      <c r="SKT232" s="135"/>
      <c r="SKU232" s="135"/>
      <c r="SKV232" s="135"/>
      <c r="SKW232" s="135"/>
      <c r="SKX232" s="135"/>
      <c r="SKY232" s="135"/>
      <c r="SKZ232" s="135"/>
      <c r="SLA232" s="135"/>
      <c r="SLB232" s="135"/>
      <c r="SLC232" s="135"/>
      <c r="SLD232" s="135"/>
      <c r="SLE232" s="135"/>
      <c r="SLF232" s="135"/>
      <c r="SLG232" s="135"/>
      <c r="SLH232" s="135"/>
      <c r="SLI232" s="135"/>
      <c r="SLJ232" s="135"/>
      <c r="SLK232" s="135"/>
      <c r="SLL232" s="135"/>
      <c r="SLM232" s="135"/>
      <c r="SLN232" s="135"/>
      <c r="SLO232" s="135"/>
      <c r="SLP232" s="135"/>
      <c r="SLQ232" s="135"/>
      <c r="SLR232" s="135"/>
      <c r="SLS232" s="135"/>
      <c r="SLT232" s="135"/>
      <c r="SLU232" s="135"/>
      <c r="SLV232" s="135"/>
      <c r="SLW232" s="135"/>
      <c r="SLX232" s="135"/>
      <c r="SLY232" s="135"/>
      <c r="SLZ232" s="135"/>
      <c r="SMA232" s="135"/>
      <c r="SMB232" s="135"/>
      <c r="SMC232" s="135"/>
      <c r="SMD232" s="135"/>
      <c r="SME232" s="135"/>
      <c r="SMF232" s="135"/>
      <c r="SMG232" s="135"/>
      <c r="SMH232" s="135"/>
      <c r="SMI232" s="135"/>
      <c r="SMJ232" s="135"/>
      <c r="SMK232" s="135"/>
      <c r="SML232" s="135"/>
      <c r="SMM232" s="135"/>
      <c r="SMN232" s="135"/>
      <c r="SMO232" s="135"/>
      <c r="SMP232" s="135"/>
      <c r="SMQ232" s="135"/>
      <c r="SMR232" s="135"/>
      <c r="SMS232" s="135"/>
      <c r="SMT232" s="135"/>
      <c r="SMU232" s="135"/>
      <c r="SMV232" s="135"/>
      <c r="SMW232" s="135"/>
      <c r="SMX232" s="135"/>
      <c r="SMY232" s="135"/>
      <c r="SMZ232" s="135"/>
      <c r="SNA232" s="135"/>
      <c r="SNB232" s="135"/>
      <c r="SNC232" s="135"/>
      <c r="SND232" s="135"/>
      <c r="SNE232" s="135"/>
      <c r="SNF232" s="135"/>
      <c r="SNG232" s="135"/>
      <c r="SNH232" s="135"/>
      <c r="SNI232" s="135"/>
      <c r="SNJ232" s="135"/>
      <c r="SNK232" s="135"/>
      <c r="SNL232" s="135"/>
      <c r="SNM232" s="135"/>
      <c r="SNN232" s="135"/>
      <c r="SNO232" s="135"/>
      <c r="SNP232" s="135"/>
      <c r="SNQ232" s="135"/>
      <c r="SNR232" s="135"/>
      <c r="SNS232" s="135"/>
      <c r="SNT232" s="135"/>
      <c r="SNU232" s="135"/>
      <c r="SNV232" s="135"/>
      <c r="SNW232" s="135"/>
      <c r="SNX232" s="135"/>
      <c r="SNY232" s="135"/>
      <c r="SNZ232" s="135"/>
      <c r="SOA232" s="135"/>
      <c r="SOB232" s="135"/>
      <c r="SOC232" s="135"/>
      <c r="SOD232" s="135"/>
      <c r="SOE232" s="135"/>
      <c r="SOF232" s="135"/>
      <c r="SOG232" s="135"/>
      <c r="SOH232" s="135"/>
      <c r="SOI232" s="135"/>
      <c r="SOJ232" s="135"/>
      <c r="SOK232" s="135"/>
      <c r="SOL232" s="135"/>
      <c r="SOM232" s="135"/>
      <c r="SON232" s="135"/>
      <c r="SOO232" s="135"/>
      <c r="SOP232" s="135"/>
      <c r="SOQ232" s="135"/>
      <c r="SOR232" s="135"/>
      <c r="SOS232" s="135"/>
      <c r="SOT232" s="135"/>
      <c r="SOU232" s="135"/>
      <c r="SOV232" s="135"/>
      <c r="SOW232" s="135"/>
      <c r="SOX232" s="135"/>
      <c r="SOY232" s="135"/>
      <c r="SOZ232" s="135"/>
      <c r="SPA232" s="135"/>
      <c r="SPB232" s="135"/>
      <c r="SPC232" s="135"/>
      <c r="SPD232" s="135"/>
      <c r="SPE232" s="135"/>
      <c r="SPF232" s="135"/>
      <c r="SPG232" s="135"/>
      <c r="SPH232" s="135"/>
      <c r="SPI232" s="135"/>
      <c r="SPJ232" s="135"/>
      <c r="SPK232" s="135"/>
      <c r="SPL232" s="135"/>
      <c r="SPM232" s="135"/>
      <c r="SPN232" s="135"/>
      <c r="SPO232" s="135"/>
      <c r="SPP232" s="135"/>
      <c r="SPQ232" s="135"/>
      <c r="SPR232" s="135"/>
      <c r="SPS232" s="135"/>
      <c r="SPT232" s="135"/>
      <c r="SPU232" s="135"/>
      <c r="SPV232" s="135"/>
      <c r="SPW232" s="135"/>
      <c r="SPX232" s="135"/>
      <c r="SPY232" s="135"/>
      <c r="SPZ232" s="135"/>
      <c r="SQA232" s="135"/>
      <c r="SQB232" s="135"/>
      <c r="SQC232" s="135"/>
      <c r="SQD232" s="135"/>
      <c r="SQE232" s="135"/>
      <c r="SQF232" s="135"/>
      <c r="SQG232" s="135"/>
      <c r="SQH232" s="135"/>
      <c r="SQI232" s="135"/>
      <c r="SQJ232" s="135"/>
      <c r="SQK232" s="135"/>
      <c r="SQL232" s="135"/>
      <c r="SQM232" s="135"/>
      <c r="SQN232" s="135"/>
      <c r="SQO232" s="135"/>
      <c r="SQP232" s="135"/>
      <c r="SQQ232" s="135"/>
      <c r="SQR232" s="135"/>
      <c r="SQS232" s="135"/>
      <c r="SQT232" s="135"/>
      <c r="SQU232" s="135"/>
      <c r="SQV232" s="135"/>
      <c r="SQW232" s="135"/>
      <c r="SQX232" s="135"/>
      <c r="SQY232" s="135"/>
      <c r="SQZ232" s="135"/>
      <c r="SRA232" s="135"/>
      <c r="SRB232" s="135"/>
      <c r="SRC232" s="135"/>
      <c r="SRD232" s="135"/>
      <c r="SRE232" s="135"/>
      <c r="SRF232" s="135"/>
      <c r="SRG232" s="135"/>
      <c r="SRH232" s="135"/>
      <c r="SRI232" s="135"/>
      <c r="SRJ232" s="135"/>
      <c r="SRK232" s="135"/>
      <c r="SRL232" s="135"/>
      <c r="SRM232" s="135"/>
      <c r="SRN232" s="135"/>
      <c r="SRO232" s="135"/>
      <c r="SRP232" s="135"/>
      <c r="SRQ232" s="135"/>
      <c r="SRR232" s="135"/>
      <c r="SRS232" s="135"/>
      <c r="SRT232" s="135"/>
      <c r="SRU232" s="135"/>
      <c r="SRV232" s="135"/>
      <c r="SRW232" s="135"/>
      <c r="SRX232" s="135"/>
      <c r="SRY232" s="135"/>
      <c r="SRZ232" s="135"/>
      <c r="SSA232" s="135"/>
      <c r="SSB232" s="135"/>
      <c r="SSC232" s="135"/>
      <c r="SSD232" s="135"/>
      <c r="SSE232" s="135"/>
      <c r="SSF232" s="135"/>
      <c r="SSG232" s="135"/>
      <c r="SSH232" s="135"/>
      <c r="SSI232" s="135"/>
      <c r="SSJ232" s="135"/>
      <c r="SSK232" s="135"/>
      <c r="SSL232" s="135"/>
      <c r="SSM232" s="135"/>
      <c r="SSN232" s="135"/>
      <c r="SSO232" s="135"/>
      <c r="SSP232" s="135"/>
      <c r="SSQ232" s="135"/>
      <c r="SSR232" s="135"/>
      <c r="SSS232" s="135"/>
      <c r="SST232" s="135"/>
      <c r="SSU232" s="135"/>
      <c r="SSV232" s="135"/>
      <c r="SSW232" s="135"/>
      <c r="SSX232" s="135"/>
      <c r="SSY232" s="135"/>
      <c r="SSZ232" s="135"/>
      <c r="STA232" s="135"/>
      <c r="STB232" s="135"/>
      <c r="STC232" s="135"/>
      <c r="STD232" s="135"/>
      <c r="STE232" s="135"/>
      <c r="STF232" s="135"/>
      <c r="STG232" s="135"/>
      <c r="STH232" s="135"/>
      <c r="STI232" s="135"/>
      <c r="STJ232" s="135"/>
      <c r="STK232" s="135"/>
      <c r="STL232" s="135"/>
      <c r="STM232" s="135"/>
      <c r="STN232" s="135"/>
      <c r="STO232" s="135"/>
      <c r="STP232" s="135"/>
      <c r="STQ232" s="135"/>
      <c r="STR232" s="135"/>
      <c r="STS232" s="135"/>
      <c r="STT232" s="135"/>
      <c r="STU232" s="135"/>
      <c r="STV232" s="135"/>
      <c r="STW232" s="135"/>
      <c r="STX232" s="135"/>
      <c r="STY232" s="135"/>
      <c r="STZ232" s="135"/>
      <c r="SUA232" s="135"/>
      <c r="SUB232" s="135"/>
      <c r="SUC232" s="135"/>
      <c r="SUD232" s="135"/>
      <c r="SUE232" s="135"/>
      <c r="SUF232" s="135"/>
      <c r="SUG232" s="135"/>
      <c r="SUH232" s="135"/>
      <c r="SUI232" s="135"/>
      <c r="SUJ232" s="135"/>
      <c r="SUK232" s="135"/>
      <c r="SUL232" s="135"/>
      <c r="SUM232" s="135"/>
      <c r="SUN232" s="135"/>
      <c r="SUO232" s="135"/>
      <c r="SUP232" s="135"/>
      <c r="SUQ232" s="135"/>
      <c r="SUR232" s="135"/>
      <c r="SUS232" s="135"/>
      <c r="SUT232" s="135"/>
      <c r="SUU232" s="135"/>
      <c r="SUV232" s="135"/>
      <c r="SUW232" s="135"/>
      <c r="SUX232" s="135"/>
      <c r="SUY232" s="135"/>
      <c r="SUZ232" s="135"/>
      <c r="SVA232" s="135"/>
      <c r="SVB232" s="135"/>
      <c r="SVC232" s="135"/>
      <c r="SVD232" s="135"/>
      <c r="SVE232" s="135"/>
      <c r="SVF232" s="135"/>
      <c r="SVG232" s="135"/>
      <c r="SVH232" s="135"/>
      <c r="SVI232" s="135"/>
      <c r="SVJ232" s="135"/>
      <c r="SVK232" s="135"/>
      <c r="SVL232" s="135"/>
      <c r="SVM232" s="135"/>
      <c r="SVN232" s="135"/>
      <c r="SVO232" s="135"/>
      <c r="SVP232" s="135"/>
      <c r="SVQ232" s="135"/>
      <c r="SVR232" s="135"/>
      <c r="SVS232" s="135"/>
      <c r="SVT232" s="135"/>
      <c r="SVU232" s="135"/>
      <c r="SVV232" s="135"/>
      <c r="SVW232" s="135"/>
      <c r="SVX232" s="135"/>
      <c r="SVY232" s="135"/>
      <c r="SVZ232" s="135"/>
      <c r="SWA232" s="135"/>
      <c r="SWB232" s="135"/>
      <c r="SWC232" s="135"/>
      <c r="SWD232" s="135"/>
      <c r="SWE232" s="135"/>
      <c r="SWF232" s="135"/>
      <c r="SWG232" s="135"/>
      <c r="SWH232" s="135"/>
      <c r="SWI232" s="135"/>
      <c r="SWJ232" s="135"/>
      <c r="SWK232" s="135"/>
      <c r="SWL232" s="135"/>
      <c r="SWM232" s="135"/>
      <c r="SWN232" s="135"/>
      <c r="SWO232" s="135"/>
      <c r="SWP232" s="135"/>
      <c r="SWQ232" s="135"/>
      <c r="SWR232" s="135"/>
      <c r="SWS232" s="135"/>
      <c r="SWT232" s="135"/>
      <c r="SWU232" s="135"/>
      <c r="SWV232" s="135"/>
      <c r="SWW232" s="135"/>
      <c r="SWX232" s="135"/>
      <c r="SWY232" s="135"/>
      <c r="SWZ232" s="135"/>
      <c r="SXA232" s="135"/>
      <c r="SXB232" s="135"/>
      <c r="SXC232" s="135"/>
      <c r="SXD232" s="135"/>
      <c r="SXE232" s="135"/>
      <c r="SXF232" s="135"/>
      <c r="SXG232" s="135"/>
      <c r="SXH232" s="135"/>
      <c r="SXI232" s="135"/>
      <c r="SXJ232" s="135"/>
      <c r="SXK232" s="135"/>
      <c r="SXL232" s="135"/>
      <c r="SXM232" s="135"/>
      <c r="SXN232" s="135"/>
      <c r="SXO232" s="135"/>
      <c r="SXP232" s="135"/>
      <c r="SXQ232" s="135"/>
      <c r="SXR232" s="135"/>
      <c r="SXS232" s="135"/>
      <c r="SXT232" s="135"/>
      <c r="SXU232" s="135"/>
      <c r="SXV232" s="135"/>
      <c r="SXW232" s="135"/>
      <c r="SXX232" s="135"/>
      <c r="SXY232" s="135"/>
      <c r="SXZ232" s="135"/>
      <c r="SYA232" s="135"/>
      <c r="SYB232" s="135"/>
      <c r="SYC232" s="135"/>
      <c r="SYD232" s="135"/>
      <c r="SYE232" s="135"/>
      <c r="SYF232" s="135"/>
      <c r="SYG232" s="135"/>
      <c r="SYH232" s="135"/>
      <c r="SYI232" s="135"/>
      <c r="SYJ232" s="135"/>
      <c r="SYK232" s="135"/>
      <c r="SYL232" s="135"/>
      <c r="SYM232" s="135"/>
      <c r="SYN232" s="135"/>
      <c r="SYO232" s="135"/>
      <c r="SYP232" s="135"/>
      <c r="SYQ232" s="135"/>
      <c r="SYR232" s="135"/>
      <c r="SYS232" s="135"/>
      <c r="SYT232" s="135"/>
      <c r="SYU232" s="135"/>
      <c r="SYV232" s="135"/>
      <c r="SYW232" s="135"/>
      <c r="SYX232" s="135"/>
      <c r="SYY232" s="135"/>
      <c r="SYZ232" s="135"/>
      <c r="SZA232" s="135"/>
      <c r="SZB232" s="135"/>
      <c r="SZC232" s="135"/>
      <c r="SZD232" s="135"/>
      <c r="SZE232" s="135"/>
      <c r="SZF232" s="135"/>
      <c r="SZG232" s="135"/>
      <c r="SZH232" s="135"/>
      <c r="SZI232" s="135"/>
      <c r="SZJ232" s="135"/>
      <c r="SZK232" s="135"/>
      <c r="SZL232" s="135"/>
      <c r="SZM232" s="135"/>
      <c r="SZN232" s="135"/>
      <c r="SZO232" s="135"/>
      <c r="SZP232" s="135"/>
      <c r="SZQ232" s="135"/>
      <c r="SZR232" s="135"/>
      <c r="SZS232" s="135"/>
      <c r="SZT232" s="135"/>
      <c r="SZU232" s="135"/>
      <c r="SZV232" s="135"/>
      <c r="SZW232" s="135"/>
      <c r="SZX232" s="135"/>
      <c r="SZY232" s="135"/>
      <c r="SZZ232" s="135"/>
      <c r="TAA232" s="135"/>
      <c r="TAB232" s="135"/>
      <c r="TAC232" s="135"/>
      <c r="TAD232" s="135"/>
      <c r="TAE232" s="135"/>
      <c r="TAF232" s="135"/>
      <c r="TAG232" s="135"/>
      <c r="TAH232" s="135"/>
      <c r="TAI232" s="135"/>
      <c r="TAJ232" s="135"/>
      <c r="TAK232" s="135"/>
      <c r="TAL232" s="135"/>
      <c r="TAM232" s="135"/>
      <c r="TAN232" s="135"/>
      <c r="TAO232" s="135"/>
      <c r="TAP232" s="135"/>
      <c r="TAQ232" s="135"/>
      <c r="TAR232" s="135"/>
      <c r="TAS232" s="135"/>
      <c r="TAT232" s="135"/>
      <c r="TAU232" s="135"/>
      <c r="TAV232" s="135"/>
      <c r="TAW232" s="135"/>
      <c r="TAX232" s="135"/>
      <c r="TAY232" s="135"/>
      <c r="TAZ232" s="135"/>
      <c r="TBA232" s="135"/>
      <c r="TBB232" s="135"/>
      <c r="TBC232" s="135"/>
      <c r="TBD232" s="135"/>
      <c r="TBE232" s="135"/>
      <c r="TBF232" s="135"/>
      <c r="TBG232" s="135"/>
      <c r="TBH232" s="135"/>
      <c r="TBI232" s="135"/>
      <c r="TBJ232" s="135"/>
      <c r="TBK232" s="135"/>
      <c r="TBL232" s="135"/>
      <c r="TBM232" s="135"/>
      <c r="TBN232" s="135"/>
      <c r="TBO232" s="135"/>
      <c r="TBP232" s="135"/>
      <c r="TBQ232" s="135"/>
      <c r="TBR232" s="135"/>
      <c r="TBS232" s="135"/>
      <c r="TBT232" s="135"/>
      <c r="TBU232" s="135"/>
      <c r="TBV232" s="135"/>
      <c r="TBW232" s="135"/>
      <c r="TBX232" s="135"/>
      <c r="TBY232" s="135"/>
      <c r="TBZ232" s="135"/>
      <c r="TCA232" s="135"/>
      <c r="TCB232" s="135"/>
      <c r="TCC232" s="135"/>
      <c r="TCD232" s="135"/>
      <c r="TCE232" s="135"/>
      <c r="TCF232" s="135"/>
      <c r="TCG232" s="135"/>
      <c r="TCH232" s="135"/>
      <c r="TCI232" s="135"/>
      <c r="TCJ232" s="135"/>
      <c r="TCK232" s="135"/>
      <c r="TCL232" s="135"/>
      <c r="TCM232" s="135"/>
      <c r="TCN232" s="135"/>
      <c r="TCO232" s="135"/>
      <c r="TCP232" s="135"/>
      <c r="TCQ232" s="135"/>
      <c r="TCR232" s="135"/>
      <c r="TCS232" s="135"/>
      <c r="TCT232" s="135"/>
      <c r="TCU232" s="135"/>
      <c r="TCV232" s="135"/>
      <c r="TCW232" s="135"/>
      <c r="TCX232" s="135"/>
      <c r="TCY232" s="135"/>
      <c r="TCZ232" s="135"/>
      <c r="TDA232" s="135"/>
      <c r="TDB232" s="135"/>
      <c r="TDC232" s="135"/>
      <c r="TDD232" s="135"/>
      <c r="TDE232" s="135"/>
      <c r="TDF232" s="135"/>
      <c r="TDG232" s="135"/>
      <c r="TDH232" s="135"/>
      <c r="TDI232" s="135"/>
      <c r="TDJ232" s="135"/>
      <c r="TDK232" s="135"/>
      <c r="TDL232" s="135"/>
      <c r="TDM232" s="135"/>
      <c r="TDN232" s="135"/>
      <c r="TDO232" s="135"/>
      <c r="TDP232" s="135"/>
      <c r="TDQ232" s="135"/>
      <c r="TDR232" s="135"/>
      <c r="TDS232" s="135"/>
      <c r="TDT232" s="135"/>
      <c r="TDU232" s="135"/>
      <c r="TDV232" s="135"/>
      <c r="TDW232" s="135"/>
      <c r="TDX232" s="135"/>
      <c r="TDY232" s="135"/>
      <c r="TDZ232" s="135"/>
      <c r="TEA232" s="135"/>
      <c r="TEB232" s="135"/>
      <c r="TEC232" s="135"/>
      <c r="TED232" s="135"/>
      <c r="TEE232" s="135"/>
      <c r="TEF232" s="135"/>
      <c r="TEG232" s="135"/>
      <c r="TEH232" s="135"/>
      <c r="TEI232" s="135"/>
      <c r="TEJ232" s="135"/>
      <c r="TEK232" s="135"/>
      <c r="TEL232" s="135"/>
      <c r="TEM232" s="135"/>
      <c r="TEN232" s="135"/>
      <c r="TEO232" s="135"/>
      <c r="TEP232" s="135"/>
      <c r="TEQ232" s="135"/>
      <c r="TER232" s="135"/>
      <c r="TES232" s="135"/>
      <c r="TET232" s="135"/>
      <c r="TEU232" s="135"/>
      <c r="TEV232" s="135"/>
      <c r="TEW232" s="135"/>
      <c r="TEX232" s="135"/>
      <c r="TEY232" s="135"/>
      <c r="TEZ232" s="135"/>
      <c r="TFA232" s="135"/>
      <c r="TFB232" s="135"/>
      <c r="TFC232" s="135"/>
      <c r="TFD232" s="135"/>
      <c r="TFE232" s="135"/>
      <c r="TFF232" s="135"/>
      <c r="TFG232" s="135"/>
      <c r="TFH232" s="135"/>
      <c r="TFI232" s="135"/>
      <c r="TFJ232" s="135"/>
      <c r="TFK232" s="135"/>
      <c r="TFL232" s="135"/>
      <c r="TFM232" s="135"/>
      <c r="TFN232" s="135"/>
      <c r="TFO232" s="135"/>
      <c r="TFP232" s="135"/>
      <c r="TFQ232" s="135"/>
      <c r="TFR232" s="135"/>
      <c r="TFS232" s="135"/>
      <c r="TFT232" s="135"/>
      <c r="TFU232" s="135"/>
      <c r="TFV232" s="135"/>
      <c r="TFW232" s="135"/>
      <c r="TFX232" s="135"/>
      <c r="TFY232" s="135"/>
      <c r="TFZ232" s="135"/>
      <c r="TGA232" s="135"/>
      <c r="TGB232" s="135"/>
      <c r="TGC232" s="135"/>
      <c r="TGD232" s="135"/>
      <c r="TGE232" s="135"/>
      <c r="TGF232" s="135"/>
      <c r="TGG232" s="135"/>
      <c r="TGH232" s="135"/>
      <c r="TGI232" s="135"/>
      <c r="TGJ232" s="135"/>
      <c r="TGK232" s="135"/>
      <c r="TGL232" s="135"/>
      <c r="TGM232" s="135"/>
      <c r="TGN232" s="135"/>
      <c r="TGO232" s="135"/>
      <c r="TGP232" s="135"/>
      <c r="TGQ232" s="135"/>
      <c r="TGR232" s="135"/>
      <c r="TGS232" s="135"/>
      <c r="TGT232" s="135"/>
      <c r="TGU232" s="135"/>
      <c r="TGV232" s="135"/>
      <c r="TGW232" s="135"/>
      <c r="TGX232" s="135"/>
      <c r="TGY232" s="135"/>
      <c r="TGZ232" s="135"/>
      <c r="THA232" s="135"/>
      <c r="THB232" s="135"/>
      <c r="THC232" s="135"/>
      <c r="THD232" s="135"/>
      <c r="THE232" s="135"/>
      <c r="THF232" s="135"/>
      <c r="THG232" s="135"/>
      <c r="THH232" s="135"/>
      <c r="THI232" s="135"/>
      <c r="THJ232" s="135"/>
      <c r="THK232" s="135"/>
      <c r="THL232" s="135"/>
      <c r="THM232" s="135"/>
      <c r="THN232" s="135"/>
      <c r="THO232" s="135"/>
      <c r="THP232" s="135"/>
      <c r="THQ232" s="135"/>
      <c r="THR232" s="135"/>
      <c r="THS232" s="135"/>
      <c r="THT232" s="135"/>
      <c r="THU232" s="135"/>
      <c r="THV232" s="135"/>
      <c r="THW232" s="135"/>
      <c r="THX232" s="135"/>
      <c r="THY232" s="135"/>
      <c r="THZ232" s="135"/>
      <c r="TIA232" s="135"/>
      <c r="TIB232" s="135"/>
      <c r="TIC232" s="135"/>
      <c r="TID232" s="135"/>
      <c r="TIE232" s="135"/>
      <c r="TIF232" s="135"/>
      <c r="TIG232" s="135"/>
      <c r="TIH232" s="135"/>
      <c r="TII232" s="135"/>
      <c r="TIJ232" s="135"/>
      <c r="TIK232" s="135"/>
      <c r="TIL232" s="135"/>
      <c r="TIM232" s="135"/>
      <c r="TIN232" s="135"/>
      <c r="TIO232" s="135"/>
      <c r="TIP232" s="135"/>
      <c r="TIQ232" s="135"/>
      <c r="TIR232" s="135"/>
      <c r="TIS232" s="135"/>
      <c r="TIT232" s="135"/>
      <c r="TIU232" s="135"/>
      <c r="TIV232" s="135"/>
      <c r="TIW232" s="135"/>
      <c r="TIX232" s="135"/>
      <c r="TIY232" s="135"/>
      <c r="TIZ232" s="135"/>
      <c r="TJA232" s="135"/>
      <c r="TJB232" s="135"/>
      <c r="TJC232" s="135"/>
      <c r="TJD232" s="135"/>
      <c r="TJE232" s="135"/>
      <c r="TJF232" s="135"/>
      <c r="TJG232" s="135"/>
      <c r="TJH232" s="135"/>
      <c r="TJI232" s="135"/>
      <c r="TJJ232" s="135"/>
      <c r="TJK232" s="135"/>
      <c r="TJL232" s="135"/>
      <c r="TJM232" s="135"/>
      <c r="TJN232" s="135"/>
      <c r="TJO232" s="135"/>
      <c r="TJP232" s="135"/>
      <c r="TJQ232" s="135"/>
      <c r="TJR232" s="135"/>
      <c r="TJS232" s="135"/>
      <c r="TJT232" s="135"/>
      <c r="TJU232" s="135"/>
      <c r="TJV232" s="135"/>
      <c r="TJW232" s="135"/>
      <c r="TJX232" s="135"/>
      <c r="TJY232" s="135"/>
      <c r="TJZ232" s="135"/>
      <c r="TKA232" s="135"/>
      <c r="TKB232" s="135"/>
      <c r="TKC232" s="135"/>
      <c r="TKD232" s="135"/>
      <c r="TKE232" s="135"/>
      <c r="TKF232" s="135"/>
      <c r="TKG232" s="135"/>
      <c r="TKH232" s="135"/>
      <c r="TKI232" s="135"/>
      <c r="TKJ232" s="135"/>
      <c r="TKK232" s="135"/>
      <c r="TKL232" s="135"/>
      <c r="TKM232" s="135"/>
      <c r="TKN232" s="135"/>
      <c r="TKO232" s="135"/>
      <c r="TKP232" s="135"/>
      <c r="TKQ232" s="135"/>
      <c r="TKR232" s="135"/>
      <c r="TKS232" s="135"/>
      <c r="TKT232" s="135"/>
      <c r="TKU232" s="135"/>
      <c r="TKV232" s="135"/>
      <c r="TKW232" s="135"/>
      <c r="TKX232" s="135"/>
      <c r="TKY232" s="135"/>
      <c r="TKZ232" s="135"/>
      <c r="TLA232" s="135"/>
      <c r="TLB232" s="135"/>
      <c r="TLC232" s="135"/>
      <c r="TLD232" s="135"/>
      <c r="TLE232" s="135"/>
      <c r="TLF232" s="135"/>
      <c r="TLG232" s="135"/>
      <c r="TLH232" s="135"/>
      <c r="TLI232" s="135"/>
      <c r="TLJ232" s="135"/>
      <c r="TLK232" s="135"/>
      <c r="TLL232" s="135"/>
      <c r="TLM232" s="135"/>
      <c r="TLN232" s="135"/>
      <c r="TLO232" s="135"/>
      <c r="TLP232" s="135"/>
      <c r="TLQ232" s="135"/>
      <c r="TLR232" s="135"/>
      <c r="TLS232" s="135"/>
      <c r="TLT232" s="135"/>
      <c r="TLU232" s="135"/>
      <c r="TLV232" s="135"/>
      <c r="TLW232" s="135"/>
      <c r="TLX232" s="135"/>
      <c r="TLY232" s="135"/>
      <c r="TLZ232" s="135"/>
      <c r="TMA232" s="135"/>
      <c r="TMB232" s="135"/>
      <c r="TMC232" s="135"/>
      <c r="TMD232" s="135"/>
      <c r="TME232" s="135"/>
      <c r="TMF232" s="135"/>
      <c r="TMG232" s="135"/>
      <c r="TMH232" s="135"/>
      <c r="TMI232" s="135"/>
      <c r="TMJ232" s="135"/>
      <c r="TMK232" s="135"/>
      <c r="TML232" s="135"/>
      <c r="TMM232" s="135"/>
      <c r="TMN232" s="135"/>
      <c r="TMO232" s="135"/>
      <c r="TMP232" s="135"/>
      <c r="TMQ232" s="135"/>
      <c r="TMR232" s="135"/>
      <c r="TMS232" s="135"/>
      <c r="TMT232" s="135"/>
      <c r="TMU232" s="135"/>
      <c r="TMV232" s="135"/>
      <c r="TMW232" s="135"/>
      <c r="TMX232" s="135"/>
      <c r="TMY232" s="135"/>
      <c r="TMZ232" s="135"/>
      <c r="TNA232" s="135"/>
      <c r="TNB232" s="135"/>
      <c r="TNC232" s="135"/>
      <c r="TND232" s="135"/>
      <c r="TNE232" s="135"/>
      <c r="TNF232" s="135"/>
      <c r="TNG232" s="135"/>
      <c r="TNH232" s="135"/>
      <c r="TNI232" s="135"/>
      <c r="TNJ232" s="135"/>
      <c r="TNK232" s="135"/>
      <c r="TNL232" s="135"/>
      <c r="TNM232" s="135"/>
      <c r="TNN232" s="135"/>
      <c r="TNO232" s="135"/>
      <c r="TNP232" s="135"/>
      <c r="TNQ232" s="135"/>
      <c r="TNR232" s="135"/>
      <c r="TNS232" s="135"/>
      <c r="TNT232" s="135"/>
      <c r="TNU232" s="135"/>
      <c r="TNV232" s="135"/>
      <c r="TNW232" s="135"/>
      <c r="TNX232" s="135"/>
      <c r="TNY232" s="135"/>
      <c r="TNZ232" s="135"/>
      <c r="TOA232" s="135"/>
      <c r="TOB232" s="135"/>
      <c r="TOC232" s="135"/>
      <c r="TOD232" s="135"/>
      <c r="TOE232" s="135"/>
      <c r="TOF232" s="135"/>
      <c r="TOG232" s="135"/>
      <c r="TOH232" s="135"/>
      <c r="TOI232" s="135"/>
      <c r="TOJ232" s="135"/>
      <c r="TOK232" s="135"/>
      <c r="TOL232" s="135"/>
      <c r="TOM232" s="135"/>
      <c r="TON232" s="135"/>
      <c r="TOO232" s="135"/>
      <c r="TOP232" s="135"/>
      <c r="TOQ232" s="135"/>
      <c r="TOR232" s="135"/>
      <c r="TOS232" s="135"/>
      <c r="TOT232" s="135"/>
      <c r="TOU232" s="135"/>
      <c r="TOV232" s="135"/>
      <c r="TOW232" s="135"/>
      <c r="TOX232" s="135"/>
      <c r="TOY232" s="135"/>
      <c r="TOZ232" s="135"/>
      <c r="TPA232" s="135"/>
      <c r="TPB232" s="135"/>
      <c r="TPC232" s="135"/>
      <c r="TPD232" s="135"/>
      <c r="TPE232" s="135"/>
      <c r="TPF232" s="135"/>
      <c r="TPG232" s="135"/>
      <c r="TPH232" s="135"/>
      <c r="TPI232" s="135"/>
      <c r="TPJ232" s="135"/>
      <c r="TPK232" s="135"/>
      <c r="TPL232" s="135"/>
      <c r="TPM232" s="135"/>
      <c r="TPN232" s="135"/>
      <c r="TPO232" s="135"/>
      <c r="TPP232" s="135"/>
      <c r="TPQ232" s="135"/>
      <c r="TPR232" s="135"/>
      <c r="TPS232" s="135"/>
      <c r="TPT232" s="135"/>
      <c r="TPU232" s="135"/>
      <c r="TPV232" s="135"/>
      <c r="TPW232" s="135"/>
      <c r="TPX232" s="135"/>
      <c r="TPY232" s="135"/>
      <c r="TPZ232" s="135"/>
      <c r="TQA232" s="135"/>
      <c r="TQB232" s="135"/>
      <c r="TQC232" s="135"/>
      <c r="TQD232" s="135"/>
      <c r="TQE232" s="135"/>
      <c r="TQF232" s="135"/>
      <c r="TQG232" s="135"/>
      <c r="TQH232" s="135"/>
      <c r="TQI232" s="135"/>
      <c r="TQJ232" s="135"/>
      <c r="TQK232" s="135"/>
      <c r="TQL232" s="135"/>
      <c r="TQM232" s="135"/>
      <c r="TQN232" s="135"/>
      <c r="TQO232" s="135"/>
      <c r="TQP232" s="135"/>
      <c r="TQQ232" s="135"/>
      <c r="TQR232" s="135"/>
      <c r="TQS232" s="135"/>
      <c r="TQT232" s="135"/>
      <c r="TQU232" s="135"/>
      <c r="TQV232" s="135"/>
      <c r="TQW232" s="135"/>
      <c r="TQX232" s="135"/>
      <c r="TQY232" s="135"/>
      <c r="TQZ232" s="135"/>
      <c r="TRA232" s="135"/>
      <c r="TRB232" s="135"/>
      <c r="TRC232" s="135"/>
      <c r="TRD232" s="135"/>
      <c r="TRE232" s="135"/>
      <c r="TRF232" s="135"/>
      <c r="TRG232" s="135"/>
      <c r="TRH232" s="135"/>
      <c r="TRI232" s="135"/>
      <c r="TRJ232" s="135"/>
      <c r="TRK232" s="135"/>
      <c r="TRL232" s="135"/>
      <c r="TRM232" s="135"/>
      <c r="TRN232" s="135"/>
      <c r="TRO232" s="135"/>
      <c r="TRP232" s="135"/>
      <c r="TRQ232" s="135"/>
      <c r="TRR232" s="135"/>
      <c r="TRS232" s="135"/>
      <c r="TRT232" s="135"/>
      <c r="TRU232" s="135"/>
      <c r="TRV232" s="135"/>
      <c r="TRW232" s="135"/>
      <c r="TRX232" s="135"/>
      <c r="TRY232" s="135"/>
      <c r="TRZ232" s="135"/>
      <c r="TSA232" s="135"/>
      <c r="TSB232" s="135"/>
      <c r="TSC232" s="135"/>
      <c r="TSD232" s="135"/>
      <c r="TSE232" s="135"/>
      <c r="TSF232" s="135"/>
      <c r="TSG232" s="135"/>
      <c r="TSH232" s="135"/>
      <c r="TSI232" s="135"/>
      <c r="TSJ232" s="135"/>
      <c r="TSK232" s="135"/>
      <c r="TSL232" s="135"/>
      <c r="TSM232" s="135"/>
      <c r="TSN232" s="135"/>
      <c r="TSO232" s="135"/>
      <c r="TSP232" s="135"/>
      <c r="TSQ232" s="135"/>
      <c r="TSR232" s="135"/>
      <c r="TSS232" s="135"/>
      <c r="TST232" s="135"/>
      <c r="TSU232" s="135"/>
      <c r="TSV232" s="135"/>
      <c r="TSW232" s="135"/>
      <c r="TSX232" s="135"/>
      <c r="TSY232" s="135"/>
      <c r="TSZ232" s="135"/>
      <c r="TTA232" s="135"/>
      <c r="TTB232" s="135"/>
      <c r="TTC232" s="135"/>
      <c r="TTD232" s="135"/>
      <c r="TTE232" s="135"/>
      <c r="TTF232" s="135"/>
      <c r="TTG232" s="135"/>
      <c r="TTH232" s="135"/>
      <c r="TTI232" s="135"/>
      <c r="TTJ232" s="135"/>
      <c r="TTK232" s="135"/>
      <c r="TTL232" s="135"/>
      <c r="TTM232" s="135"/>
      <c r="TTN232" s="135"/>
      <c r="TTO232" s="135"/>
      <c r="TTP232" s="135"/>
      <c r="TTQ232" s="135"/>
      <c r="TTR232" s="135"/>
      <c r="TTS232" s="135"/>
      <c r="TTT232" s="135"/>
      <c r="TTU232" s="135"/>
      <c r="TTV232" s="135"/>
      <c r="TTW232" s="135"/>
      <c r="TTX232" s="135"/>
      <c r="TTY232" s="135"/>
      <c r="TTZ232" s="135"/>
      <c r="TUA232" s="135"/>
      <c r="TUB232" s="135"/>
      <c r="TUC232" s="135"/>
      <c r="TUD232" s="135"/>
      <c r="TUE232" s="135"/>
      <c r="TUF232" s="135"/>
      <c r="TUG232" s="135"/>
      <c r="TUH232" s="135"/>
      <c r="TUI232" s="135"/>
      <c r="TUJ232" s="135"/>
      <c r="TUK232" s="135"/>
      <c r="TUL232" s="135"/>
      <c r="TUM232" s="135"/>
      <c r="TUN232" s="135"/>
      <c r="TUO232" s="135"/>
      <c r="TUP232" s="135"/>
      <c r="TUQ232" s="135"/>
      <c r="TUR232" s="135"/>
      <c r="TUS232" s="135"/>
      <c r="TUT232" s="135"/>
      <c r="TUU232" s="135"/>
      <c r="TUV232" s="135"/>
      <c r="TUW232" s="135"/>
      <c r="TUX232" s="135"/>
      <c r="TUY232" s="135"/>
      <c r="TUZ232" s="135"/>
      <c r="TVA232" s="135"/>
      <c r="TVB232" s="135"/>
      <c r="TVC232" s="135"/>
      <c r="TVD232" s="135"/>
      <c r="TVE232" s="135"/>
      <c r="TVF232" s="135"/>
      <c r="TVG232" s="135"/>
      <c r="TVH232" s="135"/>
      <c r="TVI232" s="135"/>
      <c r="TVJ232" s="135"/>
      <c r="TVK232" s="135"/>
      <c r="TVL232" s="135"/>
      <c r="TVM232" s="135"/>
      <c r="TVN232" s="135"/>
      <c r="TVO232" s="135"/>
      <c r="TVP232" s="135"/>
      <c r="TVQ232" s="135"/>
      <c r="TVR232" s="135"/>
      <c r="TVS232" s="135"/>
      <c r="TVT232" s="135"/>
      <c r="TVU232" s="135"/>
      <c r="TVV232" s="135"/>
      <c r="TVW232" s="135"/>
      <c r="TVX232" s="135"/>
      <c r="TVY232" s="135"/>
      <c r="TVZ232" s="135"/>
      <c r="TWA232" s="135"/>
      <c r="TWB232" s="135"/>
      <c r="TWC232" s="135"/>
      <c r="TWD232" s="135"/>
      <c r="TWE232" s="135"/>
      <c r="TWF232" s="135"/>
      <c r="TWG232" s="135"/>
      <c r="TWH232" s="135"/>
      <c r="TWI232" s="135"/>
      <c r="TWJ232" s="135"/>
      <c r="TWK232" s="135"/>
      <c r="TWL232" s="135"/>
      <c r="TWM232" s="135"/>
      <c r="TWN232" s="135"/>
      <c r="TWO232" s="135"/>
      <c r="TWP232" s="135"/>
      <c r="TWQ232" s="135"/>
      <c r="TWR232" s="135"/>
      <c r="TWS232" s="135"/>
      <c r="TWT232" s="135"/>
      <c r="TWU232" s="135"/>
      <c r="TWV232" s="135"/>
      <c r="TWW232" s="135"/>
      <c r="TWX232" s="135"/>
      <c r="TWY232" s="135"/>
      <c r="TWZ232" s="135"/>
      <c r="TXA232" s="135"/>
      <c r="TXB232" s="135"/>
      <c r="TXC232" s="135"/>
      <c r="TXD232" s="135"/>
      <c r="TXE232" s="135"/>
      <c r="TXF232" s="135"/>
      <c r="TXG232" s="135"/>
      <c r="TXH232" s="135"/>
      <c r="TXI232" s="135"/>
      <c r="TXJ232" s="135"/>
      <c r="TXK232" s="135"/>
      <c r="TXL232" s="135"/>
      <c r="TXM232" s="135"/>
      <c r="TXN232" s="135"/>
      <c r="TXO232" s="135"/>
      <c r="TXP232" s="135"/>
      <c r="TXQ232" s="135"/>
      <c r="TXR232" s="135"/>
      <c r="TXS232" s="135"/>
      <c r="TXT232" s="135"/>
      <c r="TXU232" s="135"/>
      <c r="TXV232" s="135"/>
      <c r="TXW232" s="135"/>
      <c r="TXX232" s="135"/>
      <c r="TXY232" s="135"/>
      <c r="TXZ232" s="135"/>
      <c r="TYA232" s="135"/>
      <c r="TYB232" s="135"/>
      <c r="TYC232" s="135"/>
      <c r="TYD232" s="135"/>
      <c r="TYE232" s="135"/>
      <c r="TYF232" s="135"/>
      <c r="TYG232" s="135"/>
      <c r="TYH232" s="135"/>
      <c r="TYI232" s="135"/>
      <c r="TYJ232" s="135"/>
      <c r="TYK232" s="135"/>
      <c r="TYL232" s="135"/>
      <c r="TYM232" s="135"/>
      <c r="TYN232" s="135"/>
      <c r="TYO232" s="135"/>
      <c r="TYP232" s="135"/>
      <c r="TYQ232" s="135"/>
      <c r="TYR232" s="135"/>
      <c r="TYS232" s="135"/>
      <c r="TYT232" s="135"/>
      <c r="TYU232" s="135"/>
      <c r="TYV232" s="135"/>
      <c r="TYW232" s="135"/>
      <c r="TYX232" s="135"/>
      <c r="TYY232" s="135"/>
      <c r="TYZ232" s="135"/>
      <c r="TZA232" s="135"/>
      <c r="TZB232" s="135"/>
      <c r="TZC232" s="135"/>
      <c r="TZD232" s="135"/>
      <c r="TZE232" s="135"/>
      <c r="TZF232" s="135"/>
      <c r="TZG232" s="135"/>
      <c r="TZH232" s="135"/>
      <c r="TZI232" s="135"/>
      <c r="TZJ232" s="135"/>
      <c r="TZK232" s="135"/>
      <c r="TZL232" s="135"/>
      <c r="TZM232" s="135"/>
      <c r="TZN232" s="135"/>
      <c r="TZO232" s="135"/>
      <c r="TZP232" s="135"/>
      <c r="TZQ232" s="135"/>
      <c r="TZR232" s="135"/>
      <c r="TZS232" s="135"/>
      <c r="TZT232" s="135"/>
      <c r="TZU232" s="135"/>
      <c r="TZV232" s="135"/>
      <c r="TZW232" s="135"/>
      <c r="TZX232" s="135"/>
      <c r="TZY232" s="135"/>
      <c r="TZZ232" s="135"/>
      <c r="UAA232" s="135"/>
      <c r="UAB232" s="135"/>
      <c r="UAC232" s="135"/>
      <c r="UAD232" s="135"/>
      <c r="UAE232" s="135"/>
      <c r="UAF232" s="135"/>
      <c r="UAG232" s="135"/>
      <c r="UAH232" s="135"/>
      <c r="UAI232" s="135"/>
      <c r="UAJ232" s="135"/>
      <c r="UAK232" s="135"/>
      <c r="UAL232" s="135"/>
      <c r="UAM232" s="135"/>
      <c r="UAN232" s="135"/>
      <c r="UAO232" s="135"/>
      <c r="UAP232" s="135"/>
      <c r="UAQ232" s="135"/>
      <c r="UAR232" s="135"/>
      <c r="UAS232" s="135"/>
      <c r="UAT232" s="135"/>
      <c r="UAU232" s="135"/>
      <c r="UAV232" s="135"/>
      <c r="UAW232" s="135"/>
      <c r="UAX232" s="135"/>
      <c r="UAY232" s="135"/>
      <c r="UAZ232" s="135"/>
      <c r="UBA232" s="135"/>
      <c r="UBB232" s="135"/>
      <c r="UBC232" s="135"/>
      <c r="UBD232" s="135"/>
      <c r="UBE232" s="135"/>
      <c r="UBF232" s="135"/>
      <c r="UBG232" s="135"/>
      <c r="UBH232" s="135"/>
      <c r="UBI232" s="135"/>
      <c r="UBJ232" s="135"/>
      <c r="UBK232" s="135"/>
      <c r="UBL232" s="135"/>
      <c r="UBM232" s="135"/>
      <c r="UBN232" s="135"/>
      <c r="UBO232" s="135"/>
      <c r="UBP232" s="135"/>
      <c r="UBQ232" s="135"/>
      <c r="UBR232" s="135"/>
      <c r="UBS232" s="135"/>
      <c r="UBT232" s="135"/>
      <c r="UBU232" s="135"/>
      <c r="UBV232" s="135"/>
      <c r="UBW232" s="135"/>
      <c r="UBX232" s="135"/>
      <c r="UBY232" s="135"/>
      <c r="UBZ232" s="135"/>
      <c r="UCA232" s="135"/>
      <c r="UCB232" s="135"/>
      <c r="UCC232" s="135"/>
      <c r="UCD232" s="135"/>
      <c r="UCE232" s="135"/>
      <c r="UCF232" s="135"/>
      <c r="UCG232" s="135"/>
      <c r="UCH232" s="135"/>
      <c r="UCI232" s="135"/>
      <c r="UCJ232" s="135"/>
      <c r="UCK232" s="135"/>
      <c r="UCL232" s="135"/>
      <c r="UCM232" s="135"/>
      <c r="UCN232" s="135"/>
      <c r="UCO232" s="135"/>
      <c r="UCP232" s="135"/>
      <c r="UCQ232" s="135"/>
      <c r="UCR232" s="135"/>
      <c r="UCS232" s="135"/>
      <c r="UCT232" s="135"/>
      <c r="UCU232" s="135"/>
      <c r="UCV232" s="135"/>
      <c r="UCW232" s="135"/>
      <c r="UCX232" s="135"/>
      <c r="UCY232" s="135"/>
      <c r="UCZ232" s="135"/>
      <c r="UDA232" s="135"/>
      <c r="UDB232" s="135"/>
      <c r="UDC232" s="135"/>
      <c r="UDD232" s="135"/>
      <c r="UDE232" s="135"/>
      <c r="UDF232" s="135"/>
      <c r="UDG232" s="135"/>
      <c r="UDH232" s="135"/>
      <c r="UDI232" s="135"/>
      <c r="UDJ232" s="135"/>
      <c r="UDK232" s="135"/>
      <c r="UDL232" s="135"/>
      <c r="UDM232" s="135"/>
      <c r="UDN232" s="135"/>
      <c r="UDO232" s="135"/>
      <c r="UDP232" s="135"/>
      <c r="UDQ232" s="135"/>
      <c r="UDR232" s="135"/>
      <c r="UDS232" s="135"/>
      <c r="UDT232" s="135"/>
      <c r="UDU232" s="135"/>
      <c r="UDV232" s="135"/>
      <c r="UDW232" s="135"/>
      <c r="UDX232" s="135"/>
      <c r="UDY232" s="135"/>
      <c r="UDZ232" s="135"/>
      <c r="UEA232" s="135"/>
      <c r="UEB232" s="135"/>
      <c r="UEC232" s="135"/>
      <c r="UED232" s="135"/>
      <c r="UEE232" s="135"/>
      <c r="UEF232" s="135"/>
      <c r="UEG232" s="135"/>
      <c r="UEH232" s="135"/>
      <c r="UEI232" s="135"/>
      <c r="UEJ232" s="135"/>
      <c r="UEK232" s="135"/>
      <c r="UEL232" s="135"/>
      <c r="UEM232" s="135"/>
      <c r="UEN232" s="135"/>
      <c r="UEO232" s="135"/>
      <c r="UEP232" s="135"/>
      <c r="UEQ232" s="135"/>
      <c r="UER232" s="135"/>
      <c r="UES232" s="135"/>
      <c r="UET232" s="135"/>
      <c r="UEU232" s="135"/>
      <c r="UEV232" s="135"/>
      <c r="UEW232" s="135"/>
      <c r="UEX232" s="135"/>
      <c r="UEY232" s="135"/>
      <c r="UEZ232" s="135"/>
      <c r="UFA232" s="135"/>
      <c r="UFB232" s="135"/>
      <c r="UFC232" s="135"/>
      <c r="UFD232" s="135"/>
      <c r="UFE232" s="135"/>
      <c r="UFF232" s="135"/>
      <c r="UFG232" s="135"/>
      <c r="UFH232" s="135"/>
      <c r="UFI232" s="135"/>
      <c r="UFJ232" s="135"/>
      <c r="UFK232" s="135"/>
      <c r="UFL232" s="135"/>
      <c r="UFM232" s="135"/>
      <c r="UFN232" s="135"/>
      <c r="UFO232" s="135"/>
      <c r="UFP232" s="135"/>
      <c r="UFQ232" s="135"/>
      <c r="UFR232" s="135"/>
      <c r="UFS232" s="135"/>
      <c r="UFT232" s="135"/>
      <c r="UFU232" s="135"/>
      <c r="UFV232" s="135"/>
      <c r="UFW232" s="135"/>
      <c r="UFX232" s="135"/>
      <c r="UFY232" s="135"/>
      <c r="UFZ232" s="135"/>
      <c r="UGA232" s="135"/>
      <c r="UGB232" s="135"/>
      <c r="UGC232" s="135"/>
      <c r="UGD232" s="135"/>
      <c r="UGE232" s="135"/>
      <c r="UGF232" s="135"/>
      <c r="UGG232" s="135"/>
      <c r="UGH232" s="135"/>
      <c r="UGI232" s="135"/>
      <c r="UGJ232" s="135"/>
      <c r="UGK232" s="135"/>
      <c r="UGL232" s="135"/>
      <c r="UGM232" s="135"/>
      <c r="UGN232" s="135"/>
      <c r="UGO232" s="135"/>
      <c r="UGP232" s="135"/>
      <c r="UGQ232" s="135"/>
      <c r="UGR232" s="135"/>
      <c r="UGS232" s="135"/>
      <c r="UGT232" s="135"/>
      <c r="UGU232" s="135"/>
      <c r="UGV232" s="135"/>
      <c r="UGW232" s="135"/>
      <c r="UGX232" s="135"/>
      <c r="UGY232" s="135"/>
      <c r="UGZ232" s="135"/>
      <c r="UHA232" s="135"/>
      <c r="UHB232" s="135"/>
      <c r="UHC232" s="135"/>
      <c r="UHD232" s="135"/>
      <c r="UHE232" s="135"/>
      <c r="UHF232" s="135"/>
      <c r="UHG232" s="135"/>
      <c r="UHH232" s="135"/>
      <c r="UHI232" s="135"/>
      <c r="UHJ232" s="135"/>
      <c r="UHK232" s="135"/>
      <c r="UHL232" s="135"/>
      <c r="UHM232" s="135"/>
      <c r="UHN232" s="135"/>
      <c r="UHO232" s="135"/>
      <c r="UHP232" s="135"/>
      <c r="UHQ232" s="135"/>
      <c r="UHR232" s="135"/>
      <c r="UHS232" s="135"/>
      <c r="UHT232" s="135"/>
      <c r="UHU232" s="135"/>
      <c r="UHV232" s="135"/>
      <c r="UHW232" s="135"/>
      <c r="UHX232" s="135"/>
      <c r="UHY232" s="135"/>
      <c r="UHZ232" s="135"/>
      <c r="UIA232" s="135"/>
      <c r="UIB232" s="135"/>
      <c r="UIC232" s="135"/>
      <c r="UID232" s="135"/>
      <c r="UIE232" s="135"/>
      <c r="UIF232" s="135"/>
      <c r="UIG232" s="135"/>
      <c r="UIH232" s="135"/>
      <c r="UII232" s="135"/>
      <c r="UIJ232" s="135"/>
      <c r="UIK232" s="135"/>
      <c r="UIL232" s="135"/>
      <c r="UIM232" s="135"/>
      <c r="UIN232" s="135"/>
      <c r="UIO232" s="135"/>
      <c r="UIP232" s="135"/>
      <c r="UIQ232" s="135"/>
      <c r="UIR232" s="135"/>
      <c r="UIS232" s="135"/>
      <c r="UIT232" s="135"/>
      <c r="UIU232" s="135"/>
      <c r="UIV232" s="135"/>
      <c r="UIW232" s="135"/>
      <c r="UIX232" s="135"/>
      <c r="UIY232" s="135"/>
      <c r="UIZ232" s="135"/>
      <c r="UJA232" s="135"/>
      <c r="UJB232" s="135"/>
      <c r="UJC232" s="135"/>
      <c r="UJD232" s="135"/>
      <c r="UJE232" s="135"/>
      <c r="UJF232" s="135"/>
      <c r="UJG232" s="135"/>
      <c r="UJH232" s="135"/>
      <c r="UJI232" s="135"/>
      <c r="UJJ232" s="135"/>
      <c r="UJK232" s="135"/>
      <c r="UJL232" s="135"/>
      <c r="UJM232" s="135"/>
      <c r="UJN232" s="135"/>
      <c r="UJO232" s="135"/>
      <c r="UJP232" s="135"/>
      <c r="UJQ232" s="135"/>
      <c r="UJR232" s="135"/>
      <c r="UJS232" s="135"/>
      <c r="UJT232" s="135"/>
      <c r="UJU232" s="135"/>
      <c r="UJV232" s="135"/>
      <c r="UJW232" s="135"/>
      <c r="UJX232" s="135"/>
      <c r="UJY232" s="135"/>
      <c r="UJZ232" s="135"/>
      <c r="UKA232" s="135"/>
      <c r="UKB232" s="135"/>
      <c r="UKC232" s="135"/>
      <c r="UKD232" s="135"/>
      <c r="UKE232" s="135"/>
      <c r="UKF232" s="135"/>
      <c r="UKG232" s="135"/>
      <c r="UKH232" s="135"/>
      <c r="UKI232" s="135"/>
      <c r="UKJ232" s="135"/>
      <c r="UKK232" s="135"/>
      <c r="UKL232" s="135"/>
      <c r="UKM232" s="135"/>
      <c r="UKN232" s="135"/>
      <c r="UKO232" s="135"/>
      <c r="UKP232" s="135"/>
      <c r="UKQ232" s="135"/>
      <c r="UKR232" s="135"/>
      <c r="UKS232" s="135"/>
      <c r="UKT232" s="135"/>
      <c r="UKU232" s="135"/>
      <c r="UKV232" s="135"/>
      <c r="UKW232" s="135"/>
      <c r="UKX232" s="135"/>
      <c r="UKY232" s="135"/>
      <c r="UKZ232" s="135"/>
      <c r="ULA232" s="135"/>
      <c r="ULB232" s="135"/>
      <c r="ULC232" s="135"/>
      <c r="ULD232" s="135"/>
      <c r="ULE232" s="135"/>
      <c r="ULF232" s="135"/>
      <c r="ULG232" s="135"/>
      <c r="ULH232" s="135"/>
      <c r="ULI232" s="135"/>
      <c r="ULJ232" s="135"/>
      <c r="ULK232" s="135"/>
      <c r="ULL232" s="135"/>
      <c r="ULM232" s="135"/>
      <c r="ULN232" s="135"/>
      <c r="ULO232" s="135"/>
      <c r="ULP232" s="135"/>
      <c r="ULQ232" s="135"/>
      <c r="ULR232" s="135"/>
      <c r="ULS232" s="135"/>
      <c r="ULT232" s="135"/>
      <c r="ULU232" s="135"/>
      <c r="ULV232" s="135"/>
      <c r="ULW232" s="135"/>
      <c r="ULX232" s="135"/>
      <c r="ULY232" s="135"/>
      <c r="ULZ232" s="135"/>
      <c r="UMA232" s="135"/>
      <c r="UMB232" s="135"/>
      <c r="UMC232" s="135"/>
      <c r="UMD232" s="135"/>
      <c r="UME232" s="135"/>
      <c r="UMF232" s="135"/>
      <c r="UMG232" s="135"/>
      <c r="UMH232" s="135"/>
      <c r="UMI232" s="135"/>
      <c r="UMJ232" s="135"/>
      <c r="UMK232" s="135"/>
      <c r="UML232" s="135"/>
      <c r="UMM232" s="135"/>
      <c r="UMN232" s="135"/>
      <c r="UMO232" s="135"/>
      <c r="UMP232" s="135"/>
      <c r="UMQ232" s="135"/>
      <c r="UMR232" s="135"/>
      <c r="UMS232" s="135"/>
      <c r="UMT232" s="135"/>
      <c r="UMU232" s="135"/>
      <c r="UMV232" s="135"/>
      <c r="UMW232" s="135"/>
      <c r="UMX232" s="135"/>
      <c r="UMY232" s="135"/>
      <c r="UMZ232" s="135"/>
      <c r="UNA232" s="135"/>
      <c r="UNB232" s="135"/>
      <c r="UNC232" s="135"/>
      <c r="UND232" s="135"/>
      <c r="UNE232" s="135"/>
      <c r="UNF232" s="135"/>
      <c r="UNG232" s="135"/>
      <c r="UNH232" s="135"/>
      <c r="UNI232" s="135"/>
      <c r="UNJ232" s="135"/>
      <c r="UNK232" s="135"/>
      <c r="UNL232" s="135"/>
      <c r="UNM232" s="135"/>
      <c r="UNN232" s="135"/>
      <c r="UNO232" s="135"/>
      <c r="UNP232" s="135"/>
      <c r="UNQ232" s="135"/>
      <c r="UNR232" s="135"/>
      <c r="UNS232" s="135"/>
      <c r="UNT232" s="135"/>
      <c r="UNU232" s="135"/>
      <c r="UNV232" s="135"/>
      <c r="UNW232" s="135"/>
      <c r="UNX232" s="135"/>
      <c r="UNY232" s="135"/>
      <c r="UNZ232" s="135"/>
      <c r="UOA232" s="135"/>
      <c r="UOB232" s="135"/>
      <c r="UOC232" s="135"/>
      <c r="UOD232" s="135"/>
      <c r="UOE232" s="135"/>
      <c r="UOF232" s="135"/>
      <c r="UOG232" s="135"/>
      <c r="UOH232" s="135"/>
      <c r="UOI232" s="135"/>
      <c r="UOJ232" s="135"/>
      <c r="UOK232" s="135"/>
      <c r="UOL232" s="135"/>
      <c r="UOM232" s="135"/>
      <c r="UON232" s="135"/>
      <c r="UOO232" s="135"/>
      <c r="UOP232" s="135"/>
      <c r="UOQ232" s="135"/>
      <c r="UOR232" s="135"/>
      <c r="UOS232" s="135"/>
      <c r="UOT232" s="135"/>
      <c r="UOU232" s="135"/>
      <c r="UOV232" s="135"/>
      <c r="UOW232" s="135"/>
      <c r="UOX232" s="135"/>
      <c r="UOY232" s="135"/>
      <c r="UOZ232" s="135"/>
      <c r="UPA232" s="135"/>
      <c r="UPB232" s="135"/>
      <c r="UPC232" s="135"/>
      <c r="UPD232" s="135"/>
      <c r="UPE232" s="135"/>
      <c r="UPF232" s="135"/>
      <c r="UPG232" s="135"/>
      <c r="UPH232" s="135"/>
      <c r="UPI232" s="135"/>
      <c r="UPJ232" s="135"/>
      <c r="UPK232" s="135"/>
      <c r="UPL232" s="135"/>
      <c r="UPM232" s="135"/>
      <c r="UPN232" s="135"/>
      <c r="UPO232" s="135"/>
      <c r="UPP232" s="135"/>
      <c r="UPQ232" s="135"/>
      <c r="UPR232" s="135"/>
      <c r="UPS232" s="135"/>
      <c r="UPT232" s="135"/>
      <c r="UPU232" s="135"/>
      <c r="UPV232" s="135"/>
      <c r="UPW232" s="135"/>
      <c r="UPX232" s="135"/>
      <c r="UPY232" s="135"/>
      <c r="UPZ232" s="135"/>
      <c r="UQA232" s="135"/>
      <c r="UQB232" s="135"/>
      <c r="UQC232" s="135"/>
      <c r="UQD232" s="135"/>
      <c r="UQE232" s="135"/>
      <c r="UQF232" s="135"/>
      <c r="UQG232" s="135"/>
      <c r="UQH232" s="135"/>
      <c r="UQI232" s="135"/>
      <c r="UQJ232" s="135"/>
      <c r="UQK232" s="135"/>
      <c r="UQL232" s="135"/>
      <c r="UQM232" s="135"/>
      <c r="UQN232" s="135"/>
      <c r="UQO232" s="135"/>
      <c r="UQP232" s="135"/>
      <c r="UQQ232" s="135"/>
      <c r="UQR232" s="135"/>
      <c r="UQS232" s="135"/>
      <c r="UQT232" s="135"/>
      <c r="UQU232" s="135"/>
      <c r="UQV232" s="135"/>
      <c r="UQW232" s="135"/>
      <c r="UQX232" s="135"/>
      <c r="UQY232" s="135"/>
      <c r="UQZ232" s="135"/>
      <c r="URA232" s="135"/>
      <c r="URB232" s="135"/>
      <c r="URC232" s="135"/>
      <c r="URD232" s="135"/>
      <c r="URE232" s="135"/>
      <c r="URF232" s="135"/>
      <c r="URG232" s="135"/>
      <c r="URH232" s="135"/>
      <c r="URI232" s="135"/>
      <c r="URJ232" s="135"/>
      <c r="URK232" s="135"/>
      <c r="URL232" s="135"/>
      <c r="URM232" s="135"/>
      <c r="URN232" s="135"/>
      <c r="URO232" s="135"/>
      <c r="URP232" s="135"/>
      <c r="URQ232" s="135"/>
      <c r="URR232" s="135"/>
      <c r="URS232" s="135"/>
      <c r="URT232" s="135"/>
      <c r="URU232" s="135"/>
      <c r="URV232" s="135"/>
      <c r="URW232" s="135"/>
      <c r="URX232" s="135"/>
      <c r="URY232" s="135"/>
      <c r="URZ232" s="135"/>
      <c r="USA232" s="135"/>
      <c r="USB232" s="135"/>
      <c r="USC232" s="135"/>
      <c r="USD232" s="135"/>
      <c r="USE232" s="135"/>
      <c r="USF232" s="135"/>
      <c r="USG232" s="135"/>
      <c r="USH232" s="135"/>
      <c r="USI232" s="135"/>
      <c r="USJ232" s="135"/>
      <c r="USK232" s="135"/>
      <c r="USL232" s="135"/>
      <c r="USM232" s="135"/>
      <c r="USN232" s="135"/>
      <c r="USO232" s="135"/>
      <c r="USP232" s="135"/>
      <c r="USQ232" s="135"/>
      <c r="USR232" s="135"/>
      <c r="USS232" s="135"/>
      <c r="UST232" s="135"/>
      <c r="USU232" s="135"/>
      <c r="USV232" s="135"/>
      <c r="USW232" s="135"/>
      <c r="USX232" s="135"/>
      <c r="USY232" s="135"/>
      <c r="USZ232" s="135"/>
      <c r="UTA232" s="135"/>
      <c r="UTB232" s="135"/>
      <c r="UTC232" s="135"/>
      <c r="UTD232" s="135"/>
      <c r="UTE232" s="135"/>
      <c r="UTF232" s="135"/>
      <c r="UTG232" s="135"/>
      <c r="UTH232" s="135"/>
      <c r="UTI232" s="135"/>
      <c r="UTJ232" s="135"/>
      <c r="UTK232" s="135"/>
      <c r="UTL232" s="135"/>
      <c r="UTM232" s="135"/>
      <c r="UTN232" s="135"/>
      <c r="UTO232" s="135"/>
      <c r="UTP232" s="135"/>
      <c r="UTQ232" s="135"/>
      <c r="UTR232" s="135"/>
      <c r="UTS232" s="135"/>
      <c r="UTT232" s="135"/>
      <c r="UTU232" s="135"/>
      <c r="UTV232" s="135"/>
      <c r="UTW232" s="135"/>
      <c r="UTX232" s="135"/>
      <c r="UTY232" s="135"/>
      <c r="UTZ232" s="135"/>
      <c r="UUA232" s="135"/>
      <c r="UUB232" s="135"/>
      <c r="UUC232" s="135"/>
      <c r="UUD232" s="135"/>
      <c r="UUE232" s="135"/>
      <c r="UUF232" s="135"/>
      <c r="UUG232" s="135"/>
      <c r="UUH232" s="135"/>
      <c r="UUI232" s="135"/>
      <c r="UUJ232" s="135"/>
      <c r="UUK232" s="135"/>
      <c r="UUL232" s="135"/>
      <c r="UUM232" s="135"/>
      <c r="UUN232" s="135"/>
      <c r="UUO232" s="135"/>
      <c r="UUP232" s="135"/>
      <c r="UUQ232" s="135"/>
      <c r="UUR232" s="135"/>
      <c r="UUS232" s="135"/>
      <c r="UUT232" s="135"/>
      <c r="UUU232" s="135"/>
      <c r="UUV232" s="135"/>
      <c r="UUW232" s="135"/>
      <c r="UUX232" s="135"/>
      <c r="UUY232" s="135"/>
      <c r="UUZ232" s="135"/>
      <c r="UVA232" s="135"/>
      <c r="UVB232" s="135"/>
      <c r="UVC232" s="135"/>
      <c r="UVD232" s="135"/>
      <c r="UVE232" s="135"/>
      <c r="UVF232" s="135"/>
      <c r="UVG232" s="135"/>
      <c r="UVH232" s="135"/>
      <c r="UVI232" s="135"/>
      <c r="UVJ232" s="135"/>
      <c r="UVK232" s="135"/>
      <c r="UVL232" s="135"/>
      <c r="UVM232" s="135"/>
      <c r="UVN232" s="135"/>
      <c r="UVO232" s="135"/>
      <c r="UVP232" s="135"/>
      <c r="UVQ232" s="135"/>
      <c r="UVR232" s="135"/>
      <c r="UVS232" s="135"/>
      <c r="UVT232" s="135"/>
      <c r="UVU232" s="135"/>
      <c r="UVV232" s="135"/>
      <c r="UVW232" s="135"/>
      <c r="UVX232" s="135"/>
      <c r="UVY232" s="135"/>
      <c r="UVZ232" s="135"/>
      <c r="UWA232" s="135"/>
      <c r="UWB232" s="135"/>
      <c r="UWC232" s="135"/>
      <c r="UWD232" s="135"/>
      <c r="UWE232" s="135"/>
      <c r="UWF232" s="135"/>
      <c r="UWG232" s="135"/>
      <c r="UWH232" s="135"/>
      <c r="UWI232" s="135"/>
      <c r="UWJ232" s="135"/>
      <c r="UWK232" s="135"/>
      <c r="UWL232" s="135"/>
      <c r="UWM232" s="135"/>
      <c r="UWN232" s="135"/>
      <c r="UWO232" s="135"/>
      <c r="UWP232" s="135"/>
      <c r="UWQ232" s="135"/>
      <c r="UWR232" s="135"/>
      <c r="UWS232" s="135"/>
      <c r="UWT232" s="135"/>
      <c r="UWU232" s="135"/>
      <c r="UWV232" s="135"/>
      <c r="UWW232" s="135"/>
      <c r="UWX232" s="135"/>
      <c r="UWY232" s="135"/>
      <c r="UWZ232" s="135"/>
      <c r="UXA232" s="135"/>
      <c r="UXB232" s="135"/>
      <c r="UXC232" s="135"/>
      <c r="UXD232" s="135"/>
      <c r="UXE232" s="135"/>
      <c r="UXF232" s="135"/>
      <c r="UXG232" s="135"/>
      <c r="UXH232" s="135"/>
      <c r="UXI232" s="135"/>
      <c r="UXJ232" s="135"/>
      <c r="UXK232" s="135"/>
      <c r="UXL232" s="135"/>
      <c r="UXM232" s="135"/>
      <c r="UXN232" s="135"/>
      <c r="UXO232" s="135"/>
      <c r="UXP232" s="135"/>
      <c r="UXQ232" s="135"/>
      <c r="UXR232" s="135"/>
      <c r="UXS232" s="135"/>
      <c r="UXT232" s="135"/>
      <c r="UXU232" s="135"/>
      <c r="UXV232" s="135"/>
      <c r="UXW232" s="135"/>
      <c r="UXX232" s="135"/>
      <c r="UXY232" s="135"/>
      <c r="UXZ232" s="135"/>
      <c r="UYA232" s="135"/>
      <c r="UYB232" s="135"/>
      <c r="UYC232" s="135"/>
      <c r="UYD232" s="135"/>
      <c r="UYE232" s="135"/>
      <c r="UYF232" s="135"/>
      <c r="UYG232" s="135"/>
      <c r="UYH232" s="135"/>
      <c r="UYI232" s="135"/>
      <c r="UYJ232" s="135"/>
      <c r="UYK232" s="135"/>
      <c r="UYL232" s="135"/>
      <c r="UYM232" s="135"/>
      <c r="UYN232" s="135"/>
      <c r="UYO232" s="135"/>
      <c r="UYP232" s="135"/>
      <c r="UYQ232" s="135"/>
      <c r="UYR232" s="135"/>
      <c r="UYS232" s="135"/>
      <c r="UYT232" s="135"/>
      <c r="UYU232" s="135"/>
      <c r="UYV232" s="135"/>
      <c r="UYW232" s="135"/>
      <c r="UYX232" s="135"/>
      <c r="UYY232" s="135"/>
      <c r="UYZ232" s="135"/>
      <c r="UZA232" s="135"/>
      <c r="UZB232" s="135"/>
      <c r="UZC232" s="135"/>
      <c r="UZD232" s="135"/>
      <c r="UZE232" s="135"/>
      <c r="UZF232" s="135"/>
      <c r="UZG232" s="135"/>
      <c r="UZH232" s="135"/>
      <c r="UZI232" s="135"/>
      <c r="UZJ232" s="135"/>
      <c r="UZK232" s="135"/>
      <c r="UZL232" s="135"/>
      <c r="UZM232" s="135"/>
      <c r="UZN232" s="135"/>
      <c r="UZO232" s="135"/>
      <c r="UZP232" s="135"/>
      <c r="UZQ232" s="135"/>
      <c r="UZR232" s="135"/>
      <c r="UZS232" s="135"/>
      <c r="UZT232" s="135"/>
      <c r="UZU232" s="135"/>
      <c r="UZV232" s="135"/>
      <c r="UZW232" s="135"/>
      <c r="UZX232" s="135"/>
      <c r="UZY232" s="135"/>
      <c r="UZZ232" s="135"/>
      <c r="VAA232" s="135"/>
      <c r="VAB232" s="135"/>
      <c r="VAC232" s="135"/>
      <c r="VAD232" s="135"/>
      <c r="VAE232" s="135"/>
      <c r="VAF232" s="135"/>
      <c r="VAG232" s="135"/>
      <c r="VAH232" s="135"/>
      <c r="VAI232" s="135"/>
      <c r="VAJ232" s="135"/>
      <c r="VAK232" s="135"/>
      <c r="VAL232" s="135"/>
      <c r="VAM232" s="135"/>
      <c r="VAN232" s="135"/>
      <c r="VAO232" s="135"/>
      <c r="VAP232" s="135"/>
      <c r="VAQ232" s="135"/>
      <c r="VAR232" s="135"/>
      <c r="VAS232" s="135"/>
      <c r="VAT232" s="135"/>
      <c r="VAU232" s="135"/>
      <c r="VAV232" s="135"/>
      <c r="VAW232" s="135"/>
      <c r="VAX232" s="135"/>
      <c r="VAY232" s="135"/>
      <c r="VAZ232" s="135"/>
      <c r="VBA232" s="135"/>
      <c r="VBB232" s="135"/>
      <c r="VBC232" s="135"/>
      <c r="VBD232" s="135"/>
      <c r="VBE232" s="135"/>
      <c r="VBF232" s="135"/>
      <c r="VBG232" s="135"/>
      <c r="VBH232" s="135"/>
      <c r="VBI232" s="135"/>
      <c r="VBJ232" s="135"/>
      <c r="VBK232" s="135"/>
      <c r="VBL232" s="135"/>
      <c r="VBM232" s="135"/>
      <c r="VBN232" s="135"/>
      <c r="VBO232" s="135"/>
      <c r="VBP232" s="135"/>
      <c r="VBQ232" s="135"/>
      <c r="VBR232" s="135"/>
      <c r="VBS232" s="135"/>
      <c r="VBT232" s="135"/>
      <c r="VBU232" s="135"/>
      <c r="VBV232" s="135"/>
      <c r="VBW232" s="135"/>
      <c r="VBX232" s="135"/>
      <c r="VBY232" s="135"/>
      <c r="VBZ232" s="135"/>
      <c r="VCA232" s="135"/>
      <c r="VCB232" s="135"/>
      <c r="VCC232" s="135"/>
      <c r="VCD232" s="135"/>
      <c r="VCE232" s="135"/>
      <c r="VCF232" s="135"/>
      <c r="VCG232" s="135"/>
      <c r="VCH232" s="135"/>
      <c r="VCI232" s="135"/>
      <c r="VCJ232" s="135"/>
      <c r="VCK232" s="135"/>
      <c r="VCL232" s="135"/>
      <c r="VCM232" s="135"/>
      <c r="VCN232" s="135"/>
      <c r="VCO232" s="135"/>
      <c r="VCP232" s="135"/>
      <c r="VCQ232" s="135"/>
      <c r="VCR232" s="135"/>
      <c r="VCS232" s="135"/>
      <c r="VCT232" s="135"/>
      <c r="VCU232" s="135"/>
      <c r="VCV232" s="135"/>
      <c r="VCW232" s="135"/>
      <c r="VCX232" s="135"/>
      <c r="VCY232" s="135"/>
      <c r="VCZ232" s="135"/>
      <c r="VDA232" s="135"/>
      <c r="VDB232" s="135"/>
      <c r="VDC232" s="135"/>
      <c r="VDD232" s="135"/>
      <c r="VDE232" s="135"/>
      <c r="VDF232" s="135"/>
      <c r="VDG232" s="135"/>
      <c r="VDH232" s="135"/>
      <c r="VDI232" s="135"/>
      <c r="VDJ232" s="135"/>
      <c r="VDK232" s="135"/>
      <c r="VDL232" s="135"/>
      <c r="VDM232" s="135"/>
      <c r="VDN232" s="135"/>
      <c r="VDO232" s="135"/>
      <c r="VDP232" s="135"/>
      <c r="VDQ232" s="135"/>
      <c r="VDR232" s="135"/>
      <c r="VDS232" s="135"/>
      <c r="VDT232" s="135"/>
      <c r="VDU232" s="135"/>
      <c r="VDV232" s="135"/>
      <c r="VDW232" s="135"/>
      <c r="VDX232" s="135"/>
      <c r="VDY232" s="135"/>
      <c r="VDZ232" s="135"/>
      <c r="VEA232" s="135"/>
      <c r="VEB232" s="135"/>
      <c r="VEC232" s="135"/>
      <c r="VED232" s="135"/>
      <c r="VEE232" s="135"/>
      <c r="VEF232" s="135"/>
      <c r="VEG232" s="135"/>
      <c r="VEH232" s="135"/>
      <c r="VEI232" s="135"/>
      <c r="VEJ232" s="135"/>
      <c r="VEK232" s="135"/>
      <c r="VEL232" s="135"/>
      <c r="VEM232" s="135"/>
      <c r="VEN232" s="135"/>
      <c r="VEO232" s="135"/>
      <c r="VEP232" s="135"/>
      <c r="VEQ232" s="135"/>
      <c r="VER232" s="135"/>
      <c r="VES232" s="135"/>
      <c r="VET232" s="135"/>
      <c r="VEU232" s="135"/>
      <c r="VEV232" s="135"/>
      <c r="VEW232" s="135"/>
      <c r="VEX232" s="135"/>
      <c r="VEY232" s="135"/>
      <c r="VEZ232" s="135"/>
      <c r="VFA232" s="135"/>
      <c r="VFB232" s="135"/>
      <c r="VFC232" s="135"/>
      <c r="VFD232" s="135"/>
      <c r="VFE232" s="135"/>
      <c r="VFF232" s="135"/>
      <c r="VFG232" s="135"/>
      <c r="VFH232" s="135"/>
      <c r="VFI232" s="135"/>
      <c r="VFJ232" s="135"/>
      <c r="VFK232" s="135"/>
      <c r="VFL232" s="135"/>
      <c r="VFM232" s="135"/>
      <c r="VFN232" s="135"/>
      <c r="VFO232" s="135"/>
      <c r="VFP232" s="135"/>
      <c r="VFQ232" s="135"/>
      <c r="VFR232" s="135"/>
      <c r="VFS232" s="135"/>
      <c r="VFT232" s="135"/>
      <c r="VFU232" s="135"/>
      <c r="VFV232" s="135"/>
      <c r="VFW232" s="135"/>
      <c r="VFX232" s="135"/>
      <c r="VFY232" s="135"/>
      <c r="VFZ232" s="135"/>
      <c r="VGA232" s="135"/>
      <c r="VGB232" s="135"/>
      <c r="VGC232" s="135"/>
      <c r="VGD232" s="135"/>
      <c r="VGE232" s="135"/>
      <c r="VGF232" s="135"/>
      <c r="VGG232" s="135"/>
      <c r="VGH232" s="135"/>
      <c r="VGI232" s="135"/>
      <c r="VGJ232" s="135"/>
      <c r="VGK232" s="135"/>
      <c r="VGL232" s="135"/>
      <c r="VGM232" s="135"/>
      <c r="VGN232" s="135"/>
      <c r="VGO232" s="135"/>
      <c r="VGP232" s="135"/>
      <c r="VGQ232" s="135"/>
      <c r="VGR232" s="135"/>
      <c r="VGS232" s="135"/>
      <c r="VGT232" s="135"/>
      <c r="VGU232" s="135"/>
      <c r="VGV232" s="135"/>
      <c r="VGW232" s="135"/>
      <c r="VGX232" s="135"/>
      <c r="VGY232" s="135"/>
      <c r="VGZ232" s="135"/>
      <c r="VHA232" s="135"/>
      <c r="VHB232" s="135"/>
      <c r="VHC232" s="135"/>
      <c r="VHD232" s="135"/>
      <c r="VHE232" s="135"/>
      <c r="VHF232" s="135"/>
      <c r="VHG232" s="135"/>
      <c r="VHH232" s="135"/>
      <c r="VHI232" s="135"/>
      <c r="VHJ232" s="135"/>
      <c r="VHK232" s="135"/>
      <c r="VHL232" s="135"/>
      <c r="VHM232" s="135"/>
      <c r="VHN232" s="135"/>
      <c r="VHO232" s="135"/>
      <c r="VHP232" s="135"/>
      <c r="VHQ232" s="135"/>
      <c r="VHR232" s="135"/>
      <c r="VHS232" s="135"/>
      <c r="VHT232" s="135"/>
      <c r="VHU232" s="135"/>
      <c r="VHV232" s="135"/>
      <c r="VHW232" s="135"/>
      <c r="VHX232" s="135"/>
      <c r="VHY232" s="135"/>
      <c r="VHZ232" s="135"/>
      <c r="VIA232" s="135"/>
      <c r="VIB232" s="135"/>
      <c r="VIC232" s="135"/>
      <c r="VID232" s="135"/>
      <c r="VIE232" s="135"/>
      <c r="VIF232" s="135"/>
      <c r="VIG232" s="135"/>
      <c r="VIH232" s="135"/>
      <c r="VII232" s="135"/>
      <c r="VIJ232" s="135"/>
      <c r="VIK232" s="135"/>
      <c r="VIL232" s="135"/>
      <c r="VIM232" s="135"/>
      <c r="VIN232" s="135"/>
      <c r="VIO232" s="135"/>
      <c r="VIP232" s="135"/>
      <c r="VIQ232" s="135"/>
      <c r="VIR232" s="135"/>
      <c r="VIS232" s="135"/>
      <c r="VIT232" s="135"/>
      <c r="VIU232" s="135"/>
      <c r="VIV232" s="135"/>
      <c r="VIW232" s="135"/>
      <c r="VIX232" s="135"/>
      <c r="VIY232" s="135"/>
      <c r="VIZ232" s="135"/>
      <c r="VJA232" s="135"/>
      <c r="VJB232" s="135"/>
      <c r="VJC232" s="135"/>
      <c r="VJD232" s="135"/>
      <c r="VJE232" s="135"/>
      <c r="VJF232" s="135"/>
      <c r="VJG232" s="135"/>
      <c r="VJH232" s="135"/>
      <c r="VJI232" s="135"/>
      <c r="VJJ232" s="135"/>
      <c r="VJK232" s="135"/>
      <c r="VJL232" s="135"/>
      <c r="VJM232" s="135"/>
      <c r="VJN232" s="135"/>
      <c r="VJO232" s="135"/>
      <c r="VJP232" s="135"/>
      <c r="VJQ232" s="135"/>
      <c r="VJR232" s="135"/>
      <c r="VJS232" s="135"/>
      <c r="VJT232" s="135"/>
      <c r="VJU232" s="135"/>
      <c r="VJV232" s="135"/>
      <c r="VJW232" s="135"/>
      <c r="VJX232" s="135"/>
      <c r="VJY232" s="135"/>
      <c r="VJZ232" s="135"/>
      <c r="VKA232" s="135"/>
      <c r="VKB232" s="135"/>
      <c r="VKC232" s="135"/>
      <c r="VKD232" s="135"/>
      <c r="VKE232" s="135"/>
      <c r="VKF232" s="135"/>
      <c r="VKG232" s="135"/>
      <c r="VKH232" s="135"/>
      <c r="VKI232" s="135"/>
      <c r="VKJ232" s="135"/>
      <c r="VKK232" s="135"/>
      <c r="VKL232" s="135"/>
      <c r="VKM232" s="135"/>
      <c r="VKN232" s="135"/>
      <c r="VKO232" s="135"/>
      <c r="VKP232" s="135"/>
      <c r="VKQ232" s="135"/>
      <c r="VKR232" s="135"/>
      <c r="VKS232" s="135"/>
      <c r="VKT232" s="135"/>
      <c r="VKU232" s="135"/>
      <c r="VKV232" s="135"/>
      <c r="VKW232" s="135"/>
      <c r="VKX232" s="135"/>
      <c r="VKY232" s="135"/>
      <c r="VKZ232" s="135"/>
      <c r="VLA232" s="135"/>
      <c r="VLB232" s="135"/>
      <c r="VLC232" s="135"/>
      <c r="VLD232" s="135"/>
      <c r="VLE232" s="135"/>
      <c r="VLF232" s="135"/>
      <c r="VLG232" s="135"/>
      <c r="VLH232" s="135"/>
      <c r="VLI232" s="135"/>
      <c r="VLJ232" s="135"/>
      <c r="VLK232" s="135"/>
      <c r="VLL232" s="135"/>
      <c r="VLM232" s="135"/>
      <c r="VLN232" s="135"/>
      <c r="VLO232" s="135"/>
      <c r="VLP232" s="135"/>
      <c r="VLQ232" s="135"/>
      <c r="VLR232" s="135"/>
      <c r="VLS232" s="135"/>
      <c r="VLT232" s="135"/>
      <c r="VLU232" s="135"/>
      <c r="VLV232" s="135"/>
      <c r="VLW232" s="135"/>
      <c r="VLX232" s="135"/>
      <c r="VLY232" s="135"/>
      <c r="VLZ232" s="135"/>
      <c r="VMA232" s="135"/>
      <c r="VMB232" s="135"/>
      <c r="VMC232" s="135"/>
      <c r="VMD232" s="135"/>
      <c r="VME232" s="135"/>
      <c r="VMF232" s="135"/>
      <c r="VMG232" s="135"/>
      <c r="VMH232" s="135"/>
      <c r="VMI232" s="135"/>
      <c r="VMJ232" s="135"/>
      <c r="VMK232" s="135"/>
      <c r="VML232" s="135"/>
      <c r="VMM232" s="135"/>
      <c r="VMN232" s="135"/>
      <c r="VMO232" s="135"/>
      <c r="VMP232" s="135"/>
      <c r="VMQ232" s="135"/>
      <c r="VMR232" s="135"/>
      <c r="VMS232" s="135"/>
      <c r="VMT232" s="135"/>
      <c r="VMU232" s="135"/>
      <c r="VMV232" s="135"/>
      <c r="VMW232" s="135"/>
      <c r="VMX232" s="135"/>
      <c r="VMY232" s="135"/>
      <c r="VMZ232" s="135"/>
      <c r="VNA232" s="135"/>
      <c r="VNB232" s="135"/>
      <c r="VNC232" s="135"/>
      <c r="VND232" s="135"/>
      <c r="VNE232" s="135"/>
      <c r="VNF232" s="135"/>
      <c r="VNG232" s="135"/>
      <c r="VNH232" s="135"/>
      <c r="VNI232" s="135"/>
      <c r="VNJ232" s="135"/>
      <c r="VNK232" s="135"/>
      <c r="VNL232" s="135"/>
      <c r="VNM232" s="135"/>
      <c r="VNN232" s="135"/>
      <c r="VNO232" s="135"/>
      <c r="VNP232" s="135"/>
      <c r="VNQ232" s="135"/>
      <c r="VNR232" s="135"/>
      <c r="VNS232" s="135"/>
      <c r="VNT232" s="135"/>
      <c r="VNU232" s="135"/>
      <c r="VNV232" s="135"/>
      <c r="VNW232" s="135"/>
      <c r="VNX232" s="135"/>
      <c r="VNY232" s="135"/>
      <c r="VNZ232" s="135"/>
      <c r="VOA232" s="135"/>
      <c r="VOB232" s="135"/>
      <c r="VOC232" s="135"/>
      <c r="VOD232" s="135"/>
      <c r="VOE232" s="135"/>
      <c r="VOF232" s="135"/>
      <c r="VOG232" s="135"/>
      <c r="VOH232" s="135"/>
      <c r="VOI232" s="135"/>
      <c r="VOJ232" s="135"/>
      <c r="VOK232" s="135"/>
      <c r="VOL232" s="135"/>
      <c r="VOM232" s="135"/>
      <c r="VON232" s="135"/>
      <c r="VOO232" s="135"/>
      <c r="VOP232" s="135"/>
      <c r="VOQ232" s="135"/>
      <c r="VOR232" s="135"/>
      <c r="VOS232" s="135"/>
      <c r="VOT232" s="135"/>
      <c r="VOU232" s="135"/>
      <c r="VOV232" s="135"/>
      <c r="VOW232" s="135"/>
      <c r="VOX232" s="135"/>
      <c r="VOY232" s="135"/>
      <c r="VOZ232" s="135"/>
      <c r="VPA232" s="135"/>
      <c r="VPB232" s="135"/>
      <c r="VPC232" s="135"/>
      <c r="VPD232" s="135"/>
      <c r="VPE232" s="135"/>
      <c r="VPF232" s="135"/>
      <c r="VPG232" s="135"/>
      <c r="VPH232" s="135"/>
      <c r="VPI232" s="135"/>
      <c r="VPJ232" s="135"/>
      <c r="VPK232" s="135"/>
      <c r="VPL232" s="135"/>
      <c r="VPM232" s="135"/>
      <c r="VPN232" s="135"/>
      <c r="VPO232" s="135"/>
      <c r="VPP232" s="135"/>
      <c r="VPQ232" s="135"/>
      <c r="VPR232" s="135"/>
      <c r="VPS232" s="135"/>
      <c r="VPT232" s="135"/>
      <c r="VPU232" s="135"/>
      <c r="VPV232" s="135"/>
      <c r="VPW232" s="135"/>
      <c r="VPX232" s="135"/>
      <c r="VPY232" s="135"/>
      <c r="VPZ232" s="135"/>
      <c r="VQA232" s="135"/>
      <c r="VQB232" s="135"/>
      <c r="VQC232" s="135"/>
      <c r="VQD232" s="135"/>
      <c r="VQE232" s="135"/>
      <c r="VQF232" s="135"/>
      <c r="VQG232" s="135"/>
      <c r="VQH232" s="135"/>
      <c r="VQI232" s="135"/>
      <c r="VQJ232" s="135"/>
      <c r="VQK232" s="135"/>
      <c r="VQL232" s="135"/>
      <c r="VQM232" s="135"/>
      <c r="VQN232" s="135"/>
      <c r="VQO232" s="135"/>
      <c r="VQP232" s="135"/>
      <c r="VQQ232" s="135"/>
      <c r="VQR232" s="135"/>
      <c r="VQS232" s="135"/>
      <c r="VQT232" s="135"/>
      <c r="VQU232" s="135"/>
      <c r="VQV232" s="135"/>
      <c r="VQW232" s="135"/>
      <c r="VQX232" s="135"/>
      <c r="VQY232" s="135"/>
      <c r="VQZ232" s="135"/>
      <c r="VRA232" s="135"/>
      <c r="VRB232" s="135"/>
      <c r="VRC232" s="135"/>
      <c r="VRD232" s="135"/>
      <c r="VRE232" s="135"/>
      <c r="VRF232" s="135"/>
      <c r="VRG232" s="135"/>
      <c r="VRH232" s="135"/>
      <c r="VRI232" s="135"/>
      <c r="VRJ232" s="135"/>
      <c r="VRK232" s="135"/>
      <c r="VRL232" s="135"/>
      <c r="VRM232" s="135"/>
      <c r="VRN232" s="135"/>
      <c r="VRO232" s="135"/>
      <c r="VRP232" s="135"/>
      <c r="VRQ232" s="135"/>
      <c r="VRR232" s="135"/>
      <c r="VRS232" s="135"/>
      <c r="VRT232" s="135"/>
      <c r="VRU232" s="135"/>
      <c r="VRV232" s="135"/>
      <c r="VRW232" s="135"/>
      <c r="VRX232" s="135"/>
      <c r="VRY232" s="135"/>
      <c r="VRZ232" s="135"/>
      <c r="VSA232" s="135"/>
      <c r="VSB232" s="135"/>
      <c r="VSC232" s="135"/>
      <c r="VSD232" s="135"/>
      <c r="VSE232" s="135"/>
      <c r="VSF232" s="135"/>
      <c r="VSG232" s="135"/>
      <c r="VSH232" s="135"/>
      <c r="VSI232" s="135"/>
      <c r="VSJ232" s="135"/>
      <c r="VSK232" s="135"/>
      <c r="VSL232" s="135"/>
      <c r="VSM232" s="135"/>
      <c r="VSN232" s="135"/>
      <c r="VSO232" s="135"/>
      <c r="VSP232" s="135"/>
      <c r="VSQ232" s="135"/>
      <c r="VSR232" s="135"/>
      <c r="VSS232" s="135"/>
      <c r="VST232" s="135"/>
      <c r="VSU232" s="135"/>
      <c r="VSV232" s="135"/>
      <c r="VSW232" s="135"/>
      <c r="VSX232" s="135"/>
      <c r="VSY232" s="135"/>
      <c r="VSZ232" s="135"/>
      <c r="VTA232" s="135"/>
      <c r="VTB232" s="135"/>
      <c r="VTC232" s="135"/>
      <c r="VTD232" s="135"/>
      <c r="VTE232" s="135"/>
      <c r="VTF232" s="135"/>
      <c r="VTG232" s="135"/>
      <c r="VTH232" s="135"/>
      <c r="VTI232" s="135"/>
      <c r="VTJ232" s="135"/>
      <c r="VTK232" s="135"/>
      <c r="VTL232" s="135"/>
      <c r="VTM232" s="135"/>
      <c r="VTN232" s="135"/>
      <c r="VTO232" s="135"/>
      <c r="VTP232" s="135"/>
      <c r="VTQ232" s="135"/>
      <c r="VTR232" s="135"/>
      <c r="VTS232" s="135"/>
      <c r="VTT232" s="135"/>
      <c r="VTU232" s="135"/>
      <c r="VTV232" s="135"/>
      <c r="VTW232" s="135"/>
      <c r="VTX232" s="135"/>
      <c r="VTY232" s="135"/>
      <c r="VTZ232" s="135"/>
      <c r="VUA232" s="135"/>
      <c r="VUB232" s="135"/>
      <c r="VUC232" s="135"/>
      <c r="VUD232" s="135"/>
      <c r="VUE232" s="135"/>
      <c r="VUF232" s="135"/>
      <c r="VUG232" s="135"/>
      <c r="VUH232" s="135"/>
      <c r="VUI232" s="135"/>
      <c r="VUJ232" s="135"/>
      <c r="VUK232" s="135"/>
      <c r="VUL232" s="135"/>
      <c r="VUM232" s="135"/>
      <c r="VUN232" s="135"/>
      <c r="VUO232" s="135"/>
      <c r="VUP232" s="135"/>
      <c r="VUQ232" s="135"/>
      <c r="VUR232" s="135"/>
      <c r="VUS232" s="135"/>
      <c r="VUT232" s="135"/>
      <c r="VUU232" s="135"/>
      <c r="VUV232" s="135"/>
      <c r="VUW232" s="135"/>
      <c r="VUX232" s="135"/>
      <c r="VUY232" s="135"/>
      <c r="VUZ232" s="135"/>
      <c r="VVA232" s="135"/>
      <c r="VVB232" s="135"/>
      <c r="VVC232" s="135"/>
      <c r="VVD232" s="135"/>
      <c r="VVE232" s="135"/>
      <c r="VVF232" s="135"/>
      <c r="VVG232" s="135"/>
      <c r="VVH232" s="135"/>
      <c r="VVI232" s="135"/>
      <c r="VVJ232" s="135"/>
      <c r="VVK232" s="135"/>
      <c r="VVL232" s="135"/>
      <c r="VVM232" s="135"/>
      <c r="VVN232" s="135"/>
      <c r="VVO232" s="135"/>
      <c r="VVP232" s="135"/>
      <c r="VVQ232" s="135"/>
      <c r="VVR232" s="135"/>
      <c r="VVS232" s="135"/>
      <c r="VVT232" s="135"/>
      <c r="VVU232" s="135"/>
      <c r="VVV232" s="135"/>
      <c r="VVW232" s="135"/>
      <c r="VVX232" s="135"/>
      <c r="VVY232" s="135"/>
      <c r="VVZ232" s="135"/>
      <c r="VWA232" s="135"/>
      <c r="VWB232" s="135"/>
      <c r="VWC232" s="135"/>
      <c r="VWD232" s="135"/>
      <c r="VWE232" s="135"/>
      <c r="VWF232" s="135"/>
      <c r="VWG232" s="135"/>
      <c r="VWH232" s="135"/>
      <c r="VWI232" s="135"/>
      <c r="VWJ232" s="135"/>
      <c r="VWK232" s="135"/>
      <c r="VWL232" s="135"/>
      <c r="VWM232" s="135"/>
      <c r="VWN232" s="135"/>
      <c r="VWO232" s="135"/>
      <c r="VWP232" s="135"/>
      <c r="VWQ232" s="135"/>
      <c r="VWR232" s="135"/>
      <c r="VWS232" s="135"/>
      <c r="VWT232" s="135"/>
      <c r="VWU232" s="135"/>
      <c r="VWV232" s="135"/>
      <c r="VWW232" s="135"/>
      <c r="VWX232" s="135"/>
      <c r="VWY232" s="135"/>
      <c r="VWZ232" s="135"/>
      <c r="VXA232" s="135"/>
      <c r="VXB232" s="135"/>
      <c r="VXC232" s="135"/>
      <c r="VXD232" s="135"/>
      <c r="VXE232" s="135"/>
      <c r="VXF232" s="135"/>
      <c r="VXG232" s="135"/>
      <c r="VXH232" s="135"/>
      <c r="VXI232" s="135"/>
      <c r="VXJ232" s="135"/>
      <c r="VXK232" s="135"/>
      <c r="VXL232" s="135"/>
      <c r="VXM232" s="135"/>
      <c r="VXN232" s="135"/>
      <c r="VXO232" s="135"/>
      <c r="VXP232" s="135"/>
      <c r="VXQ232" s="135"/>
      <c r="VXR232" s="135"/>
      <c r="VXS232" s="135"/>
      <c r="VXT232" s="135"/>
      <c r="VXU232" s="135"/>
      <c r="VXV232" s="135"/>
      <c r="VXW232" s="135"/>
      <c r="VXX232" s="135"/>
      <c r="VXY232" s="135"/>
      <c r="VXZ232" s="135"/>
      <c r="VYA232" s="135"/>
      <c r="VYB232" s="135"/>
      <c r="VYC232" s="135"/>
      <c r="VYD232" s="135"/>
      <c r="VYE232" s="135"/>
      <c r="VYF232" s="135"/>
      <c r="VYG232" s="135"/>
      <c r="VYH232" s="135"/>
      <c r="VYI232" s="135"/>
      <c r="VYJ232" s="135"/>
      <c r="VYK232" s="135"/>
      <c r="VYL232" s="135"/>
      <c r="VYM232" s="135"/>
      <c r="VYN232" s="135"/>
      <c r="VYO232" s="135"/>
      <c r="VYP232" s="135"/>
      <c r="VYQ232" s="135"/>
      <c r="VYR232" s="135"/>
      <c r="VYS232" s="135"/>
      <c r="VYT232" s="135"/>
      <c r="VYU232" s="135"/>
      <c r="VYV232" s="135"/>
      <c r="VYW232" s="135"/>
      <c r="VYX232" s="135"/>
      <c r="VYY232" s="135"/>
      <c r="VYZ232" s="135"/>
      <c r="VZA232" s="135"/>
      <c r="VZB232" s="135"/>
      <c r="VZC232" s="135"/>
      <c r="VZD232" s="135"/>
      <c r="VZE232" s="135"/>
      <c r="VZF232" s="135"/>
      <c r="VZG232" s="135"/>
      <c r="VZH232" s="135"/>
      <c r="VZI232" s="135"/>
      <c r="VZJ232" s="135"/>
      <c r="VZK232" s="135"/>
      <c r="VZL232" s="135"/>
      <c r="VZM232" s="135"/>
      <c r="VZN232" s="135"/>
      <c r="VZO232" s="135"/>
      <c r="VZP232" s="135"/>
      <c r="VZQ232" s="135"/>
      <c r="VZR232" s="135"/>
      <c r="VZS232" s="135"/>
      <c r="VZT232" s="135"/>
      <c r="VZU232" s="135"/>
      <c r="VZV232" s="135"/>
      <c r="VZW232" s="135"/>
      <c r="VZX232" s="135"/>
      <c r="VZY232" s="135"/>
      <c r="VZZ232" s="135"/>
      <c r="WAA232" s="135"/>
      <c r="WAB232" s="135"/>
      <c r="WAC232" s="135"/>
      <c r="WAD232" s="135"/>
      <c r="WAE232" s="135"/>
      <c r="WAF232" s="135"/>
      <c r="WAG232" s="135"/>
      <c r="WAH232" s="135"/>
      <c r="WAI232" s="135"/>
      <c r="WAJ232" s="135"/>
      <c r="WAK232" s="135"/>
      <c r="WAL232" s="135"/>
      <c r="WAM232" s="135"/>
      <c r="WAN232" s="135"/>
      <c r="WAO232" s="135"/>
      <c r="WAP232" s="135"/>
      <c r="WAQ232" s="135"/>
      <c r="WAR232" s="135"/>
      <c r="WAS232" s="135"/>
      <c r="WAT232" s="135"/>
      <c r="WAU232" s="135"/>
      <c r="WAV232" s="135"/>
      <c r="WAW232" s="135"/>
      <c r="WAX232" s="135"/>
      <c r="WAY232" s="135"/>
      <c r="WAZ232" s="135"/>
      <c r="WBA232" s="135"/>
      <c r="WBB232" s="135"/>
      <c r="WBC232" s="135"/>
      <c r="WBD232" s="135"/>
      <c r="WBE232" s="135"/>
      <c r="WBF232" s="135"/>
      <c r="WBG232" s="135"/>
      <c r="WBH232" s="135"/>
      <c r="WBI232" s="135"/>
      <c r="WBJ232" s="135"/>
      <c r="WBK232" s="135"/>
      <c r="WBL232" s="135"/>
      <c r="WBM232" s="135"/>
      <c r="WBN232" s="135"/>
      <c r="WBO232" s="135"/>
      <c r="WBP232" s="135"/>
      <c r="WBQ232" s="135"/>
      <c r="WBR232" s="135"/>
      <c r="WBS232" s="135"/>
      <c r="WBT232" s="135"/>
      <c r="WBU232" s="135"/>
      <c r="WBV232" s="135"/>
      <c r="WBW232" s="135"/>
      <c r="WBX232" s="135"/>
      <c r="WBY232" s="135"/>
      <c r="WBZ232" s="135"/>
      <c r="WCA232" s="135"/>
      <c r="WCB232" s="135"/>
      <c r="WCC232" s="135"/>
      <c r="WCD232" s="135"/>
      <c r="WCE232" s="135"/>
      <c r="WCF232" s="135"/>
      <c r="WCG232" s="135"/>
      <c r="WCH232" s="135"/>
      <c r="WCI232" s="135"/>
      <c r="WCJ232" s="135"/>
      <c r="WCK232" s="135"/>
      <c r="WCL232" s="135"/>
      <c r="WCM232" s="135"/>
      <c r="WCN232" s="135"/>
      <c r="WCO232" s="135"/>
      <c r="WCP232" s="135"/>
      <c r="WCQ232" s="135"/>
      <c r="WCR232" s="135"/>
      <c r="WCS232" s="135"/>
      <c r="WCT232" s="135"/>
      <c r="WCU232" s="135"/>
      <c r="WCV232" s="135"/>
      <c r="WCW232" s="135"/>
      <c r="WCX232" s="135"/>
      <c r="WCY232" s="135"/>
      <c r="WCZ232" s="135"/>
      <c r="WDA232" s="135"/>
      <c r="WDB232" s="135"/>
      <c r="WDC232" s="135"/>
      <c r="WDD232" s="135"/>
      <c r="WDE232" s="135"/>
      <c r="WDF232" s="135"/>
      <c r="WDG232" s="135"/>
      <c r="WDH232" s="135"/>
      <c r="WDI232" s="135"/>
      <c r="WDJ232" s="135"/>
      <c r="WDK232" s="135"/>
      <c r="WDL232" s="135"/>
      <c r="WDM232" s="135"/>
      <c r="WDN232" s="135"/>
      <c r="WDO232" s="135"/>
      <c r="WDP232" s="135"/>
      <c r="WDQ232" s="135"/>
      <c r="WDR232" s="135"/>
      <c r="WDS232" s="135"/>
      <c r="WDT232" s="135"/>
      <c r="WDU232" s="135"/>
      <c r="WDV232" s="135"/>
      <c r="WDW232" s="135"/>
      <c r="WDX232" s="135"/>
      <c r="WDY232" s="135"/>
      <c r="WDZ232" s="135"/>
      <c r="WEA232" s="135"/>
      <c r="WEB232" s="135"/>
      <c r="WEC232" s="135"/>
      <c r="WED232" s="135"/>
      <c r="WEE232" s="135"/>
      <c r="WEF232" s="135"/>
      <c r="WEG232" s="135"/>
      <c r="WEH232" s="135"/>
      <c r="WEI232" s="135"/>
      <c r="WEJ232" s="135"/>
      <c r="WEK232" s="135"/>
      <c r="WEL232" s="135"/>
      <c r="WEM232" s="135"/>
      <c r="WEN232" s="135"/>
      <c r="WEO232" s="135"/>
      <c r="WEP232" s="135"/>
      <c r="WEQ232" s="135"/>
      <c r="WER232" s="135"/>
      <c r="WES232" s="135"/>
      <c r="WET232" s="135"/>
      <c r="WEU232" s="135"/>
      <c r="WEV232" s="135"/>
      <c r="WEW232" s="135"/>
      <c r="WEX232" s="135"/>
      <c r="WEY232" s="135"/>
      <c r="WEZ232" s="135"/>
      <c r="WFA232" s="135"/>
      <c r="WFB232" s="135"/>
      <c r="WFC232" s="135"/>
      <c r="WFD232" s="135"/>
      <c r="WFE232" s="135"/>
      <c r="WFF232" s="135"/>
      <c r="WFG232" s="135"/>
      <c r="WFH232" s="135"/>
      <c r="WFI232" s="135"/>
      <c r="WFJ232" s="135"/>
      <c r="WFK232" s="135"/>
      <c r="WFL232" s="135"/>
      <c r="WFM232" s="135"/>
      <c r="WFN232" s="135"/>
      <c r="WFO232" s="135"/>
      <c r="WFP232" s="135"/>
      <c r="WFQ232" s="135"/>
      <c r="WFR232" s="135"/>
      <c r="WFS232" s="135"/>
      <c r="WFT232" s="135"/>
      <c r="WFU232" s="135"/>
      <c r="WFV232" s="135"/>
      <c r="WFW232" s="135"/>
      <c r="WFX232" s="135"/>
      <c r="WFY232" s="135"/>
      <c r="WFZ232" s="135"/>
      <c r="WGA232" s="135"/>
      <c r="WGB232" s="135"/>
      <c r="WGC232" s="135"/>
      <c r="WGD232" s="135"/>
      <c r="WGE232" s="135"/>
      <c r="WGF232" s="135"/>
      <c r="WGG232" s="135"/>
      <c r="WGH232" s="135"/>
      <c r="WGI232" s="135"/>
      <c r="WGJ232" s="135"/>
      <c r="WGK232" s="135"/>
      <c r="WGL232" s="135"/>
      <c r="WGM232" s="135"/>
      <c r="WGN232" s="135"/>
      <c r="WGO232" s="135"/>
      <c r="WGP232" s="135"/>
      <c r="WGQ232" s="135"/>
      <c r="WGR232" s="135"/>
      <c r="WGS232" s="135"/>
      <c r="WGT232" s="135"/>
      <c r="WGU232" s="135"/>
      <c r="WGV232" s="135"/>
      <c r="WGW232" s="135"/>
      <c r="WGX232" s="135"/>
      <c r="WGY232" s="135"/>
      <c r="WGZ232" s="135"/>
      <c r="WHA232" s="135"/>
      <c r="WHB232" s="135"/>
      <c r="WHC232" s="135"/>
      <c r="WHD232" s="135"/>
      <c r="WHE232" s="135"/>
      <c r="WHF232" s="135"/>
      <c r="WHG232" s="135"/>
      <c r="WHH232" s="135"/>
      <c r="WHI232" s="135"/>
      <c r="WHJ232" s="135"/>
      <c r="WHK232" s="135"/>
      <c r="WHL232" s="135"/>
      <c r="WHM232" s="135"/>
      <c r="WHN232" s="135"/>
      <c r="WHO232" s="135"/>
      <c r="WHP232" s="135"/>
      <c r="WHQ232" s="135"/>
      <c r="WHR232" s="135"/>
      <c r="WHS232" s="135"/>
      <c r="WHT232" s="135"/>
      <c r="WHU232" s="135"/>
      <c r="WHV232" s="135"/>
      <c r="WHW232" s="135"/>
      <c r="WHX232" s="135"/>
      <c r="WHY232" s="135"/>
      <c r="WHZ232" s="135"/>
      <c r="WIA232" s="135"/>
      <c r="WIB232" s="135"/>
      <c r="WIC232" s="135"/>
      <c r="WID232" s="135"/>
      <c r="WIE232" s="135"/>
      <c r="WIF232" s="135"/>
      <c r="WIG232" s="135"/>
      <c r="WIH232" s="135"/>
      <c r="WII232" s="135"/>
      <c r="WIJ232" s="135"/>
      <c r="WIK232" s="135"/>
      <c r="WIL232" s="135"/>
      <c r="WIM232" s="135"/>
      <c r="WIN232" s="135"/>
      <c r="WIO232" s="135"/>
      <c r="WIP232" s="135"/>
      <c r="WIQ232" s="135"/>
      <c r="WIR232" s="135"/>
      <c r="WIS232" s="135"/>
      <c r="WIT232" s="135"/>
      <c r="WIU232" s="135"/>
      <c r="WIV232" s="135"/>
      <c r="WIW232" s="135"/>
      <c r="WIX232" s="135"/>
      <c r="WIY232" s="135"/>
      <c r="WIZ232" s="135"/>
      <c r="WJA232" s="135"/>
      <c r="WJB232" s="135"/>
      <c r="WJC232" s="135"/>
      <c r="WJD232" s="135"/>
      <c r="WJE232" s="135"/>
      <c r="WJF232" s="135"/>
      <c r="WJG232" s="135"/>
      <c r="WJH232" s="135"/>
      <c r="WJI232" s="135"/>
      <c r="WJJ232" s="135"/>
      <c r="WJK232" s="135"/>
      <c r="WJL232" s="135"/>
      <c r="WJM232" s="135"/>
      <c r="WJN232" s="135"/>
      <c r="WJO232" s="135"/>
      <c r="WJP232" s="135"/>
      <c r="WJQ232" s="135"/>
      <c r="WJR232" s="135"/>
      <c r="WJS232" s="135"/>
      <c r="WJT232" s="135"/>
      <c r="WJU232" s="135"/>
      <c r="WJV232" s="135"/>
      <c r="WJW232" s="135"/>
      <c r="WJX232" s="135"/>
      <c r="WJY232" s="135"/>
      <c r="WJZ232" s="135"/>
      <c r="WKA232" s="135"/>
      <c r="WKB232" s="135"/>
      <c r="WKC232" s="135"/>
      <c r="WKD232" s="135"/>
      <c r="WKE232" s="135"/>
      <c r="WKF232" s="135"/>
      <c r="WKG232" s="135"/>
      <c r="WKH232" s="135"/>
      <c r="WKI232" s="135"/>
      <c r="WKJ232" s="135"/>
      <c r="WKK232" s="135"/>
      <c r="WKL232" s="135"/>
      <c r="WKM232" s="135"/>
      <c r="WKN232" s="135"/>
      <c r="WKO232" s="135"/>
      <c r="WKP232" s="135"/>
      <c r="WKQ232" s="135"/>
      <c r="WKR232" s="135"/>
      <c r="WKS232" s="135"/>
      <c r="WKT232" s="135"/>
      <c r="WKU232" s="135"/>
      <c r="WKV232" s="135"/>
      <c r="WKW232" s="135"/>
      <c r="WKX232" s="135"/>
      <c r="WKY232" s="135"/>
      <c r="WKZ232" s="135"/>
      <c r="WLA232" s="135"/>
      <c r="WLB232" s="135"/>
      <c r="WLC232" s="135"/>
      <c r="WLD232" s="135"/>
      <c r="WLE232" s="135"/>
      <c r="WLF232" s="135"/>
      <c r="WLG232" s="135"/>
      <c r="WLH232" s="135"/>
      <c r="WLI232" s="135"/>
      <c r="WLJ232" s="135"/>
      <c r="WLK232" s="135"/>
      <c r="WLL232" s="135"/>
      <c r="WLM232" s="135"/>
      <c r="WLN232" s="135"/>
      <c r="WLO232" s="135"/>
      <c r="WLP232" s="135"/>
      <c r="WLQ232" s="135"/>
      <c r="WLR232" s="135"/>
      <c r="WLS232" s="135"/>
      <c r="WLT232" s="135"/>
      <c r="WLU232" s="135"/>
      <c r="WLV232" s="135"/>
      <c r="WLW232" s="135"/>
      <c r="WLX232" s="135"/>
      <c r="WLY232" s="135"/>
      <c r="WLZ232" s="135"/>
      <c r="WMA232" s="135"/>
      <c r="WMB232" s="135"/>
      <c r="WMC232" s="135"/>
      <c r="WMD232" s="135"/>
      <c r="WME232" s="135"/>
      <c r="WMF232" s="135"/>
      <c r="WMG232" s="135"/>
      <c r="WMH232" s="135"/>
      <c r="WMI232" s="135"/>
      <c r="WMJ232" s="135"/>
      <c r="WMK232" s="135"/>
      <c r="WML232" s="135"/>
      <c r="WMM232" s="135"/>
      <c r="WMN232" s="135"/>
      <c r="WMO232" s="135"/>
      <c r="WMP232" s="135"/>
      <c r="WMQ232" s="135"/>
      <c r="WMR232" s="135"/>
      <c r="WMS232" s="135"/>
      <c r="WMT232" s="135"/>
      <c r="WMU232" s="135"/>
      <c r="WMV232" s="135"/>
      <c r="WMW232" s="135"/>
      <c r="WMX232" s="135"/>
      <c r="WMY232" s="135"/>
      <c r="WMZ232" s="135"/>
      <c r="WNA232" s="135"/>
      <c r="WNB232" s="135"/>
      <c r="WNC232" s="135"/>
      <c r="WND232" s="135"/>
      <c r="WNE232" s="135"/>
      <c r="WNF232" s="135"/>
      <c r="WNG232" s="135"/>
      <c r="WNH232" s="135"/>
      <c r="WNI232" s="135"/>
      <c r="WNJ232" s="135"/>
      <c r="WNK232" s="135"/>
      <c r="WNL232" s="135"/>
      <c r="WNM232" s="135"/>
      <c r="WNN232" s="135"/>
      <c r="WNO232" s="135"/>
      <c r="WNP232" s="135"/>
      <c r="WNQ232" s="135"/>
      <c r="WNR232" s="135"/>
      <c r="WNS232" s="135"/>
      <c r="WNT232" s="135"/>
      <c r="WNU232" s="135"/>
      <c r="WNV232" s="135"/>
      <c r="WNW232" s="135"/>
      <c r="WNX232" s="135"/>
      <c r="WNY232" s="135"/>
      <c r="WNZ232" s="135"/>
      <c r="WOA232" s="135"/>
      <c r="WOB232" s="135"/>
      <c r="WOC232" s="135"/>
      <c r="WOD232" s="135"/>
      <c r="WOE232" s="135"/>
      <c r="WOF232" s="135"/>
      <c r="WOG232" s="135"/>
      <c r="WOH232" s="135"/>
      <c r="WOI232" s="135"/>
      <c r="WOJ232" s="135"/>
      <c r="WOK232" s="135"/>
      <c r="WOL232" s="135"/>
      <c r="WOM232" s="135"/>
      <c r="WON232" s="135"/>
      <c r="WOO232" s="135"/>
      <c r="WOP232" s="135"/>
      <c r="WOQ232" s="135"/>
      <c r="WOR232" s="135"/>
      <c r="WOS232" s="135"/>
      <c r="WOT232" s="135"/>
      <c r="WOU232" s="135"/>
      <c r="WOV232" s="135"/>
      <c r="WOW232" s="135"/>
      <c r="WOX232" s="135"/>
      <c r="WOY232" s="135"/>
      <c r="WOZ232" s="135"/>
      <c r="WPA232" s="135"/>
      <c r="WPB232" s="135"/>
      <c r="WPC232" s="135"/>
      <c r="WPD232" s="135"/>
      <c r="WPE232" s="135"/>
      <c r="WPF232" s="135"/>
      <c r="WPG232" s="135"/>
      <c r="WPH232" s="135"/>
      <c r="WPI232" s="135"/>
      <c r="WPJ232" s="135"/>
      <c r="WPK232" s="135"/>
      <c r="WPL232" s="135"/>
      <c r="WPM232" s="135"/>
      <c r="WPN232" s="135"/>
      <c r="WPO232" s="135"/>
      <c r="WPP232" s="135"/>
      <c r="WPQ232" s="135"/>
      <c r="WPR232" s="135"/>
      <c r="WPS232" s="135"/>
      <c r="WPT232" s="135"/>
      <c r="WPU232" s="135"/>
      <c r="WPV232" s="135"/>
      <c r="WPW232" s="135"/>
      <c r="WPX232" s="135"/>
      <c r="WPY232" s="135"/>
      <c r="WPZ232" s="135"/>
      <c r="WQA232" s="135"/>
      <c r="WQB232" s="135"/>
      <c r="WQC232" s="135"/>
      <c r="WQD232" s="135"/>
      <c r="WQE232" s="135"/>
      <c r="WQF232" s="135"/>
      <c r="WQG232" s="135"/>
      <c r="WQH232" s="135"/>
      <c r="WQI232" s="135"/>
      <c r="WQJ232" s="135"/>
      <c r="WQK232" s="135"/>
      <c r="WQL232" s="135"/>
      <c r="WQM232" s="135"/>
      <c r="WQN232" s="135"/>
      <c r="WQO232" s="135"/>
      <c r="WQP232" s="135"/>
      <c r="WQQ232" s="135"/>
      <c r="WQR232" s="135"/>
      <c r="WQS232" s="135"/>
      <c r="WQT232" s="135"/>
      <c r="WQU232" s="135"/>
      <c r="WQV232" s="135"/>
      <c r="WQW232" s="135"/>
      <c r="WQX232" s="135"/>
      <c r="WQY232" s="135"/>
      <c r="WQZ232" s="135"/>
      <c r="WRA232" s="135"/>
      <c r="WRB232" s="135"/>
      <c r="WRC232" s="135"/>
      <c r="WRD232" s="135"/>
      <c r="WRE232" s="135"/>
      <c r="WRF232" s="135"/>
      <c r="WRG232" s="135"/>
      <c r="WRH232" s="135"/>
      <c r="WRI232" s="135"/>
      <c r="WRJ232" s="135"/>
      <c r="WRK232" s="135"/>
      <c r="WRL232" s="135"/>
      <c r="WRM232" s="135"/>
      <c r="WRN232" s="135"/>
      <c r="WRO232" s="135"/>
      <c r="WRP232" s="135"/>
      <c r="WRQ232" s="135"/>
      <c r="WRR232" s="135"/>
      <c r="WRS232" s="135"/>
      <c r="WRT232" s="135"/>
      <c r="WRU232" s="135"/>
      <c r="WRV232" s="135"/>
      <c r="WRW232" s="135"/>
      <c r="WRX232" s="135"/>
      <c r="WRY232" s="135"/>
      <c r="WRZ232" s="135"/>
      <c r="WSA232" s="135"/>
      <c r="WSB232" s="135"/>
      <c r="WSC232" s="135"/>
      <c r="WSD232" s="135"/>
      <c r="WSE232" s="135"/>
      <c r="WSF232" s="135"/>
      <c r="WSG232" s="135"/>
      <c r="WSH232" s="135"/>
      <c r="WSI232" s="135"/>
      <c r="WSJ232" s="135"/>
      <c r="WSK232" s="135"/>
      <c r="WSL232" s="135"/>
      <c r="WSM232" s="135"/>
      <c r="WSN232" s="135"/>
      <c r="WSO232" s="135"/>
      <c r="WSP232" s="135"/>
      <c r="WSQ232" s="135"/>
      <c r="WSR232" s="135"/>
      <c r="WSS232" s="135"/>
      <c r="WST232" s="135"/>
      <c r="WSU232" s="135"/>
      <c r="WSV232" s="135"/>
      <c r="WSW232" s="135"/>
      <c r="WSX232" s="135"/>
      <c r="WSY232" s="135"/>
      <c r="WSZ232" s="135"/>
      <c r="WTA232" s="135"/>
      <c r="WTB232" s="135"/>
      <c r="WTC232" s="135"/>
      <c r="WTD232" s="135"/>
      <c r="WTE232" s="135"/>
      <c r="WTF232" s="135"/>
      <c r="WTG232" s="135"/>
      <c r="WTH232" s="135"/>
      <c r="WTI232" s="135"/>
      <c r="WTJ232" s="135"/>
      <c r="WTK232" s="135"/>
      <c r="WTL232" s="135"/>
      <c r="WTM232" s="135"/>
      <c r="WTN232" s="135"/>
      <c r="WTO232" s="135"/>
      <c r="WTP232" s="135"/>
      <c r="WTQ232" s="135"/>
      <c r="WTR232" s="135"/>
      <c r="WTS232" s="135"/>
      <c r="WTT232" s="135"/>
      <c r="WTU232" s="135"/>
      <c r="WTV232" s="135"/>
      <c r="WTW232" s="135"/>
      <c r="WTX232" s="135"/>
      <c r="WTY232" s="135"/>
      <c r="WTZ232" s="135"/>
      <c r="WUA232" s="135"/>
      <c r="WUB232" s="135"/>
      <c r="WUC232" s="135"/>
      <c r="WUD232" s="135"/>
      <c r="WUE232" s="135"/>
      <c r="WUF232" s="135"/>
      <c r="WUG232" s="135"/>
      <c r="WUH232" s="135"/>
      <c r="WUI232" s="135"/>
      <c r="WUJ232" s="135"/>
      <c r="WUK232" s="135"/>
      <c r="WUL232" s="135"/>
      <c r="WUM232" s="135"/>
      <c r="WUN232" s="135"/>
      <c r="WUO232" s="135"/>
      <c r="WUP232" s="135"/>
      <c r="WUQ232" s="135"/>
      <c r="WUR232" s="135"/>
      <c r="WUS232" s="135"/>
      <c r="WUT232" s="135"/>
      <c r="WUU232" s="135"/>
      <c r="WUV232" s="135"/>
      <c r="WUW232" s="135"/>
      <c r="WUX232" s="135"/>
      <c r="WUY232" s="135"/>
      <c r="WUZ232" s="135"/>
      <c r="WVA232" s="135"/>
      <c r="WVB232" s="135"/>
      <c r="WVC232" s="135"/>
      <c r="WVD232" s="135"/>
      <c r="WVE232" s="135"/>
      <c r="WVF232" s="135"/>
      <c r="WVG232" s="135"/>
      <c r="WVH232" s="135"/>
      <c r="WVI232" s="135"/>
      <c r="WVJ232" s="135"/>
      <c r="WVK232" s="135"/>
      <c r="WVL232" s="135"/>
      <c r="WVM232" s="135"/>
      <c r="WVN232" s="135"/>
      <c r="WVO232" s="135"/>
      <c r="WVP232" s="135"/>
      <c r="WVQ232" s="135"/>
      <c r="WVR232" s="135"/>
      <c r="WVS232" s="135"/>
    </row>
    <row r="233" spans="1:16139" s="132" customFormat="1" ht="53.25" customHeight="1">
      <c r="A233" s="127">
        <v>7729314745</v>
      </c>
      <c r="B233" s="90" t="s">
        <v>278</v>
      </c>
      <c r="C233" s="90" t="s">
        <v>68</v>
      </c>
      <c r="D233" s="90" t="s">
        <v>288</v>
      </c>
      <c r="E233" s="90"/>
      <c r="F233" s="90"/>
      <c r="G233" s="91">
        <f>'2023'!G243</f>
        <v>253.57900000000001</v>
      </c>
      <c r="H233" s="91">
        <f>'2023'!H243</f>
        <v>178.15199999999999</v>
      </c>
      <c r="I233" s="91">
        <f>'2023'!I243</f>
        <v>103.15900000000001</v>
      </c>
      <c r="J233" s="91">
        <f>'2023'!J243</f>
        <v>250.65899999999999</v>
      </c>
      <c r="K233" s="91">
        <f t="shared" si="61"/>
        <v>785.54899999999998</v>
      </c>
      <c r="L233" s="129">
        <v>4738.1499810752675</v>
      </c>
      <c r="M233" s="92">
        <v>5145.7222942364124</v>
      </c>
      <c r="N233" s="129">
        <f>'2024'!N233</f>
        <v>1671.67</v>
      </c>
      <c r="O233" s="92">
        <f>N233*1.04</f>
        <v>1738.5368000000001</v>
      </c>
      <c r="P233" s="93">
        <f t="shared" si="62"/>
        <v>777594.92712108523</v>
      </c>
      <c r="Q233" s="93">
        <f t="shared" si="63"/>
        <v>546299.54158852098</v>
      </c>
      <c r="R233" s="93">
        <f t="shared" si="63"/>
        <v>351481.84839993413</v>
      </c>
      <c r="S233" s="93">
        <f t="shared" si="64"/>
        <v>854041.70879980491</v>
      </c>
      <c r="T233" s="93">
        <f t="shared" si="65"/>
        <v>2529418.0259093451</v>
      </c>
      <c r="U233" s="133"/>
      <c r="V233" s="131"/>
      <c r="W233" s="131"/>
      <c r="X233" s="95"/>
      <c r="Y233" s="95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34"/>
      <c r="CO233" s="134"/>
      <c r="CP233" s="134"/>
      <c r="CQ233" s="134"/>
      <c r="CR233" s="134"/>
      <c r="CS233" s="134"/>
      <c r="CT233" s="134"/>
      <c r="CU233" s="134"/>
      <c r="CV233" s="134"/>
      <c r="CW233" s="134"/>
      <c r="CX233" s="134"/>
      <c r="CY233" s="134"/>
      <c r="CZ233" s="134"/>
      <c r="DA233" s="134"/>
      <c r="DB233" s="134"/>
      <c r="DC233" s="134"/>
      <c r="DD233" s="134"/>
      <c r="DE233" s="134"/>
      <c r="DF233" s="134"/>
      <c r="DG233" s="134"/>
      <c r="DH233" s="134"/>
      <c r="DI233" s="134"/>
      <c r="DJ233" s="134"/>
      <c r="DK233" s="134"/>
      <c r="DL233" s="134"/>
      <c r="DM233" s="134"/>
      <c r="DN233" s="134"/>
      <c r="DO233" s="134"/>
      <c r="DP233" s="134"/>
      <c r="DQ233" s="134"/>
      <c r="DR233" s="134"/>
      <c r="DS233" s="134"/>
      <c r="DT233" s="134"/>
      <c r="DU233" s="134"/>
      <c r="DV233" s="134"/>
      <c r="DW233" s="134"/>
      <c r="DX233" s="134"/>
      <c r="DY233" s="134"/>
      <c r="DZ233" s="134"/>
      <c r="EA233" s="134"/>
      <c r="EB233" s="134"/>
      <c r="EC233" s="134"/>
      <c r="ED233" s="134"/>
      <c r="EE233" s="134"/>
      <c r="EF233" s="134"/>
      <c r="EG233" s="134"/>
      <c r="EH233" s="134"/>
      <c r="EI233" s="134"/>
      <c r="EJ233" s="134"/>
      <c r="EK233" s="134"/>
      <c r="EL233" s="134"/>
      <c r="EM233" s="134"/>
      <c r="EN233" s="134"/>
      <c r="EO233" s="134"/>
      <c r="EP233" s="134"/>
      <c r="EQ233" s="134"/>
      <c r="ER233" s="134"/>
      <c r="ES233" s="134"/>
      <c r="ET233" s="134"/>
      <c r="EU233" s="134"/>
      <c r="EV233" s="134"/>
      <c r="EW233" s="134"/>
      <c r="EX233" s="134"/>
      <c r="EY233" s="134"/>
      <c r="EZ233" s="134"/>
      <c r="FA233" s="134"/>
      <c r="FB233" s="134"/>
      <c r="FC233" s="134"/>
      <c r="FD233" s="134"/>
      <c r="FE233" s="134"/>
      <c r="FF233" s="134"/>
      <c r="FG233" s="134"/>
      <c r="FH233" s="134"/>
      <c r="FI233" s="134"/>
      <c r="FJ233" s="134"/>
      <c r="FK233" s="134"/>
      <c r="FL233" s="134"/>
      <c r="FM233" s="134"/>
      <c r="FN233" s="134"/>
      <c r="FO233" s="134"/>
      <c r="FP233" s="134"/>
      <c r="FQ233" s="134"/>
      <c r="FR233" s="134"/>
      <c r="FS233" s="134"/>
      <c r="FT233" s="134"/>
      <c r="FU233" s="134"/>
      <c r="FV233" s="134"/>
      <c r="FW233" s="134"/>
      <c r="FX233" s="134"/>
      <c r="FY233" s="134"/>
      <c r="FZ233" s="134"/>
      <c r="GA233" s="134"/>
      <c r="GB233" s="134"/>
    </row>
    <row r="234" spans="1:16139" s="132" customFormat="1" ht="53.25" customHeight="1">
      <c r="A234" s="127">
        <v>7729314745</v>
      </c>
      <c r="B234" s="90" t="s">
        <v>278</v>
      </c>
      <c r="C234" s="90" t="s">
        <v>82</v>
      </c>
      <c r="D234" s="90" t="s">
        <v>279</v>
      </c>
      <c r="E234" s="90"/>
      <c r="F234" s="90"/>
      <c r="G234" s="91">
        <f>'2023'!G244</f>
        <v>3504.4849999999997</v>
      </c>
      <c r="H234" s="91">
        <f>'2023'!H244</f>
        <v>910.75400000000002</v>
      </c>
      <c r="I234" s="91">
        <f>'2023'!I244</f>
        <v>349.62</v>
      </c>
      <c r="J234" s="91">
        <f>'2023'!J244</f>
        <v>3008.49</v>
      </c>
      <c r="K234" s="91">
        <f t="shared" si="61"/>
        <v>7773.3489999999993</v>
      </c>
      <c r="L234" s="129">
        <v>2786.7799439206719</v>
      </c>
      <c r="M234" s="129">
        <v>3086.0076944407397</v>
      </c>
      <c r="N234" s="129">
        <f>'2024'!N234</f>
        <v>1570.83</v>
      </c>
      <c r="O234" s="92">
        <f t="shared" ref="O234:O241" si="66">N234*1.04</f>
        <v>1633.6632</v>
      </c>
      <c r="P234" s="93">
        <f t="shared" si="62"/>
        <v>4261278.3392208358</v>
      </c>
      <c r="Q234" s="93">
        <f t="shared" si="63"/>
        <v>1107431.2752255278</v>
      </c>
      <c r="R234" s="93">
        <f t="shared" si="63"/>
        <v>507768.6821463714</v>
      </c>
      <c r="S234" s="93">
        <f t="shared" si="64"/>
        <v>4369363.8880800204</v>
      </c>
      <c r="T234" s="93">
        <f t="shared" si="65"/>
        <v>10245842.184672754</v>
      </c>
      <c r="U234" s="133"/>
      <c r="V234" s="131"/>
      <c r="W234" s="131"/>
      <c r="X234" s="95"/>
      <c r="Y234" s="95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/>
      <c r="CO234" s="134"/>
      <c r="CP234" s="134"/>
      <c r="CQ234" s="134"/>
      <c r="CR234" s="134"/>
      <c r="CS234" s="134"/>
      <c r="CT234" s="134"/>
      <c r="CU234" s="134"/>
      <c r="CV234" s="134"/>
      <c r="CW234" s="134"/>
      <c r="CX234" s="134"/>
      <c r="CY234" s="134"/>
      <c r="CZ234" s="134"/>
      <c r="DA234" s="134"/>
      <c r="DB234" s="134"/>
      <c r="DC234" s="134"/>
      <c r="DD234" s="134"/>
      <c r="DE234" s="134"/>
      <c r="DF234" s="134"/>
      <c r="DG234" s="134"/>
      <c r="DH234" s="134"/>
      <c r="DI234" s="134"/>
      <c r="DJ234" s="134"/>
      <c r="DK234" s="134"/>
      <c r="DL234" s="134"/>
      <c r="DM234" s="134"/>
      <c r="DN234" s="134"/>
      <c r="DO234" s="134"/>
      <c r="DP234" s="134"/>
      <c r="DQ234" s="134"/>
      <c r="DR234" s="134"/>
      <c r="DS234" s="134"/>
      <c r="DT234" s="134"/>
      <c r="DU234" s="134"/>
      <c r="DV234" s="134"/>
      <c r="DW234" s="134"/>
      <c r="DX234" s="134"/>
      <c r="DY234" s="134"/>
      <c r="DZ234" s="134"/>
      <c r="EA234" s="134"/>
      <c r="EB234" s="134"/>
      <c r="EC234" s="134"/>
      <c r="ED234" s="134"/>
      <c r="EE234" s="134"/>
      <c r="EF234" s="134"/>
      <c r="EG234" s="134"/>
      <c r="EH234" s="134"/>
      <c r="EI234" s="134"/>
      <c r="EJ234" s="134"/>
      <c r="EK234" s="134"/>
      <c r="EL234" s="134"/>
      <c r="EM234" s="134"/>
      <c r="EN234" s="134"/>
      <c r="EO234" s="134"/>
      <c r="EP234" s="134"/>
      <c r="EQ234" s="134"/>
      <c r="ER234" s="134"/>
      <c r="ES234" s="134"/>
      <c r="ET234" s="134"/>
      <c r="EU234" s="134"/>
      <c r="EV234" s="134"/>
      <c r="EW234" s="134"/>
      <c r="EX234" s="134"/>
      <c r="EY234" s="134"/>
      <c r="EZ234" s="134"/>
      <c r="FA234" s="134"/>
      <c r="FB234" s="134"/>
      <c r="FC234" s="134"/>
      <c r="FD234" s="134"/>
      <c r="FE234" s="134"/>
      <c r="FF234" s="134"/>
      <c r="FG234" s="134"/>
      <c r="FH234" s="134"/>
      <c r="FI234" s="134"/>
      <c r="FJ234" s="134"/>
      <c r="FK234" s="134"/>
      <c r="FL234" s="134"/>
      <c r="FM234" s="134"/>
      <c r="FN234" s="134"/>
      <c r="FO234" s="134"/>
      <c r="FP234" s="134"/>
      <c r="FQ234" s="134"/>
      <c r="FR234" s="134"/>
      <c r="FS234" s="134"/>
      <c r="FT234" s="134"/>
      <c r="FU234" s="134"/>
      <c r="FV234" s="134"/>
      <c r="FW234" s="134"/>
      <c r="FX234" s="134"/>
      <c r="FY234" s="134"/>
      <c r="FZ234" s="134"/>
      <c r="GA234" s="134"/>
      <c r="GB234" s="134"/>
    </row>
    <row r="235" spans="1:16139" s="132" customFormat="1" ht="53.25" customHeight="1">
      <c r="A235" s="127">
        <v>7729314745</v>
      </c>
      <c r="B235" s="90" t="s">
        <v>278</v>
      </c>
      <c r="C235" s="90" t="s">
        <v>49</v>
      </c>
      <c r="D235" s="90" t="s">
        <v>283</v>
      </c>
      <c r="E235" s="90"/>
      <c r="F235" s="90"/>
      <c r="G235" s="91">
        <f>'2023'!G245</f>
        <v>417.85699999999997</v>
      </c>
      <c r="H235" s="91">
        <f>'2023'!H245</f>
        <v>211.40899999999999</v>
      </c>
      <c r="I235" s="91">
        <f>'2023'!I245</f>
        <v>134.554</v>
      </c>
      <c r="J235" s="91">
        <f>'2023'!J245</f>
        <v>437.65300000000002</v>
      </c>
      <c r="K235" s="91">
        <f t="shared" si="61"/>
        <v>1201.473</v>
      </c>
      <c r="L235" s="129">
        <v>16059.813561500001</v>
      </c>
      <c r="M235" s="92">
        <v>17615.079716929478</v>
      </c>
      <c r="N235" s="129">
        <f>'2024'!N235</f>
        <v>2000</v>
      </c>
      <c r="O235" s="92">
        <f t="shared" si="66"/>
        <v>2080</v>
      </c>
      <c r="P235" s="93">
        <f t="shared" si="62"/>
        <v>5874991.5153677054</v>
      </c>
      <c r="Q235" s="93">
        <f t="shared" si="63"/>
        <v>2972371.1252231537</v>
      </c>
      <c r="R235" s="93">
        <f t="shared" si="63"/>
        <v>2090307.116231729</v>
      </c>
      <c r="S235" s="93">
        <f t="shared" si="64"/>
        <v>6798974.243353337</v>
      </c>
      <c r="T235" s="93">
        <f t="shared" si="65"/>
        <v>17736644.000175923</v>
      </c>
      <c r="U235" s="130"/>
      <c r="V235" s="131"/>
      <c r="W235" s="131"/>
      <c r="X235" s="95"/>
      <c r="Y235" s="95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  <c r="AZ235" s="137"/>
      <c r="BA235" s="137"/>
      <c r="BB235" s="137"/>
      <c r="BC235" s="137"/>
      <c r="BD235" s="137"/>
      <c r="BE235" s="137"/>
      <c r="BF235" s="137"/>
      <c r="BG235" s="137"/>
      <c r="BH235" s="137"/>
      <c r="BI235" s="137"/>
      <c r="BJ235" s="137"/>
      <c r="BK235" s="137"/>
      <c r="BL235" s="137"/>
      <c r="BM235" s="137"/>
      <c r="BN235" s="137"/>
      <c r="BO235" s="137"/>
      <c r="BP235" s="137"/>
      <c r="BQ235" s="137"/>
      <c r="BR235" s="137"/>
      <c r="BS235" s="137"/>
      <c r="BT235" s="137"/>
      <c r="BU235" s="137"/>
      <c r="BV235" s="137"/>
      <c r="BW235" s="137"/>
      <c r="BX235" s="137"/>
      <c r="BY235" s="137"/>
      <c r="BZ235" s="137"/>
      <c r="CA235" s="137"/>
      <c r="CB235" s="137"/>
      <c r="CC235" s="137"/>
      <c r="CD235" s="137"/>
      <c r="CE235" s="137"/>
      <c r="CF235" s="137"/>
      <c r="CG235" s="137"/>
      <c r="CH235" s="137"/>
      <c r="CI235" s="137"/>
      <c r="CJ235" s="137"/>
      <c r="CK235" s="137"/>
      <c r="CL235" s="137"/>
      <c r="CM235" s="137"/>
      <c r="CN235" s="137"/>
      <c r="CO235" s="137"/>
      <c r="CP235" s="137"/>
      <c r="CQ235" s="137"/>
      <c r="CR235" s="137"/>
      <c r="CS235" s="137"/>
      <c r="CT235" s="137"/>
      <c r="CU235" s="137"/>
      <c r="CV235" s="137"/>
      <c r="CW235" s="137"/>
      <c r="CX235" s="137"/>
      <c r="CY235" s="137"/>
      <c r="CZ235" s="137"/>
      <c r="DA235" s="137"/>
      <c r="DB235" s="137"/>
      <c r="DC235" s="137"/>
      <c r="DD235" s="137"/>
      <c r="DE235" s="137"/>
      <c r="DF235" s="137"/>
      <c r="DG235" s="137"/>
      <c r="DH235" s="137"/>
      <c r="DI235" s="137"/>
      <c r="DJ235" s="137"/>
      <c r="DK235" s="137"/>
      <c r="DL235" s="137"/>
      <c r="DM235" s="137"/>
      <c r="DN235" s="137"/>
      <c r="DO235" s="137"/>
      <c r="DP235" s="137"/>
      <c r="DQ235" s="137"/>
      <c r="DR235" s="137"/>
      <c r="DS235" s="137"/>
      <c r="DT235" s="137"/>
      <c r="DU235" s="137"/>
      <c r="DV235" s="137"/>
      <c r="DW235" s="137"/>
      <c r="DX235" s="137"/>
      <c r="DY235" s="137"/>
      <c r="DZ235" s="137"/>
      <c r="EA235" s="137"/>
      <c r="EB235" s="137"/>
      <c r="EC235" s="137"/>
      <c r="ED235" s="137"/>
      <c r="EE235" s="137"/>
      <c r="EF235" s="137"/>
      <c r="EG235" s="137"/>
      <c r="EH235" s="137"/>
      <c r="EI235" s="137"/>
      <c r="EJ235" s="137"/>
      <c r="EK235" s="137"/>
      <c r="EL235" s="137"/>
      <c r="EM235" s="137"/>
      <c r="EN235" s="137"/>
      <c r="EO235" s="137"/>
      <c r="EP235" s="137"/>
      <c r="EQ235" s="137"/>
      <c r="ER235" s="137"/>
      <c r="ES235" s="137"/>
      <c r="ET235" s="137"/>
      <c r="EU235" s="137"/>
      <c r="EV235" s="137"/>
      <c r="EW235" s="137"/>
      <c r="EX235" s="137"/>
      <c r="EY235" s="137"/>
      <c r="EZ235" s="137"/>
      <c r="FA235" s="137"/>
      <c r="FB235" s="137"/>
      <c r="FC235" s="137"/>
      <c r="FD235" s="137"/>
      <c r="FE235" s="137"/>
      <c r="FF235" s="137"/>
      <c r="FG235" s="137"/>
      <c r="FH235" s="137"/>
      <c r="FI235" s="137"/>
      <c r="FJ235" s="137"/>
      <c r="FK235" s="137"/>
      <c r="FL235" s="137"/>
      <c r="FM235" s="137"/>
      <c r="FN235" s="137"/>
      <c r="FO235" s="137"/>
      <c r="FP235" s="137"/>
      <c r="FQ235" s="137"/>
      <c r="FR235" s="137"/>
      <c r="FS235" s="137"/>
      <c r="FT235" s="137"/>
      <c r="FU235" s="137"/>
      <c r="FV235" s="137"/>
      <c r="FW235" s="137"/>
      <c r="FX235" s="137"/>
      <c r="FY235" s="137"/>
      <c r="FZ235" s="137"/>
      <c r="GA235" s="137"/>
      <c r="GB235" s="137"/>
      <c r="GC235" s="137"/>
      <c r="GD235" s="137"/>
      <c r="GE235" s="137"/>
      <c r="GF235" s="137"/>
      <c r="GG235" s="137"/>
      <c r="GH235" s="137"/>
      <c r="GI235" s="137"/>
      <c r="GJ235" s="137"/>
      <c r="GK235" s="137"/>
      <c r="GL235" s="137"/>
      <c r="GM235" s="137"/>
      <c r="GN235" s="137"/>
      <c r="GO235" s="137"/>
      <c r="GP235" s="137"/>
      <c r="GQ235" s="137"/>
      <c r="GR235" s="137"/>
      <c r="GS235" s="137"/>
      <c r="GT235" s="137"/>
      <c r="GU235" s="137"/>
      <c r="GV235" s="137"/>
      <c r="GW235" s="137"/>
      <c r="GX235" s="137"/>
      <c r="GY235" s="137"/>
      <c r="GZ235" s="137"/>
      <c r="HA235" s="137"/>
      <c r="HB235" s="137"/>
      <c r="HC235" s="137"/>
      <c r="HD235" s="137"/>
      <c r="HE235" s="137"/>
      <c r="HF235" s="137"/>
      <c r="HG235" s="137"/>
      <c r="HH235" s="137"/>
      <c r="HI235" s="137"/>
      <c r="HJ235" s="137"/>
      <c r="HK235" s="137"/>
      <c r="HL235" s="137"/>
      <c r="HM235" s="137"/>
      <c r="HN235" s="137"/>
      <c r="HO235" s="137"/>
      <c r="HP235" s="137"/>
      <c r="HQ235" s="137"/>
      <c r="HR235" s="137"/>
      <c r="HS235" s="137"/>
      <c r="HT235" s="137"/>
      <c r="HU235" s="137"/>
      <c r="HV235" s="137"/>
      <c r="HW235" s="137"/>
      <c r="HX235" s="137"/>
      <c r="HY235" s="137"/>
      <c r="HZ235" s="137"/>
      <c r="IA235" s="137"/>
      <c r="IB235" s="137"/>
      <c r="IC235" s="137"/>
      <c r="ID235" s="137"/>
      <c r="IE235" s="137"/>
      <c r="IF235" s="137"/>
      <c r="IG235" s="137"/>
      <c r="IH235" s="137"/>
      <c r="II235" s="137"/>
      <c r="IJ235" s="137"/>
      <c r="IK235" s="137"/>
      <c r="IL235" s="137"/>
      <c r="IM235" s="137"/>
      <c r="IN235" s="137"/>
      <c r="IO235" s="137"/>
      <c r="IP235" s="137"/>
      <c r="IQ235" s="137"/>
      <c r="IR235" s="137"/>
      <c r="IS235" s="137"/>
      <c r="IT235" s="137"/>
      <c r="IU235" s="137"/>
      <c r="IV235" s="137"/>
      <c r="IW235" s="137"/>
      <c r="IX235" s="137"/>
      <c r="IY235" s="137"/>
      <c r="IZ235" s="137"/>
      <c r="JA235" s="137"/>
      <c r="JB235" s="137"/>
      <c r="JC235" s="137"/>
      <c r="JD235" s="137"/>
      <c r="JE235" s="137"/>
      <c r="JF235" s="137"/>
      <c r="JG235" s="137"/>
      <c r="JH235" s="137"/>
      <c r="JI235" s="137"/>
      <c r="JJ235" s="137"/>
      <c r="JK235" s="137"/>
      <c r="JL235" s="137"/>
      <c r="JM235" s="137"/>
      <c r="JN235" s="137"/>
      <c r="JO235" s="137"/>
      <c r="JP235" s="137"/>
      <c r="JQ235" s="137"/>
      <c r="JR235" s="137"/>
      <c r="JS235" s="137"/>
      <c r="JT235" s="137"/>
      <c r="JU235" s="137"/>
      <c r="JV235" s="137"/>
      <c r="JW235" s="137"/>
      <c r="JX235" s="137"/>
      <c r="JY235" s="137"/>
      <c r="JZ235" s="137"/>
      <c r="KA235" s="137"/>
      <c r="KB235" s="137"/>
      <c r="KC235" s="137"/>
      <c r="KD235" s="137"/>
      <c r="KE235" s="137"/>
      <c r="KF235" s="137"/>
      <c r="KG235" s="137"/>
      <c r="KH235" s="137"/>
      <c r="KI235" s="137"/>
      <c r="KJ235" s="137"/>
      <c r="KK235" s="137"/>
      <c r="KL235" s="137"/>
      <c r="KM235" s="137"/>
      <c r="KN235" s="137"/>
      <c r="KO235" s="137"/>
      <c r="KP235" s="137"/>
      <c r="KQ235" s="137"/>
      <c r="KR235" s="137"/>
      <c r="KS235" s="137"/>
      <c r="KT235" s="137"/>
      <c r="KU235" s="137"/>
      <c r="KV235" s="137"/>
      <c r="KW235" s="137"/>
      <c r="KX235" s="137"/>
      <c r="KY235" s="137"/>
      <c r="KZ235" s="137"/>
      <c r="LA235" s="137"/>
      <c r="LB235" s="137"/>
      <c r="LC235" s="137"/>
      <c r="LD235" s="137"/>
      <c r="LE235" s="137"/>
      <c r="LF235" s="137"/>
      <c r="LG235" s="137"/>
      <c r="LH235" s="137"/>
      <c r="LI235" s="137"/>
      <c r="LJ235" s="137"/>
      <c r="LK235" s="137"/>
      <c r="LL235" s="137"/>
      <c r="LM235" s="137"/>
      <c r="LN235" s="137"/>
      <c r="LO235" s="137"/>
      <c r="LP235" s="137"/>
      <c r="LQ235" s="137"/>
      <c r="LR235" s="137"/>
      <c r="LS235" s="137"/>
      <c r="LT235" s="137"/>
      <c r="LU235" s="137"/>
      <c r="LV235" s="137"/>
      <c r="LW235" s="137"/>
      <c r="LX235" s="137"/>
      <c r="LY235" s="137"/>
      <c r="LZ235" s="137"/>
      <c r="MA235" s="137"/>
      <c r="MB235" s="137"/>
      <c r="MC235" s="137"/>
      <c r="MD235" s="137"/>
      <c r="ME235" s="137"/>
      <c r="MF235" s="137"/>
      <c r="MG235" s="137"/>
      <c r="MH235" s="137"/>
      <c r="MI235" s="137"/>
      <c r="MJ235" s="137"/>
      <c r="MK235" s="137"/>
      <c r="ML235" s="137"/>
      <c r="MM235" s="137"/>
      <c r="MN235" s="137"/>
      <c r="MO235" s="137"/>
      <c r="MP235" s="137"/>
      <c r="MQ235" s="137"/>
      <c r="MR235" s="137"/>
      <c r="MS235" s="137"/>
      <c r="MT235" s="137"/>
      <c r="MU235" s="137"/>
      <c r="MV235" s="137"/>
      <c r="MW235" s="137"/>
      <c r="MX235" s="137"/>
      <c r="MY235" s="137"/>
      <c r="MZ235" s="137"/>
      <c r="NA235" s="137"/>
      <c r="NB235" s="137"/>
      <c r="NC235" s="137"/>
      <c r="ND235" s="137"/>
      <c r="NE235" s="137"/>
      <c r="NF235" s="137"/>
      <c r="NG235" s="137"/>
      <c r="NH235" s="137"/>
      <c r="NI235" s="137"/>
      <c r="NJ235" s="137"/>
      <c r="NK235" s="137"/>
      <c r="NL235" s="137"/>
      <c r="NM235" s="137"/>
      <c r="NN235" s="137"/>
      <c r="NO235" s="137"/>
      <c r="NP235" s="137"/>
      <c r="NQ235" s="137"/>
      <c r="NR235" s="137"/>
      <c r="NS235" s="137"/>
      <c r="NT235" s="137"/>
      <c r="NU235" s="137"/>
      <c r="NV235" s="137"/>
      <c r="NW235" s="137"/>
      <c r="NX235" s="137"/>
      <c r="NY235" s="137"/>
      <c r="NZ235" s="137"/>
      <c r="OA235" s="137"/>
      <c r="OB235" s="137"/>
      <c r="OC235" s="137"/>
      <c r="OD235" s="137"/>
      <c r="OE235" s="137"/>
      <c r="OF235" s="137"/>
      <c r="OG235" s="137"/>
      <c r="OH235" s="137"/>
      <c r="OI235" s="137"/>
      <c r="OJ235" s="137"/>
      <c r="OK235" s="137"/>
      <c r="OL235" s="137"/>
      <c r="OM235" s="137"/>
      <c r="ON235" s="137"/>
      <c r="OO235" s="137"/>
      <c r="OP235" s="137"/>
      <c r="OQ235" s="137"/>
      <c r="OR235" s="137"/>
      <c r="OS235" s="137"/>
      <c r="OT235" s="137"/>
      <c r="OU235" s="137"/>
      <c r="OV235" s="137"/>
      <c r="OW235" s="137"/>
      <c r="OX235" s="137"/>
      <c r="OY235" s="137"/>
      <c r="OZ235" s="137"/>
      <c r="PA235" s="137"/>
      <c r="PB235" s="137"/>
      <c r="PC235" s="137"/>
      <c r="PD235" s="137"/>
      <c r="PE235" s="137"/>
      <c r="PF235" s="137"/>
      <c r="PG235" s="137"/>
      <c r="PH235" s="137"/>
      <c r="PI235" s="137"/>
      <c r="PJ235" s="137"/>
      <c r="PK235" s="137"/>
      <c r="PL235" s="137"/>
      <c r="PM235" s="137"/>
      <c r="PN235" s="137"/>
      <c r="PO235" s="137"/>
      <c r="PP235" s="137"/>
      <c r="PQ235" s="137"/>
      <c r="PR235" s="137"/>
      <c r="PS235" s="137"/>
      <c r="PT235" s="137"/>
      <c r="PU235" s="137"/>
      <c r="PV235" s="137"/>
      <c r="PW235" s="137"/>
      <c r="PX235" s="137"/>
      <c r="PY235" s="137"/>
      <c r="PZ235" s="137"/>
      <c r="QA235" s="137"/>
      <c r="QB235" s="137"/>
      <c r="QC235" s="137"/>
      <c r="QD235" s="137"/>
      <c r="QE235" s="137"/>
      <c r="QF235" s="137"/>
      <c r="QG235" s="137"/>
      <c r="QH235" s="137"/>
      <c r="QI235" s="137"/>
      <c r="QJ235" s="137"/>
      <c r="QK235" s="137"/>
      <c r="QL235" s="137"/>
      <c r="QM235" s="137"/>
      <c r="QN235" s="137"/>
      <c r="QO235" s="137"/>
      <c r="QP235" s="137"/>
      <c r="QQ235" s="137"/>
      <c r="QR235" s="137"/>
      <c r="QS235" s="137"/>
      <c r="QT235" s="137"/>
      <c r="QU235" s="137"/>
      <c r="QV235" s="137"/>
      <c r="QW235" s="137"/>
      <c r="QX235" s="137"/>
      <c r="QY235" s="137"/>
      <c r="QZ235" s="137"/>
      <c r="RA235" s="137"/>
      <c r="RB235" s="137"/>
      <c r="RC235" s="137"/>
      <c r="RD235" s="137"/>
      <c r="RE235" s="137"/>
      <c r="RF235" s="137"/>
      <c r="RG235" s="137"/>
      <c r="RH235" s="137"/>
      <c r="RI235" s="137"/>
      <c r="RJ235" s="137"/>
      <c r="RK235" s="137"/>
      <c r="RL235" s="137"/>
      <c r="RM235" s="137"/>
      <c r="RN235" s="137"/>
      <c r="RO235" s="137"/>
      <c r="RP235" s="137"/>
      <c r="RQ235" s="137"/>
      <c r="RR235" s="137"/>
      <c r="RS235" s="137"/>
      <c r="RT235" s="137"/>
      <c r="RU235" s="137"/>
      <c r="RV235" s="137"/>
      <c r="RW235" s="137"/>
      <c r="RX235" s="137"/>
      <c r="RY235" s="137"/>
      <c r="RZ235" s="137"/>
      <c r="SA235" s="137"/>
      <c r="SB235" s="137"/>
      <c r="SC235" s="137"/>
      <c r="SD235" s="137"/>
      <c r="SE235" s="137"/>
      <c r="SF235" s="137"/>
      <c r="SG235" s="137"/>
      <c r="SH235" s="137"/>
      <c r="SI235" s="137"/>
      <c r="SJ235" s="137"/>
      <c r="SK235" s="137"/>
      <c r="SL235" s="137"/>
      <c r="SM235" s="137"/>
      <c r="SN235" s="137"/>
      <c r="SO235" s="137"/>
      <c r="SP235" s="137"/>
      <c r="SQ235" s="137"/>
      <c r="SR235" s="137"/>
      <c r="SS235" s="137"/>
      <c r="ST235" s="137"/>
      <c r="SU235" s="137"/>
      <c r="SV235" s="137"/>
      <c r="SW235" s="137"/>
      <c r="SX235" s="137"/>
      <c r="SY235" s="137"/>
      <c r="SZ235" s="137"/>
      <c r="TA235" s="137"/>
      <c r="TB235" s="137"/>
      <c r="TC235" s="137"/>
      <c r="TD235" s="137"/>
      <c r="TE235" s="137"/>
      <c r="TF235" s="137"/>
      <c r="TG235" s="137"/>
      <c r="TH235" s="137"/>
      <c r="TI235" s="137"/>
      <c r="TJ235" s="137"/>
      <c r="TK235" s="137"/>
      <c r="TL235" s="137"/>
      <c r="TM235" s="137"/>
      <c r="TN235" s="137"/>
      <c r="TO235" s="137"/>
      <c r="TP235" s="137"/>
      <c r="TQ235" s="137"/>
      <c r="TR235" s="137"/>
      <c r="TS235" s="137"/>
      <c r="TT235" s="137"/>
      <c r="TU235" s="137"/>
      <c r="TV235" s="137"/>
      <c r="TW235" s="137"/>
      <c r="TX235" s="137"/>
      <c r="TY235" s="137"/>
      <c r="TZ235" s="137"/>
      <c r="UA235" s="137"/>
      <c r="UB235" s="137"/>
      <c r="UC235" s="137"/>
      <c r="UD235" s="137"/>
      <c r="UE235" s="137"/>
      <c r="UF235" s="137"/>
      <c r="UG235" s="137"/>
      <c r="UH235" s="137"/>
      <c r="UI235" s="137"/>
      <c r="UJ235" s="137"/>
      <c r="UK235" s="137"/>
      <c r="UL235" s="137"/>
      <c r="UM235" s="137"/>
      <c r="UN235" s="137"/>
      <c r="UO235" s="137"/>
      <c r="UP235" s="137"/>
      <c r="UQ235" s="137"/>
      <c r="UR235" s="137"/>
      <c r="US235" s="137"/>
      <c r="UT235" s="137"/>
      <c r="UU235" s="137"/>
      <c r="UV235" s="137"/>
      <c r="UW235" s="137"/>
      <c r="UX235" s="137"/>
      <c r="UY235" s="137"/>
      <c r="UZ235" s="137"/>
      <c r="VA235" s="137"/>
      <c r="VB235" s="137"/>
      <c r="VC235" s="137"/>
      <c r="VD235" s="137"/>
      <c r="VE235" s="137"/>
      <c r="VF235" s="137"/>
      <c r="VG235" s="137"/>
      <c r="VH235" s="137"/>
      <c r="VI235" s="137"/>
      <c r="VJ235" s="137"/>
      <c r="VK235" s="137"/>
      <c r="VL235" s="137"/>
      <c r="VM235" s="137"/>
      <c r="VN235" s="137"/>
      <c r="VO235" s="137"/>
      <c r="VP235" s="137"/>
      <c r="VQ235" s="137"/>
      <c r="VR235" s="137"/>
      <c r="VS235" s="137"/>
      <c r="VT235" s="137"/>
      <c r="VU235" s="137"/>
      <c r="VV235" s="137"/>
      <c r="VW235" s="137"/>
      <c r="VX235" s="137"/>
      <c r="VY235" s="137"/>
      <c r="VZ235" s="137"/>
      <c r="WA235" s="137"/>
      <c r="WB235" s="137"/>
      <c r="WC235" s="137"/>
      <c r="WD235" s="137"/>
      <c r="WE235" s="137"/>
      <c r="WF235" s="137"/>
      <c r="WG235" s="137"/>
      <c r="WH235" s="137"/>
      <c r="WI235" s="137"/>
      <c r="WJ235" s="137"/>
      <c r="WK235" s="137"/>
      <c r="WL235" s="137"/>
      <c r="WM235" s="137"/>
      <c r="WN235" s="137"/>
      <c r="WO235" s="137"/>
      <c r="WP235" s="137"/>
      <c r="WQ235" s="137"/>
      <c r="WR235" s="137"/>
      <c r="WS235" s="137"/>
      <c r="WT235" s="137"/>
      <c r="WU235" s="137"/>
      <c r="WV235" s="137"/>
      <c r="WW235" s="137"/>
      <c r="WX235" s="137"/>
      <c r="WY235" s="137"/>
      <c r="WZ235" s="137"/>
      <c r="XA235" s="137"/>
      <c r="XB235" s="137"/>
      <c r="XC235" s="137"/>
      <c r="XD235" s="137"/>
      <c r="XE235" s="137"/>
      <c r="XF235" s="137"/>
      <c r="XG235" s="137"/>
      <c r="XH235" s="137"/>
      <c r="XI235" s="137"/>
      <c r="XJ235" s="137"/>
      <c r="XK235" s="137"/>
      <c r="XL235" s="137"/>
      <c r="XM235" s="137"/>
      <c r="XN235" s="137"/>
      <c r="XO235" s="137"/>
      <c r="XP235" s="137"/>
      <c r="XQ235" s="137"/>
      <c r="XR235" s="137"/>
      <c r="XS235" s="137"/>
      <c r="XT235" s="137"/>
      <c r="XU235" s="137"/>
      <c r="XV235" s="137"/>
      <c r="XW235" s="137"/>
      <c r="XX235" s="137"/>
      <c r="XY235" s="137"/>
      <c r="XZ235" s="137"/>
      <c r="YA235" s="137"/>
      <c r="YB235" s="137"/>
      <c r="YC235" s="137"/>
      <c r="YD235" s="137"/>
      <c r="YE235" s="137"/>
      <c r="YF235" s="137"/>
      <c r="YG235" s="137"/>
      <c r="YH235" s="137"/>
      <c r="YI235" s="137"/>
      <c r="YJ235" s="137"/>
      <c r="YK235" s="137"/>
      <c r="YL235" s="137"/>
      <c r="YM235" s="137"/>
      <c r="YN235" s="137"/>
      <c r="YO235" s="137"/>
      <c r="YP235" s="137"/>
      <c r="YQ235" s="137"/>
      <c r="YR235" s="137"/>
      <c r="YS235" s="137"/>
      <c r="YT235" s="137"/>
      <c r="YU235" s="137"/>
      <c r="YV235" s="137"/>
      <c r="YW235" s="137"/>
      <c r="YX235" s="137"/>
      <c r="YY235" s="137"/>
      <c r="YZ235" s="137"/>
      <c r="ZA235" s="137"/>
      <c r="ZB235" s="137"/>
      <c r="ZC235" s="137"/>
      <c r="ZD235" s="137"/>
      <c r="ZE235" s="137"/>
      <c r="ZF235" s="137"/>
      <c r="ZG235" s="137"/>
      <c r="ZH235" s="137"/>
      <c r="ZI235" s="137"/>
      <c r="ZJ235" s="137"/>
      <c r="ZK235" s="137"/>
      <c r="ZL235" s="137"/>
      <c r="ZM235" s="137"/>
      <c r="ZN235" s="137"/>
      <c r="ZO235" s="137"/>
      <c r="ZP235" s="137"/>
      <c r="ZQ235" s="137"/>
      <c r="ZR235" s="137"/>
      <c r="ZS235" s="137"/>
      <c r="ZT235" s="137"/>
      <c r="ZU235" s="137"/>
      <c r="ZV235" s="137"/>
      <c r="ZW235" s="137"/>
      <c r="ZX235" s="137"/>
      <c r="ZY235" s="137"/>
      <c r="ZZ235" s="137"/>
      <c r="AAA235" s="137"/>
      <c r="AAB235" s="137"/>
      <c r="AAC235" s="137"/>
      <c r="AAD235" s="137"/>
      <c r="AAE235" s="137"/>
      <c r="AAF235" s="137"/>
      <c r="AAG235" s="137"/>
      <c r="AAH235" s="137"/>
      <c r="AAI235" s="137"/>
      <c r="AAJ235" s="137"/>
      <c r="AAK235" s="137"/>
      <c r="AAL235" s="137"/>
      <c r="AAM235" s="137"/>
      <c r="AAN235" s="137"/>
      <c r="AAO235" s="137"/>
      <c r="AAP235" s="137"/>
      <c r="AAQ235" s="137"/>
      <c r="AAR235" s="137"/>
      <c r="AAS235" s="137"/>
      <c r="AAT235" s="137"/>
      <c r="AAU235" s="137"/>
      <c r="AAV235" s="137"/>
      <c r="AAW235" s="137"/>
      <c r="AAX235" s="137"/>
      <c r="AAY235" s="137"/>
      <c r="AAZ235" s="137"/>
      <c r="ABA235" s="137"/>
      <c r="ABB235" s="137"/>
      <c r="ABC235" s="137"/>
      <c r="ABD235" s="137"/>
      <c r="ABE235" s="137"/>
      <c r="ABF235" s="137"/>
      <c r="ABG235" s="137"/>
      <c r="ABH235" s="137"/>
      <c r="ABI235" s="137"/>
      <c r="ABJ235" s="137"/>
      <c r="ABK235" s="137"/>
      <c r="ABL235" s="137"/>
      <c r="ABM235" s="137"/>
      <c r="ABN235" s="137"/>
      <c r="ABO235" s="137"/>
      <c r="ABP235" s="137"/>
      <c r="ABQ235" s="137"/>
      <c r="ABR235" s="137"/>
      <c r="ABS235" s="137"/>
      <c r="ABT235" s="137"/>
      <c r="ABU235" s="137"/>
      <c r="ABV235" s="137"/>
      <c r="ABW235" s="137"/>
      <c r="ABX235" s="137"/>
      <c r="ABY235" s="137"/>
      <c r="ABZ235" s="137"/>
      <c r="ACA235" s="137"/>
      <c r="ACB235" s="137"/>
      <c r="ACC235" s="137"/>
      <c r="ACD235" s="137"/>
      <c r="ACE235" s="137"/>
      <c r="ACF235" s="137"/>
      <c r="ACG235" s="137"/>
      <c r="ACH235" s="137"/>
      <c r="ACI235" s="137"/>
      <c r="ACJ235" s="137"/>
      <c r="ACK235" s="137"/>
      <c r="ACL235" s="137"/>
      <c r="ACM235" s="137"/>
      <c r="ACN235" s="137"/>
      <c r="ACO235" s="137"/>
      <c r="ACP235" s="137"/>
      <c r="ACQ235" s="137"/>
      <c r="ACR235" s="137"/>
      <c r="ACS235" s="137"/>
      <c r="ACT235" s="137"/>
      <c r="ACU235" s="137"/>
      <c r="ACV235" s="137"/>
      <c r="ACW235" s="137"/>
      <c r="ACX235" s="137"/>
      <c r="ACY235" s="137"/>
      <c r="ACZ235" s="137"/>
      <c r="ADA235" s="137"/>
      <c r="ADB235" s="137"/>
      <c r="ADC235" s="137"/>
      <c r="ADD235" s="137"/>
      <c r="ADE235" s="137"/>
      <c r="ADF235" s="137"/>
      <c r="ADG235" s="137"/>
      <c r="ADH235" s="137"/>
      <c r="ADI235" s="137"/>
      <c r="ADJ235" s="137"/>
      <c r="ADK235" s="137"/>
      <c r="ADL235" s="137"/>
      <c r="ADM235" s="137"/>
      <c r="ADN235" s="137"/>
      <c r="ADO235" s="137"/>
      <c r="ADP235" s="137"/>
      <c r="ADQ235" s="137"/>
      <c r="ADR235" s="137"/>
      <c r="ADS235" s="137"/>
      <c r="ADT235" s="137"/>
      <c r="ADU235" s="137"/>
      <c r="ADV235" s="137"/>
      <c r="ADW235" s="137"/>
      <c r="ADX235" s="137"/>
      <c r="ADY235" s="137"/>
      <c r="ADZ235" s="137"/>
      <c r="AEA235" s="137"/>
      <c r="AEB235" s="137"/>
      <c r="AEC235" s="137"/>
      <c r="AED235" s="137"/>
      <c r="AEE235" s="137"/>
      <c r="AEF235" s="137"/>
      <c r="AEG235" s="137"/>
      <c r="AEH235" s="137"/>
      <c r="AEI235" s="137"/>
      <c r="AEJ235" s="137"/>
      <c r="AEK235" s="137"/>
      <c r="AEL235" s="137"/>
      <c r="AEM235" s="137"/>
      <c r="AEN235" s="137"/>
      <c r="AEO235" s="137"/>
      <c r="AEP235" s="137"/>
      <c r="AEQ235" s="137"/>
      <c r="AER235" s="137"/>
      <c r="AES235" s="137"/>
      <c r="AET235" s="137"/>
      <c r="AEU235" s="137"/>
      <c r="AEV235" s="137"/>
      <c r="AEW235" s="137"/>
      <c r="AEX235" s="137"/>
      <c r="AEY235" s="137"/>
      <c r="AEZ235" s="137"/>
      <c r="AFA235" s="137"/>
      <c r="AFB235" s="137"/>
      <c r="AFC235" s="137"/>
      <c r="AFD235" s="137"/>
      <c r="AFE235" s="137"/>
      <c r="AFF235" s="137"/>
      <c r="AFG235" s="137"/>
      <c r="AFH235" s="137"/>
      <c r="AFI235" s="137"/>
      <c r="AFJ235" s="137"/>
      <c r="AFK235" s="137"/>
      <c r="AFL235" s="137"/>
      <c r="AFM235" s="137"/>
      <c r="AFN235" s="137"/>
      <c r="AFO235" s="137"/>
      <c r="AFP235" s="137"/>
      <c r="AFQ235" s="137"/>
      <c r="AFR235" s="137"/>
      <c r="AFS235" s="137"/>
      <c r="AFT235" s="137"/>
      <c r="AFU235" s="137"/>
      <c r="AFV235" s="137"/>
      <c r="AFW235" s="137"/>
      <c r="AFX235" s="137"/>
      <c r="AFY235" s="137"/>
      <c r="AFZ235" s="137"/>
      <c r="AGA235" s="137"/>
      <c r="AGB235" s="137"/>
      <c r="AGC235" s="137"/>
      <c r="AGD235" s="137"/>
      <c r="AGE235" s="137"/>
      <c r="AGF235" s="137"/>
      <c r="AGG235" s="137"/>
      <c r="AGH235" s="137"/>
      <c r="AGI235" s="137"/>
      <c r="AGJ235" s="137"/>
      <c r="AGK235" s="137"/>
      <c r="AGL235" s="137"/>
      <c r="AGM235" s="137"/>
      <c r="AGN235" s="137"/>
      <c r="AGO235" s="137"/>
      <c r="AGP235" s="137"/>
      <c r="AGQ235" s="137"/>
      <c r="AGR235" s="137"/>
      <c r="AGS235" s="137"/>
      <c r="AGT235" s="137"/>
      <c r="AGU235" s="137"/>
      <c r="AGV235" s="137"/>
      <c r="AGW235" s="137"/>
      <c r="AGX235" s="137"/>
      <c r="AGY235" s="137"/>
      <c r="AGZ235" s="137"/>
      <c r="AHA235" s="137"/>
      <c r="AHB235" s="137"/>
      <c r="AHC235" s="137"/>
      <c r="AHD235" s="137"/>
      <c r="AHE235" s="137"/>
      <c r="AHF235" s="137"/>
      <c r="AHG235" s="137"/>
      <c r="AHH235" s="137"/>
      <c r="AHI235" s="137"/>
      <c r="AHJ235" s="137"/>
      <c r="AHK235" s="137"/>
      <c r="AHL235" s="137"/>
      <c r="AHM235" s="137"/>
      <c r="AHN235" s="137"/>
      <c r="AHO235" s="137"/>
      <c r="AHP235" s="137"/>
      <c r="AHQ235" s="137"/>
      <c r="AHR235" s="137"/>
      <c r="AHS235" s="137"/>
      <c r="AHT235" s="137"/>
      <c r="AHU235" s="137"/>
      <c r="AHV235" s="137"/>
      <c r="AHW235" s="137"/>
      <c r="AHX235" s="137"/>
      <c r="AHY235" s="137"/>
      <c r="AHZ235" s="137"/>
      <c r="AIA235" s="137"/>
      <c r="AIB235" s="137"/>
      <c r="AIC235" s="137"/>
      <c r="AID235" s="137"/>
      <c r="AIE235" s="137"/>
      <c r="AIF235" s="137"/>
      <c r="AIG235" s="137"/>
      <c r="AIH235" s="137"/>
      <c r="AII235" s="137"/>
      <c r="AIJ235" s="137"/>
      <c r="AIK235" s="137"/>
      <c r="AIL235" s="137"/>
      <c r="AIM235" s="137"/>
      <c r="AIN235" s="137"/>
      <c r="AIO235" s="137"/>
      <c r="AIP235" s="137"/>
      <c r="AIQ235" s="137"/>
      <c r="AIR235" s="137"/>
      <c r="AIS235" s="137"/>
      <c r="AIT235" s="137"/>
      <c r="AIU235" s="137"/>
      <c r="AIV235" s="137"/>
      <c r="AIW235" s="137"/>
      <c r="AIX235" s="137"/>
      <c r="AIY235" s="137"/>
      <c r="AIZ235" s="137"/>
      <c r="AJA235" s="137"/>
      <c r="AJB235" s="137"/>
      <c r="AJC235" s="137"/>
      <c r="AJD235" s="137"/>
      <c r="AJE235" s="137"/>
      <c r="AJF235" s="137"/>
      <c r="AJG235" s="137"/>
      <c r="AJH235" s="137"/>
      <c r="AJI235" s="137"/>
      <c r="AJJ235" s="137"/>
      <c r="AJK235" s="137"/>
      <c r="AJL235" s="137"/>
      <c r="AJM235" s="137"/>
      <c r="AJN235" s="137"/>
      <c r="AJO235" s="137"/>
      <c r="AJP235" s="137"/>
      <c r="AJQ235" s="137"/>
      <c r="AJR235" s="137"/>
      <c r="AJS235" s="137"/>
      <c r="AJT235" s="137"/>
      <c r="AJU235" s="137"/>
      <c r="AJV235" s="137"/>
      <c r="AJW235" s="137"/>
      <c r="AJX235" s="137"/>
      <c r="AJY235" s="137"/>
      <c r="AJZ235" s="137"/>
      <c r="AKA235" s="137"/>
      <c r="AKB235" s="137"/>
      <c r="AKC235" s="137"/>
      <c r="AKD235" s="137"/>
      <c r="AKE235" s="137"/>
      <c r="AKF235" s="137"/>
      <c r="AKG235" s="137"/>
      <c r="AKH235" s="137"/>
      <c r="AKI235" s="137"/>
      <c r="AKJ235" s="137"/>
      <c r="AKK235" s="137"/>
      <c r="AKL235" s="137"/>
      <c r="AKM235" s="137"/>
      <c r="AKN235" s="137"/>
      <c r="AKO235" s="137"/>
      <c r="AKP235" s="137"/>
      <c r="AKQ235" s="137"/>
      <c r="AKR235" s="137"/>
      <c r="AKS235" s="137"/>
      <c r="AKT235" s="137"/>
      <c r="AKU235" s="137"/>
      <c r="AKV235" s="137"/>
      <c r="AKW235" s="137"/>
      <c r="AKX235" s="137"/>
      <c r="AKY235" s="137"/>
      <c r="AKZ235" s="137"/>
      <c r="ALA235" s="137"/>
      <c r="ALB235" s="137"/>
      <c r="ALC235" s="137"/>
      <c r="ALD235" s="137"/>
      <c r="ALE235" s="137"/>
      <c r="ALF235" s="137"/>
      <c r="ALG235" s="137"/>
      <c r="ALH235" s="137"/>
      <c r="ALI235" s="137"/>
      <c r="ALJ235" s="137"/>
      <c r="ALK235" s="137"/>
      <c r="ALL235" s="137"/>
      <c r="ALM235" s="137"/>
      <c r="ALN235" s="137"/>
      <c r="ALO235" s="137"/>
      <c r="ALP235" s="137"/>
      <c r="ALQ235" s="137"/>
      <c r="ALR235" s="137"/>
      <c r="ALS235" s="137"/>
      <c r="ALT235" s="137"/>
      <c r="ALU235" s="137"/>
      <c r="ALV235" s="137"/>
      <c r="ALW235" s="137"/>
      <c r="ALX235" s="137"/>
      <c r="ALY235" s="137"/>
      <c r="ALZ235" s="137"/>
      <c r="AMA235" s="137"/>
      <c r="AMB235" s="137"/>
      <c r="AMC235" s="137"/>
      <c r="AMD235" s="137"/>
      <c r="AME235" s="137"/>
      <c r="AMF235" s="137"/>
      <c r="AMG235" s="137"/>
      <c r="AMH235" s="137"/>
      <c r="AMI235" s="137"/>
      <c r="AMJ235" s="137"/>
      <c r="AMK235" s="137"/>
      <c r="AML235" s="137"/>
      <c r="AMM235" s="137"/>
      <c r="AMN235" s="137"/>
      <c r="AMO235" s="137"/>
      <c r="AMP235" s="137"/>
      <c r="AMQ235" s="137"/>
      <c r="AMR235" s="137"/>
      <c r="AMS235" s="137"/>
      <c r="AMT235" s="137"/>
      <c r="AMU235" s="137"/>
      <c r="AMV235" s="137"/>
      <c r="AMW235" s="137"/>
      <c r="AMX235" s="137"/>
      <c r="AMY235" s="137"/>
      <c r="AMZ235" s="137"/>
      <c r="ANA235" s="137"/>
      <c r="ANB235" s="137"/>
      <c r="ANC235" s="137"/>
      <c r="AND235" s="137"/>
      <c r="ANE235" s="137"/>
      <c r="ANF235" s="137"/>
      <c r="ANG235" s="137"/>
      <c r="ANH235" s="137"/>
      <c r="ANI235" s="137"/>
      <c r="ANJ235" s="137"/>
      <c r="ANK235" s="137"/>
      <c r="ANL235" s="137"/>
      <c r="ANM235" s="137"/>
      <c r="ANN235" s="137"/>
      <c r="ANO235" s="137"/>
      <c r="ANP235" s="137"/>
      <c r="ANQ235" s="137"/>
      <c r="ANR235" s="137"/>
      <c r="ANS235" s="137"/>
      <c r="ANT235" s="137"/>
      <c r="ANU235" s="137"/>
      <c r="ANV235" s="137"/>
      <c r="ANW235" s="137"/>
      <c r="ANX235" s="137"/>
      <c r="ANY235" s="137"/>
      <c r="ANZ235" s="137"/>
      <c r="AOA235" s="137"/>
      <c r="AOB235" s="137"/>
      <c r="AOC235" s="137"/>
      <c r="AOD235" s="137"/>
      <c r="AOE235" s="137"/>
      <c r="AOF235" s="137"/>
      <c r="AOG235" s="137"/>
      <c r="AOH235" s="137"/>
      <c r="AOI235" s="137"/>
      <c r="AOJ235" s="137"/>
      <c r="AOK235" s="137"/>
      <c r="AOL235" s="137"/>
      <c r="AOM235" s="137"/>
      <c r="AON235" s="137"/>
      <c r="AOO235" s="137"/>
      <c r="AOP235" s="137"/>
      <c r="AOQ235" s="137"/>
      <c r="AOR235" s="137"/>
      <c r="AOS235" s="137"/>
      <c r="AOT235" s="137"/>
      <c r="AOU235" s="137"/>
      <c r="AOV235" s="137"/>
      <c r="AOW235" s="137"/>
      <c r="AOX235" s="137"/>
      <c r="AOY235" s="137"/>
      <c r="AOZ235" s="137"/>
      <c r="APA235" s="137"/>
      <c r="APB235" s="137"/>
      <c r="APC235" s="137"/>
      <c r="APD235" s="137"/>
      <c r="APE235" s="137"/>
      <c r="APF235" s="137"/>
      <c r="APG235" s="137"/>
      <c r="APH235" s="137"/>
      <c r="API235" s="137"/>
      <c r="APJ235" s="137"/>
      <c r="APK235" s="137"/>
      <c r="APL235" s="137"/>
      <c r="APM235" s="137"/>
      <c r="APN235" s="137"/>
      <c r="APO235" s="137"/>
      <c r="APP235" s="137"/>
      <c r="APQ235" s="137"/>
      <c r="APR235" s="137"/>
      <c r="APS235" s="137"/>
      <c r="APT235" s="137"/>
      <c r="APU235" s="137"/>
      <c r="APV235" s="137"/>
      <c r="APW235" s="137"/>
      <c r="APX235" s="137"/>
      <c r="APY235" s="137"/>
      <c r="APZ235" s="137"/>
      <c r="AQA235" s="137"/>
      <c r="AQB235" s="137"/>
      <c r="AQC235" s="137"/>
      <c r="AQD235" s="137"/>
      <c r="AQE235" s="137"/>
      <c r="AQF235" s="137"/>
      <c r="AQG235" s="137"/>
      <c r="AQH235" s="137"/>
      <c r="AQI235" s="137"/>
      <c r="AQJ235" s="137"/>
      <c r="AQK235" s="137"/>
      <c r="AQL235" s="137"/>
      <c r="AQM235" s="137"/>
      <c r="AQN235" s="137"/>
      <c r="AQO235" s="137"/>
      <c r="AQP235" s="137"/>
      <c r="AQQ235" s="137"/>
      <c r="AQR235" s="137"/>
      <c r="AQS235" s="137"/>
      <c r="AQT235" s="137"/>
      <c r="AQU235" s="137"/>
      <c r="AQV235" s="137"/>
      <c r="AQW235" s="137"/>
      <c r="AQX235" s="137"/>
      <c r="AQY235" s="137"/>
      <c r="AQZ235" s="137"/>
      <c r="ARA235" s="137"/>
      <c r="ARB235" s="137"/>
      <c r="ARC235" s="137"/>
      <c r="ARD235" s="137"/>
      <c r="ARE235" s="137"/>
      <c r="ARF235" s="137"/>
      <c r="ARG235" s="137"/>
      <c r="ARH235" s="137"/>
      <c r="ARI235" s="137"/>
      <c r="ARJ235" s="137"/>
      <c r="ARK235" s="137"/>
      <c r="ARL235" s="137"/>
      <c r="ARM235" s="137"/>
      <c r="ARN235" s="137"/>
      <c r="ARO235" s="137"/>
      <c r="ARP235" s="137"/>
      <c r="ARQ235" s="137"/>
      <c r="ARR235" s="137"/>
      <c r="ARS235" s="137"/>
      <c r="ART235" s="137"/>
      <c r="ARU235" s="137"/>
      <c r="ARV235" s="137"/>
      <c r="ARW235" s="137"/>
      <c r="ARX235" s="137"/>
      <c r="ARY235" s="137"/>
      <c r="ARZ235" s="137"/>
      <c r="ASA235" s="137"/>
      <c r="ASB235" s="137"/>
      <c r="ASC235" s="137"/>
      <c r="ASD235" s="137"/>
      <c r="ASE235" s="137"/>
      <c r="ASF235" s="137"/>
      <c r="ASG235" s="137"/>
      <c r="ASH235" s="137"/>
      <c r="ASI235" s="137"/>
      <c r="ASJ235" s="137"/>
      <c r="ASK235" s="137"/>
      <c r="ASL235" s="137"/>
      <c r="ASM235" s="137"/>
      <c r="ASN235" s="137"/>
      <c r="ASO235" s="137"/>
      <c r="ASP235" s="137"/>
      <c r="ASQ235" s="137"/>
      <c r="ASR235" s="137"/>
      <c r="ASS235" s="137"/>
      <c r="AST235" s="137"/>
      <c r="ASU235" s="137"/>
      <c r="ASV235" s="137"/>
      <c r="ASW235" s="137"/>
      <c r="ASX235" s="137"/>
      <c r="ASY235" s="137"/>
      <c r="ASZ235" s="137"/>
      <c r="ATA235" s="137"/>
      <c r="ATB235" s="137"/>
      <c r="ATC235" s="137"/>
      <c r="ATD235" s="137"/>
      <c r="ATE235" s="137"/>
      <c r="ATF235" s="137"/>
      <c r="ATG235" s="137"/>
      <c r="ATH235" s="137"/>
      <c r="ATI235" s="137"/>
      <c r="ATJ235" s="137"/>
      <c r="ATK235" s="137"/>
      <c r="ATL235" s="137"/>
      <c r="ATM235" s="137"/>
      <c r="ATN235" s="137"/>
      <c r="ATO235" s="137"/>
      <c r="ATP235" s="137"/>
      <c r="ATQ235" s="137"/>
      <c r="ATR235" s="137"/>
      <c r="ATS235" s="137"/>
      <c r="ATT235" s="137"/>
      <c r="ATU235" s="137"/>
      <c r="ATV235" s="137"/>
      <c r="ATW235" s="137"/>
      <c r="ATX235" s="137"/>
      <c r="ATY235" s="137"/>
      <c r="ATZ235" s="137"/>
      <c r="AUA235" s="137"/>
      <c r="AUB235" s="137"/>
      <c r="AUC235" s="137"/>
      <c r="AUD235" s="137"/>
      <c r="AUE235" s="137"/>
      <c r="AUF235" s="137"/>
      <c r="AUG235" s="137"/>
      <c r="AUH235" s="137"/>
      <c r="AUI235" s="137"/>
      <c r="AUJ235" s="137"/>
      <c r="AUK235" s="137"/>
      <c r="AUL235" s="137"/>
      <c r="AUM235" s="137"/>
      <c r="AUN235" s="137"/>
      <c r="AUO235" s="137"/>
      <c r="AUP235" s="137"/>
      <c r="AUQ235" s="137"/>
      <c r="AUR235" s="137"/>
      <c r="AUS235" s="137"/>
      <c r="AUT235" s="137"/>
      <c r="AUU235" s="137"/>
      <c r="AUV235" s="137"/>
      <c r="AUW235" s="137"/>
      <c r="AUX235" s="137"/>
      <c r="AUY235" s="137"/>
      <c r="AUZ235" s="137"/>
      <c r="AVA235" s="137"/>
      <c r="AVB235" s="137"/>
      <c r="AVC235" s="137"/>
      <c r="AVD235" s="137"/>
      <c r="AVE235" s="137"/>
      <c r="AVF235" s="137"/>
      <c r="AVG235" s="137"/>
      <c r="AVH235" s="137"/>
      <c r="AVI235" s="137"/>
      <c r="AVJ235" s="137"/>
      <c r="AVK235" s="137"/>
      <c r="AVL235" s="137"/>
      <c r="AVM235" s="137"/>
      <c r="AVN235" s="137"/>
      <c r="AVO235" s="137"/>
      <c r="AVP235" s="137"/>
      <c r="AVQ235" s="137"/>
      <c r="AVR235" s="137"/>
      <c r="AVS235" s="137"/>
      <c r="AVT235" s="137"/>
      <c r="AVU235" s="137"/>
      <c r="AVV235" s="137"/>
      <c r="AVW235" s="137"/>
      <c r="AVX235" s="137"/>
      <c r="AVY235" s="137"/>
      <c r="AVZ235" s="137"/>
      <c r="AWA235" s="137"/>
      <c r="AWB235" s="137"/>
      <c r="AWC235" s="137"/>
      <c r="AWD235" s="137"/>
      <c r="AWE235" s="137"/>
      <c r="AWF235" s="137"/>
      <c r="AWG235" s="137"/>
      <c r="AWH235" s="137"/>
      <c r="AWI235" s="137"/>
      <c r="AWJ235" s="137"/>
      <c r="AWK235" s="137"/>
      <c r="AWL235" s="137"/>
      <c r="AWM235" s="137"/>
      <c r="AWN235" s="137"/>
      <c r="AWO235" s="137"/>
      <c r="AWP235" s="137"/>
      <c r="AWQ235" s="137"/>
      <c r="AWR235" s="137"/>
      <c r="AWS235" s="137"/>
      <c r="AWT235" s="137"/>
      <c r="AWU235" s="137"/>
      <c r="AWV235" s="137"/>
      <c r="AWW235" s="137"/>
      <c r="AWX235" s="137"/>
      <c r="AWY235" s="137"/>
      <c r="AWZ235" s="137"/>
      <c r="AXA235" s="137"/>
      <c r="AXB235" s="137"/>
      <c r="AXC235" s="137"/>
      <c r="AXD235" s="137"/>
      <c r="AXE235" s="137"/>
      <c r="AXF235" s="137"/>
      <c r="AXG235" s="137"/>
      <c r="AXH235" s="137"/>
      <c r="AXI235" s="137"/>
      <c r="AXJ235" s="137"/>
      <c r="AXK235" s="137"/>
      <c r="AXL235" s="137"/>
      <c r="AXM235" s="137"/>
      <c r="AXN235" s="137"/>
      <c r="AXO235" s="137"/>
      <c r="AXP235" s="137"/>
      <c r="AXQ235" s="137"/>
      <c r="AXR235" s="137"/>
      <c r="AXS235" s="137"/>
      <c r="AXT235" s="137"/>
      <c r="AXU235" s="137"/>
      <c r="AXV235" s="137"/>
      <c r="AXW235" s="137"/>
      <c r="AXX235" s="137"/>
      <c r="AXY235" s="137"/>
      <c r="AXZ235" s="137"/>
      <c r="AYA235" s="137"/>
      <c r="AYB235" s="137"/>
      <c r="AYC235" s="137"/>
      <c r="AYD235" s="137"/>
      <c r="AYE235" s="137"/>
      <c r="AYF235" s="137"/>
      <c r="AYG235" s="137"/>
      <c r="AYH235" s="137"/>
      <c r="AYI235" s="137"/>
      <c r="AYJ235" s="137"/>
      <c r="AYK235" s="137"/>
      <c r="AYL235" s="137"/>
      <c r="AYM235" s="137"/>
      <c r="AYN235" s="137"/>
      <c r="AYO235" s="137"/>
      <c r="AYP235" s="137"/>
      <c r="AYQ235" s="137"/>
      <c r="AYR235" s="137"/>
      <c r="AYS235" s="137"/>
      <c r="AYT235" s="137"/>
      <c r="AYU235" s="137"/>
      <c r="AYV235" s="137"/>
      <c r="AYW235" s="137"/>
      <c r="AYX235" s="137"/>
      <c r="AYY235" s="137"/>
      <c r="AYZ235" s="137"/>
      <c r="AZA235" s="137"/>
      <c r="AZB235" s="137"/>
      <c r="AZC235" s="137"/>
      <c r="AZD235" s="137"/>
      <c r="AZE235" s="137"/>
      <c r="AZF235" s="137"/>
      <c r="AZG235" s="137"/>
      <c r="AZH235" s="137"/>
      <c r="AZI235" s="137"/>
      <c r="AZJ235" s="137"/>
      <c r="AZK235" s="137"/>
      <c r="AZL235" s="137"/>
      <c r="AZM235" s="137"/>
      <c r="AZN235" s="137"/>
      <c r="AZO235" s="137"/>
      <c r="AZP235" s="137"/>
      <c r="AZQ235" s="137"/>
      <c r="AZR235" s="137"/>
      <c r="AZS235" s="137"/>
      <c r="AZT235" s="137"/>
      <c r="AZU235" s="137"/>
      <c r="AZV235" s="137"/>
      <c r="AZW235" s="137"/>
      <c r="AZX235" s="137"/>
      <c r="AZY235" s="137"/>
      <c r="AZZ235" s="137"/>
      <c r="BAA235" s="137"/>
      <c r="BAB235" s="137"/>
      <c r="BAC235" s="137"/>
      <c r="BAD235" s="137"/>
      <c r="BAE235" s="137"/>
      <c r="BAF235" s="137"/>
      <c r="BAG235" s="137"/>
      <c r="BAH235" s="137"/>
      <c r="BAI235" s="137"/>
      <c r="BAJ235" s="137"/>
      <c r="BAK235" s="137"/>
      <c r="BAL235" s="137"/>
      <c r="BAM235" s="137"/>
      <c r="BAN235" s="137"/>
      <c r="BAO235" s="137"/>
      <c r="BAP235" s="137"/>
      <c r="BAQ235" s="137"/>
      <c r="BAR235" s="137"/>
      <c r="BAS235" s="137"/>
      <c r="BAT235" s="137"/>
      <c r="BAU235" s="137"/>
      <c r="BAV235" s="137"/>
      <c r="BAW235" s="137"/>
      <c r="BAX235" s="137"/>
      <c r="BAY235" s="137"/>
      <c r="BAZ235" s="137"/>
      <c r="BBA235" s="137"/>
      <c r="BBB235" s="137"/>
      <c r="BBC235" s="137"/>
      <c r="BBD235" s="137"/>
      <c r="BBE235" s="137"/>
      <c r="BBF235" s="137"/>
      <c r="BBG235" s="137"/>
      <c r="BBH235" s="137"/>
      <c r="BBI235" s="137"/>
      <c r="BBJ235" s="137"/>
      <c r="BBK235" s="137"/>
      <c r="BBL235" s="137"/>
      <c r="BBM235" s="137"/>
      <c r="BBN235" s="137"/>
      <c r="BBO235" s="137"/>
      <c r="BBP235" s="137"/>
      <c r="BBQ235" s="137"/>
      <c r="BBR235" s="137"/>
      <c r="BBS235" s="137"/>
      <c r="BBT235" s="137"/>
      <c r="BBU235" s="137"/>
      <c r="BBV235" s="137"/>
      <c r="BBW235" s="137"/>
      <c r="BBX235" s="137"/>
      <c r="BBY235" s="137"/>
      <c r="BBZ235" s="137"/>
      <c r="BCA235" s="137"/>
      <c r="BCB235" s="137"/>
      <c r="BCC235" s="137"/>
      <c r="BCD235" s="137"/>
      <c r="BCE235" s="137"/>
      <c r="BCF235" s="137"/>
      <c r="BCG235" s="137"/>
      <c r="BCH235" s="137"/>
      <c r="BCI235" s="137"/>
      <c r="BCJ235" s="137"/>
      <c r="BCK235" s="137"/>
      <c r="BCL235" s="137"/>
      <c r="BCM235" s="137"/>
      <c r="BCN235" s="137"/>
      <c r="BCO235" s="137"/>
      <c r="BCP235" s="137"/>
      <c r="BCQ235" s="137"/>
      <c r="BCR235" s="137"/>
      <c r="BCS235" s="137"/>
      <c r="BCT235" s="137"/>
      <c r="BCU235" s="137"/>
      <c r="BCV235" s="137"/>
      <c r="BCW235" s="137"/>
      <c r="BCX235" s="137"/>
      <c r="BCY235" s="137"/>
      <c r="BCZ235" s="137"/>
      <c r="BDA235" s="137"/>
      <c r="BDB235" s="137"/>
      <c r="BDC235" s="137"/>
      <c r="BDD235" s="137"/>
      <c r="BDE235" s="137"/>
      <c r="BDF235" s="137"/>
      <c r="BDG235" s="137"/>
      <c r="BDH235" s="137"/>
      <c r="BDI235" s="137"/>
      <c r="BDJ235" s="137"/>
      <c r="BDK235" s="137"/>
      <c r="BDL235" s="137"/>
      <c r="BDM235" s="137"/>
      <c r="BDN235" s="137"/>
      <c r="BDO235" s="137"/>
      <c r="BDP235" s="137"/>
      <c r="BDQ235" s="137"/>
      <c r="BDR235" s="137"/>
      <c r="BDS235" s="137"/>
      <c r="BDT235" s="137"/>
      <c r="BDU235" s="137"/>
      <c r="BDV235" s="137"/>
      <c r="BDW235" s="137"/>
      <c r="BDX235" s="137"/>
      <c r="BDY235" s="137"/>
      <c r="BDZ235" s="137"/>
      <c r="BEA235" s="137"/>
      <c r="BEB235" s="137"/>
      <c r="BEC235" s="137"/>
      <c r="BED235" s="137"/>
      <c r="BEE235" s="137"/>
      <c r="BEF235" s="137"/>
      <c r="BEG235" s="137"/>
      <c r="BEH235" s="137"/>
      <c r="BEI235" s="137"/>
      <c r="BEJ235" s="137"/>
      <c r="BEK235" s="137"/>
      <c r="BEL235" s="137"/>
      <c r="BEM235" s="137"/>
      <c r="BEN235" s="137"/>
      <c r="BEO235" s="137"/>
      <c r="BEP235" s="137"/>
      <c r="BEQ235" s="137"/>
      <c r="BER235" s="137"/>
      <c r="BES235" s="137"/>
      <c r="BET235" s="137"/>
      <c r="BEU235" s="137"/>
      <c r="BEV235" s="137"/>
      <c r="BEW235" s="137"/>
      <c r="BEX235" s="137"/>
      <c r="BEY235" s="137"/>
      <c r="BEZ235" s="137"/>
      <c r="BFA235" s="137"/>
      <c r="BFB235" s="137"/>
      <c r="BFC235" s="137"/>
      <c r="BFD235" s="137"/>
      <c r="BFE235" s="137"/>
      <c r="BFF235" s="137"/>
      <c r="BFG235" s="137"/>
      <c r="BFH235" s="137"/>
      <c r="BFI235" s="137"/>
      <c r="BFJ235" s="137"/>
      <c r="BFK235" s="137"/>
      <c r="BFL235" s="137"/>
      <c r="BFM235" s="137"/>
      <c r="BFN235" s="137"/>
      <c r="BFO235" s="137"/>
      <c r="BFP235" s="137"/>
      <c r="BFQ235" s="137"/>
      <c r="BFR235" s="137"/>
      <c r="BFS235" s="137"/>
      <c r="BFT235" s="137"/>
      <c r="BFU235" s="137"/>
      <c r="BFV235" s="137"/>
      <c r="BFW235" s="137"/>
      <c r="BFX235" s="137"/>
      <c r="BFY235" s="137"/>
      <c r="BFZ235" s="137"/>
      <c r="BGA235" s="137"/>
      <c r="BGB235" s="137"/>
      <c r="BGC235" s="137"/>
      <c r="BGD235" s="137"/>
      <c r="BGE235" s="137"/>
      <c r="BGF235" s="137"/>
      <c r="BGG235" s="137"/>
      <c r="BGH235" s="137"/>
      <c r="BGI235" s="137"/>
      <c r="BGJ235" s="137"/>
      <c r="BGK235" s="137"/>
      <c r="BGL235" s="137"/>
      <c r="BGM235" s="137"/>
      <c r="BGN235" s="137"/>
      <c r="BGO235" s="137"/>
      <c r="BGP235" s="137"/>
      <c r="BGQ235" s="137"/>
      <c r="BGR235" s="137"/>
      <c r="BGS235" s="137"/>
      <c r="BGT235" s="137"/>
      <c r="BGU235" s="137"/>
      <c r="BGV235" s="137"/>
      <c r="BGW235" s="137"/>
      <c r="BGX235" s="137"/>
      <c r="BGY235" s="137"/>
      <c r="BGZ235" s="137"/>
      <c r="BHA235" s="137"/>
      <c r="BHB235" s="137"/>
      <c r="BHC235" s="137"/>
      <c r="BHD235" s="137"/>
      <c r="BHE235" s="137"/>
      <c r="BHF235" s="137"/>
      <c r="BHG235" s="137"/>
      <c r="BHH235" s="137"/>
      <c r="BHI235" s="137"/>
      <c r="BHJ235" s="137"/>
      <c r="BHK235" s="137"/>
      <c r="BHL235" s="137"/>
      <c r="BHM235" s="137"/>
      <c r="BHN235" s="137"/>
      <c r="BHO235" s="137"/>
      <c r="BHP235" s="137"/>
      <c r="BHQ235" s="137"/>
      <c r="BHR235" s="137"/>
      <c r="BHS235" s="137"/>
      <c r="BHT235" s="137"/>
      <c r="BHU235" s="137"/>
      <c r="BHV235" s="137"/>
      <c r="BHW235" s="137"/>
      <c r="BHX235" s="137"/>
      <c r="BHY235" s="137"/>
      <c r="BHZ235" s="137"/>
      <c r="BIA235" s="137"/>
      <c r="BIB235" s="137"/>
      <c r="BIC235" s="137"/>
      <c r="BID235" s="137"/>
      <c r="BIE235" s="137"/>
      <c r="BIF235" s="137"/>
      <c r="BIG235" s="137"/>
      <c r="BIH235" s="137"/>
      <c r="BII235" s="137"/>
      <c r="BIJ235" s="137"/>
      <c r="BIK235" s="137"/>
      <c r="BIL235" s="137"/>
      <c r="BIM235" s="137"/>
      <c r="BIN235" s="137"/>
      <c r="BIO235" s="137"/>
      <c r="BIP235" s="137"/>
      <c r="BIQ235" s="137"/>
      <c r="BIR235" s="137"/>
      <c r="BIS235" s="137"/>
      <c r="BIT235" s="137"/>
      <c r="BIU235" s="137"/>
      <c r="BIV235" s="137"/>
      <c r="BIW235" s="137"/>
      <c r="BIX235" s="137"/>
      <c r="BIY235" s="137"/>
      <c r="BIZ235" s="137"/>
      <c r="BJA235" s="137"/>
      <c r="BJB235" s="137"/>
      <c r="BJC235" s="137"/>
      <c r="BJD235" s="137"/>
      <c r="BJE235" s="137"/>
      <c r="BJF235" s="137"/>
      <c r="BJG235" s="137"/>
      <c r="BJH235" s="137"/>
      <c r="BJI235" s="137"/>
      <c r="BJJ235" s="137"/>
      <c r="BJK235" s="137"/>
      <c r="BJL235" s="137"/>
      <c r="BJM235" s="137"/>
      <c r="BJN235" s="137"/>
      <c r="BJO235" s="137"/>
      <c r="BJP235" s="137"/>
      <c r="BJQ235" s="137"/>
      <c r="BJR235" s="137"/>
      <c r="BJS235" s="137"/>
      <c r="BJT235" s="137"/>
      <c r="BJU235" s="137"/>
      <c r="BJV235" s="137"/>
      <c r="BJW235" s="137"/>
      <c r="BJX235" s="137"/>
      <c r="BJY235" s="137"/>
      <c r="BJZ235" s="137"/>
      <c r="BKA235" s="137"/>
      <c r="BKB235" s="137"/>
      <c r="BKC235" s="137"/>
      <c r="BKD235" s="137"/>
      <c r="BKE235" s="137"/>
      <c r="BKF235" s="137"/>
      <c r="BKG235" s="137"/>
      <c r="BKH235" s="137"/>
      <c r="BKI235" s="137"/>
      <c r="BKJ235" s="137"/>
      <c r="BKK235" s="137"/>
      <c r="BKL235" s="137"/>
      <c r="BKM235" s="137"/>
      <c r="BKN235" s="137"/>
      <c r="BKO235" s="137"/>
      <c r="BKP235" s="137"/>
      <c r="BKQ235" s="137"/>
      <c r="BKR235" s="137"/>
      <c r="BKS235" s="137"/>
      <c r="BKT235" s="137"/>
      <c r="BKU235" s="137"/>
      <c r="BKV235" s="137"/>
      <c r="BKW235" s="137"/>
      <c r="BKX235" s="137"/>
      <c r="BKY235" s="137"/>
      <c r="BKZ235" s="137"/>
      <c r="BLA235" s="137"/>
      <c r="BLB235" s="137"/>
      <c r="BLC235" s="137"/>
      <c r="BLD235" s="137"/>
      <c r="BLE235" s="137"/>
      <c r="BLF235" s="137"/>
      <c r="BLG235" s="137"/>
      <c r="BLH235" s="137"/>
      <c r="BLI235" s="137"/>
      <c r="BLJ235" s="137"/>
      <c r="BLK235" s="137"/>
      <c r="BLL235" s="137"/>
      <c r="BLM235" s="137"/>
      <c r="BLN235" s="137"/>
      <c r="BLO235" s="137"/>
      <c r="BLP235" s="137"/>
      <c r="BLQ235" s="137"/>
      <c r="BLR235" s="137"/>
      <c r="BLS235" s="137"/>
      <c r="BLT235" s="137"/>
      <c r="BLU235" s="137"/>
      <c r="BLV235" s="137"/>
      <c r="BLW235" s="137"/>
      <c r="BLX235" s="137"/>
      <c r="BLY235" s="137"/>
      <c r="BLZ235" s="137"/>
      <c r="BMA235" s="137"/>
      <c r="BMB235" s="137"/>
      <c r="BMC235" s="137"/>
      <c r="BMD235" s="137"/>
      <c r="BME235" s="137"/>
      <c r="BMF235" s="137"/>
      <c r="BMG235" s="137"/>
      <c r="BMH235" s="137"/>
      <c r="BMI235" s="137"/>
      <c r="BMJ235" s="137"/>
      <c r="BMK235" s="137"/>
      <c r="BML235" s="137"/>
      <c r="BMM235" s="137"/>
      <c r="BMN235" s="137"/>
      <c r="BMO235" s="137"/>
      <c r="BMP235" s="137"/>
      <c r="BMQ235" s="137"/>
      <c r="BMR235" s="137"/>
      <c r="BMS235" s="137"/>
      <c r="BMT235" s="137"/>
      <c r="BMU235" s="137"/>
      <c r="BMV235" s="137"/>
      <c r="BMW235" s="137"/>
      <c r="BMX235" s="137"/>
      <c r="BMY235" s="137"/>
      <c r="BMZ235" s="137"/>
      <c r="BNA235" s="137"/>
      <c r="BNB235" s="137"/>
      <c r="BNC235" s="137"/>
      <c r="BND235" s="137"/>
      <c r="BNE235" s="137"/>
      <c r="BNF235" s="137"/>
      <c r="BNG235" s="137"/>
      <c r="BNH235" s="137"/>
      <c r="BNI235" s="137"/>
      <c r="BNJ235" s="137"/>
      <c r="BNK235" s="137"/>
      <c r="BNL235" s="137"/>
      <c r="BNM235" s="137"/>
      <c r="BNN235" s="137"/>
      <c r="BNO235" s="137"/>
      <c r="BNP235" s="137"/>
      <c r="BNQ235" s="137"/>
      <c r="BNR235" s="137"/>
      <c r="BNS235" s="137"/>
      <c r="BNT235" s="137"/>
      <c r="BNU235" s="137"/>
      <c r="BNV235" s="137"/>
      <c r="BNW235" s="137"/>
      <c r="BNX235" s="137"/>
      <c r="BNY235" s="137"/>
      <c r="BNZ235" s="137"/>
      <c r="BOA235" s="137"/>
      <c r="BOB235" s="137"/>
      <c r="BOC235" s="137"/>
      <c r="BOD235" s="137"/>
      <c r="BOE235" s="137"/>
      <c r="BOF235" s="137"/>
      <c r="BOG235" s="137"/>
      <c r="BOH235" s="137"/>
      <c r="BOI235" s="137"/>
      <c r="BOJ235" s="137"/>
      <c r="BOK235" s="137"/>
      <c r="BOL235" s="137"/>
      <c r="BOM235" s="137"/>
      <c r="BON235" s="137"/>
      <c r="BOO235" s="137"/>
      <c r="BOP235" s="137"/>
      <c r="BOQ235" s="137"/>
      <c r="BOR235" s="137"/>
      <c r="BOS235" s="137"/>
      <c r="BOT235" s="137"/>
      <c r="BOU235" s="137"/>
      <c r="BOV235" s="137"/>
      <c r="BOW235" s="137"/>
      <c r="BOX235" s="137"/>
      <c r="BOY235" s="137"/>
      <c r="BOZ235" s="137"/>
      <c r="BPA235" s="137"/>
      <c r="BPB235" s="137"/>
      <c r="BPC235" s="137"/>
      <c r="BPD235" s="137"/>
      <c r="BPE235" s="137"/>
      <c r="BPF235" s="137"/>
      <c r="BPG235" s="137"/>
      <c r="BPH235" s="137"/>
      <c r="BPI235" s="137"/>
      <c r="BPJ235" s="137"/>
      <c r="BPK235" s="137"/>
      <c r="BPL235" s="137"/>
      <c r="BPM235" s="137"/>
      <c r="BPN235" s="137"/>
      <c r="BPO235" s="137"/>
      <c r="BPP235" s="137"/>
      <c r="BPQ235" s="137"/>
      <c r="BPR235" s="137"/>
      <c r="BPS235" s="137"/>
      <c r="BPT235" s="137"/>
      <c r="BPU235" s="137"/>
      <c r="BPV235" s="137"/>
      <c r="BPW235" s="137"/>
      <c r="BPX235" s="137"/>
      <c r="BPY235" s="137"/>
      <c r="BPZ235" s="137"/>
      <c r="BQA235" s="137"/>
      <c r="BQB235" s="137"/>
      <c r="BQC235" s="137"/>
      <c r="BQD235" s="137"/>
      <c r="BQE235" s="137"/>
      <c r="BQF235" s="137"/>
      <c r="BQG235" s="137"/>
      <c r="BQH235" s="137"/>
      <c r="BQI235" s="137"/>
      <c r="BQJ235" s="137"/>
      <c r="BQK235" s="137"/>
      <c r="BQL235" s="137"/>
      <c r="BQM235" s="137"/>
      <c r="BQN235" s="137"/>
      <c r="BQO235" s="137"/>
      <c r="BQP235" s="137"/>
      <c r="BQQ235" s="137"/>
      <c r="BQR235" s="137"/>
      <c r="BQS235" s="137"/>
      <c r="BQT235" s="137"/>
      <c r="BQU235" s="137"/>
      <c r="BQV235" s="137"/>
      <c r="BQW235" s="137"/>
      <c r="BQX235" s="137"/>
      <c r="BQY235" s="137"/>
      <c r="BQZ235" s="137"/>
      <c r="BRA235" s="137"/>
      <c r="BRB235" s="137"/>
      <c r="BRC235" s="137"/>
      <c r="BRD235" s="137"/>
      <c r="BRE235" s="137"/>
      <c r="BRF235" s="137"/>
      <c r="BRG235" s="137"/>
      <c r="BRH235" s="137"/>
      <c r="BRI235" s="137"/>
      <c r="BRJ235" s="137"/>
      <c r="BRK235" s="137"/>
      <c r="BRL235" s="137"/>
      <c r="BRM235" s="137"/>
      <c r="BRN235" s="137"/>
      <c r="BRO235" s="137"/>
      <c r="BRP235" s="137"/>
      <c r="BRQ235" s="137"/>
      <c r="BRR235" s="137"/>
      <c r="BRS235" s="137"/>
      <c r="BRT235" s="137"/>
      <c r="BRU235" s="137"/>
      <c r="BRV235" s="137"/>
      <c r="BRW235" s="137"/>
      <c r="BRX235" s="137"/>
      <c r="BRY235" s="137"/>
      <c r="BRZ235" s="137"/>
      <c r="BSA235" s="137"/>
      <c r="BSB235" s="137"/>
      <c r="BSC235" s="137"/>
      <c r="BSD235" s="137"/>
      <c r="BSE235" s="137"/>
      <c r="BSF235" s="137"/>
      <c r="BSG235" s="137"/>
      <c r="BSH235" s="137"/>
      <c r="BSI235" s="137"/>
      <c r="BSJ235" s="137"/>
      <c r="BSK235" s="137"/>
      <c r="BSL235" s="137"/>
      <c r="BSM235" s="137"/>
      <c r="BSN235" s="137"/>
      <c r="BSO235" s="137"/>
      <c r="BSP235" s="137"/>
      <c r="BSQ235" s="137"/>
      <c r="BSR235" s="137"/>
      <c r="BSS235" s="137"/>
      <c r="BST235" s="137"/>
      <c r="BSU235" s="137"/>
      <c r="BSV235" s="137"/>
      <c r="BSW235" s="137"/>
      <c r="BSX235" s="137"/>
      <c r="BSY235" s="137"/>
      <c r="BSZ235" s="137"/>
      <c r="BTA235" s="137"/>
      <c r="BTB235" s="137"/>
      <c r="BTC235" s="137"/>
      <c r="BTD235" s="137"/>
      <c r="BTE235" s="137"/>
      <c r="BTF235" s="137"/>
      <c r="BTG235" s="137"/>
      <c r="BTH235" s="137"/>
      <c r="BTI235" s="137"/>
      <c r="BTJ235" s="137"/>
      <c r="BTK235" s="137"/>
      <c r="BTL235" s="137"/>
      <c r="BTM235" s="137"/>
      <c r="BTN235" s="137"/>
      <c r="BTO235" s="137"/>
      <c r="BTP235" s="137"/>
      <c r="BTQ235" s="137"/>
      <c r="BTR235" s="137"/>
      <c r="BTS235" s="137"/>
      <c r="BTT235" s="137"/>
      <c r="BTU235" s="137"/>
      <c r="BTV235" s="137"/>
      <c r="BTW235" s="137"/>
      <c r="BTX235" s="137"/>
      <c r="BTY235" s="137"/>
      <c r="BTZ235" s="137"/>
      <c r="BUA235" s="137"/>
      <c r="BUB235" s="137"/>
      <c r="BUC235" s="137"/>
      <c r="BUD235" s="137"/>
      <c r="BUE235" s="137"/>
      <c r="BUF235" s="137"/>
      <c r="BUG235" s="137"/>
      <c r="BUH235" s="137"/>
      <c r="BUI235" s="137"/>
      <c r="BUJ235" s="137"/>
      <c r="BUK235" s="137"/>
      <c r="BUL235" s="137"/>
      <c r="BUM235" s="137"/>
      <c r="BUN235" s="137"/>
      <c r="BUO235" s="137"/>
      <c r="BUP235" s="137"/>
      <c r="BUQ235" s="137"/>
      <c r="BUR235" s="137"/>
      <c r="BUS235" s="137"/>
      <c r="BUT235" s="137"/>
      <c r="BUU235" s="137"/>
      <c r="BUV235" s="137"/>
      <c r="BUW235" s="137"/>
      <c r="BUX235" s="137"/>
      <c r="BUY235" s="137"/>
      <c r="BUZ235" s="137"/>
      <c r="BVA235" s="137"/>
      <c r="BVB235" s="137"/>
      <c r="BVC235" s="137"/>
      <c r="BVD235" s="137"/>
      <c r="BVE235" s="137"/>
      <c r="BVF235" s="137"/>
      <c r="BVG235" s="137"/>
      <c r="BVH235" s="137"/>
      <c r="BVI235" s="137"/>
      <c r="BVJ235" s="137"/>
      <c r="BVK235" s="137"/>
      <c r="BVL235" s="137"/>
      <c r="BVM235" s="137"/>
      <c r="BVN235" s="137"/>
      <c r="BVO235" s="137"/>
      <c r="BVP235" s="137"/>
      <c r="BVQ235" s="137"/>
      <c r="BVR235" s="137"/>
      <c r="BVS235" s="137"/>
      <c r="BVT235" s="137"/>
      <c r="BVU235" s="137"/>
      <c r="BVV235" s="137"/>
      <c r="BVW235" s="137"/>
      <c r="BVX235" s="137"/>
      <c r="BVY235" s="137"/>
      <c r="BVZ235" s="137"/>
      <c r="BWA235" s="137"/>
      <c r="BWB235" s="137"/>
      <c r="BWC235" s="137"/>
      <c r="BWD235" s="137"/>
      <c r="BWE235" s="137"/>
      <c r="BWF235" s="137"/>
      <c r="BWG235" s="137"/>
      <c r="BWH235" s="137"/>
      <c r="BWI235" s="137"/>
      <c r="BWJ235" s="137"/>
      <c r="BWK235" s="137"/>
      <c r="BWL235" s="137"/>
      <c r="BWM235" s="137"/>
      <c r="BWN235" s="137"/>
      <c r="BWO235" s="137"/>
      <c r="BWP235" s="137"/>
      <c r="BWQ235" s="137"/>
      <c r="BWR235" s="137"/>
      <c r="BWS235" s="137"/>
      <c r="BWT235" s="137"/>
      <c r="BWU235" s="137"/>
      <c r="BWV235" s="137"/>
      <c r="BWW235" s="137"/>
      <c r="BWX235" s="137"/>
      <c r="BWY235" s="137"/>
      <c r="BWZ235" s="137"/>
      <c r="BXA235" s="137"/>
      <c r="BXB235" s="137"/>
      <c r="BXC235" s="137"/>
      <c r="BXD235" s="137"/>
      <c r="BXE235" s="137"/>
      <c r="BXF235" s="137"/>
      <c r="BXG235" s="137"/>
      <c r="BXH235" s="137"/>
      <c r="BXI235" s="137"/>
      <c r="BXJ235" s="137"/>
      <c r="BXK235" s="137"/>
      <c r="BXL235" s="137"/>
      <c r="BXM235" s="137"/>
      <c r="BXN235" s="137"/>
      <c r="BXO235" s="137"/>
      <c r="BXP235" s="137"/>
      <c r="BXQ235" s="137"/>
      <c r="BXR235" s="137"/>
      <c r="BXS235" s="137"/>
      <c r="BXT235" s="137"/>
      <c r="BXU235" s="137"/>
      <c r="BXV235" s="137"/>
      <c r="BXW235" s="137"/>
      <c r="BXX235" s="137"/>
      <c r="BXY235" s="137"/>
      <c r="BXZ235" s="137"/>
      <c r="BYA235" s="137"/>
      <c r="BYB235" s="137"/>
      <c r="BYC235" s="137"/>
      <c r="BYD235" s="137"/>
      <c r="BYE235" s="137"/>
      <c r="BYF235" s="137"/>
      <c r="BYG235" s="137"/>
      <c r="BYH235" s="137"/>
      <c r="BYI235" s="137"/>
      <c r="BYJ235" s="137"/>
      <c r="BYK235" s="137"/>
      <c r="BYL235" s="137"/>
      <c r="BYM235" s="137"/>
      <c r="BYN235" s="137"/>
      <c r="BYO235" s="137"/>
      <c r="BYP235" s="137"/>
      <c r="BYQ235" s="137"/>
      <c r="BYR235" s="137"/>
      <c r="BYS235" s="137"/>
      <c r="BYT235" s="137"/>
      <c r="BYU235" s="137"/>
      <c r="BYV235" s="137"/>
      <c r="BYW235" s="137"/>
      <c r="BYX235" s="137"/>
      <c r="BYY235" s="137"/>
      <c r="BYZ235" s="137"/>
      <c r="BZA235" s="137"/>
      <c r="BZB235" s="137"/>
      <c r="BZC235" s="137"/>
      <c r="BZD235" s="137"/>
      <c r="BZE235" s="137"/>
      <c r="BZF235" s="137"/>
      <c r="BZG235" s="137"/>
      <c r="BZH235" s="137"/>
      <c r="BZI235" s="137"/>
      <c r="BZJ235" s="137"/>
      <c r="BZK235" s="137"/>
      <c r="BZL235" s="137"/>
      <c r="BZM235" s="137"/>
      <c r="BZN235" s="137"/>
      <c r="BZO235" s="137"/>
      <c r="BZP235" s="137"/>
      <c r="BZQ235" s="137"/>
      <c r="BZR235" s="137"/>
      <c r="BZS235" s="137"/>
      <c r="BZT235" s="137"/>
      <c r="BZU235" s="137"/>
      <c r="BZV235" s="137"/>
      <c r="BZW235" s="137"/>
      <c r="BZX235" s="137"/>
      <c r="BZY235" s="137"/>
      <c r="BZZ235" s="137"/>
      <c r="CAA235" s="137"/>
      <c r="CAB235" s="137"/>
      <c r="CAC235" s="137"/>
      <c r="CAD235" s="137"/>
      <c r="CAE235" s="137"/>
      <c r="CAF235" s="137"/>
      <c r="CAG235" s="137"/>
      <c r="CAH235" s="137"/>
      <c r="CAI235" s="137"/>
      <c r="CAJ235" s="137"/>
      <c r="CAK235" s="137"/>
      <c r="CAL235" s="137"/>
      <c r="CAM235" s="137"/>
      <c r="CAN235" s="137"/>
      <c r="CAO235" s="137"/>
      <c r="CAP235" s="137"/>
      <c r="CAQ235" s="137"/>
      <c r="CAR235" s="137"/>
      <c r="CAS235" s="137"/>
      <c r="CAT235" s="137"/>
      <c r="CAU235" s="137"/>
      <c r="CAV235" s="137"/>
      <c r="CAW235" s="137"/>
      <c r="CAX235" s="137"/>
      <c r="CAY235" s="137"/>
      <c r="CAZ235" s="137"/>
      <c r="CBA235" s="137"/>
      <c r="CBB235" s="137"/>
      <c r="CBC235" s="137"/>
      <c r="CBD235" s="137"/>
      <c r="CBE235" s="137"/>
      <c r="CBF235" s="137"/>
      <c r="CBG235" s="137"/>
      <c r="CBH235" s="137"/>
      <c r="CBI235" s="137"/>
      <c r="CBJ235" s="137"/>
      <c r="CBK235" s="137"/>
      <c r="CBL235" s="137"/>
      <c r="CBM235" s="137"/>
      <c r="CBN235" s="137"/>
      <c r="CBO235" s="137"/>
      <c r="CBP235" s="137"/>
      <c r="CBQ235" s="137"/>
      <c r="CBR235" s="137"/>
      <c r="CBS235" s="137"/>
      <c r="CBT235" s="137"/>
      <c r="CBU235" s="137"/>
      <c r="CBV235" s="137"/>
      <c r="CBW235" s="137"/>
      <c r="CBX235" s="137"/>
      <c r="CBY235" s="137"/>
      <c r="CBZ235" s="137"/>
      <c r="CCA235" s="137"/>
      <c r="CCB235" s="137"/>
      <c r="CCC235" s="137"/>
      <c r="CCD235" s="137"/>
      <c r="CCE235" s="137"/>
      <c r="CCF235" s="137"/>
      <c r="CCG235" s="137"/>
      <c r="CCH235" s="137"/>
      <c r="CCI235" s="137"/>
      <c r="CCJ235" s="137"/>
      <c r="CCK235" s="137"/>
      <c r="CCL235" s="137"/>
      <c r="CCM235" s="137"/>
      <c r="CCN235" s="137"/>
      <c r="CCO235" s="137"/>
      <c r="CCP235" s="137"/>
      <c r="CCQ235" s="137"/>
      <c r="CCR235" s="137"/>
      <c r="CCS235" s="137"/>
      <c r="CCT235" s="137"/>
      <c r="CCU235" s="137"/>
      <c r="CCV235" s="137"/>
      <c r="CCW235" s="137"/>
      <c r="CCX235" s="137"/>
      <c r="CCY235" s="137"/>
      <c r="CCZ235" s="137"/>
      <c r="CDA235" s="137"/>
      <c r="CDB235" s="137"/>
      <c r="CDC235" s="137"/>
      <c r="CDD235" s="137"/>
      <c r="CDE235" s="137"/>
      <c r="CDF235" s="137"/>
      <c r="CDG235" s="137"/>
      <c r="CDH235" s="137"/>
      <c r="CDI235" s="137"/>
      <c r="CDJ235" s="137"/>
      <c r="CDK235" s="137"/>
      <c r="CDL235" s="137"/>
      <c r="CDM235" s="137"/>
      <c r="CDN235" s="137"/>
      <c r="CDO235" s="137"/>
      <c r="CDP235" s="137"/>
      <c r="CDQ235" s="137"/>
      <c r="CDR235" s="137"/>
      <c r="CDS235" s="137"/>
      <c r="CDT235" s="137"/>
      <c r="CDU235" s="137"/>
      <c r="CDV235" s="137"/>
      <c r="CDW235" s="137"/>
      <c r="CDX235" s="137"/>
      <c r="CDY235" s="137"/>
      <c r="CDZ235" s="137"/>
      <c r="CEA235" s="137"/>
      <c r="CEB235" s="137"/>
      <c r="CEC235" s="137"/>
      <c r="CED235" s="137"/>
      <c r="CEE235" s="137"/>
      <c r="CEF235" s="137"/>
      <c r="CEG235" s="137"/>
      <c r="CEH235" s="137"/>
      <c r="CEI235" s="137"/>
      <c r="CEJ235" s="137"/>
      <c r="CEK235" s="137"/>
      <c r="CEL235" s="137"/>
      <c r="CEM235" s="137"/>
      <c r="CEN235" s="137"/>
      <c r="CEO235" s="137"/>
      <c r="CEP235" s="137"/>
      <c r="CEQ235" s="137"/>
      <c r="CER235" s="137"/>
      <c r="CES235" s="137"/>
      <c r="CET235" s="137"/>
      <c r="CEU235" s="137"/>
      <c r="CEV235" s="137"/>
      <c r="CEW235" s="137"/>
      <c r="CEX235" s="137"/>
      <c r="CEY235" s="137"/>
      <c r="CEZ235" s="137"/>
      <c r="CFA235" s="137"/>
      <c r="CFB235" s="137"/>
      <c r="CFC235" s="137"/>
      <c r="CFD235" s="137"/>
      <c r="CFE235" s="137"/>
      <c r="CFF235" s="137"/>
      <c r="CFG235" s="137"/>
      <c r="CFH235" s="137"/>
      <c r="CFI235" s="137"/>
      <c r="CFJ235" s="137"/>
      <c r="CFK235" s="137"/>
      <c r="CFL235" s="137"/>
      <c r="CFM235" s="137"/>
      <c r="CFN235" s="137"/>
      <c r="CFO235" s="137"/>
      <c r="CFP235" s="137"/>
      <c r="CFQ235" s="137"/>
      <c r="CFR235" s="137"/>
      <c r="CFS235" s="137"/>
      <c r="CFT235" s="137"/>
      <c r="CFU235" s="137"/>
      <c r="CFV235" s="137"/>
      <c r="CFW235" s="137"/>
      <c r="CFX235" s="137"/>
      <c r="CFY235" s="137"/>
      <c r="CFZ235" s="137"/>
      <c r="CGA235" s="137"/>
      <c r="CGB235" s="137"/>
      <c r="CGC235" s="137"/>
      <c r="CGD235" s="137"/>
      <c r="CGE235" s="137"/>
      <c r="CGF235" s="137"/>
      <c r="CGG235" s="137"/>
      <c r="CGH235" s="137"/>
      <c r="CGI235" s="137"/>
      <c r="CGJ235" s="137"/>
      <c r="CGK235" s="137"/>
      <c r="CGL235" s="137"/>
      <c r="CGM235" s="137"/>
      <c r="CGN235" s="137"/>
      <c r="CGO235" s="137"/>
      <c r="CGP235" s="137"/>
      <c r="CGQ235" s="137"/>
      <c r="CGR235" s="137"/>
      <c r="CGS235" s="137"/>
      <c r="CGT235" s="137"/>
      <c r="CGU235" s="137"/>
      <c r="CGV235" s="137"/>
      <c r="CGW235" s="137"/>
      <c r="CGX235" s="137"/>
      <c r="CGY235" s="137"/>
      <c r="CGZ235" s="137"/>
      <c r="CHA235" s="137"/>
      <c r="CHB235" s="137"/>
      <c r="CHC235" s="137"/>
      <c r="CHD235" s="137"/>
      <c r="CHE235" s="137"/>
      <c r="CHF235" s="137"/>
      <c r="CHG235" s="137"/>
      <c r="CHH235" s="137"/>
      <c r="CHI235" s="137"/>
      <c r="CHJ235" s="137"/>
      <c r="CHK235" s="137"/>
      <c r="CHL235" s="137"/>
      <c r="CHM235" s="137"/>
      <c r="CHN235" s="137"/>
      <c r="CHO235" s="137"/>
      <c r="CHP235" s="137"/>
      <c r="CHQ235" s="137"/>
      <c r="CHR235" s="137"/>
      <c r="CHS235" s="137"/>
      <c r="CHT235" s="137"/>
      <c r="CHU235" s="137"/>
      <c r="CHV235" s="137"/>
      <c r="CHW235" s="137"/>
      <c r="CHX235" s="137"/>
      <c r="CHY235" s="137"/>
      <c r="CHZ235" s="137"/>
      <c r="CIA235" s="137"/>
      <c r="CIB235" s="137"/>
      <c r="CIC235" s="137"/>
      <c r="CID235" s="137"/>
      <c r="CIE235" s="137"/>
      <c r="CIF235" s="137"/>
      <c r="CIG235" s="137"/>
      <c r="CIH235" s="137"/>
      <c r="CII235" s="137"/>
      <c r="CIJ235" s="137"/>
      <c r="CIK235" s="137"/>
      <c r="CIL235" s="137"/>
      <c r="CIM235" s="137"/>
      <c r="CIN235" s="137"/>
      <c r="CIO235" s="137"/>
      <c r="CIP235" s="137"/>
      <c r="CIQ235" s="137"/>
      <c r="CIR235" s="137"/>
      <c r="CIS235" s="137"/>
      <c r="CIT235" s="137"/>
      <c r="CIU235" s="137"/>
      <c r="CIV235" s="137"/>
      <c r="CIW235" s="137"/>
      <c r="CIX235" s="137"/>
      <c r="CIY235" s="137"/>
      <c r="CIZ235" s="137"/>
      <c r="CJA235" s="137"/>
      <c r="CJB235" s="137"/>
      <c r="CJC235" s="137"/>
      <c r="CJD235" s="137"/>
      <c r="CJE235" s="137"/>
      <c r="CJF235" s="137"/>
      <c r="CJG235" s="137"/>
      <c r="CJH235" s="137"/>
      <c r="CJI235" s="137"/>
      <c r="CJJ235" s="137"/>
      <c r="CJK235" s="137"/>
      <c r="CJL235" s="137"/>
      <c r="CJM235" s="137"/>
      <c r="CJN235" s="137"/>
      <c r="CJO235" s="137"/>
      <c r="CJP235" s="137"/>
      <c r="CJQ235" s="137"/>
      <c r="CJR235" s="137"/>
      <c r="CJS235" s="137"/>
      <c r="CJT235" s="137"/>
      <c r="CJU235" s="137"/>
      <c r="CJV235" s="137"/>
      <c r="CJW235" s="137"/>
      <c r="CJX235" s="137"/>
      <c r="CJY235" s="137"/>
      <c r="CJZ235" s="137"/>
      <c r="CKA235" s="137"/>
      <c r="CKB235" s="137"/>
      <c r="CKC235" s="137"/>
      <c r="CKD235" s="137"/>
      <c r="CKE235" s="137"/>
      <c r="CKF235" s="137"/>
      <c r="CKG235" s="137"/>
      <c r="CKH235" s="137"/>
      <c r="CKI235" s="137"/>
      <c r="CKJ235" s="137"/>
      <c r="CKK235" s="137"/>
      <c r="CKL235" s="137"/>
      <c r="CKM235" s="137"/>
      <c r="CKN235" s="137"/>
      <c r="CKO235" s="137"/>
      <c r="CKP235" s="137"/>
      <c r="CKQ235" s="137"/>
      <c r="CKR235" s="137"/>
      <c r="CKS235" s="137"/>
      <c r="CKT235" s="137"/>
      <c r="CKU235" s="137"/>
      <c r="CKV235" s="137"/>
      <c r="CKW235" s="137"/>
      <c r="CKX235" s="137"/>
      <c r="CKY235" s="137"/>
      <c r="CKZ235" s="137"/>
      <c r="CLA235" s="137"/>
      <c r="CLB235" s="137"/>
      <c r="CLC235" s="137"/>
      <c r="CLD235" s="137"/>
      <c r="CLE235" s="137"/>
      <c r="CLF235" s="137"/>
      <c r="CLG235" s="137"/>
      <c r="CLH235" s="137"/>
      <c r="CLI235" s="137"/>
      <c r="CLJ235" s="137"/>
      <c r="CLK235" s="137"/>
      <c r="CLL235" s="137"/>
      <c r="CLM235" s="137"/>
      <c r="CLN235" s="137"/>
      <c r="CLO235" s="137"/>
      <c r="CLP235" s="137"/>
      <c r="CLQ235" s="137"/>
      <c r="CLR235" s="137"/>
      <c r="CLS235" s="137"/>
      <c r="CLT235" s="137"/>
      <c r="CLU235" s="137"/>
      <c r="CLV235" s="137"/>
      <c r="CLW235" s="137"/>
      <c r="CLX235" s="137"/>
      <c r="CLY235" s="137"/>
      <c r="CLZ235" s="137"/>
      <c r="CMA235" s="137"/>
      <c r="CMB235" s="137"/>
      <c r="CMC235" s="137"/>
      <c r="CMD235" s="137"/>
      <c r="CME235" s="137"/>
      <c r="CMF235" s="137"/>
      <c r="CMG235" s="137"/>
      <c r="CMH235" s="137"/>
      <c r="CMI235" s="137"/>
      <c r="CMJ235" s="137"/>
      <c r="CMK235" s="137"/>
      <c r="CML235" s="137"/>
      <c r="CMM235" s="137"/>
      <c r="CMN235" s="137"/>
      <c r="CMO235" s="137"/>
      <c r="CMP235" s="137"/>
      <c r="CMQ235" s="137"/>
      <c r="CMR235" s="137"/>
      <c r="CMS235" s="137"/>
      <c r="CMT235" s="137"/>
      <c r="CMU235" s="137"/>
      <c r="CMV235" s="137"/>
      <c r="CMW235" s="137"/>
      <c r="CMX235" s="137"/>
      <c r="CMY235" s="137"/>
      <c r="CMZ235" s="137"/>
      <c r="CNA235" s="137"/>
      <c r="CNB235" s="137"/>
      <c r="CNC235" s="137"/>
      <c r="CND235" s="137"/>
      <c r="CNE235" s="137"/>
      <c r="CNF235" s="137"/>
      <c r="CNG235" s="137"/>
      <c r="CNH235" s="137"/>
      <c r="CNI235" s="137"/>
      <c r="CNJ235" s="137"/>
      <c r="CNK235" s="137"/>
      <c r="CNL235" s="137"/>
      <c r="CNM235" s="137"/>
      <c r="CNN235" s="137"/>
      <c r="CNO235" s="137"/>
      <c r="CNP235" s="137"/>
      <c r="CNQ235" s="137"/>
      <c r="CNR235" s="137"/>
      <c r="CNS235" s="137"/>
      <c r="CNT235" s="137"/>
      <c r="CNU235" s="137"/>
      <c r="CNV235" s="137"/>
      <c r="CNW235" s="137"/>
      <c r="CNX235" s="137"/>
      <c r="CNY235" s="137"/>
      <c r="CNZ235" s="137"/>
      <c r="COA235" s="137"/>
      <c r="COB235" s="137"/>
      <c r="COC235" s="137"/>
      <c r="COD235" s="137"/>
      <c r="COE235" s="137"/>
      <c r="COF235" s="137"/>
      <c r="COG235" s="137"/>
      <c r="COH235" s="137"/>
      <c r="COI235" s="137"/>
      <c r="COJ235" s="137"/>
      <c r="COK235" s="137"/>
      <c r="COL235" s="137"/>
      <c r="COM235" s="137"/>
      <c r="CON235" s="137"/>
      <c r="COO235" s="137"/>
      <c r="COP235" s="137"/>
      <c r="COQ235" s="137"/>
      <c r="COR235" s="137"/>
      <c r="COS235" s="137"/>
      <c r="COT235" s="137"/>
      <c r="COU235" s="137"/>
      <c r="COV235" s="137"/>
      <c r="COW235" s="137"/>
      <c r="COX235" s="137"/>
      <c r="COY235" s="137"/>
      <c r="COZ235" s="137"/>
      <c r="CPA235" s="137"/>
      <c r="CPB235" s="137"/>
      <c r="CPC235" s="137"/>
      <c r="CPD235" s="137"/>
      <c r="CPE235" s="137"/>
      <c r="CPF235" s="137"/>
      <c r="CPG235" s="137"/>
      <c r="CPH235" s="137"/>
      <c r="CPI235" s="137"/>
      <c r="CPJ235" s="137"/>
      <c r="CPK235" s="137"/>
      <c r="CPL235" s="137"/>
      <c r="CPM235" s="137"/>
      <c r="CPN235" s="137"/>
      <c r="CPO235" s="137"/>
      <c r="CPP235" s="137"/>
      <c r="CPQ235" s="137"/>
      <c r="CPR235" s="137"/>
      <c r="CPS235" s="137"/>
      <c r="CPT235" s="137"/>
      <c r="CPU235" s="137"/>
      <c r="CPV235" s="137"/>
      <c r="CPW235" s="137"/>
      <c r="CPX235" s="137"/>
      <c r="CPY235" s="137"/>
      <c r="CPZ235" s="137"/>
      <c r="CQA235" s="137"/>
      <c r="CQB235" s="137"/>
      <c r="CQC235" s="137"/>
      <c r="CQD235" s="137"/>
      <c r="CQE235" s="137"/>
      <c r="CQF235" s="137"/>
      <c r="CQG235" s="137"/>
      <c r="CQH235" s="137"/>
      <c r="CQI235" s="137"/>
      <c r="CQJ235" s="137"/>
      <c r="CQK235" s="137"/>
      <c r="CQL235" s="137"/>
      <c r="CQM235" s="137"/>
      <c r="CQN235" s="137"/>
      <c r="CQO235" s="137"/>
      <c r="CQP235" s="137"/>
      <c r="CQQ235" s="137"/>
      <c r="CQR235" s="137"/>
      <c r="CQS235" s="137"/>
      <c r="CQT235" s="137"/>
      <c r="CQU235" s="137"/>
      <c r="CQV235" s="137"/>
      <c r="CQW235" s="137"/>
      <c r="CQX235" s="137"/>
      <c r="CQY235" s="137"/>
      <c r="CQZ235" s="137"/>
      <c r="CRA235" s="137"/>
      <c r="CRB235" s="137"/>
      <c r="CRC235" s="137"/>
      <c r="CRD235" s="137"/>
      <c r="CRE235" s="137"/>
      <c r="CRF235" s="137"/>
      <c r="CRG235" s="137"/>
      <c r="CRH235" s="137"/>
      <c r="CRI235" s="137"/>
      <c r="CRJ235" s="137"/>
      <c r="CRK235" s="137"/>
      <c r="CRL235" s="137"/>
      <c r="CRM235" s="137"/>
      <c r="CRN235" s="137"/>
      <c r="CRO235" s="137"/>
      <c r="CRP235" s="137"/>
      <c r="CRQ235" s="137"/>
      <c r="CRR235" s="137"/>
      <c r="CRS235" s="137"/>
      <c r="CRT235" s="137"/>
      <c r="CRU235" s="137"/>
      <c r="CRV235" s="137"/>
      <c r="CRW235" s="137"/>
      <c r="CRX235" s="137"/>
      <c r="CRY235" s="137"/>
      <c r="CRZ235" s="137"/>
      <c r="CSA235" s="137"/>
      <c r="CSB235" s="137"/>
      <c r="CSC235" s="137"/>
      <c r="CSD235" s="137"/>
      <c r="CSE235" s="137"/>
      <c r="CSF235" s="137"/>
      <c r="CSG235" s="137"/>
      <c r="CSH235" s="137"/>
      <c r="CSI235" s="137"/>
      <c r="CSJ235" s="137"/>
      <c r="CSK235" s="137"/>
      <c r="CSL235" s="137"/>
      <c r="CSM235" s="137"/>
      <c r="CSN235" s="137"/>
      <c r="CSO235" s="137"/>
      <c r="CSP235" s="137"/>
      <c r="CSQ235" s="137"/>
      <c r="CSR235" s="137"/>
      <c r="CSS235" s="137"/>
      <c r="CST235" s="137"/>
      <c r="CSU235" s="137"/>
      <c r="CSV235" s="137"/>
      <c r="CSW235" s="137"/>
      <c r="CSX235" s="137"/>
      <c r="CSY235" s="137"/>
      <c r="CSZ235" s="137"/>
      <c r="CTA235" s="137"/>
      <c r="CTB235" s="137"/>
      <c r="CTC235" s="137"/>
      <c r="CTD235" s="137"/>
      <c r="CTE235" s="137"/>
      <c r="CTF235" s="137"/>
      <c r="CTG235" s="137"/>
      <c r="CTH235" s="137"/>
      <c r="CTI235" s="137"/>
      <c r="CTJ235" s="137"/>
      <c r="CTK235" s="137"/>
      <c r="CTL235" s="137"/>
      <c r="CTM235" s="137"/>
      <c r="CTN235" s="137"/>
      <c r="CTO235" s="137"/>
      <c r="CTP235" s="137"/>
      <c r="CTQ235" s="137"/>
      <c r="CTR235" s="137"/>
      <c r="CTS235" s="137"/>
      <c r="CTT235" s="137"/>
      <c r="CTU235" s="137"/>
      <c r="CTV235" s="137"/>
      <c r="CTW235" s="137"/>
      <c r="CTX235" s="137"/>
      <c r="CTY235" s="137"/>
      <c r="CTZ235" s="137"/>
      <c r="CUA235" s="137"/>
      <c r="CUB235" s="137"/>
      <c r="CUC235" s="137"/>
      <c r="CUD235" s="137"/>
      <c r="CUE235" s="137"/>
      <c r="CUF235" s="137"/>
      <c r="CUG235" s="137"/>
      <c r="CUH235" s="137"/>
      <c r="CUI235" s="137"/>
      <c r="CUJ235" s="137"/>
      <c r="CUK235" s="137"/>
      <c r="CUL235" s="137"/>
      <c r="CUM235" s="137"/>
      <c r="CUN235" s="137"/>
      <c r="CUO235" s="137"/>
      <c r="CUP235" s="137"/>
      <c r="CUQ235" s="137"/>
      <c r="CUR235" s="137"/>
      <c r="CUS235" s="137"/>
      <c r="CUT235" s="137"/>
      <c r="CUU235" s="137"/>
      <c r="CUV235" s="137"/>
      <c r="CUW235" s="137"/>
      <c r="CUX235" s="137"/>
      <c r="CUY235" s="137"/>
      <c r="CUZ235" s="137"/>
      <c r="CVA235" s="137"/>
      <c r="CVB235" s="137"/>
      <c r="CVC235" s="137"/>
      <c r="CVD235" s="137"/>
      <c r="CVE235" s="137"/>
      <c r="CVF235" s="137"/>
      <c r="CVG235" s="137"/>
      <c r="CVH235" s="137"/>
      <c r="CVI235" s="137"/>
      <c r="CVJ235" s="137"/>
      <c r="CVK235" s="137"/>
      <c r="CVL235" s="137"/>
      <c r="CVM235" s="137"/>
      <c r="CVN235" s="137"/>
      <c r="CVO235" s="137"/>
      <c r="CVP235" s="137"/>
      <c r="CVQ235" s="137"/>
      <c r="CVR235" s="137"/>
      <c r="CVS235" s="137"/>
      <c r="CVT235" s="137"/>
      <c r="CVU235" s="137"/>
      <c r="CVV235" s="137"/>
      <c r="CVW235" s="137"/>
      <c r="CVX235" s="137"/>
      <c r="CVY235" s="137"/>
      <c r="CVZ235" s="137"/>
      <c r="CWA235" s="137"/>
      <c r="CWB235" s="137"/>
      <c r="CWC235" s="137"/>
      <c r="CWD235" s="137"/>
      <c r="CWE235" s="137"/>
      <c r="CWF235" s="137"/>
      <c r="CWG235" s="137"/>
      <c r="CWH235" s="137"/>
      <c r="CWI235" s="137"/>
      <c r="CWJ235" s="137"/>
      <c r="CWK235" s="137"/>
      <c r="CWL235" s="137"/>
      <c r="CWM235" s="137"/>
      <c r="CWN235" s="137"/>
      <c r="CWO235" s="137"/>
      <c r="CWP235" s="137"/>
      <c r="CWQ235" s="137"/>
      <c r="CWR235" s="137"/>
      <c r="CWS235" s="137"/>
      <c r="CWT235" s="137"/>
      <c r="CWU235" s="137"/>
      <c r="CWV235" s="137"/>
      <c r="CWW235" s="137"/>
      <c r="CWX235" s="137"/>
      <c r="CWY235" s="137"/>
      <c r="CWZ235" s="137"/>
      <c r="CXA235" s="137"/>
      <c r="CXB235" s="137"/>
      <c r="CXC235" s="137"/>
      <c r="CXD235" s="137"/>
      <c r="CXE235" s="137"/>
      <c r="CXF235" s="137"/>
      <c r="CXG235" s="137"/>
      <c r="CXH235" s="137"/>
      <c r="CXI235" s="137"/>
      <c r="CXJ235" s="137"/>
      <c r="CXK235" s="137"/>
      <c r="CXL235" s="137"/>
      <c r="CXM235" s="137"/>
      <c r="CXN235" s="137"/>
      <c r="CXO235" s="137"/>
      <c r="CXP235" s="137"/>
      <c r="CXQ235" s="137"/>
      <c r="CXR235" s="137"/>
      <c r="CXS235" s="137"/>
      <c r="CXT235" s="137"/>
      <c r="CXU235" s="137"/>
      <c r="CXV235" s="137"/>
      <c r="CXW235" s="137"/>
      <c r="CXX235" s="137"/>
      <c r="CXY235" s="137"/>
      <c r="CXZ235" s="137"/>
      <c r="CYA235" s="137"/>
      <c r="CYB235" s="137"/>
      <c r="CYC235" s="137"/>
      <c r="CYD235" s="137"/>
      <c r="CYE235" s="137"/>
      <c r="CYF235" s="137"/>
      <c r="CYG235" s="137"/>
      <c r="CYH235" s="137"/>
      <c r="CYI235" s="137"/>
      <c r="CYJ235" s="137"/>
      <c r="CYK235" s="137"/>
      <c r="CYL235" s="137"/>
      <c r="CYM235" s="137"/>
      <c r="CYN235" s="137"/>
      <c r="CYO235" s="137"/>
      <c r="CYP235" s="137"/>
      <c r="CYQ235" s="137"/>
      <c r="CYR235" s="137"/>
      <c r="CYS235" s="137"/>
      <c r="CYT235" s="137"/>
      <c r="CYU235" s="137"/>
      <c r="CYV235" s="137"/>
      <c r="CYW235" s="137"/>
      <c r="CYX235" s="137"/>
      <c r="CYY235" s="137"/>
      <c r="CYZ235" s="137"/>
      <c r="CZA235" s="137"/>
      <c r="CZB235" s="137"/>
      <c r="CZC235" s="137"/>
      <c r="CZD235" s="137"/>
      <c r="CZE235" s="137"/>
      <c r="CZF235" s="137"/>
      <c r="CZG235" s="137"/>
      <c r="CZH235" s="137"/>
      <c r="CZI235" s="137"/>
      <c r="CZJ235" s="137"/>
      <c r="CZK235" s="137"/>
      <c r="CZL235" s="137"/>
      <c r="CZM235" s="137"/>
      <c r="CZN235" s="137"/>
      <c r="CZO235" s="137"/>
      <c r="CZP235" s="137"/>
      <c r="CZQ235" s="137"/>
      <c r="CZR235" s="137"/>
      <c r="CZS235" s="137"/>
      <c r="CZT235" s="137"/>
      <c r="CZU235" s="137"/>
      <c r="CZV235" s="137"/>
      <c r="CZW235" s="137"/>
      <c r="CZX235" s="137"/>
      <c r="CZY235" s="137"/>
      <c r="CZZ235" s="137"/>
      <c r="DAA235" s="137"/>
      <c r="DAB235" s="137"/>
      <c r="DAC235" s="137"/>
      <c r="DAD235" s="137"/>
      <c r="DAE235" s="137"/>
      <c r="DAF235" s="137"/>
      <c r="DAG235" s="137"/>
      <c r="DAH235" s="137"/>
      <c r="DAI235" s="137"/>
      <c r="DAJ235" s="137"/>
      <c r="DAK235" s="137"/>
      <c r="DAL235" s="137"/>
      <c r="DAM235" s="137"/>
      <c r="DAN235" s="137"/>
      <c r="DAO235" s="137"/>
      <c r="DAP235" s="137"/>
      <c r="DAQ235" s="137"/>
      <c r="DAR235" s="137"/>
      <c r="DAS235" s="137"/>
      <c r="DAT235" s="137"/>
      <c r="DAU235" s="137"/>
      <c r="DAV235" s="137"/>
      <c r="DAW235" s="137"/>
      <c r="DAX235" s="137"/>
      <c r="DAY235" s="137"/>
      <c r="DAZ235" s="137"/>
      <c r="DBA235" s="137"/>
      <c r="DBB235" s="137"/>
      <c r="DBC235" s="137"/>
      <c r="DBD235" s="137"/>
      <c r="DBE235" s="137"/>
      <c r="DBF235" s="137"/>
      <c r="DBG235" s="137"/>
      <c r="DBH235" s="137"/>
      <c r="DBI235" s="137"/>
      <c r="DBJ235" s="137"/>
      <c r="DBK235" s="137"/>
      <c r="DBL235" s="137"/>
      <c r="DBM235" s="137"/>
      <c r="DBN235" s="137"/>
      <c r="DBO235" s="137"/>
      <c r="DBP235" s="137"/>
      <c r="DBQ235" s="137"/>
      <c r="DBR235" s="137"/>
      <c r="DBS235" s="137"/>
      <c r="DBT235" s="137"/>
      <c r="DBU235" s="137"/>
      <c r="DBV235" s="137"/>
      <c r="DBW235" s="137"/>
      <c r="DBX235" s="137"/>
      <c r="DBY235" s="137"/>
      <c r="DBZ235" s="137"/>
      <c r="DCA235" s="137"/>
      <c r="DCB235" s="137"/>
      <c r="DCC235" s="137"/>
      <c r="DCD235" s="137"/>
      <c r="DCE235" s="137"/>
      <c r="DCF235" s="137"/>
      <c r="DCG235" s="137"/>
      <c r="DCH235" s="137"/>
      <c r="DCI235" s="137"/>
      <c r="DCJ235" s="137"/>
      <c r="DCK235" s="137"/>
      <c r="DCL235" s="137"/>
      <c r="DCM235" s="137"/>
      <c r="DCN235" s="137"/>
      <c r="DCO235" s="137"/>
      <c r="DCP235" s="137"/>
      <c r="DCQ235" s="137"/>
      <c r="DCR235" s="137"/>
      <c r="DCS235" s="137"/>
      <c r="DCT235" s="137"/>
      <c r="DCU235" s="137"/>
      <c r="DCV235" s="137"/>
      <c r="DCW235" s="137"/>
      <c r="DCX235" s="137"/>
      <c r="DCY235" s="137"/>
      <c r="DCZ235" s="137"/>
      <c r="DDA235" s="137"/>
      <c r="DDB235" s="137"/>
      <c r="DDC235" s="137"/>
      <c r="DDD235" s="137"/>
      <c r="DDE235" s="137"/>
      <c r="DDF235" s="137"/>
      <c r="DDG235" s="137"/>
      <c r="DDH235" s="137"/>
      <c r="DDI235" s="137"/>
      <c r="DDJ235" s="137"/>
      <c r="DDK235" s="137"/>
      <c r="DDL235" s="137"/>
      <c r="DDM235" s="137"/>
      <c r="DDN235" s="137"/>
      <c r="DDO235" s="137"/>
      <c r="DDP235" s="137"/>
      <c r="DDQ235" s="137"/>
      <c r="DDR235" s="137"/>
      <c r="DDS235" s="137"/>
      <c r="DDT235" s="137"/>
      <c r="DDU235" s="137"/>
      <c r="DDV235" s="137"/>
      <c r="DDW235" s="137"/>
      <c r="DDX235" s="137"/>
      <c r="DDY235" s="137"/>
      <c r="DDZ235" s="137"/>
      <c r="DEA235" s="137"/>
      <c r="DEB235" s="137"/>
      <c r="DEC235" s="137"/>
      <c r="DED235" s="137"/>
      <c r="DEE235" s="137"/>
      <c r="DEF235" s="137"/>
      <c r="DEG235" s="137"/>
      <c r="DEH235" s="137"/>
      <c r="DEI235" s="137"/>
      <c r="DEJ235" s="137"/>
      <c r="DEK235" s="137"/>
      <c r="DEL235" s="137"/>
      <c r="DEM235" s="137"/>
      <c r="DEN235" s="137"/>
      <c r="DEO235" s="137"/>
      <c r="DEP235" s="137"/>
      <c r="DEQ235" s="137"/>
      <c r="DER235" s="137"/>
      <c r="DES235" s="137"/>
      <c r="DET235" s="137"/>
      <c r="DEU235" s="137"/>
      <c r="DEV235" s="137"/>
      <c r="DEW235" s="137"/>
      <c r="DEX235" s="137"/>
      <c r="DEY235" s="137"/>
      <c r="DEZ235" s="137"/>
      <c r="DFA235" s="137"/>
      <c r="DFB235" s="137"/>
      <c r="DFC235" s="137"/>
      <c r="DFD235" s="137"/>
      <c r="DFE235" s="137"/>
      <c r="DFF235" s="137"/>
      <c r="DFG235" s="137"/>
      <c r="DFH235" s="137"/>
      <c r="DFI235" s="137"/>
      <c r="DFJ235" s="137"/>
      <c r="DFK235" s="137"/>
      <c r="DFL235" s="137"/>
      <c r="DFM235" s="137"/>
      <c r="DFN235" s="137"/>
      <c r="DFO235" s="137"/>
      <c r="DFP235" s="137"/>
      <c r="DFQ235" s="137"/>
      <c r="DFR235" s="137"/>
      <c r="DFS235" s="137"/>
      <c r="DFT235" s="137"/>
      <c r="DFU235" s="137"/>
      <c r="DFV235" s="137"/>
      <c r="DFW235" s="137"/>
      <c r="DFX235" s="137"/>
      <c r="DFY235" s="137"/>
      <c r="DFZ235" s="137"/>
      <c r="DGA235" s="137"/>
      <c r="DGB235" s="137"/>
      <c r="DGC235" s="137"/>
      <c r="DGD235" s="137"/>
      <c r="DGE235" s="137"/>
      <c r="DGF235" s="137"/>
      <c r="DGG235" s="137"/>
      <c r="DGH235" s="137"/>
      <c r="DGI235" s="137"/>
      <c r="DGJ235" s="137"/>
      <c r="DGK235" s="137"/>
      <c r="DGL235" s="137"/>
      <c r="DGM235" s="137"/>
      <c r="DGN235" s="137"/>
      <c r="DGO235" s="137"/>
      <c r="DGP235" s="137"/>
      <c r="DGQ235" s="137"/>
      <c r="DGR235" s="137"/>
      <c r="DGS235" s="137"/>
      <c r="DGT235" s="137"/>
      <c r="DGU235" s="137"/>
      <c r="DGV235" s="137"/>
      <c r="DGW235" s="137"/>
      <c r="DGX235" s="137"/>
      <c r="DGY235" s="137"/>
      <c r="DGZ235" s="137"/>
      <c r="DHA235" s="137"/>
      <c r="DHB235" s="137"/>
      <c r="DHC235" s="137"/>
      <c r="DHD235" s="137"/>
      <c r="DHE235" s="137"/>
      <c r="DHF235" s="137"/>
      <c r="DHG235" s="137"/>
      <c r="DHH235" s="137"/>
      <c r="DHI235" s="137"/>
      <c r="DHJ235" s="137"/>
      <c r="DHK235" s="137"/>
      <c r="DHL235" s="137"/>
      <c r="DHM235" s="137"/>
      <c r="DHN235" s="137"/>
      <c r="DHO235" s="137"/>
      <c r="DHP235" s="137"/>
      <c r="DHQ235" s="137"/>
      <c r="DHR235" s="137"/>
      <c r="DHS235" s="137"/>
      <c r="DHT235" s="137"/>
      <c r="DHU235" s="137"/>
      <c r="DHV235" s="137"/>
      <c r="DHW235" s="137"/>
      <c r="DHX235" s="137"/>
      <c r="DHY235" s="137"/>
      <c r="DHZ235" s="137"/>
      <c r="DIA235" s="137"/>
      <c r="DIB235" s="137"/>
      <c r="DIC235" s="137"/>
      <c r="DID235" s="137"/>
      <c r="DIE235" s="137"/>
      <c r="DIF235" s="137"/>
      <c r="DIG235" s="137"/>
      <c r="DIH235" s="137"/>
      <c r="DII235" s="137"/>
      <c r="DIJ235" s="137"/>
      <c r="DIK235" s="137"/>
      <c r="DIL235" s="137"/>
      <c r="DIM235" s="137"/>
      <c r="DIN235" s="137"/>
      <c r="DIO235" s="137"/>
      <c r="DIP235" s="137"/>
      <c r="DIQ235" s="137"/>
      <c r="DIR235" s="137"/>
      <c r="DIS235" s="137"/>
      <c r="DIT235" s="137"/>
      <c r="DIU235" s="137"/>
      <c r="DIV235" s="137"/>
      <c r="DIW235" s="137"/>
      <c r="DIX235" s="137"/>
      <c r="DIY235" s="137"/>
      <c r="DIZ235" s="137"/>
      <c r="DJA235" s="137"/>
      <c r="DJB235" s="137"/>
      <c r="DJC235" s="137"/>
      <c r="DJD235" s="137"/>
      <c r="DJE235" s="137"/>
      <c r="DJF235" s="137"/>
      <c r="DJG235" s="137"/>
      <c r="DJH235" s="137"/>
      <c r="DJI235" s="137"/>
      <c r="DJJ235" s="137"/>
      <c r="DJK235" s="137"/>
      <c r="DJL235" s="137"/>
      <c r="DJM235" s="137"/>
      <c r="DJN235" s="137"/>
      <c r="DJO235" s="137"/>
      <c r="DJP235" s="137"/>
      <c r="DJQ235" s="137"/>
      <c r="DJR235" s="137"/>
      <c r="DJS235" s="137"/>
      <c r="DJT235" s="137"/>
      <c r="DJU235" s="137"/>
      <c r="DJV235" s="137"/>
      <c r="DJW235" s="137"/>
      <c r="DJX235" s="137"/>
      <c r="DJY235" s="137"/>
      <c r="DJZ235" s="137"/>
      <c r="DKA235" s="137"/>
      <c r="DKB235" s="137"/>
      <c r="DKC235" s="137"/>
      <c r="DKD235" s="137"/>
      <c r="DKE235" s="137"/>
      <c r="DKF235" s="137"/>
      <c r="DKG235" s="137"/>
      <c r="DKH235" s="137"/>
      <c r="DKI235" s="137"/>
      <c r="DKJ235" s="137"/>
      <c r="DKK235" s="137"/>
      <c r="DKL235" s="137"/>
      <c r="DKM235" s="137"/>
      <c r="DKN235" s="137"/>
      <c r="DKO235" s="137"/>
      <c r="DKP235" s="137"/>
      <c r="DKQ235" s="137"/>
      <c r="DKR235" s="137"/>
      <c r="DKS235" s="137"/>
      <c r="DKT235" s="137"/>
      <c r="DKU235" s="137"/>
      <c r="DKV235" s="137"/>
      <c r="DKW235" s="137"/>
      <c r="DKX235" s="137"/>
      <c r="DKY235" s="137"/>
      <c r="DKZ235" s="137"/>
      <c r="DLA235" s="137"/>
      <c r="DLB235" s="137"/>
      <c r="DLC235" s="137"/>
      <c r="DLD235" s="137"/>
      <c r="DLE235" s="137"/>
      <c r="DLF235" s="137"/>
      <c r="DLG235" s="137"/>
      <c r="DLH235" s="137"/>
      <c r="DLI235" s="137"/>
      <c r="DLJ235" s="137"/>
      <c r="DLK235" s="137"/>
      <c r="DLL235" s="137"/>
      <c r="DLM235" s="137"/>
      <c r="DLN235" s="137"/>
      <c r="DLO235" s="137"/>
      <c r="DLP235" s="137"/>
      <c r="DLQ235" s="137"/>
      <c r="DLR235" s="137"/>
      <c r="DLS235" s="137"/>
      <c r="DLT235" s="137"/>
      <c r="DLU235" s="137"/>
      <c r="DLV235" s="137"/>
      <c r="DLW235" s="137"/>
      <c r="DLX235" s="137"/>
      <c r="DLY235" s="137"/>
      <c r="DLZ235" s="137"/>
      <c r="DMA235" s="137"/>
      <c r="DMB235" s="137"/>
      <c r="DMC235" s="137"/>
      <c r="DMD235" s="137"/>
      <c r="DME235" s="137"/>
      <c r="DMF235" s="137"/>
      <c r="DMG235" s="137"/>
      <c r="DMH235" s="137"/>
      <c r="DMI235" s="137"/>
      <c r="DMJ235" s="137"/>
      <c r="DMK235" s="137"/>
      <c r="DML235" s="137"/>
      <c r="DMM235" s="137"/>
      <c r="DMN235" s="137"/>
      <c r="DMO235" s="137"/>
      <c r="DMP235" s="137"/>
      <c r="DMQ235" s="137"/>
      <c r="DMR235" s="137"/>
      <c r="DMS235" s="137"/>
      <c r="DMT235" s="137"/>
      <c r="DMU235" s="137"/>
      <c r="DMV235" s="137"/>
      <c r="DMW235" s="137"/>
      <c r="DMX235" s="137"/>
      <c r="DMY235" s="137"/>
      <c r="DMZ235" s="137"/>
      <c r="DNA235" s="137"/>
      <c r="DNB235" s="137"/>
      <c r="DNC235" s="137"/>
      <c r="DND235" s="137"/>
      <c r="DNE235" s="137"/>
      <c r="DNF235" s="137"/>
      <c r="DNG235" s="137"/>
      <c r="DNH235" s="137"/>
      <c r="DNI235" s="137"/>
      <c r="DNJ235" s="137"/>
      <c r="DNK235" s="137"/>
      <c r="DNL235" s="137"/>
      <c r="DNM235" s="137"/>
      <c r="DNN235" s="137"/>
      <c r="DNO235" s="137"/>
      <c r="DNP235" s="137"/>
      <c r="DNQ235" s="137"/>
      <c r="DNR235" s="137"/>
      <c r="DNS235" s="137"/>
      <c r="DNT235" s="137"/>
      <c r="DNU235" s="137"/>
      <c r="DNV235" s="137"/>
      <c r="DNW235" s="137"/>
      <c r="DNX235" s="137"/>
      <c r="DNY235" s="137"/>
      <c r="DNZ235" s="137"/>
      <c r="DOA235" s="137"/>
      <c r="DOB235" s="137"/>
      <c r="DOC235" s="137"/>
      <c r="DOD235" s="137"/>
      <c r="DOE235" s="137"/>
      <c r="DOF235" s="137"/>
      <c r="DOG235" s="137"/>
      <c r="DOH235" s="137"/>
      <c r="DOI235" s="137"/>
      <c r="DOJ235" s="137"/>
      <c r="DOK235" s="137"/>
      <c r="DOL235" s="137"/>
      <c r="DOM235" s="137"/>
      <c r="DON235" s="137"/>
      <c r="DOO235" s="137"/>
      <c r="DOP235" s="137"/>
      <c r="DOQ235" s="137"/>
      <c r="DOR235" s="137"/>
      <c r="DOS235" s="137"/>
      <c r="DOT235" s="137"/>
      <c r="DOU235" s="137"/>
      <c r="DOV235" s="137"/>
      <c r="DOW235" s="137"/>
      <c r="DOX235" s="137"/>
      <c r="DOY235" s="137"/>
      <c r="DOZ235" s="137"/>
      <c r="DPA235" s="137"/>
      <c r="DPB235" s="137"/>
      <c r="DPC235" s="137"/>
      <c r="DPD235" s="137"/>
      <c r="DPE235" s="137"/>
      <c r="DPF235" s="137"/>
      <c r="DPG235" s="137"/>
      <c r="DPH235" s="137"/>
      <c r="DPI235" s="137"/>
      <c r="DPJ235" s="137"/>
      <c r="DPK235" s="137"/>
      <c r="DPL235" s="137"/>
      <c r="DPM235" s="137"/>
      <c r="DPN235" s="137"/>
      <c r="DPO235" s="137"/>
      <c r="DPP235" s="137"/>
      <c r="DPQ235" s="137"/>
      <c r="DPR235" s="137"/>
      <c r="DPS235" s="137"/>
      <c r="DPT235" s="137"/>
      <c r="DPU235" s="137"/>
      <c r="DPV235" s="137"/>
      <c r="DPW235" s="137"/>
      <c r="DPX235" s="137"/>
      <c r="DPY235" s="137"/>
      <c r="DPZ235" s="137"/>
      <c r="DQA235" s="137"/>
      <c r="DQB235" s="137"/>
      <c r="DQC235" s="137"/>
      <c r="DQD235" s="137"/>
      <c r="DQE235" s="137"/>
      <c r="DQF235" s="137"/>
      <c r="DQG235" s="137"/>
      <c r="DQH235" s="137"/>
      <c r="DQI235" s="137"/>
      <c r="DQJ235" s="137"/>
      <c r="DQK235" s="137"/>
      <c r="DQL235" s="137"/>
      <c r="DQM235" s="137"/>
      <c r="DQN235" s="137"/>
      <c r="DQO235" s="137"/>
      <c r="DQP235" s="137"/>
      <c r="DQQ235" s="137"/>
      <c r="DQR235" s="137"/>
      <c r="DQS235" s="137"/>
      <c r="DQT235" s="137"/>
      <c r="DQU235" s="137"/>
      <c r="DQV235" s="137"/>
      <c r="DQW235" s="137"/>
      <c r="DQX235" s="137"/>
      <c r="DQY235" s="137"/>
      <c r="DQZ235" s="137"/>
      <c r="DRA235" s="137"/>
      <c r="DRB235" s="137"/>
      <c r="DRC235" s="137"/>
      <c r="DRD235" s="137"/>
      <c r="DRE235" s="137"/>
      <c r="DRF235" s="137"/>
      <c r="DRG235" s="137"/>
      <c r="DRH235" s="137"/>
      <c r="DRI235" s="137"/>
      <c r="DRJ235" s="137"/>
      <c r="DRK235" s="137"/>
      <c r="DRL235" s="137"/>
      <c r="DRM235" s="137"/>
      <c r="DRN235" s="137"/>
      <c r="DRO235" s="137"/>
      <c r="DRP235" s="137"/>
      <c r="DRQ235" s="137"/>
      <c r="DRR235" s="137"/>
      <c r="DRS235" s="137"/>
      <c r="DRT235" s="137"/>
      <c r="DRU235" s="137"/>
      <c r="DRV235" s="137"/>
      <c r="DRW235" s="137"/>
      <c r="DRX235" s="137"/>
      <c r="DRY235" s="137"/>
      <c r="DRZ235" s="137"/>
      <c r="DSA235" s="137"/>
      <c r="DSB235" s="137"/>
      <c r="DSC235" s="137"/>
      <c r="DSD235" s="137"/>
      <c r="DSE235" s="137"/>
      <c r="DSF235" s="137"/>
      <c r="DSG235" s="137"/>
      <c r="DSH235" s="137"/>
      <c r="DSI235" s="137"/>
      <c r="DSJ235" s="137"/>
      <c r="DSK235" s="137"/>
      <c r="DSL235" s="137"/>
      <c r="DSM235" s="137"/>
      <c r="DSN235" s="137"/>
      <c r="DSO235" s="137"/>
      <c r="DSP235" s="137"/>
      <c r="DSQ235" s="137"/>
      <c r="DSR235" s="137"/>
      <c r="DSS235" s="137"/>
      <c r="DST235" s="137"/>
      <c r="DSU235" s="137"/>
      <c r="DSV235" s="137"/>
      <c r="DSW235" s="137"/>
      <c r="DSX235" s="137"/>
      <c r="DSY235" s="137"/>
      <c r="DSZ235" s="137"/>
      <c r="DTA235" s="137"/>
      <c r="DTB235" s="137"/>
      <c r="DTC235" s="137"/>
      <c r="DTD235" s="137"/>
      <c r="DTE235" s="137"/>
      <c r="DTF235" s="137"/>
      <c r="DTG235" s="137"/>
      <c r="DTH235" s="137"/>
      <c r="DTI235" s="137"/>
      <c r="DTJ235" s="137"/>
      <c r="DTK235" s="137"/>
      <c r="DTL235" s="137"/>
      <c r="DTM235" s="137"/>
      <c r="DTN235" s="137"/>
      <c r="DTO235" s="137"/>
      <c r="DTP235" s="137"/>
      <c r="DTQ235" s="137"/>
      <c r="DTR235" s="137"/>
      <c r="DTS235" s="137"/>
      <c r="DTT235" s="137"/>
      <c r="DTU235" s="137"/>
      <c r="DTV235" s="137"/>
      <c r="DTW235" s="137"/>
      <c r="DTX235" s="137"/>
      <c r="DTY235" s="137"/>
      <c r="DTZ235" s="137"/>
      <c r="DUA235" s="137"/>
      <c r="DUB235" s="137"/>
      <c r="DUC235" s="137"/>
      <c r="DUD235" s="137"/>
      <c r="DUE235" s="137"/>
      <c r="DUF235" s="137"/>
      <c r="DUG235" s="137"/>
      <c r="DUH235" s="137"/>
      <c r="DUI235" s="137"/>
      <c r="DUJ235" s="137"/>
      <c r="DUK235" s="137"/>
      <c r="DUL235" s="137"/>
      <c r="DUM235" s="137"/>
      <c r="DUN235" s="137"/>
      <c r="DUO235" s="137"/>
      <c r="DUP235" s="137"/>
      <c r="DUQ235" s="137"/>
      <c r="DUR235" s="137"/>
      <c r="DUS235" s="137"/>
      <c r="DUT235" s="137"/>
      <c r="DUU235" s="137"/>
      <c r="DUV235" s="137"/>
      <c r="DUW235" s="137"/>
      <c r="DUX235" s="137"/>
      <c r="DUY235" s="137"/>
      <c r="DUZ235" s="137"/>
      <c r="DVA235" s="137"/>
      <c r="DVB235" s="137"/>
      <c r="DVC235" s="137"/>
      <c r="DVD235" s="137"/>
      <c r="DVE235" s="137"/>
      <c r="DVF235" s="137"/>
      <c r="DVG235" s="137"/>
      <c r="DVH235" s="137"/>
      <c r="DVI235" s="137"/>
      <c r="DVJ235" s="137"/>
      <c r="DVK235" s="137"/>
      <c r="DVL235" s="137"/>
      <c r="DVM235" s="137"/>
      <c r="DVN235" s="137"/>
      <c r="DVO235" s="137"/>
      <c r="DVP235" s="137"/>
      <c r="DVQ235" s="137"/>
      <c r="DVR235" s="137"/>
      <c r="DVS235" s="137"/>
      <c r="DVT235" s="137"/>
      <c r="DVU235" s="137"/>
      <c r="DVV235" s="137"/>
      <c r="DVW235" s="137"/>
      <c r="DVX235" s="137"/>
      <c r="DVY235" s="137"/>
      <c r="DVZ235" s="137"/>
      <c r="DWA235" s="137"/>
      <c r="DWB235" s="137"/>
      <c r="DWC235" s="137"/>
      <c r="DWD235" s="137"/>
      <c r="DWE235" s="137"/>
      <c r="DWF235" s="137"/>
      <c r="DWG235" s="137"/>
      <c r="DWH235" s="137"/>
      <c r="DWI235" s="137"/>
      <c r="DWJ235" s="137"/>
      <c r="DWK235" s="137"/>
      <c r="DWL235" s="137"/>
      <c r="DWM235" s="137"/>
      <c r="DWN235" s="137"/>
      <c r="DWO235" s="137"/>
      <c r="DWP235" s="137"/>
      <c r="DWQ235" s="137"/>
      <c r="DWR235" s="137"/>
      <c r="DWS235" s="137"/>
      <c r="DWT235" s="137"/>
      <c r="DWU235" s="137"/>
      <c r="DWV235" s="137"/>
      <c r="DWW235" s="137"/>
      <c r="DWX235" s="137"/>
      <c r="DWY235" s="137"/>
      <c r="DWZ235" s="137"/>
      <c r="DXA235" s="137"/>
      <c r="DXB235" s="137"/>
      <c r="DXC235" s="137"/>
      <c r="DXD235" s="137"/>
      <c r="DXE235" s="137"/>
      <c r="DXF235" s="137"/>
      <c r="DXG235" s="137"/>
      <c r="DXH235" s="137"/>
      <c r="DXI235" s="137"/>
      <c r="DXJ235" s="137"/>
      <c r="DXK235" s="137"/>
      <c r="DXL235" s="137"/>
      <c r="DXM235" s="137"/>
      <c r="DXN235" s="137"/>
      <c r="DXO235" s="137"/>
      <c r="DXP235" s="137"/>
      <c r="DXQ235" s="137"/>
      <c r="DXR235" s="137"/>
      <c r="DXS235" s="137"/>
      <c r="DXT235" s="137"/>
      <c r="DXU235" s="137"/>
      <c r="DXV235" s="137"/>
      <c r="DXW235" s="137"/>
      <c r="DXX235" s="137"/>
      <c r="DXY235" s="137"/>
      <c r="DXZ235" s="137"/>
      <c r="DYA235" s="137"/>
      <c r="DYB235" s="137"/>
      <c r="DYC235" s="137"/>
      <c r="DYD235" s="137"/>
      <c r="DYE235" s="137"/>
      <c r="DYF235" s="137"/>
      <c r="DYG235" s="137"/>
      <c r="DYH235" s="137"/>
      <c r="DYI235" s="137"/>
      <c r="DYJ235" s="137"/>
      <c r="DYK235" s="137"/>
      <c r="DYL235" s="137"/>
      <c r="DYM235" s="137"/>
      <c r="DYN235" s="137"/>
      <c r="DYO235" s="137"/>
      <c r="DYP235" s="137"/>
      <c r="DYQ235" s="137"/>
      <c r="DYR235" s="137"/>
      <c r="DYS235" s="137"/>
      <c r="DYT235" s="137"/>
      <c r="DYU235" s="137"/>
      <c r="DYV235" s="137"/>
      <c r="DYW235" s="137"/>
      <c r="DYX235" s="137"/>
      <c r="DYY235" s="137"/>
      <c r="DYZ235" s="137"/>
      <c r="DZA235" s="137"/>
      <c r="DZB235" s="137"/>
      <c r="DZC235" s="137"/>
      <c r="DZD235" s="137"/>
      <c r="DZE235" s="137"/>
      <c r="DZF235" s="137"/>
      <c r="DZG235" s="137"/>
      <c r="DZH235" s="137"/>
      <c r="DZI235" s="137"/>
      <c r="DZJ235" s="137"/>
      <c r="DZK235" s="137"/>
      <c r="DZL235" s="137"/>
      <c r="DZM235" s="137"/>
      <c r="DZN235" s="137"/>
      <c r="DZO235" s="137"/>
      <c r="DZP235" s="137"/>
      <c r="DZQ235" s="137"/>
      <c r="DZR235" s="137"/>
      <c r="DZS235" s="137"/>
      <c r="DZT235" s="137"/>
      <c r="DZU235" s="137"/>
      <c r="DZV235" s="137"/>
      <c r="DZW235" s="137"/>
      <c r="DZX235" s="137"/>
      <c r="DZY235" s="137"/>
      <c r="DZZ235" s="137"/>
      <c r="EAA235" s="137"/>
      <c r="EAB235" s="137"/>
      <c r="EAC235" s="137"/>
      <c r="EAD235" s="137"/>
      <c r="EAE235" s="137"/>
      <c r="EAF235" s="137"/>
      <c r="EAG235" s="137"/>
      <c r="EAH235" s="137"/>
      <c r="EAI235" s="137"/>
      <c r="EAJ235" s="137"/>
      <c r="EAK235" s="137"/>
      <c r="EAL235" s="137"/>
      <c r="EAM235" s="137"/>
      <c r="EAN235" s="137"/>
      <c r="EAO235" s="137"/>
      <c r="EAP235" s="137"/>
      <c r="EAQ235" s="137"/>
      <c r="EAR235" s="137"/>
      <c r="EAS235" s="137"/>
      <c r="EAT235" s="137"/>
      <c r="EAU235" s="137"/>
      <c r="EAV235" s="137"/>
      <c r="EAW235" s="137"/>
      <c r="EAX235" s="137"/>
      <c r="EAY235" s="137"/>
      <c r="EAZ235" s="137"/>
      <c r="EBA235" s="137"/>
      <c r="EBB235" s="137"/>
      <c r="EBC235" s="137"/>
      <c r="EBD235" s="137"/>
      <c r="EBE235" s="137"/>
      <c r="EBF235" s="137"/>
      <c r="EBG235" s="137"/>
      <c r="EBH235" s="137"/>
      <c r="EBI235" s="137"/>
      <c r="EBJ235" s="137"/>
      <c r="EBK235" s="137"/>
      <c r="EBL235" s="137"/>
      <c r="EBM235" s="137"/>
      <c r="EBN235" s="137"/>
      <c r="EBO235" s="137"/>
      <c r="EBP235" s="137"/>
      <c r="EBQ235" s="137"/>
      <c r="EBR235" s="137"/>
      <c r="EBS235" s="137"/>
      <c r="EBT235" s="137"/>
      <c r="EBU235" s="137"/>
      <c r="EBV235" s="137"/>
      <c r="EBW235" s="137"/>
      <c r="EBX235" s="137"/>
      <c r="EBY235" s="137"/>
      <c r="EBZ235" s="137"/>
      <c r="ECA235" s="137"/>
      <c r="ECB235" s="137"/>
      <c r="ECC235" s="137"/>
      <c r="ECD235" s="137"/>
      <c r="ECE235" s="137"/>
      <c r="ECF235" s="137"/>
      <c r="ECG235" s="137"/>
      <c r="ECH235" s="137"/>
      <c r="ECI235" s="137"/>
      <c r="ECJ235" s="137"/>
      <c r="ECK235" s="137"/>
      <c r="ECL235" s="137"/>
      <c r="ECM235" s="137"/>
      <c r="ECN235" s="137"/>
      <c r="ECO235" s="137"/>
      <c r="ECP235" s="137"/>
      <c r="ECQ235" s="137"/>
      <c r="ECR235" s="137"/>
      <c r="ECS235" s="137"/>
      <c r="ECT235" s="137"/>
      <c r="ECU235" s="137"/>
      <c r="ECV235" s="137"/>
      <c r="ECW235" s="137"/>
      <c r="ECX235" s="137"/>
      <c r="ECY235" s="137"/>
      <c r="ECZ235" s="137"/>
      <c r="EDA235" s="137"/>
      <c r="EDB235" s="137"/>
      <c r="EDC235" s="137"/>
      <c r="EDD235" s="137"/>
      <c r="EDE235" s="137"/>
      <c r="EDF235" s="137"/>
      <c r="EDG235" s="137"/>
      <c r="EDH235" s="137"/>
      <c r="EDI235" s="137"/>
      <c r="EDJ235" s="137"/>
      <c r="EDK235" s="137"/>
      <c r="EDL235" s="137"/>
      <c r="EDM235" s="137"/>
      <c r="EDN235" s="137"/>
      <c r="EDO235" s="137"/>
      <c r="EDP235" s="137"/>
      <c r="EDQ235" s="137"/>
      <c r="EDR235" s="137"/>
      <c r="EDS235" s="137"/>
      <c r="EDT235" s="137"/>
      <c r="EDU235" s="137"/>
      <c r="EDV235" s="137"/>
      <c r="EDW235" s="137"/>
      <c r="EDX235" s="137"/>
      <c r="EDY235" s="137"/>
      <c r="EDZ235" s="137"/>
      <c r="EEA235" s="137"/>
      <c r="EEB235" s="137"/>
      <c r="EEC235" s="137"/>
      <c r="EED235" s="137"/>
      <c r="EEE235" s="137"/>
      <c r="EEF235" s="137"/>
      <c r="EEG235" s="137"/>
      <c r="EEH235" s="137"/>
      <c r="EEI235" s="137"/>
      <c r="EEJ235" s="137"/>
      <c r="EEK235" s="137"/>
      <c r="EEL235" s="137"/>
      <c r="EEM235" s="137"/>
      <c r="EEN235" s="137"/>
      <c r="EEO235" s="137"/>
      <c r="EEP235" s="137"/>
      <c r="EEQ235" s="137"/>
      <c r="EER235" s="137"/>
      <c r="EES235" s="137"/>
      <c r="EET235" s="137"/>
      <c r="EEU235" s="137"/>
      <c r="EEV235" s="137"/>
      <c r="EEW235" s="137"/>
      <c r="EEX235" s="137"/>
      <c r="EEY235" s="137"/>
      <c r="EEZ235" s="137"/>
      <c r="EFA235" s="137"/>
      <c r="EFB235" s="137"/>
      <c r="EFC235" s="137"/>
      <c r="EFD235" s="137"/>
      <c r="EFE235" s="137"/>
      <c r="EFF235" s="137"/>
      <c r="EFG235" s="137"/>
      <c r="EFH235" s="137"/>
      <c r="EFI235" s="137"/>
      <c r="EFJ235" s="137"/>
      <c r="EFK235" s="137"/>
      <c r="EFL235" s="137"/>
      <c r="EFM235" s="137"/>
      <c r="EFN235" s="137"/>
      <c r="EFO235" s="137"/>
      <c r="EFP235" s="137"/>
      <c r="EFQ235" s="137"/>
      <c r="EFR235" s="137"/>
      <c r="EFS235" s="137"/>
      <c r="EFT235" s="137"/>
      <c r="EFU235" s="137"/>
      <c r="EFV235" s="137"/>
      <c r="EFW235" s="137"/>
      <c r="EFX235" s="137"/>
      <c r="EFY235" s="137"/>
      <c r="EFZ235" s="137"/>
      <c r="EGA235" s="137"/>
      <c r="EGB235" s="137"/>
      <c r="EGC235" s="137"/>
      <c r="EGD235" s="137"/>
      <c r="EGE235" s="137"/>
      <c r="EGF235" s="137"/>
      <c r="EGG235" s="137"/>
      <c r="EGH235" s="137"/>
      <c r="EGI235" s="137"/>
      <c r="EGJ235" s="137"/>
      <c r="EGK235" s="137"/>
      <c r="EGL235" s="137"/>
      <c r="EGM235" s="137"/>
      <c r="EGN235" s="137"/>
      <c r="EGO235" s="137"/>
      <c r="EGP235" s="137"/>
      <c r="EGQ235" s="137"/>
      <c r="EGR235" s="137"/>
      <c r="EGS235" s="137"/>
      <c r="EGT235" s="137"/>
      <c r="EGU235" s="137"/>
      <c r="EGV235" s="137"/>
      <c r="EGW235" s="137"/>
      <c r="EGX235" s="137"/>
      <c r="EGY235" s="137"/>
      <c r="EGZ235" s="137"/>
      <c r="EHA235" s="137"/>
      <c r="EHB235" s="137"/>
      <c r="EHC235" s="137"/>
      <c r="EHD235" s="137"/>
      <c r="EHE235" s="137"/>
      <c r="EHF235" s="137"/>
      <c r="EHG235" s="137"/>
      <c r="EHH235" s="137"/>
      <c r="EHI235" s="137"/>
      <c r="EHJ235" s="137"/>
      <c r="EHK235" s="137"/>
      <c r="EHL235" s="137"/>
      <c r="EHM235" s="137"/>
      <c r="EHN235" s="137"/>
      <c r="EHO235" s="137"/>
      <c r="EHP235" s="137"/>
      <c r="EHQ235" s="137"/>
      <c r="EHR235" s="137"/>
      <c r="EHS235" s="137"/>
      <c r="EHT235" s="137"/>
      <c r="EHU235" s="137"/>
      <c r="EHV235" s="137"/>
      <c r="EHW235" s="137"/>
      <c r="EHX235" s="137"/>
      <c r="EHY235" s="137"/>
      <c r="EHZ235" s="137"/>
      <c r="EIA235" s="137"/>
      <c r="EIB235" s="137"/>
      <c r="EIC235" s="137"/>
      <c r="EID235" s="137"/>
      <c r="EIE235" s="137"/>
      <c r="EIF235" s="137"/>
      <c r="EIG235" s="137"/>
      <c r="EIH235" s="137"/>
      <c r="EII235" s="137"/>
      <c r="EIJ235" s="137"/>
      <c r="EIK235" s="137"/>
      <c r="EIL235" s="137"/>
      <c r="EIM235" s="137"/>
      <c r="EIN235" s="137"/>
      <c r="EIO235" s="137"/>
      <c r="EIP235" s="137"/>
      <c r="EIQ235" s="137"/>
      <c r="EIR235" s="137"/>
      <c r="EIS235" s="137"/>
      <c r="EIT235" s="137"/>
      <c r="EIU235" s="137"/>
      <c r="EIV235" s="137"/>
      <c r="EIW235" s="137"/>
      <c r="EIX235" s="137"/>
      <c r="EIY235" s="137"/>
      <c r="EIZ235" s="137"/>
      <c r="EJA235" s="137"/>
      <c r="EJB235" s="137"/>
      <c r="EJC235" s="137"/>
      <c r="EJD235" s="137"/>
      <c r="EJE235" s="137"/>
      <c r="EJF235" s="137"/>
      <c r="EJG235" s="137"/>
      <c r="EJH235" s="137"/>
      <c r="EJI235" s="137"/>
      <c r="EJJ235" s="137"/>
      <c r="EJK235" s="137"/>
      <c r="EJL235" s="137"/>
      <c r="EJM235" s="137"/>
      <c r="EJN235" s="137"/>
      <c r="EJO235" s="137"/>
      <c r="EJP235" s="137"/>
      <c r="EJQ235" s="137"/>
      <c r="EJR235" s="137"/>
      <c r="EJS235" s="137"/>
      <c r="EJT235" s="137"/>
      <c r="EJU235" s="137"/>
      <c r="EJV235" s="137"/>
      <c r="EJW235" s="137"/>
      <c r="EJX235" s="137"/>
      <c r="EJY235" s="137"/>
      <c r="EJZ235" s="137"/>
      <c r="EKA235" s="137"/>
      <c r="EKB235" s="137"/>
      <c r="EKC235" s="137"/>
      <c r="EKD235" s="137"/>
      <c r="EKE235" s="137"/>
      <c r="EKF235" s="137"/>
      <c r="EKG235" s="137"/>
      <c r="EKH235" s="137"/>
      <c r="EKI235" s="137"/>
      <c r="EKJ235" s="137"/>
      <c r="EKK235" s="137"/>
      <c r="EKL235" s="137"/>
      <c r="EKM235" s="137"/>
      <c r="EKN235" s="137"/>
      <c r="EKO235" s="137"/>
      <c r="EKP235" s="137"/>
      <c r="EKQ235" s="137"/>
      <c r="EKR235" s="137"/>
      <c r="EKS235" s="137"/>
      <c r="EKT235" s="137"/>
      <c r="EKU235" s="137"/>
      <c r="EKV235" s="137"/>
      <c r="EKW235" s="137"/>
      <c r="EKX235" s="137"/>
      <c r="EKY235" s="137"/>
      <c r="EKZ235" s="137"/>
      <c r="ELA235" s="137"/>
      <c r="ELB235" s="137"/>
      <c r="ELC235" s="137"/>
      <c r="ELD235" s="137"/>
      <c r="ELE235" s="137"/>
      <c r="ELF235" s="137"/>
      <c r="ELG235" s="137"/>
      <c r="ELH235" s="137"/>
      <c r="ELI235" s="137"/>
      <c r="ELJ235" s="137"/>
      <c r="ELK235" s="137"/>
      <c r="ELL235" s="137"/>
      <c r="ELM235" s="137"/>
      <c r="ELN235" s="137"/>
      <c r="ELO235" s="137"/>
      <c r="ELP235" s="137"/>
      <c r="ELQ235" s="137"/>
      <c r="ELR235" s="137"/>
      <c r="ELS235" s="137"/>
      <c r="ELT235" s="137"/>
      <c r="ELU235" s="137"/>
      <c r="ELV235" s="137"/>
      <c r="ELW235" s="137"/>
      <c r="ELX235" s="137"/>
      <c r="ELY235" s="137"/>
      <c r="ELZ235" s="137"/>
      <c r="EMA235" s="137"/>
      <c r="EMB235" s="137"/>
      <c r="EMC235" s="137"/>
      <c r="EMD235" s="137"/>
      <c r="EME235" s="137"/>
      <c r="EMF235" s="137"/>
      <c r="EMG235" s="137"/>
      <c r="EMH235" s="137"/>
      <c r="EMI235" s="137"/>
      <c r="EMJ235" s="137"/>
      <c r="EMK235" s="137"/>
      <c r="EML235" s="137"/>
      <c r="EMM235" s="137"/>
      <c r="EMN235" s="137"/>
      <c r="EMO235" s="137"/>
      <c r="EMP235" s="137"/>
      <c r="EMQ235" s="137"/>
      <c r="EMR235" s="137"/>
      <c r="EMS235" s="137"/>
      <c r="EMT235" s="137"/>
      <c r="EMU235" s="137"/>
      <c r="EMV235" s="137"/>
      <c r="EMW235" s="137"/>
      <c r="EMX235" s="137"/>
      <c r="EMY235" s="137"/>
      <c r="EMZ235" s="137"/>
      <c r="ENA235" s="137"/>
      <c r="ENB235" s="137"/>
      <c r="ENC235" s="137"/>
      <c r="END235" s="137"/>
      <c r="ENE235" s="137"/>
      <c r="ENF235" s="137"/>
      <c r="ENG235" s="137"/>
      <c r="ENH235" s="137"/>
      <c r="ENI235" s="137"/>
      <c r="ENJ235" s="137"/>
      <c r="ENK235" s="137"/>
      <c r="ENL235" s="137"/>
      <c r="ENM235" s="137"/>
      <c r="ENN235" s="137"/>
      <c r="ENO235" s="137"/>
      <c r="ENP235" s="137"/>
      <c r="ENQ235" s="137"/>
      <c r="ENR235" s="137"/>
      <c r="ENS235" s="137"/>
      <c r="ENT235" s="137"/>
      <c r="ENU235" s="137"/>
      <c r="ENV235" s="137"/>
      <c r="ENW235" s="137"/>
      <c r="ENX235" s="137"/>
      <c r="ENY235" s="137"/>
      <c r="ENZ235" s="137"/>
      <c r="EOA235" s="137"/>
      <c r="EOB235" s="137"/>
      <c r="EOC235" s="137"/>
      <c r="EOD235" s="137"/>
      <c r="EOE235" s="137"/>
      <c r="EOF235" s="137"/>
      <c r="EOG235" s="137"/>
      <c r="EOH235" s="137"/>
      <c r="EOI235" s="137"/>
      <c r="EOJ235" s="137"/>
      <c r="EOK235" s="137"/>
      <c r="EOL235" s="137"/>
      <c r="EOM235" s="137"/>
      <c r="EON235" s="137"/>
      <c r="EOO235" s="137"/>
      <c r="EOP235" s="137"/>
      <c r="EOQ235" s="137"/>
      <c r="EOR235" s="137"/>
      <c r="EOS235" s="137"/>
      <c r="EOT235" s="137"/>
      <c r="EOU235" s="137"/>
      <c r="EOV235" s="137"/>
      <c r="EOW235" s="137"/>
      <c r="EOX235" s="137"/>
      <c r="EOY235" s="137"/>
      <c r="EOZ235" s="137"/>
      <c r="EPA235" s="137"/>
      <c r="EPB235" s="137"/>
      <c r="EPC235" s="137"/>
      <c r="EPD235" s="137"/>
      <c r="EPE235" s="137"/>
      <c r="EPF235" s="137"/>
      <c r="EPG235" s="137"/>
      <c r="EPH235" s="137"/>
      <c r="EPI235" s="137"/>
      <c r="EPJ235" s="137"/>
      <c r="EPK235" s="137"/>
      <c r="EPL235" s="137"/>
      <c r="EPM235" s="137"/>
      <c r="EPN235" s="137"/>
      <c r="EPO235" s="137"/>
      <c r="EPP235" s="137"/>
      <c r="EPQ235" s="137"/>
      <c r="EPR235" s="137"/>
      <c r="EPS235" s="137"/>
      <c r="EPT235" s="137"/>
      <c r="EPU235" s="137"/>
      <c r="EPV235" s="137"/>
      <c r="EPW235" s="137"/>
      <c r="EPX235" s="137"/>
      <c r="EPY235" s="137"/>
      <c r="EPZ235" s="137"/>
      <c r="EQA235" s="137"/>
      <c r="EQB235" s="137"/>
      <c r="EQC235" s="137"/>
      <c r="EQD235" s="137"/>
      <c r="EQE235" s="137"/>
      <c r="EQF235" s="137"/>
      <c r="EQG235" s="137"/>
      <c r="EQH235" s="137"/>
      <c r="EQI235" s="137"/>
      <c r="EQJ235" s="137"/>
      <c r="EQK235" s="137"/>
      <c r="EQL235" s="137"/>
      <c r="EQM235" s="137"/>
      <c r="EQN235" s="137"/>
      <c r="EQO235" s="137"/>
      <c r="EQP235" s="137"/>
      <c r="EQQ235" s="137"/>
      <c r="EQR235" s="137"/>
      <c r="EQS235" s="137"/>
      <c r="EQT235" s="137"/>
      <c r="EQU235" s="137"/>
      <c r="EQV235" s="137"/>
      <c r="EQW235" s="137"/>
      <c r="EQX235" s="137"/>
      <c r="EQY235" s="137"/>
      <c r="EQZ235" s="137"/>
      <c r="ERA235" s="137"/>
      <c r="ERB235" s="137"/>
      <c r="ERC235" s="137"/>
      <c r="ERD235" s="137"/>
      <c r="ERE235" s="137"/>
      <c r="ERF235" s="137"/>
      <c r="ERG235" s="137"/>
      <c r="ERH235" s="137"/>
      <c r="ERI235" s="137"/>
      <c r="ERJ235" s="137"/>
      <c r="ERK235" s="137"/>
      <c r="ERL235" s="137"/>
      <c r="ERM235" s="137"/>
      <c r="ERN235" s="137"/>
      <c r="ERO235" s="137"/>
      <c r="ERP235" s="137"/>
      <c r="ERQ235" s="137"/>
      <c r="ERR235" s="137"/>
      <c r="ERS235" s="137"/>
      <c r="ERT235" s="137"/>
      <c r="ERU235" s="137"/>
      <c r="ERV235" s="137"/>
      <c r="ERW235" s="137"/>
      <c r="ERX235" s="137"/>
      <c r="ERY235" s="137"/>
      <c r="ERZ235" s="137"/>
      <c r="ESA235" s="137"/>
      <c r="ESB235" s="137"/>
      <c r="ESC235" s="137"/>
      <c r="ESD235" s="137"/>
      <c r="ESE235" s="137"/>
      <c r="ESF235" s="137"/>
      <c r="ESG235" s="137"/>
      <c r="ESH235" s="137"/>
      <c r="ESI235" s="137"/>
      <c r="ESJ235" s="137"/>
      <c r="ESK235" s="137"/>
      <c r="ESL235" s="137"/>
      <c r="ESM235" s="137"/>
      <c r="ESN235" s="137"/>
      <c r="ESO235" s="137"/>
      <c r="ESP235" s="137"/>
      <c r="ESQ235" s="137"/>
      <c r="ESR235" s="137"/>
      <c r="ESS235" s="137"/>
      <c r="EST235" s="137"/>
      <c r="ESU235" s="137"/>
      <c r="ESV235" s="137"/>
      <c r="ESW235" s="137"/>
      <c r="ESX235" s="137"/>
      <c r="ESY235" s="137"/>
      <c r="ESZ235" s="137"/>
      <c r="ETA235" s="137"/>
      <c r="ETB235" s="137"/>
      <c r="ETC235" s="137"/>
      <c r="ETD235" s="137"/>
      <c r="ETE235" s="137"/>
      <c r="ETF235" s="137"/>
      <c r="ETG235" s="137"/>
      <c r="ETH235" s="137"/>
      <c r="ETI235" s="137"/>
      <c r="ETJ235" s="137"/>
      <c r="ETK235" s="137"/>
      <c r="ETL235" s="137"/>
      <c r="ETM235" s="137"/>
      <c r="ETN235" s="137"/>
      <c r="ETO235" s="137"/>
      <c r="ETP235" s="137"/>
      <c r="ETQ235" s="137"/>
      <c r="ETR235" s="137"/>
      <c r="ETS235" s="137"/>
      <c r="ETT235" s="137"/>
      <c r="ETU235" s="137"/>
      <c r="ETV235" s="137"/>
      <c r="ETW235" s="137"/>
      <c r="ETX235" s="137"/>
      <c r="ETY235" s="137"/>
      <c r="ETZ235" s="137"/>
      <c r="EUA235" s="137"/>
      <c r="EUB235" s="137"/>
      <c r="EUC235" s="137"/>
      <c r="EUD235" s="137"/>
      <c r="EUE235" s="137"/>
      <c r="EUF235" s="137"/>
      <c r="EUG235" s="137"/>
      <c r="EUH235" s="137"/>
      <c r="EUI235" s="137"/>
      <c r="EUJ235" s="137"/>
      <c r="EUK235" s="137"/>
      <c r="EUL235" s="137"/>
      <c r="EUM235" s="137"/>
      <c r="EUN235" s="137"/>
      <c r="EUO235" s="137"/>
      <c r="EUP235" s="137"/>
      <c r="EUQ235" s="137"/>
      <c r="EUR235" s="137"/>
      <c r="EUS235" s="137"/>
      <c r="EUT235" s="137"/>
      <c r="EUU235" s="137"/>
      <c r="EUV235" s="137"/>
      <c r="EUW235" s="137"/>
      <c r="EUX235" s="137"/>
      <c r="EUY235" s="137"/>
      <c r="EUZ235" s="137"/>
      <c r="EVA235" s="137"/>
      <c r="EVB235" s="137"/>
      <c r="EVC235" s="137"/>
      <c r="EVD235" s="137"/>
      <c r="EVE235" s="137"/>
      <c r="EVF235" s="137"/>
      <c r="EVG235" s="137"/>
      <c r="EVH235" s="137"/>
      <c r="EVI235" s="137"/>
      <c r="EVJ235" s="137"/>
      <c r="EVK235" s="137"/>
      <c r="EVL235" s="137"/>
      <c r="EVM235" s="137"/>
      <c r="EVN235" s="137"/>
      <c r="EVO235" s="137"/>
      <c r="EVP235" s="137"/>
      <c r="EVQ235" s="137"/>
      <c r="EVR235" s="137"/>
      <c r="EVS235" s="137"/>
      <c r="EVT235" s="137"/>
      <c r="EVU235" s="137"/>
      <c r="EVV235" s="137"/>
      <c r="EVW235" s="137"/>
      <c r="EVX235" s="137"/>
      <c r="EVY235" s="137"/>
      <c r="EVZ235" s="137"/>
      <c r="EWA235" s="137"/>
      <c r="EWB235" s="137"/>
      <c r="EWC235" s="137"/>
      <c r="EWD235" s="137"/>
      <c r="EWE235" s="137"/>
      <c r="EWF235" s="137"/>
      <c r="EWG235" s="137"/>
      <c r="EWH235" s="137"/>
      <c r="EWI235" s="137"/>
      <c r="EWJ235" s="137"/>
      <c r="EWK235" s="137"/>
      <c r="EWL235" s="137"/>
      <c r="EWM235" s="137"/>
      <c r="EWN235" s="137"/>
      <c r="EWO235" s="137"/>
      <c r="EWP235" s="137"/>
      <c r="EWQ235" s="137"/>
      <c r="EWR235" s="137"/>
      <c r="EWS235" s="137"/>
      <c r="EWT235" s="137"/>
      <c r="EWU235" s="137"/>
      <c r="EWV235" s="137"/>
      <c r="EWW235" s="137"/>
      <c r="EWX235" s="137"/>
      <c r="EWY235" s="137"/>
      <c r="EWZ235" s="137"/>
      <c r="EXA235" s="137"/>
      <c r="EXB235" s="137"/>
      <c r="EXC235" s="137"/>
      <c r="EXD235" s="137"/>
      <c r="EXE235" s="137"/>
      <c r="EXF235" s="137"/>
      <c r="EXG235" s="137"/>
      <c r="EXH235" s="137"/>
      <c r="EXI235" s="137"/>
      <c r="EXJ235" s="137"/>
      <c r="EXK235" s="137"/>
      <c r="EXL235" s="137"/>
      <c r="EXM235" s="137"/>
      <c r="EXN235" s="137"/>
      <c r="EXO235" s="137"/>
      <c r="EXP235" s="137"/>
      <c r="EXQ235" s="137"/>
      <c r="EXR235" s="137"/>
      <c r="EXS235" s="137"/>
      <c r="EXT235" s="137"/>
      <c r="EXU235" s="137"/>
      <c r="EXV235" s="137"/>
      <c r="EXW235" s="137"/>
      <c r="EXX235" s="137"/>
      <c r="EXY235" s="137"/>
      <c r="EXZ235" s="137"/>
      <c r="EYA235" s="137"/>
      <c r="EYB235" s="137"/>
      <c r="EYC235" s="137"/>
      <c r="EYD235" s="137"/>
      <c r="EYE235" s="137"/>
      <c r="EYF235" s="137"/>
      <c r="EYG235" s="137"/>
      <c r="EYH235" s="137"/>
      <c r="EYI235" s="137"/>
      <c r="EYJ235" s="137"/>
      <c r="EYK235" s="137"/>
      <c r="EYL235" s="137"/>
      <c r="EYM235" s="137"/>
      <c r="EYN235" s="137"/>
      <c r="EYO235" s="137"/>
      <c r="EYP235" s="137"/>
      <c r="EYQ235" s="137"/>
      <c r="EYR235" s="137"/>
      <c r="EYS235" s="137"/>
      <c r="EYT235" s="137"/>
      <c r="EYU235" s="137"/>
      <c r="EYV235" s="137"/>
      <c r="EYW235" s="137"/>
      <c r="EYX235" s="137"/>
      <c r="EYY235" s="137"/>
      <c r="EYZ235" s="137"/>
      <c r="EZA235" s="137"/>
      <c r="EZB235" s="137"/>
      <c r="EZC235" s="137"/>
      <c r="EZD235" s="137"/>
      <c r="EZE235" s="137"/>
      <c r="EZF235" s="137"/>
      <c r="EZG235" s="137"/>
      <c r="EZH235" s="137"/>
      <c r="EZI235" s="137"/>
      <c r="EZJ235" s="137"/>
      <c r="EZK235" s="137"/>
      <c r="EZL235" s="137"/>
      <c r="EZM235" s="137"/>
      <c r="EZN235" s="137"/>
      <c r="EZO235" s="137"/>
      <c r="EZP235" s="137"/>
      <c r="EZQ235" s="137"/>
      <c r="EZR235" s="137"/>
      <c r="EZS235" s="137"/>
      <c r="EZT235" s="137"/>
      <c r="EZU235" s="137"/>
      <c r="EZV235" s="137"/>
      <c r="EZW235" s="137"/>
      <c r="EZX235" s="137"/>
      <c r="EZY235" s="137"/>
      <c r="EZZ235" s="137"/>
      <c r="FAA235" s="137"/>
      <c r="FAB235" s="137"/>
      <c r="FAC235" s="137"/>
      <c r="FAD235" s="137"/>
      <c r="FAE235" s="137"/>
      <c r="FAF235" s="137"/>
      <c r="FAG235" s="137"/>
      <c r="FAH235" s="137"/>
      <c r="FAI235" s="137"/>
      <c r="FAJ235" s="137"/>
      <c r="FAK235" s="137"/>
      <c r="FAL235" s="137"/>
      <c r="FAM235" s="137"/>
      <c r="FAN235" s="137"/>
      <c r="FAO235" s="137"/>
      <c r="FAP235" s="137"/>
      <c r="FAQ235" s="137"/>
      <c r="FAR235" s="137"/>
      <c r="FAS235" s="137"/>
      <c r="FAT235" s="137"/>
      <c r="FAU235" s="137"/>
      <c r="FAV235" s="137"/>
      <c r="FAW235" s="137"/>
      <c r="FAX235" s="137"/>
      <c r="FAY235" s="137"/>
      <c r="FAZ235" s="137"/>
      <c r="FBA235" s="137"/>
      <c r="FBB235" s="137"/>
      <c r="FBC235" s="137"/>
      <c r="FBD235" s="137"/>
      <c r="FBE235" s="137"/>
      <c r="FBF235" s="137"/>
      <c r="FBG235" s="137"/>
      <c r="FBH235" s="137"/>
      <c r="FBI235" s="137"/>
      <c r="FBJ235" s="137"/>
      <c r="FBK235" s="137"/>
      <c r="FBL235" s="137"/>
      <c r="FBM235" s="137"/>
      <c r="FBN235" s="137"/>
      <c r="FBO235" s="137"/>
      <c r="FBP235" s="137"/>
      <c r="FBQ235" s="137"/>
      <c r="FBR235" s="137"/>
      <c r="FBS235" s="137"/>
      <c r="FBT235" s="137"/>
      <c r="FBU235" s="137"/>
      <c r="FBV235" s="137"/>
      <c r="FBW235" s="137"/>
      <c r="FBX235" s="137"/>
      <c r="FBY235" s="137"/>
      <c r="FBZ235" s="137"/>
      <c r="FCA235" s="137"/>
      <c r="FCB235" s="137"/>
      <c r="FCC235" s="137"/>
      <c r="FCD235" s="137"/>
      <c r="FCE235" s="137"/>
      <c r="FCF235" s="137"/>
      <c r="FCG235" s="137"/>
      <c r="FCH235" s="137"/>
      <c r="FCI235" s="137"/>
      <c r="FCJ235" s="137"/>
      <c r="FCK235" s="137"/>
      <c r="FCL235" s="137"/>
      <c r="FCM235" s="137"/>
      <c r="FCN235" s="137"/>
      <c r="FCO235" s="137"/>
      <c r="FCP235" s="137"/>
      <c r="FCQ235" s="137"/>
      <c r="FCR235" s="137"/>
      <c r="FCS235" s="137"/>
      <c r="FCT235" s="137"/>
      <c r="FCU235" s="137"/>
      <c r="FCV235" s="137"/>
      <c r="FCW235" s="137"/>
      <c r="FCX235" s="137"/>
      <c r="FCY235" s="137"/>
      <c r="FCZ235" s="137"/>
      <c r="FDA235" s="137"/>
      <c r="FDB235" s="137"/>
      <c r="FDC235" s="137"/>
      <c r="FDD235" s="137"/>
      <c r="FDE235" s="137"/>
      <c r="FDF235" s="137"/>
      <c r="FDG235" s="137"/>
      <c r="FDH235" s="137"/>
      <c r="FDI235" s="137"/>
      <c r="FDJ235" s="137"/>
      <c r="FDK235" s="137"/>
      <c r="FDL235" s="137"/>
      <c r="FDM235" s="137"/>
      <c r="FDN235" s="137"/>
      <c r="FDO235" s="137"/>
      <c r="FDP235" s="137"/>
      <c r="FDQ235" s="137"/>
      <c r="FDR235" s="137"/>
      <c r="FDS235" s="137"/>
      <c r="FDT235" s="137"/>
      <c r="FDU235" s="137"/>
      <c r="FDV235" s="137"/>
      <c r="FDW235" s="137"/>
      <c r="FDX235" s="137"/>
      <c r="FDY235" s="137"/>
      <c r="FDZ235" s="137"/>
      <c r="FEA235" s="137"/>
      <c r="FEB235" s="137"/>
      <c r="FEC235" s="137"/>
      <c r="FED235" s="137"/>
      <c r="FEE235" s="137"/>
      <c r="FEF235" s="137"/>
      <c r="FEG235" s="137"/>
      <c r="FEH235" s="137"/>
      <c r="FEI235" s="137"/>
      <c r="FEJ235" s="137"/>
      <c r="FEK235" s="137"/>
      <c r="FEL235" s="137"/>
      <c r="FEM235" s="137"/>
      <c r="FEN235" s="137"/>
      <c r="FEO235" s="137"/>
      <c r="FEP235" s="137"/>
      <c r="FEQ235" s="137"/>
      <c r="FER235" s="137"/>
      <c r="FES235" s="137"/>
      <c r="FET235" s="137"/>
      <c r="FEU235" s="137"/>
      <c r="FEV235" s="137"/>
      <c r="FEW235" s="137"/>
      <c r="FEX235" s="137"/>
      <c r="FEY235" s="137"/>
      <c r="FEZ235" s="137"/>
      <c r="FFA235" s="137"/>
      <c r="FFB235" s="137"/>
      <c r="FFC235" s="137"/>
      <c r="FFD235" s="137"/>
      <c r="FFE235" s="137"/>
      <c r="FFF235" s="137"/>
      <c r="FFG235" s="137"/>
      <c r="FFH235" s="137"/>
      <c r="FFI235" s="137"/>
      <c r="FFJ235" s="137"/>
      <c r="FFK235" s="137"/>
      <c r="FFL235" s="137"/>
      <c r="FFM235" s="137"/>
      <c r="FFN235" s="137"/>
      <c r="FFO235" s="137"/>
      <c r="FFP235" s="137"/>
      <c r="FFQ235" s="137"/>
      <c r="FFR235" s="137"/>
      <c r="FFS235" s="137"/>
      <c r="FFT235" s="137"/>
      <c r="FFU235" s="137"/>
      <c r="FFV235" s="137"/>
      <c r="FFW235" s="137"/>
      <c r="FFX235" s="137"/>
      <c r="FFY235" s="137"/>
      <c r="FFZ235" s="137"/>
      <c r="FGA235" s="137"/>
      <c r="FGB235" s="137"/>
      <c r="FGC235" s="137"/>
      <c r="FGD235" s="137"/>
      <c r="FGE235" s="137"/>
      <c r="FGF235" s="137"/>
      <c r="FGG235" s="137"/>
      <c r="FGH235" s="137"/>
      <c r="FGI235" s="137"/>
      <c r="FGJ235" s="137"/>
      <c r="FGK235" s="137"/>
      <c r="FGL235" s="137"/>
      <c r="FGM235" s="137"/>
      <c r="FGN235" s="137"/>
      <c r="FGO235" s="137"/>
      <c r="FGP235" s="137"/>
      <c r="FGQ235" s="137"/>
      <c r="FGR235" s="137"/>
      <c r="FGS235" s="137"/>
      <c r="FGT235" s="137"/>
      <c r="FGU235" s="137"/>
      <c r="FGV235" s="137"/>
      <c r="FGW235" s="137"/>
      <c r="FGX235" s="137"/>
      <c r="FGY235" s="137"/>
      <c r="FGZ235" s="137"/>
      <c r="FHA235" s="137"/>
      <c r="FHB235" s="137"/>
      <c r="FHC235" s="137"/>
      <c r="FHD235" s="137"/>
      <c r="FHE235" s="137"/>
      <c r="FHF235" s="137"/>
      <c r="FHG235" s="137"/>
      <c r="FHH235" s="137"/>
      <c r="FHI235" s="137"/>
      <c r="FHJ235" s="137"/>
      <c r="FHK235" s="137"/>
      <c r="FHL235" s="137"/>
      <c r="FHM235" s="137"/>
      <c r="FHN235" s="137"/>
      <c r="FHO235" s="137"/>
      <c r="FHP235" s="137"/>
      <c r="FHQ235" s="137"/>
      <c r="FHR235" s="137"/>
      <c r="FHS235" s="137"/>
      <c r="FHT235" s="137"/>
      <c r="FHU235" s="137"/>
      <c r="FHV235" s="137"/>
      <c r="FHW235" s="137"/>
      <c r="FHX235" s="137"/>
      <c r="FHY235" s="137"/>
      <c r="FHZ235" s="137"/>
      <c r="FIA235" s="137"/>
      <c r="FIB235" s="137"/>
      <c r="FIC235" s="137"/>
      <c r="FID235" s="137"/>
      <c r="FIE235" s="137"/>
      <c r="FIF235" s="137"/>
      <c r="FIG235" s="137"/>
      <c r="FIH235" s="137"/>
      <c r="FII235" s="137"/>
      <c r="FIJ235" s="137"/>
      <c r="FIK235" s="137"/>
      <c r="FIL235" s="137"/>
      <c r="FIM235" s="137"/>
      <c r="FIN235" s="137"/>
      <c r="FIO235" s="137"/>
      <c r="FIP235" s="137"/>
      <c r="FIQ235" s="137"/>
      <c r="FIR235" s="137"/>
      <c r="FIS235" s="137"/>
      <c r="FIT235" s="137"/>
      <c r="FIU235" s="137"/>
      <c r="FIV235" s="137"/>
      <c r="FIW235" s="137"/>
      <c r="FIX235" s="137"/>
      <c r="FIY235" s="137"/>
      <c r="FIZ235" s="137"/>
      <c r="FJA235" s="137"/>
      <c r="FJB235" s="137"/>
      <c r="FJC235" s="137"/>
      <c r="FJD235" s="137"/>
      <c r="FJE235" s="137"/>
      <c r="FJF235" s="137"/>
      <c r="FJG235" s="137"/>
      <c r="FJH235" s="137"/>
      <c r="FJI235" s="137"/>
      <c r="FJJ235" s="137"/>
      <c r="FJK235" s="137"/>
      <c r="FJL235" s="137"/>
      <c r="FJM235" s="137"/>
      <c r="FJN235" s="137"/>
      <c r="FJO235" s="137"/>
      <c r="FJP235" s="137"/>
      <c r="FJQ235" s="137"/>
      <c r="FJR235" s="137"/>
      <c r="FJS235" s="137"/>
      <c r="FJT235" s="137"/>
      <c r="FJU235" s="137"/>
      <c r="FJV235" s="137"/>
      <c r="FJW235" s="137"/>
      <c r="FJX235" s="137"/>
      <c r="FJY235" s="137"/>
      <c r="FJZ235" s="137"/>
      <c r="FKA235" s="137"/>
      <c r="FKB235" s="137"/>
      <c r="FKC235" s="137"/>
      <c r="FKD235" s="137"/>
      <c r="FKE235" s="137"/>
      <c r="FKF235" s="137"/>
      <c r="FKG235" s="137"/>
      <c r="FKH235" s="137"/>
      <c r="FKI235" s="137"/>
      <c r="FKJ235" s="137"/>
      <c r="FKK235" s="137"/>
      <c r="FKL235" s="137"/>
      <c r="FKM235" s="137"/>
      <c r="FKN235" s="137"/>
      <c r="FKO235" s="137"/>
      <c r="FKP235" s="137"/>
      <c r="FKQ235" s="137"/>
      <c r="FKR235" s="137"/>
      <c r="FKS235" s="137"/>
      <c r="FKT235" s="137"/>
      <c r="FKU235" s="137"/>
      <c r="FKV235" s="137"/>
      <c r="FKW235" s="137"/>
      <c r="FKX235" s="137"/>
      <c r="FKY235" s="137"/>
      <c r="FKZ235" s="137"/>
      <c r="FLA235" s="137"/>
      <c r="FLB235" s="137"/>
      <c r="FLC235" s="137"/>
      <c r="FLD235" s="137"/>
      <c r="FLE235" s="137"/>
      <c r="FLF235" s="137"/>
      <c r="FLG235" s="137"/>
      <c r="FLH235" s="137"/>
      <c r="FLI235" s="137"/>
      <c r="FLJ235" s="137"/>
      <c r="FLK235" s="137"/>
      <c r="FLL235" s="137"/>
      <c r="FLM235" s="137"/>
      <c r="FLN235" s="137"/>
      <c r="FLO235" s="137"/>
      <c r="FLP235" s="137"/>
      <c r="FLQ235" s="137"/>
      <c r="FLR235" s="137"/>
      <c r="FLS235" s="137"/>
      <c r="FLT235" s="137"/>
      <c r="FLU235" s="137"/>
      <c r="FLV235" s="137"/>
      <c r="FLW235" s="137"/>
      <c r="FLX235" s="137"/>
      <c r="FLY235" s="137"/>
      <c r="FLZ235" s="137"/>
      <c r="FMA235" s="137"/>
      <c r="FMB235" s="137"/>
      <c r="FMC235" s="137"/>
      <c r="FMD235" s="137"/>
      <c r="FME235" s="137"/>
      <c r="FMF235" s="137"/>
      <c r="FMG235" s="137"/>
      <c r="FMH235" s="137"/>
      <c r="FMI235" s="137"/>
      <c r="FMJ235" s="137"/>
      <c r="FMK235" s="137"/>
      <c r="FML235" s="137"/>
      <c r="FMM235" s="137"/>
      <c r="FMN235" s="137"/>
      <c r="FMO235" s="137"/>
      <c r="FMP235" s="137"/>
      <c r="FMQ235" s="137"/>
      <c r="FMR235" s="137"/>
      <c r="FMS235" s="137"/>
      <c r="FMT235" s="137"/>
      <c r="FMU235" s="137"/>
      <c r="FMV235" s="137"/>
      <c r="FMW235" s="137"/>
      <c r="FMX235" s="137"/>
      <c r="FMY235" s="137"/>
      <c r="FMZ235" s="137"/>
      <c r="FNA235" s="137"/>
      <c r="FNB235" s="137"/>
      <c r="FNC235" s="137"/>
      <c r="FND235" s="137"/>
      <c r="FNE235" s="137"/>
      <c r="FNF235" s="137"/>
      <c r="FNG235" s="137"/>
      <c r="FNH235" s="137"/>
      <c r="FNI235" s="137"/>
      <c r="FNJ235" s="137"/>
      <c r="FNK235" s="137"/>
      <c r="FNL235" s="137"/>
      <c r="FNM235" s="137"/>
      <c r="FNN235" s="137"/>
      <c r="FNO235" s="137"/>
      <c r="FNP235" s="137"/>
      <c r="FNQ235" s="137"/>
      <c r="FNR235" s="137"/>
      <c r="FNS235" s="137"/>
      <c r="FNT235" s="137"/>
      <c r="FNU235" s="137"/>
      <c r="FNV235" s="137"/>
      <c r="FNW235" s="137"/>
      <c r="FNX235" s="137"/>
      <c r="FNY235" s="137"/>
      <c r="FNZ235" s="137"/>
      <c r="FOA235" s="137"/>
      <c r="FOB235" s="137"/>
      <c r="FOC235" s="137"/>
      <c r="FOD235" s="137"/>
      <c r="FOE235" s="137"/>
      <c r="FOF235" s="137"/>
      <c r="FOG235" s="137"/>
      <c r="FOH235" s="137"/>
      <c r="FOI235" s="137"/>
      <c r="FOJ235" s="137"/>
      <c r="FOK235" s="137"/>
      <c r="FOL235" s="137"/>
      <c r="FOM235" s="137"/>
      <c r="FON235" s="137"/>
      <c r="FOO235" s="137"/>
      <c r="FOP235" s="137"/>
      <c r="FOQ235" s="137"/>
      <c r="FOR235" s="137"/>
      <c r="FOS235" s="137"/>
      <c r="FOT235" s="137"/>
      <c r="FOU235" s="137"/>
      <c r="FOV235" s="137"/>
      <c r="FOW235" s="137"/>
      <c r="FOX235" s="137"/>
      <c r="FOY235" s="137"/>
      <c r="FOZ235" s="137"/>
      <c r="FPA235" s="137"/>
      <c r="FPB235" s="137"/>
      <c r="FPC235" s="137"/>
      <c r="FPD235" s="137"/>
      <c r="FPE235" s="137"/>
      <c r="FPF235" s="137"/>
      <c r="FPG235" s="137"/>
      <c r="FPH235" s="137"/>
      <c r="FPI235" s="137"/>
      <c r="FPJ235" s="137"/>
      <c r="FPK235" s="137"/>
      <c r="FPL235" s="137"/>
      <c r="FPM235" s="137"/>
      <c r="FPN235" s="137"/>
      <c r="FPO235" s="137"/>
      <c r="FPP235" s="137"/>
      <c r="FPQ235" s="137"/>
      <c r="FPR235" s="137"/>
      <c r="FPS235" s="137"/>
      <c r="FPT235" s="137"/>
      <c r="FPU235" s="137"/>
      <c r="FPV235" s="137"/>
      <c r="FPW235" s="137"/>
      <c r="FPX235" s="137"/>
      <c r="FPY235" s="137"/>
      <c r="FPZ235" s="137"/>
      <c r="FQA235" s="137"/>
      <c r="FQB235" s="137"/>
      <c r="FQC235" s="137"/>
      <c r="FQD235" s="137"/>
      <c r="FQE235" s="137"/>
      <c r="FQF235" s="137"/>
      <c r="FQG235" s="137"/>
      <c r="FQH235" s="137"/>
      <c r="FQI235" s="137"/>
      <c r="FQJ235" s="137"/>
      <c r="FQK235" s="137"/>
      <c r="FQL235" s="137"/>
      <c r="FQM235" s="137"/>
      <c r="FQN235" s="137"/>
      <c r="FQO235" s="137"/>
      <c r="FQP235" s="137"/>
      <c r="FQQ235" s="137"/>
      <c r="FQR235" s="137"/>
      <c r="FQS235" s="137"/>
      <c r="FQT235" s="137"/>
      <c r="FQU235" s="137"/>
      <c r="FQV235" s="137"/>
      <c r="FQW235" s="137"/>
      <c r="FQX235" s="137"/>
      <c r="FQY235" s="137"/>
      <c r="FQZ235" s="137"/>
      <c r="FRA235" s="137"/>
      <c r="FRB235" s="137"/>
      <c r="FRC235" s="137"/>
      <c r="FRD235" s="137"/>
      <c r="FRE235" s="137"/>
      <c r="FRF235" s="137"/>
      <c r="FRG235" s="137"/>
      <c r="FRH235" s="137"/>
      <c r="FRI235" s="137"/>
      <c r="FRJ235" s="137"/>
      <c r="FRK235" s="137"/>
      <c r="FRL235" s="137"/>
      <c r="FRM235" s="137"/>
      <c r="FRN235" s="137"/>
      <c r="FRO235" s="137"/>
      <c r="FRP235" s="137"/>
      <c r="FRQ235" s="137"/>
      <c r="FRR235" s="137"/>
      <c r="FRS235" s="137"/>
      <c r="FRT235" s="137"/>
      <c r="FRU235" s="137"/>
      <c r="FRV235" s="137"/>
      <c r="FRW235" s="137"/>
      <c r="FRX235" s="137"/>
      <c r="FRY235" s="137"/>
      <c r="FRZ235" s="137"/>
      <c r="FSA235" s="137"/>
      <c r="FSB235" s="137"/>
      <c r="FSC235" s="137"/>
      <c r="FSD235" s="137"/>
      <c r="FSE235" s="137"/>
      <c r="FSF235" s="137"/>
      <c r="FSG235" s="137"/>
      <c r="FSH235" s="137"/>
      <c r="FSI235" s="137"/>
      <c r="FSJ235" s="137"/>
      <c r="FSK235" s="137"/>
      <c r="FSL235" s="137"/>
      <c r="FSM235" s="137"/>
      <c r="FSN235" s="137"/>
      <c r="FSO235" s="137"/>
      <c r="FSP235" s="137"/>
      <c r="FSQ235" s="137"/>
      <c r="FSR235" s="137"/>
      <c r="FSS235" s="137"/>
      <c r="FST235" s="137"/>
      <c r="FSU235" s="137"/>
      <c r="FSV235" s="137"/>
      <c r="FSW235" s="137"/>
      <c r="FSX235" s="137"/>
      <c r="FSY235" s="137"/>
      <c r="FSZ235" s="137"/>
      <c r="FTA235" s="137"/>
      <c r="FTB235" s="137"/>
      <c r="FTC235" s="137"/>
      <c r="FTD235" s="137"/>
      <c r="FTE235" s="137"/>
      <c r="FTF235" s="137"/>
      <c r="FTG235" s="137"/>
      <c r="FTH235" s="137"/>
      <c r="FTI235" s="137"/>
      <c r="FTJ235" s="137"/>
      <c r="FTK235" s="137"/>
      <c r="FTL235" s="137"/>
      <c r="FTM235" s="137"/>
      <c r="FTN235" s="137"/>
      <c r="FTO235" s="137"/>
      <c r="FTP235" s="137"/>
      <c r="FTQ235" s="137"/>
      <c r="FTR235" s="137"/>
      <c r="FTS235" s="137"/>
      <c r="FTT235" s="137"/>
      <c r="FTU235" s="137"/>
      <c r="FTV235" s="137"/>
      <c r="FTW235" s="137"/>
      <c r="FTX235" s="137"/>
      <c r="FTY235" s="137"/>
      <c r="FTZ235" s="137"/>
      <c r="FUA235" s="137"/>
      <c r="FUB235" s="137"/>
      <c r="FUC235" s="137"/>
      <c r="FUD235" s="137"/>
      <c r="FUE235" s="137"/>
      <c r="FUF235" s="137"/>
      <c r="FUG235" s="137"/>
      <c r="FUH235" s="137"/>
      <c r="FUI235" s="137"/>
      <c r="FUJ235" s="137"/>
      <c r="FUK235" s="137"/>
      <c r="FUL235" s="137"/>
      <c r="FUM235" s="137"/>
      <c r="FUN235" s="137"/>
      <c r="FUO235" s="137"/>
      <c r="FUP235" s="137"/>
      <c r="FUQ235" s="137"/>
      <c r="FUR235" s="137"/>
      <c r="FUS235" s="137"/>
      <c r="FUT235" s="137"/>
      <c r="FUU235" s="137"/>
      <c r="FUV235" s="137"/>
      <c r="FUW235" s="137"/>
      <c r="FUX235" s="137"/>
      <c r="FUY235" s="137"/>
      <c r="FUZ235" s="137"/>
      <c r="FVA235" s="137"/>
      <c r="FVB235" s="137"/>
      <c r="FVC235" s="137"/>
      <c r="FVD235" s="137"/>
      <c r="FVE235" s="137"/>
      <c r="FVF235" s="137"/>
      <c r="FVG235" s="137"/>
      <c r="FVH235" s="137"/>
      <c r="FVI235" s="137"/>
      <c r="FVJ235" s="137"/>
      <c r="FVK235" s="137"/>
      <c r="FVL235" s="137"/>
      <c r="FVM235" s="137"/>
      <c r="FVN235" s="137"/>
      <c r="FVO235" s="137"/>
      <c r="FVP235" s="137"/>
      <c r="FVQ235" s="137"/>
      <c r="FVR235" s="137"/>
      <c r="FVS235" s="137"/>
      <c r="FVT235" s="137"/>
      <c r="FVU235" s="137"/>
      <c r="FVV235" s="137"/>
      <c r="FVW235" s="137"/>
      <c r="FVX235" s="137"/>
      <c r="FVY235" s="137"/>
      <c r="FVZ235" s="137"/>
      <c r="FWA235" s="137"/>
      <c r="FWB235" s="137"/>
      <c r="FWC235" s="137"/>
      <c r="FWD235" s="137"/>
      <c r="FWE235" s="137"/>
      <c r="FWF235" s="137"/>
      <c r="FWG235" s="137"/>
      <c r="FWH235" s="137"/>
      <c r="FWI235" s="137"/>
      <c r="FWJ235" s="137"/>
      <c r="FWK235" s="137"/>
      <c r="FWL235" s="137"/>
      <c r="FWM235" s="137"/>
      <c r="FWN235" s="137"/>
      <c r="FWO235" s="137"/>
      <c r="FWP235" s="137"/>
      <c r="FWQ235" s="137"/>
      <c r="FWR235" s="137"/>
      <c r="FWS235" s="137"/>
      <c r="FWT235" s="137"/>
      <c r="FWU235" s="137"/>
      <c r="FWV235" s="137"/>
      <c r="FWW235" s="137"/>
      <c r="FWX235" s="137"/>
      <c r="FWY235" s="137"/>
      <c r="FWZ235" s="137"/>
      <c r="FXA235" s="137"/>
      <c r="FXB235" s="137"/>
      <c r="FXC235" s="137"/>
      <c r="FXD235" s="137"/>
      <c r="FXE235" s="137"/>
      <c r="FXF235" s="137"/>
      <c r="FXG235" s="137"/>
      <c r="FXH235" s="137"/>
      <c r="FXI235" s="137"/>
      <c r="FXJ235" s="137"/>
      <c r="FXK235" s="137"/>
      <c r="FXL235" s="137"/>
      <c r="FXM235" s="137"/>
      <c r="FXN235" s="137"/>
      <c r="FXO235" s="137"/>
      <c r="FXP235" s="137"/>
      <c r="FXQ235" s="137"/>
      <c r="FXR235" s="137"/>
      <c r="FXS235" s="137"/>
      <c r="FXT235" s="137"/>
      <c r="FXU235" s="137"/>
      <c r="FXV235" s="137"/>
      <c r="FXW235" s="137"/>
      <c r="FXX235" s="137"/>
      <c r="FXY235" s="137"/>
      <c r="FXZ235" s="137"/>
      <c r="FYA235" s="137"/>
      <c r="FYB235" s="137"/>
      <c r="FYC235" s="137"/>
      <c r="FYD235" s="137"/>
      <c r="FYE235" s="137"/>
      <c r="FYF235" s="137"/>
      <c r="FYG235" s="137"/>
      <c r="FYH235" s="137"/>
      <c r="FYI235" s="137"/>
      <c r="FYJ235" s="137"/>
      <c r="FYK235" s="137"/>
      <c r="FYL235" s="137"/>
      <c r="FYM235" s="137"/>
      <c r="FYN235" s="137"/>
      <c r="FYO235" s="137"/>
      <c r="FYP235" s="137"/>
      <c r="FYQ235" s="137"/>
      <c r="FYR235" s="137"/>
      <c r="FYS235" s="137"/>
      <c r="FYT235" s="137"/>
      <c r="FYU235" s="137"/>
      <c r="FYV235" s="137"/>
      <c r="FYW235" s="137"/>
      <c r="FYX235" s="137"/>
      <c r="FYY235" s="137"/>
      <c r="FYZ235" s="137"/>
      <c r="FZA235" s="137"/>
      <c r="FZB235" s="137"/>
      <c r="FZC235" s="137"/>
      <c r="FZD235" s="137"/>
      <c r="FZE235" s="137"/>
      <c r="FZF235" s="137"/>
      <c r="FZG235" s="137"/>
      <c r="FZH235" s="137"/>
      <c r="FZI235" s="137"/>
      <c r="FZJ235" s="137"/>
      <c r="FZK235" s="137"/>
      <c r="FZL235" s="137"/>
      <c r="FZM235" s="137"/>
      <c r="FZN235" s="137"/>
      <c r="FZO235" s="137"/>
      <c r="FZP235" s="137"/>
      <c r="FZQ235" s="137"/>
      <c r="FZR235" s="137"/>
      <c r="FZS235" s="137"/>
      <c r="FZT235" s="137"/>
      <c r="FZU235" s="137"/>
      <c r="FZV235" s="137"/>
      <c r="FZW235" s="137"/>
      <c r="FZX235" s="137"/>
      <c r="FZY235" s="137"/>
      <c r="FZZ235" s="137"/>
      <c r="GAA235" s="137"/>
      <c r="GAB235" s="137"/>
      <c r="GAC235" s="137"/>
      <c r="GAD235" s="137"/>
      <c r="GAE235" s="137"/>
      <c r="GAF235" s="137"/>
      <c r="GAG235" s="137"/>
      <c r="GAH235" s="137"/>
      <c r="GAI235" s="137"/>
      <c r="GAJ235" s="137"/>
      <c r="GAK235" s="137"/>
      <c r="GAL235" s="137"/>
      <c r="GAM235" s="137"/>
      <c r="GAN235" s="137"/>
      <c r="GAO235" s="137"/>
      <c r="GAP235" s="137"/>
      <c r="GAQ235" s="137"/>
      <c r="GAR235" s="137"/>
      <c r="GAS235" s="137"/>
      <c r="GAT235" s="137"/>
      <c r="GAU235" s="137"/>
      <c r="GAV235" s="137"/>
      <c r="GAW235" s="137"/>
      <c r="GAX235" s="137"/>
      <c r="GAY235" s="137"/>
      <c r="GAZ235" s="137"/>
      <c r="GBA235" s="137"/>
      <c r="GBB235" s="137"/>
      <c r="GBC235" s="137"/>
      <c r="GBD235" s="137"/>
      <c r="GBE235" s="137"/>
      <c r="GBF235" s="137"/>
      <c r="GBG235" s="137"/>
      <c r="GBH235" s="137"/>
      <c r="GBI235" s="137"/>
      <c r="GBJ235" s="137"/>
      <c r="GBK235" s="137"/>
      <c r="GBL235" s="137"/>
      <c r="GBM235" s="137"/>
      <c r="GBN235" s="137"/>
      <c r="GBO235" s="137"/>
      <c r="GBP235" s="137"/>
      <c r="GBQ235" s="137"/>
      <c r="GBR235" s="137"/>
      <c r="GBS235" s="137"/>
      <c r="GBT235" s="137"/>
      <c r="GBU235" s="137"/>
      <c r="GBV235" s="137"/>
      <c r="GBW235" s="137"/>
      <c r="GBX235" s="137"/>
      <c r="GBY235" s="137"/>
      <c r="GBZ235" s="137"/>
      <c r="GCA235" s="137"/>
      <c r="GCB235" s="137"/>
      <c r="GCC235" s="137"/>
      <c r="GCD235" s="137"/>
      <c r="GCE235" s="137"/>
      <c r="GCF235" s="137"/>
      <c r="GCG235" s="137"/>
      <c r="GCH235" s="137"/>
      <c r="GCI235" s="137"/>
      <c r="GCJ235" s="137"/>
      <c r="GCK235" s="137"/>
      <c r="GCL235" s="137"/>
      <c r="GCM235" s="137"/>
      <c r="GCN235" s="137"/>
      <c r="GCO235" s="137"/>
      <c r="GCP235" s="137"/>
      <c r="GCQ235" s="137"/>
      <c r="GCR235" s="137"/>
      <c r="GCS235" s="137"/>
      <c r="GCT235" s="137"/>
      <c r="GCU235" s="137"/>
      <c r="GCV235" s="137"/>
      <c r="GCW235" s="137"/>
      <c r="GCX235" s="137"/>
      <c r="GCY235" s="137"/>
      <c r="GCZ235" s="137"/>
      <c r="GDA235" s="137"/>
      <c r="GDB235" s="137"/>
      <c r="GDC235" s="137"/>
      <c r="GDD235" s="137"/>
      <c r="GDE235" s="137"/>
      <c r="GDF235" s="137"/>
      <c r="GDG235" s="137"/>
      <c r="GDH235" s="137"/>
      <c r="GDI235" s="137"/>
      <c r="GDJ235" s="137"/>
      <c r="GDK235" s="137"/>
      <c r="GDL235" s="137"/>
      <c r="GDM235" s="137"/>
      <c r="GDN235" s="137"/>
      <c r="GDO235" s="137"/>
      <c r="GDP235" s="137"/>
      <c r="GDQ235" s="137"/>
      <c r="GDR235" s="137"/>
      <c r="GDS235" s="137"/>
      <c r="GDT235" s="137"/>
      <c r="GDU235" s="137"/>
      <c r="GDV235" s="137"/>
      <c r="GDW235" s="137"/>
      <c r="GDX235" s="137"/>
      <c r="GDY235" s="137"/>
      <c r="GDZ235" s="137"/>
      <c r="GEA235" s="137"/>
      <c r="GEB235" s="137"/>
      <c r="GEC235" s="137"/>
      <c r="GED235" s="137"/>
      <c r="GEE235" s="137"/>
      <c r="GEF235" s="137"/>
      <c r="GEG235" s="137"/>
      <c r="GEH235" s="137"/>
      <c r="GEI235" s="137"/>
      <c r="GEJ235" s="137"/>
      <c r="GEK235" s="137"/>
      <c r="GEL235" s="137"/>
      <c r="GEM235" s="137"/>
      <c r="GEN235" s="137"/>
      <c r="GEO235" s="137"/>
      <c r="GEP235" s="137"/>
      <c r="GEQ235" s="137"/>
      <c r="GER235" s="137"/>
      <c r="GES235" s="137"/>
      <c r="GET235" s="137"/>
      <c r="GEU235" s="137"/>
      <c r="GEV235" s="137"/>
      <c r="GEW235" s="137"/>
      <c r="GEX235" s="137"/>
      <c r="GEY235" s="137"/>
      <c r="GEZ235" s="137"/>
      <c r="GFA235" s="137"/>
      <c r="GFB235" s="137"/>
      <c r="GFC235" s="137"/>
      <c r="GFD235" s="137"/>
      <c r="GFE235" s="137"/>
      <c r="GFF235" s="137"/>
      <c r="GFG235" s="137"/>
      <c r="GFH235" s="137"/>
      <c r="GFI235" s="137"/>
      <c r="GFJ235" s="137"/>
      <c r="GFK235" s="137"/>
      <c r="GFL235" s="137"/>
      <c r="GFM235" s="137"/>
      <c r="GFN235" s="137"/>
      <c r="GFO235" s="137"/>
      <c r="GFP235" s="137"/>
      <c r="GFQ235" s="137"/>
      <c r="GFR235" s="137"/>
      <c r="GFS235" s="137"/>
      <c r="GFT235" s="137"/>
      <c r="GFU235" s="137"/>
      <c r="GFV235" s="137"/>
      <c r="GFW235" s="137"/>
      <c r="GFX235" s="137"/>
      <c r="GFY235" s="137"/>
      <c r="GFZ235" s="137"/>
      <c r="GGA235" s="137"/>
      <c r="GGB235" s="137"/>
      <c r="GGC235" s="137"/>
      <c r="GGD235" s="137"/>
      <c r="GGE235" s="137"/>
      <c r="GGF235" s="137"/>
      <c r="GGG235" s="137"/>
      <c r="GGH235" s="137"/>
      <c r="GGI235" s="137"/>
      <c r="GGJ235" s="137"/>
      <c r="GGK235" s="137"/>
      <c r="GGL235" s="137"/>
      <c r="GGM235" s="137"/>
      <c r="GGN235" s="137"/>
      <c r="GGO235" s="137"/>
      <c r="GGP235" s="137"/>
      <c r="GGQ235" s="137"/>
      <c r="GGR235" s="137"/>
      <c r="GGS235" s="137"/>
      <c r="GGT235" s="137"/>
      <c r="GGU235" s="137"/>
      <c r="GGV235" s="137"/>
      <c r="GGW235" s="137"/>
      <c r="GGX235" s="137"/>
      <c r="GGY235" s="137"/>
      <c r="GGZ235" s="137"/>
      <c r="GHA235" s="137"/>
      <c r="GHB235" s="137"/>
      <c r="GHC235" s="137"/>
      <c r="GHD235" s="137"/>
      <c r="GHE235" s="137"/>
      <c r="GHF235" s="137"/>
      <c r="GHG235" s="137"/>
      <c r="GHH235" s="137"/>
      <c r="GHI235" s="137"/>
      <c r="GHJ235" s="137"/>
      <c r="GHK235" s="137"/>
      <c r="GHL235" s="137"/>
      <c r="GHM235" s="137"/>
      <c r="GHN235" s="137"/>
      <c r="GHO235" s="137"/>
      <c r="GHP235" s="137"/>
      <c r="GHQ235" s="137"/>
      <c r="GHR235" s="137"/>
      <c r="GHS235" s="137"/>
      <c r="GHT235" s="137"/>
      <c r="GHU235" s="137"/>
      <c r="GHV235" s="137"/>
      <c r="GHW235" s="137"/>
      <c r="GHX235" s="137"/>
      <c r="GHY235" s="137"/>
      <c r="GHZ235" s="137"/>
      <c r="GIA235" s="137"/>
      <c r="GIB235" s="137"/>
      <c r="GIC235" s="137"/>
      <c r="GID235" s="137"/>
      <c r="GIE235" s="137"/>
      <c r="GIF235" s="137"/>
      <c r="GIG235" s="137"/>
      <c r="GIH235" s="137"/>
      <c r="GII235" s="137"/>
      <c r="GIJ235" s="137"/>
      <c r="GIK235" s="137"/>
      <c r="GIL235" s="137"/>
      <c r="GIM235" s="137"/>
      <c r="GIN235" s="137"/>
      <c r="GIO235" s="137"/>
      <c r="GIP235" s="137"/>
      <c r="GIQ235" s="137"/>
      <c r="GIR235" s="137"/>
      <c r="GIS235" s="137"/>
      <c r="GIT235" s="137"/>
      <c r="GIU235" s="137"/>
      <c r="GIV235" s="137"/>
      <c r="GIW235" s="137"/>
      <c r="GIX235" s="137"/>
      <c r="GIY235" s="137"/>
      <c r="GIZ235" s="137"/>
      <c r="GJA235" s="137"/>
      <c r="GJB235" s="137"/>
      <c r="GJC235" s="137"/>
      <c r="GJD235" s="137"/>
      <c r="GJE235" s="137"/>
      <c r="GJF235" s="137"/>
      <c r="GJG235" s="137"/>
      <c r="GJH235" s="137"/>
      <c r="GJI235" s="137"/>
      <c r="GJJ235" s="137"/>
      <c r="GJK235" s="137"/>
      <c r="GJL235" s="137"/>
      <c r="GJM235" s="137"/>
      <c r="GJN235" s="137"/>
      <c r="GJO235" s="137"/>
      <c r="GJP235" s="137"/>
      <c r="GJQ235" s="137"/>
      <c r="GJR235" s="137"/>
      <c r="GJS235" s="137"/>
      <c r="GJT235" s="137"/>
      <c r="GJU235" s="137"/>
      <c r="GJV235" s="137"/>
      <c r="GJW235" s="137"/>
      <c r="GJX235" s="137"/>
      <c r="GJY235" s="137"/>
      <c r="GJZ235" s="137"/>
      <c r="GKA235" s="137"/>
      <c r="GKB235" s="137"/>
      <c r="GKC235" s="137"/>
      <c r="GKD235" s="137"/>
      <c r="GKE235" s="137"/>
      <c r="GKF235" s="137"/>
      <c r="GKG235" s="137"/>
      <c r="GKH235" s="137"/>
      <c r="GKI235" s="137"/>
      <c r="GKJ235" s="137"/>
      <c r="GKK235" s="137"/>
      <c r="GKL235" s="137"/>
      <c r="GKM235" s="137"/>
      <c r="GKN235" s="137"/>
      <c r="GKO235" s="137"/>
      <c r="GKP235" s="137"/>
      <c r="GKQ235" s="137"/>
      <c r="GKR235" s="137"/>
      <c r="GKS235" s="137"/>
      <c r="GKT235" s="137"/>
      <c r="GKU235" s="137"/>
      <c r="GKV235" s="137"/>
      <c r="GKW235" s="137"/>
      <c r="GKX235" s="137"/>
      <c r="GKY235" s="137"/>
      <c r="GKZ235" s="137"/>
      <c r="GLA235" s="137"/>
      <c r="GLB235" s="137"/>
      <c r="GLC235" s="137"/>
      <c r="GLD235" s="137"/>
      <c r="GLE235" s="137"/>
      <c r="GLF235" s="137"/>
      <c r="GLG235" s="137"/>
      <c r="GLH235" s="137"/>
      <c r="GLI235" s="137"/>
      <c r="GLJ235" s="137"/>
      <c r="GLK235" s="137"/>
      <c r="GLL235" s="137"/>
      <c r="GLM235" s="137"/>
      <c r="GLN235" s="137"/>
      <c r="GLO235" s="137"/>
      <c r="GLP235" s="137"/>
      <c r="GLQ235" s="137"/>
      <c r="GLR235" s="137"/>
      <c r="GLS235" s="137"/>
      <c r="GLT235" s="137"/>
      <c r="GLU235" s="137"/>
      <c r="GLV235" s="137"/>
      <c r="GLW235" s="137"/>
      <c r="GLX235" s="137"/>
      <c r="GLY235" s="137"/>
      <c r="GLZ235" s="137"/>
      <c r="GMA235" s="137"/>
      <c r="GMB235" s="137"/>
      <c r="GMC235" s="137"/>
      <c r="GMD235" s="137"/>
      <c r="GME235" s="137"/>
      <c r="GMF235" s="137"/>
      <c r="GMG235" s="137"/>
      <c r="GMH235" s="137"/>
      <c r="GMI235" s="137"/>
      <c r="GMJ235" s="137"/>
      <c r="GMK235" s="137"/>
      <c r="GML235" s="137"/>
      <c r="GMM235" s="137"/>
      <c r="GMN235" s="137"/>
      <c r="GMO235" s="137"/>
      <c r="GMP235" s="137"/>
      <c r="GMQ235" s="137"/>
      <c r="GMR235" s="137"/>
      <c r="GMS235" s="137"/>
      <c r="GMT235" s="137"/>
      <c r="GMU235" s="137"/>
      <c r="GMV235" s="137"/>
      <c r="GMW235" s="137"/>
      <c r="GMX235" s="137"/>
      <c r="GMY235" s="137"/>
      <c r="GMZ235" s="137"/>
      <c r="GNA235" s="137"/>
      <c r="GNB235" s="137"/>
      <c r="GNC235" s="137"/>
      <c r="GND235" s="137"/>
      <c r="GNE235" s="137"/>
      <c r="GNF235" s="137"/>
      <c r="GNG235" s="137"/>
      <c r="GNH235" s="137"/>
      <c r="GNI235" s="137"/>
      <c r="GNJ235" s="137"/>
      <c r="GNK235" s="137"/>
      <c r="GNL235" s="137"/>
      <c r="GNM235" s="137"/>
      <c r="GNN235" s="137"/>
      <c r="GNO235" s="137"/>
      <c r="GNP235" s="137"/>
      <c r="GNQ235" s="137"/>
      <c r="GNR235" s="137"/>
      <c r="GNS235" s="137"/>
      <c r="GNT235" s="137"/>
      <c r="GNU235" s="137"/>
      <c r="GNV235" s="137"/>
      <c r="GNW235" s="137"/>
      <c r="GNX235" s="137"/>
      <c r="GNY235" s="137"/>
      <c r="GNZ235" s="137"/>
      <c r="GOA235" s="137"/>
      <c r="GOB235" s="137"/>
      <c r="GOC235" s="137"/>
      <c r="GOD235" s="137"/>
      <c r="GOE235" s="137"/>
      <c r="GOF235" s="137"/>
      <c r="GOG235" s="137"/>
      <c r="GOH235" s="137"/>
      <c r="GOI235" s="137"/>
      <c r="GOJ235" s="137"/>
      <c r="GOK235" s="137"/>
      <c r="GOL235" s="137"/>
      <c r="GOM235" s="137"/>
      <c r="GON235" s="137"/>
      <c r="GOO235" s="137"/>
      <c r="GOP235" s="137"/>
      <c r="GOQ235" s="137"/>
      <c r="GOR235" s="137"/>
      <c r="GOS235" s="137"/>
      <c r="GOT235" s="137"/>
      <c r="GOU235" s="137"/>
      <c r="GOV235" s="137"/>
      <c r="GOW235" s="137"/>
      <c r="GOX235" s="137"/>
      <c r="GOY235" s="137"/>
      <c r="GOZ235" s="137"/>
      <c r="GPA235" s="137"/>
      <c r="GPB235" s="137"/>
      <c r="GPC235" s="137"/>
      <c r="GPD235" s="137"/>
      <c r="GPE235" s="137"/>
      <c r="GPF235" s="137"/>
      <c r="GPG235" s="137"/>
      <c r="GPH235" s="137"/>
      <c r="GPI235" s="137"/>
      <c r="GPJ235" s="137"/>
      <c r="GPK235" s="137"/>
      <c r="GPL235" s="137"/>
      <c r="GPM235" s="137"/>
      <c r="GPN235" s="137"/>
      <c r="GPO235" s="137"/>
      <c r="GPP235" s="137"/>
      <c r="GPQ235" s="137"/>
      <c r="GPR235" s="137"/>
      <c r="GPS235" s="137"/>
      <c r="GPT235" s="137"/>
      <c r="GPU235" s="137"/>
      <c r="GPV235" s="137"/>
      <c r="GPW235" s="137"/>
      <c r="GPX235" s="137"/>
      <c r="GPY235" s="137"/>
      <c r="GPZ235" s="137"/>
      <c r="GQA235" s="137"/>
      <c r="GQB235" s="137"/>
      <c r="GQC235" s="137"/>
      <c r="GQD235" s="137"/>
      <c r="GQE235" s="137"/>
      <c r="GQF235" s="137"/>
      <c r="GQG235" s="137"/>
      <c r="GQH235" s="137"/>
      <c r="GQI235" s="137"/>
      <c r="GQJ235" s="137"/>
      <c r="GQK235" s="137"/>
      <c r="GQL235" s="137"/>
      <c r="GQM235" s="137"/>
      <c r="GQN235" s="137"/>
      <c r="GQO235" s="137"/>
      <c r="GQP235" s="137"/>
      <c r="GQQ235" s="137"/>
      <c r="GQR235" s="137"/>
      <c r="GQS235" s="137"/>
      <c r="GQT235" s="137"/>
      <c r="GQU235" s="137"/>
      <c r="GQV235" s="137"/>
      <c r="GQW235" s="137"/>
      <c r="GQX235" s="137"/>
      <c r="GQY235" s="137"/>
      <c r="GQZ235" s="137"/>
      <c r="GRA235" s="137"/>
      <c r="GRB235" s="137"/>
      <c r="GRC235" s="137"/>
      <c r="GRD235" s="137"/>
      <c r="GRE235" s="137"/>
      <c r="GRF235" s="137"/>
      <c r="GRG235" s="137"/>
      <c r="GRH235" s="137"/>
      <c r="GRI235" s="137"/>
      <c r="GRJ235" s="137"/>
      <c r="GRK235" s="137"/>
      <c r="GRL235" s="137"/>
      <c r="GRM235" s="137"/>
      <c r="GRN235" s="137"/>
      <c r="GRO235" s="137"/>
      <c r="GRP235" s="137"/>
      <c r="GRQ235" s="137"/>
      <c r="GRR235" s="137"/>
      <c r="GRS235" s="137"/>
      <c r="GRT235" s="137"/>
      <c r="GRU235" s="137"/>
      <c r="GRV235" s="137"/>
      <c r="GRW235" s="137"/>
      <c r="GRX235" s="137"/>
      <c r="GRY235" s="137"/>
      <c r="GRZ235" s="137"/>
      <c r="GSA235" s="137"/>
      <c r="GSB235" s="137"/>
      <c r="GSC235" s="137"/>
      <c r="GSD235" s="137"/>
      <c r="GSE235" s="137"/>
      <c r="GSF235" s="137"/>
      <c r="GSG235" s="137"/>
      <c r="GSH235" s="137"/>
      <c r="GSI235" s="137"/>
      <c r="GSJ235" s="137"/>
      <c r="GSK235" s="137"/>
      <c r="GSL235" s="137"/>
      <c r="GSM235" s="137"/>
      <c r="GSN235" s="137"/>
      <c r="GSO235" s="137"/>
      <c r="GSP235" s="137"/>
      <c r="GSQ235" s="137"/>
      <c r="GSR235" s="137"/>
      <c r="GSS235" s="137"/>
      <c r="GST235" s="137"/>
      <c r="GSU235" s="137"/>
      <c r="GSV235" s="137"/>
      <c r="GSW235" s="137"/>
      <c r="GSX235" s="137"/>
      <c r="GSY235" s="137"/>
      <c r="GSZ235" s="137"/>
      <c r="GTA235" s="137"/>
      <c r="GTB235" s="137"/>
      <c r="GTC235" s="137"/>
      <c r="GTD235" s="137"/>
      <c r="GTE235" s="137"/>
      <c r="GTF235" s="137"/>
      <c r="GTG235" s="137"/>
      <c r="GTH235" s="137"/>
      <c r="GTI235" s="137"/>
      <c r="GTJ235" s="137"/>
      <c r="GTK235" s="137"/>
      <c r="GTL235" s="137"/>
      <c r="GTM235" s="137"/>
      <c r="GTN235" s="137"/>
      <c r="GTO235" s="137"/>
      <c r="GTP235" s="137"/>
      <c r="GTQ235" s="137"/>
      <c r="GTR235" s="137"/>
      <c r="GTS235" s="137"/>
      <c r="GTT235" s="137"/>
      <c r="GTU235" s="137"/>
      <c r="GTV235" s="137"/>
      <c r="GTW235" s="137"/>
      <c r="GTX235" s="137"/>
      <c r="GTY235" s="137"/>
      <c r="GTZ235" s="137"/>
      <c r="GUA235" s="137"/>
      <c r="GUB235" s="137"/>
      <c r="GUC235" s="137"/>
      <c r="GUD235" s="137"/>
      <c r="GUE235" s="137"/>
      <c r="GUF235" s="137"/>
      <c r="GUG235" s="137"/>
      <c r="GUH235" s="137"/>
      <c r="GUI235" s="137"/>
      <c r="GUJ235" s="137"/>
      <c r="GUK235" s="137"/>
      <c r="GUL235" s="137"/>
      <c r="GUM235" s="137"/>
      <c r="GUN235" s="137"/>
      <c r="GUO235" s="137"/>
      <c r="GUP235" s="137"/>
      <c r="GUQ235" s="137"/>
      <c r="GUR235" s="137"/>
      <c r="GUS235" s="137"/>
      <c r="GUT235" s="137"/>
      <c r="GUU235" s="137"/>
      <c r="GUV235" s="137"/>
      <c r="GUW235" s="137"/>
      <c r="GUX235" s="137"/>
      <c r="GUY235" s="137"/>
      <c r="GUZ235" s="137"/>
      <c r="GVA235" s="137"/>
      <c r="GVB235" s="137"/>
      <c r="GVC235" s="137"/>
      <c r="GVD235" s="137"/>
      <c r="GVE235" s="137"/>
      <c r="GVF235" s="137"/>
      <c r="GVG235" s="137"/>
      <c r="GVH235" s="137"/>
      <c r="GVI235" s="137"/>
      <c r="GVJ235" s="137"/>
      <c r="GVK235" s="137"/>
      <c r="GVL235" s="137"/>
      <c r="GVM235" s="137"/>
      <c r="GVN235" s="137"/>
      <c r="GVO235" s="137"/>
      <c r="GVP235" s="137"/>
      <c r="GVQ235" s="137"/>
      <c r="GVR235" s="137"/>
      <c r="GVS235" s="137"/>
      <c r="GVT235" s="137"/>
      <c r="GVU235" s="137"/>
      <c r="GVV235" s="137"/>
      <c r="GVW235" s="137"/>
      <c r="GVX235" s="137"/>
      <c r="GVY235" s="137"/>
      <c r="GVZ235" s="137"/>
      <c r="GWA235" s="137"/>
      <c r="GWB235" s="137"/>
      <c r="GWC235" s="137"/>
      <c r="GWD235" s="137"/>
      <c r="GWE235" s="137"/>
      <c r="GWF235" s="137"/>
      <c r="GWG235" s="137"/>
      <c r="GWH235" s="137"/>
      <c r="GWI235" s="137"/>
      <c r="GWJ235" s="137"/>
      <c r="GWK235" s="137"/>
      <c r="GWL235" s="137"/>
      <c r="GWM235" s="137"/>
      <c r="GWN235" s="137"/>
      <c r="GWO235" s="137"/>
      <c r="GWP235" s="137"/>
      <c r="GWQ235" s="137"/>
      <c r="GWR235" s="137"/>
      <c r="GWS235" s="137"/>
      <c r="GWT235" s="137"/>
      <c r="GWU235" s="137"/>
      <c r="GWV235" s="137"/>
      <c r="GWW235" s="137"/>
      <c r="GWX235" s="137"/>
      <c r="GWY235" s="137"/>
      <c r="GWZ235" s="137"/>
      <c r="GXA235" s="137"/>
      <c r="GXB235" s="137"/>
      <c r="GXC235" s="137"/>
      <c r="GXD235" s="137"/>
      <c r="GXE235" s="137"/>
      <c r="GXF235" s="137"/>
      <c r="GXG235" s="137"/>
      <c r="GXH235" s="137"/>
      <c r="GXI235" s="137"/>
      <c r="GXJ235" s="137"/>
      <c r="GXK235" s="137"/>
      <c r="GXL235" s="137"/>
      <c r="GXM235" s="137"/>
      <c r="GXN235" s="137"/>
      <c r="GXO235" s="137"/>
      <c r="GXP235" s="137"/>
      <c r="GXQ235" s="137"/>
      <c r="GXR235" s="137"/>
      <c r="GXS235" s="137"/>
      <c r="GXT235" s="137"/>
      <c r="GXU235" s="137"/>
      <c r="GXV235" s="137"/>
      <c r="GXW235" s="137"/>
      <c r="GXX235" s="137"/>
      <c r="GXY235" s="137"/>
      <c r="GXZ235" s="137"/>
      <c r="GYA235" s="137"/>
      <c r="GYB235" s="137"/>
      <c r="GYC235" s="137"/>
      <c r="GYD235" s="137"/>
      <c r="GYE235" s="137"/>
      <c r="GYF235" s="137"/>
      <c r="GYG235" s="137"/>
      <c r="GYH235" s="137"/>
      <c r="GYI235" s="137"/>
      <c r="GYJ235" s="137"/>
      <c r="GYK235" s="137"/>
      <c r="GYL235" s="137"/>
      <c r="GYM235" s="137"/>
      <c r="GYN235" s="137"/>
      <c r="GYO235" s="137"/>
      <c r="GYP235" s="137"/>
      <c r="GYQ235" s="137"/>
      <c r="GYR235" s="137"/>
      <c r="GYS235" s="137"/>
      <c r="GYT235" s="137"/>
      <c r="GYU235" s="137"/>
      <c r="GYV235" s="137"/>
      <c r="GYW235" s="137"/>
      <c r="GYX235" s="137"/>
      <c r="GYY235" s="137"/>
      <c r="GYZ235" s="137"/>
      <c r="GZA235" s="137"/>
      <c r="GZB235" s="137"/>
      <c r="GZC235" s="137"/>
      <c r="GZD235" s="137"/>
      <c r="GZE235" s="137"/>
      <c r="GZF235" s="137"/>
      <c r="GZG235" s="137"/>
      <c r="GZH235" s="137"/>
      <c r="GZI235" s="137"/>
      <c r="GZJ235" s="137"/>
      <c r="GZK235" s="137"/>
      <c r="GZL235" s="137"/>
      <c r="GZM235" s="137"/>
      <c r="GZN235" s="137"/>
      <c r="GZO235" s="137"/>
      <c r="GZP235" s="137"/>
      <c r="GZQ235" s="137"/>
      <c r="GZR235" s="137"/>
      <c r="GZS235" s="137"/>
      <c r="GZT235" s="137"/>
      <c r="GZU235" s="137"/>
      <c r="GZV235" s="137"/>
      <c r="GZW235" s="137"/>
      <c r="GZX235" s="137"/>
      <c r="GZY235" s="137"/>
      <c r="GZZ235" s="137"/>
      <c r="HAA235" s="137"/>
      <c r="HAB235" s="137"/>
      <c r="HAC235" s="137"/>
      <c r="HAD235" s="137"/>
      <c r="HAE235" s="137"/>
      <c r="HAF235" s="137"/>
      <c r="HAG235" s="137"/>
      <c r="HAH235" s="137"/>
      <c r="HAI235" s="137"/>
      <c r="HAJ235" s="137"/>
      <c r="HAK235" s="137"/>
      <c r="HAL235" s="137"/>
      <c r="HAM235" s="137"/>
      <c r="HAN235" s="137"/>
      <c r="HAO235" s="137"/>
      <c r="HAP235" s="137"/>
      <c r="HAQ235" s="137"/>
      <c r="HAR235" s="137"/>
      <c r="HAS235" s="137"/>
      <c r="HAT235" s="137"/>
      <c r="HAU235" s="137"/>
      <c r="HAV235" s="137"/>
      <c r="HAW235" s="137"/>
      <c r="HAX235" s="137"/>
      <c r="HAY235" s="137"/>
      <c r="HAZ235" s="137"/>
      <c r="HBA235" s="137"/>
      <c r="HBB235" s="137"/>
      <c r="HBC235" s="137"/>
      <c r="HBD235" s="137"/>
      <c r="HBE235" s="137"/>
      <c r="HBF235" s="137"/>
      <c r="HBG235" s="137"/>
      <c r="HBH235" s="137"/>
      <c r="HBI235" s="137"/>
      <c r="HBJ235" s="137"/>
      <c r="HBK235" s="137"/>
      <c r="HBL235" s="137"/>
      <c r="HBM235" s="137"/>
      <c r="HBN235" s="137"/>
      <c r="HBO235" s="137"/>
      <c r="HBP235" s="137"/>
      <c r="HBQ235" s="137"/>
      <c r="HBR235" s="137"/>
      <c r="HBS235" s="137"/>
      <c r="HBT235" s="137"/>
      <c r="HBU235" s="137"/>
      <c r="HBV235" s="137"/>
      <c r="HBW235" s="137"/>
      <c r="HBX235" s="137"/>
      <c r="HBY235" s="137"/>
      <c r="HBZ235" s="137"/>
      <c r="HCA235" s="137"/>
      <c r="HCB235" s="137"/>
      <c r="HCC235" s="137"/>
      <c r="HCD235" s="137"/>
      <c r="HCE235" s="137"/>
      <c r="HCF235" s="137"/>
      <c r="HCG235" s="137"/>
      <c r="HCH235" s="137"/>
      <c r="HCI235" s="137"/>
      <c r="HCJ235" s="137"/>
      <c r="HCK235" s="137"/>
      <c r="HCL235" s="137"/>
      <c r="HCM235" s="137"/>
      <c r="HCN235" s="137"/>
      <c r="HCO235" s="137"/>
      <c r="HCP235" s="137"/>
      <c r="HCQ235" s="137"/>
      <c r="HCR235" s="137"/>
      <c r="HCS235" s="137"/>
      <c r="HCT235" s="137"/>
      <c r="HCU235" s="137"/>
      <c r="HCV235" s="137"/>
      <c r="HCW235" s="137"/>
      <c r="HCX235" s="137"/>
      <c r="HCY235" s="137"/>
      <c r="HCZ235" s="137"/>
      <c r="HDA235" s="137"/>
      <c r="HDB235" s="137"/>
      <c r="HDC235" s="137"/>
      <c r="HDD235" s="137"/>
      <c r="HDE235" s="137"/>
      <c r="HDF235" s="137"/>
      <c r="HDG235" s="137"/>
      <c r="HDH235" s="137"/>
      <c r="HDI235" s="137"/>
      <c r="HDJ235" s="137"/>
      <c r="HDK235" s="137"/>
      <c r="HDL235" s="137"/>
      <c r="HDM235" s="137"/>
      <c r="HDN235" s="137"/>
      <c r="HDO235" s="137"/>
      <c r="HDP235" s="137"/>
      <c r="HDQ235" s="137"/>
      <c r="HDR235" s="137"/>
      <c r="HDS235" s="137"/>
      <c r="HDT235" s="137"/>
      <c r="HDU235" s="137"/>
      <c r="HDV235" s="137"/>
      <c r="HDW235" s="137"/>
      <c r="HDX235" s="137"/>
      <c r="HDY235" s="137"/>
      <c r="HDZ235" s="137"/>
      <c r="HEA235" s="137"/>
      <c r="HEB235" s="137"/>
      <c r="HEC235" s="137"/>
      <c r="HED235" s="137"/>
      <c r="HEE235" s="137"/>
      <c r="HEF235" s="137"/>
      <c r="HEG235" s="137"/>
      <c r="HEH235" s="137"/>
      <c r="HEI235" s="137"/>
      <c r="HEJ235" s="137"/>
      <c r="HEK235" s="137"/>
      <c r="HEL235" s="137"/>
      <c r="HEM235" s="137"/>
      <c r="HEN235" s="137"/>
      <c r="HEO235" s="137"/>
      <c r="HEP235" s="137"/>
      <c r="HEQ235" s="137"/>
      <c r="HER235" s="137"/>
      <c r="HES235" s="137"/>
      <c r="HET235" s="137"/>
      <c r="HEU235" s="137"/>
      <c r="HEV235" s="137"/>
      <c r="HEW235" s="137"/>
      <c r="HEX235" s="137"/>
      <c r="HEY235" s="137"/>
      <c r="HEZ235" s="137"/>
      <c r="HFA235" s="137"/>
      <c r="HFB235" s="137"/>
      <c r="HFC235" s="137"/>
      <c r="HFD235" s="137"/>
      <c r="HFE235" s="137"/>
      <c r="HFF235" s="137"/>
      <c r="HFG235" s="137"/>
      <c r="HFH235" s="137"/>
      <c r="HFI235" s="137"/>
      <c r="HFJ235" s="137"/>
      <c r="HFK235" s="137"/>
      <c r="HFL235" s="137"/>
      <c r="HFM235" s="137"/>
      <c r="HFN235" s="137"/>
      <c r="HFO235" s="137"/>
      <c r="HFP235" s="137"/>
      <c r="HFQ235" s="137"/>
      <c r="HFR235" s="137"/>
      <c r="HFS235" s="137"/>
      <c r="HFT235" s="137"/>
      <c r="HFU235" s="137"/>
      <c r="HFV235" s="137"/>
      <c r="HFW235" s="137"/>
      <c r="HFX235" s="137"/>
      <c r="HFY235" s="137"/>
      <c r="HFZ235" s="137"/>
      <c r="HGA235" s="137"/>
      <c r="HGB235" s="137"/>
      <c r="HGC235" s="137"/>
      <c r="HGD235" s="137"/>
      <c r="HGE235" s="137"/>
      <c r="HGF235" s="137"/>
      <c r="HGG235" s="137"/>
      <c r="HGH235" s="137"/>
      <c r="HGI235" s="137"/>
      <c r="HGJ235" s="137"/>
      <c r="HGK235" s="137"/>
      <c r="HGL235" s="137"/>
      <c r="HGM235" s="137"/>
      <c r="HGN235" s="137"/>
      <c r="HGO235" s="137"/>
      <c r="HGP235" s="137"/>
      <c r="HGQ235" s="137"/>
      <c r="HGR235" s="137"/>
      <c r="HGS235" s="137"/>
      <c r="HGT235" s="137"/>
      <c r="HGU235" s="137"/>
      <c r="HGV235" s="137"/>
      <c r="HGW235" s="137"/>
      <c r="HGX235" s="137"/>
      <c r="HGY235" s="137"/>
      <c r="HGZ235" s="137"/>
      <c r="HHA235" s="137"/>
      <c r="HHB235" s="137"/>
      <c r="HHC235" s="137"/>
      <c r="HHD235" s="137"/>
      <c r="HHE235" s="137"/>
      <c r="HHF235" s="137"/>
      <c r="HHG235" s="137"/>
      <c r="HHH235" s="137"/>
      <c r="HHI235" s="137"/>
      <c r="HHJ235" s="137"/>
      <c r="HHK235" s="137"/>
      <c r="HHL235" s="137"/>
      <c r="HHM235" s="137"/>
      <c r="HHN235" s="137"/>
      <c r="HHO235" s="137"/>
      <c r="HHP235" s="137"/>
      <c r="HHQ235" s="137"/>
      <c r="HHR235" s="137"/>
      <c r="HHS235" s="137"/>
      <c r="HHT235" s="137"/>
      <c r="HHU235" s="137"/>
      <c r="HHV235" s="137"/>
      <c r="HHW235" s="137"/>
      <c r="HHX235" s="137"/>
      <c r="HHY235" s="137"/>
      <c r="HHZ235" s="137"/>
      <c r="HIA235" s="137"/>
      <c r="HIB235" s="137"/>
      <c r="HIC235" s="137"/>
      <c r="HID235" s="137"/>
      <c r="HIE235" s="137"/>
      <c r="HIF235" s="137"/>
      <c r="HIG235" s="137"/>
      <c r="HIH235" s="137"/>
      <c r="HII235" s="137"/>
      <c r="HIJ235" s="137"/>
      <c r="HIK235" s="137"/>
      <c r="HIL235" s="137"/>
      <c r="HIM235" s="137"/>
      <c r="HIN235" s="137"/>
      <c r="HIO235" s="137"/>
      <c r="HIP235" s="137"/>
      <c r="HIQ235" s="137"/>
      <c r="HIR235" s="137"/>
      <c r="HIS235" s="137"/>
      <c r="HIT235" s="137"/>
      <c r="HIU235" s="137"/>
      <c r="HIV235" s="137"/>
      <c r="HIW235" s="137"/>
      <c r="HIX235" s="137"/>
      <c r="HIY235" s="137"/>
      <c r="HIZ235" s="137"/>
      <c r="HJA235" s="137"/>
      <c r="HJB235" s="137"/>
      <c r="HJC235" s="137"/>
      <c r="HJD235" s="137"/>
      <c r="HJE235" s="137"/>
      <c r="HJF235" s="137"/>
      <c r="HJG235" s="137"/>
      <c r="HJH235" s="137"/>
      <c r="HJI235" s="137"/>
      <c r="HJJ235" s="137"/>
      <c r="HJK235" s="137"/>
      <c r="HJL235" s="137"/>
      <c r="HJM235" s="137"/>
      <c r="HJN235" s="137"/>
      <c r="HJO235" s="137"/>
      <c r="HJP235" s="137"/>
      <c r="HJQ235" s="137"/>
      <c r="HJR235" s="137"/>
      <c r="HJS235" s="137"/>
      <c r="HJT235" s="137"/>
      <c r="HJU235" s="137"/>
      <c r="HJV235" s="137"/>
      <c r="HJW235" s="137"/>
      <c r="HJX235" s="137"/>
      <c r="HJY235" s="137"/>
      <c r="HJZ235" s="137"/>
      <c r="HKA235" s="137"/>
      <c r="HKB235" s="137"/>
      <c r="HKC235" s="137"/>
      <c r="HKD235" s="137"/>
      <c r="HKE235" s="137"/>
      <c r="HKF235" s="137"/>
      <c r="HKG235" s="137"/>
      <c r="HKH235" s="137"/>
      <c r="HKI235" s="137"/>
      <c r="HKJ235" s="137"/>
      <c r="HKK235" s="137"/>
      <c r="HKL235" s="137"/>
      <c r="HKM235" s="137"/>
      <c r="HKN235" s="137"/>
      <c r="HKO235" s="137"/>
      <c r="HKP235" s="137"/>
      <c r="HKQ235" s="137"/>
      <c r="HKR235" s="137"/>
      <c r="HKS235" s="137"/>
      <c r="HKT235" s="137"/>
      <c r="HKU235" s="137"/>
      <c r="HKV235" s="137"/>
      <c r="HKW235" s="137"/>
      <c r="HKX235" s="137"/>
      <c r="HKY235" s="137"/>
      <c r="HKZ235" s="137"/>
      <c r="HLA235" s="137"/>
      <c r="HLB235" s="137"/>
      <c r="HLC235" s="137"/>
      <c r="HLD235" s="137"/>
      <c r="HLE235" s="137"/>
      <c r="HLF235" s="137"/>
      <c r="HLG235" s="137"/>
      <c r="HLH235" s="137"/>
      <c r="HLI235" s="137"/>
      <c r="HLJ235" s="137"/>
      <c r="HLK235" s="137"/>
      <c r="HLL235" s="137"/>
      <c r="HLM235" s="137"/>
      <c r="HLN235" s="137"/>
      <c r="HLO235" s="137"/>
      <c r="HLP235" s="137"/>
      <c r="HLQ235" s="137"/>
      <c r="HLR235" s="137"/>
      <c r="HLS235" s="137"/>
      <c r="HLT235" s="137"/>
      <c r="HLU235" s="137"/>
      <c r="HLV235" s="137"/>
      <c r="HLW235" s="137"/>
      <c r="HLX235" s="137"/>
      <c r="HLY235" s="137"/>
      <c r="HLZ235" s="137"/>
      <c r="HMA235" s="137"/>
      <c r="HMB235" s="137"/>
      <c r="HMC235" s="137"/>
      <c r="HMD235" s="137"/>
      <c r="HME235" s="137"/>
      <c r="HMF235" s="137"/>
      <c r="HMG235" s="137"/>
      <c r="HMH235" s="137"/>
      <c r="HMI235" s="137"/>
      <c r="HMJ235" s="137"/>
      <c r="HMK235" s="137"/>
      <c r="HML235" s="137"/>
      <c r="HMM235" s="137"/>
      <c r="HMN235" s="137"/>
      <c r="HMO235" s="137"/>
      <c r="HMP235" s="137"/>
      <c r="HMQ235" s="137"/>
      <c r="HMR235" s="137"/>
      <c r="HMS235" s="137"/>
      <c r="HMT235" s="137"/>
      <c r="HMU235" s="137"/>
      <c r="HMV235" s="137"/>
      <c r="HMW235" s="137"/>
      <c r="HMX235" s="137"/>
      <c r="HMY235" s="137"/>
      <c r="HMZ235" s="137"/>
      <c r="HNA235" s="137"/>
      <c r="HNB235" s="137"/>
      <c r="HNC235" s="137"/>
      <c r="HND235" s="137"/>
      <c r="HNE235" s="137"/>
      <c r="HNF235" s="137"/>
      <c r="HNG235" s="137"/>
      <c r="HNH235" s="137"/>
      <c r="HNI235" s="137"/>
      <c r="HNJ235" s="137"/>
      <c r="HNK235" s="137"/>
      <c r="HNL235" s="137"/>
      <c r="HNM235" s="137"/>
      <c r="HNN235" s="137"/>
      <c r="HNO235" s="137"/>
      <c r="HNP235" s="137"/>
      <c r="HNQ235" s="137"/>
      <c r="HNR235" s="137"/>
      <c r="HNS235" s="137"/>
      <c r="HNT235" s="137"/>
      <c r="HNU235" s="137"/>
      <c r="HNV235" s="137"/>
      <c r="HNW235" s="137"/>
      <c r="HNX235" s="137"/>
      <c r="HNY235" s="137"/>
      <c r="HNZ235" s="137"/>
      <c r="HOA235" s="137"/>
      <c r="HOB235" s="137"/>
      <c r="HOC235" s="137"/>
      <c r="HOD235" s="137"/>
      <c r="HOE235" s="137"/>
      <c r="HOF235" s="137"/>
      <c r="HOG235" s="137"/>
      <c r="HOH235" s="137"/>
      <c r="HOI235" s="137"/>
      <c r="HOJ235" s="137"/>
      <c r="HOK235" s="137"/>
      <c r="HOL235" s="137"/>
      <c r="HOM235" s="137"/>
      <c r="HON235" s="137"/>
      <c r="HOO235" s="137"/>
      <c r="HOP235" s="137"/>
      <c r="HOQ235" s="137"/>
      <c r="HOR235" s="137"/>
      <c r="HOS235" s="137"/>
      <c r="HOT235" s="137"/>
      <c r="HOU235" s="137"/>
      <c r="HOV235" s="137"/>
      <c r="HOW235" s="137"/>
      <c r="HOX235" s="137"/>
      <c r="HOY235" s="137"/>
      <c r="HOZ235" s="137"/>
      <c r="HPA235" s="137"/>
      <c r="HPB235" s="137"/>
      <c r="HPC235" s="137"/>
      <c r="HPD235" s="137"/>
      <c r="HPE235" s="137"/>
      <c r="HPF235" s="137"/>
      <c r="HPG235" s="137"/>
      <c r="HPH235" s="137"/>
      <c r="HPI235" s="137"/>
      <c r="HPJ235" s="137"/>
      <c r="HPK235" s="137"/>
      <c r="HPL235" s="137"/>
      <c r="HPM235" s="137"/>
      <c r="HPN235" s="137"/>
      <c r="HPO235" s="137"/>
      <c r="HPP235" s="137"/>
      <c r="HPQ235" s="137"/>
      <c r="HPR235" s="137"/>
      <c r="HPS235" s="137"/>
      <c r="HPT235" s="137"/>
      <c r="HPU235" s="137"/>
      <c r="HPV235" s="137"/>
      <c r="HPW235" s="137"/>
      <c r="HPX235" s="137"/>
      <c r="HPY235" s="137"/>
      <c r="HPZ235" s="137"/>
      <c r="HQA235" s="137"/>
      <c r="HQB235" s="137"/>
      <c r="HQC235" s="137"/>
      <c r="HQD235" s="137"/>
      <c r="HQE235" s="137"/>
      <c r="HQF235" s="137"/>
      <c r="HQG235" s="137"/>
      <c r="HQH235" s="137"/>
      <c r="HQI235" s="137"/>
      <c r="HQJ235" s="137"/>
      <c r="HQK235" s="137"/>
      <c r="HQL235" s="137"/>
      <c r="HQM235" s="137"/>
      <c r="HQN235" s="137"/>
      <c r="HQO235" s="137"/>
      <c r="HQP235" s="137"/>
      <c r="HQQ235" s="137"/>
      <c r="HQR235" s="137"/>
      <c r="HQS235" s="137"/>
      <c r="HQT235" s="137"/>
      <c r="HQU235" s="137"/>
      <c r="HQV235" s="137"/>
      <c r="HQW235" s="137"/>
      <c r="HQX235" s="137"/>
      <c r="HQY235" s="137"/>
      <c r="HQZ235" s="137"/>
      <c r="HRA235" s="137"/>
      <c r="HRB235" s="137"/>
      <c r="HRC235" s="137"/>
      <c r="HRD235" s="137"/>
      <c r="HRE235" s="137"/>
      <c r="HRF235" s="137"/>
      <c r="HRG235" s="137"/>
      <c r="HRH235" s="137"/>
      <c r="HRI235" s="137"/>
      <c r="HRJ235" s="137"/>
      <c r="HRK235" s="137"/>
      <c r="HRL235" s="137"/>
      <c r="HRM235" s="137"/>
      <c r="HRN235" s="137"/>
      <c r="HRO235" s="137"/>
      <c r="HRP235" s="137"/>
      <c r="HRQ235" s="137"/>
      <c r="HRR235" s="137"/>
      <c r="HRS235" s="137"/>
      <c r="HRT235" s="137"/>
      <c r="HRU235" s="137"/>
      <c r="HRV235" s="137"/>
      <c r="HRW235" s="137"/>
      <c r="HRX235" s="137"/>
      <c r="HRY235" s="137"/>
      <c r="HRZ235" s="137"/>
      <c r="HSA235" s="137"/>
      <c r="HSB235" s="137"/>
      <c r="HSC235" s="137"/>
      <c r="HSD235" s="137"/>
      <c r="HSE235" s="137"/>
      <c r="HSF235" s="137"/>
      <c r="HSG235" s="137"/>
      <c r="HSH235" s="137"/>
      <c r="HSI235" s="137"/>
      <c r="HSJ235" s="137"/>
      <c r="HSK235" s="137"/>
      <c r="HSL235" s="137"/>
      <c r="HSM235" s="137"/>
      <c r="HSN235" s="137"/>
      <c r="HSO235" s="137"/>
      <c r="HSP235" s="137"/>
      <c r="HSQ235" s="137"/>
      <c r="HSR235" s="137"/>
      <c r="HSS235" s="137"/>
      <c r="HST235" s="137"/>
      <c r="HSU235" s="137"/>
      <c r="HSV235" s="137"/>
      <c r="HSW235" s="137"/>
      <c r="HSX235" s="137"/>
      <c r="HSY235" s="137"/>
      <c r="HSZ235" s="137"/>
      <c r="HTA235" s="137"/>
      <c r="HTB235" s="137"/>
      <c r="HTC235" s="137"/>
      <c r="HTD235" s="137"/>
      <c r="HTE235" s="137"/>
      <c r="HTF235" s="137"/>
      <c r="HTG235" s="137"/>
      <c r="HTH235" s="137"/>
      <c r="HTI235" s="137"/>
      <c r="HTJ235" s="137"/>
      <c r="HTK235" s="137"/>
      <c r="HTL235" s="137"/>
      <c r="HTM235" s="137"/>
      <c r="HTN235" s="137"/>
      <c r="HTO235" s="137"/>
      <c r="HTP235" s="137"/>
      <c r="HTQ235" s="137"/>
      <c r="HTR235" s="137"/>
      <c r="HTS235" s="137"/>
      <c r="HTT235" s="137"/>
      <c r="HTU235" s="137"/>
      <c r="HTV235" s="137"/>
      <c r="HTW235" s="137"/>
      <c r="HTX235" s="137"/>
      <c r="HTY235" s="137"/>
      <c r="HTZ235" s="137"/>
      <c r="HUA235" s="137"/>
      <c r="HUB235" s="137"/>
      <c r="HUC235" s="137"/>
      <c r="HUD235" s="137"/>
      <c r="HUE235" s="137"/>
      <c r="HUF235" s="137"/>
      <c r="HUG235" s="137"/>
      <c r="HUH235" s="137"/>
      <c r="HUI235" s="137"/>
      <c r="HUJ235" s="137"/>
      <c r="HUK235" s="137"/>
      <c r="HUL235" s="137"/>
      <c r="HUM235" s="137"/>
      <c r="HUN235" s="137"/>
      <c r="HUO235" s="137"/>
      <c r="HUP235" s="137"/>
      <c r="HUQ235" s="137"/>
      <c r="HUR235" s="137"/>
      <c r="HUS235" s="137"/>
      <c r="HUT235" s="137"/>
      <c r="HUU235" s="137"/>
      <c r="HUV235" s="137"/>
      <c r="HUW235" s="137"/>
      <c r="HUX235" s="137"/>
      <c r="HUY235" s="137"/>
      <c r="HUZ235" s="137"/>
      <c r="HVA235" s="137"/>
      <c r="HVB235" s="137"/>
      <c r="HVC235" s="137"/>
      <c r="HVD235" s="137"/>
      <c r="HVE235" s="137"/>
      <c r="HVF235" s="137"/>
      <c r="HVG235" s="137"/>
      <c r="HVH235" s="137"/>
      <c r="HVI235" s="137"/>
      <c r="HVJ235" s="137"/>
      <c r="HVK235" s="137"/>
      <c r="HVL235" s="137"/>
      <c r="HVM235" s="137"/>
      <c r="HVN235" s="137"/>
      <c r="HVO235" s="137"/>
      <c r="HVP235" s="137"/>
      <c r="HVQ235" s="137"/>
      <c r="HVR235" s="137"/>
      <c r="HVS235" s="137"/>
      <c r="HVT235" s="137"/>
      <c r="HVU235" s="137"/>
      <c r="HVV235" s="137"/>
      <c r="HVW235" s="137"/>
      <c r="HVX235" s="137"/>
      <c r="HVY235" s="137"/>
      <c r="HVZ235" s="137"/>
      <c r="HWA235" s="137"/>
      <c r="HWB235" s="137"/>
      <c r="HWC235" s="137"/>
      <c r="HWD235" s="137"/>
      <c r="HWE235" s="137"/>
      <c r="HWF235" s="137"/>
      <c r="HWG235" s="137"/>
      <c r="HWH235" s="137"/>
      <c r="HWI235" s="137"/>
      <c r="HWJ235" s="137"/>
      <c r="HWK235" s="137"/>
      <c r="HWL235" s="137"/>
      <c r="HWM235" s="137"/>
      <c r="HWN235" s="137"/>
      <c r="HWO235" s="137"/>
      <c r="HWP235" s="137"/>
      <c r="HWQ235" s="137"/>
      <c r="HWR235" s="137"/>
      <c r="HWS235" s="137"/>
      <c r="HWT235" s="137"/>
      <c r="HWU235" s="137"/>
      <c r="HWV235" s="137"/>
      <c r="HWW235" s="137"/>
      <c r="HWX235" s="137"/>
      <c r="HWY235" s="137"/>
      <c r="HWZ235" s="137"/>
      <c r="HXA235" s="137"/>
      <c r="HXB235" s="137"/>
      <c r="HXC235" s="137"/>
      <c r="HXD235" s="137"/>
      <c r="HXE235" s="137"/>
      <c r="HXF235" s="137"/>
      <c r="HXG235" s="137"/>
      <c r="HXH235" s="137"/>
      <c r="HXI235" s="137"/>
      <c r="HXJ235" s="137"/>
      <c r="HXK235" s="137"/>
      <c r="HXL235" s="137"/>
      <c r="HXM235" s="137"/>
      <c r="HXN235" s="137"/>
      <c r="HXO235" s="137"/>
      <c r="HXP235" s="137"/>
      <c r="HXQ235" s="137"/>
      <c r="HXR235" s="137"/>
      <c r="HXS235" s="137"/>
      <c r="HXT235" s="137"/>
      <c r="HXU235" s="137"/>
      <c r="HXV235" s="137"/>
      <c r="HXW235" s="137"/>
      <c r="HXX235" s="137"/>
      <c r="HXY235" s="137"/>
      <c r="HXZ235" s="137"/>
      <c r="HYA235" s="137"/>
      <c r="HYB235" s="137"/>
      <c r="HYC235" s="137"/>
      <c r="HYD235" s="137"/>
      <c r="HYE235" s="137"/>
      <c r="HYF235" s="137"/>
      <c r="HYG235" s="137"/>
      <c r="HYH235" s="137"/>
      <c r="HYI235" s="137"/>
      <c r="HYJ235" s="137"/>
      <c r="HYK235" s="137"/>
      <c r="HYL235" s="137"/>
      <c r="HYM235" s="137"/>
      <c r="HYN235" s="137"/>
      <c r="HYO235" s="137"/>
      <c r="HYP235" s="137"/>
      <c r="HYQ235" s="137"/>
      <c r="HYR235" s="137"/>
      <c r="HYS235" s="137"/>
      <c r="HYT235" s="137"/>
      <c r="HYU235" s="137"/>
      <c r="HYV235" s="137"/>
      <c r="HYW235" s="137"/>
      <c r="HYX235" s="137"/>
      <c r="HYY235" s="137"/>
      <c r="HYZ235" s="137"/>
      <c r="HZA235" s="137"/>
      <c r="HZB235" s="137"/>
      <c r="HZC235" s="137"/>
      <c r="HZD235" s="137"/>
      <c r="HZE235" s="137"/>
      <c r="HZF235" s="137"/>
      <c r="HZG235" s="137"/>
      <c r="HZH235" s="137"/>
      <c r="HZI235" s="137"/>
      <c r="HZJ235" s="137"/>
      <c r="HZK235" s="137"/>
      <c r="HZL235" s="137"/>
      <c r="HZM235" s="137"/>
      <c r="HZN235" s="137"/>
      <c r="HZO235" s="137"/>
      <c r="HZP235" s="137"/>
      <c r="HZQ235" s="137"/>
      <c r="HZR235" s="137"/>
      <c r="HZS235" s="137"/>
      <c r="HZT235" s="137"/>
      <c r="HZU235" s="137"/>
      <c r="HZV235" s="137"/>
      <c r="HZW235" s="137"/>
      <c r="HZX235" s="137"/>
      <c r="HZY235" s="137"/>
      <c r="HZZ235" s="137"/>
      <c r="IAA235" s="137"/>
      <c r="IAB235" s="137"/>
      <c r="IAC235" s="137"/>
      <c r="IAD235" s="137"/>
      <c r="IAE235" s="137"/>
      <c r="IAF235" s="137"/>
      <c r="IAG235" s="137"/>
      <c r="IAH235" s="137"/>
      <c r="IAI235" s="137"/>
      <c r="IAJ235" s="137"/>
      <c r="IAK235" s="137"/>
      <c r="IAL235" s="137"/>
      <c r="IAM235" s="137"/>
      <c r="IAN235" s="137"/>
      <c r="IAO235" s="137"/>
      <c r="IAP235" s="137"/>
      <c r="IAQ235" s="137"/>
      <c r="IAR235" s="137"/>
      <c r="IAS235" s="137"/>
      <c r="IAT235" s="137"/>
      <c r="IAU235" s="137"/>
      <c r="IAV235" s="137"/>
      <c r="IAW235" s="137"/>
      <c r="IAX235" s="137"/>
      <c r="IAY235" s="137"/>
      <c r="IAZ235" s="137"/>
      <c r="IBA235" s="137"/>
      <c r="IBB235" s="137"/>
      <c r="IBC235" s="137"/>
      <c r="IBD235" s="137"/>
      <c r="IBE235" s="137"/>
      <c r="IBF235" s="137"/>
      <c r="IBG235" s="137"/>
      <c r="IBH235" s="137"/>
      <c r="IBI235" s="137"/>
      <c r="IBJ235" s="137"/>
      <c r="IBK235" s="137"/>
      <c r="IBL235" s="137"/>
      <c r="IBM235" s="137"/>
      <c r="IBN235" s="137"/>
      <c r="IBO235" s="137"/>
      <c r="IBP235" s="137"/>
      <c r="IBQ235" s="137"/>
      <c r="IBR235" s="137"/>
      <c r="IBS235" s="137"/>
      <c r="IBT235" s="137"/>
      <c r="IBU235" s="137"/>
      <c r="IBV235" s="137"/>
      <c r="IBW235" s="137"/>
      <c r="IBX235" s="137"/>
      <c r="IBY235" s="137"/>
      <c r="IBZ235" s="137"/>
      <c r="ICA235" s="137"/>
      <c r="ICB235" s="137"/>
      <c r="ICC235" s="137"/>
      <c r="ICD235" s="137"/>
      <c r="ICE235" s="137"/>
      <c r="ICF235" s="137"/>
      <c r="ICG235" s="137"/>
      <c r="ICH235" s="137"/>
      <c r="ICI235" s="137"/>
      <c r="ICJ235" s="137"/>
      <c r="ICK235" s="137"/>
      <c r="ICL235" s="137"/>
      <c r="ICM235" s="137"/>
      <c r="ICN235" s="137"/>
      <c r="ICO235" s="137"/>
      <c r="ICP235" s="137"/>
      <c r="ICQ235" s="137"/>
      <c r="ICR235" s="137"/>
      <c r="ICS235" s="137"/>
      <c r="ICT235" s="137"/>
      <c r="ICU235" s="137"/>
      <c r="ICV235" s="137"/>
      <c r="ICW235" s="137"/>
      <c r="ICX235" s="137"/>
      <c r="ICY235" s="137"/>
      <c r="ICZ235" s="137"/>
      <c r="IDA235" s="137"/>
      <c r="IDB235" s="137"/>
      <c r="IDC235" s="137"/>
      <c r="IDD235" s="137"/>
      <c r="IDE235" s="137"/>
      <c r="IDF235" s="137"/>
      <c r="IDG235" s="137"/>
      <c r="IDH235" s="137"/>
      <c r="IDI235" s="137"/>
      <c r="IDJ235" s="137"/>
      <c r="IDK235" s="137"/>
      <c r="IDL235" s="137"/>
      <c r="IDM235" s="137"/>
      <c r="IDN235" s="137"/>
      <c r="IDO235" s="137"/>
      <c r="IDP235" s="137"/>
      <c r="IDQ235" s="137"/>
      <c r="IDR235" s="137"/>
      <c r="IDS235" s="137"/>
      <c r="IDT235" s="137"/>
      <c r="IDU235" s="137"/>
      <c r="IDV235" s="137"/>
      <c r="IDW235" s="137"/>
      <c r="IDX235" s="137"/>
      <c r="IDY235" s="137"/>
      <c r="IDZ235" s="137"/>
      <c r="IEA235" s="137"/>
      <c r="IEB235" s="137"/>
      <c r="IEC235" s="137"/>
      <c r="IED235" s="137"/>
      <c r="IEE235" s="137"/>
      <c r="IEF235" s="137"/>
      <c r="IEG235" s="137"/>
      <c r="IEH235" s="137"/>
      <c r="IEI235" s="137"/>
      <c r="IEJ235" s="137"/>
      <c r="IEK235" s="137"/>
      <c r="IEL235" s="137"/>
      <c r="IEM235" s="137"/>
      <c r="IEN235" s="137"/>
      <c r="IEO235" s="137"/>
      <c r="IEP235" s="137"/>
      <c r="IEQ235" s="137"/>
      <c r="IER235" s="137"/>
      <c r="IES235" s="137"/>
      <c r="IET235" s="137"/>
      <c r="IEU235" s="137"/>
      <c r="IEV235" s="137"/>
      <c r="IEW235" s="137"/>
      <c r="IEX235" s="137"/>
      <c r="IEY235" s="137"/>
      <c r="IEZ235" s="137"/>
      <c r="IFA235" s="137"/>
      <c r="IFB235" s="137"/>
      <c r="IFC235" s="137"/>
      <c r="IFD235" s="137"/>
      <c r="IFE235" s="137"/>
      <c r="IFF235" s="137"/>
      <c r="IFG235" s="137"/>
      <c r="IFH235" s="137"/>
      <c r="IFI235" s="137"/>
      <c r="IFJ235" s="137"/>
      <c r="IFK235" s="137"/>
      <c r="IFL235" s="137"/>
      <c r="IFM235" s="137"/>
      <c r="IFN235" s="137"/>
      <c r="IFO235" s="137"/>
      <c r="IFP235" s="137"/>
      <c r="IFQ235" s="137"/>
      <c r="IFR235" s="137"/>
      <c r="IFS235" s="137"/>
      <c r="IFT235" s="137"/>
      <c r="IFU235" s="137"/>
      <c r="IFV235" s="137"/>
      <c r="IFW235" s="137"/>
      <c r="IFX235" s="137"/>
      <c r="IFY235" s="137"/>
      <c r="IFZ235" s="137"/>
      <c r="IGA235" s="137"/>
      <c r="IGB235" s="137"/>
      <c r="IGC235" s="137"/>
      <c r="IGD235" s="137"/>
      <c r="IGE235" s="137"/>
      <c r="IGF235" s="137"/>
      <c r="IGG235" s="137"/>
      <c r="IGH235" s="137"/>
      <c r="IGI235" s="137"/>
      <c r="IGJ235" s="137"/>
      <c r="IGK235" s="137"/>
      <c r="IGL235" s="137"/>
      <c r="IGM235" s="137"/>
      <c r="IGN235" s="137"/>
      <c r="IGO235" s="137"/>
      <c r="IGP235" s="137"/>
      <c r="IGQ235" s="137"/>
      <c r="IGR235" s="137"/>
      <c r="IGS235" s="137"/>
      <c r="IGT235" s="137"/>
      <c r="IGU235" s="137"/>
      <c r="IGV235" s="137"/>
      <c r="IGW235" s="137"/>
      <c r="IGX235" s="137"/>
      <c r="IGY235" s="137"/>
      <c r="IGZ235" s="137"/>
      <c r="IHA235" s="137"/>
      <c r="IHB235" s="137"/>
      <c r="IHC235" s="137"/>
      <c r="IHD235" s="137"/>
      <c r="IHE235" s="137"/>
      <c r="IHF235" s="137"/>
      <c r="IHG235" s="137"/>
      <c r="IHH235" s="137"/>
      <c r="IHI235" s="137"/>
      <c r="IHJ235" s="137"/>
      <c r="IHK235" s="137"/>
      <c r="IHL235" s="137"/>
      <c r="IHM235" s="137"/>
      <c r="IHN235" s="137"/>
      <c r="IHO235" s="137"/>
      <c r="IHP235" s="137"/>
      <c r="IHQ235" s="137"/>
      <c r="IHR235" s="137"/>
      <c r="IHS235" s="137"/>
      <c r="IHT235" s="137"/>
      <c r="IHU235" s="137"/>
      <c r="IHV235" s="137"/>
      <c r="IHW235" s="137"/>
      <c r="IHX235" s="137"/>
      <c r="IHY235" s="137"/>
      <c r="IHZ235" s="137"/>
      <c r="IIA235" s="137"/>
      <c r="IIB235" s="137"/>
      <c r="IIC235" s="137"/>
      <c r="IID235" s="137"/>
      <c r="IIE235" s="137"/>
      <c r="IIF235" s="137"/>
      <c r="IIG235" s="137"/>
      <c r="IIH235" s="137"/>
      <c r="III235" s="137"/>
      <c r="IIJ235" s="137"/>
      <c r="IIK235" s="137"/>
      <c r="IIL235" s="137"/>
      <c r="IIM235" s="137"/>
      <c r="IIN235" s="137"/>
      <c r="IIO235" s="137"/>
      <c r="IIP235" s="137"/>
      <c r="IIQ235" s="137"/>
      <c r="IIR235" s="137"/>
      <c r="IIS235" s="137"/>
      <c r="IIT235" s="137"/>
      <c r="IIU235" s="137"/>
      <c r="IIV235" s="137"/>
      <c r="IIW235" s="137"/>
      <c r="IIX235" s="137"/>
      <c r="IIY235" s="137"/>
      <c r="IIZ235" s="137"/>
      <c r="IJA235" s="137"/>
      <c r="IJB235" s="137"/>
      <c r="IJC235" s="137"/>
      <c r="IJD235" s="137"/>
      <c r="IJE235" s="137"/>
      <c r="IJF235" s="137"/>
      <c r="IJG235" s="137"/>
      <c r="IJH235" s="137"/>
      <c r="IJI235" s="137"/>
      <c r="IJJ235" s="137"/>
      <c r="IJK235" s="137"/>
      <c r="IJL235" s="137"/>
      <c r="IJM235" s="137"/>
      <c r="IJN235" s="137"/>
      <c r="IJO235" s="137"/>
      <c r="IJP235" s="137"/>
      <c r="IJQ235" s="137"/>
      <c r="IJR235" s="137"/>
      <c r="IJS235" s="137"/>
      <c r="IJT235" s="137"/>
      <c r="IJU235" s="137"/>
      <c r="IJV235" s="137"/>
      <c r="IJW235" s="137"/>
      <c r="IJX235" s="137"/>
      <c r="IJY235" s="137"/>
      <c r="IJZ235" s="137"/>
      <c r="IKA235" s="137"/>
      <c r="IKB235" s="137"/>
      <c r="IKC235" s="137"/>
      <c r="IKD235" s="137"/>
      <c r="IKE235" s="137"/>
      <c r="IKF235" s="137"/>
      <c r="IKG235" s="137"/>
      <c r="IKH235" s="137"/>
      <c r="IKI235" s="137"/>
      <c r="IKJ235" s="137"/>
      <c r="IKK235" s="137"/>
      <c r="IKL235" s="137"/>
      <c r="IKM235" s="137"/>
      <c r="IKN235" s="137"/>
      <c r="IKO235" s="137"/>
      <c r="IKP235" s="137"/>
      <c r="IKQ235" s="137"/>
      <c r="IKR235" s="137"/>
      <c r="IKS235" s="137"/>
      <c r="IKT235" s="137"/>
      <c r="IKU235" s="137"/>
      <c r="IKV235" s="137"/>
      <c r="IKW235" s="137"/>
      <c r="IKX235" s="137"/>
      <c r="IKY235" s="137"/>
      <c r="IKZ235" s="137"/>
      <c r="ILA235" s="137"/>
      <c r="ILB235" s="137"/>
      <c r="ILC235" s="137"/>
      <c r="ILD235" s="137"/>
      <c r="ILE235" s="137"/>
      <c r="ILF235" s="137"/>
      <c r="ILG235" s="137"/>
      <c r="ILH235" s="137"/>
      <c r="ILI235" s="137"/>
      <c r="ILJ235" s="137"/>
      <c r="ILK235" s="137"/>
      <c r="ILL235" s="137"/>
      <c r="ILM235" s="137"/>
      <c r="ILN235" s="137"/>
      <c r="ILO235" s="137"/>
      <c r="ILP235" s="137"/>
      <c r="ILQ235" s="137"/>
      <c r="ILR235" s="137"/>
      <c r="ILS235" s="137"/>
      <c r="ILT235" s="137"/>
      <c r="ILU235" s="137"/>
      <c r="ILV235" s="137"/>
      <c r="ILW235" s="137"/>
      <c r="ILX235" s="137"/>
      <c r="ILY235" s="137"/>
      <c r="ILZ235" s="137"/>
      <c r="IMA235" s="137"/>
      <c r="IMB235" s="137"/>
      <c r="IMC235" s="137"/>
      <c r="IMD235" s="137"/>
      <c r="IME235" s="137"/>
      <c r="IMF235" s="137"/>
      <c r="IMG235" s="137"/>
      <c r="IMH235" s="137"/>
      <c r="IMI235" s="137"/>
      <c r="IMJ235" s="137"/>
      <c r="IMK235" s="137"/>
      <c r="IML235" s="137"/>
      <c r="IMM235" s="137"/>
      <c r="IMN235" s="137"/>
      <c r="IMO235" s="137"/>
      <c r="IMP235" s="137"/>
      <c r="IMQ235" s="137"/>
      <c r="IMR235" s="137"/>
      <c r="IMS235" s="137"/>
      <c r="IMT235" s="137"/>
      <c r="IMU235" s="137"/>
      <c r="IMV235" s="137"/>
      <c r="IMW235" s="137"/>
      <c r="IMX235" s="137"/>
      <c r="IMY235" s="137"/>
      <c r="IMZ235" s="137"/>
      <c r="INA235" s="137"/>
      <c r="INB235" s="137"/>
      <c r="INC235" s="137"/>
      <c r="IND235" s="137"/>
      <c r="INE235" s="137"/>
      <c r="INF235" s="137"/>
      <c r="ING235" s="137"/>
      <c r="INH235" s="137"/>
      <c r="INI235" s="137"/>
      <c r="INJ235" s="137"/>
      <c r="INK235" s="137"/>
      <c r="INL235" s="137"/>
      <c r="INM235" s="137"/>
      <c r="INN235" s="137"/>
      <c r="INO235" s="137"/>
      <c r="INP235" s="137"/>
      <c r="INQ235" s="137"/>
      <c r="INR235" s="137"/>
      <c r="INS235" s="137"/>
      <c r="INT235" s="137"/>
      <c r="INU235" s="137"/>
      <c r="INV235" s="137"/>
      <c r="INW235" s="137"/>
      <c r="INX235" s="137"/>
      <c r="INY235" s="137"/>
      <c r="INZ235" s="137"/>
      <c r="IOA235" s="137"/>
      <c r="IOB235" s="137"/>
      <c r="IOC235" s="137"/>
      <c r="IOD235" s="137"/>
      <c r="IOE235" s="137"/>
      <c r="IOF235" s="137"/>
      <c r="IOG235" s="137"/>
      <c r="IOH235" s="137"/>
      <c r="IOI235" s="137"/>
      <c r="IOJ235" s="137"/>
      <c r="IOK235" s="137"/>
      <c r="IOL235" s="137"/>
      <c r="IOM235" s="137"/>
      <c r="ION235" s="137"/>
      <c r="IOO235" s="137"/>
      <c r="IOP235" s="137"/>
      <c r="IOQ235" s="137"/>
      <c r="IOR235" s="137"/>
      <c r="IOS235" s="137"/>
      <c r="IOT235" s="137"/>
      <c r="IOU235" s="137"/>
      <c r="IOV235" s="137"/>
      <c r="IOW235" s="137"/>
      <c r="IOX235" s="137"/>
      <c r="IOY235" s="137"/>
      <c r="IOZ235" s="137"/>
      <c r="IPA235" s="137"/>
      <c r="IPB235" s="137"/>
      <c r="IPC235" s="137"/>
      <c r="IPD235" s="137"/>
      <c r="IPE235" s="137"/>
      <c r="IPF235" s="137"/>
      <c r="IPG235" s="137"/>
      <c r="IPH235" s="137"/>
      <c r="IPI235" s="137"/>
      <c r="IPJ235" s="137"/>
      <c r="IPK235" s="137"/>
      <c r="IPL235" s="137"/>
      <c r="IPM235" s="137"/>
      <c r="IPN235" s="137"/>
      <c r="IPO235" s="137"/>
      <c r="IPP235" s="137"/>
      <c r="IPQ235" s="137"/>
      <c r="IPR235" s="137"/>
      <c r="IPS235" s="137"/>
      <c r="IPT235" s="137"/>
      <c r="IPU235" s="137"/>
      <c r="IPV235" s="137"/>
      <c r="IPW235" s="137"/>
      <c r="IPX235" s="137"/>
      <c r="IPY235" s="137"/>
      <c r="IPZ235" s="137"/>
      <c r="IQA235" s="137"/>
      <c r="IQB235" s="137"/>
      <c r="IQC235" s="137"/>
      <c r="IQD235" s="137"/>
      <c r="IQE235" s="137"/>
      <c r="IQF235" s="137"/>
      <c r="IQG235" s="137"/>
      <c r="IQH235" s="137"/>
      <c r="IQI235" s="137"/>
      <c r="IQJ235" s="137"/>
      <c r="IQK235" s="137"/>
      <c r="IQL235" s="137"/>
      <c r="IQM235" s="137"/>
      <c r="IQN235" s="137"/>
      <c r="IQO235" s="137"/>
      <c r="IQP235" s="137"/>
      <c r="IQQ235" s="137"/>
      <c r="IQR235" s="137"/>
      <c r="IQS235" s="137"/>
      <c r="IQT235" s="137"/>
      <c r="IQU235" s="137"/>
      <c r="IQV235" s="137"/>
      <c r="IQW235" s="137"/>
      <c r="IQX235" s="137"/>
      <c r="IQY235" s="137"/>
      <c r="IQZ235" s="137"/>
      <c r="IRA235" s="137"/>
      <c r="IRB235" s="137"/>
      <c r="IRC235" s="137"/>
      <c r="IRD235" s="137"/>
      <c r="IRE235" s="137"/>
      <c r="IRF235" s="137"/>
      <c r="IRG235" s="137"/>
      <c r="IRH235" s="137"/>
      <c r="IRI235" s="137"/>
      <c r="IRJ235" s="137"/>
      <c r="IRK235" s="137"/>
      <c r="IRL235" s="137"/>
      <c r="IRM235" s="137"/>
      <c r="IRN235" s="137"/>
      <c r="IRO235" s="137"/>
      <c r="IRP235" s="137"/>
      <c r="IRQ235" s="137"/>
      <c r="IRR235" s="137"/>
      <c r="IRS235" s="137"/>
      <c r="IRT235" s="137"/>
      <c r="IRU235" s="137"/>
      <c r="IRV235" s="137"/>
      <c r="IRW235" s="137"/>
      <c r="IRX235" s="137"/>
      <c r="IRY235" s="137"/>
      <c r="IRZ235" s="137"/>
      <c r="ISA235" s="137"/>
      <c r="ISB235" s="137"/>
      <c r="ISC235" s="137"/>
      <c r="ISD235" s="137"/>
      <c r="ISE235" s="137"/>
      <c r="ISF235" s="137"/>
      <c r="ISG235" s="137"/>
      <c r="ISH235" s="137"/>
      <c r="ISI235" s="137"/>
      <c r="ISJ235" s="137"/>
      <c r="ISK235" s="137"/>
      <c r="ISL235" s="137"/>
      <c r="ISM235" s="137"/>
      <c r="ISN235" s="137"/>
      <c r="ISO235" s="137"/>
      <c r="ISP235" s="137"/>
      <c r="ISQ235" s="137"/>
      <c r="ISR235" s="137"/>
      <c r="ISS235" s="137"/>
      <c r="IST235" s="137"/>
      <c r="ISU235" s="137"/>
      <c r="ISV235" s="137"/>
      <c r="ISW235" s="137"/>
      <c r="ISX235" s="137"/>
      <c r="ISY235" s="137"/>
      <c r="ISZ235" s="137"/>
      <c r="ITA235" s="137"/>
      <c r="ITB235" s="137"/>
      <c r="ITC235" s="137"/>
      <c r="ITD235" s="137"/>
      <c r="ITE235" s="137"/>
      <c r="ITF235" s="137"/>
      <c r="ITG235" s="137"/>
      <c r="ITH235" s="137"/>
      <c r="ITI235" s="137"/>
      <c r="ITJ235" s="137"/>
      <c r="ITK235" s="137"/>
      <c r="ITL235" s="137"/>
      <c r="ITM235" s="137"/>
      <c r="ITN235" s="137"/>
      <c r="ITO235" s="137"/>
      <c r="ITP235" s="137"/>
      <c r="ITQ235" s="137"/>
      <c r="ITR235" s="137"/>
      <c r="ITS235" s="137"/>
      <c r="ITT235" s="137"/>
      <c r="ITU235" s="137"/>
      <c r="ITV235" s="137"/>
      <c r="ITW235" s="137"/>
      <c r="ITX235" s="137"/>
      <c r="ITY235" s="137"/>
      <c r="ITZ235" s="137"/>
      <c r="IUA235" s="137"/>
      <c r="IUB235" s="137"/>
      <c r="IUC235" s="137"/>
      <c r="IUD235" s="137"/>
      <c r="IUE235" s="137"/>
      <c r="IUF235" s="137"/>
      <c r="IUG235" s="137"/>
      <c r="IUH235" s="137"/>
      <c r="IUI235" s="137"/>
      <c r="IUJ235" s="137"/>
      <c r="IUK235" s="137"/>
      <c r="IUL235" s="137"/>
      <c r="IUM235" s="137"/>
      <c r="IUN235" s="137"/>
      <c r="IUO235" s="137"/>
      <c r="IUP235" s="137"/>
      <c r="IUQ235" s="137"/>
      <c r="IUR235" s="137"/>
      <c r="IUS235" s="137"/>
      <c r="IUT235" s="137"/>
      <c r="IUU235" s="137"/>
      <c r="IUV235" s="137"/>
      <c r="IUW235" s="137"/>
      <c r="IUX235" s="137"/>
      <c r="IUY235" s="137"/>
      <c r="IUZ235" s="137"/>
      <c r="IVA235" s="137"/>
      <c r="IVB235" s="137"/>
      <c r="IVC235" s="137"/>
      <c r="IVD235" s="137"/>
      <c r="IVE235" s="137"/>
      <c r="IVF235" s="137"/>
      <c r="IVG235" s="137"/>
      <c r="IVH235" s="137"/>
      <c r="IVI235" s="137"/>
      <c r="IVJ235" s="137"/>
      <c r="IVK235" s="137"/>
      <c r="IVL235" s="137"/>
      <c r="IVM235" s="137"/>
      <c r="IVN235" s="137"/>
      <c r="IVO235" s="137"/>
      <c r="IVP235" s="137"/>
      <c r="IVQ235" s="137"/>
      <c r="IVR235" s="137"/>
      <c r="IVS235" s="137"/>
      <c r="IVT235" s="137"/>
      <c r="IVU235" s="137"/>
      <c r="IVV235" s="137"/>
      <c r="IVW235" s="137"/>
      <c r="IVX235" s="137"/>
      <c r="IVY235" s="137"/>
      <c r="IVZ235" s="137"/>
      <c r="IWA235" s="137"/>
      <c r="IWB235" s="137"/>
      <c r="IWC235" s="137"/>
      <c r="IWD235" s="137"/>
      <c r="IWE235" s="137"/>
      <c r="IWF235" s="137"/>
      <c r="IWG235" s="137"/>
      <c r="IWH235" s="137"/>
      <c r="IWI235" s="137"/>
      <c r="IWJ235" s="137"/>
      <c r="IWK235" s="137"/>
      <c r="IWL235" s="137"/>
      <c r="IWM235" s="137"/>
      <c r="IWN235" s="137"/>
      <c r="IWO235" s="137"/>
      <c r="IWP235" s="137"/>
      <c r="IWQ235" s="137"/>
      <c r="IWR235" s="137"/>
      <c r="IWS235" s="137"/>
      <c r="IWT235" s="137"/>
      <c r="IWU235" s="137"/>
      <c r="IWV235" s="137"/>
      <c r="IWW235" s="137"/>
      <c r="IWX235" s="137"/>
      <c r="IWY235" s="137"/>
      <c r="IWZ235" s="137"/>
      <c r="IXA235" s="137"/>
      <c r="IXB235" s="137"/>
      <c r="IXC235" s="137"/>
      <c r="IXD235" s="137"/>
      <c r="IXE235" s="137"/>
      <c r="IXF235" s="137"/>
      <c r="IXG235" s="137"/>
      <c r="IXH235" s="137"/>
      <c r="IXI235" s="137"/>
      <c r="IXJ235" s="137"/>
      <c r="IXK235" s="137"/>
      <c r="IXL235" s="137"/>
      <c r="IXM235" s="137"/>
      <c r="IXN235" s="137"/>
      <c r="IXO235" s="137"/>
      <c r="IXP235" s="137"/>
      <c r="IXQ235" s="137"/>
      <c r="IXR235" s="137"/>
      <c r="IXS235" s="137"/>
      <c r="IXT235" s="137"/>
      <c r="IXU235" s="137"/>
      <c r="IXV235" s="137"/>
      <c r="IXW235" s="137"/>
      <c r="IXX235" s="137"/>
      <c r="IXY235" s="137"/>
      <c r="IXZ235" s="137"/>
      <c r="IYA235" s="137"/>
      <c r="IYB235" s="137"/>
      <c r="IYC235" s="137"/>
      <c r="IYD235" s="137"/>
      <c r="IYE235" s="137"/>
      <c r="IYF235" s="137"/>
      <c r="IYG235" s="137"/>
      <c r="IYH235" s="137"/>
      <c r="IYI235" s="137"/>
      <c r="IYJ235" s="137"/>
      <c r="IYK235" s="137"/>
      <c r="IYL235" s="137"/>
      <c r="IYM235" s="137"/>
      <c r="IYN235" s="137"/>
      <c r="IYO235" s="137"/>
      <c r="IYP235" s="137"/>
      <c r="IYQ235" s="137"/>
      <c r="IYR235" s="137"/>
      <c r="IYS235" s="137"/>
      <c r="IYT235" s="137"/>
      <c r="IYU235" s="137"/>
      <c r="IYV235" s="137"/>
      <c r="IYW235" s="137"/>
      <c r="IYX235" s="137"/>
      <c r="IYY235" s="137"/>
      <c r="IYZ235" s="137"/>
      <c r="IZA235" s="137"/>
      <c r="IZB235" s="137"/>
      <c r="IZC235" s="137"/>
      <c r="IZD235" s="137"/>
      <c r="IZE235" s="137"/>
      <c r="IZF235" s="137"/>
      <c r="IZG235" s="137"/>
      <c r="IZH235" s="137"/>
      <c r="IZI235" s="137"/>
      <c r="IZJ235" s="137"/>
      <c r="IZK235" s="137"/>
      <c r="IZL235" s="137"/>
      <c r="IZM235" s="137"/>
      <c r="IZN235" s="137"/>
      <c r="IZO235" s="137"/>
      <c r="IZP235" s="137"/>
      <c r="IZQ235" s="137"/>
      <c r="IZR235" s="137"/>
      <c r="IZS235" s="137"/>
      <c r="IZT235" s="137"/>
      <c r="IZU235" s="137"/>
      <c r="IZV235" s="137"/>
      <c r="IZW235" s="137"/>
      <c r="IZX235" s="137"/>
      <c r="IZY235" s="137"/>
      <c r="IZZ235" s="137"/>
      <c r="JAA235" s="137"/>
      <c r="JAB235" s="137"/>
      <c r="JAC235" s="137"/>
      <c r="JAD235" s="137"/>
      <c r="JAE235" s="137"/>
      <c r="JAF235" s="137"/>
      <c r="JAG235" s="137"/>
      <c r="JAH235" s="137"/>
      <c r="JAI235" s="137"/>
      <c r="JAJ235" s="137"/>
      <c r="JAK235" s="137"/>
      <c r="JAL235" s="137"/>
      <c r="JAM235" s="137"/>
      <c r="JAN235" s="137"/>
      <c r="JAO235" s="137"/>
      <c r="JAP235" s="137"/>
      <c r="JAQ235" s="137"/>
      <c r="JAR235" s="137"/>
      <c r="JAS235" s="137"/>
      <c r="JAT235" s="137"/>
      <c r="JAU235" s="137"/>
      <c r="JAV235" s="137"/>
      <c r="JAW235" s="137"/>
      <c r="JAX235" s="137"/>
      <c r="JAY235" s="137"/>
      <c r="JAZ235" s="137"/>
      <c r="JBA235" s="137"/>
      <c r="JBB235" s="137"/>
      <c r="JBC235" s="137"/>
      <c r="JBD235" s="137"/>
      <c r="JBE235" s="137"/>
      <c r="JBF235" s="137"/>
      <c r="JBG235" s="137"/>
      <c r="JBH235" s="137"/>
      <c r="JBI235" s="137"/>
      <c r="JBJ235" s="137"/>
      <c r="JBK235" s="137"/>
      <c r="JBL235" s="137"/>
      <c r="JBM235" s="137"/>
      <c r="JBN235" s="137"/>
      <c r="JBO235" s="137"/>
      <c r="JBP235" s="137"/>
      <c r="JBQ235" s="137"/>
      <c r="JBR235" s="137"/>
      <c r="JBS235" s="137"/>
      <c r="JBT235" s="137"/>
      <c r="JBU235" s="137"/>
      <c r="JBV235" s="137"/>
      <c r="JBW235" s="137"/>
      <c r="JBX235" s="137"/>
      <c r="JBY235" s="137"/>
      <c r="JBZ235" s="137"/>
      <c r="JCA235" s="137"/>
      <c r="JCB235" s="137"/>
      <c r="JCC235" s="137"/>
      <c r="JCD235" s="137"/>
      <c r="JCE235" s="137"/>
      <c r="JCF235" s="137"/>
      <c r="JCG235" s="137"/>
      <c r="JCH235" s="137"/>
      <c r="JCI235" s="137"/>
      <c r="JCJ235" s="137"/>
      <c r="JCK235" s="137"/>
      <c r="JCL235" s="137"/>
      <c r="JCM235" s="137"/>
      <c r="JCN235" s="137"/>
      <c r="JCO235" s="137"/>
      <c r="JCP235" s="137"/>
      <c r="JCQ235" s="137"/>
      <c r="JCR235" s="137"/>
      <c r="JCS235" s="137"/>
      <c r="JCT235" s="137"/>
      <c r="JCU235" s="137"/>
      <c r="JCV235" s="137"/>
      <c r="JCW235" s="137"/>
      <c r="JCX235" s="137"/>
      <c r="JCY235" s="137"/>
      <c r="JCZ235" s="137"/>
      <c r="JDA235" s="137"/>
      <c r="JDB235" s="137"/>
      <c r="JDC235" s="137"/>
      <c r="JDD235" s="137"/>
      <c r="JDE235" s="137"/>
      <c r="JDF235" s="137"/>
      <c r="JDG235" s="137"/>
      <c r="JDH235" s="137"/>
      <c r="JDI235" s="137"/>
      <c r="JDJ235" s="137"/>
      <c r="JDK235" s="137"/>
      <c r="JDL235" s="137"/>
      <c r="JDM235" s="137"/>
      <c r="JDN235" s="137"/>
      <c r="JDO235" s="137"/>
      <c r="JDP235" s="137"/>
      <c r="JDQ235" s="137"/>
      <c r="JDR235" s="137"/>
      <c r="JDS235" s="137"/>
      <c r="JDT235" s="137"/>
      <c r="JDU235" s="137"/>
      <c r="JDV235" s="137"/>
      <c r="JDW235" s="137"/>
      <c r="JDX235" s="137"/>
      <c r="JDY235" s="137"/>
      <c r="JDZ235" s="137"/>
      <c r="JEA235" s="137"/>
      <c r="JEB235" s="137"/>
      <c r="JEC235" s="137"/>
      <c r="JED235" s="137"/>
      <c r="JEE235" s="137"/>
      <c r="JEF235" s="137"/>
      <c r="JEG235" s="137"/>
      <c r="JEH235" s="137"/>
      <c r="JEI235" s="137"/>
      <c r="JEJ235" s="137"/>
      <c r="JEK235" s="137"/>
      <c r="JEL235" s="137"/>
      <c r="JEM235" s="137"/>
      <c r="JEN235" s="137"/>
      <c r="JEO235" s="137"/>
      <c r="JEP235" s="137"/>
      <c r="JEQ235" s="137"/>
      <c r="JER235" s="137"/>
      <c r="JES235" s="137"/>
      <c r="JET235" s="137"/>
      <c r="JEU235" s="137"/>
      <c r="JEV235" s="137"/>
      <c r="JEW235" s="137"/>
      <c r="JEX235" s="137"/>
      <c r="JEY235" s="137"/>
      <c r="JEZ235" s="137"/>
      <c r="JFA235" s="137"/>
      <c r="JFB235" s="137"/>
      <c r="JFC235" s="137"/>
      <c r="JFD235" s="137"/>
      <c r="JFE235" s="137"/>
      <c r="JFF235" s="137"/>
      <c r="JFG235" s="137"/>
      <c r="JFH235" s="137"/>
      <c r="JFI235" s="137"/>
      <c r="JFJ235" s="137"/>
      <c r="JFK235" s="137"/>
      <c r="JFL235" s="137"/>
      <c r="JFM235" s="137"/>
      <c r="JFN235" s="137"/>
      <c r="JFO235" s="137"/>
      <c r="JFP235" s="137"/>
      <c r="JFQ235" s="137"/>
      <c r="JFR235" s="137"/>
      <c r="JFS235" s="137"/>
      <c r="JFT235" s="137"/>
      <c r="JFU235" s="137"/>
      <c r="JFV235" s="137"/>
      <c r="JFW235" s="137"/>
      <c r="JFX235" s="137"/>
      <c r="JFY235" s="137"/>
      <c r="JFZ235" s="137"/>
      <c r="JGA235" s="137"/>
      <c r="JGB235" s="137"/>
      <c r="JGC235" s="137"/>
      <c r="JGD235" s="137"/>
      <c r="JGE235" s="137"/>
      <c r="JGF235" s="137"/>
      <c r="JGG235" s="137"/>
      <c r="JGH235" s="137"/>
      <c r="JGI235" s="137"/>
      <c r="JGJ235" s="137"/>
      <c r="JGK235" s="137"/>
      <c r="JGL235" s="137"/>
      <c r="JGM235" s="137"/>
      <c r="JGN235" s="137"/>
      <c r="JGO235" s="137"/>
      <c r="JGP235" s="137"/>
      <c r="JGQ235" s="137"/>
      <c r="JGR235" s="137"/>
      <c r="JGS235" s="137"/>
      <c r="JGT235" s="137"/>
      <c r="JGU235" s="137"/>
      <c r="JGV235" s="137"/>
      <c r="JGW235" s="137"/>
      <c r="JGX235" s="137"/>
      <c r="JGY235" s="137"/>
      <c r="JGZ235" s="137"/>
      <c r="JHA235" s="137"/>
      <c r="JHB235" s="137"/>
      <c r="JHC235" s="137"/>
      <c r="JHD235" s="137"/>
      <c r="JHE235" s="137"/>
      <c r="JHF235" s="137"/>
      <c r="JHG235" s="137"/>
      <c r="JHH235" s="137"/>
      <c r="JHI235" s="137"/>
      <c r="JHJ235" s="137"/>
      <c r="JHK235" s="137"/>
      <c r="JHL235" s="137"/>
      <c r="JHM235" s="137"/>
      <c r="JHN235" s="137"/>
      <c r="JHO235" s="137"/>
      <c r="JHP235" s="137"/>
      <c r="JHQ235" s="137"/>
      <c r="JHR235" s="137"/>
      <c r="JHS235" s="137"/>
      <c r="JHT235" s="137"/>
      <c r="JHU235" s="137"/>
      <c r="JHV235" s="137"/>
      <c r="JHW235" s="137"/>
      <c r="JHX235" s="137"/>
      <c r="JHY235" s="137"/>
      <c r="JHZ235" s="137"/>
      <c r="JIA235" s="137"/>
      <c r="JIB235" s="137"/>
      <c r="JIC235" s="137"/>
      <c r="JID235" s="137"/>
      <c r="JIE235" s="137"/>
      <c r="JIF235" s="137"/>
      <c r="JIG235" s="137"/>
      <c r="JIH235" s="137"/>
      <c r="JII235" s="137"/>
      <c r="JIJ235" s="137"/>
      <c r="JIK235" s="137"/>
      <c r="JIL235" s="137"/>
      <c r="JIM235" s="137"/>
      <c r="JIN235" s="137"/>
      <c r="JIO235" s="137"/>
      <c r="JIP235" s="137"/>
      <c r="JIQ235" s="137"/>
      <c r="JIR235" s="137"/>
      <c r="JIS235" s="137"/>
      <c r="JIT235" s="137"/>
      <c r="JIU235" s="137"/>
      <c r="JIV235" s="137"/>
      <c r="JIW235" s="137"/>
      <c r="JIX235" s="137"/>
      <c r="JIY235" s="137"/>
      <c r="JIZ235" s="137"/>
      <c r="JJA235" s="137"/>
      <c r="JJB235" s="137"/>
      <c r="JJC235" s="137"/>
      <c r="JJD235" s="137"/>
      <c r="JJE235" s="137"/>
      <c r="JJF235" s="137"/>
      <c r="JJG235" s="137"/>
      <c r="JJH235" s="137"/>
      <c r="JJI235" s="137"/>
      <c r="JJJ235" s="137"/>
      <c r="JJK235" s="137"/>
      <c r="JJL235" s="137"/>
      <c r="JJM235" s="137"/>
      <c r="JJN235" s="137"/>
      <c r="JJO235" s="137"/>
      <c r="JJP235" s="137"/>
      <c r="JJQ235" s="137"/>
      <c r="JJR235" s="137"/>
      <c r="JJS235" s="137"/>
      <c r="JJT235" s="137"/>
      <c r="JJU235" s="137"/>
      <c r="JJV235" s="137"/>
      <c r="JJW235" s="137"/>
      <c r="JJX235" s="137"/>
      <c r="JJY235" s="137"/>
      <c r="JJZ235" s="137"/>
      <c r="JKA235" s="137"/>
      <c r="JKB235" s="137"/>
      <c r="JKC235" s="137"/>
      <c r="JKD235" s="137"/>
      <c r="JKE235" s="137"/>
      <c r="JKF235" s="137"/>
      <c r="JKG235" s="137"/>
      <c r="JKH235" s="137"/>
      <c r="JKI235" s="137"/>
      <c r="JKJ235" s="137"/>
      <c r="JKK235" s="137"/>
      <c r="JKL235" s="137"/>
      <c r="JKM235" s="137"/>
      <c r="JKN235" s="137"/>
      <c r="JKO235" s="137"/>
      <c r="JKP235" s="137"/>
      <c r="JKQ235" s="137"/>
      <c r="JKR235" s="137"/>
      <c r="JKS235" s="137"/>
      <c r="JKT235" s="137"/>
      <c r="JKU235" s="137"/>
      <c r="JKV235" s="137"/>
      <c r="JKW235" s="137"/>
      <c r="JKX235" s="137"/>
      <c r="JKY235" s="137"/>
      <c r="JKZ235" s="137"/>
      <c r="JLA235" s="137"/>
      <c r="JLB235" s="137"/>
      <c r="JLC235" s="137"/>
      <c r="JLD235" s="137"/>
      <c r="JLE235" s="137"/>
      <c r="JLF235" s="137"/>
      <c r="JLG235" s="137"/>
      <c r="JLH235" s="137"/>
      <c r="JLI235" s="137"/>
      <c r="JLJ235" s="137"/>
      <c r="JLK235" s="137"/>
      <c r="JLL235" s="137"/>
      <c r="JLM235" s="137"/>
      <c r="JLN235" s="137"/>
      <c r="JLO235" s="137"/>
      <c r="JLP235" s="137"/>
      <c r="JLQ235" s="137"/>
      <c r="JLR235" s="137"/>
      <c r="JLS235" s="137"/>
      <c r="JLT235" s="137"/>
      <c r="JLU235" s="137"/>
      <c r="JLV235" s="137"/>
      <c r="JLW235" s="137"/>
      <c r="JLX235" s="137"/>
      <c r="JLY235" s="137"/>
      <c r="JLZ235" s="137"/>
      <c r="JMA235" s="137"/>
      <c r="JMB235" s="137"/>
      <c r="JMC235" s="137"/>
      <c r="JMD235" s="137"/>
      <c r="JME235" s="137"/>
      <c r="JMF235" s="137"/>
      <c r="JMG235" s="137"/>
      <c r="JMH235" s="137"/>
      <c r="JMI235" s="137"/>
      <c r="JMJ235" s="137"/>
      <c r="JMK235" s="137"/>
      <c r="JML235" s="137"/>
      <c r="JMM235" s="137"/>
      <c r="JMN235" s="137"/>
      <c r="JMO235" s="137"/>
      <c r="JMP235" s="137"/>
      <c r="JMQ235" s="137"/>
      <c r="JMR235" s="137"/>
      <c r="JMS235" s="137"/>
      <c r="JMT235" s="137"/>
      <c r="JMU235" s="137"/>
      <c r="JMV235" s="137"/>
      <c r="JMW235" s="137"/>
      <c r="JMX235" s="137"/>
      <c r="JMY235" s="137"/>
      <c r="JMZ235" s="137"/>
      <c r="JNA235" s="137"/>
      <c r="JNB235" s="137"/>
      <c r="JNC235" s="137"/>
      <c r="JND235" s="137"/>
      <c r="JNE235" s="137"/>
      <c r="JNF235" s="137"/>
      <c r="JNG235" s="137"/>
      <c r="JNH235" s="137"/>
      <c r="JNI235" s="137"/>
      <c r="JNJ235" s="137"/>
      <c r="JNK235" s="137"/>
      <c r="JNL235" s="137"/>
      <c r="JNM235" s="137"/>
      <c r="JNN235" s="137"/>
      <c r="JNO235" s="137"/>
      <c r="JNP235" s="137"/>
      <c r="JNQ235" s="137"/>
      <c r="JNR235" s="137"/>
      <c r="JNS235" s="137"/>
      <c r="JNT235" s="137"/>
      <c r="JNU235" s="137"/>
      <c r="JNV235" s="137"/>
      <c r="JNW235" s="137"/>
      <c r="JNX235" s="137"/>
      <c r="JNY235" s="137"/>
      <c r="JNZ235" s="137"/>
      <c r="JOA235" s="137"/>
      <c r="JOB235" s="137"/>
      <c r="JOC235" s="137"/>
      <c r="JOD235" s="137"/>
      <c r="JOE235" s="137"/>
      <c r="JOF235" s="137"/>
      <c r="JOG235" s="137"/>
      <c r="JOH235" s="137"/>
      <c r="JOI235" s="137"/>
      <c r="JOJ235" s="137"/>
      <c r="JOK235" s="137"/>
      <c r="JOL235" s="137"/>
      <c r="JOM235" s="137"/>
      <c r="JON235" s="137"/>
      <c r="JOO235" s="137"/>
      <c r="JOP235" s="137"/>
      <c r="JOQ235" s="137"/>
      <c r="JOR235" s="137"/>
      <c r="JOS235" s="137"/>
      <c r="JOT235" s="137"/>
      <c r="JOU235" s="137"/>
      <c r="JOV235" s="137"/>
      <c r="JOW235" s="137"/>
      <c r="JOX235" s="137"/>
      <c r="JOY235" s="137"/>
      <c r="JOZ235" s="137"/>
      <c r="JPA235" s="137"/>
      <c r="JPB235" s="137"/>
      <c r="JPC235" s="137"/>
      <c r="JPD235" s="137"/>
      <c r="JPE235" s="137"/>
      <c r="JPF235" s="137"/>
      <c r="JPG235" s="137"/>
      <c r="JPH235" s="137"/>
      <c r="JPI235" s="137"/>
      <c r="JPJ235" s="137"/>
      <c r="JPK235" s="137"/>
      <c r="JPL235" s="137"/>
      <c r="JPM235" s="137"/>
      <c r="JPN235" s="137"/>
      <c r="JPO235" s="137"/>
      <c r="JPP235" s="137"/>
      <c r="JPQ235" s="137"/>
      <c r="JPR235" s="137"/>
      <c r="JPS235" s="137"/>
      <c r="JPT235" s="137"/>
      <c r="JPU235" s="137"/>
      <c r="JPV235" s="137"/>
      <c r="JPW235" s="137"/>
      <c r="JPX235" s="137"/>
      <c r="JPY235" s="137"/>
      <c r="JPZ235" s="137"/>
      <c r="JQA235" s="137"/>
      <c r="JQB235" s="137"/>
      <c r="JQC235" s="137"/>
      <c r="JQD235" s="137"/>
      <c r="JQE235" s="137"/>
      <c r="JQF235" s="137"/>
      <c r="JQG235" s="137"/>
      <c r="JQH235" s="137"/>
      <c r="JQI235" s="137"/>
      <c r="JQJ235" s="137"/>
      <c r="JQK235" s="137"/>
      <c r="JQL235" s="137"/>
      <c r="JQM235" s="137"/>
      <c r="JQN235" s="137"/>
      <c r="JQO235" s="137"/>
      <c r="JQP235" s="137"/>
      <c r="JQQ235" s="137"/>
      <c r="JQR235" s="137"/>
      <c r="JQS235" s="137"/>
      <c r="JQT235" s="137"/>
      <c r="JQU235" s="137"/>
      <c r="JQV235" s="137"/>
      <c r="JQW235" s="137"/>
      <c r="JQX235" s="137"/>
      <c r="JQY235" s="137"/>
      <c r="JQZ235" s="137"/>
      <c r="JRA235" s="137"/>
      <c r="JRB235" s="137"/>
      <c r="JRC235" s="137"/>
      <c r="JRD235" s="137"/>
      <c r="JRE235" s="137"/>
      <c r="JRF235" s="137"/>
      <c r="JRG235" s="137"/>
      <c r="JRH235" s="137"/>
      <c r="JRI235" s="137"/>
      <c r="JRJ235" s="137"/>
      <c r="JRK235" s="137"/>
      <c r="JRL235" s="137"/>
      <c r="JRM235" s="137"/>
      <c r="JRN235" s="137"/>
      <c r="JRO235" s="137"/>
      <c r="JRP235" s="137"/>
      <c r="JRQ235" s="137"/>
      <c r="JRR235" s="137"/>
      <c r="JRS235" s="137"/>
      <c r="JRT235" s="137"/>
      <c r="JRU235" s="137"/>
      <c r="JRV235" s="137"/>
      <c r="JRW235" s="137"/>
      <c r="JRX235" s="137"/>
      <c r="JRY235" s="137"/>
      <c r="JRZ235" s="137"/>
      <c r="JSA235" s="137"/>
      <c r="JSB235" s="137"/>
      <c r="JSC235" s="137"/>
      <c r="JSD235" s="137"/>
      <c r="JSE235" s="137"/>
      <c r="JSF235" s="137"/>
      <c r="JSG235" s="137"/>
      <c r="JSH235" s="137"/>
      <c r="JSI235" s="137"/>
      <c r="JSJ235" s="137"/>
      <c r="JSK235" s="137"/>
      <c r="JSL235" s="137"/>
      <c r="JSM235" s="137"/>
      <c r="JSN235" s="137"/>
      <c r="JSO235" s="137"/>
      <c r="JSP235" s="137"/>
      <c r="JSQ235" s="137"/>
      <c r="JSR235" s="137"/>
      <c r="JSS235" s="137"/>
      <c r="JST235" s="137"/>
      <c r="JSU235" s="137"/>
      <c r="JSV235" s="137"/>
      <c r="JSW235" s="137"/>
      <c r="JSX235" s="137"/>
      <c r="JSY235" s="137"/>
      <c r="JSZ235" s="137"/>
      <c r="JTA235" s="137"/>
      <c r="JTB235" s="137"/>
      <c r="JTC235" s="137"/>
      <c r="JTD235" s="137"/>
      <c r="JTE235" s="137"/>
      <c r="JTF235" s="137"/>
      <c r="JTG235" s="137"/>
      <c r="JTH235" s="137"/>
      <c r="JTI235" s="137"/>
      <c r="JTJ235" s="137"/>
      <c r="JTK235" s="137"/>
      <c r="JTL235" s="137"/>
      <c r="JTM235" s="137"/>
      <c r="JTN235" s="137"/>
      <c r="JTO235" s="137"/>
      <c r="JTP235" s="137"/>
      <c r="JTQ235" s="137"/>
      <c r="JTR235" s="137"/>
      <c r="JTS235" s="137"/>
      <c r="JTT235" s="137"/>
      <c r="JTU235" s="137"/>
      <c r="JTV235" s="137"/>
      <c r="JTW235" s="137"/>
      <c r="JTX235" s="137"/>
      <c r="JTY235" s="137"/>
      <c r="JTZ235" s="137"/>
      <c r="JUA235" s="137"/>
      <c r="JUB235" s="137"/>
      <c r="JUC235" s="137"/>
      <c r="JUD235" s="137"/>
      <c r="JUE235" s="137"/>
      <c r="JUF235" s="137"/>
      <c r="JUG235" s="137"/>
      <c r="JUH235" s="137"/>
      <c r="JUI235" s="137"/>
      <c r="JUJ235" s="137"/>
      <c r="JUK235" s="137"/>
      <c r="JUL235" s="137"/>
      <c r="JUM235" s="137"/>
      <c r="JUN235" s="137"/>
      <c r="JUO235" s="137"/>
      <c r="JUP235" s="137"/>
      <c r="JUQ235" s="137"/>
      <c r="JUR235" s="137"/>
      <c r="JUS235" s="137"/>
      <c r="JUT235" s="137"/>
      <c r="JUU235" s="137"/>
      <c r="JUV235" s="137"/>
      <c r="JUW235" s="137"/>
      <c r="JUX235" s="137"/>
      <c r="JUY235" s="137"/>
      <c r="JUZ235" s="137"/>
      <c r="JVA235" s="137"/>
      <c r="JVB235" s="137"/>
      <c r="JVC235" s="137"/>
      <c r="JVD235" s="137"/>
      <c r="JVE235" s="137"/>
      <c r="JVF235" s="137"/>
      <c r="JVG235" s="137"/>
      <c r="JVH235" s="137"/>
      <c r="JVI235" s="137"/>
      <c r="JVJ235" s="137"/>
      <c r="JVK235" s="137"/>
      <c r="JVL235" s="137"/>
      <c r="JVM235" s="137"/>
      <c r="JVN235" s="137"/>
      <c r="JVO235" s="137"/>
      <c r="JVP235" s="137"/>
      <c r="JVQ235" s="137"/>
      <c r="JVR235" s="137"/>
      <c r="JVS235" s="137"/>
      <c r="JVT235" s="137"/>
      <c r="JVU235" s="137"/>
      <c r="JVV235" s="137"/>
      <c r="JVW235" s="137"/>
      <c r="JVX235" s="137"/>
      <c r="JVY235" s="137"/>
      <c r="JVZ235" s="137"/>
      <c r="JWA235" s="137"/>
      <c r="JWB235" s="137"/>
      <c r="JWC235" s="137"/>
      <c r="JWD235" s="137"/>
      <c r="JWE235" s="137"/>
      <c r="JWF235" s="137"/>
      <c r="JWG235" s="137"/>
      <c r="JWH235" s="137"/>
      <c r="JWI235" s="137"/>
      <c r="JWJ235" s="137"/>
      <c r="JWK235" s="137"/>
      <c r="JWL235" s="137"/>
      <c r="JWM235" s="137"/>
      <c r="JWN235" s="137"/>
      <c r="JWO235" s="137"/>
      <c r="JWP235" s="137"/>
      <c r="JWQ235" s="137"/>
      <c r="JWR235" s="137"/>
      <c r="JWS235" s="137"/>
      <c r="JWT235" s="137"/>
      <c r="JWU235" s="137"/>
      <c r="JWV235" s="137"/>
      <c r="JWW235" s="137"/>
      <c r="JWX235" s="137"/>
      <c r="JWY235" s="137"/>
      <c r="JWZ235" s="137"/>
      <c r="JXA235" s="137"/>
      <c r="JXB235" s="137"/>
      <c r="JXC235" s="137"/>
      <c r="JXD235" s="137"/>
      <c r="JXE235" s="137"/>
      <c r="JXF235" s="137"/>
      <c r="JXG235" s="137"/>
      <c r="JXH235" s="137"/>
      <c r="JXI235" s="137"/>
      <c r="JXJ235" s="137"/>
      <c r="JXK235" s="137"/>
      <c r="JXL235" s="137"/>
      <c r="JXM235" s="137"/>
      <c r="JXN235" s="137"/>
      <c r="JXO235" s="137"/>
      <c r="JXP235" s="137"/>
      <c r="JXQ235" s="137"/>
      <c r="JXR235" s="137"/>
      <c r="JXS235" s="137"/>
      <c r="JXT235" s="137"/>
      <c r="JXU235" s="137"/>
      <c r="JXV235" s="137"/>
      <c r="JXW235" s="137"/>
      <c r="JXX235" s="137"/>
      <c r="JXY235" s="137"/>
      <c r="JXZ235" s="137"/>
      <c r="JYA235" s="137"/>
      <c r="JYB235" s="137"/>
      <c r="JYC235" s="137"/>
      <c r="JYD235" s="137"/>
      <c r="JYE235" s="137"/>
      <c r="JYF235" s="137"/>
      <c r="JYG235" s="137"/>
      <c r="JYH235" s="137"/>
      <c r="JYI235" s="137"/>
      <c r="JYJ235" s="137"/>
      <c r="JYK235" s="137"/>
      <c r="JYL235" s="137"/>
      <c r="JYM235" s="137"/>
      <c r="JYN235" s="137"/>
      <c r="JYO235" s="137"/>
      <c r="JYP235" s="137"/>
      <c r="JYQ235" s="137"/>
      <c r="JYR235" s="137"/>
      <c r="JYS235" s="137"/>
      <c r="JYT235" s="137"/>
      <c r="JYU235" s="137"/>
      <c r="JYV235" s="137"/>
      <c r="JYW235" s="137"/>
      <c r="JYX235" s="137"/>
      <c r="JYY235" s="137"/>
      <c r="JYZ235" s="137"/>
      <c r="JZA235" s="137"/>
      <c r="JZB235" s="137"/>
      <c r="JZC235" s="137"/>
      <c r="JZD235" s="137"/>
      <c r="JZE235" s="137"/>
      <c r="JZF235" s="137"/>
      <c r="JZG235" s="137"/>
      <c r="JZH235" s="137"/>
      <c r="JZI235" s="137"/>
      <c r="JZJ235" s="137"/>
      <c r="JZK235" s="137"/>
      <c r="JZL235" s="137"/>
      <c r="JZM235" s="137"/>
      <c r="JZN235" s="137"/>
      <c r="JZO235" s="137"/>
      <c r="JZP235" s="137"/>
      <c r="JZQ235" s="137"/>
      <c r="JZR235" s="137"/>
      <c r="JZS235" s="137"/>
      <c r="JZT235" s="137"/>
      <c r="JZU235" s="137"/>
      <c r="JZV235" s="137"/>
      <c r="JZW235" s="137"/>
      <c r="JZX235" s="137"/>
      <c r="JZY235" s="137"/>
      <c r="JZZ235" s="137"/>
      <c r="KAA235" s="137"/>
      <c r="KAB235" s="137"/>
      <c r="KAC235" s="137"/>
      <c r="KAD235" s="137"/>
      <c r="KAE235" s="137"/>
      <c r="KAF235" s="137"/>
      <c r="KAG235" s="137"/>
      <c r="KAH235" s="137"/>
      <c r="KAI235" s="137"/>
      <c r="KAJ235" s="137"/>
      <c r="KAK235" s="137"/>
      <c r="KAL235" s="137"/>
      <c r="KAM235" s="137"/>
      <c r="KAN235" s="137"/>
      <c r="KAO235" s="137"/>
      <c r="KAP235" s="137"/>
      <c r="KAQ235" s="137"/>
      <c r="KAR235" s="137"/>
      <c r="KAS235" s="137"/>
      <c r="KAT235" s="137"/>
      <c r="KAU235" s="137"/>
      <c r="KAV235" s="137"/>
      <c r="KAW235" s="137"/>
      <c r="KAX235" s="137"/>
      <c r="KAY235" s="137"/>
      <c r="KAZ235" s="137"/>
      <c r="KBA235" s="137"/>
      <c r="KBB235" s="137"/>
      <c r="KBC235" s="137"/>
      <c r="KBD235" s="137"/>
      <c r="KBE235" s="137"/>
      <c r="KBF235" s="137"/>
      <c r="KBG235" s="137"/>
      <c r="KBH235" s="137"/>
      <c r="KBI235" s="137"/>
      <c r="KBJ235" s="137"/>
      <c r="KBK235" s="137"/>
      <c r="KBL235" s="137"/>
      <c r="KBM235" s="137"/>
      <c r="KBN235" s="137"/>
      <c r="KBO235" s="137"/>
      <c r="KBP235" s="137"/>
      <c r="KBQ235" s="137"/>
      <c r="KBR235" s="137"/>
      <c r="KBS235" s="137"/>
      <c r="KBT235" s="137"/>
      <c r="KBU235" s="137"/>
      <c r="KBV235" s="137"/>
      <c r="KBW235" s="137"/>
      <c r="KBX235" s="137"/>
      <c r="KBY235" s="137"/>
      <c r="KBZ235" s="137"/>
      <c r="KCA235" s="137"/>
      <c r="KCB235" s="137"/>
      <c r="KCC235" s="137"/>
      <c r="KCD235" s="137"/>
      <c r="KCE235" s="137"/>
      <c r="KCF235" s="137"/>
      <c r="KCG235" s="137"/>
      <c r="KCH235" s="137"/>
      <c r="KCI235" s="137"/>
      <c r="KCJ235" s="137"/>
      <c r="KCK235" s="137"/>
      <c r="KCL235" s="137"/>
      <c r="KCM235" s="137"/>
      <c r="KCN235" s="137"/>
      <c r="KCO235" s="137"/>
      <c r="KCP235" s="137"/>
      <c r="KCQ235" s="137"/>
      <c r="KCR235" s="137"/>
      <c r="KCS235" s="137"/>
      <c r="KCT235" s="137"/>
      <c r="KCU235" s="137"/>
      <c r="KCV235" s="137"/>
      <c r="KCW235" s="137"/>
      <c r="KCX235" s="137"/>
      <c r="KCY235" s="137"/>
      <c r="KCZ235" s="137"/>
      <c r="KDA235" s="137"/>
      <c r="KDB235" s="137"/>
      <c r="KDC235" s="137"/>
      <c r="KDD235" s="137"/>
      <c r="KDE235" s="137"/>
      <c r="KDF235" s="137"/>
      <c r="KDG235" s="137"/>
      <c r="KDH235" s="137"/>
      <c r="KDI235" s="137"/>
      <c r="KDJ235" s="137"/>
      <c r="KDK235" s="137"/>
      <c r="KDL235" s="137"/>
      <c r="KDM235" s="137"/>
      <c r="KDN235" s="137"/>
      <c r="KDO235" s="137"/>
      <c r="KDP235" s="137"/>
      <c r="KDQ235" s="137"/>
      <c r="KDR235" s="137"/>
      <c r="KDS235" s="137"/>
      <c r="KDT235" s="137"/>
      <c r="KDU235" s="137"/>
      <c r="KDV235" s="137"/>
      <c r="KDW235" s="137"/>
      <c r="KDX235" s="137"/>
      <c r="KDY235" s="137"/>
      <c r="KDZ235" s="137"/>
      <c r="KEA235" s="137"/>
      <c r="KEB235" s="137"/>
      <c r="KEC235" s="137"/>
      <c r="KED235" s="137"/>
      <c r="KEE235" s="137"/>
      <c r="KEF235" s="137"/>
      <c r="KEG235" s="137"/>
      <c r="KEH235" s="137"/>
      <c r="KEI235" s="137"/>
      <c r="KEJ235" s="137"/>
      <c r="KEK235" s="137"/>
      <c r="KEL235" s="137"/>
      <c r="KEM235" s="137"/>
      <c r="KEN235" s="137"/>
      <c r="KEO235" s="137"/>
      <c r="KEP235" s="137"/>
      <c r="KEQ235" s="137"/>
      <c r="KER235" s="137"/>
      <c r="KES235" s="137"/>
      <c r="KET235" s="137"/>
      <c r="KEU235" s="137"/>
      <c r="KEV235" s="137"/>
      <c r="KEW235" s="137"/>
      <c r="KEX235" s="137"/>
      <c r="KEY235" s="137"/>
      <c r="KEZ235" s="137"/>
      <c r="KFA235" s="137"/>
      <c r="KFB235" s="137"/>
      <c r="KFC235" s="137"/>
      <c r="KFD235" s="137"/>
      <c r="KFE235" s="137"/>
      <c r="KFF235" s="137"/>
      <c r="KFG235" s="137"/>
      <c r="KFH235" s="137"/>
      <c r="KFI235" s="137"/>
      <c r="KFJ235" s="137"/>
      <c r="KFK235" s="137"/>
      <c r="KFL235" s="137"/>
      <c r="KFM235" s="137"/>
      <c r="KFN235" s="137"/>
      <c r="KFO235" s="137"/>
      <c r="KFP235" s="137"/>
      <c r="KFQ235" s="137"/>
      <c r="KFR235" s="137"/>
      <c r="KFS235" s="137"/>
      <c r="KFT235" s="137"/>
      <c r="KFU235" s="137"/>
      <c r="KFV235" s="137"/>
      <c r="KFW235" s="137"/>
      <c r="KFX235" s="137"/>
      <c r="KFY235" s="137"/>
      <c r="KFZ235" s="137"/>
      <c r="KGA235" s="137"/>
      <c r="KGB235" s="137"/>
      <c r="KGC235" s="137"/>
      <c r="KGD235" s="137"/>
      <c r="KGE235" s="137"/>
      <c r="KGF235" s="137"/>
      <c r="KGG235" s="137"/>
      <c r="KGH235" s="137"/>
      <c r="KGI235" s="137"/>
      <c r="KGJ235" s="137"/>
      <c r="KGK235" s="137"/>
      <c r="KGL235" s="137"/>
      <c r="KGM235" s="137"/>
      <c r="KGN235" s="137"/>
      <c r="KGO235" s="137"/>
      <c r="KGP235" s="137"/>
      <c r="KGQ235" s="137"/>
      <c r="KGR235" s="137"/>
      <c r="KGS235" s="137"/>
      <c r="KGT235" s="137"/>
      <c r="KGU235" s="137"/>
      <c r="KGV235" s="137"/>
      <c r="KGW235" s="137"/>
      <c r="KGX235" s="137"/>
      <c r="KGY235" s="137"/>
      <c r="KGZ235" s="137"/>
      <c r="KHA235" s="137"/>
      <c r="KHB235" s="137"/>
      <c r="KHC235" s="137"/>
      <c r="KHD235" s="137"/>
      <c r="KHE235" s="137"/>
      <c r="KHF235" s="137"/>
      <c r="KHG235" s="137"/>
      <c r="KHH235" s="137"/>
      <c r="KHI235" s="137"/>
      <c r="KHJ235" s="137"/>
      <c r="KHK235" s="137"/>
      <c r="KHL235" s="137"/>
      <c r="KHM235" s="137"/>
      <c r="KHN235" s="137"/>
      <c r="KHO235" s="137"/>
      <c r="KHP235" s="137"/>
      <c r="KHQ235" s="137"/>
      <c r="KHR235" s="137"/>
      <c r="KHS235" s="137"/>
      <c r="KHT235" s="137"/>
      <c r="KHU235" s="137"/>
      <c r="KHV235" s="137"/>
      <c r="KHW235" s="137"/>
      <c r="KHX235" s="137"/>
      <c r="KHY235" s="137"/>
      <c r="KHZ235" s="137"/>
      <c r="KIA235" s="137"/>
      <c r="KIB235" s="137"/>
      <c r="KIC235" s="137"/>
      <c r="KID235" s="137"/>
      <c r="KIE235" s="137"/>
      <c r="KIF235" s="137"/>
      <c r="KIG235" s="137"/>
      <c r="KIH235" s="137"/>
      <c r="KII235" s="137"/>
      <c r="KIJ235" s="137"/>
      <c r="KIK235" s="137"/>
      <c r="KIL235" s="137"/>
      <c r="KIM235" s="137"/>
      <c r="KIN235" s="137"/>
      <c r="KIO235" s="137"/>
      <c r="KIP235" s="137"/>
      <c r="KIQ235" s="137"/>
      <c r="KIR235" s="137"/>
      <c r="KIS235" s="137"/>
      <c r="KIT235" s="137"/>
      <c r="KIU235" s="137"/>
      <c r="KIV235" s="137"/>
      <c r="KIW235" s="137"/>
      <c r="KIX235" s="137"/>
      <c r="KIY235" s="137"/>
      <c r="KIZ235" s="137"/>
      <c r="KJA235" s="137"/>
      <c r="KJB235" s="137"/>
      <c r="KJC235" s="137"/>
      <c r="KJD235" s="137"/>
      <c r="KJE235" s="137"/>
      <c r="KJF235" s="137"/>
      <c r="KJG235" s="137"/>
      <c r="KJH235" s="137"/>
      <c r="KJI235" s="137"/>
      <c r="KJJ235" s="137"/>
      <c r="KJK235" s="137"/>
      <c r="KJL235" s="137"/>
      <c r="KJM235" s="137"/>
      <c r="KJN235" s="137"/>
      <c r="KJO235" s="137"/>
      <c r="KJP235" s="137"/>
      <c r="KJQ235" s="137"/>
      <c r="KJR235" s="137"/>
      <c r="KJS235" s="137"/>
      <c r="KJT235" s="137"/>
      <c r="KJU235" s="137"/>
      <c r="KJV235" s="137"/>
      <c r="KJW235" s="137"/>
      <c r="KJX235" s="137"/>
      <c r="KJY235" s="137"/>
      <c r="KJZ235" s="137"/>
      <c r="KKA235" s="137"/>
      <c r="KKB235" s="137"/>
      <c r="KKC235" s="137"/>
      <c r="KKD235" s="137"/>
      <c r="KKE235" s="137"/>
      <c r="KKF235" s="137"/>
      <c r="KKG235" s="137"/>
      <c r="KKH235" s="137"/>
      <c r="KKI235" s="137"/>
      <c r="KKJ235" s="137"/>
      <c r="KKK235" s="137"/>
      <c r="KKL235" s="137"/>
      <c r="KKM235" s="137"/>
      <c r="KKN235" s="137"/>
      <c r="KKO235" s="137"/>
      <c r="KKP235" s="137"/>
      <c r="KKQ235" s="137"/>
      <c r="KKR235" s="137"/>
      <c r="KKS235" s="137"/>
      <c r="KKT235" s="137"/>
      <c r="KKU235" s="137"/>
      <c r="KKV235" s="137"/>
      <c r="KKW235" s="137"/>
      <c r="KKX235" s="137"/>
      <c r="KKY235" s="137"/>
      <c r="KKZ235" s="137"/>
      <c r="KLA235" s="137"/>
      <c r="KLB235" s="137"/>
      <c r="KLC235" s="137"/>
      <c r="KLD235" s="137"/>
      <c r="KLE235" s="137"/>
      <c r="KLF235" s="137"/>
      <c r="KLG235" s="137"/>
      <c r="KLH235" s="137"/>
      <c r="KLI235" s="137"/>
      <c r="KLJ235" s="137"/>
      <c r="KLK235" s="137"/>
      <c r="KLL235" s="137"/>
      <c r="KLM235" s="137"/>
      <c r="KLN235" s="137"/>
      <c r="KLO235" s="137"/>
      <c r="KLP235" s="137"/>
      <c r="KLQ235" s="137"/>
      <c r="KLR235" s="137"/>
      <c r="KLS235" s="137"/>
      <c r="KLT235" s="137"/>
      <c r="KLU235" s="137"/>
      <c r="KLV235" s="137"/>
      <c r="KLW235" s="137"/>
      <c r="KLX235" s="137"/>
      <c r="KLY235" s="137"/>
      <c r="KLZ235" s="137"/>
      <c r="KMA235" s="137"/>
      <c r="KMB235" s="137"/>
      <c r="KMC235" s="137"/>
      <c r="KMD235" s="137"/>
      <c r="KME235" s="137"/>
      <c r="KMF235" s="137"/>
      <c r="KMG235" s="137"/>
      <c r="KMH235" s="137"/>
      <c r="KMI235" s="137"/>
      <c r="KMJ235" s="137"/>
      <c r="KMK235" s="137"/>
      <c r="KML235" s="137"/>
      <c r="KMM235" s="137"/>
      <c r="KMN235" s="137"/>
      <c r="KMO235" s="137"/>
      <c r="KMP235" s="137"/>
      <c r="KMQ235" s="137"/>
      <c r="KMR235" s="137"/>
      <c r="KMS235" s="137"/>
      <c r="KMT235" s="137"/>
      <c r="KMU235" s="137"/>
      <c r="KMV235" s="137"/>
      <c r="KMW235" s="137"/>
      <c r="KMX235" s="137"/>
      <c r="KMY235" s="137"/>
      <c r="KMZ235" s="137"/>
      <c r="KNA235" s="137"/>
      <c r="KNB235" s="137"/>
      <c r="KNC235" s="137"/>
      <c r="KND235" s="137"/>
      <c r="KNE235" s="137"/>
      <c r="KNF235" s="137"/>
      <c r="KNG235" s="137"/>
      <c r="KNH235" s="137"/>
      <c r="KNI235" s="137"/>
      <c r="KNJ235" s="137"/>
      <c r="KNK235" s="137"/>
      <c r="KNL235" s="137"/>
      <c r="KNM235" s="137"/>
      <c r="KNN235" s="137"/>
      <c r="KNO235" s="137"/>
      <c r="KNP235" s="137"/>
      <c r="KNQ235" s="137"/>
      <c r="KNR235" s="137"/>
      <c r="KNS235" s="137"/>
      <c r="KNT235" s="137"/>
      <c r="KNU235" s="137"/>
      <c r="KNV235" s="137"/>
      <c r="KNW235" s="137"/>
      <c r="KNX235" s="137"/>
      <c r="KNY235" s="137"/>
      <c r="KNZ235" s="137"/>
      <c r="KOA235" s="137"/>
      <c r="KOB235" s="137"/>
      <c r="KOC235" s="137"/>
      <c r="KOD235" s="137"/>
      <c r="KOE235" s="137"/>
      <c r="KOF235" s="137"/>
      <c r="KOG235" s="137"/>
      <c r="KOH235" s="137"/>
      <c r="KOI235" s="137"/>
      <c r="KOJ235" s="137"/>
      <c r="KOK235" s="137"/>
      <c r="KOL235" s="137"/>
      <c r="KOM235" s="137"/>
      <c r="KON235" s="137"/>
      <c r="KOO235" s="137"/>
      <c r="KOP235" s="137"/>
      <c r="KOQ235" s="137"/>
      <c r="KOR235" s="137"/>
      <c r="KOS235" s="137"/>
      <c r="KOT235" s="137"/>
      <c r="KOU235" s="137"/>
      <c r="KOV235" s="137"/>
      <c r="KOW235" s="137"/>
      <c r="KOX235" s="137"/>
      <c r="KOY235" s="137"/>
      <c r="KOZ235" s="137"/>
      <c r="KPA235" s="137"/>
      <c r="KPB235" s="137"/>
      <c r="KPC235" s="137"/>
      <c r="KPD235" s="137"/>
      <c r="KPE235" s="137"/>
      <c r="KPF235" s="137"/>
      <c r="KPG235" s="137"/>
      <c r="KPH235" s="137"/>
      <c r="KPI235" s="137"/>
      <c r="KPJ235" s="137"/>
      <c r="KPK235" s="137"/>
      <c r="KPL235" s="137"/>
      <c r="KPM235" s="137"/>
      <c r="KPN235" s="137"/>
      <c r="KPO235" s="137"/>
      <c r="KPP235" s="137"/>
      <c r="KPQ235" s="137"/>
      <c r="KPR235" s="137"/>
      <c r="KPS235" s="137"/>
      <c r="KPT235" s="137"/>
      <c r="KPU235" s="137"/>
      <c r="KPV235" s="137"/>
      <c r="KPW235" s="137"/>
      <c r="KPX235" s="137"/>
      <c r="KPY235" s="137"/>
      <c r="KPZ235" s="137"/>
      <c r="KQA235" s="137"/>
      <c r="KQB235" s="137"/>
      <c r="KQC235" s="137"/>
      <c r="KQD235" s="137"/>
      <c r="KQE235" s="137"/>
      <c r="KQF235" s="137"/>
      <c r="KQG235" s="137"/>
      <c r="KQH235" s="137"/>
      <c r="KQI235" s="137"/>
      <c r="KQJ235" s="137"/>
      <c r="KQK235" s="137"/>
      <c r="KQL235" s="137"/>
      <c r="KQM235" s="137"/>
      <c r="KQN235" s="137"/>
      <c r="KQO235" s="137"/>
      <c r="KQP235" s="137"/>
      <c r="KQQ235" s="137"/>
      <c r="KQR235" s="137"/>
      <c r="KQS235" s="137"/>
      <c r="KQT235" s="137"/>
      <c r="KQU235" s="137"/>
      <c r="KQV235" s="137"/>
      <c r="KQW235" s="137"/>
      <c r="KQX235" s="137"/>
      <c r="KQY235" s="137"/>
      <c r="KQZ235" s="137"/>
      <c r="KRA235" s="137"/>
      <c r="KRB235" s="137"/>
      <c r="KRC235" s="137"/>
      <c r="KRD235" s="137"/>
      <c r="KRE235" s="137"/>
      <c r="KRF235" s="137"/>
      <c r="KRG235" s="137"/>
      <c r="KRH235" s="137"/>
      <c r="KRI235" s="137"/>
      <c r="KRJ235" s="137"/>
      <c r="KRK235" s="137"/>
      <c r="KRL235" s="137"/>
      <c r="KRM235" s="137"/>
      <c r="KRN235" s="137"/>
      <c r="KRO235" s="137"/>
      <c r="KRP235" s="137"/>
      <c r="KRQ235" s="137"/>
      <c r="KRR235" s="137"/>
      <c r="KRS235" s="137"/>
      <c r="KRT235" s="137"/>
      <c r="KRU235" s="137"/>
      <c r="KRV235" s="137"/>
      <c r="KRW235" s="137"/>
      <c r="KRX235" s="137"/>
      <c r="KRY235" s="137"/>
      <c r="KRZ235" s="137"/>
      <c r="KSA235" s="137"/>
      <c r="KSB235" s="137"/>
      <c r="KSC235" s="137"/>
      <c r="KSD235" s="137"/>
      <c r="KSE235" s="137"/>
      <c r="KSF235" s="137"/>
      <c r="KSG235" s="137"/>
      <c r="KSH235" s="137"/>
      <c r="KSI235" s="137"/>
      <c r="KSJ235" s="137"/>
      <c r="KSK235" s="137"/>
      <c r="KSL235" s="137"/>
      <c r="KSM235" s="137"/>
      <c r="KSN235" s="137"/>
      <c r="KSO235" s="137"/>
      <c r="KSP235" s="137"/>
      <c r="KSQ235" s="137"/>
      <c r="KSR235" s="137"/>
      <c r="KSS235" s="137"/>
      <c r="KST235" s="137"/>
      <c r="KSU235" s="137"/>
      <c r="KSV235" s="137"/>
      <c r="KSW235" s="137"/>
      <c r="KSX235" s="137"/>
      <c r="KSY235" s="137"/>
      <c r="KSZ235" s="137"/>
      <c r="KTA235" s="137"/>
      <c r="KTB235" s="137"/>
      <c r="KTC235" s="137"/>
      <c r="KTD235" s="137"/>
      <c r="KTE235" s="137"/>
      <c r="KTF235" s="137"/>
      <c r="KTG235" s="137"/>
      <c r="KTH235" s="137"/>
      <c r="KTI235" s="137"/>
      <c r="KTJ235" s="137"/>
      <c r="KTK235" s="137"/>
      <c r="KTL235" s="137"/>
      <c r="KTM235" s="137"/>
      <c r="KTN235" s="137"/>
      <c r="KTO235" s="137"/>
      <c r="KTP235" s="137"/>
      <c r="KTQ235" s="137"/>
      <c r="KTR235" s="137"/>
      <c r="KTS235" s="137"/>
      <c r="KTT235" s="137"/>
      <c r="KTU235" s="137"/>
      <c r="KTV235" s="137"/>
      <c r="KTW235" s="137"/>
      <c r="KTX235" s="137"/>
      <c r="KTY235" s="137"/>
      <c r="KTZ235" s="137"/>
      <c r="KUA235" s="137"/>
      <c r="KUB235" s="137"/>
      <c r="KUC235" s="137"/>
      <c r="KUD235" s="137"/>
      <c r="KUE235" s="137"/>
      <c r="KUF235" s="137"/>
      <c r="KUG235" s="137"/>
      <c r="KUH235" s="137"/>
      <c r="KUI235" s="137"/>
      <c r="KUJ235" s="137"/>
      <c r="KUK235" s="137"/>
      <c r="KUL235" s="137"/>
      <c r="KUM235" s="137"/>
      <c r="KUN235" s="137"/>
      <c r="KUO235" s="137"/>
      <c r="KUP235" s="137"/>
      <c r="KUQ235" s="137"/>
      <c r="KUR235" s="137"/>
      <c r="KUS235" s="137"/>
      <c r="KUT235" s="137"/>
      <c r="KUU235" s="137"/>
      <c r="KUV235" s="137"/>
      <c r="KUW235" s="137"/>
      <c r="KUX235" s="137"/>
      <c r="KUY235" s="137"/>
      <c r="KUZ235" s="137"/>
      <c r="KVA235" s="137"/>
      <c r="KVB235" s="137"/>
      <c r="KVC235" s="137"/>
      <c r="KVD235" s="137"/>
      <c r="KVE235" s="137"/>
      <c r="KVF235" s="137"/>
      <c r="KVG235" s="137"/>
      <c r="KVH235" s="137"/>
      <c r="KVI235" s="137"/>
      <c r="KVJ235" s="137"/>
      <c r="KVK235" s="137"/>
      <c r="KVL235" s="137"/>
      <c r="KVM235" s="137"/>
      <c r="KVN235" s="137"/>
      <c r="KVO235" s="137"/>
      <c r="KVP235" s="137"/>
      <c r="KVQ235" s="137"/>
      <c r="KVR235" s="137"/>
      <c r="KVS235" s="137"/>
      <c r="KVT235" s="137"/>
      <c r="KVU235" s="137"/>
      <c r="KVV235" s="137"/>
      <c r="KVW235" s="137"/>
      <c r="KVX235" s="137"/>
      <c r="KVY235" s="137"/>
      <c r="KVZ235" s="137"/>
      <c r="KWA235" s="137"/>
      <c r="KWB235" s="137"/>
      <c r="KWC235" s="137"/>
      <c r="KWD235" s="137"/>
      <c r="KWE235" s="137"/>
      <c r="KWF235" s="137"/>
      <c r="KWG235" s="137"/>
      <c r="KWH235" s="137"/>
      <c r="KWI235" s="137"/>
      <c r="KWJ235" s="137"/>
      <c r="KWK235" s="137"/>
      <c r="KWL235" s="137"/>
      <c r="KWM235" s="137"/>
      <c r="KWN235" s="137"/>
      <c r="KWO235" s="137"/>
      <c r="KWP235" s="137"/>
      <c r="KWQ235" s="137"/>
      <c r="KWR235" s="137"/>
      <c r="KWS235" s="137"/>
      <c r="KWT235" s="137"/>
      <c r="KWU235" s="137"/>
      <c r="KWV235" s="137"/>
      <c r="KWW235" s="137"/>
      <c r="KWX235" s="137"/>
      <c r="KWY235" s="137"/>
      <c r="KWZ235" s="137"/>
      <c r="KXA235" s="137"/>
      <c r="KXB235" s="137"/>
      <c r="KXC235" s="137"/>
      <c r="KXD235" s="137"/>
      <c r="KXE235" s="137"/>
      <c r="KXF235" s="137"/>
      <c r="KXG235" s="137"/>
      <c r="KXH235" s="137"/>
      <c r="KXI235" s="137"/>
      <c r="KXJ235" s="137"/>
      <c r="KXK235" s="137"/>
      <c r="KXL235" s="137"/>
      <c r="KXM235" s="137"/>
      <c r="KXN235" s="137"/>
      <c r="KXO235" s="137"/>
      <c r="KXP235" s="137"/>
      <c r="KXQ235" s="137"/>
      <c r="KXR235" s="137"/>
      <c r="KXS235" s="137"/>
      <c r="KXT235" s="137"/>
      <c r="KXU235" s="137"/>
      <c r="KXV235" s="137"/>
      <c r="KXW235" s="137"/>
      <c r="KXX235" s="137"/>
      <c r="KXY235" s="137"/>
      <c r="KXZ235" s="137"/>
      <c r="KYA235" s="137"/>
      <c r="KYB235" s="137"/>
      <c r="KYC235" s="137"/>
      <c r="KYD235" s="137"/>
      <c r="KYE235" s="137"/>
      <c r="KYF235" s="137"/>
      <c r="KYG235" s="137"/>
      <c r="KYH235" s="137"/>
      <c r="KYI235" s="137"/>
      <c r="KYJ235" s="137"/>
      <c r="KYK235" s="137"/>
      <c r="KYL235" s="137"/>
      <c r="KYM235" s="137"/>
      <c r="KYN235" s="137"/>
      <c r="KYO235" s="137"/>
      <c r="KYP235" s="137"/>
      <c r="KYQ235" s="137"/>
      <c r="KYR235" s="137"/>
      <c r="KYS235" s="137"/>
      <c r="KYT235" s="137"/>
      <c r="KYU235" s="137"/>
      <c r="KYV235" s="137"/>
      <c r="KYW235" s="137"/>
      <c r="KYX235" s="137"/>
      <c r="KYY235" s="137"/>
      <c r="KYZ235" s="137"/>
      <c r="KZA235" s="137"/>
      <c r="KZB235" s="137"/>
      <c r="KZC235" s="137"/>
      <c r="KZD235" s="137"/>
      <c r="KZE235" s="137"/>
      <c r="KZF235" s="137"/>
      <c r="KZG235" s="137"/>
      <c r="KZH235" s="137"/>
      <c r="KZI235" s="137"/>
      <c r="KZJ235" s="137"/>
      <c r="KZK235" s="137"/>
      <c r="KZL235" s="137"/>
      <c r="KZM235" s="137"/>
      <c r="KZN235" s="137"/>
      <c r="KZO235" s="137"/>
      <c r="KZP235" s="137"/>
      <c r="KZQ235" s="137"/>
      <c r="KZR235" s="137"/>
      <c r="KZS235" s="137"/>
      <c r="KZT235" s="137"/>
      <c r="KZU235" s="137"/>
      <c r="KZV235" s="137"/>
      <c r="KZW235" s="137"/>
      <c r="KZX235" s="137"/>
      <c r="KZY235" s="137"/>
      <c r="KZZ235" s="137"/>
      <c r="LAA235" s="137"/>
      <c r="LAB235" s="137"/>
      <c r="LAC235" s="137"/>
      <c r="LAD235" s="137"/>
      <c r="LAE235" s="137"/>
      <c r="LAF235" s="137"/>
      <c r="LAG235" s="137"/>
      <c r="LAH235" s="137"/>
      <c r="LAI235" s="137"/>
      <c r="LAJ235" s="137"/>
      <c r="LAK235" s="137"/>
      <c r="LAL235" s="137"/>
      <c r="LAM235" s="137"/>
      <c r="LAN235" s="137"/>
      <c r="LAO235" s="137"/>
      <c r="LAP235" s="137"/>
      <c r="LAQ235" s="137"/>
      <c r="LAR235" s="137"/>
      <c r="LAS235" s="137"/>
      <c r="LAT235" s="137"/>
      <c r="LAU235" s="137"/>
      <c r="LAV235" s="137"/>
      <c r="LAW235" s="137"/>
      <c r="LAX235" s="137"/>
      <c r="LAY235" s="137"/>
      <c r="LAZ235" s="137"/>
      <c r="LBA235" s="137"/>
      <c r="LBB235" s="137"/>
      <c r="LBC235" s="137"/>
      <c r="LBD235" s="137"/>
      <c r="LBE235" s="137"/>
      <c r="LBF235" s="137"/>
      <c r="LBG235" s="137"/>
      <c r="LBH235" s="137"/>
      <c r="LBI235" s="137"/>
      <c r="LBJ235" s="137"/>
      <c r="LBK235" s="137"/>
      <c r="LBL235" s="137"/>
      <c r="LBM235" s="137"/>
      <c r="LBN235" s="137"/>
      <c r="LBO235" s="137"/>
      <c r="LBP235" s="137"/>
      <c r="LBQ235" s="137"/>
      <c r="LBR235" s="137"/>
      <c r="LBS235" s="137"/>
      <c r="LBT235" s="137"/>
      <c r="LBU235" s="137"/>
      <c r="LBV235" s="137"/>
      <c r="LBW235" s="137"/>
      <c r="LBX235" s="137"/>
      <c r="LBY235" s="137"/>
      <c r="LBZ235" s="137"/>
      <c r="LCA235" s="137"/>
      <c r="LCB235" s="137"/>
      <c r="LCC235" s="137"/>
      <c r="LCD235" s="137"/>
      <c r="LCE235" s="137"/>
      <c r="LCF235" s="137"/>
      <c r="LCG235" s="137"/>
      <c r="LCH235" s="137"/>
      <c r="LCI235" s="137"/>
      <c r="LCJ235" s="137"/>
      <c r="LCK235" s="137"/>
      <c r="LCL235" s="137"/>
      <c r="LCM235" s="137"/>
      <c r="LCN235" s="137"/>
      <c r="LCO235" s="137"/>
      <c r="LCP235" s="137"/>
      <c r="LCQ235" s="137"/>
      <c r="LCR235" s="137"/>
      <c r="LCS235" s="137"/>
      <c r="LCT235" s="137"/>
      <c r="LCU235" s="137"/>
      <c r="LCV235" s="137"/>
      <c r="LCW235" s="137"/>
      <c r="LCX235" s="137"/>
      <c r="LCY235" s="137"/>
      <c r="LCZ235" s="137"/>
      <c r="LDA235" s="137"/>
      <c r="LDB235" s="137"/>
      <c r="LDC235" s="137"/>
      <c r="LDD235" s="137"/>
      <c r="LDE235" s="137"/>
      <c r="LDF235" s="137"/>
      <c r="LDG235" s="137"/>
      <c r="LDH235" s="137"/>
      <c r="LDI235" s="137"/>
      <c r="LDJ235" s="137"/>
      <c r="LDK235" s="137"/>
      <c r="LDL235" s="137"/>
      <c r="LDM235" s="137"/>
      <c r="LDN235" s="137"/>
      <c r="LDO235" s="137"/>
      <c r="LDP235" s="137"/>
      <c r="LDQ235" s="137"/>
      <c r="LDR235" s="137"/>
      <c r="LDS235" s="137"/>
      <c r="LDT235" s="137"/>
      <c r="LDU235" s="137"/>
      <c r="LDV235" s="137"/>
      <c r="LDW235" s="137"/>
      <c r="LDX235" s="137"/>
      <c r="LDY235" s="137"/>
      <c r="LDZ235" s="137"/>
      <c r="LEA235" s="137"/>
      <c r="LEB235" s="137"/>
      <c r="LEC235" s="137"/>
      <c r="LED235" s="137"/>
      <c r="LEE235" s="137"/>
      <c r="LEF235" s="137"/>
      <c r="LEG235" s="137"/>
      <c r="LEH235" s="137"/>
      <c r="LEI235" s="137"/>
      <c r="LEJ235" s="137"/>
      <c r="LEK235" s="137"/>
      <c r="LEL235" s="137"/>
      <c r="LEM235" s="137"/>
      <c r="LEN235" s="137"/>
      <c r="LEO235" s="137"/>
      <c r="LEP235" s="137"/>
      <c r="LEQ235" s="137"/>
      <c r="LER235" s="137"/>
      <c r="LES235" s="137"/>
      <c r="LET235" s="137"/>
      <c r="LEU235" s="137"/>
      <c r="LEV235" s="137"/>
      <c r="LEW235" s="137"/>
      <c r="LEX235" s="137"/>
      <c r="LEY235" s="137"/>
      <c r="LEZ235" s="137"/>
      <c r="LFA235" s="137"/>
      <c r="LFB235" s="137"/>
      <c r="LFC235" s="137"/>
      <c r="LFD235" s="137"/>
      <c r="LFE235" s="137"/>
      <c r="LFF235" s="137"/>
      <c r="LFG235" s="137"/>
      <c r="LFH235" s="137"/>
      <c r="LFI235" s="137"/>
      <c r="LFJ235" s="137"/>
      <c r="LFK235" s="137"/>
      <c r="LFL235" s="137"/>
      <c r="LFM235" s="137"/>
      <c r="LFN235" s="137"/>
      <c r="LFO235" s="137"/>
      <c r="LFP235" s="137"/>
      <c r="LFQ235" s="137"/>
      <c r="LFR235" s="137"/>
      <c r="LFS235" s="137"/>
      <c r="LFT235" s="137"/>
      <c r="LFU235" s="137"/>
      <c r="LFV235" s="137"/>
      <c r="LFW235" s="137"/>
      <c r="LFX235" s="137"/>
      <c r="LFY235" s="137"/>
      <c r="LFZ235" s="137"/>
      <c r="LGA235" s="137"/>
      <c r="LGB235" s="137"/>
      <c r="LGC235" s="137"/>
      <c r="LGD235" s="137"/>
      <c r="LGE235" s="137"/>
      <c r="LGF235" s="137"/>
      <c r="LGG235" s="137"/>
      <c r="LGH235" s="137"/>
      <c r="LGI235" s="137"/>
      <c r="LGJ235" s="137"/>
      <c r="LGK235" s="137"/>
      <c r="LGL235" s="137"/>
      <c r="LGM235" s="137"/>
      <c r="LGN235" s="137"/>
      <c r="LGO235" s="137"/>
      <c r="LGP235" s="137"/>
      <c r="LGQ235" s="137"/>
      <c r="LGR235" s="137"/>
      <c r="LGS235" s="137"/>
      <c r="LGT235" s="137"/>
      <c r="LGU235" s="137"/>
      <c r="LGV235" s="137"/>
      <c r="LGW235" s="137"/>
      <c r="LGX235" s="137"/>
      <c r="LGY235" s="137"/>
      <c r="LGZ235" s="137"/>
      <c r="LHA235" s="137"/>
      <c r="LHB235" s="137"/>
      <c r="LHC235" s="137"/>
      <c r="LHD235" s="137"/>
      <c r="LHE235" s="137"/>
      <c r="LHF235" s="137"/>
      <c r="LHG235" s="137"/>
      <c r="LHH235" s="137"/>
      <c r="LHI235" s="137"/>
      <c r="LHJ235" s="137"/>
      <c r="LHK235" s="137"/>
      <c r="LHL235" s="137"/>
      <c r="LHM235" s="137"/>
      <c r="LHN235" s="137"/>
      <c r="LHO235" s="137"/>
      <c r="LHP235" s="137"/>
      <c r="LHQ235" s="137"/>
      <c r="LHR235" s="137"/>
      <c r="LHS235" s="137"/>
      <c r="LHT235" s="137"/>
      <c r="LHU235" s="137"/>
      <c r="LHV235" s="137"/>
      <c r="LHW235" s="137"/>
      <c r="LHX235" s="137"/>
      <c r="LHY235" s="137"/>
      <c r="LHZ235" s="137"/>
      <c r="LIA235" s="137"/>
      <c r="LIB235" s="137"/>
      <c r="LIC235" s="137"/>
      <c r="LID235" s="137"/>
      <c r="LIE235" s="137"/>
      <c r="LIF235" s="137"/>
      <c r="LIG235" s="137"/>
      <c r="LIH235" s="137"/>
      <c r="LII235" s="137"/>
      <c r="LIJ235" s="137"/>
      <c r="LIK235" s="137"/>
      <c r="LIL235" s="137"/>
      <c r="LIM235" s="137"/>
      <c r="LIN235" s="137"/>
      <c r="LIO235" s="137"/>
      <c r="LIP235" s="137"/>
      <c r="LIQ235" s="137"/>
      <c r="LIR235" s="137"/>
      <c r="LIS235" s="137"/>
      <c r="LIT235" s="137"/>
      <c r="LIU235" s="137"/>
      <c r="LIV235" s="137"/>
      <c r="LIW235" s="137"/>
      <c r="LIX235" s="137"/>
      <c r="LIY235" s="137"/>
      <c r="LIZ235" s="137"/>
      <c r="LJA235" s="137"/>
      <c r="LJB235" s="137"/>
      <c r="LJC235" s="137"/>
      <c r="LJD235" s="137"/>
      <c r="LJE235" s="137"/>
      <c r="LJF235" s="137"/>
      <c r="LJG235" s="137"/>
      <c r="LJH235" s="137"/>
      <c r="LJI235" s="137"/>
      <c r="LJJ235" s="137"/>
      <c r="LJK235" s="137"/>
      <c r="LJL235" s="137"/>
      <c r="LJM235" s="137"/>
      <c r="LJN235" s="137"/>
      <c r="LJO235" s="137"/>
      <c r="LJP235" s="137"/>
      <c r="LJQ235" s="137"/>
      <c r="LJR235" s="137"/>
      <c r="LJS235" s="137"/>
      <c r="LJT235" s="137"/>
      <c r="LJU235" s="137"/>
      <c r="LJV235" s="137"/>
      <c r="LJW235" s="137"/>
      <c r="LJX235" s="137"/>
      <c r="LJY235" s="137"/>
      <c r="LJZ235" s="137"/>
      <c r="LKA235" s="137"/>
      <c r="LKB235" s="137"/>
      <c r="LKC235" s="137"/>
      <c r="LKD235" s="137"/>
      <c r="LKE235" s="137"/>
      <c r="LKF235" s="137"/>
      <c r="LKG235" s="137"/>
      <c r="LKH235" s="137"/>
      <c r="LKI235" s="137"/>
      <c r="LKJ235" s="137"/>
      <c r="LKK235" s="137"/>
      <c r="LKL235" s="137"/>
      <c r="LKM235" s="137"/>
      <c r="LKN235" s="137"/>
      <c r="LKO235" s="137"/>
      <c r="LKP235" s="137"/>
      <c r="LKQ235" s="137"/>
      <c r="LKR235" s="137"/>
      <c r="LKS235" s="137"/>
      <c r="LKT235" s="137"/>
      <c r="LKU235" s="137"/>
      <c r="LKV235" s="137"/>
      <c r="LKW235" s="137"/>
      <c r="LKX235" s="137"/>
      <c r="LKY235" s="137"/>
      <c r="LKZ235" s="137"/>
      <c r="LLA235" s="137"/>
      <c r="LLB235" s="137"/>
      <c r="LLC235" s="137"/>
      <c r="LLD235" s="137"/>
      <c r="LLE235" s="137"/>
      <c r="LLF235" s="137"/>
      <c r="LLG235" s="137"/>
      <c r="LLH235" s="137"/>
      <c r="LLI235" s="137"/>
      <c r="LLJ235" s="137"/>
      <c r="LLK235" s="137"/>
      <c r="LLL235" s="137"/>
      <c r="LLM235" s="137"/>
      <c r="LLN235" s="137"/>
      <c r="LLO235" s="137"/>
      <c r="LLP235" s="137"/>
      <c r="LLQ235" s="137"/>
      <c r="LLR235" s="137"/>
      <c r="LLS235" s="137"/>
      <c r="LLT235" s="137"/>
      <c r="LLU235" s="137"/>
      <c r="LLV235" s="137"/>
      <c r="LLW235" s="137"/>
      <c r="LLX235" s="137"/>
      <c r="LLY235" s="137"/>
      <c r="LLZ235" s="137"/>
      <c r="LMA235" s="137"/>
      <c r="LMB235" s="137"/>
      <c r="LMC235" s="137"/>
      <c r="LMD235" s="137"/>
      <c r="LME235" s="137"/>
      <c r="LMF235" s="137"/>
      <c r="LMG235" s="137"/>
      <c r="LMH235" s="137"/>
      <c r="LMI235" s="137"/>
      <c r="LMJ235" s="137"/>
      <c r="LMK235" s="137"/>
      <c r="LML235" s="137"/>
      <c r="LMM235" s="137"/>
      <c r="LMN235" s="137"/>
      <c r="LMO235" s="137"/>
      <c r="LMP235" s="137"/>
      <c r="LMQ235" s="137"/>
      <c r="LMR235" s="137"/>
      <c r="LMS235" s="137"/>
      <c r="LMT235" s="137"/>
      <c r="LMU235" s="137"/>
      <c r="LMV235" s="137"/>
      <c r="LMW235" s="137"/>
      <c r="LMX235" s="137"/>
      <c r="LMY235" s="137"/>
      <c r="LMZ235" s="137"/>
      <c r="LNA235" s="137"/>
      <c r="LNB235" s="137"/>
      <c r="LNC235" s="137"/>
      <c r="LND235" s="137"/>
      <c r="LNE235" s="137"/>
      <c r="LNF235" s="137"/>
      <c r="LNG235" s="137"/>
      <c r="LNH235" s="137"/>
      <c r="LNI235" s="137"/>
      <c r="LNJ235" s="137"/>
      <c r="LNK235" s="137"/>
      <c r="LNL235" s="137"/>
      <c r="LNM235" s="137"/>
      <c r="LNN235" s="137"/>
      <c r="LNO235" s="137"/>
      <c r="LNP235" s="137"/>
      <c r="LNQ235" s="137"/>
      <c r="LNR235" s="137"/>
      <c r="LNS235" s="137"/>
      <c r="LNT235" s="137"/>
      <c r="LNU235" s="137"/>
      <c r="LNV235" s="137"/>
      <c r="LNW235" s="137"/>
      <c r="LNX235" s="137"/>
      <c r="LNY235" s="137"/>
      <c r="LNZ235" s="137"/>
      <c r="LOA235" s="137"/>
      <c r="LOB235" s="137"/>
      <c r="LOC235" s="137"/>
      <c r="LOD235" s="137"/>
      <c r="LOE235" s="137"/>
      <c r="LOF235" s="137"/>
      <c r="LOG235" s="137"/>
      <c r="LOH235" s="137"/>
      <c r="LOI235" s="137"/>
      <c r="LOJ235" s="137"/>
      <c r="LOK235" s="137"/>
      <c r="LOL235" s="137"/>
      <c r="LOM235" s="137"/>
      <c r="LON235" s="137"/>
      <c r="LOO235" s="137"/>
      <c r="LOP235" s="137"/>
      <c r="LOQ235" s="137"/>
      <c r="LOR235" s="137"/>
      <c r="LOS235" s="137"/>
      <c r="LOT235" s="137"/>
      <c r="LOU235" s="137"/>
      <c r="LOV235" s="137"/>
      <c r="LOW235" s="137"/>
      <c r="LOX235" s="137"/>
      <c r="LOY235" s="137"/>
      <c r="LOZ235" s="137"/>
      <c r="LPA235" s="137"/>
      <c r="LPB235" s="137"/>
      <c r="LPC235" s="137"/>
      <c r="LPD235" s="137"/>
      <c r="LPE235" s="137"/>
      <c r="LPF235" s="137"/>
      <c r="LPG235" s="137"/>
      <c r="LPH235" s="137"/>
      <c r="LPI235" s="137"/>
      <c r="LPJ235" s="137"/>
      <c r="LPK235" s="137"/>
      <c r="LPL235" s="137"/>
      <c r="LPM235" s="137"/>
      <c r="LPN235" s="137"/>
      <c r="LPO235" s="137"/>
      <c r="LPP235" s="137"/>
      <c r="LPQ235" s="137"/>
      <c r="LPR235" s="137"/>
      <c r="LPS235" s="137"/>
      <c r="LPT235" s="137"/>
      <c r="LPU235" s="137"/>
      <c r="LPV235" s="137"/>
      <c r="LPW235" s="137"/>
      <c r="LPX235" s="137"/>
      <c r="LPY235" s="137"/>
      <c r="LPZ235" s="137"/>
      <c r="LQA235" s="137"/>
      <c r="LQB235" s="137"/>
      <c r="LQC235" s="137"/>
      <c r="LQD235" s="137"/>
      <c r="LQE235" s="137"/>
      <c r="LQF235" s="137"/>
      <c r="LQG235" s="137"/>
      <c r="LQH235" s="137"/>
      <c r="LQI235" s="137"/>
      <c r="LQJ235" s="137"/>
      <c r="LQK235" s="137"/>
      <c r="LQL235" s="137"/>
      <c r="LQM235" s="137"/>
      <c r="LQN235" s="137"/>
      <c r="LQO235" s="137"/>
      <c r="LQP235" s="137"/>
      <c r="LQQ235" s="137"/>
      <c r="LQR235" s="137"/>
      <c r="LQS235" s="137"/>
      <c r="LQT235" s="137"/>
      <c r="LQU235" s="137"/>
      <c r="LQV235" s="137"/>
      <c r="LQW235" s="137"/>
      <c r="LQX235" s="137"/>
      <c r="LQY235" s="137"/>
      <c r="LQZ235" s="137"/>
      <c r="LRA235" s="137"/>
      <c r="LRB235" s="137"/>
      <c r="LRC235" s="137"/>
      <c r="LRD235" s="137"/>
      <c r="LRE235" s="137"/>
      <c r="LRF235" s="137"/>
      <c r="LRG235" s="137"/>
      <c r="LRH235" s="137"/>
      <c r="LRI235" s="137"/>
      <c r="LRJ235" s="137"/>
      <c r="LRK235" s="137"/>
      <c r="LRL235" s="137"/>
      <c r="LRM235" s="137"/>
      <c r="LRN235" s="137"/>
      <c r="LRO235" s="137"/>
      <c r="LRP235" s="137"/>
      <c r="LRQ235" s="137"/>
      <c r="LRR235" s="137"/>
      <c r="LRS235" s="137"/>
      <c r="LRT235" s="137"/>
      <c r="LRU235" s="137"/>
      <c r="LRV235" s="137"/>
      <c r="LRW235" s="137"/>
      <c r="LRX235" s="137"/>
      <c r="LRY235" s="137"/>
      <c r="LRZ235" s="137"/>
      <c r="LSA235" s="137"/>
      <c r="LSB235" s="137"/>
      <c r="LSC235" s="137"/>
      <c r="LSD235" s="137"/>
      <c r="LSE235" s="137"/>
      <c r="LSF235" s="137"/>
      <c r="LSG235" s="137"/>
      <c r="LSH235" s="137"/>
      <c r="LSI235" s="137"/>
      <c r="LSJ235" s="137"/>
      <c r="LSK235" s="137"/>
      <c r="LSL235" s="137"/>
      <c r="LSM235" s="137"/>
      <c r="LSN235" s="137"/>
      <c r="LSO235" s="137"/>
      <c r="LSP235" s="137"/>
      <c r="LSQ235" s="137"/>
      <c r="LSR235" s="137"/>
      <c r="LSS235" s="137"/>
      <c r="LST235" s="137"/>
      <c r="LSU235" s="137"/>
      <c r="LSV235" s="137"/>
      <c r="LSW235" s="137"/>
      <c r="LSX235" s="137"/>
      <c r="LSY235" s="137"/>
      <c r="LSZ235" s="137"/>
      <c r="LTA235" s="137"/>
      <c r="LTB235" s="137"/>
      <c r="LTC235" s="137"/>
      <c r="LTD235" s="137"/>
      <c r="LTE235" s="137"/>
      <c r="LTF235" s="137"/>
      <c r="LTG235" s="137"/>
      <c r="LTH235" s="137"/>
      <c r="LTI235" s="137"/>
      <c r="LTJ235" s="137"/>
      <c r="LTK235" s="137"/>
      <c r="LTL235" s="137"/>
      <c r="LTM235" s="137"/>
      <c r="LTN235" s="137"/>
      <c r="LTO235" s="137"/>
      <c r="LTP235" s="137"/>
      <c r="LTQ235" s="137"/>
      <c r="LTR235" s="137"/>
      <c r="LTS235" s="137"/>
      <c r="LTT235" s="137"/>
      <c r="LTU235" s="137"/>
      <c r="LTV235" s="137"/>
      <c r="LTW235" s="137"/>
      <c r="LTX235" s="137"/>
      <c r="LTY235" s="137"/>
      <c r="LTZ235" s="137"/>
      <c r="LUA235" s="137"/>
      <c r="LUB235" s="137"/>
      <c r="LUC235" s="137"/>
      <c r="LUD235" s="137"/>
      <c r="LUE235" s="137"/>
      <c r="LUF235" s="137"/>
      <c r="LUG235" s="137"/>
      <c r="LUH235" s="137"/>
      <c r="LUI235" s="137"/>
      <c r="LUJ235" s="137"/>
      <c r="LUK235" s="137"/>
      <c r="LUL235" s="137"/>
      <c r="LUM235" s="137"/>
      <c r="LUN235" s="137"/>
      <c r="LUO235" s="137"/>
      <c r="LUP235" s="137"/>
      <c r="LUQ235" s="137"/>
      <c r="LUR235" s="137"/>
      <c r="LUS235" s="137"/>
      <c r="LUT235" s="137"/>
      <c r="LUU235" s="137"/>
      <c r="LUV235" s="137"/>
      <c r="LUW235" s="137"/>
      <c r="LUX235" s="137"/>
      <c r="LUY235" s="137"/>
      <c r="LUZ235" s="137"/>
      <c r="LVA235" s="137"/>
      <c r="LVB235" s="137"/>
      <c r="LVC235" s="137"/>
      <c r="LVD235" s="137"/>
      <c r="LVE235" s="137"/>
      <c r="LVF235" s="137"/>
      <c r="LVG235" s="137"/>
      <c r="LVH235" s="137"/>
      <c r="LVI235" s="137"/>
      <c r="LVJ235" s="137"/>
      <c r="LVK235" s="137"/>
      <c r="LVL235" s="137"/>
      <c r="LVM235" s="137"/>
      <c r="LVN235" s="137"/>
      <c r="LVO235" s="137"/>
      <c r="LVP235" s="137"/>
      <c r="LVQ235" s="137"/>
      <c r="LVR235" s="137"/>
      <c r="LVS235" s="137"/>
      <c r="LVT235" s="137"/>
      <c r="LVU235" s="137"/>
      <c r="LVV235" s="137"/>
      <c r="LVW235" s="137"/>
      <c r="LVX235" s="137"/>
      <c r="LVY235" s="137"/>
      <c r="LVZ235" s="137"/>
      <c r="LWA235" s="137"/>
      <c r="LWB235" s="137"/>
      <c r="LWC235" s="137"/>
      <c r="LWD235" s="137"/>
      <c r="LWE235" s="137"/>
      <c r="LWF235" s="137"/>
      <c r="LWG235" s="137"/>
      <c r="LWH235" s="137"/>
      <c r="LWI235" s="137"/>
      <c r="LWJ235" s="137"/>
      <c r="LWK235" s="137"/>
      <c r="LWL235" s="137"/>
      <c r="LWM235" s="137"/>
      <c r="LWN235" s="137"/>
      <c r="LWO235" s="137"/>
      <c r="LWP235" s="137"/>
      <c r="LWQ235" s="137"/>
      <c r="LWR235" s="137"/>
      <c r="LWS235" s="137"/>
      <c r="LWT235" s="137"/>
      <c r="LWU235" s="137"/>
      <c r="LWV235" s="137"/>
      <c r="LWW235" s="137"/>
      <c r="LWX235" s="137"/>
      <c r="LWY235" s="137"/>
      <c r="LWZ235" s="137"/>
      <c r="LXA235" s="137"/>
      <c r="LXB235" s="137"/>
      <c r="LXC235" s="137"/>
      <c r="LXD235" s="137"/>
      <c r="LXE235" s="137"/>
      <c r="LXF235" s="137"/>
      <c r="LXG235" s="137"/>
      <c r="LXH235" s="137"/>
      <c r="LXI235" s="137"/>
      <c r="LXJ235" s="137"/>
      <c r="LXK235" s="137"/>
      <c r="LXL235" s="137"/>
      <c r="LXM235" s="137"/>
      <c r="LXN235" s="137"/>
      <c r="LXO235" s="137"/>
      <c r="LXP235" s="137"/>
      <c r="LXQ235" s="137"/>
      <c r="LXR235" s="137"/>
      <c r="LXS235" s="137"/>
      <c r="LXT235" s="137"/>
      <c r="LXU235" s="137"/>
      <c r="LXV235" s="137"/>
      <c r="LXW235" s="137"/>
      <c r="LXX235" s="137"/>
      <c r="LXY235" s="137"/>
      <c r="LXZ235" s="137"/>
      <c r="LYA235" s="137"/>
      <c r="LYB235" s="137"/>
      <c r="LYC235" s="137"/>
      <c r="LYD235" s="137"/>
      <c r="LYE235" s="137"/>
      <c r="LYF235" s="137"/>
      <c r="LYG235" s="137"/>
      <c r="LYH235" s="137"/>
      <c r="LYI235" s="137"/>
      <c r="LYJ235" s="137"/>
      <c r="LYK235" s="137"/>
      <c r="LYL235" s="137"/>
      <c r="LYM235" s="137"/>
      <c r="LYN235" s="137"/>
      <c r="LYO235" s="137"/>
      <c r="LYP235" s="137"/>
      <c r="LYQ235" s="137"/>
      <c r="LYR235" s="137"/>
      <c r="LYS235" s="137"/>
      <c r="LYT235" s="137"/>
      <c r="LYU235" s="137"/>
      <c r="LYV235" s="137"/>
      <c r="LYW235" s="137"/>
      <c r="LYX235" s="137"/>
      <c r="LYY235" s="137"/>
      <c r="LYZ235" s="137"/>
      <c r="LZA235" s="137"/>
      <c r="LZB235" s="137"/>
      <c r="LZC235" s="137"/>
      <c r="LZD235" s="137"/>
      <c r="LZE235" s="137"/>
      <c r="LZF235" s="137"/>
      <c r="LZG235" s="137"/>
      <c r="LZH235" s="137"/>
      <c r="LZI235" s="137"/>
      <c r="LZJ235" s="137"/>
      <c r="LZK235" s="137"/>
      <c r="LZL235" s="137"/>
      <c r="LZM235" s="137"/>
      <c r="LZN235" s="137"/>
      <c r="LZO235" s="137"/>
      <c r="LZP235" s="137"/>
      <c r="LZQ235" s="137"/>
      <c r="LZR235" s="137"/>
      <c r="LZS235" s="137"/>
      <c r="LZT235" s="137"/>
      <c r="LZU235" s="137"/>
      <c r="LZV235" s="137"/>
      <c r="LZW235" s="137"/>
      <c r="LZX235" s="137"/>
      <c r="LZY235" s="137"/>
      <c r="LZZ235" s="137"/>
      <c r="MAA235" s="137"/>
      <c r="MAB235" s="137"/>
      <c r="MAC235" s="137"/>
      <c r="MAD235" s="137"/>
      <c r="MAE235" s="137"/>
      <c r="MAF235" s="137"/>
      <c r="MAG235" s="137"/>
      <c r="MAH235" s="137"/>
      <c r="MAI235" s="137"/>
      <c r="MAJ235" s="137"/>
      <c r="MAK235" s="137"/>
      <c r="MAL235" s="137"/>
      <c r="MAM235" s="137"/>
      <c r="MAN235" s="137"/>
      <c r="MAO235" s="137"/>
      <c r="MAP235" s="137"/>
      <c r="MAQ235" s="137"/>
      <c r="MAR235" s="137"/>
      <c r="MAS235" s="137"/>
      <c r="MAT235" s="137"/>
      <c r="MAU235" s="137"/>
      <c r="MAV235" s="137"/>
      <c r="MAW235" s="137"/>
      <c r="MAX235" s="137"/>
      <c r="MAY235" s="137"/>
      <c r="MAZ235" s="137"/>
      <c r="MBA235" s="137"/>
      <c r="MBB235" s="137"/>
      <c r="MBC235" s="137"/>
      <c r="MBD235" s="137"/>
      <c r="MBE235" s="137"/>
      <c r="MBF235" s="137"/>
      <c r="MBG235" s="137"/>
      <c r="MBH235" s="137"/>
      <c r="MBI235" s="137"/>
      <c r="MBJ235" s="137"/>
      <c r="MBK235" s="137"/>
      <c r="MBL235" s="137"/>
      <c r="MBM235" s="137"/>
      <c r="MBN235" s="137"/>
      <c r="MBO235" s="137"/>
      <c r="MBP235" s="137"/>
      <c r="MBQ235" s="137"/>
      <c r="MBR235" s="137"/>
      <c r="MBS235" s="137"/>
      <c r="MBT235" s="137"/>
      <c r="MBU235" s="137"/>
      <c r="MBV235" s="137"/>
      <c r="MBW235" s="137"/>
      <c r="MBX235" s="137"/>
      <c r="MBY235" s="137"/>
      <c r="MBZ235" s="137"/>
      <c r="MCA235" s="137"/>
      <c r="MCB235" s="137"/>
      <c r="MCC235" s="137"/>
      <c r="MCD235" s="137"/>
      <c r="MCE235" s="137"/>
      <c r="MCF235" s="137"/>
      <c r="MCG235" s="137"/>
      <c r="MCH235" s="137"/>
      <c r="MCI235" s="137"/>
      <c r="MCJ235" s="137"/>
      <c r="MCK235" s="137"/>
      <c r="MCL235" s="137"/>
      <c r="MCM235" s="137"/>
      <c r="MCN235" s="137"/>
      <c r="MCO235" s="137"/>
      <c r="MCP235" s="137"/>
      <c r="MCQ235" s="137"/>
      <c r="MCR235" s="137"/>
      <c r="MCS235" s="137"/>
      <c r="MCT235" s="137"/>
      <c r="MCU235" s="137"/>
      <c r="MCV235" s="137"/>
      <c r="MCW235" s="137"/>
      <c r="MCX235" s="137"/>
      <c r="MCY235" s="137"/>
      <c r="MCZ235" s="137"/>
      <c r="MDA235" s="137"/>
      <c r="MDB235" s="137"/>
      <c r="MDC235" s="137"/>
      <c r="MDD235" s="137"/>
      <c r="MDE235" s="137"/>
      <c r="MDF235" s="137"/>
      <c r="MDG235" s="137"/>
      <c r="MDH235" s="137"/>
      <c r="MDI235" s="137"/>
      <c r="MDJ235" s="137"/>
      <c r="MDK235" s="137"/>
      <c r="MDL235" s="137"/>
      <c r="MDM235" s="137"/>
      <c r="MDN235" s="137"/>
      <c r="MDO235" s="137"/>
      <c r="MDP235" s="137"/>
      <c r="MDQ235" s="137"/>
      <c r="MDR235" s="137"/>
      <c r="MDS235" s="137"/>
      <c r="MDT235" s="137"/>
      <c r="MDU235" s="137"/>
      <c r="MDV235" s="137"/>
      <c r="MDW235" s="137"/>
      <c r="MDX235" s="137"/>
      <c r="MDY235" s="137"/>
      <c r="MDZ235" s="137"/>
      <c r="MEA235" s="137"/>
      <c r="MEB235" s="137"/>
      <c r="MEC235" s="137"/>
      <c r="MED235" s="137"/>
      <c r="MEE235" s="137"/>
      <c r="MEF235" s="137"/>
      <c r="MEG235" s="137"/>
      <c r="MEH235" s="137"/>
      <c r="MEI235" s="137"/>
      <c r="MEJ235" s="137"/>
      <c r="MEK235" s="137"/>
      <c r="MEL235" s="137"/>
      <c r="MEM235" s="137"/>
      <c r="MEN235" s="137"/>
      <c r="MEO235" s="137"/>
      <c r="MEP235" s="137"/>
      <c r="MEQ235" s="137"/>
      <c r="MER235" s="137"/>
      <c r="MES235" s="137"/>
      <c r="MET235" s="137"/>
      <c r="MEU235" s="137"/>
      <c r="MEV235" s="137"/>
      <c r="MEW235" s="137"/>
      <c r="MEX235" s="137"/>
      <c r="MEY235" s="137"/>
      <c r="MEZ235" s="137"/>
      <c r="MFA235" s="137"/>
      <c r="MFB235" s="137"/>
      <c r="MFC235" s="137"/>
      <c r="MFD235" s="137"/>
      <c r="MFE235" s="137"/>
      <c r="MFF235" s="137"/>
      <c r="MFG235" s="137"/>
      <c r="MFH235" s="137"/>
      <c r="MFI235" s="137"/>
      <c r="MFJ235" s="137"/>
      <c r="MFK235" s="137"/>
      <c r="MFL235" s="137"/>
      <c r="MFM235" s="137"/>
      <c r="MFN235" s="137"/>
      <c r="MFO235" s="137"/>
      <c r="MFP235" s="137"/>
      <c r="MFQ235" s="137"/>
      <c r="MFR235" s="137"/>
      <c r="MFS235" s="137"/>
      <c r="MFT235" s="137"/>
      <c r="MFU235" s="137"/>
      <c r="MFV235" s="137"/>
      <c r="MFW235" s="137"/>
      <c r="MFX235" s="137"/>
      <c r="MFY235" s="137"/>
      <c r="MFZ235" s="137"/>
      <c r="MGA235" s="137"/>
      <c r="MGB235" s="137"/>
      <c r="MGC235" s="137"/>
      <c r="MGD235" s="137"/>
      <c r="MGE235" s="137"/>
      <c r="MGF235" s="137"/>
      <c r="MGG235" s="137"/>
      <c r="MGH235" s="137"/>
      <c r="MGI235" s="137"/>
      <c r="MGJ235" s="137"/>
      <c r="MGK235" s="137"/>
      <c r="MGL235" s="137"/>
      <c r="MGM235" s="137"/>
      <c r="MGN235" s="137"/>
      <c r="MGO235" s="137"/>
      <c r="MGP235" s="137"/>
      <c r="MGQ235" s="137"/>
      <c r="MGR235" s="137"/>
      <c r="MGS235" s="137"/>
      <c r="MGT235" s="137"/>
      <c r="MGU235" s="137"/>
      <c r="MGV235" s="137"/>
      <c r="MGW235" s="137"/>
      <c r="MGX235" s="137"/>
      <c r="MGY235" s="137"/>
      <c r="MGZ235" s="137"/>
      <c r="MHA235" s="137"/>
      <c r="MHB235" s="137"/>
      <c r="MHC235" s="137"/>
      <c r="MHD235" s="137"/>
      <c r="MHE235" s="137"/>
      <c r="MHF235" s="137"/>
      <c r="MHG235" s="137"/>
      <c r="MHH235" s="137"/>
      <c r="MHI235" s="137"/>
      <c r="MHJ235" s="137"/>
      <c r="MHK235" s="137"/>
      <c r="MHL235" s="137"/>
      <c r="MHM235" s="137"/>
      <c r="MHN235" s="137"/>
      <c r="MHO235" s="137"/>
      <c r="MHP235" s="137"/>
      <c r="MHQ235" s="137"/>
      <c r="MHR235" s="137"/>
      <c r="MHS235" s="137"/>
      <c r="MHT235" s="137"/>
      <c r="MHU235" s="137"/>
      <c r="MHV235" s="137"/>
      <c r="MHW235" s="137"/>
      <c r="MHX235" s="137"/>
      <c r="MHY235" s="137"/>
      <c r="MHZ235" s="137"/>
      <c r="MIA235" s="137"/>
      <c r="MIB235" s="137"/>
      <c r="MIC235" s="137"/>
      <c r="MID235" s="137"/>
      <c r="MIE235" s="137"/>
      <c r="MIF235" s="137"/>
      <c r="MIG235" s="137"/>
      <c r="MIH235" s="137"/>
      <c r="MII235" s="137"/>
      <c r="MIJ235" s="137"/>
      <c r="MIK235" s="137"/>
      <c r="MIL235" s="137"/>
      <c r="MIM235" s="137"/>
      <c r="MIN235" s="137"/>
      <c r="MIO235" s="137"/>
      <c r="MIP235" s="137"/>
      <c r="MIQ235" s="137"/>
      <c r="MIR235" s="137"/>
      <c r="MIS235" s="137"/>
      <c r="MIT235" s="137"/>
      <c r="MIU235" s="137"/>
      <c r="MIV235" s="137"/>
      <c r="MIW235" s="137"/>
      <c r="MIX235" s="137"/>
      <c r="MIY235" s="137"/>
      <c r="MIZ235" s="137"/>
      <c r="MJA235" s="137"/>
      <c r="MJB235" s="137"/>
      <c r="MJC235" s="137"/>
      <c r="MJD235" s="137"/>
      <c r="MJE235" s="137"/>
      <c r="MJF235" s="137"/>
      <c r="MJG235" s="137"/>
      <c r="MJH235" s="137"/>
      <c r="MJI235" s="137"/>
      <c r="MJJ235" s="137"/>
      <c r="MJK235" s="137"/>
      <c r="MJL235" s="137"/>
      <c r="MJM235" s="137"/>
      <c r="MJN235" s="137"/>
      <c r="MJO235" s="137"/>
      <c r="MJP235" s="137"/>
      <c r="MJQ235" s="137"/>
      <c r="MJR235" s="137"/>
      <c r="MJS235" s="137"/>
      <c r="MJT235" s="137"/>
      <c r="MJU235" s="137"/>
      <c r="MJV235" s="137"/>
      <c r="MJW235" s="137"/>
      <c r="MJX235" s="137"/>
      <c r="MJY235" s="137"/>
      <c r="MJZ235" s="137"/>
      <c r="MKA235" s="137"/>
      <c r="MKB235" s="137"/>
      <c r="MKC235" s="137"/>
      <c r="MKD235" s="137"/>
      <c r="MKE235" s="137"/>
      <c r="MKF235" s="137"/>
      <c r="MKG235" s="137"/>
      <c r="MKH235" s="137"/>
      <c r="MKI235" s="137"/>
      <c r="MKJ235" s="137"/>
      <c r="MKK235" s="137"/>
      <c r="MKL235" s="137"/>
      <c r="MKM235" s="137"/>
      <c r="MKN235" s="137"/>
      <c r="MKO235" s="137"/>
      <c r="MKP235" s="137"/>
      <c r="MKQ235" s="137"/>
      <c r="MKR235" s="137"/>
      <c r="MKS235" s="137"/>
      <c r="MKT235" s="137"/>
      <c r="MKU235" s="137"/>
      <c r="MKV235" s="137"/>
      <c r="MKW235" s="137"/>
      <c r="MKX235" s="137"/>
      <c r="MKY235" s="137"/>
      <c r="MKZ235" s="137"/>
      <c r="MLA235" s="137"/>
      <c r="MLB235" s="137"/>
      <c r="MLC235" s="137"/>
      <c r="MLD235" s="137"/>
      <c r="MLE235" s="137"/>
      <c r="MLF235" s="137"/>
      <c r="MLG235" s="137"/>
      <c r="MLH235" s="137"/>
      <c r="MLI235" s="137"/>
      <c r="MLJ235" s="137"/>
      <c r="MLK235" s="137"/>
      <c r="MLL235" s="137"/>
      <c r="MLM235" s="137"/>
      <c r="MLN235" s="137"/>
      <c r="MLO235" s="137"/>
      <c r="MLP235" s="137"/>
      <c r="MLQ235" s="137"/>
      <c r="MLR235" s="137"/>
      <c r="MLS235" s="137"/>
      <c r="MLT235" s="137"/>
      <c r="MLU235" s="137"/>
      <c r="MLV235" s="137"/>
      <c r="MLW235" s="137"/>
      <c r="MLX235" s="137"/>
      <c r="MLY235" s="137"/>
      <c r="MLZ235" s="137"/>
      <c r="MMA235" s="137"/>
      <c r="MMB235" s="137"/>
      <c r="MMC235" s="137"/>
      <c r="MMD235" s="137"/>
      <c r="MME235" s="137"/>
      <c r="MMF235" s="137"/>
      <c r="MMG235" s="137"/>
      <c r="MMH235" s="137"/>
      <c r="MMI235" s="137"/>
      <c r="MMJ235" s="137"/>
      <c r="MMK235" s="137"/>
      <c r="MML235" s="137"/>
      <c r="MMM235" s="137"/>
      <c r="MMN235" s="137"/>
      <c r="MMO235" s="137"/>
      <c r="MMP235" s="137"/>
      <c r="MMQ235" s="137"/>
      <c r="MMR235" s="137"/>
      <c r="MMS235" s="137"/>
      <c r="MMT235" s="137"/>
      <c r="MMU235" s="137"/>
      <c r="MMV235" s="137"/>
      <c r="MMW235" s="137"/>
      <c r="MMX235" s="137"/>
      <c r="MMY235" s="137"/>
      <c r="MMZ235" s="137"/>
      <c r="MNA235" s="137"/>
      <c r="MNB235" s="137"/>
      <c r="MNC235" s="137"/>
      <c r="MND235" s="137"/>
      <c r="MNE235" s="137"/>
      <c r="MNF235" s="137"/>
      <c r="MNG235" s="137"/>
      <c r="MNH235" s="137"/>
      <c r="MNI235" s="137"/>
      <c r="MNJ235" s="137"/>
      <c r="MNK235" s="137"/>
      <c r="MNL235" s="137"/>
      <c r="MNM235" s="137"/>
      <c r="MNN235" s="137"/>
      <c r="MNO235" s="137"/>
      <c r="MNP235" s="137"/>
      <c r="MNQ235" s="137"/>
      <c r="MNR235" s="137"/>
      <c r="MNS235" s="137"/>
      <c r="MNT235" s="137"/>
      <c r="MNU235" s="137"/>
      <c r="MNV235" s="137"/>
      <c r="MNW235" s="137"/>
      <c r="MNX235" s="137"/>
      <c r="MNY235" s="137"/>
      <c r="MNZ235" s="137"/>
      <c r="MOA235" s="137"/>
      <c r="MOB235" s="137"/>
      <c r="MOC235" s="137"/>
      <c r="MOD235" s="137"/>
      <c r="MOE235" s="137"/>
      <c r="MOF235" s="137"/>
      <c r="MOG235" s="137"/>
      <c r="MOH235" s="137"/>
      <c r="MOI235" s="137"/>
      <c r="MOJ235" s="137"/>
      <c r="MOK235" s="137"/>
      <c r="MOL235" s="137"/>
      <c r="MOM235" s="137"/>
      <c r="MON235" s="137"/>
      <c r="MOO235" s="137"/>
      <c r="MOP235" s="137"/>
      <c r="MOQ235" s="137"/>
      <c r="MOR235" s="137"/>
      <c r="MOS235" s="137"/>
      <c r="MOT235" s="137"/>
      <c r="MOU235" s="137"/>
      <c r="MOV235" s="137"/>
      <c r="MOW235" s="137"/>
      <c r="MOX235" s="137"/>
      <c r="MOY235" s="137"/>
      <c r="MOZ235" s="137"/>
      <c r="MPA235" s="137"/>
      <c r="MPB235" s="137"/>
      <c r="MPC235" s="137"/>
      <c r="MPD235" s="137"/>
      <c r="MPE235" s="137"/>
      <c r="MPF235" s="137"/>
      <c r="MPG235" s="137"/>
      <c r="MPH235" s="137"/>
      <c r="MPI235" s="137"/>
      <c r="MPJ235" s="137"/>
      <c r="MPK235" s="137"/>
      <c r="MPL235" s="137"/>
      <c r="MPM235" s="137"/>
      <c r="MPN235" s="137"/>
      <c r="MPO235" s="137"/>
      <c r="MPP235" s="137"/>
      <c r="MPQ235" s="137"/>
      <c r="MPR235" s="137"/>
      <c r="MPS235" s="137"/>
      <c r="MPT235" s="137"/>
      <c r="MPU235" s="137"/>
      <c r="MPV235" s="137"/>
      <c r="MPW235" s="137"/>
      <c r="MPX235" s="137"/>
      <c r="MPY235" s="137"/>
      <c r="MPZ235" s="137"/>
      <c r="MQA235" s="137"/>
      <c r="MQB235" s="137"/>
      <c r="MQC235" s="137"/>
      <c r="MQD235" s="137"/>
      <c r="MQE235" s="137"/>
      <c r="MQF235" s="137"/>
      <c r="MQG235" s="137"/>
      <c r="MQH235" s="137"/>
      <c r="MQI235" s="137"/>
      <c r="MQJ235" s="137"/>
      <c r="MQK235" s="137"/>
      <c r="MQL235" s="137"/>
      <c r="MQM235" s="137"/>
      <c r="MQN235" s="137"/>
      <c r="MQO235" s="137"/>
      <c r="MQP235" s="137"/>
      <c r="MQQ235" s="137"/>
      <c r="MQR235" s="137"/>
      <c r="MQS235" s="137"/>
      <c r="MQT235" s="137"/>
      <c r="MQU235" s="137"/>
      <c r="MQV235" s="137"/>
      <c r="MQW235" s="137"/>
      <c r="MQX235" s="137"/>
      <c r="MQY235" s="137"/>
      <c r="MQZ235" s="137"/>
      <c r="MRA235" s="137"/>
      <c r="MRB235" s="137"/>
      <c r="MRC235" s="137"/>
      <c r="MRD235" s="137"/>
      <c r="MRE235" s="137"/>
      <c r="MRF235" s="137"/>
      <c r="MRG235" s="137"/>
      <c r="MRH235" s="137"/>
      <c r="MRI235" s="137"/>
      <c r="MRJ235" s="137"/>
      <c r="MRK235" s="137"/>
      <c r="MRL235" s="137"/>
      <c r="MRM235" s="137"/>
      <c r="MRN235" s="137"/>
      <c r="MRO235" s="137"/>
      <c r="MRP235" s="137"/>
      <c r="MRQ235" s="137"/>
      <c r="MRR235" s="137"/>
      <c r="MRS235" s="137"/>
      <c r="MRT235" s="137"/>
      <c r="MRU235" s="137"/>
      <c r="MRV235" s="137"/>
      <c r="MRW235" s="137"/>
      <c r="MRX235" s="137"/>
      <c r="MRY235" s="137"/>
      <c r="MRZ235" s="137"/>
      <c r="MSA235" s="137"/>
      <c r="MSB235" s="137"/>
      <c r="MSC235" s="137"/>
      <c r="MSD235" s="137"/>
      <c r="MSE235" s="137"/>
      <c r="MSF235" s="137"/>
      <c r="MSG235" s="137"/>
      <c r="MSH235" s="137"/>
      <c r="MSI235" s="137"/>
      <c r="MSJ235" s="137"/>
      <c r="MSK235" s="137"/>
      <c r="MSL235" s="137"/>
      <c r="MSM235" s="137"/>
      <c r="MSN235" s="137"/>
      <c r="MSO235" s="137"/>
      <c r="MSP235" s="137"/>
      <c r="MSQ235" s="137"/>
      <c r="MSR235" s="137"/>
      <c r="MSS235" s="137"/>
      <c r="MST235" s="137"/>
      <c r="MSU235" s="137"/>
      <c r="MSV235" s="137"/>
      <c r="MSW235" s="137"/>
      <c r="MSX235" s="137"/>
      <c r="MSY235" s="137"/>
      <c r="MSZ235" s="137"/>
      <c r="MTA235" s="137"/>
      <c r="MTB235" s="137"/>
      <c r="MTC235" s="137"/>
      <c r="MTD235" s="137"/>
      <c r="MTE235" s="137"/>
      <c r="MTF235" s="137"/>
      <c r="MTG235" s="137"/>
      <c r="MTH235" s="137"/>
      <c r="MTI235" s="137"/>
      <c r="MTJ235" s="137"/>
      <c r="MTK235" s="137"/>
      <c r="MTL235" s="137"/>
      <c r="MTM235" s="137"/>
      <c r="MTN235" s="137"/>
      <c r="MTO235" s="137"/>
      <c r="MTP235" s="137"/>
      <c r="MTQ235" s="137"/>
      <c r="MTR235" s="137"/>
      <c r="MTS235" s="137"/>
      <c r="MTT235" s="137"/>
      <c r="MTU235" s="137"/>
      <c r="MTV235" s="137"/>
      <c r="MTW235" s="137"/>
      <c r="MTX235" s="137"/>
      <c r="MTY235" s="137"/>
      <c r="MTZ235" s="137"/>
      <c r="MUA235" s="137"/>
      <c r="MUB235" s="137"/>
      <c r="MUC235" s="137"/>
      <c r="MUD235" s="137"/>
      <c r="MUE235" s="137"/>
      <c r="MUF235" s="137"/>
      <c r="MUG235" s="137"/>
      <c r="MUH235" s="137"/>
      <c r="MUI235" s="137"/>
      <c r="MUJ235" s="137"/>
      <c r="MUK235" s="137"/>
      <c r="MUL235" s="137"/>
      <c r="MUM235" s="137"/>
      <c r="MUN235" s="137"/>
      <c r="MUO235" s="137"/>
      <c r="MUP235" s="137"/>
      <c r="MUQ235" s="137"/>
      <c r="MUR235" s="137"/>
      <c r="MUS235" s="137"/>
      <c r="MUT235" s="137"/>
      <c r="MUU235" s="137"/>
      <c r="MUV235" s="137"/>
      <c r="MUW235" s="137"/>
      <c r="MUX235" s="137"/>
      <c r="MUY235" s="137"/>
      <c r="MUZ235" s="137"/>
      <c r="MVA235" s="137"/>
      <c r="MVB235" s="137"/>
      <c r="MVC235" s="137"/>
      <c r="MVD235" s="137"/>
      <c r="MVE235" s="137"/>
      <c r="MVF235" s="137"/>
      <c r="MVG235" s="137"/>
      <c r="MVH235" s="137"/>
      <c r="MVI235" s="137"/>
      <c r="MVJ235" s="137"/>
      <c r="MVK235" s="137"/>
      <c r="MVL235" s="137"/>
      <c r="MVM235" s="137"/>
      <c r="MVN235" s="137"/>
      <c r="MVO235" s="137"/>
      <c r="MVP235" s="137"/>
      <c r="MVQ235" s="137"/>
      <c r="MVR235" s="137"/>
      <c r="MVS235" s="137"/>
      <c r="MVT235" s="137"/>
      <c r="MVU235" s="137"/>
      <c r="MVV235" s="137"/>
      <c r="MVW235" s="137"/>
      <c r="MVX235" s="137"/>
      <c r="MVY235" s="137"/>
      <c r="MVZ235" s="137"/>
      <c r="MWA235" s="137"/>
      <c r="MWB235" s="137"/>
      <c r="MWC235" s="137"/>
      <c r="MWD235" s="137"/>
      <c r="MWE235" s="137"/>
      <c r="MWF235" s="137"/>
      <c r="MWG235" s="137"/>
      <c r="MWH235" s="137"/>
      <c r="MWI235" s="137"/>
      <c r="MWJ235" s="137"/>
      <c r="MWK235" s="137"/>
      <c r="MWL235" s="137"/>
      <c r="MWM235" s="137"/>
      <c r="MWN235" s="137"/>
      <c r="MWO235" s="137"/>
      <c r="MWP235" s="137"/>
      <c r="MWQ235" s="137"/>
      <c r="MWR235" s="137"/>
      <c r="MWS235" s="137"/>
      <c r="MWT235" s="137"/>
      <c r="MWU235" s="137"/>
      <c r="MWV235" s="137"/>
      <c r="MWW235" s="137"/>
      <c r="MWX235" s="137"/>
      <c r="MWY235" s="137"/>
      <c r="MWZ235" s="137"/>
      <c r="MXA235" s="137"/>
      <c r="MXB235" s="137"/>
      <c r="MXC235" s="137"/>
      <c r="MXD235" s="137"/>
      <c r="MXE235" s="137"/>
      <c r="MXF235" s="137"/>
      <c r="MXG235" s="137"/>
      <c r="MXH235" s="137"/>
      <c r="MXI235" s="137"/>
      <c r="MXJ235" s="137"/>
      <c r="MXK235" s="137"/>
      <c r="MXL235" s="137"/>
      <c r="MXM235" s="137"/>
      <c r="MXN235" s="137"/>
      <c r="MXO235" s="137"/>
      <c r="MXP235" s="137"/>
      <c r="MXQ235" s="137"/>
      <c r="MXR235" s="137"/>
      <c r="MXS235" s="137"/>
      <c r="MXT235" s="137"/>
      <c r="MXU235" s="137"/>
      <c r="MXV235" s="137"/>
      <c r="MXW235" s="137"/>
      <c r="MXX235" s="137"/>
      <c r="MXY235" s="137"/>
      <c r="MXZ235" s="137"/>
      <c r="MYA235" s="137"/>
      <c r="MYB235" s="137"/>
      <c r="MYC235" s="137"/>
      <c r="MYD235" s="137"/>
      <c r="MYE235" s="137"/>
      <c r="MYF235" s="137"/>
      <c r="MYG235" s="137"/>
      <c r="MYH235" s="137"/>
      <c r="MYI235" s="137"/>
      <c r="MYJ235" s="137"/>
      <c r="MYK235" s="137"/>
      <c r="MYL235" s="137"/>
      <c r="MYM235" s="137"/>
      <c r="MYN235" s="137"/>
      <c r="MYO235" s="137"/>
      <c r="MYP235" s="137"/>
      <c r="MYQ235" s="137"/>
      <c r="MYR235" s="137"/>
      <c r="MYS235" s="137"/>
      <c r="MYT235" s="137"/>
      <c r="MYU235" s="137"/>
      <c r="MYV235" s="137"/>
      <c r="MYW235" s="137"/>
      <c r="MYX235" s="137"/>
      <c r="MYY235" s="137"/>
      <c r="MYZ235" s="137"/>
      <c r="MZA235" s="137"/>
      <c r="MZB235" s="137"/>
      <c r="MZC235" s="137"/>
      <c r="MZD235" s="137"/>
      <c r="MZE235" s="137"/>
      <c r="MZF235" s="137"/>
      <c r="MZG235" s="137"/>
      <c r="MZH235" s="137"/>
      <c r="MZI235" s="137"/>
      <c r="MZJ235" s="137"/>
      <c r="MZK235" s="137"/>
      <c r="MZL235" s="137"/>
      <c r="MZM235" s="137"/>
      <c r="MZN235" s="137"/>
      <c r="MZO235" s="137"/>
      <c r="MZP235" s="137"/>
      <c r="MZQ235" s="137"/>
      <c r="MZR235" s="137"/>
      <c r="MZS235" s="137"/>
      <c r="MZT235" s="137"/>
      <c r="MZU235" s="137"/>
      <c r="MZV235" s="137"/>
      <c r="MZW235" s="137"/>
      <c r="MZX235" s="137"/>
      <c r="MZY235" s="137"/>
      <c r="MZZ235" s="137"/>
      <c r="NAA235" s="137"/>
      <c r="NAB235" s="137"/>
      <c r="NAC235" s="137"/>
      <c r="NAD235" s="137"/>
      <c r="NAE235" s="137"/>
      <c r="NAF235" s="137"/>
      <c r="NAG235" s="137"/>
      <c r="NAH235" s="137"/>
      <c r="NAI235" s="137"/>
      <c r="NAJ235" s="137"/>
      <c r="NAK235" s="137"/>
      <c r="NAL235" s="137"/>
      <c r="NAM235" s="137"/>
      <c r="NAN235" s="137"/>
      <c r="NAO235" s="137"/>
      <c r="NAP235" s="137"/>
      <c r="NAQ235" s="137"/>
      <c r="NAR235" s="137"/>
      <c r="NAS235" s="137"/>
      <c r="NAT235" s="137"/>
      <c r="NAU235" s="137"/>
      <c r="NAV235" s="137"/>
      <c r="NAW235" s="137"/>
      <c r="NAX235" s="137"/>
      <c r="NAY235" s="137"/>
      <c r="NAZ235" s="137"/>
      <c r="NBA235" s="137"/>
      <c r="NBB235" s="137"/>
      <c r="NBC235" s="137"/>
      <c r="NBD235" s="137"/>
      <c r="NBE235" s="137"/>
      <c r="NBF235" s="137"/>
      <c r="NBG235" s="137"/>
      <c r="NBH235" s="137"/>
      <c r="NBI235" s="137"/>
      <c r="NBJ235" s="137"/>
      <c r="NBK235" s="137"/>
      <c r="NBL235" s="137"/>
      <c r="NBM235" s="137"/>
      <c r="NBN235" s="137"/>
      <c r="NBO235" s="137"/>
      <c r="NBP235" s="137"/>
      <c r="NBQ235" s="137"/>
      <c r="NBR235" s="137"/>
      <c r="NBS235" s="137"/>
      <c r="NBT235" s="137"/>
      <c r="NBU235" s="137"/>
      <c r="NBV235" s="137"/>
      <c r="NBW235" s="137"/>
      <c r="NBX235" s="137"/>
      <c r="NBY235" s="137"/>
      <c r="NBZ235" s="137"/>
      <c r="NCA235" s="137"/>
      <c r="NCB235" s="137"/>
      <c r="NCC235" s="137"/>
      <c r="NCD235" s="137"/>
      <c r="NCE235" s="137"/>
      <c r="NCF235" s="137"/>
      <c r="NCG235" s="137"/>
      <c r="NCH235" s="137"/>
      <c r="NCI235" s="137"/>
      <c r="NCJ235" s="137"/>
      <c r="NCK235" s="137"/>
      <c r="NCL235" s="137"/>
      <c r="NCM235" s="137"/>
      <c r="NCN235" s="137"/>
      <c r="NCO235" s="137"/>
      <c r="NCP235" s="137"/>
      <c r="NCQ235" s="137"/>
      <c r="NCR235" s="137"/>
      <c r="NCS235" s="137"/>
      <c r="NCT235" s="137"/>
      <c r="NCU235" s="137"/>
      <c r="NCV235" s="137"/>
      <c r="NCW235" s="137"/>
      <c r="NCX235" s="137"/>
      <c r="NCY235" s="137"/>
      <c r="NCZ235" s="137"/>
      <c r="NDA235" s="137"/>
      <c r="NDB235" s="137"/>
      <c r="NDC235" s="137"/>
      <c r="NDD235" s="137"/>
      <c r="NDE235" s="137"/>
      <c r="NDF235" s="137"/>
      <c r="NDG235" s="137"/>
      <c r="NDH235" s="137"/>
      <c r="NDI235" s="137"/>
      <c r="NDJ235" s="137"/>
      <c r="NDK235" s="137"/>
      <c r="NDL235" s="137"/>
      <c r="NDM235" s="137"/>
      <c r="NDN235" s="137"/>
      <c r="NDO235" s="137"/>
      <c r="NDP235" s="137"/>
      <c r="NDQ235" s="137"/>
      <c r="NDR235" s="137"/>
      <c r="NDS235" s="137"/>
      <c r="NDT235" s="137"/>
      <c r="NDU235" s="137"/>
      <c r="NDV235" s="137"/>
      <c r="NDW235" s="137"/>
      <c r="NDX235" s="137"/>
      <c r="NDY235" s="137"/>
      <c r="NDZ235" s="137"/>
      <c r="NEA235" s="137"/>
      <c r="NEB235" s="137"/>
      <c r="NEC235" s="137"/>
      <c r="NED235" s="137"/>
      <c r="NEE235" s="137"/>
      <c r="NEF235" s="137"/>
      <c r="NEG235" s="137"/>
      <c r="NEH235" s="137"/>
      <c r="NEI235" s="137"/>
      <c r="NEJ235" s="137"/>
      <c r="NEK235" s="137"/>
      <c r="NEL235" s="137"/>
      <c r="NEM235" s="137"/>
      <c r="NEN235" s="137"/>
      <c r="NEO235" s="137"/>
      <c r="NEP235" s="137"/>
      <c r="NEQ235" s="137"/>
      <c r="NER235" s="137"/>
      <c r="NES235" s="137"/>
      <c r="NET235" s="137"/>
      <c r="NEU235" s="137"/>
      <c r="NEV235" s="137"/>
      <c r="NEW235" s="137"/>
      <c r="NEX235" s="137"/>
      <c r="NEY235" s="137"/>
      <c r="NEZ235" s="137"/>
      <c r="NFA235" s="137"/>
      <c r="NFB235" s="137"/>
      <c r="NFC235" s="137"/>
      <c r="NFD235" s="137"/>
      <c r="NFE235" s="137"/>
      <c r="NFF235" s="137"/>
      <c r="NFG235" s="137"/>
      <c r="NFH235" s="137"/>
      <c r="NFI235" s="137"/>
      <c r="NFJ235" s="137"/>
      <c r="NFK235" s="137"/>
      <c r="NFL235" s="137"/>
      <c r="NFM235" s="137"/>
      <c r="NFN235" s="137"/>
      <c r="NFO235" s="137"/>
      <c r="NFP235" s="137"/>
      <c r="NFQ235" s="137"/>
      <c r="NFR235" s="137"/>
      <c r="NFS235" s="137"/>
      <c r="NFT235" s="137"/>
      <c r="NFU235" s="137"/>
      <c r="NFV235" s="137"/>
      <c r="NFW235" s="137"/>
      <c r="NFX235" s="137"/>
      <c r="NFY235" s="137"/>
      <c r="NFZ235" s="137"/>
      <c r="NGA235" s="137"/>
      <c r="NGB235" s="137"/>
      <c r="NGC235" s="137"/>
      <c r="NGD235" s="137"/>
      <c r="NGE235" s="137"/>
      <c r="NGF235" s="137"/>
      <c r="NGG235" s="137"/>
      <c r="NGH235" s="137"/>
      <c r="NGI235" s="137"/>
      <c r="NGJ235" s="137"/>
      <c r="NGK235" s="137"/>
      <c r="NGL235" s="137"/>
      <c r="NGM235" s="137"/>
      <c r="NGN235" s="137"/>
      <c r="NGO235" s="137"/>
      <c r="NGP235" s="137"/>
      <c r="NGQ235" s="137"/>
      <c r="NGR235" s="137"/>
      <c r="NGS235" s="137"/>
      <c r="NGT235" s="137"/>
      <c r="NGU235" s="137"/>
      <c r="NGV235" s="137"/>
      <c r="NGW235" s="137"/>
      <c r="NGX235" s="137"/>
      <c r="NGY235" s="137"/>
      <c r="NGZ235" s="137"/>
      <c r="NHA235" s="137"/>
      <c r="NHB235" s="137"/>
      <c r="NHC235" s="137"/>
      <c r="NHD235" s="137"/>
      <c r="NHE235" s="137"/>
      <c r="NHF235" s="137"/>
      <c r="NHG235" s="137"/>
      <c r="NHH235" s="137"/>
      <c r="NHI235" s="137"/>
      <c r="NHJ235" s="137"/>
      <c r="NHK235" s="137"/>
      <c r="NHL235" s="137"/>
      <c r="NHM235" s="137"/>
      <c r="NHN235" s="137"/>
      <c r="NHO235" s="137"/>
      <c r="NHP235" s="137"/>
      <c r="NHQ235" s="137"/>
      <c r="NHR235" s="137"/>
      <c r="NHS235" s="137"/>
      <c r="NHT235" s="137"/>
      <c r="NHU235" s="137"/>
      <c r="NHV235" s="137"/>
      <c r="NHW235" s="137"/>
      <c r="NHX235" s="137"/>
      <c r="NHY235" s="137"/>
      <c r="NHZ235" s="137"/>
      <c r="NIA235" s="137"/>
      <c r="NIB235" s="137"/>
      <c r="NIC235" s="137"/>
      <c r="NID235" s="137"/>
      <c r="NIE235" s="137"/>
      <c r="NIF235" s="137"/>
      <c r="NIG235" s="137"/>
      <c r="NIH235" s="137"/>
      <c r="NII235" s="137"/>
      <c r="NIJ235" s="137"/>
      <c r="NIK235" s="137"/>
      <c r="NIL235" s="137"/>
      <c r="NIM235" s="137"/>
      <c r="NIN235" s="137"/>
      <c r="NIO235" s="137"/>
      <c r="NIP235" s="137"/>
      <c r="NIQ235" s="137"/>
      <c r="NIR235" s="137"/>
      <c r="NIS235" s="137"/>
      <c r="NIT235" s="137"/>
      <c r="NIU235" s="137"/>
      <c r="NIV235" s="137"/>
      <c r="NIW235" s="137"/>
      <c r="NIX235" s="137"/>
      <c r="NIY235" s="137"/>
      <c r="NIZ235" s="137"/>
      <c r="NJA235" s="137"/>
      <c r="NJB235" s="137"/>
      <c r="NJC235" s="137"/>
      <c r="NJD235" s="137"/>
      <c r="NJE235" s="137"/>
      <c r="NJF235" s="137"/>
      <c r="NJG235" s="137"/>
      <c r="NJH235" s="137"/>
      <c r="NJI235" s="137"/>
      <c r="NJJ235" s="137"/>
      <c r="NJK235" s="137"/>
      <c r="NJL235" s="137"/>
      <c r="NJM235" s="137"/>
      <c r="NJN235" s="137"/>
      <c r="NJO235" s="137"/>
      <c r="NJP235" s="137"/>
      <c r="NJQ235" s="137"/>
      <c r="NJR235" s="137"/>
      <c r="NJS235" s="137"/>
      <c r="NJT235" s="137"/>
      <c r="NJU235" s="137"/>
      <c r="NJV235" s="137"/>
      <c r="NJW235" s="137"/>
      <c r="NJX235" s="137"/>
      <c r="NJY235" s="137"/>
      <c r="NJZ235" s="137"/>
      <c r="NKA235" s="137"/>
      <c r="NKB235" s="137"/>
      <c r="NKC235" s="137"/>
      <c r="NKD235" s="137"/>
      <c r="NKE235" s="137"/>
      <c r="NKF235" s="137"/>
      <c r="NKG235" s="137"/>
      <c r="NKH235" s="137"/>
      <c r="NKI235" s="137"/>
      <c r="NKJ235" s="137"/>
      <c r="NKK235" s="137"/>
      <c r="NKL235" s="137"/>
      <c r="NKM235" s="137"/>
      <c r="NKN235" s="137"/>
      <c r="NKO235" s="137"/>
      <c r="NKP235" s="137"/>
      <c r="NKQ235" s="137"/>
      <c r="NKR235" s="137"/>
      <c r="NKS235" s="137"/>
      <c r="NKT235" s="137"/>
      <c r="NKU235" s="137"/>
      <c r="NKV235" s="137"/>
      <c r="NKW235" s="137"/>
      <c r="NKX235" s="137"/>
      <c r="NKY235" s="137"/>
      <c r="NKZ235" s="137"/>
      <c r="NLA235" s="137"/>
      <c r="NLB235" s="137"/>
      <c r="NLC235" s="137"/>
      <c r="NLD235" s="137"/>
      <c r="NLE235" s="137"/>
      <c r="NLF235" s="137"/>
      <c r="NLG235" s="137"/>
      <c r="NLH235" s="137"/>
      <c r="NLI235" s="137"/>
      <c r="NLJ235" s="137"/>
      <c r="NLK235" s="137"/>
      <c r="NLL235" s="137"/>
      <c r="NLM235" s="137"/>
      <c r="NLN235" s="137"/>
      <c r="NLO235" s="137"/>
      <c r="NLP235" s="137"/>
      <c r="NLQ235" s="137"/>
      <c r="NLR235" s="137"/>
      <c r="NLS235" s="137"/>
      <c r="NLT235" s="137"/>
      <c r="NLU235" s="137"/>
      <c r="NLV235" s="137"/>
      <c r="NLW235" s="137"/>
      <c r="NLX235" s="137"/>
      <c r="NLY235" s="137"/>
      <c r="NLZ235" s="137"/>
      <c r="NMA235" s="137"/>
      <c r="NMB235" s="137"/>
      <c r="NMC235" s="137"/>
      <c r="NMD235" s="137"/>
      <c r="NME235" s="137"/>
      <c r="NMF235" s="137"/>
      <c r="NMG235" s="137"/>
      <c r="NMH235" s="137"/>
      <c r="NMI235" s="137"/>
      <c r="NMJ235" s="137"/>
      <c r="NMK235" s="137"/>
      <c r="NML235" s="137"/>
      <c r="NMM235" s="137"/>
      <c r="NMN235" s="137"/>
      <c r="NMO235" s="137"/>
      <c r="NMP235" s="137"/>
      <c r="NMQ235" s="137"/>
      <c r="NMR235" s="137"/>
      <c r="NMS235" s="137"/>
      <c r="NMT235" s="137"/>
      <c r="NMU235" s="137"/>
      <c r="NMV235" s="137"/>
      <c r="NMW235" s="137"/>
      <c r="NMX235" s="137"/>
      <c r="NMY235" s="137"/>
      <c r="NMZ235" s="137"/>
      <c r="NNA235" s="137"/>
      <c r="NNB235" s="137"/>
      <c r="NNC235" s="137"/>
      <c r="NND235" s="137"/>
      <c r="NNE235" s="137"/>
      <c r="NNF235" s="137"/>
      <c r="NNG235" s="137"/>
      <c r="NNH235" s="137"/>
      <c r="NNI235" s="137"/>
      <c r="NNJ235" s="137"/>
      <c r="NNK235" s="137"/>
      <c r="NNL235" s="137"/>
      <c r="NNM235" s="137"/>
      <c r="NNN235" s="137"/>
      <c r="NNO235" s="137"/>
      <c r="NNP235" s="137"/>
      <c r="NNQ235" s="137"/>
      <c r="NNR235" s="137"/>
      <c r="NNS235" s="137"/>
      <c r="NNT235" s="137"/>
      <c r="NNU235" s="137"/>
      <c r="NNV235" s="137"/>
      <c r="NNW235" s="137"/>
      <c r="NNX235" s="137"/>
      <c r="NNY235" s="137"/>
      <c r="NNZ235" s="137"/>
      <c r="NOA235" s="137"/>
      <c r="NOB235" s="137"/>
      <c r="NOC235" s="137"/>
      <c r="NOD235" s="137"/>
      <c r="NOE235" s="137"/>
      <c r="NOF235" s="137"/>
      <c r="NOG235" s="137"/>
      <c r="NOH235" s="137"/>
      <c r="NOI235" s="137"/>
      <c r="NOJ235" s="137"/>
      <c r="NOK235" s="137"/>
      <c r="NOL235" s="137"/>
      <c r="NOM235" s="137"/>
      <c r="NON235" s="137"/>
      <c r="NOO235" s="137"/>
      <c r="NOP235" s="137"/>
      <c r="NOQ235" s="137"/>
      <c r="NOR235" s="137"/>
      <c r="NOS235" s="137"/>
      <c r="NOT235" s="137"/>
      <c r="NOU235" s="137"/>
      <c r="NOV235" s="137"/>
      <c r="NOW235" s="137"/>
      <c r="NOX235" s="137"/>
      <c r="NOY235" s="137"/>
      <c r="NOZ235" s="137"/>
      <c r="NPA235" s="137"/>
      <c r="NPB235" s="137"/>
      <c r="NPC235" s="137"/>
      <c r="NPD235" s="137"/>
      <c r="NPE235" s="137"/>
      <c r="NPF235" s="137"/>
      <c r="NPG235" s="137"/>
      <c r="NPH235" s="137"/>
      <c r="NPI235" s="137"/>
      <c r="NPJ235" s="137"/>
      <c r="NPK235" s="137"/>
      <c r="NPL235" s="137"/>
      <c r="NPM235" s="137"/>
      <c r="NPN235" s="137"/>
      <c r="NPO235" s="137"/>
      <c r="NPP235" s="137"/>
      <c r="NPQ235" s="137"/>
      <c r="NPR235" s="137"/>
      <c r="NPS235" s="137"/>
      <c r="NPT235" s="137"/>
      <c r="NPU235" s="137"/>
      <c r="NPV235" s="137"/>
      <c r="NPW235" s="137"/>
      <c r="NPX235" s="137"/>
      <c r="NPY235" s="137"/>
      <c r="NPZ235" s="137"/>
      <c r="NQA235" s="137"/>
      <c r="NQB235" s="137"/>
      <c r="NQC235" s="137"/>
      <c r="NQD235" s="137"/>
      <c r="NQE235" s="137"/>
      <c r="NQF235" s="137"/>
      <c r="NQG235" s="137"/>
      <c r="NQH235" s="137"/>
      <c r="NQI235" s="137"/>
      <c r="NQJ235" s="137"/>
      <c r="NQK235" s="137"/>
      <c r="NQL235" s="137"/>
      <c r="NQM235" s="137"/>
      <c r="NQN235" s="137"/>
      <c r="NQO235" s="137"/>
      <c r="NQP235" s="137"/>
      <c r="NQQ235" s="137"/>
      <c r="NQR235" s="137"/>
      <c r="NQS235" s="137"/>
      <c r="NQT235" s="137"/>
      <c r="NQU235" s="137"/>
      <c r="NQV235" s="137"/>
      <c r="NQW235" s="137"/>
      <c r="NQX235" s="137"/>
      <c r="NQY235" s="137"/>
      <c r="NQZ235" s="137"/>
      <c r="NRA235" s="137"/>
      <c r="NRB235" s="137"/>
      <c r="NRC235" s="137"/>
      <c r="NRD235" s="137"/>
      <c r="NRE235" s="137"/>
      <c r="NRF235" s="137"/>
      <c r="NRG235" s="137"/>
      <c r="NRH235" s="137"/>
      <c r="NRI235" s="137"/>
      <c r="NRJ235" s="137"/>
      <c r="NRK235" s="137"/>
      <c r="NRL235" s="137"/>
      <c r="NRM235" s="137"/>
      <c r="NRN235" s="137"/>
      <c r="NRO235" s="137"/>
      <c r="NRP235" s="137"/>
      <c r="NRQ235" s="137"/>
      <c r="NRR235" s="137"/>
      <c r="NRS235" s="137"/>
      <c r="NRT235" s="137"/>
      <c r="NRU235" s="137"/>
      <c r="NRV235" s="137"/>
      <c r="NRW235" s="137"/>
      <c r="NRX235" s="137"/>
      <c r="NRY235" s="137"/>
      <c r="NRZ235" s="137"/>
      <c r="NSA235" s="137"/>
      <c r="NSB235" s="137"/>
      <c r="NSC235" s="137"/>
      <c r="NSD235" s="137"/>
      <c r="NSE235" s="137"/>
      <c r="NSF235" s="137"/>
      <c r="NSG235" s="137"/>
      <c r="NSH235" s="137"/>
      <c r="NSI235" s="137"/>
      <c r="NSJ235" s="137"/>
      <c r="NSK235" s="137"/>
      <c r="NSL235" s="137"/>
      <c r="NSM235" s="137"/>
      <c r="NSN235" s="137"/>
      <c r="NSO235" s="137"/>
      <c r="NSP235" s="137"/>
      <c r="NSQ235" s="137"/>
      <c r="NSR235" s="137"/>
      <c r="NSS235" s="137"/>
      <c r="NST235" s="137"/>
      <c r="NSU235" s="137"/>
      <c r="NSV235" s="137"/>
      <c r="NSW235" s="137"/>
      <c r="NSX235" s="137"/>
      <c r="NSY235" s="137"/>
      <c r="NSZ235" s="137"/>
      <c r="NTA235" s="137"/>
      <c r="NTB235" s="137"/>
      <c r="NTC235" s="137"/>
      <c r="NTD235" s="137"/>
      <c r="NTE235" s="137"/>
      <c r="NTF235" s="137"/>
      <c r="NTG235" s="137"/>
      <c r="NTH235" s="137"/>
      <c r="NTI235" s="137"/>
      <c r="NTJ235" s="137"/>
      <c r="NTK235" s="137"/>
      <c r="NTL235" s="137"/>
      <c r="NTM235" s="137"/>
      <c r="NTN235" s="137"/>
      <c r="NTO235" s="137"/>
      <c r="NTP235" s="137"/>
      <c r="NTQ235" s="137"/>
      <c r="NTR235" s="137"/>
      <c r="NTS235" s="137"/>
      <c r="NTT235" s="137"/>
      <c r="NTU235" s="137"/>
      <c r="NTV235" s="137"/>
      <c r="NTW235" s="137"/>
      <c r="NTX235" s="137"/>
      <c r="NTY235" s="137"/>
      <c r="NTZ235" s="137"/>
      <c r="NUA235" s="137"/>
      <c r="NUB235" s="137"/>
      <c r="NUC235" s="137"/>
      <c r="NUD235" s="137"/>
      <c r="NUE235" s="137"/>
      <c r="NUF235" s="137"/>
      <c r="NUG235" s="137"/>
      <c r="NUH235" s="137"/>
      <c r="NUI235" s="137"/>
      <c r="NUJ235" s="137"/>
      <c r="NUK235" s="137"/>
      <c r="NUL235" s="137"/>
      <c r="NUM235" s="137"/>
      <c r="NUN235" s="137"/>
      <c r="NUO235" s="137"/>
      <c r="NUP235" s="137"/>
      <c r="NUQ235" s="137"/>
      <c r="NUR235" s="137"/>
      <c r="NUS235" s="137"/>
      <c r="NUT235" s="137"/>
      <c r="NUU235" s="137"/>
      <c r="NUV235" s="137"/>
      <c r="NUW235" s="137"/>
      <c r="NUX235" s="137"/>
      <c r="NUY235" s="137"/>
      <c r="NUZ235" s="137"/>
      <c r="NVA235" s="137"/>
      <c r="NVB235" s="137"/>
      <c r="NVC235" s="137"/>
      <c r="NVD235" s="137"/>
      <c r="NVE235" s="137"/>
      <c r="NVF235" s="137"/>
      <c r="NVG235" s="137"/>
      <c r="NVH235" s="137"/>
      <c r="NVI235" s="137"/>
      <c r="NVJ235" s="137"/>
      <c r="NVK235" s="137"/>
      <c r="NVL235" s="137"/>
      <c r="NVM235" s="137"/>
      <c r="NVN235" s="137"/>
      <c r="NVO235" s="137"/>
      <c r="NVP235" s="137"/>
      <c r="NVQ235" s="137"/>
      <c r="NVR235" s="137"/>
      <c r="NVS235" s="137"/>
      <c r="NVT235" s="137"/>
      <c r="NVU235" s="137"/>
      <c r="NVV235" s="137"/>
      <c r="NVW235" s="137"/>
      <c r="NVX235" s="137"/>
      <c r="NVY235" s="137"/>
      <c r="NVZ235" s="137"/>
      <c r="NWA235" s="137"/>
      <c r="NWB235" s="137"/>
      <c r="NWC235" s="137"/>
      <c r="NWD235" s="137"/>
      <c r="NWE235" s="137"/>
      <c r="NWF235" s="137"/>
      <c r="NWG235" s="137"/>
      <c r="NWH235" s="137"/>
      <c r="NWI235" s="137"/>
      <c r="NWJ235" s="137"/>
      <c r="NWK235" s="137"/>
      <c r="NWL235" s="137"/>
      <c r="NWM235" s="137"/>
      <c r="NWN235" s="137"/>
      <c r="NWO235" s="137"/>
      <c r="NWP235" s="137"/>
      <c r="NWQ235" s="137"/>
      <c r="NWR235" s="137"/>
      <c r="NWS235" s="137"/>
      <c r="NWT235" s="137"/>
      <c r="NWU235" s="137"/>
      <c r="NWV235" s="137"/>
      <c r="NWW235" s="137"/>
      <c r="NWX235" s="137"/>
      <c r="NWY235" s="137"/>
      <c r="NWZ235" s="137"/>
      <c r="NXA235" s="137"/>
      <c r="NXB235" s="137"/>
      <c r="NXC235" s="137"/>
      <c r="NXD235" s="137"/>
      <c r="NXE235" s="137"/>
      <c r="NXF235" s="137"/>
      <c r="NXG235" s="137"/>
      <c r="NXH235" s="137"/>
      <c r="NXI235" s="137"/>
      <c r="NXJ235" s="137"/>
      <c r="NXK235" s="137"/>
      <c r="NXL235" s="137"/>
      <c r="NXM235" s="137"/>
      <c r="NXN235" s="137"/>
      <c r="NXO235" s="137"/>
      <c r="NXP235" s="137"/>
      <c r="NXQ235" s="137"/>
      <c r="NXR235" s="137"/>
      <c r="NXS235" s="137"/>
      <c r="NXT235" s="137"/>
      <c r="NXU235" s="137"/>
      <c r="NXV235" s="137"/>
      <c r="NXW235" s="137"/>
      <c r="NXX235" s="137"/>
      <c r="NXY235" s="137"/>
      <c r="NXZ235" s="137"/>
      <c r="NYA235" s="137"/>
      <c r="NYB235" s="137"/>
      <c r="NYC235" s="137"/>
      <c r="NYD235" s="137"/>
      <c r="NYE235" s="137"/>
      <c r="NYF235" s="137"/>
      <c r="NYG235" s="137"/>
      <c r="NYH235" s="137"/>
      <c r="NYI235" s="137"/>
      <c r="NYJ235" s="137"/>
      <c r="NYK235" s="137"/>
      <c r="NYL235" s="137"/>
      <c r="NYM235" s="137"/>
      <c r="NYN235" s="137"/>
      <c r="NYO235" s="137"/>
      <c r="NYP235" s="137"/>
      <c r="NYQ235" s="137"/>
      <c r="NYR235" s="137"/>
      <c r="NYS235" s="137"/>
      <c r="NYT235" s="137"/>
      <c r="NYU235" s="137"/>
      <c r="NYV235" s="137"/>
      <c r="NYW235" s="137"/>
      <c r="NYX235" s="137"/>
      <c r="NYY235" s="137"/>
      <c r="NYZ235" s="137"/>
      <c r="NZA235" s="137"/>
      <c r="NZB235" s="137"/>
      <c r="NZC235" s="137"/>
      <c r="NZD235" s="137"/>
      <c r="NZE235" s="137"/>
      <c r="NZF235" s="137"/>
      <c r="NZG235" s="137"/>
      <c r="NZH235" s="137"/>
      <c r="NZI235" s="137"/>
      <c r="NZJ235" s="137"/>
      <c r="NZK235" s="137"/>
      <c r="NZL235" s="137"/>
      <c r="NZM235" s="137"/>
      <c r="NZN235" s="137"/>
      <c r="NZO235" s="137"/>
      <c r="NZP235" s="137"/>
      <c r="NZQ235" s="137"/>
      <c r="NZR235" s="137"/>
      <c r="NZS235" s="137"/>
      <c r="NZT235" s="137"/>
      <c r="NZU235" s="137"/>
      <c r="NZV235" s="137"/>
      <c r="NZW235" s="137"/>
      <c r="NZX235" s="137"/>
      <c r="NZY235" s="137"/>
      <c r="NZZ235" s="137"/>
      <c r="OAA235" s="137"/>
      <c r="OAB235" s="137"/>
      <c r="OAC235" s="137"/>
      <c r="OAD235" s="137"/>
      <c r="OAE235" s="137"/>
      <c r="OAF235" s="137"/>
      <c r="OAG235" s="137"/>
      <c r="OAH235" s="137"/>
      <c r="OAI235" s="137"/>
      <c r="OAJ235" s="137"/>
      <c r="OAK235" s="137"/>
      <c r="OAL235" s="137"/>
      <c r="OAM235" s="137"/>
      <c r="OAN235" s="137"/>
      <c r="OAO235" s="137"/>
      <c r="OAP235" s="137"/>
      <c r="OAQ235" s="137"/>
      <c r="OAR235" s="137"/>
      <c r="OAS235" s="137"/>
      <c r="OAT235" s="137"/>
      <c r="OAU235" s="137"/>
      <c r="OAV235" s="137"/>
      <c r="OAW235" s="137"/>
      <c r="OAX235" s="137"/>
      <c r="OAY235" s="137"/>
      <c r="OAZ235" s="137"/>
      <c r="OBA235" s="137"/>
      <c r="OBB235" s="137"/>
      <c r="OBC235" s="137"/>
      <c r="OBD235" s="137"/>
      <c r="OBE235" s="137"/>
      <c r="OBF235" s="137"/>
      <c r="OBG235" s="137"/>
      <c r="OBH235" s="137"/>
      <c r="OBI235" s="137"/>
      <c r="OBJ235" s="137"/>
      <c r="OBK235" s="137"/>
      <c r="OBL235" s="137"/>
      <c r="OBM235" s="137"/>
      <c r="OBN235" s="137"/>
      <c r="OBO235" s="137"/>
      <c r="OBP235" s="137"/>
      <c r="OBQ235" s="137"/>
      <c r="OBR235" s="137"/>
      <c r="OBS235" s="137"/>
      <c r="OBT235" s="137"/>
      <c r="OBU235" s="137"/>
      <c r="OBV235" s="137"/>
      <c r="OBW235" s="137"/>
      <c r="OBX235" s="137"/>
      <c r="OBY235" s="137"/>
      <c r="OBZ235" s="137"/>
      <c r="OCA235" s="137"/>
      <c r="OCB235" s="137"/>
      <c r="OCC235" s="137"/>
      <c r="OCD235" s="137"/>
      <c r="OCE235" s="137"/>
      <c r="OCF235" s="137"/>
      <c r="OCG235" s="137"/>
      <c r="OCH235" s="137"/>
      <c r="OCI235" s="137"/>
      <c r="OCJ235" s="137"/>
      <c r="OCK235" s="137"/>
      <c r="OCL235" s="137"/>
      <c r="OCM235" s="137"/>
      <c r="OCN235" s="137"/>
      <c r="OCO235" s="137"/>
      <c r="OCP235" s="137"/>
      <c r="OCQ235" s="137"/>
      <c r="OCR235" s="137"/>
      <c r="OCS235" s="137"/>
      <c r="OCT235" s="137"/>
      <c r="OCU235" s="137"/>
      <c r="OCV235" s="137"/>
      <c r="OCW235" s="137"/>
      <c r="OCX235" s="137"/>
      <c r="OCY235" s="137"/>
      <c r="OCZ235" s="137"/>
      <c r="ODA235" s="137"/>
      <c r="ODB235" s="137"/>
      <c r="ODC235" s="137"/>
      <c r="ODD235" s="137"/>
      <c r="ODE235" s="137"/>
      <c r="ODF235" s="137"/>
      <c r="ODG235" s="137"/>
      <c r="ODH235" s="137"/>
      <c r="ODI235" s="137"/>
      <c r="ODJ235" s="137"/>
      <c r="ODK235" s="137"/>
      <c r="ODL235" s="137"/>
      <c r="ODM235" s="137"/>
      <c r="ODN235" s="137"/>
      <c r="ODO235" s="137"/>
      <c r="ODP235" s="137"/>
      <c r="ODQ235" s="137"/>
      <c r="ODR235" s="137"/>
      <c r="ODS235" s="137"/>
      <c r="ODT235" s="137"/>
      <c r="ODU235" s="137"/>
      <c r="ODV235" s="137"/>
      <c r="ODW235" s="137"/>
      <c r="ODX235" s="137"/>
      <c r="ODY235" s="137"/>
      <c r="ODZ235" s="137"/>
      <c r="OEA235" s="137"/>
      <c r="OEB235" s="137"/>
      <c r="OEC235" s="137"/>
      <c r="OED235" s="137"/>
      <c r="OEE235" s="137"/>
      <c r="OEF235" s="137"/>
      <c r="OEG235" s="137"/>
      <c r="OEH235" s="137"/>
      <c r="OEI235" s="137"/>
      <c r="OEJ235" s="137"/>
      <c r="OEK235" s="137"/>
      <c r="OEL235" s="137"/>
      <c r="OEM235" s="137"/>
      <c r="OEN235" s="137"/>
      <c r="OEO235" s="137"/>
      <c r="OEP235" s="137"/>
      <c r="OEQ235" s="137"/>
      <c r="OER235" s="137"/>
      <c r="OES235" s="137"/>
      <c r="OET235" s="137"/>
      <c r="OEU235" s="137"/>
      <c r="OEV235" s="137"/>
      <c r="OEW235" s="137"/>
      <c r="OEX235" s="137"/>
      <c r="OEY235" s="137"/>
      <c r="OEZ235" s="137"/>
      <c r="OFA235" s="137"/>
      <c r="OFB235" s="137"/>
      <c r="OFC235" s="137"/>
      <c r="OFD235" s="137"/>
      <c r="OFE235" s="137"/>
      <c r="OFF235" s="137"/>
      <c r="OFG235" s="137"/>
      <c r="OFH235" s="137"/>
      <c r="OFI235" s="137"/>
      <c r="OFJ235" s="137"/>
      <c r="OFK235" s="137"/>
      <c r="OFL235" s="137"/>
      <c r="OFM235" s="137"/>
      <c r="OFN235" s="137"/>
      <c r="OFO235" s="137"/>
      <c r="OFP235" s="137"/>
      <c r="OFQ235" s="137"/>
      <c r="OFR235" s="137"/>
      <c r="OFS235" s="137"/>
      <c r="OFT235" s="137"/>
      <c r="OFU235" s="137"/>
      <c r="OFV235" s="137"/>
      <c r="OFW235" s="137"/>
      <c r="OFX235" s="137"/>
      <c r="OFY235" s="137"/>
      <c r="OFZ235" s="137"/>
      <c r="OGA235" s="137"/>
      <c r="OGB235" s="137"/>
      <c r="OGC235" s="137"/>
      <c r="OGD235" s="137"/>
      <c r="OGE235" s="137"/>
      <c r="OGF235" s="137"/>
      <c r="OGG235" s="137"/>
      <c r="OGH235" s="137"/>
      <c r="OGI235" s="137"/>
      <c r="OGJ235" s="137"/>
      <c r="OGK235" s="137"/>
      <c r="OGL235" s="137"/>
      <c r="OGM235" s="137"/>
      <c r="OGN235" s="137"/>
      <c r="OGO235" s="137"/>
      <c r="OGP235" s="137"/>
      <c r="OGQ235" s="137"/>
      <c r="OGR235" s="137"/>
      <c r="OGS235" s="137"/>
      <c r="OGT235" s="137"/>
      <c r="OGU235" s="137"/>
      <c r="OGV235" s="137"/>
      <c r="OGW235" s="137"/>
      <c r="OGX235" s="137"/>
      <c r="OGY235" s="137"/>
      <c r="OGZ235" s="137"/>
      <c r="OHA235" s="137"/>
      <c r="OHB235" s="137"/>
      <c r="OHC235" s="137"/>
      <c r="OHD235" s="137"/>
      <c r="OHE235" s="137"/>
      <c r="OHF235" s="137"/>
      <c r="OHG235" s="137"/>
      <c r="OHH235" s="137"/>
      <c r="OHI235" s="137"/>
      <c r="OHJ235" s="137"/>
      <c r="OHK235" s="137"/>
      <c r="OHL235" s="137"/>
      <c r="OHM235" s="137"/>
      <c r="OHN235" s="137"/>
      <c r="OHO235" s="137"/>
      <c r="OHP235" s="137"/>
      <c r="OHQ235" s="137"/>
      <c r="OHR235" s="137"/>
      <c r="OHS235" s="137"/>
      <c r="OHT235" s="137"/>
      <c r="OHU235" s="137"/>
      <c r="OHV235" s="137"/>
      <c r="OHW235" s="137"/>
      <c r="OHX235" s="137"/>
      <c r="OHY235" s="137"/>
      <c r="OHZ235" s="137"/>
      <c r="OIA235" s="137"/>
      <c r="OIB235" s="137"/>
      <c r="OIC235" s="137"/>
      <c r="OID235" s="137"/>
      <c r="OIE235" s="137"/>
      <c r="OIF235" s="137"/>
      <c r="OIG235" s="137"/>
      <c r="OIH235" s="137"/>
      <c r="OII235" s="137"/>
      <c r="OIJ235" s="137"/>
      <c r="OIK235" s="137"/>
      <c r="OIL235" s="137"/>
      <c r="OIM235" s="137"/>
      <c r="OIN235" s="137"/>
      <c r="OIO235" s="137"/>
      <c r="OIP235" s="137"/>
      <c r="OIQ235" s="137"/>
      <c r="OIR235" s="137"/>
      <c r="OIS235" s="137"/>
      <c r="OIT235" s="137"/>
      <c r="OIU235" s="137"/>
      <c r="OIV235" s="137"/>
      <c r="OIW235" s="137"/>
      <c r="OIX235" s="137"/>
      <c r="OIY235" s="137"/>
      <c r="OIZ235" s="137"/>
      <c r="OJA235" s="137"/>
      <c r="OJB235" s="137"/>
      <c r="OJC235" s="137"/>
      <c r="OJD235" s="137"/>
      <c r="OJE235" s="137"/>
      <c r="OJF235" s="137"/>
      <c r="OJG235" s="137"/>
      <c r="OJH235" s="137"/>
      <c r="OJI235" s="137"/>
      <c r="OJJ235" s="137"/>
      <c r="OJK235" s="137"/>
      <c r="OJL235" s="137"/>
      <c r="OJM235" s="137"/>
      <c r="OJN235" s="137"/>
      <c r="OJO235" s="137"/>
      <c r="OJP235" s="137"/>
      <c r="OJQ235" s="137"/>
      <c r="OJR235" s="137"/>
      <c r="OJS235" s="137"/>
      <c r="OJT235" s="137"/>
      <c r="OJU235" s="137"/>
      <c r="OJV235" s="137"/>
      <c r="OJW235" s="137"/>
      <c r="OJX235" s="137"/>
      <c r="OJY235" s="137"/>
      <c r="OJZ235" s="137"/>
      <c r="OKA235" s="137"/>
      <c r="OKB235" s="137"/>
      <c r="OKC235" s="137"/>
      <c r="OKD235" s="137"/>
      <c r="OKE235" s="137"/>
      <c r="OKF235" s="137"/>
      <c r="OKG235" s="137"/>
      <c r="OKH235" s="137"/>
      <c r="OKI235" s="137"/>
      <c r="OKJ235" s="137"/>
      <c r="OKK235" s="137"/>
      <c r="OKL235" s="137"/>
      <c r="OKM235" s="137"/>
      <c r="OKN235" s="137"/>
      <c r="OKO235" s="137"/>
      <c r="OKP235" s="137"/>
      <c r="OKQ235" s="137"/>
      <c r="OKR235" s="137"/>
      <c r="OKS235" s="137"/>
      <c r="OKT235" s="137"/>
      <c r="OKU235" s="137"/>
      <c r="OKV235" s="137"/>
      <c r="OKW235" s="137"/>
      <c r="OKX235" s="137"/>
      <c r="OKY235" s="137"/>
      <c r="OKZ235" s="137"/>
      <c r="OLA235" s="137"/>
      <c r="OLB235" s="137"/>
      <c r="OLC235" s="137"/>
      <c r="OLD235" s="137"/>
      <c r="OLE235" s="137"/>
      <c r="OLF235" s="137"/>
      <c r="OLG235" s="137"/>
      <c r="OLH235" s="137"/>
      <c r="OLI235" s="137"/>
      <c r="OLJ235" s="137"/>
      <c r="OLK235" s="137"/>
      <c r="OLL235" s="137"/>
      <c r="OLM235" s="137"/>
      <c r="OLN235" s="137"/>
      <c r="OLO235" s="137"/>
      <c r="OLP235" s="137"/>
      <c r="OLQ235" s="137"/>
      <c r="OLR235" s="137"/>
      <c r="OLS235" s="137"/>
      <c r="OLT235" s="137"/>
      <c r="OLU235" s="137"/>
      <c r="OLV235" s="137"/>
      <c r="OLW235" s="137"/>
      <c r="OLX235" s="137"/>
      <c r="OLY235" s="137"/>
      <c r="OLZ235" s="137"/>
      <c r="OMA235" s="137"/>
      <c r="OMB235" s="137"/>
      <c r="OMC235" s="137"/>
      <c r="OMD235" s="137"/>
      <c r="OME235" s="137"/>
      <c r="OMF235" s="137"/>
      <c r="OMG235" s="137"/>
      <c r="OMH235" s="137"/>
      <c r="OMI235" s="137"/>
      <c r="OMJ235" s="137"/>
      <c r="OMK235" s="137"/>
      <c r="OML235" s="137"/>
      <c r="OMM235" s="137"/>
      <c r="OMN235" s="137"/>
      <c r="OMO235" s="137"/>
      <c r="OMP235" s="137"/>
      <c r="OMQ235" s="137"/>
      <c r="OMR235" s="137"/>
      <c r="OMS235" s="137"/>
      <c r="OMT235" s="137"/>
      <c r="OMU235" s="137"/>
      <c r="OMV235" s="137"/>
      <c r="OMW235" s="137"/>
      <c r="OMX235" s="137"/>
      <c r="OMY235" s="137"/>
      <c r="OMZ235" s="137"/>
      <c r="ONA235" s="137"/>
      <c r="ONB235" s="137"/>
      <c r="ONC235" s="137"/>
      <c r="OND235" s="137"/>
      <c r="ONE235" s="137"/>
      <c r="ONF235" s="137"/>
      <c r="ONG235" s="137"/>
      <c r="ONH235" s="137"/>
      <c r="ONI235" s="137"/>
      <c r="ONJ235" s="137"/>
      <c r="ONK235" s="137"/>
      <c r="ONL235" s="137"/>
      <c r="ONM235" s="137"/>
      <c r="ONN235" s="137"/>
      <c r="ONO235" s="137"/>
      <c r="ONP235" s="137"/>
      <c r="ONQ235" s="137"/>
      <c r="ONR235" s="137"/>
      <c r="ONS235" s="137"/>
      <c r="ONT235" s="137"/>
      <c r="ONU235" s="137"/>
      <c r="ONV235" s="137"/>
      <c r="ONW235" s="137"/>
      <c r="ONX235" s="137"/>
      <c r="ONY235" s="137"/>
      <c r="ONZ235" s="137"/>
      <c r="OOA235" s="137"/>
      <c r="OOB235" s="137"/>
      <c r="OOC235" s="137"/>
      <c r="OOD235" s="137"/>
      <c r="OOE235" s="137"/>
      <c r="OOF235" s="137"/>
      <c r="OOG235" s="137"/>
      <c r="OOH235" s="137"/>
      <c r="OOI235" s="137"/>
      <c r="OOJ235" s="137"/>
      <c r="OOK235" s="137"/>
      <c r="OOL235" s="137"/>
      <c r="OOM235" s="137"/>
      <c r="OON235" s="137"/>
      <c r="OOO235" s="137"/>
      <c r="OOP235" s="137"/>
      <c r="OOQ235" s="137"/>
      <c r="OOR235" s="137"/>
      <c r="OOS235" s="137"/>
      <c r="OOT235" s="137"/>
      <c r="OOU235" s="137"/>
      <c r="OOV235" s="137"/>
      <c r="OOW235" s="137"/>
      <c r="OOX235" s="137"/>
      <c r="OOY235" s="137"/>
      <c r="OOZ235" s="137"/>
      <c r="OPA235" s="137"/>
      <c r="OPB235" s="137"/>
      <c r="OPC235" s="137"/>
      <c r="OPD235" s="137"/>
      <c r="OPE235" s="137"/>
      <c r="OPF235" s="137"/>
      <c r="OPG235" s="137"/>
      <c r="OPH235" s="137"/>
      <c r="OPI235" s="137"/>
      <c r="OPJ235" s="137"/>
      <c r="OPK235" s="137"/>
      <c r="OPL235" s="137"/>
      <c r="OPM235" s="137"/>
      <c r="OPN235" s="137"/>
      <c r="OPO235" s="137"/>
      <c r="OPP235" s="137"/>
      <c r="OPQ235" s="137"/>
      <c r="OPR235" s="137"/>
      <c r="OPS235" s="137"/>
      <c r="OPT235" s="137"/>
      <c r="OPU235" s="137"/>
      <c r="OPV235" s="137"/>
      <c r="OPW235" s="137"/>
      <c r="OPX235" s="137"/>
      <c r="OPY235" s="137"/>
      <c r="OPZ235" s="137"/>
      <c r="OQA235" s="137"/>
      <c r="OQB235" s="137"/>
      <c r="OQC235" s="137"/>
      <c r="OQD235" s="137"/>
      <c r="OQE235" s="137"/>
      <c r="OQF235" s="137"/>
      <c r="OQG235" s="137"/>
      <c r="OQH235" s="137"/>
      <c r="OQI235" s="137"/>
      <c r="OQJ235" s="137"/>
      <c r="OQK235" s="137"/>
      <c r="OQL235" s="137"/>
      <c r="OQM235" s="137"/>
      <c r="OQN235" s="137"/>
      <c r="OQO235" s="137"/>
      <c r="OQP235" s="137"/>
      <c r="OQQ235" s="137"/>
      <c r="OQR235" s="137"/>
      <c r="OQS235" s="137"/>
      <c r="OQT235" s="137"/>
      <c r="OQU235" s="137"/>
      <c r="OQV235" s="137"/>
      <c r="OQW235" s="137"/>
      <c r="OQX235" s="137"/>
      <c r="OQY235" s="137"/>
      <c r="OQZ235" s="137"/>
      <c r="ORA235" s="137"/>
      <c r="ORB235" s="137"/>
      <c r="ORC235" s="137"/>
      <c r="ORD235" s="137"/>
      <c r="ORE235" s="137"/>
      <c r="ORF235" s="137"/>
      <c r="ORG235" s="137"/>
      <c r="ORH235" s="137"/>
      <c r="ORI235" s="137"/>
      <c r="ORJ235" s="137"/>
      <c r="ORK235" s="137"/>
      <c r="ORL235" s="137"/>
      <c r="ORM235" s="137"/>
      <c r="ORN235" s="137"/>
      <c r="ORO235" s="137"/>
      <c r="ORP235" s="137"/>
      <c r="ORQ235" s="137"/>
      <c r="ORR235" s="137"/>
      <c r="ORS235" s="137"/>
      <c r="ORT235" s="137"/>
      <c r="ORU235" s="137"/>
      <c r="ORV235" s="137"/>
      <c r="ORW235" s="137"/>
      <c r="ORX235" s="137"/>
      <c r="ORY235" s="137"/>
      <c r="ORZ235" s="137"/>
      <c r="OSA235" s="137"/>
      <c r="OSB235" s="137"/>
      <c r="OSC235" s="137"/>
      <c r="OSD235" s="137"/>
      <c r="OSE235" s="137"/>
      <c r="OSF235" s="137"/>
      <c r="OSG235" s="137"/>
      <c r="OSH235" s="137"/>
      <c r="OSI235" s="137"/>
      <c r="OSJ235" s="137"/>
      <c r="OSK235" s="137"/>
      <c r="OSL235" s="137"/>
      <c r="OSM235" s="137"/>
      <c r="OSN235" s="137"/>
      <c r="OSO235" s="137"/>
      <c r="OSP235" s="137"/>
      <c r="OSQ235" s="137"/>
      <c r="OSR235" s="137"/>
      <c r="OSS235" s="137"/>
      <c r="OST235" s="137"/>
      <c r="OSU235" s="137"/>
      <c r="OSV235" s="137"/>
      <c r="OSW235" s="137"/>
      <c r="OSX235" s="137"/>
      <c r="OSY235" s="137"/>
      <c r="OSZ235" s="137"/>
      <c r="OTA235" s="137"/>
      <c r="OTB235" s="137"/>
      <c r="OTC235" s="137"/>
      <c r="OTD235" s="137"/>
      <c r="OTE235" s="137"/>
      <c r="OTF235" s="137"/>
      <c r="OTG235" s="137"/>
      <c r="OTH235" s="137"/>
      <c r="OTI235" s="137"/>
      <c r="OTJ235" s="137"/>
      <c r="OTK235" s="137"/>
      <c r="OTL235" s="137"/>
      <c r="OTM235" s="137"/>
      <c r="OTN235" s="137"/>
      <c r="OTO235" s="137"/>
      <c r="OTP235" s="137"/>
      <c r="OTQ235" s="137"/>
      <c r="OTR235" s="137"/>
      <c r="OTS235" s="137"/>
      <c r="OTT235" s="137"/>
      <c r="OTU235" s="137"/>
      <c r="OTV235" s="137"/>
      <c r="OTW235" s="137"/>
      <c r="OTX235" s="137"/>
      <c r="OTY235" s="137"/>
      <c r="OTZ235" s="137"/>
      <c r="OUA235" s="137"/>
      <c r="OUB235" s="137"/>
      <c r="OUC235" s="137"/>
      <c r="OUD235" s="137"/>
      <c r="OUE235" s="137"/>
      <c r="OUF235" s="137"/>
      <c r="OUG235" s="137"/>
      <c r="OUH235" s="137"/>
      <c r="OUI235" s="137"/>
      <c r="OUJ235" s="137"/>
      <c r="OUK235" s="137"/>
      <c r="OUL235" s="137"/>
      <c r="OUM235" s="137"/>
      <c r="OUN235" s="137"/>
      <c r="OUO235" s="137"/>
      <c r="OUP235" s="137"/>
      <c r="OUQ235" s="137"/>
      <c r="OUR235" s="137"/>
      <c r="OUS235" s="137"/>
      <c r="OUT235" s="137"/>
      <c r="OUU235" s="137"/>
      <c r="OUV235" s="137"/>
      <c r="OUW235" s="137"/>
      <c r="OUX235" s="137"/>
      <c r="OUY235" s="137"/>
      <c r="OUZ235" s="137"/>
      <c r="OVA235" s="137"/>
      <c r="OVB235" s="137"/>
      <c r="OVC235" s="137"/>
      <c r="OVD235" s="137"/>
      <c r="OVE235" s="137"/>
      <c r="OVF235" s="137"/>
      <c r="OVG235" s="137"/>
      <c r="OVH235" s="137"/>
      <c r="OVI235" s="137"/>
      <c r="OVJ235" s="137"/>
      <c r="OVK235" s="137"/>
      <c r="OVL235" s="137"/>
      <c r="OVM235" s="137"/>
      <c r="OVN235" s="137"/>
      <c r="OVO235" s="137"/>
      <c r="OVP235" s="137"/>
      <c r="OVQ235" s="137"/>
      <c r="OVR235" s="137"/>
      <c r="OVS235" s="137"/>
      <c r="OVT235" s="137"/>
      <c r="OVU235" s="137"/>
      <c r="OVV235" s="137"/>
      <c r="OVW235" s="137"/>
      <c r="OVX235" s="137"/>
      <c r="OVY235" s="137"/>
      <c r="OVZ235" s="137"/>
      <c r="OWA235" s="137"/>
      <c r="OWB235" s="137"/>
      <c r="OWC235" s="137"/>
      <c r="OWD235" s="137"/>
      <c r="OWE235" s="137"/>
      <c r="OWF235" s="137"/>
      <c r="OWG235" s="137"/>
      <c r="OWH235" s="137"/>
      <c r="OWI235" s="137"/>
      <c r="OWJ235" s="137"/>
      <c r="OWK235" s="137"/>
      <c r="OWL235" s="137"/>
      <c r="OWM235" s="137"/>
      <c r="OWN235" s="137"/>
      <c r="OWO235" s="137"/>
      <c r="OWP235" s="137"/>
      <c r="OWQ235" s="137"/>
      <c r="OWR235" s="137"/>
      <c r="OWS235" s="137"/>
      <c r="OWT235" s="137"/>
      <c r="OWU235" s="137"/>
      <c r="OWV235" s="137"/>
      <c r="OWW235" s="137"/>
      <c r="OWX235" s="137"/>
      <c r="OWY235" s="137"/>
      <c r="OWZ235" s="137"/>
      <c r="OXA235" s="137"/>
      <c r="OXB235" s="137"/>
      <c r="OXC235" s="137"/>
      <c r="OXD235" s="137"/>
      <c r="OXE235" s="137"/>
      <c r="OXF235" s="137"/>
      <c r="OXG235" s="137"/>
      <c r="OXH235" s="137"/>
      <c r="OXI235" s="137"/>
      <c r="OXJ235" s="137"/>
      <c r="OXK235" s="137"/>
      <c r="OXL235" s="137"/>
      <c r="OXM235" s="137"/>
      <c r="OXN235" s="137"/>
      <c r="OXO235" s="137"/>
      <c r="OXP235" s="137"/>
      <c r="OXQ235" s="137"/>
      <c r="OXR235" s="137"/>
      <c r="OXS235" s="137"/>
      <c r="OXT235" s="137"/>
      <c r="OXU235" s="137"/>
      <c r="OXV235" s="137"/>
      <c r="OXW235" s="137"/>
      <c r="OXX235" s="137"/>
      <c r="OXY235" s="137"/>
      <c r="OXZ235" s="137"/>
      <c r="OYA235" s="137"/>
      <c r="OYB235" s="137"/>
      <c r="OYC235" s="137"/>
      <c r="OYD235" s="137"/>
      <c r="OYE235" s="137"/>
      <c r="OYF235" s="137"/>
      <c r="OYG235" s="137"/>
      <c r="OYH235" s="137"/>
      <c r="OYI235" s="137"/>
      <c r="OYJ235" s="137"/>
      <c r="OYK235" s="137"/>
      <c r="OYL235" s="137"/>
      <c r="OYM235" s="137"/>
      <c r="OYN235" s="137"/>
      <c r="OYO235" s="137"/>
      <c r="OYP235" s="137"/>
      <c r="OYQ235" s="137"/>
      <c r="OYR235" s="137"/>
      <c r="OYS235" s="137"/>
      <c r="OYT235" s="137"/>
      <c r="OYU235" s="137"/>
      <c r="OYV235" s="137"/>
      <c r="OYW235" s="137"/>
      <c r="OYX235" s="137"/>
      <c r="OYY235" s="137"/>
      <c r="OYZ235" s="137"/>
      <c r="OZA235" s="137"/>
      <c r="OZB235" s="137"/>
      <c r="OZC235" s="137"/>
      <c r="OZD235" s="137"/>
      <c r="OZE235" s="137"/>
      <c r="OZF235" s="137"/>
      <c r="OZG235" s="137"/>
      <c r="OZH235" s="137"/>
      <c r="OZI235" s="137"/>
      <c r="OZJ235" s="137"/>
      <c r="OZK235" s="137"/>
      <c r="OZL235" s="137"/>
      <c r="OZM235" s="137"/>
      <c r="OZN235" s="137"/>
      <c r="OZO235" s="137"/>
      <c r="OZP235" s="137"/>
      <c r="OZQ235" s="137"/>
      <c r="OZR235" s="137"/>
      <c r="OZS235" s="137"/>
      <c r="OZT235" s="137"/>
      <c r="OZU235" s="137"/>
      <c r="OZV235" s="137"/>
      <c r="OZW235" s="137"/>
      <c r="OZX235" s="137"/>
      <c r="OZY235" s="137"/>
      <c r="OZZ235" s="137"/>
      <c r="PAA235" s="137"/>
      <c r="PAB235" s="137"/>
      <c r="PAC235" s="137"/>
      <c r="PAD235" s="137"/>
      <c r="PAE235" s="137"/>
      <c r="PAF235" s="137"/>
      <c r="PAG235" s="137"/>
      <c r="PAH235" s="137"/>
      <c r="PAI235" s="137"/>
      <c r="PAJ235" s="137"/>
      <c r="PAK235" s="137"/>
      <c r="PAL235" s="137"/>
      <c r="PAM235" s="137"/>
      <c r="PAN235" s="137"/>
      <c r="PAO235" s="137"/>
      <c r="PAP235" s="137"/>
      <c r="PAQ235" s="137"/>
      <c r="PAR235" s="137"/>
      <c r="PAS235" s="137"/>
      <c r="PAT235" s="137"/>
      <c r="PAU235" s="137"/>
      <c r="PAV235" s="137"/>
      <c r="PAW235" s="137"/>
      <c r="PAX235" s="137"/>
      <c r="PAY235" s="137"/>
      <c r="PAZ235" s="137"/>
      <c r="PBA235" s="137"/>
      <c r="PBB235" s="137"/>
      <c r="PBC235" s="137"/>
      <c r="PBD235" s="137"/>
      <c r="PBE235" s="137"/>
      <c r="PBF235" s="137"/>
      <c r="PBG235" s="137"/>
      <c r="PBH235" s="137"/>
      <c r="PBI235" s="137"/>
      <c r="PBJ235" s="137"/>
      <c r="PBK235" s="137"/>
      <c r="PBL235" s="137"/>
      <c r="PBM235" s="137"/>
      <c r="PBN235" s="137"/>
      <c r="PBO235" s="137"/>
      <c r="PBP235" s="137"/>
      <c r="PBQ235" s="137"/>
      <c r="PBR235" s="137"/>
      <c r="PBS235" s="137"/>
      <c r="PBT235" s="137"/>
      <c r="PBU235" s="137"/>
      <c r="PBV235" s="137"/>
      <c r="PBW235" s="137"/>
      <c r="PBX235" s="137"/>
      <c r="PBY235" s="137"/>
      <c r="PBZ235" s="137"/>
      <c r="PCA235" s="137"/>
      <c r="PCB235" s="137"/>
      <c r="PCC235" s="137"/>
      <c r="PCD235" s="137"/>
      <c r="PCE235" s="137"/>
      <c r="PCF235" s="137"/>
      <c r="PCG235" s="137"/>
      <c r="PCH235" s="137"/>
      <c r="PCI235" s="137"/>
      <c r="PCJ235" s="137"/>
      <c r="PCK235" s="137"/>
      <c r="PCL235" s="137"/>
      <c r="PCM235" s="137"/>
      <c r="PCN235" s="137"/>
      <c r="PCO235" s="137"/>
      <c r="PCP235" s="137"/>
      <c r="PCQ235" s="137"/>
      <c r="PCR235" s="137"/>
      <c r="PCS235" s="137"/>
      <c r="PCT235" s="137"/>
      <c r="PCU235" s="137"/>
      <c r="PCV235" s="137"/>
      <c r="PCW235" s="137"/>
      <c r="PCX235" s="137"/>
      <c r="PCY235" s="137"/>
      <c r="PCZ235" s="137"/>
      <c r="PDA235" s="137"/>
      <c r="PDB235" s="137"/>
      <c r="PDC235" s="137"/>
      <c r="PDD235" s="137"/>
      <c r="PDE235" s="137"/>
      <c r="PDF235" s="137"/>
      <c r="PDG235" s="137"/>
      <c r="PDH235" s="137"/>
      <c r="PDI235" s="137"/>
      <c r="PDJ235" s="137"/>
      <c r="PDK235" s="137"/>
      <c r="PDL235" s="137"/>
      <c r="PDM235" s="137"/>
      <c r="PDN235" s="137"/>
      <c r="PDO235" s="137"/>
      <c r="PDP235" s="137"/>
      <c r="PDQ235" s="137"/>
      <c r="PDR235" s="137"/>
      <c r="PDS235" s="137"/>
      <c r="PDT235" s="137"/>
      <c r="PDU235" s="137"/>
      <c r="PDV235" s="137"/>
      <c r="PDW235" s="137"/>
      <c r="PDX235" s="137"/>
      <c r="PDY235" s="137"/>
      <c r="PDZ235" s="137"/>
      <c r="PEA235" s="137"/>
      <c r="PEB235" s="137"/>
      <c r="PEC235" s="137"/>
      <c r="PED235" s="137"/>
      <c r="PEE235" s="137"/>
      <c r="PEF235" s="137"/>
      <c r="PEG235" s="137"/>
      <c r="PEH235" s="137"/>
      <c r="PEI235" s="137"/>
      <c r="PEJ235" s="137"/>
      <c r="PEK235" s="137"/>
      <c r="PEL235" s="137"/>
      <c r="PEM235" s="137"/>
      <c r="PEN235" s="137"/>
      <c r="PEO235" s="137"/>
      <c r="PEP235" s="137"/>
      <c r="PEQ235" s="137"/>
      <c r="PER235" s="137"/>
      <c r="PES235" s="137"/>
      <c r="PET235" s="137"/>
      <c r="PEU235" s="137"/>
      <c r="PEV235" s="137"/>
      <c r="PEW235" s="137"/>
      <c r="PEX235" s="137"/>
      <c r="PEY235" s="137"/>
      <c r="PEZ235" s="137"/>
      <c r="PFA235" s="137"/>
      <c r="PFB235" s="137"/>
      <c r="PFC235" s="137"/>
      <c r="PFD235" s="137"/>
      <c r="PFE235" s="137"/>
      <c r="PFF235" s="137"/>
      <c r="PFG235" s="137"/>
      <c r="PFH235" s="137"/>
      <c r="PFI235" s="137"/>
      <c r="PFJ235" s="137"/>
      <c r="PFK235" s="137"/>
      <c r="PFL235" s="137"/>
      <c r="PFM235" s="137"/>
      <c r="PFN235" s="137"/>
      <c r="PFO235" s="137"/>
      <c r="PFP235" s="137"/>
      <c r="PFQ235" s="137"/>
      <c r="PFR235" s="137"/>
      <c r="PFS235" s="137"/>
      <c r="PFT235" s="137"/>
      <c r="PFU235" s="137"/>
      <c r="PFV235" s="137"/>
      <c r="PFW235" s="137"/>
      <c r="PFX235" s="137"/>
      <c r="PFY235" s="137"/>
      <c r="PFZ235" s="137"/>
      <c r="PGA235" s="137"/>
      <c r="PGB235" s="137"/>
      <c r="PGC235" s="137"/>
      <c r="PGD235" s="137"/>
      <c r="PGE235" s="137"/>
      <c r="PGF235" s="137"/>
      <c r="PGG235" s="137"/>
      <c r="PGH235" s="137"/>
      <c r="PGI235" s="137"/>
      <c r="PGJ235" s="137"/>
      <c r="PGK235" s="137"/>
      <c r="PGL235" s="137"/>
      <c r="PGM235" s="137"/>
      <c r="PGN235" s="137"/>
      <c r="PGO235" s="137"/>
      <c r="PGP235" s="137"/>
      <c r="PGQ235" s="137"/>
      <c r="PGR235" s="137"/>
      <c r="PGS235" s="137"/>
      <c r="PGT235" s="137"/>
      <c r="PGU235" s="137"/>
      <c r="PGV235" s="137"/>
      <c r="PGW235" s="137"/>
      <c r="PGX235" s="137"/>
      <c r="PGY235" s="137"/>
      <c r="PGZ235" s="137"/>
      <c r="PHA235" s="137"/>
      <c r="PHB235" s="137"/>
      <c r="PHC235" s="137"/>
      <c r="PHD235" s="137"/>
      <c r="PHE235" s="137"/>
      <c r="PHF235" s="137"/>
      <c r="PHG235" s="137"/>
      <c r="PHH235" s="137"/>
      <c r="PHI235" s="137"/>
      <c r="PHJ235" s="137"/>
      <c r="PHK235" s="137"/>
      <c r="PHL235" s="137"/>
      <c r="PHM235" s="137"/>
      <c r="PHN235" s="137"/>
      <c r="PHO235" s="137"/>
      <c r="PHP235" s="137"/>
      <c r="PHQ235" s="137"/>
      <c r="PHR235" s="137"/>
      <c r="PHS235" s="137"/>
      <c r="PHT235" s="137"/>
      <c r="PHU235" s="137"/>
      <c r="PHV235" s="137"/>
      <c r="PHW235" s="137"/>
      <c r="PHX235" s="137"/>
      <c r="PHY235" s="137"/>
      <c r="PHZ235" s="137"/>
      <c r="PIA235" s="137"/>
      <c r="PIB235" s="137"/>
      <c r="PIC235" s="137"/>
      <c r="PID235" s="137"/>
      <c r="PIE235" s="137"/>
      <c r="PIF235" s="137"/>
      <c r="PIG235" s="137"/>
      <c r="PIH235" s="137"/>
      <c r="PII235" s="137"/>
      <c r="PIJ235" s="137"/>
      <c r="PIK235" s="137"/>
      <c r="PIL235" s="137"/>
      <c r="PIM235" s="137"/>
      <c r="PIN235" s="137"/>
      <c r="PIO235" s="137"/>
      <c r="PIP235" s="137"/>
      <c r="PIQ235" s="137"/>
      <c r="PIR235" s="137"/>
      <c r="PIS235" s="137"/>
      <c r="PIT235" s="137"/>
      <c r="PIU235" s="137"/>
      <c r="PIV235" s="137"/>
      <c r="PIW235" s="137"/>
      <c r="PIX235" s="137"/>
      <c r="PIY235" s="137"/>
      <c r="PIZ235" s="137"/>
      <c r="PJA235" s="137"/>
      <c r="PJB235" s="137"/>
      <c r="PJC235" s="137"/>
      <c r="PJD235" s="137"/>
      <c r="PJE235" s="137"/>
      <c r="PJF235" s="137"/>
      <c r="PJG235" s="137"/>
      <c r="PJH235" s="137"/>
      <c r="PJI235" s="137"/>
      <c r="PJJ235" s="137"/>
      <c r="PJK235" s="137"/>
      <c r="PJL235" s="137"/>
      <c r="PJM235" s="137"/>
      <c r="PJN235" s="137"/>
      <c r="PJO235" s="137"/>
      <c r="PJP235" s="137"/>
      <c r="PJQ235" s="137"/>
      <c r="PJR235" s="137"/>
      <c r="PJS235" s="137"/>
      <c r="PJT235" s="137"/>
      <c r="PJU235" s="137"/>
      <c r="PJV235" s="137"/>
      <c r="PJW235" s="137"/>
      <c r="PJX235" s="137"/>
      <c r="PJY235" s="137"/>
      <c r="PJZ235" s="137"/>
      <c r="PKA235" s="137"/>
      <c r="PKB235" s="137"/>
      <c r="PKC235" s="137"/>
      <c r="PKD235" s="137"/>
      <c r="PKE235" s="137"/>
      <c r="PKF235" s="137"/>
      <c r="PKG235" s="137"/>
      <c r="PKH235" s="137"/>
      <c r="PKI235" s="137"/>
      <c r="PKJ235" s="137"/>
      <c r="PKK235" s="137"/>
      <c r="PKL235" s="137"/>
      <c r="PKM235" s="137"/>
      <c r="PKN235" s="137"/>
      <c r="PKO235" s="137"/>
      <c r="PKP235" s="137"/>
      <c r="PKQ235" s="137"/>
      <c r="PKR235" s="137"/>
      <c r="PKS235" s="137"/>
      <c r="PKT235" s="137"/>
      <c r="PKU235" s="137"/>
      <c r="PKV235" s="137"/>
      <c r="PKW235" s="137"/>
      <c r="PKX235" s="137"/>
      <c r="PKY235" s="137"/>
      <c r="PKZ235" s="137"/>
      <c r="PLA235" s="137"/>
      <c r="PLB235" s="137"/>
      <c r="PLC235" s="137"/>
      <c r="PLD235" s="137"/>
      <c r="PLE235" s="137"/>
      <c r="PLF235" s="137"/>
      <c r="PLG235" s="137"/>
      <c r="PLH235" s="137"/>
      <c r="PLI235" s="137"/>
      <c r="PLJ235" s="137"/>
      <c r="PLK235" s="137"/>
      <c r="PLL235" s="137"/>
      <c r="PLM235" s="137"/>
      <c r="PLN235" s="137"/>
      <c r="PLO235" s="137"/>
      <c r="PLP235" s="137"/>
      <c r="PLQ235" s="137"/>
      <c r="PLR235" s="137"/>
      <c r="PLS235" s="137"/>
      <c r="PLT235" s="137"/>
      <c r="PLU235" s="137"/>
      <c r="PLV235" s="137"/>
      <c r="PLW235" s="137"/>
      <c r="PLX235" s="137"/>
      <c r="PLY235" s="137"/>
      <c r="PLZ235" s="137"/>
      <c r="PMA235" s="137"/>
      <c r="PMB235" s="137"/>
      <c r="PMC235" s="137"/>
      <c r="PMD235" s="137"/>
      <c r="PME235" s="137"/>
      <c r="PMF235" s="137"/>
      <c r="PMG235" s="137"/>
      <c r="PMH235" s="137"/>
      <c r="PMI235" s="137"/>
      <c r="PMJ235" s="137"/>
      <c r="PMK235" s="137"/>
      <c r="PML235" s="137"/>
      <c r="PMM235" s="137"/>
      <c r="PMN235" s="137"/>
      <c r="PMO235" s="137"/>
      <c r="PMP235" s="137"/>
      <c r="PMQ235" s="137"/>
      <c r="PMR235" s="137"/>
      <c r="PMS235" s="137"/>
      <c r="PMT235" s="137"/>
      <c r="PMU235" s="137"/>
      <c r="PMV235" s="137"/>
      <c r="PMW235" s="137"/>
      <c r="PMX235" s="137"/>
      <c r="PMY235" s="137"/>
      <c r="PMZ235" s="137"/>
      <c r="PNA235" s="137"/>
      <c r="PNB235" s="137"/>
      <c r="PNC235" s="137"/>
      <c r="PND235" s="137"/>
      <c r="PNE235" s="137"/>
      <c r="PNF235" s="137"/>
      <c r="PNG235" s="137"/>
      <c r="PNH235" s="137"/>
      <c r="PNI235" s="137"/>
      <c r="PNJ235" s="137"/>
      <c r="PNK235" s="137"/>
      <c r="PNL235" s="137"/>
      <c r="PNM235" s="137"/>
      <c r="PNN235" s="137"/>
      <c r="PNO235" s="137"/>
      <c r="PNP235" s="137"/>
      <c r="PNQ235" s="137"/>
      <c r="PNR235" s="137"/>
      <c r="PNS235" s="137"/>
      <c r="PNT235" s="137"/>
      <c r="PNU235" s="137"/>
      <c r="PNV235" s="137"/>
      <c r="PNW235" s="137"/>
      <c r="PNX235" s="137"/>
      <c r="PNY235" s="137"/>
      <c r="PNZ235" s="137"/>
      <c r="POA235" s="137"/>
      <c r="POB235" s="137"/>
      <c r="POC235" s="137"/>
      <c r="POD235" s="137"/>
      <c r="POE235" s="137"/>
      <c r="POF235" s="137"/>
      <c r="POG235" s="137"/>
      <c r="POH235" s="137"/>
      <c r="POI235" s="137"/>
      <c r="POJ235" s="137"/>
      <c r="POK235" s="137"/>
      <c r="POL235" s="137"/>
      <c r="POM235" s="137"/>
      <c r="PON235" s="137"/>
      <c r="POO235" s="137"/>
      <c r="POP235" s="137"/>
      <c r="POQ235" s="137"/>
      <c r="POR235" s="137"/>
      <c r="POS235" s="137"/>
      <c r="POT235" s="137"/>
      <c r="POU235" s="137"/>
      <c r="POV235" s="137"/>
      <c r="POW235" s="137"/>
      <c r="POX235" s="137"/>
      <c r="POY235" s="137"/>
      <c r="POZ235" s="137"/>
      <c r="PPA235" s="137"/>
      <c r="PPB235" s="137"/>
      <c r="PPC235" s="137"/>
      <c r="PPD235" s="137"/>
      <c r="PPE235" s="137"/>
      <c r="PPF235" s="137"/>
      <c r="PPG235" s="137"/>
      <c r="PPH235" s="137"/>
      <c r="PPI235" s="137"/>
      <c r="PPJ235" s="137"/>
      <c r="PPK235" s="137"/>
      <c r="PPL235" s="137"/>
      <c r="PPM235" s="137"/>
      <c r="PPN235" s="137"/>
      <c r="PPO235" s="137"/>
      <c r="PPP235" s="137"/>
      <c r="PPQ235" s="137"/>
      <c r="PPR235" s="137"/>
      <c r="PPS235" s="137"/>
      <c r="PPT235" s="137"/>
      <c r="PPU235" s="137"/>
      <c r="PPV235" s="137"/>
      <c r="PPW235" s="137"/>
      <c r="PPX235" s="137"/>
      <c r="PPY235" s="137"/>
      <c r="PPZ235" s="137"/>
      <c r="PQA235" s="137"/>
      <c r="PQB235" s="137"/>
      <c r="PQC235" s="137"/>
      <c r="PQD235" s="137"/>
      <c r="PQE235" s="137"/>
      <c r="PQF235" s="137"/>
      <c r="PQG235" s="137"/>
      <c r="PQH235" s="137"/>
      <c r="PQI235" s="137"/>
      <c r="PQJ235" s="137"/>
      <c r="PQK235" s="137"/>
      <c r="PQL235" s="137"/>
      <c r="PQM235" s="137"/>
      <c r="PQN235" s="137"/>
      <c r="PQO235" s="137"/>
      <c r="PQP235" s="137"/>
      <c r="PQQ235" s="137"/>
      <c r="PQR235" s="137"/>
      <c r="PQS235" s="137"/>
      <c r="PQT235" s="137"/>
      <c r="PQU235" s="137"/>
      <c r="PQV235" s="137"/>
      <c r="PQW235" s="137"/>
      <c r="PQX235" s="137"/>
      <c r="PQY235" s="137"/>
      <c r="PQZ235" s="137"/>
      <c r="PRA235" s="137"/>
      <c r="PRB235" s="137"/>
      <c r="PRC235" s="137"/>
      <c r="PRD235" s="137"/>
      <c r="PRE235" s="137"/>
      <c r="PRF235" s="137"/>
      <c r="PRG235" s="137"/>
      <c r="PRH235" s="137"/>
      <c r="PRI235" s="137"/>
      <c r="PRJ235" s="137"/>
      <c r="PRK235" s="137"/>
      <c r="PRL235" s="137"/>
      <c r="PRM235" s="137"/>
      <c r="PRN235" s="137"/>
      <c r="PRO235" s="137"/>
      <c r="PRP235" s="137"/>
      <c r="PRQ235" s="137"/>
      <c r="PRR235" s="137"/>
      <c r="PRS235" s="137"/>
      <c r="PRT235" s="137"/>
      <c r="PRU235" s="137"/>
      <c r="PRV235" s="137"/>
      <c r="PRW235" s="137"/>
      <c r="PRX235" s="137"/>
      <c r="PRY235" s="137"/>
      <c r="PRZ235" s="137"/>
      <c r="PSA235" s="137"/>
      <c r="PSB235" s="137"/>
      <c r="PSC235" s="137"/>
      <c r="PSD235" s="137"/>
      <c r="PSE235" s="137"/>
      <c r="PSF235" s="137"/>
      <c r="PSG235" s="137"/>
      <c r="PSH235" s="137"/>
      <c r="PSI235" s="137"/>
      <c r="PSJ235" s="137"/>
      <c r="PSK235" s="137"/>
      <c r="PSL235" s="137"/>
      <c r="PSM235" s="137"/>
      <c r="PSN235" s="137"/>
      <c r="PSO235" s="137"/>
      <c r="PSP235" s="137"/>
      <c r="PSQ235" s="137"/>
      <c r="PSR235" s="137"/>
      <c r="PSS235" s="137"/>
      <c r="PST235" s="137"/>
      <c r="PSU235" s="137"/>
      <c r="PSV235" s="137"/>
      <c r="PSW235" s="137"/>
      <c r="PSX235" s="137"/>
      <c r="PSY235" s="137"/>
      <c r="PSZ235" s="137"/>
      <c r="PTA235" s="137"/>
      <c r="PTB235" s="137"/>
      <c r="PTC235" s="137"/>
      <c r="PTD235" s="137"/>
      <c r="PTE235" s="137"/>
      <c r="PTF235" s="137"/>
      <c r="PTG235" s="137"/>
      <c r="PTH235" s="137"/>
      <c r="PTI235" s="137"/>
      <c r="PTJ235" s="137"/>
      <c r="PTK235" s="137"/>
      <c r="PTL235" s="137"/>
      <c r="PTM235" s="137"/>
      <c r="PTN235" s="137"/>
      <c r="PTO235" s="137"/>
      <c r="PTP235" s="137"/>
      <c r="PTQ235" s="137"/>
      <c r="PTR235" s="137"/>
      <c r="PTS235" s="137"/>
      <c r="PTT235" s="137"/>
      <c r="PTU235" s="137"/>
      <c r="PTV235" s="137"/>
      <c r="PTW235" s="137"/>
      <c r="PTX235" s="137"/>
      <c r="PTY235" s="137"/>
      <c r="PTZ235" s="137"/>
      <c r="PUA235" s="137"/>
      <c r="PUB235" s="137"/>
      <c r="PUC235" s="137"/>
      <c r="PUD235" s="137"/>
      <c r="PUE235" s="137"/>
      <c r="PUF235" s="137"/>
      <c r="PUG235" s="137"/>
      <c r="PUH235" s="137"/>
      <c r="PUI235" s="137"/>
      <c r="PUJ235" s="137"/>
      <c r="PUK235" s="137"/>
      <c r="PUL235" s="137"/>
      <c r="PUM235" s="137"/>
      <c r="PUN235" s="137"/>
      <c r="PUO235" s="137"/>
      <c r="PUP235" s="137"/>
      <c r="PUQ235" s="137"/>
      <c r="PUR235" s="137"/>
      <c r="PUS235" s="137"/>
      <c r="PUT235" s="137"/>
      <c r="PUU235" s="137"/>
      <c r="PUV235" s="137"/>
      <c r="PUW235" s="137"/>
      <c r="PUX235" s="137"/>
      <c r="PUY235" s="137"/>
      <c r="PUZ235" s="137"/>
      <c r="PVA235" s="137"/>
      <c r="PVB235" s="137"/>
      <c r="PVC235" s="137"/>
      <c r="PVD235" s="137"/>
      <c r="PVE235" s="137"/>
      <c r="PVF235" s="137"/>
      <c r="PVG235" s="137"/>
      <c r="PVH235" s="137"/>
      <c r="PVI235" s="137"/>
      <c r="PVJ235" s="137"/>
      <c r="PVK235" s="137"/>
      <c r="PVL235" s="137"/>
      <c r="PVM235" s="137"/>
      <c r="PVN235" s="137"/>
      <c r="PVO235" s="137"/>
      <c r="PVP235" s="137"/>
      <c r="PVQ235" s="137"/>
      <c r="PVR235" s="137"/>
      <c r="PVS235" s="137"/>
      <c r="PVT235" s="137"/>
      <c r="PVU235" s="137"/>
      <c r="PVV235" s="137"/>
      <c r="PVW235" s="137"/>
      <c r="PVX235" s="137"/>
      <c r="PVY235" s="137"/>
      <c r="PVZ235" s="137"/>
      <c r="PWA235" s="137"/>
      <c r="PWB235" s="137"/>
      <c r="PWC235" s="137"/>
      <c r="PWD235" s="137"/>
      <c r="PWE235" s="137"/>
      <c r="PWF235" s="137"/>
      <c r="PWG235" s="137"/>
      <c r="PWH235" s="137"/>
      <c r="PWI235" s="137"/>
      <c r="PWJ235" s="137"/>
      <c r="PWK235" s="137"/>
      <c r="PWL235" s="137"/>
      <c r="PWM235" s="137"/>
      <c r="PWN235" s="137"/>
      <c r="PWO235" s="137"/>
      <c r="PWP235" s="137"/>
      <c r="PWQ235" s="137"/>
      <c r="PWR235" s="137"/>
      <c r="PWS235" s="137"/>
      <c r="PWT235" s="137"/>
      <c r="PWU235" s="137"/>
      <c r="PWV235" s="137"/>
      <c r="PWW235" s="137"/>
      <c r="PWX235" s="137"/>
      <c r="PWY235" s="137"/>
      <c r="PWZ235" s="137"/>
      <c r="PXA235" s="137"/>
      <c r="PXB235" s="137"/>
      <c r="PXC235" s="137"/>
      <c r="PXD235" s="137"/>
      <c r="PXE235" s="137"/>
      <c r="PXF235" s="137"/>
      <c r="PXG235" s="137"/>
      <c r="PXH235" s="137"/>
      <c r="PXI235" s="137"/>
      <c r="PXJ235" s="137"/>
      <c r="PXK235" s="137"/>
      <c r="PXL235" s="137"/>
      <c r="PXM235" s="137"/>
      <c r="PXN235" s="137"/>
      <c r="PXO235" s="137"/>
      <c r="PXP235" s="137"/>
      <c r="PXQ235" s="137"/>
      <c r="PXR235" s="137"/>
      <c r="PXS235" s="137"/>
      <c r="PXT235" s="137"/>
      <c r="PXU235" s="137"/>
      <c r="PXV235" s="137"/>
      <c r="PXW235" s="137"/>
      <c r="PXX235" s="137"/>
      <c r="PXY235" s="137"/>
      <c r="PXZ235" s="137"/>
      <c r="PYA235" s="137"/>
      <c r="PYB235" s="137"/>
      <c r="PYC235" s="137"/>
      <c r="PYD235" s="137"/>
      <c r="PYE235" s="137"/>
      <c r="PYF235" s="137"/>
      <c r="PYG235" s="137"/>
      <c r="PYH235" s="137"/>
      <c r="PYI235" s="137"/>
      <c r="PYJ235" s="137"/>
      <c r="PYK235" s="137"/>
      <c r="PYL235" s="137"/>
      <c r="PYM235" s="137"/>
      <c r="PYN235" s="137"/>
      <c r="PYO235" s="137"/>
      <c r="PYP235" s="137"/>
      <c r="PYQ235" s="137"/>
      <c r="PYR235" s="137"/>
      <c r="PYS235" s="137"/>
      <c r="PYT235" s="137"/>
      <c r="PYU235" s="137"/>
      <c r="PYV235" s="137"/>
      <c r="PYW235" s="137"/>
      <c r="PYX235" s="137"/>
      <c r="PYY235" s="137"/>
      <c r="PYZ235" s="137"/>
      <c r="PZA235" s="137"/>
      <c r="PZB235" s="137"/>
      <c r="PZC235" s="137"/>
      <c r="PZD235" s="137"/>
      <c r="PZE235" s="137"/>
      <c r="PZF235" s="137"/>
      <c r="PZG235" s="137"/>
      <c r="PZH235" s="137"/>
      <c r="PZI235" s="137"/>
      <c r="PZJ235" s="137"/>
      <c r="PZK235" s="137"/>
      <c r="PZL235" s="137"/>
      <c r="PZM235" s="137"/>
      <c r="PZN235" s="137"/>
      <c r="PZO235" s="137"/>
      <c r="PZP235" s="137"/>
      <c r="PZQ235" s="137"/>
      <c r="PZR235" s="137"/>
      <c r="PZS235" s="137"/>
      <c r="PZT235" s="137"/>
      <c r="PZU235" s="137"/>
      <c r="PZV235" s="137"/>
      <c r="PZW235" s="137"/>
      <c r="PZX235" s="137"/>
      <c r="PZY235" s="137"/>
      <c r="PZZ235" s="137"/>
      <c r="QAA235" s="137"/>
      <c r="QAB235" s="137"/>
      <c r="QAC235" s="137"/>
      <c r="QAD235" s="137"/>
      <c r="QAE235" s="137"/>
      <c r="QAF235" s="137"/>
      <c r="QAG235" s="137"/>
      <c r="QAH235" s="137"/>
      <c r="QAI235" s="137"/>
      <c r="QAJ235" s="137"/>
      <c r="QAK235" s="137"/>
      <c r="QAL235" s="137"/>
      <c r="QAM235" s="137"/>
      <c r="QAN235" s="137"/>
      <c r="QAO235" s="137"/>
      <c r="QAP235" s="137"/>
      <c r="QAQ235" s="137"/>
      <c r="QAR235" s="137"/>
      <c r="QAS235" s="137"/>
      <c r="QAT235" s="137"/>
      <c r="QAU235" s="137"/>
      <c r="QAV235" s="137"/>
      <c r="QAW235" s="137"/>
      <c r="QAX235" s="137"/>
      <c r="QAY235" s="137"/>
      <c r="QAZ235" s="137"/>
      <c r="QBA235" s="137"/>
      <c r="QBB235" s="137"/>
      <c r="QBC235" s="137"/>
      <c r="QBD235" s="137"/>
      <c r="QBE235" s="137"/>
      <c r="QBF235" s="137"/>
      <c r="QBG235" s="137"/>
      <c r="QBH235" s="137"/>
      <c r="QBI235" s="137"/>
      <c r="QBJ235" s="137"/>
      <c r="QBK235" s="137"/>
      <c r="QBL235" s="137"/>
      <c r="QBM235" s="137"/>
      <c r="QBN235" s="137"/>
      <c r="QBO235" s="137"/>
      <c r="QBP235" s="137"/>
      <c r="QBQ235" s="137"/>
      <c r="QBR235" s="137"/>
      <c r="QBS235" s="137"/>
      <c r="QBT235" s="137"/>
      <c r="QBU235" s="137"/>
      <c r="QBV235" s="137"/>
      <c r="QBW235" s="137"/>
      <c r="QBX235" s="137"/>
      <c r="QBY235" s="137"/>
      <c r="QBZ235" s="137"/>
      <c r="QCA235" s="137"/>
      <c r="QCB235" s="137"/>
      <c r="QCC235" s="137"/>
      <c r="QCD235" s="137"/>
      <c r="QCE235" s="137"/>
      <c r="QCF235" s="137"/>
      <c r="QCG235" s="137"/>
      <c r="QCH235" s="137"/>
      <c r="QCI235" s="137"/>
      <c r="QCJ235" s="137"/>
      <c r="QCK235" s="137"/>
      <c r="QCL235" s="137"/>
      <c r="QCM235" s="137"/>
      <c r="QCN235" s="137"/>
      <c r="QCO235" s="137"/>
      <c r="QCP235" s="137"/>
      <c r="QCQ235" s="137"/>
      <c r="QCR235" s="137"/>
      <c r="QCS235" s="137"/>
      <c r="QCT235" s="137"/>
      <c r="QCU235" s="137"/>
      <c r="QCV235" s="137"/>
      <c r="QCW235" s="137"/>
      <c r="QCX235" s="137"/>
      <c r="QCY235" s="137"/>
      <c r="QCZ235" s="137"/>
      <c r="QDA235" s="137"/>
      <c r="QDB235" s="137"/>
      <c r="QDC235" s="137"/>
      <c r="QDD235" s="137"/>
      <c r="QDE235" s="137"/>
      <c r="QDF235" s="137"/>
      <c r="QDG235" s="137"/>
      <c r="QDH235" s="137"/>
      <c r="QDI235" s="137"/>
      <c r="QDJ235" s="137"/>
      <c r="QDK235" s="137"/>
      <c r="QDL235" s="137"/>
      <c r="QDM235" s="137"/>
      <c r="QDN235" s="137"/>
      <c r="QDO235" s="137"/>
      <c r="QDP235" s="137"/>
      <c r="QDQ235" s="137"/>
      <c r="QDR235" s="137"/>
      <c r="QDS235" s="137"/>
      <c r="QDT235" s="137"/>
      <c r="QDU235" s="137"/>
      <c r="QDV235" s="137"/>
      <c r="QDW235" s="137"/>
      <c r="QDX235" s="137"/>
      <c r="QDY235" s="137"/>
      <c r="QDZ235" s="137"/>
      <c r="QEA235" s="137"/>
      <c r="QEB235" s="137"/>
      <c r="QEC235" s="137"/>
      <c r="QED235" s="137"/>
      <c r="QEE235" s="137"/>
      <c r="QEF235" s="137"/>
      <c r="QEG235" s="137"/>
      <c r="QEH235" s="137"/>
      <c r="QEI235" s="137"/>
      <c r="QEJ235" s="137"/>
      <c r="QEK235" s="137"/>
      <c r="QEL235" s="137"/>
      <c r="QEM235" s="137"/>
      <c r="QEN235" s="137"/>
      <c r="QEO235" s="137"/>
      <c r="QEP235" s="137"/>
      <c r="QEQ235" s="137"/>
      <c r="QER235" s="137"/>
      <c r="QES235" s="137"/>
      <c r="QET235" s="137"/>
      <c r="QEU235" s="137"/>
      <c r="QEV235" s="137"/>
      <c r="QEW235" s="137"/>
      <c r="QEX235" s="137"/>
      <c r="QEY235" s="137"/>
      <c r="QEZ235" s="137"/>
      <c r="QFA235" s="137"/>
      <c r="QFB235" s="137"/>
      <c r="QFC235" s="137"/>
      <c r="QFD235" s="137"/>
      <c r="QFE235" s="137"/>
      <c r="QFF235" s="137"/>
      <c r="QFG235" s="137"/>
      <c r="QFH235" s="137"/>
      <c r="QFI235" s="137"/>
      <c r="QFJ235" s="137"/>
      <c r="QFK235" s="137"/>
      <c r="QFL235" s="137"/>
      <c r="QFM235" s="137"/>
      <c r="QFN235" s="137"/>
      <c r="QFO235" s="137"/>
      <c r="QFP235" s="137"/>
      <c r="QFQ235" s="137"/>
      <c r="QFR235" s="137"/>
      <c r="QFS235" s="137"/>
      <c r="QFT235" s="137"/>
      <c r="QFU235" s="137"/>
      <c r="QFV235" s="137"/>
      <c r="QFW235" s="137"/>
      <c r="QFX235" s="137"/>
      <c r="QFY235" s="137"/>
      <c r="QFZ235" s="137"/>
      <c r="QGA235" s="137"/>
      <c r="QGB235" s="137"/>
      <c r="QGC235" s="137"/>
      <c r="QGD235" s="137"/>
      <c r="QGE235" s="137"/>
      <c r="QGF235" s="137"/>
      <c r="QGG235" s="137"/>
      <c r="QGH235" s="137"/>
      <c r="QGI235" s="137"/>
      <c r="QGJ235" s="137"/>
      <c r="QGK235" s="137"/>
      <c r="QGL235" s="137"/>
      <c r="QGM235" s="137"/>
      <c r="QGN235" s="137"/>
      <c r="QGO235" s="137"/>
      <c r="QGP235" s="137"/>
      <c r="QGQ235" s="137"/>
      <c r="QGR235" s="137"/>
      <c r="QGS235" s="137"/>
      <c r="QGT235" s="137"/>
      <c r="QGU235" s="137"/>
      <c r="QGV235" s="137"/>
      <c r="QGW235" s="137"/>
      <c r="QGX235" s="137"/>
      <c r="QGY235" s="137"/>
      <c r="QGZ235" s="137"/>
      <c r="QHA235" s="137"/>
      <c r="QHB235" s="137"/>
      <c r="QHC235" s="137"/>
      <c r="QHD235" s="137"/>
      <c r="QHE235" s="137"/>
      <c r="QHF235" s="137"/>
      <c r="QHG235" s="137"/>
      <c r="QHH235" s="137"/>
      <c r="QHI235" s="137"/>
      <c r="QHJ235" s="137"/>
      <c r="QHK235" s="137"/>
      <c r="QHL235" s="137"/>
      <c r="QHM235" s="137"/>
      <c r="QHN235" s="137"/>
      <c r="QHO235" s="137"/>
      <c r="QHP235" s="137"/>
      <c r="QHQ235" s="137"/>
      <c r="QHR235" s="137"/>
      <c r="QHS235" s="137"/>
      <c r="QHT235" s="137"/>
      <c r="QHU235" s="137"/>
      <c r="QHV235" s="137"/>
      <c r="QHW235" s="137"/>
      <c r="QHX235" s="137"/>
      <c r="QHY235" s="137"/>
      <c r="QHZ235" s="137"/>
      <c r="QIA235" s="137"/>
      <c r="QIB235" s="137"/>
      <c r="QIC235" s="137"/>
      <c r="QID235" s="137"/>
      <c r="QIE235" s="137"/>
      <c r="QIF235" s="137"/>
      <c r="QIG235" s="137"/>
      <c r="QIH235" s="137"/>
      <c r="QII235" s="137"/>
      <c r="QIJ235" s="137"/>
      <c r="QIK235" s="137"/>
      <c r="QIL235" s="137"/>
      <c r="QIM235" s="137"/>
      <c r="QIN235" s="137"/>
      <c r="QIO235" s="137"/>
      <c r="QIP235" s="137"/>
      <c r="QIQ235" s="137"/>
      <c r="QIR235" s="137"/>
      <c r="QIS235" s="137"/>
      <c r="QIT235" s="137"/>
      <c r="QIU235" s="137"/>
      <c r="QIV235" s="137"/>
      <c r="QIW235" s="137"/>
      <c r="QIX235" s="137"/>
      <c r="QIY235" s="137"/>
      <c r="QIZ235" s="137"/>
      <c r="QJA235" s="137"/>
      <c r="QJB235" s="137"/>
      <c r="QJC235" s="137"/>
      <c r="QJD235" s="137"/>
      <c r="QJE235" s="137"/>
      <c r="QJF235" s="137"/>
      <c r="QJG235" s="137"/>
      <c r="QJH235" s="137"/>
      <c r="QJI235" s="137"/>
      <c r="QJJ235" s="137"/>
      <c r="QJK235" s="137"/>
      <c r="QJL235" s="137"/>
      <c r="QJM235" s="137"/>
      <c r="QJN235" s="137"/>
      <c r="QJO235" s="137"/>
      <c r="QJP235" s="137"/>
      <c r="QJQ235" s="137"/>
      <c r="QJR235" s="137"/>
      <c r="QJS235" s="137"/>
      <c r="QJT235" s="137"/>
      <c r="QJU235" s="137"/>
      <c r="QJV235" s="137"/>
      <c r="QJW235" s="137"/>
      <c r="QJX235" s="137"/>
      <c r="QJY235" s="137"/>
      <c r="QJZ235" s="137"/>
      <c r="QKA235" s="137"/>
      <c r="QKB235" s="137"/>
      <c r="QKC235" s="137"/>
      <c r="QKD235" s="137"/>
      <c r="QKE235" s="137"/>
      <c r="QKF235" s="137"/>
      <c r="QKG235" s="137"/>
      <c r="QKH235" s="137"/>
      <c r="QKI235" s="137"/>
      <c r="QKJ235" s="137"/>
      <c r="QKK235" s="137"/>
      <c r="QKL235" s="137"/>
      <c r="QKM235" s="137"/>
      <c r="QKN235" s="137"/>
      <c r="QKO235" s="137"/>
      <c r="QKP235" s="137"/>
      <c r="QKQ235" s="137"/>
      <c r="QKR235" s="137"/>
      <c r="QKS235" s="137"/>
      <c r="QKT235" s="137"/>
      <c r="QKU235" s="137"/>
      <c r="QKV235" s="137"/>
      <c r="QKW235" s="137"/>
      <c r="QKX235" s="137"/>
      <c r="QKY235" s="137"/>
      <c r="QKZ235" s="137"/>
      <c r="QLA235" s="137"/>
      <c r="QLB235" s="137"/>
      <c r="QLC235" s="137"/>
      <c r="QLD235" s="137"/>
      <c r="QLE235" s="137"/>
      <c r="QLF235" s="137"/>
      <c r="QLG235" s="137"/>
      <c r="QLH235" s="137"/>
      <c r="QLI235" s="137"/>
      <c r="QLJ235" s="137"/>
      <c r="QLK235" s="137"/>
      <c r="QLL235" s="137"/>
      <c r="QLM235" s="137"/>
      <c r="QLN235" s="137"/>
      <c r="QLO235" s="137"/>
      <c r="QLP235" s="137"/>
      <c r="QLQ235" s="137"/>
      <c r="QLR235" s="137"/>
      <c r="QLS235" s="137"/>
      <c r="QLT235" s="137"/>
      <c r="QLU235" s="137"/>
      <c r="QLV235" s="137"/>
      <c r="QLW235" s="137"/>
      <c r="QLX235" s="137"/>
      <c r="QLY235" s="137"/>
      <c r="QLZ235" s="137"/>
      <c r="QMA235" s="137"/>
      <c r="QMB235" s="137"/>
      <c r="QMC235" s="137"/>
      <c r="QMD235" s="137"/>
      <c r="QME235" s="137"/>
      <c r="QMF235" s="137"/>
      <c r="QMG235" s="137"/>
      <c r="QMH235" s="137"/>
      <c r="QMI235" s="137"/>
      <c r="QMJ235" s="137"/>
      <c r="QMK235" s="137"/>
      <c r="QML235" s="137"/>
      <c r="QMM235" s="137"/>
      <c r="QMN235" s="137"/>
      <c r="QMO235" s="137"/>
      <c r="QMP235" s="137"/>
      <c r="QMQ235" s="137"/>
      <c r="QMR235" s="137"/>
      <c r="QMS235" s="137"/>
      <c r="QMT235" s="137"/>
      <c r="QMU235" s="137"/>
      <c r="QMV235" s="137"/>
      <c r="QMW235" s="137"/>
      <c r="QMX235" s="137"/>
      <c r="QMY235" s="137"/>
      <c r="QMZ235" s="137"/>
      <c r="QNA235" s="137"/>
      <c r="QNB235" s="137"/>
      <c r="QNC235" s="137"/>
      <c r="QND235" s="137"/>
      <c r="QNE235" s="137"/>
      <c r="QNF235" s="137"/>
      <c r="QNG235" s="137"/>
      <c r="QNH235" s="137"/>
      <c r="QNI235" s="137"/>
      <c r="QNJ235" s="137"/>
      <c r="QNK235" s="137"/>
      <c r="QNL235" s="137"/>
      <c r="QNM235" s="137"/>
      <c r="QNN235" s="137"/>
      <c r="QNO235" s="137"/>
      <c r="QNP235" s="137"/>
      <c r="QNQ235" s="137"/>
      <c r="QNR235" s="137"/>
      <c r="QNS235" s="137"/>
      <c r="QNT235" s="137"/>
      <c r="QNU235" s="137"/>
      <c r="QNV235" s="137"/>
      <c r="QNW235" s="137"/>
      <c r="QNX235" s="137"/>
      <c r="QNY235" s="137"/>
      <c r="QNZ235" s="137"/>
      <c r="QOA235" s="137"/>
      <c r="QOB235" s="137"/>
      <c r="QOC235" s="137"/>
      <c r="QOD235" s="137"/>
      <c r="QOE235" s="137"/>
      <c r="QOF235" s="137"/>
      <c r="QOG235" s="137"/>
      <c r="QOH235" s="137"/>
      <c r="QOI235" s="137"/>
      <c r="QOJ235" s="137"/>
      <c r="QOK235" s="137"/>
      <c r="QOL235" s="137"/>
      <c r="QOM235" s="137"/>
      <c r="QON235" s="137"/>
      <c r="QOO235" s="137"/>
      <c r="QOP235" s="137"/>
      <c r="QOQ235" s="137"/>
      <c r="QOR235" s="137"/>
      <c r="QOS235" s="137"/>
      <c r="QOT235" s="137"/>
      <c r="QOU235" s="137"/>
      <c r="QOV235" s="137"/>
      <c r="QOW235" s="137"/>
      <c r="QOX235" s="137"/>
      <c r="QOY235" s="137"/>
      <c r="QOZ235" s="137"/>
      <c r="QPA235" s="137"/>
      <c r="QPB235" s="137"/>
      <c r="QPC235" s="137"/>
      <c r="QPD235" s="137"/>
      <c r="QPE235" s="137"/>
      <c r="QPF235" s="137"/>
      <c r="QPG235" s="137"/>
      <c r="QPH235" s="137"/>
      <c r="QPI235" s="137"/>
      <c r="QPJ235" s="137"/>
      <c r="QPK235" s="137"/>
      <c r="QPL235" s="137"/>
      <c r="QPM235" s="137"/>
      <c r="QPN235" s="137"/>
      <c r="QPO235" s="137"/>
      <c r="QPP235" s="137"/>
      <c r="QPQ235" s="137"/>
      <c r="QPR235" s="137"/>
      <c r="QPS235" s="137"/>
      <c r="QPT235" s="137"/>
      <c r="QPU235" s="137"/>
      <c r="QPV235" s="137"/>
      <c r="QPW235" s="137"/>
      <c r="QPX235" s="137"/>
      <c r="QPY235" s="137"/>
      <c r="QPZ235" s="137"/>
      <c r="QQA235" s="137"/>
      <c r="QQB235" s="137"/>
      <c r="QQC235" s="137"/>
      <c r="QQD235" s="137"/>
      <c r="QQE235" s="137"/>
      <c r="QQF235" s="137"/>
      <c r="QQG235" s="137"/>
      <c r="QQH235" s="137"/>
      <c r="QQI235" s="137"/>
      <c r="QQJ235" s="137"/>
      <c r="QQK235" s="137"/>
      <c r="QQL235" s="137"/>
      <c r="QQM235" s="137"/>
      <c r="QQN235" s="137"/>
      <c r="QQO235" s="137"/>
      <c r="QQP235" s="137"/>
      <c r="QQQ235" s="137"/>
      <c r="QQR235" s="137"/>
      <c r="QQS235" s="137"/>
      <c r="QQT235" s="137"/>
      <c r="QQU235" s="137"/>
      <c r="QQV235" s="137"/>
      <c r="QQW235" s="137"/>
      <c r="QQX235" s="137"/>
      <c r="QQY235" s="137"/>
      <c r="QQZ235" s="137"/>
      <c r="QRA235" s="137"/>
      <c r="QRB235" s="137"/>
      <c r="QRC235" s="137"/>
      <c r="QRD235" s="137"/>
      <c r="QRE235" s="137"/>
      <c r="QRF235" s="137"/>
      <c r="QRG235" s="137"/>
      <c r="QRH235" s="137"/>
      <c r="QRI235" s="137"/>
      <c r="QRJ235" s="137"/>
      <c r="QRK235" s="137"/>
      <c r="QRL235" s="137"/>
      <c r="QRM235" s="137"/>
      <c r="QRN235" s="137"/>
      <c r="QRO235" s="137"/>
      <c r="QRP235" s="137"/>
      <c r="QRQ235" s="137"/>
      <c r="QRR235" s="137"/>
      <c r="QRS235" s="137"/>
      <c r="QRT235" s="137"/>
      <c r="QRU235" s="137"/>
      <c r="QRV235" s="137"/>
      <c r="QRW235" s="137"/>
      <c r="QRX235" s="137"/>
      <c r="QRY235" s="137"/>
      <c r="QRZ235" s="137"/>
      <c r="QSA235" s="137"/>
      <c r="QSB235" s="137"/>
      <c r="QSC235" s="137"/>
      <c r="QSD235" s="137"/>
      <c r="QSE235" s="137"/>
      <c r="QSF235" s="137"/>
      <c r="QSG235" s="137"/>
      <c r="QSH235" s="137"/>
      <c r="QSI235" s="137"/>
      <c r="QSJ235" s="137"/>
      <c r="QSK235" s="137"/>
      <c r="QSL235" s="137"/>
      <c r="QSM235" s="137"/>
      <c r="QSN235" s="137"/>
      <c r="QSO235" s="137"/>
      <c r="QSP235" s="137"/>
      <c r="QSQ235" s="137"/>
      <c r="QSR235" s="137"/>
      <c r="QSS235" s="137"/>
      <c r="QST235" s="137"/>
      <c r="QSU235" s="137"/>
      <c r="QSV235" s="137"/>
      <c r="QSW235" s="137"/>
      <c r="QSX235" s="137"/>
      <c r="QSY235" s="137"/>
      <c r="QSZ235" s="137"/>
      <c r="QTA235" s="137"/>
      <c r="QTB235" s="137"/>
      <c r="QTC235" s="137"/>
      <c r="QTD235" s="137"/>
      <c r="QTE235" s="137"/>
      <c r="QTF235" s="137"/>
      <c r="QTG235" s="137"/>
      <c r="QTH235" s="137"/>
      <c r="QTI235" s="137"/>
      <c r="QTJ235" s="137"/>
      <c r="QTK235" s="137"/>
      <c r="QTL235" s="137"/>
      <c r="QTM235" s="137"/>
      <c r="QTN235" s="137"/>
      <c r="QTO235" s="137"/>
      <c r="QTP235" s="137"/>
      <c r="QTQ235" s="137"/>
      <c r="QTR235" s="137"/>
      <c r="QTS235" s="137"/>
      <c r="QTT235" s="137"/>
      <c r="QTU235" s="137"/>
      <c r="QTV235" s="137"/>
      <c r="QTW235" s="137"/>
      <c r="QTX235" s="137"/>
      <c r="QTY235" s="137"/>
      <c r="QTZ235" s="137"/>
      <c r="QUA235" s="137"/>
      <c r="QUB235" s="137"/>
      <c r="QUC235" s="137"/>
      <c r="QUD235" s="137"/>
      <c r="QUE235" s="137"/>
      <c r="QUF235" s="137"/>
      <c r="QUG235" s="137"/>
      <c r="QUH235" s="137"/>
      <c r="QUI235" s="137"/>
      <c r="QUJ235" s="137"/>
      <c r="QUK235" s="137"/>
      <c r="QUL235" s="137"/>
      <c r="QUM235" s="137"/>
      <c r="QUN235" s="137"/>
      <c r="QUO235" s="137"/>
      <c r="QUP235" s="137"/>
      <c r="QUQ235" s="137"/>
      <c r="QUR235" s="137"/>
      <c r="QUS235" s="137"/>
      <c r="QUT235" s="137"/>
      <c r="QUU235" s="137"/>
      <c r="QUV235" s="137"/>
      <c r="QUW235" s="137"/>
      <c r="QUX235" s="137"/>
      <c r="QUY235" s="137"/>
      <c r="QUZ235" s="137"/>
      <c r="QVA235" s="137"/>
      <c r="QVB235" s="137"/>
      <c r="QVC235" s="137"/>
      <c r="QVD235" s="137"/>
      <c r="QVE235" s="137"/>
      <c r="QVF235" s="137"/>
      <c r="QVG235" s="137"/>
      <c r="QVH235" s="137"/>
      <c r="QVI235" s="137"/>
      <c r="QVJ235" s="137"/>
      <c r="QVK235" s="137"/>
      <c r="QVL235" s="137"/>
      <c r="QVM235" s="137"/>
      <c r="QVN235" s="137"/>
      <c r="QVO235" s="137"/>
      <c r="QVP235" s="137"/>
      <c r="QVQ235" s="137"/>
      <c r="QVR235" s="137"/>
      <c r="QVS235" s="137"/>
      <c r="QVT235" s="137"/>
      <c r="QVU235" s="137"/>
      <c r="QVV235" s="137"/>
      <c r="QVW235" s="137"/>
      <c r="QVX235" s="137"/>
      <c r="QVY235" s="137"/>
      <c r="QVZ235" s="137"/>
      <c r="QWA235" s="137"/>
      <c r="QWB235" s="137"/>
      <c r="QWC235" s="137"/>
      <c r="QWD235" s="137"/>
      <c r="QWE235" s="137"/>
      <c r="QWF235" s="137"/>
      <c r="QWG235" s="137"/>
      <c r="QWH235" s="137"/>
      <c r="QWI235" s="137"/>
      <c r="QWJ235" s="137"/>
      <c r="QWK235" s="137"/>
      <c r="QWL235" s="137"/>
      <c r="QWM235" s="137"/>
      <c r="QWN235" s="137"/>
      <c r="QWO235" s="137"/>
      <c r="QWP235" s="137"/>
      <c r="QWQ235" s="137"/>
      <c r="QWR235" s="137"/>
      <c r="QWS235" s="137"/>
      <c r="QWT235" s="137"/>
      <c r="QWU235" s="137"/>
      <c r="QWV235" s="137"/>
      <c r="QWW235" s="137"/>
      <c r="QWX235" s="137"/>
      <c r="QWY235" s="137"/>
      <c r="QWZ235" s="137"/>
      <c r="QXA235" s="137"/>
      <c r="QXB235" s="137"/>
      <c r="QXC235" s="137"/>
      <c r="QXD235" s="137"/>
      <c r="QXE235" s="137"/>
      <c r="QXF235" s="137"/>
      <c r="QXG235" s="137"/>
      <c r="QXH235" s="137"/>
      <c r="QXI235" s="137"/>
      <c r="QXJ235" s="137"/>
      <c r="QXK235" s="137"/>
      <c r="QXL235" s="137"/>
      <c r="QXM235" s="137"/>
      <c r="QXN235" s="137"/>
      <c r="QXO235" s="137"/>
      <c r="QXP235" s="137"/>
      <c r="QXQ235" s="137"/>
      <c r="QXR235" s="137"/>
      <c r="QXS235" s="137"/>
      <c r="QXT235" s="137"/>
      <c r="QXU235" s="137"/>
      <c r="QXV235" s="137"/>
      <c r="QXW235" s="137"/>
      <c r="QXX235" s="137"/>
      <c r="QXY235" s="137"/>
      <c r="QXZ235" s="137"/>
      <c r="QYA235" s="137"/>
      <c r="QYB235" s="137"/>
      <c r="QYC235" s="137"/>
      <c r="QYD235" s="137"/>
      <c r="QYE235" s="137"/>
      <c r="QYF235" s="137"/>
      <c r="QYG235" s="137"/>
      <c r="QYH235" s="137"/>
      <c r="QYI235" s="137"/>
      <c r="QYJ235" s="137"/>
      <c r="QYK235" s="137"/>
      <c r="QYL235" s="137"/>
      <c r="QYM235" s="137"/>
      <c r="QYN235" s="137"/>
      <c r="QYO235" s="137"/>
      <c r="QYP235" s="137"/>
      <c r="QYQ235" s="137"/>
      <c r="QYR235" s="137"/>
      <c r="QYS235" s="137"/>
      <c r="QYT235" s="137"/>
      <c r="QYU235" s="137"/>
      <c r="QYV235" s="137"/>
      <c r="QYW235" s="137"/>
      <c r="QYX235" s="137"/>
      <c r="QYY235" s="137"/>
      <c r="QYZ235" s="137"/>
      <c r="QZA235" s="137"/>
      <c r="QZB235" s="137"/>
      <c r="QZC235" s="137"/>
      <c r="QZD235" s="137"/>
      <c r="QZE235" s="137"/>
      <c r="QZF235" s="137"/>
      <c r="QZG235" s="137"/>
      <c r="QZH235" s="137"/>
      <c r="QZI235" s="137"/>
      <c r="QZJ235" s="137"/>
      <c r="QZK235" s="137"/>
      <c r="QZL235" s="137"/>
      <c r="QZM235" s="137"/>
      <c r="QZN235" s="137"/>
      <c r="QZO235" s="137"/>
      <c r="QZP235" s="137"/>
      <c r="QZQ235" s="137"/>
      <c r="QZR235" s="137"/>
      <c r="QZS235" s="137"/>
      <c r="QZT235" s="137"/>
      <c r="QZU235" s="137"/>
      <c r="QZV235" s="137"/>
      <c r="QZW235" s="137"/>
      <c r="QZX235" s="137"/>
      <c r="QZY235" s="137"/>
      <c r="QZZ235" s="137"/>
      <c r="RAA235" s="137"/>
      <c r="RAB235" s="137"/>
      <c r="RAC235" s="137"/>
      <c r="RAD235" s="137"/>
      <c r="RAE235" s="137"/>
      <c r="RAF235" s="137"/>
      <c r="RAG235" s="137"/>
      <c r="RAH235" s="137"/>
      <c r="RAI235" s="137"/>
      <c r="RAJ235" s="137"/>
      <c r="RAK235" s="137"/>
      <c r="RAL235" s="137"/>
      <c r="RAM235" s="137"/>
      <c r="RAN235" s="137"/>
      <c r="RAO235" s="137"/>
      <c r="RAP235" s="137"/>
      <c r="RAQ235" s="137"/>
      <c r="RAR235" s="137"/>
      <c r="RAS235" s="137"/>
      <c r="RAT235" s="137"/>
      <c r="RAU235" s="137"/>
      <c r="RAV235" s="137"/>
      <c r="RAW235" s="137"/>
      <c r="RAX235" s="137"/>
      <c r="RAY235" s="137"/>
      <c r="RAZ235" s="137"/>
      <c r="RBA235" s="137"/>
      <c r="RBB235" s="137"/>
      <c r="RBC235" s="137"/>
      <c r="RBD235" s="137"/>
      <c r="RBE235" s="137"/>
      <c r="RBF235" s="137"/>
      <c r="RBG235" s="137"/>
      <c r="RBH235" s="137"/>
      <c r="RBI235" s="137"/>
      <c r="RBJ235" s="137"/>
      <c r="RBK235" s="137"/>
      <c r="RBL235" s="137"/>
      <c r="RBM235" s="137"/>
      <c r="RBN235" s="137"/>
      <c r="RBO235" s="137"/>
      <c r="RBP235" s="137"/>
      <c r="RBQ235" s="137"/>
      <c r="RBR235" s="137"/>
      <c r="RBS235" s="137"/>
      <c r="RBT235" s="137"/>
      <c r="RBU235" s="137"/>
      <c r="RBV235" s="137"/>
      <c r="RBW235" s="137"/>
      <c r="RBX235" s="137"/>
      <c r="RBY235" s="137"/>
      <c r="RBZ235" s="137"/>
      <c r="RCA235" s="137"/>
      <c r="RCB235" s="137"/>
      <c r="RCC235" s="137"/>
      <c r="RCD235" s="137"/>
      <c r="RCE235" s="137"/>
      <c r="RCF235" s="137"/>
      <c r="RCG235" s="137"/>
      <c r="RCH235" s="137"/>
      <c r="RCI235" s="137"/>
      <c r="RCJ235" s="137"/>
      <c r="RCK235" s="137"/>
      <c r="RCL235" s="137"/>
      <c r="RCM235" s="137"/>
      <c r="RCN235" s="137"/>
      <c r="RCO235" s="137"/>
      <c r="RCP235" s="137"/>
      <c r="RCQ235" s="137"/>
      <c r="RCR235" s="137"/>
      <c r="RCS235" s="137"/>
      <c r="RCT235" s="137"/>
      <c r="RCU235" s="137"/>
      <c r="RCV235" s="137"/>
      <c r="RCW235" s="137"/>
      <c r="RCX235" s="137"/>
      <c r="RCY235" s="137"/>
      <c r="RCZ235" s="137"/>
      <c r="RDA235" s="137"/>
      <c r="RDB235" s="137"/>
      <c r="RDC235" s="137"/>
      <c r="RDD235" s="137"/>
      <c r="RDE235" s="137"/>
      <c r="RDF235" s="137"/>
      <c r="RDG235" s="137"/>
      <c r="RDH235" s="137"/>
      <c r="RDI235" s="137"/>
      <c r="RDJ235" s="137"/>
      <c r="RDK235" s="137"/>
      <c r="RDL235" s="137"/>
      <c r="RDM235" s="137"/>
      <c r="RDN235" s="137"/>
      <c r="RDO235" s="137"/>
      <c r="RDP235" s="137"/>
      <c r="RDQ235" s="137"/>
      <c r="RDR235" s="137"/>
      <c r="RDS235" s="137"/>
      <c r="RDT235" s="137"/>
      <c r="RDU235" s="137"/>
      <c r="RDV235" s="137"/>
      <c r="RDW235" s="137"/>
      <c r="RDX235" s="137"/>
      <c r="RDY235" s="137"/>
      <c r="RDZ235" s="137"/>
      <c r="REA235" s="137"/>
      <c r="REB235" s="137"/>
      <c r="REC235" s="137"/>
      <c r="RED235" s="137"/>
      <c r="REE235" s="137"/>
      <c r="REF235" s="137"/>
      <c r="REG235" s="137"/>
      <c r="REH235" s="137"/>
      <c r="REI235" s="137"/>
      <c r="REJ235" s="137"/>
      <c r="REK235" s="137"/>
      <c r="REL235" s="137"/>
      <c r="REM235" s="137"/>
      <c r="REN235" s="137"/>
      <c r="REO235" s="137"/>
      <c r="REP235" s="137"/>
      <c r="REQ235" s="137"/>
      <c r="RER235" s="137"/>
      <c r="RES235" s="137"/>
      <c r="RET235" s="137"/>
      <c r="REU235" s="137"/>
      <c r="REV235" s="137"/>
      <c r="REW235" s="137"/>
      <c r="REX235" s="137"/>
      <c r="REY235" s="137"/>
      <c r="REZ235" s="137"/>
      <c r="RFA235" s="137"/>
      <c r="RFB235" s="137"/>
      <c r="RFC235" s="137"/>
      <c r="RFD235" s="137"/>
      <c r="RFE235" s="137"/>
      <c r="RFF235" s="137"/>
      <c r="RFG235" s="137"/>
      <c r="RFH235" s="137"/>
      <c r="RFI235" s="137"/>
      <c r="RFJ235" s="137"/>
      <c r="RFK235" s="137"/>
      <c r="RFL235" s="137"/>
      <c r="RFM235" s="137"/>
      <c r="RFN235" s="137"/>
      <c r="RFO235" s="137"/>
      <c r="RFP235" s="137"/>
      <c r="RFQ235" s="137"/>
      <c r="RFR235" s="137"/>
      <c r="RFS235" s="137"/>
      <c r="RFT235" s="137"/>
      <c r="RFU235" s="137"/>
      <c r="RFV235" s="137"/>
      <c r="RFW235" s="137"/>
      <c r="RFX235" s="137"/>
      <c r="RFY235" s="137"/>
      <c r="RFZ235" s="137"/>
      <c r="RGA235" s="137"/>
      <c r="RGB235" s="137"/>
      <c r="RGC235" s="137"/>
      <c r="RGD235" s="137"/>
      <c r="RGE235" s="137"/>
      <c r="RGF235" s="137"/>
      <c r="RGG235" s="137"/>
      <c r="RGH235" s="137"/>
      <c r="RGI235" s="137"/>
      <c r="RGJ235" s="137"/>
      <c r="RGK235" s="137"/>
      <c r="RGL235" s="137"/>
      <c r="RGM235" s="137"/>
      <c r="RGN235" s="137"/>
      <c r="RGO235" s="137"/>
      <c r="RGP235" s="137"/>
      <c r="RGQ235" s="137"/>
      <c r="RGR235" s="137"/>
      <c r="RGS235" s="137"/>
      <c r="RGT235" s="137"/>
      <c r="RGU235" s="137"/>
      <c r="RGV235" s="137"/>
      <c r="RGW235" s="137"/>
      <c r="RGX235" s="137"/>
      <c r="RGY235" s="137"/>
      <c r="RGZ235" s="137"/>
      <c r="RHA235" s="137"/>
      <c r="RHB235" s="137"/>
      <c r="RHC235" s="137"/>
      <c r="RHD235" s="137"/>
      <c r="RHE235" s="137"/>
      <c r="RHF235" s="137"/>
      <c r="RHG235" s="137"/>
      <c r="RHH235" s="137"/>
      <c r="RHI235" s="137"/>
      <c r="RHJ235" s="137"/>
      <c r="RHK235" s="137"/>
      <c r="RHL235" s="137"/>
      <c r="RHM235" s="137"/>
      <c r="RHN235" s="137"/>
      <c r="RHO235" s="137"/>
      <c r="RHP235" s="137"/>
      <c r="RHQ235" s="137"/>
      <c r="RHR235" s="137"/>
      <c r="RHS235" s="137"/>
      <c r="RHT235" s="137"/>
      <c r="RHU235" s="137"/>
      <c r="RHV235" s="137"/>
      <c r="RHW235" s="137"/>
      <c r="RHX235" s="137"/>
      <c r="RHY235" s="137"/>
      <c r="RHZ235" s="137"/>
      <c r="RIA235" s="137"/>
      <c r="RIB235" s="137"/>
      <c r="RIC235" s="137"/>
      <c r="RID235" s="137"/>
      <c r="RIE235" s="137"/>
      <c r="RIF235" s="137"/>
      <c r="RIG235" s="137"/>
      <c r="RIH235" s="137"/>
      <c r="RII235" s="137"/>
      <c r="RIJ235" s="137"/>
      <c r="RIK235" s="137"/>
      <c r="RIL235" s="137"/>
      <c r="RIM235" s="137"/>
      <c r="RIN235" s="137"/>
      <c r="RIO235" s="137"/>
      <c r="RIP235" s="137"/>
      <c r="RIQ235" s="137"/>
      <c r="RIR235" s="137"/>
      <c r="RIS235" s="137"/>
      <c r="RIT235" s="137"/>
      <c r="RIU235" s="137"/>
      <c r="RIV235" s="137"/>
      <c r="RIW235" s="137"/>
      <c r="RIX235" s="137"/>
      <c r="RIY235" s="137"/>
      <c r="RIZ235" s="137"/>
      <c r="RJA235" s="137"/>
      <c r="RJB235" s="137"/>
      <c r="RJC235" s="137"/>
      <c r="RJD235" s="137"/>
      <c r="RJE235" s="137"/>
      <c r="RJF235" s="137"/>
      <c r="RJG235" s="137"/>
      <c r="RJH235" s="137"/>
      <c r="RJI235" s="137"/>
      <c r="RJJ235" s="137"/>
      <c r="RJK235" s="137"/>
      <c r="RJL235" s="137"/>
      <c r="RJM235" s="137"/>
      <c r="RJN235" s="137"/>
      <c r="RJO235" s="137"/>
      <c r="RJP235" s="137"/>
      <c r="RJQ235" s="137"/>
      <c r="RJR235" s="137"/>
      <c r="RJS235" s="137"/>
      <c r="RJT235" s="137"/>
      <c r="RJU235" s="137"/>
      <c r="RJV235" s="137"/>
      <c r="RJW235" s="137"/>
      <c r="RJX235" s="137"/>
      <c r="RJY235" s="137"/>
      <c r="RJZ235" s="137"/>
      <c r="RKA235" s="137"/>
      <c r="RKB235" s="137"/>
      <c r="RKC235" s="137"/>
      <c r="RKD235" s="137"/>
      <c r="RKE235" s="137"/>
      <c r="RKF235" s="137"/>
      <c r="RKG235" s="137"/>
      <c r="RKH235" s="137"/>
      <c r="RKI235" s="137"/>
      <c r="RKJ235" s="137"/>
      <c r="RKK235" s="137"/>
      <c r="RKL235" s="137"/>
      <c r="RKM235" s="137"/>
      <c r="RKN235" s="137"/>
      <c r="RKO235" s="137"/>
      <c r="RKP235" s="137"/>
      <c r="RKQ235" s="137"/>
      <c r="RKR235" s="137"/>
      <c r="RKS235" s="137"/>
      <c r="RKT235" s="137"/>
      <c r="RKU235" s="137"/>
      <c r="RKV235" s="137"/>
      <c r="RKW235" s="137"/>
      <c r="RKX235" s="137"/>
      <c r="RKY235" s="137"/>
      <c r="RKZ235" s="137"/>
      <c r="RLA235" s="137"/>
      <c r="RLB235" s="137"/>
      <c r="RLC235" s="137"/>
      <c r="RLD235" s="137"/>
      <c r="RLE235" s="137"/>
      <c r="RLF235" s="137"/>
      <c r="RLG235" s="137"/>
      <c r="RLH235" s="137"/>
      <c r="RLI235" s="137"/>
      <c r="RLJ235" s="137"/>
      <c r="RLK235" s="137"/>
      <c r="RLL235" s="137"/>
      <c r="RLM235" s="137"/>
      <c r="RLN235" s="137"/>
      <c r="RLO235" s="137"/>
      <c r="RLP235" s="137"/>
      <c r="RLQ235" s="137"/>
      <c r="RLR235" s="137"/>
      <c r="RLS235" s="137"/>
      <c r="RLT235" s="137"/>
      <c r="RLU235" s="137"/>
      <c r="RLV235" s="137"/>
      <c r="RLW235" s="137"/>
      <c r="RLX235" s="137"/>
      <c r="RLY235" s="137"/>
      <c r="RLZ235" s="137"/>
      <c r="RMA235" s="137"/>
      <c r="RMB235" s="137"/>
      <c r="RMC235" s="137"/>
      <c r="RMD235" s="137"/>
      <c r="RME235" s="137"/>
      <c r="RMF235" s="137"/>
      <c r="RMG235" s="137"/>
      <c r="RMH235" s="137"/>
      <c r="RMI235" s="137"/>
      <c r="RMJ235" s="137"/>
      <c r="RMK235" s="137"/>
      <c r="RML235" s="137"/>
      <c r="RMM235" s="137"/>
      <c r="RMN235" s="137"/>
      <c r="RMO235" s="137"/>
      <c r="RMP235" s="137"/>
      <c r="RMQ235" s="137"/>
      <c r="RMR235" s="137"/>
      <c r="RMS235" s="137"/>
      <c r="RMT235" s="137"/>
      <c r="RMU235" s="137"/>
      <c r="RMV235" s="137"/>
      <c r="RMW235" s="137"/>
      <c r="RMX235" s="137"/>
      <c r="RMY235" s="137"/>
      <c r="RMZ235" s="137"/>
      <c r="RNA235" s="137"/>
      <c r="RNB235" s="137"/>
      <c r="RNC235" s="137"/>
      <c r="RND235" s="137"/>
      <c r="RNE235" s="137"/>
      <c r="RNF235" s="137"/>
      <c r="RNG235" s="137"/>
      <c r="RNH235" s="137"/>
      <c r="RNI235" s="137"/>
      <c r="RNJ235" s="137"/>
      <c r="RNK235" s="137"/>
      <c r="RNL235" s="137"/>
      <c r="RNM235" s="137"/>
      <c r="RNN235" s="137"/>
      <c r="RNO235" s="137"/>
      <c r="RNP235" s="137"/>
      <c r="RNQ235" s="137"/>
      <c r="RNR235" s="137"/>
      <c r="RNS235" s="137"/>
      <c r="RNT235" s="137"/>
      <c r="RNU235" s="137"/>
      <c r="RNV235" s="137"/>
      <c r="RNW235" s="137"/>
      <c r="RNX235" s="137"/>
      <c r="RNY235" s="137"/>
      <c r="RNZ235" s="137"/>
      <c r="ROA235" s="137"/>
      <c r="ROB235" s="137"/>
      <c r="ROC235" s="137"/>
      <c r="ROD235" s="137"/>
      <c r="ROE235" s="137"/>
      <c r="ROF235" s="137"/>
      <c r="ROG235" s="137"/>
      <c r="ROH235" s="137"/>
      <c r="ROI235" s="137"/>
      <c r="ROJ235" s="137"/>
      <c r="ROK235" s="137"/>
      <c r="ROL235" s="137"/>
      <c r="ROM235" s="137"/>
      <c r="RON235" s="137"/>
      <c r="ROO235" s="137"/>
      <c r="ROP235" s="137"/>
      <c r="ROQ235" s="137"/>
      <c r="ROR235" s="137"/>
      <c r="ROS235" s="137"/>
      <c r="ROT235" s="137"/>
      <c r="ROU235" s="137"/>
      <c r="ROV235" s="137"/>
      <c r="ROW235" s="137"/>
      <c r="ROX235" s="137"/>
      <c r="ROY235" s="137"/>
      <c r="ROZ235" s="137"/>
      <c r="RPA235" s="137"/>
      <c r="RPB235" s="137"/>
      <c r="RPC235" s="137"/>
      <c r="RPD235" s="137"/>
      <c r="RPE235" s="137"/>
      <c r="RPF235" s="137"/>
      <c r="RPG235" s="137"/>
      <c r="RPH235" s="137"/>
      <c r="RPI235" s="137"/>
      <c r="RPJ235" s="137"/>
      <c r="RPK235" s="137"/>
      <c r="RPL235" s="137"/>
      <c r="RPM235" s="137"/>
      <c r="RPN235" s="137"/>
      <c r="RPO235" s="137"/>
      <c r="RPP235" s="137"/>
      <c r="RPQ235" s="137"/>
      <c r="RPR235" s="137"/>
      <c r="RPS235" s="137"/>
      <c r="RPT235" s="137"/>
      <c r="RPU235" s="137"/>
      <c r="RPV235" s="137"/>
      <c r="RPW235" s="137"/>
      <c r="RPX235" s="137"/>
      <c r="RPY235" s="137"/>
      <c r="RPZ235" s="137"/>
      <c r="RQA235" s="137"/>
      <c r="RQB235" s="137"/>
      <c r="RQC235" s="137"/>
      <c r="RQD235" s="137"/>
      <c r="RQE235" s="137"/>
      <c r="RQF235" s="137"/>
      <c r="RQG235" s="137"/>
      <c r="RQH235" s="137"/>
      <c r="RQI235" s="137"/>
      <c r="RQJ235" s="137"/>
      <c r="RQK235" s="137"/>
      <c r="RQL235" s="137"/>
      <c r="RQM235" s="137"/>
      <c r="RQN235" s="137"/>
      <c r="RQO235" s="137"/>
      <c r="RQP235" s="137"/>
      <c r="RQQ235" s="137"/>
      <c r="RQR235" s="137"/>
      <c r="RQS235" s="137"/>
      <c r="RQT235" s="137"/>
      <c r="RQU235" s="137"/>
      <c r="RQV235" s="137"/>
      <c r="RQW235" s="137"/>
      <c r="RQX235" s="137"/>
      <c r="RQY235" s="137"/>
      <c r="RQZ235" s="137"/>
      <c r="RRA235" s="137"/>
      <c r="RRB235" s="137"/>
      <c r="RRC235" s="137"/>
      <c r="RRD235" s="137"/>
      <c r="RRE235" s="137"/>
      <c r="RRF235" s="137"/>
      <c r="RRG235" s="137"/>
      <c r="RRH235" s="137"/>
      <c r="RRI235" s="137"/>
      <c r="RRJ235" s="137"/>
      <c r="RRK235" s="137"/>
      <c r="RRL235" s="137"/>
      <c r="RRM235" s="137"/>
      <c r="RRN235" s="137"/>
      <c r="RRO235" s="137"/>
      <c r="RRP235" s="137"/>
      <c r="RRQ235" s="137"/>
      <c r="RRR235" s="137"/>
      <c r="RRS235" s="137"/>
      <c r="RRT235" s="137"/>
      <c r="RRU235" s="137"/>
      <c r="RRV235" s="137"/>
      <c r="RRW235" s="137"/>
      <c r="RRX235" s="137"/>
      <c r="RRY235" s="137"/>
      <c r="RRZ235" s="137"/>
      <c r="RSA235" s="137"/>
      <c r="RSB235" s="137"/>
      <c r="RSC235" s="137"/>
      <c r="RSD235" s="137"/>
      <c r="RSE235" s="137"/>
      <c r="RSF235" s="137"/>
      <c r="RSG235" s="137"/>
      <c r="RSH235" s="137"/>
      <c r="RSI235" s="137"/>
      <c r="RSJ235" s="137"/>
      <c r="RSK235" s="137"/>
      <c r="RSL235" s="137"/>
      <c r="RSM235" s="137"/>
      <c r="RSN235" s="137"/>
      <c r="RSO235" s="137"/>
      <c r="RSP235" s="137"/>
      <c r="RSQ235" s="137"/>
      <c r="RSR235" s="137"/>
      <c r="RSS235" s="137"/>
      <c r="RST235" s="137"/>
      <c r="RSU235" s="137"/>
      <c r="RSV235" s="137"/>
      <c r="RSW235" s="137"/>
      <c r="RSX235" s="137"/>
      <c r="RSY235" s="137"/>
      <c r="RSZ235" s="137"/>
      <c r="RTA235" s="137"/>
      <c r="RTB235" s="137"/>
      <c r="RTC235" s="137"/>
      <c r="RTD235" s="137"/>
      <c r="RTE235" s="137"/>
      <c r="RTF235" s="137"/>
      <c r="RTG235" s="137"/>
      <c r="RTH235" s="137"/>
      <c r="RTI235" s="137"/>
      <c r="RTJ235" s="137"/>
      <c r="RTK235" s="137"/>
      <c r="RTL235" s="137"/>
      <c r="RTM235" s="137"/>
      <c r="RTN235" s="137"/>
      <c r="RTO235" s="137"/>
      <c r="RTP235" s="137"/>
      <c r="RTQ235" s="137"/>
      <c r="RTR235" s="137"/>
      <c r="RTS235" s="137"/>
      <c r="RTT235" s="137"/>
      <c r="RTU235" s="137"/>
      <c r="RTV235" s="137"/>
      <c r="RTW235" s="137"/>
      <c r="RTX235" s="137"/>
      <c r="RTY235" s="137"/>
      <c r="RTZ235" s="137"/>
      <c r="RUA235" s="137"/>
      <c r="RUB235" s="137"/>
      <c r="RUC235" s="137"/>
      <c r="RUD235" s="137"/>
      <c r="RUE235" s="137"/>
      <c r="RUF235" s="137"/>
      <c r="RUG235" s="137"/>
      <c r="RUH235" s="137"/>
      <c r="RUI235" s="137"/>
      <c r="RUJ235" s="137"/>
      <c r="RUK235" s="137"/>
      <c r="RUL235" s="137"/>
      <c r="RUM235" s="137"/>
      <c r="RUN235" s="137"/>
      <c r="RUO235" s="137"/>
      <c r="RUP235" s="137"/>
      <c r="RUQ235" s="137"/>
      <c r="RUR235" s="137"/>
      <c r="RUS235" s="137"/>
      <c r="RUT235" s="137"/>
      <c r="RUU235" s="137"/>
      <c r="RUV235" s="137"/>
      <c r="RUW235" s="137"/>
      <c r="RUX235" s="137"/>
      <c r="RUY235" s="137"/>
      <c r="RUZ235" s="137"/>
      <c r="RVA235" s="137"/>
      <c r="RVB235" s="137"/>
      <c r="RVC235" s="137"/>
      <c r="RVD235" s="137"/>
      <c r="RVE235" s="137"/>
      <c r="RVF235" s="137"/>
      <c r="RVG235" s="137"/>
      <c r="RVH235" s="137"/>
      <c r="RVI235" s="137"/>
      <c r="RVJ235" s="137"/>
      <c r="RVK235" s="137"/>
      <c r="RVL235" s="137"/>
      <c r="RVM235" s="137"/>
      <c r="RVN235" s="137"/>
      <c r="RVO235" s="137"/>
      <c r="RVP235" s="137"/>
      <c r="RVQ235" s="137"/>
      <c r="RVR235" s="137"/>
      <c r="RVS235" s="137"/>
      <c r="RVT235" s="137"/>
      <c r="RVU235" s="137"/>
      <c r="RVV235" s="137"/>
      <c r="RVW235" s="137"/>
      <c r="RVX235" s="137"/>
      <c r="RVY235" s="137"/>
      <c r="RVZ235" s="137"/>
      <c r="RWA235" s="137"/>
      <c r="RWB235" s="137"/>
      <c r="RWC235" s="137"/>
      <c r="RWD235" s="137"/>
      <c r="RWE235" s="137"/>
      <c r="RWF235" s="137"/>
      <c r="RWG235" s="137"/>
      <c r="RWH235" s="137"/>
      <c r="RWI235" s="137"/>
      <c r="RWJ235" s="137"/>
      <c r="RWK235" s="137"/>
      <c r="RWL235" s="137"/>
      <c r="RWM235" s="137"/>
      <c r="RWN235" s="137"/>
      <c r="RWO235" s="137"/>
      <c r="RWP235" s="137"/>
      <c r="RWQ235" s="137"/>
      <c r="RWR235" s="137"/>
      <c r="RWS235" s="137"/>
      <c r="RWT235" s="137"/>
      <c r="RWU235" s="137"/>
      <c r="RWV235" s="137"/>
      <c r="RWW235" s="137"/>
      <c r="RWX235" s="137"/>
      <c r="RWY235" s="137"/>
      <c r="RWZ235" s="137"/>
      <c r="RXA235" s="137"/>
      <c r="RXB235" s="137"/>
      <c r="RXC235" s="137"/>
      <c r="RXD235" s="137"/>
      <c r="RXE235" s="137"/>
      <c r="RXF235" s="137"/>
      <c r="RXG235" s="137"/>
      <c r="RXH235" s="137"/>
      <c r="RXI235" s="137"/>
      <c r="RXJ235" s="137"/>
      <c r="RXK235" s="137"/>
      <c r="RXL235" s="137"/>
      <c r="RXM235" s="137"/>
      <c r="RXN235" s="137"/>
      <c r="RXO235" s="137"/>
      <c r="RXP235" s="137"/>
      <c r="RXQ235" s="137"/>
      <c r="RXR235" s="137"/>
      <c r="RXS235" s="137"/>
      <c r="RXT235" s="137"/>
      <c r="RXU235" s="137"/>
      <c r="RXV235" s="137"/>
      <c r="RXW235" s="137"/>
      <c r="RXX235" s="137"/>
      <c r="RXY235" s="137"/>
      <c r="RXZ235" s="137"/>
      <c r="RYA235" s="137"/>
      <c r="RYB235" s="137"/>
      <c r="RYC235" s="137"/>
      <c r="RYD235" s="137"/>
      <c r="RYE235" s="137"/>
      <c r="RYF235" s="137"/>
      <c r="RYG235" s="137"/>
      <c r="RYH235" s="137"/>
      <c r="RYI235" s="137"/>
      <c r="RYJ235" s="137"/>
      <c r="RYK235" s="137"/>
      <c r="RYL235" s="137"/>
      <c r="RYM235" s="137"/>
      <c r="RYN235" s="137"/>
      <c r="RYO235" s="137"/>
      <c r="RYP235" s="137"/>
      <c r="RYQ235" s="137"/>
      <c r="RYR235" s="137"/>
      <c r="RYS235" s="137"/>
      <c r="RYT235" s="137"/>
      <c r="RYU235" s="137"/>
      <c r="RYV235" s="137"/>
      <c r="RYW235" s="137"/>
      <c r="RYX235" s="137"/>
      <c r="RYY235" s="137"/>
      <c r="RYZ235" s="137"/>
      <c r="RZA235" s="137"/>
      <c r="RZB235" s="137"/>
      <c r="RZC235" s="137"/>
      <c r="RZD235" s="137"/>
      <c r="RZE235" s="137"/>
      <c r="RZF235" s="137"/>
      <c r="RZG235" s="137"/>
      <c r="RZH235" s="137"/>
      <c r="RZI235" s="137"/>
      <c r="RZJ235" s="137"/>
      <c r="RZK235" s="137"/>
      <c r="RZL235" s="137"/>
      <c r="RZM235" s="137"/>
      <c r="RZN235" s="137"/>
      <c r="RZO235" s="137"/>
      <c r="RZP235" s="137"/>
      <c r="RZQ235" s="137"/>
      <c r="RZR235" s="137"/>
      <c r="RZS235" s="137"/>
      <c r="RZT235" s="137"/>
      <c r="RZU235" s="137"/>
      <c r="RZV235" s="137"/>
      <c r="RZW235" s="137"/>
      <c r="RZX235" s="137"/>
      <c r="RZY235" s="137"/>
      <c r="RZZ235" s="137"/>
      <c r="SAA235" s="137"/>
      <c r="SAB235" s="137"/>
      <c r="SAC235" s="137"/>
      <c r="SAD235" s="137"/>
      <c r="SAE235" s="137"/>
      <c r="SAF235" s="137"/>
      <c r="SAG235" s="137"/>
      <c r="SAH235" s="137"/>
      <c r="SAI235" s="137"/>
      <c r="SAJ235" s="137"/>
      <c r="SAK235" s="137"/>
      <c r="SAL235" s="137"/>
      <c r="SAM235" s="137"/>
      <c r="SAN235" s="137"/>
      <c r="SAO235" s="137"/>
      <c r="SAP235" s="137"/>
      <c r="SAQ235" s="137"/>
      <c r="SAR235" s="137"/>
      <c r="SAS235" s="137"/>
      <c r="SAT235" s="137"/>
      <c r="SAU235" s="137"/>
      <c r="SAV235" s="137"/>
      <c r="SAW235" s="137"/>
      <c r="SAX235" s="137"/>
      <c r="SAY235" s="137"/>
      <c r="SAZ235" s="137"/>
      <c r="SBA235" s="137"/>
      <c r="SBB235" s="137"/>
      <c r="SBC235" s="137"/>
      <c r="SBD235" s="137"/>
      <c r="SBE235" s="137"/>
      <c r="SBF235" s="137"/>
      <c r="SBG235" s="137"/>
      <c r="SBH235" s="137"/>
      <c r="SBI235" s="137"/>
      <c r="SBJ235" s="137"/>
      <c r="SBK235" s="137"/>
      <c r="SBL235" s="137"/>
      <c r="SBM235" s="137"/>
      <c r="SBN235" s="137"/>
      <c r="SBO235" s="137"/>
      <c r="SBP235" s="137"/>
      <c r="SBQ235" s="137"/>
      <c r="SBR235" s="137"/>
      <c r="SBS235" s="137"/>
      <c r="SBT235" s="137"/>
      <c r="SBU235" s="137"/>
      <c r="SBV235" s="137"/>
      <c r="SBW235" s="137"/>
      <c r="SBX235" s="137"/>
      <c r="SBY235" s="137"/>
      <c r="SBZ235" s="137"/>
      <c r="SCA235" s="137"/>
      <c r="SCB235" s="137"/>
      <c r="SCC235" s="137"/>
      <c r="SCD235" s="137"/>
      <c r="SCE235" s="137"/>
      <c r="SCF235" s="137"/>
      <c r="SCG235" s="137"/>
      <c r="SCH235" s="137"/>
      <c r="SCI235" s="137"/>
      <c r="SCJ235" s="137"/>
      <c r="SCK235" s="137"/>
      <c r="SCL235" s="137"/>
      <c r="SCM235" s="137"/>
      <c r="SCN235" s="137"/>
      <c r="SCO235" s="137"/>
      <c r="SCP235" s="137"/>
      <c r="SCQ235" s="137"/>
      <c r="SCR235" s="137"/>
      <c r="SCS235" s="137"/>
      <c r="SCT235" s="137"/>
      <c r="SCU235" s="137"/>
      <c r="SCV235" s="137"/>
      <c r="SCW235" s="137"/>
      <c r="SCX235" s="137"/>
      <c r="SCY235" s="137"/>
      <c r="SCZ235" s="137"/>
      <c r="SDA235" s="137"/>
      <c r="SDB235" s="137"/>
      <c r="SDC235" s="137"/>
      <c r="SDD235" s="137"/>
      <c r="SDE235" s="137"/>
      <c r="SDF235" s="137"/>
      <c r="SDG235" s="137"/>
      <c r="SDH235" s="137"/>
      <c r="SDI235" s="137"/>
      <c r="SDJ235" s="137"/>
      <c r="SDK235" s="137"/>
      <c r="SDL235" s="137"/>
      <c r="SDM235" s="137"/>
      <c r="SDN235" s="137"/>
      <c r="SDO235" s="137"/>
      <c r="SDP235" s="137"/>
      <c r="SDQ235" s="137"/>
      <c r="SDR235" s="137"/>
      <c r="SDS235" s="137"/>
      <c r="SDT235" s="137"/>
      <c r="SDU235" s="137"/>
      <c r="SDV235" s="137"/>
      <c r="SDW235" s="137"/>
      <c r="SDX235" s="137"/>
      <c r="SDY235" s="137"/>
      <c r="SDZ235" s="137"/>
      <c r="SEA235" s="137"/>
      <c r="SEB235" s="137"/>
      <c r="SEC235" s="137"/>
      <c r="SED235" s="137"/>
      <c r="SEE235" s="137"/>
      <c r="SEF235" s="137"/>
      <c r="SEG235" s="137"/>
      <c r="SEH235" s="137"/>
      <c r="SEI235" s="137"/>
      <c r="SEJ235" s="137"/>
      <c r="SEK235" s="137"/>
      <c r="SEL235" s="137"/>
      <c r="SEM235" s="137"/>
      <c r="SEN235" s="137"/>
      <c r="SEO235" s="137"/>
      <c r="SEP235" s="137"/>
      <c r="SEQ235" s="137"/>
      <c r="SER235" s="137"/>
      <c r="SES235" s="137"/>
      <c r="SET235" s="137"/>
      <c r="SEU235" s="137"/>
      <c r="SEV235" s="137"/>
      <c r="SEW235" s="137"/>
      <c r="SEX235" s="137"/>
      <c r="SEY235" s="137"/>
      <c r="SEZ235" s="137"/>
      <c r="SFA235" s="137"/>
      <c r="SFB235" s="137"/>
      <c r="SFC235" s="137"/>
      <c r="SFD235" s="137"/>
      <c r="SFE235" s="137"/>
      <c r="SFF235" s="137"/>
      <c r="SFG235" s="137"/>
      <c r="SFH235" s="137"/>
      <c r="SFI235" s="137"/>
      <c r="SFJ235" s="137"/>
      <c r="SFK235" s="137"/>
      <c r="SFL235" s="137"/>
      <c r="SFM235" s="137"/>
      <c r="SFN235" s="137"/>
      <c r="SFO235" s="137"/>
      <c r="SFP235" s="137"/>
      <c r="SFQ235" s="137"/>
      <c r="SFR235" s="137"/>
      <c r="SFS235" s="137"/>
      <c r="SFT235" s="137"/>
      <c r="SFU235" s="137"/>
      <c r="SFV235" s="137"/>
      <c r="SFW235" s="137"/>
      <c r="SFX235" s="137"/>
      <c r="SFY235" s="137"/>
      <c r="SFZ235" s="137"/>
      <c r="SGA235" s="137"/>
      <c r="SGB235" s="137"/>
      <c r="SGC235" s="137"/>
      <c r="SGD235" s="137"/>
      <c r="SGE235" s="137"/>
      <c r="SGF235" s="137"/>
      <c r="SGG235" s="137"/>
      <c r="SGH235" s="137"/>
      <c r="SGI235" s="137"/>
      <c r="SGJ235" s="137"/>
      <c r="SGK235" s="137"/>
      <c r="SGL235" s="137"/>
      <c r="SGM235" s="137"/>
      <c r="SGN235" s="137"/>
      <c r="SGO235" s="137"/>
      <c r="SGP235" s="137"/>
      <c r="SGQ235" s="137"/>
      <c r="SGR235" s="137"/>
      <c r="SGS235" s="137"/>
      <c r="SGT235" s="137"/>
      <c r="SGU235" s="137"/>
      <c r="SGV235" s="137"/>
      <c r="SGW235" s="137"/>
      <c r="SGX235" s="137"/>
      <c r="SGY235" s="137"/>
      <c r="SGZ235" s="137"/>
      <c r="SHA235" s="137"/>
      <c r="SHB235" s="137"/>
      <c r="SHC235" s="137"/>
      <c r="SHD235" s="137"/>
      <c r="SHE235" s="137"/>
      <c r="SHF235" s="137"/>
      <c r="SHG235" s="137"/>
      <c r="SHH235" s="137"/>
      <c r="SHI235" s="137"/>
      <c r="SHJ235" s="137"/>
      <c r="SHK235" s="137"/>
      <c r="SHL235" s="137"/>
      <c r="SHM235" s="137"/>
      <c r="SHN235" s="137"/>
      <c r="SHO235" s="137"/>
      <c r="SHP235" s="137"/>
      <c r="SHQ235" s="137"/>
      <c r="SHR235" s="137"/>
      <c r="SHS235" s="137"/>
      <c r="SHT235" s="137"/>
      <c r="SHU235" s="137"/>
      <c r="SHV235" s="137"/>
      <c r="SHW235" s="137"/>
      <c r="SHX235" s="137"/>
      <c r="SHY235" s="137"/>
      <c r="SHZ235" s="137"/>
      <c r="SIA235" s="137"/>
      <c r="SIB235" s="137"/>
      <c r="SIC235" s="137"/>
      <c r="SID235" s="137"/>
      <c r="SIE235" s="137"/>
      <c r="SIF235" s="137"/>
      <c r="SIG235" s="137"/>
      <c r="SIH235" s="137"/>
      <c r="SII235" s="137"/>
      <c r="SIJ235" s="137"/>
      <c r="SIK235" s="137"/>
      <c r="SIL235" s="137"/>
      <c r="SIM235" s="137"/>
      <c r="SIN235" s="137"/>
      <c r="SIO235" s="137"/>
      <c r="SIP235" s="137"/>
      <c r="SIQ235" s="137"/>
      <c r="SIR235" s="137"/>
      <c r="SIS235" s="137"/>
      <c r="SIT235" s="137"/>
      <c r="SIU235" s="137"/>
      <c r="SIV235" s="137"/>
      <c r="SIW235" s="137"/>
      <c r="SIX235" s="137"/>
      <c r="SIY235" s="137"/>
      <c r="SIZ235" s="137"/>
      <c r="SJA235" s="137"/>
      <c r="SJB235" s="137"/>
      <c r="SJC235" s="137"/>
      <c r="SJD235" s="137"/>
      <c r="SJE235" s="137"/>
      <c r="SJF235" s="137"/>
      <c r="SJG235" s="137"/>
      <c r="SJH235" s="137"/>
      <c r="SJI235" s="137"/>
      <c r="SJJ235" s="137"/>
      <c r="SJK235" s="137"/>
      <c r="SJL235" s="137"/>
      <c r="SJM235" s="137"/>
      <c r="SJN235" s="137"/>
      <c r="SJO235" s="137"/>
      <c r="SJP235" s="137"/>
      <c r="SJQ235" s="137"/>
      <c r="SJR235" s="137"/>
      <c r="SJS235" s="137"/>
      <c r="SJT235" s="137"/>
      <c r="SJU235" s="137"/>
      <c r="SJV235" s="137"/>
      <c r="SJW235" s="137"/>
      <c r="SJX235" s="137"/>
      <c r="SJY235" s="137"/>
      <c r="SJZ235" s="137"/>
      <c r="SKA235" s="137"/>
      <c r="SKB235" s="137"/>
      <c r="SKC235" s="137"/>
      <c r="SKD235" s="137"/>
      <c r="SKE235" s="137"/>
      <c r="SKF235" s="137"/>
      <c r="SKG235" s="137"/>
      <c r="SKH235" s="137"/>
      <c r="SKI235" s="137"/>
      <c r="SKJ235" s="137"/>
      <c r="SKK235" s="137"/>
      <c r="SKL235" s="137"/>
      <c r="SKM235" s="137"/>
      <c r="SKN235" s="137"/>
      <c r="SKO235" s="137"/>
      <c r="SKP235" s="137"/>
      <c r="SKQ235" s="137"/>
      <c r="SKR235" s="137"/>
      <c r="SKS235" s="137"/>
      <c r="SKT235" s="137"/>
      <c r="SKU235" s="137"/>
      <c r="SKV235" s="137"/>
      <c r="SKW235" s="137"/>
      <c r="SKX235" s="137"/>
      <c r="SKY235" s="137"/>
      <c r="SKZ235" s="137"/>
      <c r="SLA235" s="137"/>
      <c r="SLB235" s="137"/>
      <c r="SLC235" s="137"/>
      <c r="SLD235" s="137"/>
      <c r="SLE235" s="137"/>
      <c r="SLF235" s="137"/>
      <c r="SLG235" s="137"/>
      <c r="SLH235" s="137"/>
      <c r="SLI235" s="137"/>
      <c r="SLJ235" s="137"/>
      <c r="SLK235" s="137"/>
      <c r="SLL235" s="137"/>
      <c r="SLM235" s="137"/>
      <c r="SLN235" s="137"/>
      <c r="SLO235" s="137"/>
      <c r="SLP235" s="137"/>
      <c r="SLQ235" s="137"/>
      <c r="SLR235" s="137"/>
      <c r="SLS235" s="137"/>
      <c r="SLT235" s="137"/>
      <c r="SLU235" s="137"/>
      <c r="SLV235" s="137"/>
      <c r="SLW235" s="137"/>
      <c r="SLX235" s="137"/>
      <c r="SLY235" s="137"/>
      <c r="SLZ235" s="137"/>
      <c r="SMA235" s="137"/>
      <c r="SMB235" s="137"/>
      <c r="SMC235" s="137"/>
      <c r="SMD235" s="137"/>
      <c r="SME235" s="137"/>
      <c r="SMF235" s="137"/>
      <c r="SMG235" s="137"/>
      <c r="SMH235" s="137"/>
      <c r="SMI235" s="137"/>
      <c r="SMJ235" s="137"/>
      <c r="SMK235" s="137"/>
      <c r="SML235" s="137"/>
      <c r="SMM235" s="137"/>
      <c r="SMN235" s="137"/>
      <c r="SMO235" s="137"/>
      <c r="SMP235" s="137"/>
      <c r="SMQ235" s="137"/>
      <c r="SMR235" s="137"/>
      <c r="SMS235" s="137"/>
      <c r="SMT235" s="137"/>
      <c r="SMU235" s="137"/>
      <c r="SMV235" s="137"/>
      <c r="SMW235" s="137"/>
      <c r="SMX235" s="137"/>
      <c r="SMY235" s="137"/>
      <c r="SMZ235" s="137"/>
      <c r="SNA235" s="137"/>
      <c r="SNB235" s="137"/>
      <c r="SNC235" s="137"/>
      <c r="SND235" s="137"/>
      <c r="SNE235" s="137"/>
      <c r="SNF235" s="137"/>
      <c r="SNG235" s="137"/>
      <c r="SNH235" s="137"/>
      <c r="SNI235" s="137"/>
      <c r="SNJ235" s="137"/>
      <c r="SNK235" s="137"/>
      <c r="SNL235" s="137"/>
      <c r="SNM235" s="137"/>
      <c r="SNN235" s="137"/>
      <c r="SNO235" s="137"/>
      <c r="SNP235" s="137"/>
      <c r="SNQ235" s="137"/>
      <c r="SNR235" s="137"/>
      <c r="SNS235" s="137"/>
      <c r="SNT235" s="137"/>
      <c r="SNU235" s="137"/>
      <c r="SNV235" s="137"/>
      <c r="SNW235" s="137"/>
      <c r="SNX235" s="137"/>
      <c r="SNY235" s="137"/>
      <c r="SNZ235" s="137"/>
      <c r="SOA235" s="137"/>
      <c r="SOB235" s="137"/>
      <c r="SOC235" s="137"/>
      <c r="SOD235" s="137"/>
      <c r="SOE235" s="137"/>
      <c r="SOF235" s="137"/>
      <c r="SOG235" s="137"/>
      <c r="SOH235" s="137"/>
      <c r="SOI235" s="137"/>
      <c r="SOJ235" s="137"/>
      <c r="SOK235" s="137"/>
      <c r="SOL235" s="137"/>
      <c r="SOM235" s="137"/>
      <c r="SON235" s="137"/>
      <c r="SOO235" s="137"/>
      <c r="SOP235" s="137"/>
      <c r="SOQ235" s="137"/>
      <c r="SOR235" s="137"/>
      <c r="SOS235" s="137"/>
      <c r="SOT235" s="137"/>
      <c r="SOU235" s="137"/>
      <c r="SOV235" s="137"/>
      <c r="SOW235" s="137"/>
      <c r="SOX235" s="137"/>
      <c r="SOY235" s="137"/>
      <c r="SOZ235" s="137"/>
      <c r="SPA235" s="137"/>
      <c r="SPB235" s="137"/>
      <c r="SPC235" s="137"/>
      <c r="SPD235" s="137"/>
      <c r="SPE235" s="137"/>
      <c r="SPF235" s="137"/>
      <c r="SPG235" s="137"/>
      <c r="SPH235" s="137"/>
      <c r="SPI235" s="137"/>
      <c r="SPJ235" s="137"/>
      <c r="SPK235" s="137"/>
      <c r="SPL235" s="137"/>
      <c r="SPM235" s="137"/>
      <c r="SPN235" s="137"/>
      <c r="SPO235" s="137"/>
      <c r="SPP235" s="137"/>
      <c r="SPQ235" s="137"/>
      <c r="SPR235" s="137"/>
      <c r="SPS235" s="137"/>
      <c r="SPT235" s="137"/>
      <c r="SPU235" s="137"/>
      <c r="SPV235" s="137"/>
      <c r="SPW235" s="137"/>
      <c r="SPX235" s="137"/>
      <c r="SPY235" s="137"/>
      <c r="SPZ235" s="137"/>
      <c r="SQA235" s="137"/>
      <c r="SQB235" s="137"/>
      <c r="SQC235" s="137"/>
      <c r="SQD235" s="137"/>
      <c r="SQE235" s="137"/>
      <c r="SQF235" s="137"/>
      <c r="SQG235" s="137"/>
      <c r="SQH235" s="137"/>
      <c r="SQI235" s="137"/>
      <c r="SQJ235" s="137"/>
      <c r="SQK235" s="137"/>
      <c r="SQL235" s="137"/>
      <c r="SQM235" s="137"/>
      <c r="SQN235" s="137"/>
      <c r="SQO235" s="137"/>
      <c r="SQP235" s="137"/>
      <c r="SQQ235" s="137"/>
      <c r="SQR235" s="137"/>
      <c r="SQS235" s="137"/>
      <c r="SQT235" s="137"/>
      <c r="SQU235" s="137"/>
      <c r="SQV235" s="137"/>
      <c r="SQW235" s="137"/>
      <c r="SQX235" s="137"/>
      <c r="SQY235" s="137"/>
      <c r="SQZ235" s="137"/>
      <c r="SRA235" s="137"/>
      <c r="SRB235" s="137"/>
      <c r="SRC235" s="137"/>
      <c r="SRD235" s="137"/>
      <c r="SRE235" s="137"/>
      <c r="SRF235" s="137"/>
      <c r="SRG235" s="137"/>
      <c r="SRH235" s="137"/>
      <c r="SRI235" s="137"/>
      <c r="SRJ235" s="137"/>
      <c r="SRK235" s="137"/>
      <c r="SRL235" s="137"/>
      <c r="SRM235" s="137"/>
      <c r="SRN235" s="137"/>
      <c r="SRO235" s="137"/>
      <c r="SRP235" s="137"/>
      <c r="SRQ235" s="137"/>
      <c r="SRR235" s="137"/>
      <c r="SRS235" s="137"/>
      <c r="SRT235" s="137"/>
      <c r="SRU235" s="137"/>
      <c r="SRV235" s="137"/>
      <c r="SRW235" s="137"/>
      <c r="SRX235" s="137"/>
      <c r="SRY235" s="137"/>
      <c r="SRZ235" s="137"/>
      <c r="SSA235" s="137"/>
      <c r="SSB235" s="137"/>
      <c r="SSC235" s="137"/>
      <c r="SSD235" s="137"/>
      <c r="SSE235" s="137"/>
      <c r="SSF235" s="137"/>
      <c r="SSG235" s="137"/>
      <c r="SSH235" s="137"/>
      <c r="SSI235" s="137"/>
      <c r="SSJ235" s="137"/>
      <c r="SSK235" s="137"/>
      <c r="SSL235" s="137"/>
      <c r="SSM235" s="137"/>
      <c r="SSN235" s="137"/>
      <c r="SSO235" s="137"/>
      <c r="SSP235" s="137"/>
      <c r="SSQ235" s="137"/>
      <c r="SSR235" s="137"/>
      <c r="SSS235" s="137"/>
      <c r="SST235" s="137"/>
      <c r="SSU235" s="137"/>
      <c r="SSV235" s="137"/>
      <c r="SSW235" s="137"/>
      <c r="SSX235" s="137"/>
      <c r="SSY235" s="137"/>
      <c r="SSZ235" s="137"/>
      <c r="STA235" s="137"/>
      <c r="STB235" s="137"/>
      <c r="STC235" s="137"/>
      <c r="STD235" s="137"/>
      <c r="STE235" s="137"/>
      <c r="STF235" s="137"/>
      <c r="STG235" s="137"/>
      <c r="STH235" s="137"/>
      <c r="STI235" s="137"/>
      <c r="STJ235" s="137"/>
      <c r="STK235" s="137"/>
      <c r="STL235" s="137"/>
      <c r="STM235" s="137"/>
      <c r="STN235" s="137"/>
      <c r="STO235" s="137"/>
      <c r="STP235" s="137"/>
      <c r="STQ235" s="137"/>
      <c r="STR235" s="137"/>
      <c r="STS235" s="137"/>
      <c r="STT235" s="137"/>
      <c r="STU235" s="137"/>
      <c r="STV235" s="137"/>
      <c r="STW235" s="137"/>
      <c r="STX235" s="137"/>
      <c r="STY235" s="137"/>
      <c r="STZ235" s="137"/>
      <c r="SUA235" s="137"/>
      <c r="SUB235" s="137"/>
      <c r="SUC235" s="137"/>
      <c r="SUD235" s="137"/>
      <c r="SUE235" s="137"/>
      <c r="SUF235" s="137"/>
      <c r="SUG235" s="137"/>
      <c r="SUH235" s="137"/>
      <c r="SUI235" s="137"/>
      <c r="SUJ235" s="137"/>
      <c r="SUK235" s="137"/>
      <c r="SUL235" s="137"/>
      <c r="SUM235" s="137"/>
      <c r="SUN235" s="137"/>
      <c r="SUO235" s="137"/>
      <c r="SUP235" s="137"/>
      <c r="SUQ235" s="137"/>
      <c r="SUR235" s="137"/>
      <c r="SUS235" s="137"/>
      <c r="SUT235" s="137"/>
      <c r="SUU235" s="137"/>
      <c r="SUV235" s="137"/>
      <c r="SUW235" s="137"/>
      <c r="SUX235" s="137"/>
      <c r="SUY235" s="137"/>
      <c r="SUZ235" s="137"/>
      <c r="SVA235" s="137"/>
      <c r="SVB235" s="137"/>
      <c r="SVC235" s="137"/>
      <c r="SVD235" s="137"/>
      <c r="SVE235" s="137"/>
      <c r="SVF235" s="137"/>
      <c r="SVG235" s="137"/>
      <c r="SVH235" s="137"/>
      <c r="SVI235" s="137"/>
      <c r="SVJ235" s="137"/>
      <c r="SVK235" s="137"/>
      <c r="SVL235" s="137"/>
      <c r="SVM235" s="137"/>
      <c r="SVN235" s="137"/>
      <c r="SVO235" s="137"/>
      <c r="SVP235" s="137"/>
      <c r="SVQ235" s="137"/>
      <c r="SVR235" s="137"/>
      <c r="SVS235" s="137"/>
      <c r="SVT235" s="137"/>
      <c r="SVU235" s="137"/>
      <c r="SVV235" s="137"/>
      <c r="SVW235" s="137"/>
      <c r="SVX235" s="137"/>
      <c r="SVY235" s="137"/>
      <c r="SVZ235" s="137"/>
      <c r="SWA235" s="137"/>
      <c r="SWB235" s="137"/>
      <c r="SWC235" s="137"/>
      <c r="SWD235" s="137"/>
      <c r="SWE235" s="137"/>
      <c r="SWF235" s="137"/>
      <c r="SWG235" s="137"/>
      <c r="SWH235" s="137"/>
      <c r="SWI235" s="137"/>
      <c r="SWJ235" s="137"/>
      <c r="SWK235" s="137"/>
      <c r="SWL235" s="137"/>
      <c r="SWM235" s="137"/>
      <c r="SWN235" s="137"/>
      <c r="SWO235" s="137"/>
      <c r="SWP235" s="137"/>
      <c r="SWQ235" s="137"/>
      <c r="SWR235" s="137"/>
      <c r="SWS235" s="137"/>
      <c r="SWT235" s="137"/>
      <c r="SWU235" s="137"/>
      <c r="SWV235" s="137"/>
      <c r="SWW235" s="137"/>
      <c r="SWX235" s="137"/>
      <c r="SWY235" s="137"/>
      <c r="SWZ235" s="137"/>
      <c r="SXA235" s="137"/>
      <c r="SXB235" s="137"/>
      <c r="SXC235" s="137"/>
      <c r="SXD235" s="137"/>
      <c r="SXE235" s="137"/>
      <c r="SXF235" s="137"/>
      <c r="SXG235" s="137"/>
      <c r="SXH235" s="137"/>
      <c r="SXI235" s="137"/>
      <c r="SXJ235" s="137"/>
      <c r="SXK235" s="137"/>
      <c r="SXL235" s="137"/>
      <c r="SXM235" s="137"/>
      <c r="SXN235" s="137"/>
      <c r="SXO235" s="137"/>
      <c r="SXP235" s="137"/>
      <c r="SXQ235" s="137"/>
      <c r="SXR235" s="137"/>
      <c r="SXS235" s="137"/>
      <c r="SXT235" s="137"/>
      <c r="SXU235" s="137"/>
      <c r="SXV235" s="137"/>
      <c r="SXW235" s="137"/>
      <c r="SXX235" s="137"/>
      <c r="SXY235" s="137"/>
      <c r="SXZ235" s="137"/>
      <c r="SYA235" s="137"/>
      <c r="SYB235" s="137"/>
      <c r="SYC235" s="137"/>
      <c r="SYD235" s="137"/>
      <c r="SYE235" s="137"/>
      <c r="SYF235" s="137"/>
      <c r="SYG235" s="137"/>
      <c r="SYH235" s="137"/>
      <c r="SYI235" s="137"/>
      <c r="SYJ235" s="137"/>
      <c r="SYK235" s="137"/>
      <c r="SYL235" s="137"/>
      <c r="SYM235" s="137"/>
      <c r="SYN235" s="137"/>
      <c r="SYO235" s="137"/>
      <c r="SYP235" s="137"/>
      <c r="SYQ235" s="137"/>
      <c r="SYR235" s="137"/>
      <c r="SYS235" s="137"/>
      <c r="SYT235" s="137"/>
      <c r="SYU235" s="137"/>
      <c r="SYV235" s="137"/>
      <c r="SYW235" s="137"/>
      <c r="SYX235" s="137"/>
      <c r="SYY235" s="137"/>
      <c r="SYZ235" s="137"/>
      <c r="SZA235" s="137"/>
      <c r="SZB235" s="137"/>
      <c r="SZC235" s="137"/>
      <c r="SZD235" s="137"/>
      <c r="SZE235" s="137"/>
      <c r="SZF235" s="137"/>
      <c r="SZG235" s="137"/>
      <c r="SZH235" s="137"/>
      <c r="SZI235" s="137"/>
      <c r="SZJ235" s="137"/>
      <c r="SZK235" s="137"/>
      <c r="SZL235" s="137"/>
      <c r="SZM235" s="137"/>
      <c r="SZN235" s="137"/>
      <c r="SZO235" s="137"/>
      <c r="SZP235" s="137"/>
      <c r="SZQ235" s="137"/>
      <c r="SZR235" s="137"/>
      <c r="SZS235" s="137"/>
      <c r="SZT235" s="137"/>
      <c r="SZU235" s="137"/>
      <c r="SZV235" s="137"/>
      <c r="SZW235" s="137"/>
      <c r="SZX235" s="137"/>
      <c r="SZY235" s="137"/>
      <c r="SZZ235" s="137"/>
      <c r="TAA235" s="137"/>
      <c r="TAB235" s="137"/>
      <c r="TAC235" s="137"/>
      <c r="TAD235" s="137"/>
      <c r="TAE235" s="137"/>
      <c r="TAF235" s="137"/>
      <c r="TAG235" s="137"/>
      <c r="TAH235" s="137"/>
      <c r="TAI235" s="137"/>
      <c r="TAJ235" s="137"/>
      <c r="TAK235" s="137"/>
      <c r="TAL235" s="137"/>
      <c r="TAM235" s="137"/>
      <c r="TAN235" s="137"/>
      <c r="TAO235" s="137"/>
      <c r="TAP235" s="137"/>
      <c r="TAQ235" s="137"/>
      <c r="TAR235" s="137"/>
      <c r="TAS235" s="137"/>
      <c r="TAT235" s="137"/>
      <c r="TAU235" s="137"/>
      <c r="TAV235" s="137"/>
      <c r="TAW235" s="137"/>
      <c r="TAX235" s="137"/>
      <c r="TAY235" s="137"/>
      <c r="TAZ235" s="137"/>
      <c r="TBA235" s="137"/>
      <c r="TBB235" s="137"/>
      <c r="TBC235" s="137"/>
      <c r="TBD235" s="137"/>
      <c r="TBE235" s="137"/>
      <c r="TBF235" s="137"/>
      <c r="TBG235" s="137"/>
      <c r="TBH235" s="137"/>
      <c r="TBI235" s="137"/>
      <c r="TBJ235" s="137"/>
      <c r="TBK235" s="137"/>
      <c r="TBL235" s="137"/>
      <c r="TBM235" s="137"/>
      <c r="TBN235" s="137"/>
      <c r="TBO235" s="137"/>
      <c r="TBP235" s="137"/>
      <c r="TBQ235" s="137"/>
      <c r="TBR235" s="137"/>
      <c r="TBS235" s="137"/>
      <c r="TBT235" s="137"/>
      <c r="TBU235" s="137"/>
      <c r="TBV235" s="137"/>
      <c r="TBW235" s="137"/>
      <c r="TBX235" s="137"/>
      <c r="TBY235" s="137"/>
      <c r="TBZ235" s="137"/>
      <c r="TCA235" s="137"/>
      <c r="TCB235" s="137"/>
      <c r="TCC235" s="137"/>
      <c r="TCD235" s="137"/>
      <c r="TCE235" s="137"/>
      <c r="TCF235" s="137"/>
      <c r="TCG235" s="137"/>
      <c r="TCH235" s="137"/>
      <c r="TCI235" s="137"/>
      <c r="TCJ235" s="137"/>
      <c r="TCK235" s="137"/>
      <c r="TCL235" s="137"/>
      <c r="TCM235" s="137"/>
      <c r="TCN235" s="137"/>
      <c r="TCO235" s="137"/>
      <c r="TCP235" s="137"/>
      <c r="TCQ235" s="137"/>
      <c r="TCR235" s="137"/>
      <c r="TCS235" s="137"/>
      <c r="TCT235" s="137"/>
      <c r="TCU235" s="137"/>
      <c r="TCV235" s="137"/>
      <c r="TCW235" s="137"/>
      <c r="TCX235" s="137"/>
      <c r="TCY235" s="137"/>
      <c r="TCZ235" s="137"/>
      <c r="TDA235" s="137"/>
      <c r="TDB235" s="137"/>
      <c r="TDC235" s="137"/>
      <c r="TDD235" s="137"/>
      <c r="TDE235" s="137"/>
      <c r="TDF235" s="137"/>
      <c r="TDG235" s="137"/>
      <c r="TDH235" s="137"/>
      <c r="TDI235" s="137"/>
      <c r="TDJ235" s="137"/>
      <c r="TDK235" s="137"/>
      <c r="TDL235" s="137"/>
      <c r="TDM235" s="137"/>
      <c r="TDN235" s="137"/>
      <c r="TDO235" s="137"/>
      <c r="TDP235" s="137"/>
      <c r="TDQ235" s="137"/>
      <c r="TDR235" s="137"/>
      <c r="TDS235" s="137"/>
      <c r="TDT235" s="137"/>
      <c r="TDU235" s="137"/>
      <c r="TDV235" s="137"/>
      <c r="TDW235" s="137"/>
      <c r="TDX235" s="137"/>
      <c r="TDY235" s="137"/>
      <c r="TDZ235" s="137"/>
      <c r="TEA235" s="137"/>
      <c r="TEB235" s="137"/>
      <c r="TEC235" s="137"/>
      <c r="TED235" s="137"/>
      <c r="TEE235" s="137"/>
      <c r="TEF235" s="137"/>
      <c r="TEG235" s="137"/>
      <c r="TEH235" s="137"/>
      <c r="TEI235" s="137"/>
      <c r="TEJ235" s="137"/>
      <c r="TEK235" s="137"/>
      <c r="TEL235" s="137"/>
      <c r="TEM235" s="137"/>
      <c r="TEN235" s="137"/>
      <c r="TEO235" s="137"/>
      <c r="TEP235" s="137"/>
      <c r="TEQ235" s="137"/>
      <c r="TER235" s="137"/>
      <c r="TES235" s="137"/>
      <c r="TET235" s="137"/>
      <c r="TEU235" s="137"/>
      <c r="TEV235" s="137"/>
      <c r="TEW235" s="137"/>
      <c r="TEX235" s="137"/>
      <c r="TEY235" s="137"/>
      <c r="TEZ235" s="137"/>
      <c r="TFA235" s="137"/>
      <c r="TFB235" s="137"/>
      <c r="TFC235" s="137"/>
      <c r="TFD235" s="137"/>
      <c r="TFE235" s="137"/>
      <c r="TFF235" s="137"/>
      <c r="TFG235" s="137"/>
      <c r="TFH235" s="137"/>
      <c r="TFI235" s="137"/>
      <c r="TFJ235" s="137"/>
      <c r="TFK235" s="137"/>
      <c r="TFL235" s="137"/>
      <c r="TFM235" s="137"/>
      <c r="TFN235" s="137"/>
      <c r="TFO235" s="137"/>
      <c r="TFP235" s="137"/>
      <c r="TFQ235" s="137"/>
      <c r="TFR235" s="137"/>
      <c r="TFS235" s="137"/>
      <c r="TFT235" s="137"/>
      <c r="TFU235" s="137"/>
      <c r="TFV235" s="137"/>
      <c r="TFW235" s="137"/>
      <c r="TFX235" s="137"/>
      <c r="TFY235" s="137"/>
      <c r="TFZ235" s="137"/>
      <c r="TGA235" s="137"/>
      <c r="TGB235" s="137"/>
      <c r="TGC235" s="137"/>
      <c r="TGD235" s="137"/>
      <c r="TGE235" s="137"/>
      <c r="TGF235" s="137"/>
      <c r="TGG235" s="137"/>
      <c r="TGH235" s="137"/>
      <c r="TGI235" s="137"/>
      <c r="TGJ235" s="137"/>
      <c r="TGK235" s="137"/>
      <c r="TGL235" s="137"/>
      <c r="TGM235" s="137"/>
      <c r="TGN235" s="137"/>
      <c r="TGO235" s="137"/>
      <c r="TGP235" s="137"/>
      <c r="TGQ235" s="137"/>
      <c r="TGR235" s="137"/>
      <c r="TGS235" s="137"/>
      <c r="TGT235" s="137"/>
      <c r="TGU235" s="137"/>
      <c r="TGV235" s="137"/>
      <c r="TGW235" s="137"/>
      <c r="TGX235" s="137"/>
      <c r="TGY235" s="137"/>
      <c r="TGZ235" s="137"/>
      <c r="THA235" s="137"/>
      <c r="THB235" s="137"/>
      <c r="THC235" s="137"/>
      <c r="THD235" s="137"/>
      <c r="THE235" s="137"/>
      <c r="THF235" s="137"/>
      <c r="THG235" s="137"/>
      <c r="THH235" s="137"/>
      <c r="THI235" s="137"/>
      <c r="THJ235" s="137"/>
      <c r="THK235" s="137"/>
      <c r="THL235" s="137"/>
      <c r="THM235" s="137"/>
      <c r="THN235" s="137"/>
      <c r="THO235" s="137"/>
      <c r="THP235" s="137"/>
      <c r="THQ235" s="137"/>
      <c r="THR235" s="137"/>
      <c r="THS235" s="137"/>
      <c r="THT235" s="137"/>
      <c r="THU235" s="137"/>
      <c r="THV235" s="137"/>
      <c r="THW235" s="137"/>
      <c r="THX235" s="137"/>
      <c r="THY235" s="137"/>
      <c r="THZ235" s="137"/>
      <c r="TIA235" s="137"/>
      <c r="TIB235" s="137"/>
      <c r="TIC235" s="137"/>
      <c r="TID235" s="137"/>
      <c r="TIE235" s="137"/>
      <c r="TIF235" s="137"/>
      <c r="TIG235" s="137"/>
      <c r="TIH235" s="137"/>
      <c r="TII235" s="137"/>
      <c r="TIJ235" s="137"/>
      <c r="TIK235" s="137"/>
      <c r="TIL235" s="137"/>
      <c r="TIM235" s="137"/>
      <c r="TIN235" s="137"/>
      <c r="TIO235" s="137"/>
      <c r="TIP235" s="137"/>
      <c r="TIQ235" s="137"/>
      <c r="TIR235" s="137"/>
      <c r="TIS235" s="137"/>
      <c r="TIT235" s="137"/>
      <c r="TIU235" s="137"/>
      <c r="TIV235" s="137"/>
      <c r="TIW235" s="137"/>
      <c r="TIX235" s="137"/>
      <c r="TIY235" s="137"/>
      <c r="TIZ235" s="137"/>
      <c r="TJA235" s="137"/>
      <c r="TJB235" s="137"/>
      <c r="TJC235" s="137"/>
      <c r="TJD235" s="137"/>
      <c r="TJE235" s="137"/>
      <c r="TJF235" s="137"/>
      <c r="TJG235" s="137"/>
      <c r="TJH235" s="137"/>
      <c r="TJI235" s="137"/>
      <c r="TJJ235" s="137"/>
      <c r="TJK235" s="137"/>
      <c r="TJL235" s="137"/>
      <c r="TJM235" s="137"/>
      <c r="TJN235" s="137"/>
      <c r="TJO235" s="137"/>
      <c r="TJP235" s="137"/>
      <c r="TJQ235" s="137"/>
      <c r="TJR235" s="137"/>
      <c r="TJS235" s="137"/>
      <c r="TJT235" s="137"/>
      <c r="TJU235" s="137"/>
      <c r="TJV235" s="137"/>
      <c r="TJW235" s="137"/>
      <c r="TJX235" s="137"/>
      <c r="TJY235" s="137"/>
      <c r="TJZ235" s="137"/>
      <c r="TKA235" s="137"/>
      <c r="TKB235" s="137"/>
      <c r="TKC235" s="137"/>
      <c r="TKD235" s="137"/>
      <c r="TKE235" s="137"/>
      <c r="TKF235" s="137"/>
      <c r="TKG235" s="137"/>
      <c r="TKH235" s="137"/>
      <c r="TKI235" s="137"/>
      <c r="TKJ235" s="137"/>
      <c r="TKK235" s="137"/>
      <c r="TKL235" s="137"/>
      <c r="TKM235" s="137"/>
      <c r="TKN235" s="137"/>
      <c r="TKO235" s="137"/>
      <c r="TKP235" s="137"/>
      <c r="TKQ235" s="137"/>
      <c r="TKR235" s="137"/>
      <c r="TKS235" s="137"/>
      <c r="TKT235" s="137"/>
      <c r="TKU235" s="137"/>
      <c r="TKV235" s="137"/>
      <c r="TKW235" s="137"/>
      <c r="TKX235" s="137"/>
      <c r="TKY235" s="137"/>
      <c r="TKZ235" s="137"/>
      <c r="TLA235" s="137"/>
      <c r="TLB235" s="137"/>
      <c r="TLC235" s="137"/>
      <c r="TLD235" s="137"/>
      <c r="TLE235" s="137"/>
      <c r="TLF235" s="137"/>
      <c r="TLG235" s="137"/>
      <c r="TLH235" s="137"/>
      <c r="TLI235" s="137"/>
      <c r="TLJ235" s="137"/>
      <c r="TLK235" s="137"/>
      <c r="TLL235" s="137"/>
      <c r="TLM235" s="137"/>
      <c r="TLN235" s="137"/>
      <c r="TLO235" s="137"/>
      <c r="TLP235" s="137"/>
      <c r="TLQ235" s="137"/>
      <c r="TLR235" s="137"/>
      <c r="TLS235" s="137"/>
      <c r="TLT235" s="137"/>
      <c r="TLU235" s="137"/>
      <c r="TLV235" s="137"/>
      <c r="TLW235" s="137"/>
      <c r="TLX235" s="137"/>
      <c r="TLY235" s="137"/>
      <c r="TLZ235" s="137"/>
      <c r="TMA235" s="137"/>
      <c r="TMB235" s="137"/>
      <c r="TMC235" s="137"/>
      <c r="TMD235" s="137"/>
      <c r="TME235" s="137"/>
      <c r="TMF235" s="137"/>
      <c r="TMG235" s="137"/>
      <c r="TMH235" s="137"/>
      <c r="TMI235" s="137"/>
      <c r="TMJ235" s="137"/>
      <c r="TMK235" s="137"/>
      <c r="TML235" s="137"/>
      <c r="TMM235" s="137"/>
      <c r="TMN235" s="137"/>
      <c r="TMO235" s="137"/>
      <c r="TMP235" s="137"/>
      <c r="TMQ235" s="137"/>
      <c r="TMR235" s="137"/>
      <c r="TMS235" s="137"/>
      <c r="TMT235" s="137"/>
      <c r="TMU235" s="137"/>
      <c r="TMV235" s="137"/>
      <c r="TMW235" s="137"/>
      <c r="TMX235" s="137"/>
      <c r="TMY235" s="137"/>
      <c r="TMZ235" s="137"/>
      <c r="TNA235" s="137"/>
      <c r="TNB235" s="137"/>
      <c r="TNC235" s="137"/>
      <c r="TND235" s="137"/>
      <c r="TNE235" s="137"/>
      <c r="TNF235" s="137"/>
      <c r="TNG235" s="137"/>
      <c r="TNH235" s="137"/>
      <c r="TNI235" s="137"/>
      <c r="TNJ235" s="137"/>
      <c r="TNK235" s="137"/>
      <c r="TNL235" s="137"/>
      <c r="TNM235" s="137"/>
      <c r="TNN235" s="137"/>
      <c r="TNO235" s="137"/>
      <c r="TNP235" s="137"/>
      <c r="TNQ235" s="137"/>
      <c r="TNR235" s="137"/>
      <c r="TNS235" s="137"/>
      <c r="TNT235" s="137"/>
      <c r="TNU235" s="137"/>
      <c r="TNV235" s="137"/>
      <c r="TNW235" s="137"/>
      <c r="TNX235" s="137"/>
      <c r="TNY235" s="137"/>
      <c r="TNZ235" s="137"/>
      <c r="TOA235" s="137"/>
      <c r="TOB235" s="137"/>
      <c r="TOC235" s="137"/>
      <c r="TOD235" s="137"/>
      <c r="TOE235" s="137"/>
      <c r="TOF235" s="137"/>
      <c r="TOG235" s="137"/>
      <c r="TOH235" s="137"/>
      <c r="TOI235" s="137"/>
      <c r="TOJ235" s="137"/>
      <c r="TOK235" s="137"/>
      <c r="TOL235" s="137"/>
      <c r="TOM235" s="137"/>
      <c r="TON235" s="137"/>
      <c r="TOO235" s="137"/>
      <c r="TOP235" s="137"/>
      <c r="TOQ235" s="137"/>
      <c r="TOR235" s="137"/>
      <c r="TOS235" s="137"/>
      <c r="TOT235" s="137"/>
      <c r="TOU235" s="137"/>
      <c r="TOV235" s="137"/>
      <c r="TOW235" s="137"/>
      <c r="TOX235" s="137"/>
      <c r="TOY235" s="137"/>
      <c r="TOZ235" s="137"/>
      <c r="TPA235" s="137"/>
      <c r="TPB235" s="137"/>
      <c r="TPC235" s="137"/>
      <c r="TPD235" s="137"/>
      <c r="TPE235" s="137"/>
      <c r="TPF235" s="137"/>
      <c r="TPG235" s="137"/>
      <c r="TPH235" s="137"/>
      <c r="TPI235" s="137"/>
      <c r="TPJ235" s="137"/>
      <c r="TPK235" s="137"/>
      <c r="TPL235" s="137"/>
      <c r="TPM235" s="137"/>
      <c r="TPN235" s="137"/>
      <c r="TPO235" s="137"/>
      <c r="TPP235" s="137"/>
      <c r="TPQ235" s="137"/>
      <c r="TPR235" s="137"/>
      <c r="TPS235" s="137"/>
      <c r="TPT235" s="137"/>
      <c r="TPU235" s="137"/>
      <c r="TPV235" s="137"/>
      <c r="TPW235" s="137"/>
      <c r="TPX235" s="137"/>
      <c r="TPY235" s="137"/>
      <c r="TPZ235" s="137"/>
      <c r="TQA235" s="137"/>
      <c r="TQB235" s="137"/>
      <c r="TQC235" s="137"/>
      <c r="TQD235" s="137"/>
      <c r="TQE235" s="137"/>
      <c r="TQF235" s="137"/>
      <c r="TQG235" s="137"/>
      <c r="TQH235" s="137"/>
      <c r="TQI235" s="137"/>
      <c r="TQJ235" s="137"/>
      <c r="TQK235" s="137"/>
      <c r="TQL235" s="137"/>
      <c r="TQM235" s="137"/>
      <c r="TQN235" s="137"/>
      <c r="TQO235" s="137"/>
      <c r="TQP235" s="137"/>
      <c r="TQQ235" s="137"/>
      <c r="TQR235" s="137"/>
      <c r="TQS235" s="137"/>
      <c r="TQT235" s="137"/>
      <c r="TQU235" s="137"/>
      <c r="TQV235" s="137"/>
      <c r="TQW235" s="137"/>
      <c r="TQX235" s="137"/>
      <c r="TQY235" s="137"/>
      <c r="TQZ235" s="137"/>
      <c r="TRA235" s="137"/>
      <c r="TRB235" s="137"/>
      <c r="TRC235" s="137"/>
      <c r="TRD235" s="137"/>
      <c r="TRE235" s="137"/>
      <c r="TRF235" s="137"/>
      <c r="TRG235" s="137"/>
      <c r="TRH235" s="137"/>
      <c r="TRI235" s="137"/>
      <c r="TRJ235" s="137"/>
      <c r="TRK235" s="137"/>
      <c r="TRL235" s="137"/>
      <c r="TRM235" s="137"/>
      <c r="TRN235" s="137"/>
      <c r="TRO235" s="137"/>
      <c r="TRP235" s="137"/>
      <c r="TRQ235" s="137"/>
      <c r="TRR235" s="137"/>
      <c r="TRS235" s="137"/>
      <c r="TRT235" s="137"/>
      <c r="TRU235" s="137"/>
      <c r="TRV235" s="137"/>
      <c r="TRW235" s="137"/>
      <c r="TRX235" s="137"/>
      <c r="TRY235" s="137"/>
      <c r="TRZ235" s="137"/>
      <c r="TSA235" s="137"/>
      <c r="TSB235" s="137"/>
      <c r="TSC235" s="137"/>
      <c r="TSD235" s="137"/>
      <c r="TSE235" s="137"/>
      <c r="TSF235" s="137"/>
      <c r="TSG235" s="137"/>
      <c r="TSH235" s="137"/>
      <c r="TSI235" s="137"/>
      <c r="TSJ235" s="137"/>
      <c r="TSK235" s="137"/>
      <c r="TSL235" s="137"/>
      <c r="TSM235" s="137"/>
      <c r="TSN235" s="137"/>
      <c r="TSO235" s="137"/>
      <c r="TSP235" s="137"/>
      <c r="TSQ235" s="137"/>
      <c r="TSR235" s="137"/>
      <c r="TSS235" s="137"/>
      <c r="TST235" s="137"/>
      <c r="TSU235" s="137"/>
      <c r="TSV235" s="137"/>
      <c r="TSW235" s="137"/>
      <c r="TSX235" s="137"/>
      <c r="TSY235" s="137"/>
      <c r="TSZ235" s="137"/>
      <c r="TTA235" s="137"/>
      <c r="TTB235" s="137"/>
      <c r="TTC235" s="137"/>
      <c r="TTD235" s="137"/>
      <c r="TTE235" s="137"/>
      <c r="TTF235" s="137"/>
      <c r="TTG235" s="137"/>
      <c r="TTH235" s="137"/>
      <c r="TTI235" s="137"/>
      <c r="TTJ235" s="137"/>
      <c r="TTK235" s="137"/>
      <c r="TTL235" s="137"/>
      <c r="TTM235" s="137"/>
      <c r="TTN235" s="137"/>
      <c r="TTO235" s="137"/>
      <c r="TTP235" s="137"/>
      <c r="TTQ235" s="137"/>
      <c r="TTR235" s="137"/>
      <c r="TTS235" s="137"/>
      <c r="TTT235" s="137"/>
      <c r="TTU235" s="137"/>
      <c r="TTV235" s="137"/>
      <c r="TTW235" s="137"/>
      <c r="TTX235" s="137"/>
      <c r="TTY235" s="137"/>
      <c r="TTZ235" s="137"/>
      <c r="TUA235" s="137"/>
      <c r="TUB235" s="137"/>
      <c r="TUC235" s="137"/>
      <c r="TUD235" s="137"/>
      <c r="TUE235" s="137"/>
      <c r="TUF235" s="137"/>
      <c r="TUG235" s="137"/>
      <c r="TUH235" s="137"/>
      <c r="TUI235" s="137"/>
      <c r="TUJ235" s="137"/>
      <c r="TUK235" s="137"/>
      <c r="TUL235" s="137"/>
      <c r="TUM235" s="137"/>
      <c r="TUN235" s="137"/>
      <c r="TUO235" s="137"/>
      <c r="TUP235" s="137"/>
      <c r="TUQ235" s="137"/>
      <c r="TUR235" s="137"/>
      <c r="TUS235" s="137"/>
      <c r="TUT235" s="137"/>
      <c r="TUU235" s="137"/>
      <c r="TUV235" s="137"/>
      <c r="TUW235" s="137"/>
      <c r="TUX235" s="137"/>
      <c r="TUY235" s="137"/>
      <c r="TUZ235" s="137"/>
      <c r="TVA235" s="137"/>
      <c r="TVB235" s="137"/>
      <c r="TVC235" s="137"/>
      <c r="TVD235" s="137"/>
      <c r="TVE235" s="137"/>
      <c r="TVF235" s="137"/>
      <c r="TVG235" s="137"/>
      <c r="TVH235" s="137"/>
      <c r="TVI235" s="137"/>
      <c r="TVJ235" s="137"/>
      <c r="TVK235" s="137"/>
      <c r="TVL235" s="137"/>
      <c r="TVM235" s="137"/>
      <c r="TVN235" s="137"/>
      <c r="TVO235" s="137"/>
      <c r="TVP235" s="137"/>
      <c r="TVQ235" s="137"/>
      <c r="TVR235" s="137"/>
      <c r="TVS235" s="137"/>
      <c r="TVT235" s="137"/>
      <c r="TVU235" s="137"/>
      <c r="TVV235" s="137"/>
      <c r="TVW235" s="137"/>
      <c r="TVX235" s="137"/>
      <c r="TVY235" s="137"/>
      <c r="TVZ235" s="137"/>
      <c r="TWA235" s="137"/>
      <c r="TWB235" s="137"/>
      <c r="TWC235" s="137"/>
      <c r="TWD235" s="137"/>
      <c r="TWE235" s="137"/>
      <c r="TWF235" s="137"/>
      <c r="TWG235" s="137"/>
      <c r="TWH235" s="137"/>
      <c r="TWI235" s="137"/>
      <c r="TWJ235" s="137"/>
      <c r="TWK235" s="137"/>
      <c r="TWL235" s="137"/>
      <c r="TWM235" s="137"/>
      <c r="TWN235" s="137"/>
      <c r="TWO235" s="137"/>
      <c r="TWP235" s="137"/>
      <c r="TWQ235" s="137"/>
      <c r="TWR235" s="137"/>
      <c r="TWS235" s="137"/>
      <c r="TWT235" s="137"/>
      <c r="TWU235" s="137"/>
      <c r="TWV235" s="137"/>
      <c r="TWW235" s="137"/>
      <c r="TWX235" s="137"/>
      <c r="TWY235" s="137"/>
      <c r="TWZ235" s="137"/>
      <c r="TXA235" s="137"/>
      <c r="TXB235" s="137"/>
      <c r="TXC235" s="137"/>
      <c r="TXD235" s="137"/>
      <c r="TXE235" s="137"/>
      <c r="TXF235" s="137"/>
      <c r="TXG235" s="137"/>
      <c r="TXH235" s="137"/>
      <c r="TXI235" s="137"/>
      <c r="TXJ235" s="137"/>
      <c r="TXK235" s="137"/>
      <c r="TXL235" s="137"/>
      <c r="TXM235" s="137"/>
      <c r="TXN235" s="137"/>
      <c r="TXO235" s="137"/>
      <c r="TXP235" s="137"/>
      <c r="TXQ235" s="137"/>
      <c r="TXR235" s="137"/>
      <c r="TXS235" s="137"/>
      <c r="TXT235" s="137"/>
      <c r="TXU235" s="137"/>
      <c r="TXV235" s="137"/>
      <c r="TXW235" s="137"/>
      <c r="TXX235" s="137"/>
      <c r="TXY235" s="137"/>
      <c r="TXZ235" s="137"/>
      <c r="TYA235" s="137"/>
      <c r="TYB235" s="137"/>
      <c r="TYC235" s="137"/>
      <c r="TYD235" s="137"/>
      <c r="TYE235" s="137"/>
      <c r="TYF235" s="137"/>
      <c r="TYG235" s="137"/>
      <c r="TYH235" s="137"/>
      <c r="TYI235" s="137"/>
      <c r="TYJ235" s="137"/>
      <c r="TYK235" s="137"/>
      <c r="TYL235" s="137"/>
      <c r="TYM235" s="137"/>
      <c r="TYN235" s="137"/>
      <c r="TYO235" s="137"/>
      <c r="TYP235" s="137"/>
      <c r="TYQ235" s="137"/>
      <c r="TYR235" s="137"/>
      <c r="TYS235" s="137"/>
      <c r="TYT235" s="137"/>
      <c r="TYU235" s="137"/>
      <c r="TYV235" s="137"/>
      <c r="TYW235" s="137"/>
      <c r="TYX235" s="137"/>
      <c r="TYY235" s="137"/>
      <c r="TYZ235" s="137"/>
      <c r="TZA235" s="137"/>
      <c r="TZB235" s="137"/>
      <c r="TZC235" s="137"/>
      <c r="TZD235" s="137"/>
      <c r="TZE235" s="137"/>
      <c r="TZF235" s="137"/>
      <c r="TZG235" s="137"/>
      <c r="TZH235" s="137"/>
      <c r="TZI235" s="137"/>
      <c r="TZJ235" s="137"/>
      <c r="TZK235" s="137"/>
      <c r="TZL235" s="137"/>
      <c r="TZM235" s="137"/>
      <c r="TZN235" s="137"/>
      <c r="TZO235" s="137"/>
      <c r="TZP235" s="137"/>
      <c r="TZQ235" s="137"/>
      <c r="TZR235" s="137"/>
      <c r="TZS235" s="137"/>
      <c r="TZT235" s="137"/>
      <c r="TZU235" s="137"/>
      <c r="TZV235" s="137"/>
      <c r="TZW235" s="137"/>
      <c r="TZX235" s="137"/>
      <c r="TZY235" s="137"/>
      <c r="TZZ235" s="137"/>
      <c r="UAA235" s="137"/>
      <c r="UAB235" s="137"/>
      <c r="UAC235" s="137"/>
      <c r="UAD235" s="137"/>
      <c r="UAE235" s="137"/>
      <c r="UAF235" s="137"/>
      <c r="UAG235" s="137"/>
      <c r="UAH235" s="137"/>
      <c r="UAI235" s="137"/>
      <c r="UAJ235" s="137"/>
      <c r="UAK235" s="137"/>
      <c r="UAL235" s="137"/>
      <c r="UAM235" s="137"/>
      <c r="UAN235" s="137"/>
      <c r="UAO235" s="137"/>
      <c r="UAP235" s="137"/>
      <c r="UAQ235" s="137"/>
      <c r="UAR235" s="137"/>
      <c r="UAS235" s="137"/>
      <c r="UAT235" s="137"/>
      <c r="UAU235" s="137"/>
      <c r="UAV235" s="137"/>
      <c r="UAW235" s="137"/>
      <c r="UAX235" s="137"/>
      <c r="UAY235" s="137"/>
      <c r="UAZ235" s="137"/>
      <c r="UBA235" s="137"/>
      <c r="UBB235" s="137"/>
      <c r="UBC235" s="137"/>
      <c r="UBD235" s="137"/>
      <c r="UBE235" s="137"/>
      <c r="UBF235" s="137"/>
      <c r="UBG235" s="137"/>
      <c r="UBH235" s="137"/>
      <c r="UBI235" s="137"/>
      <c r="UBJ235" s="137"/>
      <c r="UBK235" s="137"/>
      <c r="UBL235" s="137"/>
      <c r="UBM235" s="137"/>
      <c r="UBN235" s="137"/>
      <c r="UBO235" s="137"/>
      <c r="UBP235" s="137"/>
      <c r="UBQ235" s="137"/>
      <c r="UBR235" s="137"/>
      <c r="UBS235" s="137"/>
      <c r="UBT235" s="137"/>
      <c r="UBU235" s="137"/>
      <c r="UBV235" s="137"/>
      <c r="UBW235" s="137"/>
      <c r="UBX235" s="137"/>
      <c r="UBY235" s="137"/>
      <c r="UBZ235" s="137"/>
      <c r="UCA235" s="137"/>
      <c r="UCB235" s="137"/>
      <c r="UCC235" s="137"/>
      <c r="UCD235" s="137"/>
      <c r="UCE235" s="137"/>
      <c r="UCF235" s="137"/>
      <c r="UCG235" s="137"/>
      <c r="UCH235" s="137"/>
      <c r="UCI235" s="137"/>
      <c r="UCJ235" s="137"/>
      <c r="UCK235" s="137"/>
      <c r="UCL235" s="137"/>
      <c r="UCM235" s="137"/>
      <c r="UCN235" s="137"/>
      <c r="UCO235" s="137"/>
      <c r="UCP235" s="137"/>
      <c r="UCQ235" s="137"/>
      <c r="UCR235" s="137"/>
      <c r="UCS235" s="137"/>
      <c r="UCT235" s="137"/>
      <c r="UCU235" s="137"/>
      <c r="UCV235" s="137"/>
      <c r="UCW235" s="137"/>
      <c r="UCX235" s="137"/>
      <c r="UCY235" s="137"/>
      <c r="UCZ235" s="137"/>
      <c r="UDA235" s="137"/>
      <c r="UDB235" s="137"/>
      <c r="UDC235" s="137"/>
      <c r="UDD235" s="137"/>
      <c r="UDE235" s="137"/>
      <c r="UDF235" s="137"/>
      <c r="UDG235" s="137"/>
      <c r="UDH235" s="137"/>
      <c r="UDI235" s="137"/>
      <c r="UDJ235" s="137"/>
      <c r="UDK235" s="137"/>
      <c r="UDL235" s="137"/>
      <c r="UDM235" s="137"/>
      <c r="UDN235" s="137"/>
      <c r="UDO235" s="137"/>
      <c r="UDP235" s="137"/>
      <c r="UDQ235" s="137"/>
      <c r="UDR235" s="137"/>
      <c r="UDS235" s="137"/>
      <c r="UDT235" s="137"/>
      <c r="UDU235" s="137"/>
      <c r="UDV235" s="137"/>
      <c r="UDW235" s="137"/>
      <c r="UDX235" s="137"/>
      <c r="UDY235" s="137"/>
      <c r="UDZ235" s="137"/>
      <c r="UEA235" s="137"/>
      <c r="UEB235" s="137"/>
      <c r="UEC235" s="137"/>
      <c r="UED235" s="137"/>
      <c r="UEE235" s="137"/>
      <c r="UEF235" s="137"/>
      <c r="UEG235" s="137"/>
      <c r="UEH235" s="137"/>
      <c r="UEI235" s="137"/>
      <c r="UEJ235" s="137"/>
      <c r="UEK235" s="137"/>
      <c r="UEL235" s="137"/>
      <c r="UEM235" s="137"/>
      <c r="UEN235" s="137"/>
      <c r="UEO235" s="137"/>
      <c r="UEP235" s="137"/>
      <c r="UEQ235" s="137"/>
      <c r="UER235" s="137"/>
      <c r="UES235" s="137"/>
      <c r="UET235" s="137"/>
      <c r="UEU235" s="137"/>
      <c r="UEV235" s="137"/>
      <c r="UEW235" s="137"/>
      <c r="UEX235" s="137"/>
      <c r="UEY235" s="137"/>
      <c r="UEZ235" s="137"/>
      <c r="UFA235" s="137"/>
      <c r="UFB235" s="137"/>
      <c r="UFC235" s="137"/>
      <c r="UFD235" s="137"/>
      <c r="UFE235" s="137"/>
      <c r="UFF235" s="137"/>
      <c r="UFG235" s="137"/>
      <c r="UFH235" s="137"/>
      <c r="UFI235" s="137"/>
      <c r="UFJ235" s="137"/>
      <c r="UFK235" s="137"/>
      <c r="UFL235" s="137"/>
      <c r="UFM235" s="137"/>
      <c r="UFN235" s="137"/>
      <c r="UFO235" s="137"/>
      <c r="UFP235" s="137"/>
      <c r="UFQ235" s="137"/>
      <c r="UFR235" s="137"/>
      <c r="UFS235" s="137"/>
      <c r="UFT235" s="137"/>
      <c r="UFU235" s="137"/>
      <c r="UFV235" s="137"/>
      <c r="UFW235" s="137"/>
      <c r="UFX235" s="137"/>
      <c r="UFY235" s="137"/>
      <c r="UFZ235" s="137"/>
      <c r="UGA235" s="137"/>
      <c r="UGB235" s="137"/>
      <c r="UGC235" s="137"/>
      <c r="UGD235" s="137"/>
      <c r="UGE235" s="137"/>
      <c r="UGF235" s="137"/>
      <c r="UGG235" s="137"/>
      <c r="UGH235" s="137"/>
      <c r="UGI235" s="137"/>
      <c r="UGJ235" s="137"/>
      <c r="UGK235" s="137"/>
      <c r="UGL235" s="137"/>
      <c r="UGM235" s="137"/>
      <c r="UGN235" s="137"/>
      <c r="UGO235" s="137"/>
      <c r="UGP235" s="137"/>
      <c r="UGQ235" s="137"/>
      <c r="UGR235" s="137"/>
      <c r="UGS235" s="137"/>
      <c r="UGT235" s="137"/>
      <c r="UGU235" s="137"/>
      <c r="UGV235" s="137"/>
      <c r="UGW235" s="137"/>
      <c r="UGX235" s="137"/>
      <c r="UGY235" s="137"/>
      <c r="UGZ235" s="137"/>
      <c r="UHA235" s="137"/>
      <c r="UHB235" s="137"/>
      <c r="UHC235" s="137"/>
      <c r="UHD235" s="137"/>
      <c r="UHE235" s="137"/>
      <c r="UHF235" s="137"/>
      <c r="UHG235" s="137"/>
      <c r="UHH235" s="137"/>
      <c r="UHI235" s="137"/>
      <c r="UHJ235" s="137"/>
      <c r="UHK235" s="137"/>
      <c r="UHL235" s="137"/>
      <c r="UHM235" s="137"/>
      <c r="UHN235" s="137"/>
      <c r="UHO235" s="137"/>
      <c r="UHP235" s="137"/>
      <c r="UHQ235" s="137"/>
      <c r="UHR235" s="137"/>
      <c r="UHS235" s="137"/>
      <c r="UHT235" s="137"/>
      <c r="UHU235" s="137"/>
      <c r="UHV235" s="137"/>
      <c r="UHW235" s="137"/>
      <c r="UHX235" s="137"/>
      <c r="UHY235" s="137"/>
      <c r="UHZ235" s="137"/>
      <c r="UIA235" s="137"/>
      <c r="UIB235" s="137"/>
      <c r="UIC235" s="137"/>
      <c r="UID235" s="137"/>
      <c r="UIE235" s="137"/>
      <c r="UIF235" s="137"/>
      <c r="UIG235" s="137"/>
      <c r="UIH235" s="137"/>
      <c r="UII235" s="137"/>
      <c r="UIJ235" s="137"/>
      <c r="UIK235" s="137"/>
      <c r="UIL235" s="137"/>
      <c r="UIM235" s="137"/>
      <c r="UIN235" s="137"/>
      <c r="UIO235" s="137"/>
      <c r="UIP235" s="137"/>
      <c r="UIQ235" s="137"/>
      <c r="UIR235" s="137"/>
      <c r="UIS235" s="137"/>
      <c r="UIT235" s="137"/>
      <c r="UIU235" s="137"/>
      <c r="UIV235" s="137"/>
      <c r="UIW235" s="137"/>
      <c r="UIX235" s="137"/>
      <c r="UIY235" s="137"/>
      <c r="UIZ235" s="137"/>
      <c r="UJA235" s="137"/>
      <c r="UJB235" s="137"/>
      <c r="UJC235" s="137"/>
      <c r="UJD235" s="137"/>
      <c r="UJE235" s="137"/>
      <c r="UJF235" s="137"/>
      <c r="UJG235" s="137"/>
      <c r="UJH235" s="137"/>
      <c r="UJI235" s="137"/>
      <c r="UJJ235" s="137"/>
      <c r="UJK235" s="137"/>
      <c r="UJL235" s="137"/>
      <c r="UJM235" s="137"/>
      <c r="UJN235" s="137"/>
      <c r="UJO235" s="137"/>
      <c r="UJP235" s="137"/>
      <c r="UJQ235" s="137"/>
      <c r="UJR235" s="137"/>
      <c r="UJS235" s="137"/>
      <c r="UJT235" s="137"/>
      <c r="UJU235" s="137"/>
      <c r="UJV235" s="137"/>
      <c r="UJW235" s="137"/>
      <c r="UJX235" s="137"/>
      <c r="UJY235" s="137"/>
      <c r="UJZ235" s="137"/>
      <c r="UKA235" s="137"/>
      <c r="UKB235" s="137"/>
      <c r="UKC235" s="137"/>
      <c r="UKD235" s="137"/>
      <c r="UKE235" s="137"/>
      <c r="UKF235" s="137"/>
      <c r="UKG235" s="137"/>
      <c r="UKH235" s="137"/>
      <c r="UKI235" s="137"/>
      <c r="UKJ235" s="137"/>
      <c r="UKK235" s="137"/>
      <c r="UKL235" s="137"/>
      <c r="UKM235" s="137"/>
      <c r="UKN235" s="137"/>
      <c r="UKO235" s="137"/>
      <c r="UKP235" s="137"/>
      <c r="UKQ235" s="137"/>
      <c r="UKR235" s="137"/>
      <c r="UKS235" s="137"/>
      <c r="UKT235" s="137"/>
      <c r="UKU235" s="137"/>
      <c r="UKV235" s="137"/>
      <c r="UKW235" s="137"/>
      <c r="UKX235" s="137"/>
      <c r="UKY235" s="137"/>
      <c r="UKZ235" s="137"/>
      <c r="ULA235" s="137"/>
      <c r="ULB235" s="137"/>
      <c r="ULC235" s="137"/>
      <c r="ULD235" s="137"/>
      <c r="ULE235" s="137"/>
      <c r="ULF235" s="137"/>
      <c r="ULG235" s="137"/>
      <c r="ULH235" s="137"/>
      <c r="ULI235" s="137"/>
      <c r="ULJ235" s="137"/>
      <c r="ULK235" s="137"/>
      <c r="ULL235" s="137"/>
      <c r="ULM235" s="137"/>
      <c r="ULN235" s="137"/>
      <c r="ULO235" s="137"/>
      <c r="ULP235" s="137"/>
      <c r="ULQ235" s="137"/>
      <c r="ULR235" s="137"/>
      <c r="ULS235" s="137"/>
      <c r="ULT235" s="137"/>
      <c r="ULU235" s="137"/>
      <c r="ULV235" s="137"/>
      <c r="ULW235" s="137"/>
      <c r="ULX235" s="137"/>
      <c r="ULY235" s="137"/>
      <c r="ULZ235" s="137"/>
      <c r="UMA235" s="137"/>
      <c r="UMB235" s="137"/>
      <c r="UMC235" s="137"/>
      <c r="UMD235" s="137"/>
      <c r="UME235" s="137"/>
      <c r="UMF235" s="137"/>
      <c r="UMG235" s="137"/>
      <c r="UMH235" s="137"/>
      <c r="UMI235" s="137"/>
      <c r="UMJ235" s="137"/>
      <c r="UMK235" s="137"/>
      <c r="UML235" s="137"/>
      <c r="UMM235" s="137"/>
      <c r="UMN235" s="137"/>
      <c r="UMO235" s="137"/>
      <c r="UMP235" s="137"/>
      <c r="UMQ235" s="137"/>
      <c r="UMR235" s="137"/>
      <c r="UMS235" s="137"/>
      <c r="UMT235" s="137"/>
      <c r="UMU235" s="137"/>
      <c r="UMV235" s="137"/>
      <c r="UMW235" s="137"/>
      <c r="UMX235" s="137"/>
      <c r="UMY235" s="137"/>
      <c r="UMZ235" s="137"/>
      <c r="UNA235" s="137"/>
      <c r="UNB235" s="137"/>
      <c r="UNC235" s="137"/>
      <c r="UND235" s="137"/>
      <c r="UNE235" s="137"/>
      <c r="UNF235" s="137"/>
      <c r="UNG235" s="137"/>
      <c r="UNH235" s="137"/>
      <c r="UNI235" s="137"/>
      <c r="UNJ235" s="137"/>
      <c r="UNK235" s="137"/>
      <c r="UNL235" s="137"/>
      <c r="UNM235" s="137"/>
      <c r="UNN235" s="137"/>
      <c r="UNO235" s="137"/>
      <c r="UNP235" s="137"/>
      <c r="UNQ235" s="137"/>
      <c r="UNR235" s="137"/>
      <c r="UNS235" s="137"/>
      <c r="UNT235" s="137"/>
      <c r="UNU235" s="137"/>
      <c r="UNV235" s="137"/>
      <c r="UNW235" s="137"/>
      <c r="UNX235" s="137"/>
      <c r="UNY235" s="137"/>
      <c r="UNZ235" s="137"/>
      <c r="UOA235" s="137"/>
      <c r="UOB235" s="137"/>
      <c r="UOC235" s="137"/>
      <c r="UOD235" s="137"/>
      <c r="UOE235" s="137"/>
      <c r="UOF235" s="137"/>
      <c r="UOG235" s="137"/>
      <c r="UOH235" s="137"/>
      <c r="UOI235" s="137"/>
      <c r="UOJ235" s="137"/>
      <c r="UOK235" s="137"/>
      <c r="UOL235" s="137"/>
      <c r="UOM235" s="137"/>
      <c r="UON235" s="137"/>
      <c r="UOO235" s="137"/>
      <c r="UOP235" s="137"/>
      <c r="UOQ235" s="137"/>
      <c r="UOR235" s="137"/>
      <c r="UOS235" s="137"/>
      <c r="UOT235" s="137"/>
      <c r="UOU235" s="137"/>
      <c r="UOV235" s="137"/>
      <c r="UOW235" s="137"/>
      <c r="UOX235" s="137"/>
      <c r="UOY235" s="137"/>
      <c r="UOZ235" s="137"/>
      <c r="UPA235" s="137"/>
      <c r="UPB235" s="137"/>
      <c r="UPC235" s="137"/>
      <c r="UPD235" s="137"/>
      <c r="UPE235" s="137"/>
      <c r="UPF235" s="137"/>
      <c r="UPG235" s="137"/>
      <c r="UPH235" s="137"/>
      <c r="UPI235" s="137"/>
      <c r="UPJ235" s="137"/>
      <c r="UPK235" s="137"/>
      <c r="UPL235" s="137"/>
      <c r="UPM235" s="137"/>
      <c r="UPN235" s="137"/>
      <c r="UPO235" s="137"/>
      <c r="UPP235" s="137"/>
      <c r="UPQ235" s="137"/>
      <c r="UPR235" s="137"/>
      <c r="UPS235" s="137"/>
      <c r="UPT235" s="137"/>
      <c r="UPU235" s="137"/>
      <c r="UPV235" s="137"/>
      <c r="UPW235" s="137"/>
      <c r="UPX235" s="137"/>
      <c r="UPY235" s="137"/>
      <c r="UPZ235" s="137"/>
      <c r="UQA235" s="137"/>
      <c r="UQB235" s="137"/>
      <c r="UQC235" s="137"/>
      <c r="UQD235" s="137"/>
      <c r="UQE235" s="137"/>
      <c r="UQF235" s="137"/>
      <c r="UQG235" s="137"/>
      <c r="UQH235" s="137"/>
      <c r="UQI235" s="137"/>
      <c r="UQJ235" s="137"/>
      <c r="UQK235" s="137"/>
      <c r="UQL235" s="137"/>
      <c r="UQM235" s="137"/>
      <c r="UQN235" s="137"/>
      <c r="UQO235" s="137"/>
      <c r="UQP235" s="137"/>
      <c r="UQQ235" s="137"/>
      <c r="UQR235" s="137"/>
      <c r="UQS235" s="137"/>
      <c r="UQT235" s="137"/>
      <c r="UQU235" s="137"/>
      <c r="UQV235" s="137"/>
      <c r="UQW235" s="137"/>
      <c r="UQX235" s="137"/>
      <c r="UQY235" s="137"/>
      <c r="UQZ235" s="137"/>
      <c r="URA235" s="137"/>
      <c r="URB235" s="137"/>
      <c r="URC235" s="137"/>
      <c r="URD235" s="137"/>
      <c r="URE235" s="137"/>
      <c r="URF235" s="137"/>
      <c r="URG235" s="137"/>
      <c r="URH235" s="137"/>
      <c r="URI235" s="137"/>
      <c r="URJ235" s="137"/>
      <c r="URK235" s="137"/>
      <c r="URL235" s="137"/>
      <c r="URM235" s="137"/>
      <c r="URN235" s="137"/>
      <c r="URO235" s="137"/>
      <c r="URP235" s="137"/>
      <c r="URQ235" s="137"/>
      <c r="URR235" s="137"/>
      <c r="URS235" s="137"/>
      <c r="URT235" s="137"/>
      <c r="URU235" s="137"/>
      <c r="URV235" s="137"/>
      <c r="URW235" s="137"/>
      <c r="URX235" s="137"/>
      <c r="URY235" s="137"/>
      <c r="URZ235" s="137"/>
      <c r="USA235" s="137"/>
      <c r="USB235" s="137"/>
      <c r="USC235" s="137"/>
      <c r="USD235" s="137"/>
      <c r="USE235" s="137"/>
      <c r="USF235" s="137"/>
      <c r="USG235" s="137"/>
      <c r="USH235" s="137"/>
      <c r="USI235" s="137"/>
      <c r="USJ235" s="137"/>
      <c r="USK235" s="137"/>
      <c r="USL235" s="137"/>
      <c r="USM235" s="137"/>
      <c r="USN235" s="137"/>
      <c r="USO235" s="137"/>
      <c r="USP235" s="137"/>
      <c r="USQ235" s="137"/>
      <c r="USR235" s="137"/>
      <c r="USS235" s="137"/>
      <c r="UST235" s="137"/>
      <c r="USU235" s="137"/>
      <c r="USV235" s="137"/>
      <c r="USW235" s="137"/>
      <c r="USX235" s="137"/>
      <c r="USY235" s="137"/>
      <c r="USZ235" s="137"/>
      <c r="UTA235" s="137"/>
      <c r="UTB235" s="137"/>
      <c r="UTC235" s="137"/>
      <c r="UTD235" s="137"/>
      <c r="UTE235" s="137"/>
      <c r="UTF235" s="137"/>
      <c r="UTG235" s="137"/>
      <c r="UTH235" s="137"/>
      <c r="UTI235" s="137"/>
      <c r="UTJ235" s="137"/>
      <c r="UTK235" s="137"/>
      <c r="UTL235" s="137"/>
      <c r="UTM235" s="137"/>
      <c r="UTN235" s="137"/>
      <c r="UTO235" s="137"/>
      <c r="UTP235" s="137"/>
      <c r="UTQ235" s="137"/>
      <c r="UTR235" s="137"/>
      <c r="UTS235" s="137"/>
      <c r="UTT235" s="137"/>
      <c r="UTU235" s="137"/>
      <c r="UTV235" s="137"/>
      <c r="UTW235" s="137"/>
      <c r="UTX235" s="137"/>
      <c r="UTY235" s="137"/>
      <c r="UTZ235" s="137"/>
      <c r="UUA235" s="137"/>
      <c r="UUB235" s="137"/>
      <c r="UUC235" s="137"/>
      <c r="UUD235" s="137"/>
      <c r="UUE235" s="137"/>
      <c r="UUF235" s="137"/>
      <c r="UUG235" s="137"/>
      <c r="UUH235" s="137"/>
      <c r="UUI235" s="137"/>
      <c r="UUJ235" s="137"/>
      <c r="UUK235" s="137"/>
      <c r="UUL235" s="137"/>
      <c r="UUM235" s="137"/>
      <c r="UUN235" s="137"/>
      <c r="UUO235" s="137"/>
      <c r="UUP235" s="137"/>
      <c r="UUQ235" s="137"/>
      <c r="UUR235" s="137"/>
      <c r="UUS235" s="137"/>
      <c r="UUT235" s="137"/>
      <c r="UUU235" s="137"/>
      <c r="UUV235" s="137"/>
      <c r="UUW235" s="137"/>
      <c r="UUX235" s="137"/>
      <c r="UUY235" s="137"/>
      <c r="UUZ235" s="137"/>
      <c r="UVA235" s="137"/>
      <c r="UVB235" s="137"/>
      <c r="UVC235" s="137"/>
      <c r="UVD235" s="137"/>
      <c r="UVE235" s="137"/>
      <c r="UVF235" s="137"/>
      <c r="UVG235" s="137"/>
      <c r="UVH235" s="137"/>
      <c r="UVI235" s="137"/>
      <c r="UVJ235" s="137"/>
      <c r="UVK235" s="137"/>
      <c r="UVL235" s="137"/>
      <c r="UVM235" s="137"/>
      <c r="UVN235" s="137"/>
      <c r="UVO235" s="137"/>
      <c r="UVP235" s="137"/>
      <c r="UVQ235" s="137"/>
      <c r="UVR235" s="137"/>
      <c r="UVS235" s="137"/>
      <c r="UVT235" s="137"/>
      <c r="UVU235" s="137"/>
      <c r="UVV235" s="137"/>
      <c r="UVW235" s="137"/>
      <c r="UVX235" s="137"/>
      <c r="UVY235" s="137"/>
      <c r="UVZ235" s="137"/>
      <c r="UWA235" s="137"/>
      <c r="UWB235" s="137"/>
      <c r="UWC235" s="137"/>
      <c r="UWD235" s="137"/>
      <c r="UWE235" s="137"/>
      <c r="UWF235" s="137"/>
      <c r="UWG235" s="137"/>
      <c r="UWH235" s="137"/>
      <c r="UWI235" s="137"/>
      <c r="UWJ235" s="137"/>
      <c r="UWK235" s="137"/>
      <c r="UWL235" s="137"/>
      <c r="UWM235" s="137"/>
      <c r="UWN235" s="137"/>
      <c r="UWO235" s="137"/>
      <c r="UWP235" s="137"/>
      <c r="UWQ235" s="137"/>
      <c r="UWR235" s="137"/>
      <c r="UWS235" s="137"/>
      <c r="UWT235" s="137"/>
      <c r="UWU235" s="137"/>
      <c r="UWV235" s="137"/>
      <c r="UWW235" s="137"/>
      <c r="UWX235" s="137"/>
      <c r="UWY235" s="137"/>
      <c r="UWZ235" s="137"/>
      <c r="UXA235" s="137"/>
      <c r="UXB235" s="137"/>
      <c r="UXC235" s="137"/>
      <c r="UXD235" s="137"/>
      <c r="UXE235" s="137"/>
      <c r="UXF235" s="137"/>
      <c r="UXG235" s="137"/>
      <c r="UXH235" s="137"/>
      <c r="UXI235" s="137"/>
      <c r="UXJ235" s="137"/>
      <c r="UXK235" s="137"/>
      <c r="UXL235" s="137"/>
      <c r="UXM235" s="137"/>
      <c r="UXN235" s="137"/>
      <c r="UXO235" s="137"/>
      <c r="UXP235" s="137"/>
      <c r="UXQ235" s="137"/>
      <c r="UXR235" s="137"/>
      <c r="UXS235" s="137"/>
      <c r="UXT235" s="137"/>
      <c r="UXU235" s="137"/>
      <c r="UXV235" s="137"/>
      <c r="UXW235" s="137"/>
      <c r="UXX235" s="137"/>
      <c r="UXY235" s="137"/>
      <c r="UXZ235" s="137"/>
      <c r="UYA235" s="137"/>
      <c r="UYB235" s="137"/>
      <c r="UYC235" s="137"/>
      <c r="UYD235" s="137"/>
      <c r="UYE235" s="137"/>
      <c r="UYF235" s="137"/>
      <c r="UYG235" s="137"/>
      <c r="UYH235" s="137"/>
      <c r="UYI235" s="137"/>
      <c r="UYJ235" s="137"/>
      <c r="UYK235" s="137"/>
      <c r="UYL235" s="137"/>
      <c r="UYM235" s="137"/>
      <c r="UYN235" s="137"/>
      <c r="UYO235" s="137"/>
      <c r="UYP235" s="137"/>
      <c r="UYQ235" s="137"/>
      <c r="UYR235" s="137"/>
      <c r="UYS235" s="137"/>
      <c r="UYT235" s="137"/>
      <c r="UYU235" s="137"/>
      <c r="UYV235" s="137"/>
      <c r="UYW235" s="137"/>
      <c r="UYX235" s="137"/>
      <c r="UYY235" s="137"/>
      <c r="UYZ235" s="137"/>
      <c r="UZA235" s="137"/>
      <c r="UZB235" s="137"/>
      <c r="UZC235" s="137"/>
      <c r="UZD235" s="137"/>
      <c r="UZE235" s="137"/>
      <c r="UZF235" s="137"/>
      <c r="UZG235" s="137"/>
      <c r="UZH235" s="137"/>
      <c r="UZI235" s="137"/>
      <c r="UZJ235" s="137"/>
      <c r="UZK235" s="137"/>
      <c r="UZL235" s="137"/>
      <c r="UZM235" s="137"/>
      <c r="UZN235" s="137"/>
      <c r="UZO235" s="137"/>
      <c r="UZP235" s="137"/>
      <c r="UZQ235" s="137"/>
      <c r="UZR235" s="137"/>
      <c r="UZS235" s="137"/>
      <c r="UZT235" s="137"/>
      <c r="UZU235" s="137"/>
      <c r="UZV235" s="137"/>
      <c r="UZW235" s="137"/>
      <c r="UZX235" s="137"/>
      <c r="UZY235" s="137"/>
      <c r="UZZ235" s="137"/>
      <c r="VAA235" s="137"/>
      <c r="VAB235" s="137"/>
      <c r="VAC235" s="137"/>
      <c r="VAD235" s="137"/>
      <c r="VAE235" s="137"/>
      <c r="VAF235" s="137"/>
      <c r="VAG235" s="137"/>
      <c r="VAH235" s="137"/>
      <c r="VAI235" s="137"/>
      <c r="VAJ235" s="137"/>
      <c r="VAK235" s="137"/>
      <c r="VAL235" s="137"/>
      <c r="VAM235" s="137"/>
      <c r="VAN235" s="137"/>
      <c r="VAO235" s="137"/>
      <c r="VAP235" s="137"/>
      <c r="VAQ235" s="137"/>
      <c r="VAR235" s="137"/>
      <c r="VAS235" s="137"/>
      <c r="VAT235" s="137"/>
      <c r="VAU235" s="137"/>
      <c r="VAV235" s="137"/>
      <c r="VAW235" s="137"/>
      <c r="VAX235" s="137"/>
      <c r="VAY235" s="137"/>
      <c r="VAZ235" s="137"/>
      <c r="VBA235" s="137"/>
      <c r="VBB235" s="137"/>
      <c r="VBC235" s="137"/>
      <c r="VBD235" s="137"/>
      <c r="VBE235" s="137"/>
      <c r="VBF235" s="137"/>
      <c r="VBG235" s="137"/>
      <c r="VBH235" s="137"/>
      <c r="VBI235" s="137"/>
      <c r="VBJ235" s="137"/>
      <c r="VBK235" s="137"/>
      <c r="VBL235" s="137"/>
      <c r="VBM235" s="137"/>
      <c r="VBN235" s="137"/>
      <c r="VBO235" s="137"/>
      <c r="VBP235" s="137"/>
      <c r="VBQ235" s="137"/>
      <c r="VBR235" s="137"/>
      <c r="VBS235" s="137"/>
      <c r="VBT235" s="137"/>
      <c r="VBU235" s="137"/>
      <c r="VBV235" s="137"/>
      <c r="VBW235" s="137"/>
      <c r="VBX235" s="137"/>
      <c r="VBY235" s="137"/>
      <c r="VBZ235" s="137"/>
      <c r="VCA235" s="137"/>
      <c r="VCB235" s="137"/>
      <c r="VCC235" s="137"/>
      <c r="VCD235" s="137"/>
      <c r="VCE235" s="137"/>
      <c r="VCF235" s="137"/>
      <c r="VCG235" s="137"/>
      <c r="VCH235" s="137"/>
      <c r="VCI235" s="137"/>
      <c r="VCJ235" s="137"/>
      <c r="VCK235" s="137"/>
      <c r="VCL235" s="137"/>
      <c r="VCM235" s="137"/>
      <c r="VCN235" s="137"/>
      <c r="VCO235" s="137"/>
      <c r="VCP235" s="137"/>
      <c r="VCQ235" s="137"/>
      <c r="VCR235" s="137"/>
      <c r="VCS235" s="137"/>
      <c r="VCT235" s="137"/>
      <c r="VCU235" s="137"/>
      <c r="VCV235" s="137"/>
      <c r="VCW235" s="137"/>
      <c r="VCX235" s="137"/>
      <c r="VCY235" s="137"/>
      <c r="VCZ235" s="137"/>
      <c r="VDA235" s="137"/>
      <c r="VDB235" s="137"/>
      <c r="VDC235" s="137"/>
      <c r="VDD235" s="137"/>
      <c r="VDE235" s="137"/>
      <c r="VDF235" s="137"/>
      <c r="VDG235" s="137"/>
      <c r="VDH235" s="137"/>
      <c r="VDI235" s="137"/>
      <c r="VDJ235" s="137"/>
      <c r="VDK235" s="137"/>
      <c r="VDL235" s="137"/>
      <c r="VDM235" s="137"/>
      <c r="VDN235" s="137"/>
      <c r="VDO235" s="137"/>
      <c r="VDP235" s="137"/>
      <c r="VDQ235" s="137"/>
      <c r="VDR235" s="137"/>
      <c r="VDS235" s="137"/>
      <c r="VDT235" s="137"/>
      <c r="VDU235" s="137"/>
      <c r="VDV235" s="137"/>
      <c r="VDW235" s="137"/>
      <c r="VDX235" s="137"/>
      <c r="VDY235" s="137"/>
      <c r="VDZ235" s="137"/>
      <c r="VEA235" s="137"/>
      <c r="VEB235" s="137"/>
      <c r="VEC235" s="137"/>
      <c r="VED235" s="137"/>
      <c r="VEE235" s="137"/>
      <c r="VEF235" s="137"/>
      <c r="VEG235" s="137"/>
      <c r="VEH235" s="137"/>
      <c r="VEI235" s="137"/>
      <c r="VEJ235" s="137"/>
      <c r="VEK235" s="137"/>
      <c r="VEL235" s="137"/>
      <c r="VEM235" s="137"/>
      <c r="VEN235" s="137"/>
      <c r="VEO235" s="137"/>
      <c r="VEP235" s="137"/>
      <c r="VEQ235" s="137"/>
      <c r="VER235" s="137"/>
      <c r="VES235" s="137"/>
      <c r="VET235" s="137"/>
      <c r="VEU235" s="137"/>
      <c r="VEV235" s="137"/>
      <c r="VEW235" s="137"/>
      <c r="VEX235" s="137"/>
      <c r="VEY235" s="137"/>
      <c r="VEZ235" s="137"/>
      <c r="VFA235" s="137"/>
      <c r="VFB235" s="137"/>
      <c r="VFC235" s="137"/>
      <c r="VFD235" s="137"/>
      <c r="VFE235" s="137"/>
      <c r="VFF235" s="137"/>
      <c r="VFG235" s="137"/>
      <c r="VFH235" s="137"/>
      <c r="VFI235" s="137"/>
      <c r="VFJ235" s="137"/>
      <c r="VFK235" s="137"/>
      <c r="VFL235" s="137"/>
      <c r="VFM235" s="137"/>
      <c r="VFN235" s="137"/>
      <c r="VFO235" s="137"/>
      <c r="VFP235" s="137"/>
      <c r="VFQ235" s="137"/>
      <c r="VFR235" s="137"/>
      <c r="VFS235" s="137"/>
      <c r="VFT235" s="137"/>
      <c r="VFU235" s="137"/>
      <c r="VFV235" s="137"/>
      <c r="VFW235" s="137"/>
      <c r="VFX235" s="137"/>
      <c r="VFY235" s="137"/>
      <c r="VFZ235" s="137"/>
      <c r="VGA235" s="137"/>
      <c r="VGB235" s="137"/>
      <c r="VGC235" s="137"/>
      <c r="VGD235" s="137"/>
      <c r="VGE235" s="137"/>
      <c r="VGF235" s="137"/>
      <c r="VGG235" s="137"/>
      <c r="VGH235" s="137"/>
      <c r="VGI235" s="137"/>
      <c r="VGJ235" s="137"/>
      <c r="VGK235" s="137"/>
      <c r="VGL235" s="137"/>
      <c r="VGM235" s="137"/>
      <c r="VGN235" s="137"/>
      <c r="VGO235" s="137"/>
      <c r="VGP235" s="137"/>
      <c r="VGQ235" s="137"/>
      <c r="VGR235" s="137"/>
      <c r="VGS235" s="137"/>
      <c r="VGT235" s="137"/>
      <c r="VGU235" s="137"/>
      <c r="VGV235" s="137"/>
      <c r="VGW235" s="137"/>
      <c r="VGX235" s="137"/>
      <c r="VGY235" s="137"/>
      <c r="VGZ235" s="137"/>
      <c r="VHA235" s="137"/>
      <c r="VHB235" s="137"/>
      <c r="VHC235" s="137"/>
      <c r="VHD235" s="137"/>
      <c r="VHE235" s="137"/>
      <c r="VHF235" s="137"/>
      <c r="VHG235" s="137"/>
      <c r="VHH235" s="137"/>
      <c r="VHI235" s="137"/>
      <c r="VHJ235" s="137"/>
      <c r="VHK235" s="137"/>
      <c r="VHL235" s="137"/>
      <c r="VHM235" s="137"/>
      <c r="VHN235" s="137"/>
      <c r="VHO235" s="137"/>
      <c r="VHP235" s="137"/>
      <c r="VHQ235" s="137"/>
      <c r="VHR235" s="137"/>
      <c r="VHS235" s="137"/>
      <c r="VHT235" s="137"/>
      <c r="VHU235" s="137"/>
      <c r="VHV235" s="137"/>
      <c r="VHW235" s="137"/>
      <c r="VHX235" s="137"/>
      <c r="VHY235" s="137"/>
      <c r="VHZ235" s="137"/>
      <c r="VIA235" s="137"/>
      <c r="VIB235" s="137"/>
      <c r="VIC235" s="137"/>
      <c r="VID235" s="137"/>
      <c r="VIE235" s="137"/>
      <c r="VIF235" s="137"/>
      <c r="VIG235" s="137"/>
      <c r="VIH235" s="137"/>
      <c r="VII235" s="137"/>
      <c r="VIJ235" s="137"/>
      <c r="VIK235" s="137"/>
      <c r="VIL235" s="137"/>
      <c r="VIM235" s="137"/>
      <c r="VIN235" s="137"/>
      <c r="VIO235" s="137"/>
      <c r="VIP235" s="137"/>
      <c r="VIQ235" s="137"/>
      <c r="VIR235" s="137"/>
      <c r="VIS235" s="137"/>
      <c r="VIT235" s="137"/>
      <c r="VIU235" s="137"/>
      <c r="VIV235" s="137"/>
      <c r="VIW235" s="137"/>
      <c r="VIX235" s="137"/>
      <c r="VIY235" s="137"/>
      <c r="VIZ235" s="137"/>
      <c r="VJA235" s="137"/>
      <c r="VJB235" s="137"/>
      <c r="VJC235" s="137"/>
      <c r="VJD235" s="137"/>
      <c r="VJE235" s="137"/>
      <c r="VJF235" s="137"/>
      <c r="VJG235" s="137"/>
      <c r="VJH235" s="137"/>
      <c r="VJI235" s="137"/>
      <c r="VJJ235" s="137"/>
      <c r="VJK235" s="137"/>
      <c r="VJL235" s="137"/>
      <c r="VJM235" s="137"/>
      <c r="VJN235" s="137"/>
      <c r="VJO235" s="137"/>
      <c r="VJP235" s="137"/>
      <c r="VJQ235" s="137"/>
      <c r="VJR235" s="137"/>
      <c r="VJS235" s="137"/>
      <c r="VJT235" s="137"/>
      <c r="VJU235" s="137"/>
      <c r="VJV235" s="137"/>
      <c r="VJW235" s="137"/>
      <c r="VJX235" s="137"/>
      <c r="VJY235" s="137"/>
      <c r="VJZ235" s="137"/>
      <c r="VKA235" s="137"/>
      <c r="VKB235" s="137"/>
      <c r="VKC235" s="137"/>
      <c r="VKD235" s="137"/>
      <c r="VKE235" s="137"/>
      <c r="VKF235" s="137"/>
      <c r="VKG235" s="137"/>
      <c r="VKH235" s="137"/>
      <c r="VKI235" s="137"/>
      <c r="VKJ235" s="137"/>
      <c r="VKK235" s="137"/>
      <c r="VKL235" s="137"/>
      <c r="VKM235" s="137"/>
      <c r="VKN235" s="137"/>
      <c r="VKO235" s="137"/>
      <c r="VKP235" s="137"/>
      <c r="VKQ235" s="137"/>
      <c r="VKR235" s="137"/>
      <c r="VKS235" s="137"/>
      <c r="VKT235" s="137"/>
      <c r="VKU235" s="137"/>
      <c r="VKV235" s="137"/>
      <c r="VKW235" s="137"/>
      <c r="VKX235" s="137"/>
      <c r="VKY235" s="137"/>
      <c r="VKZ235" s="137"/>
      <c r="VLA235" s="137"/>
      <c r="VLB235" s="137"/>
      <c r="VLC235" s="137"/>
      <c r="VLD235" s="137"/>
      <c r="VLE235" s="137"/>
      <c r="VLF235" s="137"/>
      <c r="VLG235" s="137"/>
      <c r="VLH235" s="137"/>
      <c r="VLI235" s="137"/>
      <c r="VLJ235" s="137"/>
      <c r="VLK235" s="137"/>
      <c r="VLL235" s="137"/>
      <c r="VLM235" s="137"/>
      <c r="VLN235" s="137"/>
      <c r="VLO235" s="137"/>
      <c r="VLP235" s="137"/>
      <c r="VLQ235" s="137"/>
      <c r="VLR235" s="137"/>
      <c r="VLS235" s="137"/>
      <c r="VLT235" s="137"/>
      <c r="VLU235" s="137"/>
      <c r="VLV235" s="137"/>
      <c r="VLW235" s="137"/>
      <c r="VLX235" s="137"/>
      <c r="VLY235" s="137"/>
      <c r="VLZ235" s="137"/>
      <c r="VMA235" s="137"/>
      <c r="VMB235" s="137"/>
      <c r="VMC235" s="137"/>
      <c r="VMD235" s="137"/>
      <c r="VME235" s="137"/>
      <c r="VMF235" s="137"/>
      <c r="VMG235" s="137"/>
      <c r="VMH235" s="137"/>
      <c r="VMI235" s="137"/>
      <c r="VMJ235" s="137"/>
      <c r="VMK235" s="137"/>
      <c r="VML235" s="137"/>
      <c r="VMM235" s="137"/>
      <c r="VMN235" s="137"/>
      <c r="VMO235" s="137"/>
      <c r="VMP235" s="137"/>
      <c r="VMQ235" s="137"/>
      <c r="VMR235" s="137"/>
      <c r="VMS235" s="137"/>
      <c r="VMT235" s="137"/>
      <c r="VMU235" s="137"/>
      <c r="VMV235" s="137"/>
      <c r="VMW235" s="137"/>
      <c r="VMX235" s="137"/>
      <c r="VMY235" s="137"/>
      <c r="VMZ235" s="137"/>
      <c r="VNA235" s="137"/>
      <c r="VNB235" s="137"/>
      <c r="VNC235" s="137"/>
      <c r="VND235" s="137"/>
      <c r="VNE235" s="137"/>
      <c r="VNF235" s="137"/>
      <c r="VNG235" s="137"/>
      <c r="VNH235" s="137"/>
      <c r="VNI235" s="137"/>
      <c r="VNJ235" s="137"/>
      <c r="VNK235" s="137"/>
      <c r="VNL235" s="137"/>
      <c r="VNM235" s="137"/>
      <c r="VNN235" s="137"/>
      <c r="VNO235" s="137"/>
      <c r="VNP235" s="137"/>
      <c r="VNQ235" s="137"/>
      <c r="VNR235" s="137"/>
      <c r="VNS235" s="137"/>
      <c r="VNT235" s="137"/>
      <c r="VNU235" s="137"/>
      <c r="VNV235" s="137"/>
      <c r="VNW235" s="137"/>
      <c r="VNX235" s="137"/>
      <c r="VNY235" s="137"/>
      <c r="VNZ235" s="137"/>
      <c r="VOA235" s="137"/>
      <c r="VOB235" s="137"/>
      <c r="VOC235" s="137"/>
      <c r="VOD235" s="137"/>
      <c r="VOE235" s="137"/>
      <c r="VOF235" s="137"/>
      <c r="VOG235" s="137"/>
      <c r="VOH235" s="137"/>
      <c r="VOI235" s="137"/>
      <c r="VOJ235" s="137"/>
      <c r="VOK235" s="137"/>
      <c r="VOL235" s="137"/>
      <c r="VOM235" s="137"/>
      <c r="VON235" s="137"/>
      <c r="VOO235" s="137"/>
      <c r="VOP235" s="137"/>
      <c r="VOQ235" s="137"/>
      <c r="VOR235" s="137"/>
      <c r="VOS235" s="137"/>
      <c r="VOT235" s="137"/>
      <c r="VOU235" s="137"/>
      <c r="VOV235" s="137"/>
      <c r="VOW235" s="137"/>
      <c r="VOX235" s="137"/>
      <c r="VOY235" s="137"/>
      <c r="VOZ235" s="137"/>
      <c r="VPA235" s="137"/>
      <c r="VPB235" s="137"/>
      <c r="VPC235" s="137"/>
      <c r="VPD235" s="137"/>
      <c r="VPE235" s="137"/>
      <c r="VPF235" s="137"/>
      <c r="VPG235" s="137"/>
      <c r="VPH235" s="137"/>
      <c r="VPI235" s="137"/>
      <c r="VPJ235" s="137"/>
      <c r="VPK235" s="137"/>
      <c r="VPL235" s="137"/>
      <c r="VPM235" s="137"/>
      <c r="VPN235" s="137"/>
      <c r="VPO235" s="137"/>
      <c r="VPP235" s="137"/>
      <c r="VPQ235" s="137"/>
      <c r="VPR235" s="137"/>
      <c r="VPS235" s="137"/>
      <c r="VPT235" s="137"/>
      <c r="VPU235" s="137"/>
      <c r="VPV235" s="137"/>
      <c r="VPW235" s="137"/>
      <c r="VPX235" s="137"/>
      <c r="VPY235" s="137"/>
      <c r="VPZ235" s="137"/>
      <c r="VQA235" s="137"/>
      <c r="VQB235" s="137"/>
      <c r="VQC235" s="137"/>
      <c r="VQD235" s="137"/>
      <c r="VQE235" s="137"/>
      <c r="VQF235" s="137"/>
      <c r="VQG235" s="137"/>
      <c r="VQH235" s="137"/>
      <c r="VQI235" s="137"/>
      <c r="VQJ235" s="137"/>
      <c r="VQK235" s="137"/>
      <c r="VQL235" s="137"/>
      <c r="VQM235" s="137"/>
      <c r="VQN235" s="137"/>
      <c r="VQO235" s="137"/>
      <c r="VQP235" s="137"/>
      <c r="VQQ235" s="137"/>
      <c r="VQR235" s="137"/>
      <c r="VQS235" s="137"/>
      <c r="VQT235" s="137"/>
      <c r="VQU235" s="137"/>
      <c r="VQV235" s="137"/>
      <c r="VQW235" s="137"/>
      <c r="VQX235" s="137"/>
      <c r="VQY235" s="137"/>
      <c r="VQZ235" s="137"/>
      <c r="VRA235" s="137"/>
      <c r="VRB235" s="137"/>
      <c r="VRC235" s="137"/>
      <c r="VRD235" s="137"/>
      <c r="VRE235" s="137"/>
      <c r="VRF235" s="137"/>
      <c r="VRG235" s="137"/>
      <c r="VRH235" s="137"/>
      <c r="VRI235" s="137"/>
      <c r="VRJ235" s="137"/>
      <c r="VRK235" s="137"/>
      <c r="VRL235" s="137"/>
      <c r="VRM235" s="137"/>
      <c r="VRN235" s="137"/>
      <c r="VRO235" s="137"/>
      <c r="VRP235" s="137"/>
      <c r="VRQ235" s="137"/>
      <c r="VRR235" s="137"/>
      <c r="VRS235" s="137"/>
      <c r="VRT235" s="137"/>
      <c r="VRU235" s="137"/>
      <c r="VRV235" s="137"/>
      <c r="VRW235" s="137"/>
      <c r="VRX235" s="137"/>
      <c r="VRY235" s="137"/>
      <c r="VRZ235" s="137"/>
      <c r="VSA235" s="137"/>
      <c r="VSB235" s="137"/>
      <c r="VSC235" s="137"/>
      <c r="VSD235" s="137"/>
      <c r="VSE235" s="137"/>
      <c r="VSF235" s="137"/>
      <c r="VSG235" s="137"/>
      <c r="VSH235" s="137"/>
      <c r="VSI235" s="137"/>
      <c r="VSJ235" s="137"/>
      <c r="VSK235" s="137"/>
      <c r="VSL235" s="137"/>
      <c r="VSM235" s="137"/>
      <c r="VSN235" s="137"/>
      <c r="VSO235" s="137"/>
      <c r="VSP235" s="137"/>
      <c r="VSQ235" s="137"/>
      <c r="VSR235" s="137"/>
      <c r="VSS235" s="137"/>
      <c r="VST235" s="137"/>
      <c r="VSU235" s="137"/>
      <c r="VSV235" s="137"/>
      <c r="VSW235" s="137"/>
      <c r="VSX235" s="137"/>
      <c r="VSY235" s="137"/>
      <c r="VSZ235" s="137"/>
      <c r="VTA235" s="137"/>
      <c r="VTB235" s="137"/>
      <c r="VTC235" s="137"/>
      <c r="VTD235" s="137"/>
      <c r="VTE235" s="137"/>
      <c r="VTF235" s="137"/>
      <c r="VTG235" s="137"/>
      <c r="VTH235" s="137"/>
      <c r="VTI235" s="137"/>
      <c r="VTJ235" s="137"/>
      <c r="VTK235" s="137"/>
      <c r="VTL235" s="137"/>
      <c r="VTM235" s="137"/>
      <c r="VTN235" s="137"/>
      <c r="VTO235" s="137"/>
      <c r="VTP235" s="137"/>
      <c r="VTQ235" s="137"/>
      <c r="VTR235" s="137"/>
      <c r="VTS235" s="137"/>
      <c r="VTT235" s="137"/>
      <c r="VTU235" s="137"/>
      <c r="VTV235" s="137"/>
      <c r="VTW235" s="137"/>
      <c r="VTX235" s="137"/>
      <c r="VTY235" s="137"/>
      <c r="VTZ235" s="137"/>
      <c r="VUA235" s="137"/>
      <c r="VUB235" s="137"/>
      <c r="VUC235" s="137"/>
      <c r="VUD235" s="137"/>
      <c r="VUE235" s="137"/>
      <c r="VUF235" s="137"/>
      <c r="VUG235" s="137"/>
      <c r="VUH235" s="137"/>
      <c r="VUI235" s="137"/>
      <c r="VUJ235" s="137"/>
      <c r="VUK235" s="137"/>
      <c r="VUL235" s="137"/>
      <c r="VUM235" s="137"/>
      <c r="VUN235" s="137"/>
      <c r="VUO235" s="137"/>
      <c r="VUP235" s="137"/>
      <c r="VUQ235" s="137"/>
      <c r="VUR235" s="137"/>
      <c r="VUS235" s="137"/>
      <c r="VUT235" s="137"/>
      <c r="VUU235" s="137"/>
      <c r="VUV235" s="137"/>
      <c r="VUW235" s="137"/>
      <c r="VUX235" s="137"/>
      <c r="VUY235" s="137"/>
      <c r="VUZ235" s="137"/>
      <c r="VVA235" s="137"/>
      <c r="VVB235" s="137"/>
      <c r="VVC235" s="137"/>
      <c r="VVD235" s="137"/>
      <c r="VVE235" s="137"/>
      <c r="VVF235" s="137"/>
      <c r="VVG235" s="137"/>
      <c r="VVH235" s="137"/>
      <c r="VVI235" s="137"/>
      <c r="VVJ235" s="137"/>
      <c r="VVK235" s="137"/>
      <c r="VVL235" s="137"/>
      <c r="VVM235" s="137"/>
      <c r="VVN235" s="137"/>
      <c r="VVO235" s="137"/>
      <c r="VVP235" s="137"/>
      <c r="VVQ235" s="137"/>
      <c r="VVR235" s="137"/>
      <c r="VVS235" s="137"/>
      <c r="VVT235" s="137"/>
      <c r="VVU235" s="137"/>
      <c r="VVV235" s="137"/>
      <c r="VVW235" s="137"/>
      <c r="VVX235" s="137"/>
      <c r="VVY235" s="137"/>
      <c r="VVZ235" s="137"/>
      <c r="VWA235" s="137"/>
      <c r="VWB235" s="137"/>
      <c r="VWC235" s="137"/>
      <c r="VWD235" s="137"/>
      <c r="VWE235" s="137"/>
      <c r="VWF235" s="137"/>
      <c r="VWG235" s="137"/>
      <c r="VWH235" s="137"/>
      <c r="VWI235" s="137"/>
      <c r="VWJ235" s="137"/>
      <c r="VWK235" s="137"/>
      <c r="VWL235" s="137"/>
      <c r="VWM235" s="137"/>
      <c r="VWN235" s="137"/>
      <c r="VWO235" s="137"/>
      <c r="VWP235" s="137"/>
      <c r="VWQ235" s="137"/>
      <c r="VWR235" s="137"/>
      <c r="VWS235" s="137"/>
      <c r="VWT235" s="137"/>
      <c r="VWU235" s="137"/>
      <c r="VWV235" s="137"/>
      <c r="VWW235" s="137"/>
      <c r="VWX235" s="137"/>
      <c r="VWY235" s="137"/>
      <c r="VWZ235" s="137"/>
      <c r="VXA235" s="137"/>
      <c r="VXB235" s="137"/>
      <c r="VXC235" s="137"/>
      <c r="VXD235" s="137"/>
      <c r="VXE235" s="137"/>
      <c r="VXF235" s="137"/>
      <c r="VXG235" s="137"/>
      <c r="VXH235" s="137"/>
      <c r="VXI235" s="137"/>
      <c r="VXJ235" s="137"/>
      <c r="VXK235" s="137"/>
      <c r="VXL235" s="137"/>
      <c r="VXM235" s="137"/>
      <c r="VXN235" s="137"/>
      <c r="VXO235" s="137"/>
      <c r="VXP235" s="137"/>
      <c r="VXQ235" s="137"/>
      <c r="VXR235" s="137"/>
      <c r="VXS235" s="137"/>
      <c r="VXT235" s="137"/>
      <c r="VXU235" s="137"/>
      <c r="VXV235" s="137"/>
      <c r="VXW235" s="137"/>
      <c r="VXX235" s="137"/>
      <c r="VXY235" s="137"/>
      <c r="VXZ235" s="137"/>
      <c r="VYA235" s="137"/>
      <c r="VYB235" s="137"/>
      <c r="VYC235" s="137"/>
      <c r="VYD235" s="137"/>
      <c r="VYE235" s="137"/>
      <c r="VYF235" s="137"/>
      <c r="VYG235" s="137"/>
      <c r="VYH235" s="137"/>
      <c r="VYI235" s="137"/>
      <c r="VYJ235" s="137"/>
      <c r="VYK235" s="137"/>
      <c r="VYL235" s="137"/>
      <c r="VYM235" s="137"/>
      <c r="VYN235" s="137"/>
      <c r="VYO235" s="137"/>
      <c r="VYP235" s="137"/>
      <c r="VYQ235" s="137"/>
      <c r="VYR235" s="137"/>
      <c r="VYS235" s="137"/>
      <c r="VYT235" s="137"/>
      <c r="VYU235" s="137"/>
      <c r="VYV235" s="137"/>
      <c r="VYW235" s="137"/>
      <c r="VYX235" s="137"/>
      <c r="VYY235" s="137"/>
      <c r="VYZ235" s="137"/>
      <c r="VZA235" s="137"/>
      <c r="VZB235" s="137"/>
      <c r="VZC235" s="137"/>
      <c r="VZD235" s="137"/>
      <c r="VZE235" s="137"/>
      <c r="VZF235" s="137"/>
      <c r="VZG235" s="137"/>
      <c r="VZH235" s="137"/>
      <c r="VZI235" s="137"/>
      <c r="VZJ235" s="137"/>
      <c r="VZK235" s="137"/>
      <c r="VZL235" s="137"/>
      <c r="VZM235" s="137"/>
      <c r="VZN235" s="137"/>
      <c r="VZO235" s="137"/>
      <c r="VZP235" s="137"/>
      <c r="VZQ235" s="137"/>
      <c r="VZR235" s="137"/>
      <c r="VZS235" s="137"/>
      <c r="VZT235" s="137"/>
      <c r="VZU235" s="137"/>
      <c r="VZV235" s="137"/>
      <c r="VZW235" s="137"/>
      <c r="VZX235" s="137"/>
      <c r="VZY235" s="137"/>
      <c r="VZZ235" s="137"/>
      <c r="WAA235" s="137"/>
      <c r="WAB235" s="137"/>
      <c r="WAC235" s="137"/>
      <c r="WAD235" s="137"/>
      <c r="WAE235" s="137"/>
      <c r="WAF235" s="137"/>
      <c r="WAG235" s="137"/>
      <c r="WAH235" s="137"/>
      <c r="WAI235" s="137"/>
      <c r="WAJ235" s="137"/>
      <c r="WAK235" s="137"/>
      <c r="WAL235" s="137"/>
      <c r="WAM235" s="137"/>
      <c r="WAN235" s="137"/>
      <c r="WAO235" s="137"/>
      <c r="WAP235" s="137"/>
      <c r="WAQ235" s="137"/>
      <c r="WAR235" s="137"/>
      <c r="WAS235" s="137"/>
      <c r="WAT235" s="137"/>
      <c r="WAU235" s="137"/>
      <c r="WAV235" s="137"/>
      <c r="WAW235" s="137"/>
      <c r="WAX235" s="137"/>
      <c r="WAY235" s="137"/>
      <c r="WAZ235" s="137"/>
      <c r="WBA235" s="137"/>
      <c r="WBB235" s="137"/>
      <c r="WBC235" s="137"/>
      <c r="WBD235" s="137"/>
      <c r="WBE235" s="137"/>
      <c r="WBF235" s="137"/>
      <c r="WBG235" s="137"/>
      <c r="WBH235" s="137"/>
      <c r="WBI235" s="137"/>
      <c r="WBJ235" s="137"/>
      <c r="WBK235" s="137"/>
      <c r="WBL235" s="137"/>
      <c r="WBM235" s="137"/>
      <c r="WBN235" s="137"/>
      <c r="WBO235" s="137"/>
      <c r="WBP235" s="137"/>
      <c r="WBQ235" s="137"/>
      <c r="WBR235" s="137"/>
      <c r="WBS235" s="137"/>
      <c r="WBT235" s="137"/>
      <c r="WBU235" s="137"/>
      <c r="WBV235" s="137"/>
      <c r="WBW235" s="137"/>
      <c r="WBX235" s="137"/>
      <c r="WBY235" s="137"/>
      <c r="WBZ235" s="137"/>
      <c r="WCA235" s="137"/>
      <c r="WCB235" s="137"/>
      <c r="WCC235" s="137"/>
      <c r="WCD235" s="137"/>
      <c r="WCE235" s="137"/>
      <c r="WCF235" s="137"/>
      <c r="WCG235" s="137"/>
      <c r="WCH235" s="137"/>
      <c r="WCI235" s="137"/>
      <c r="WCJ235" s="137"/>
      <c r="WCK235" s="137"/>
      <c r="WCL235" s="137"/>
      <c r="WCM235" s="137"/>
      <c r="WCN235" s="137"/>
      <c r="WCO235" s="137"/>
      <c r="WCP235" s="137"/>
      <c r="WCQ235" s="137"/>
      <c r="WCR235" s="137"/>
      <c r="WCS235" s="137"/>
      <c r="WCT235" s="137"/>
      <c r="WCU235" s="137"/>
      <c r="WCV235" s="137"/>
      <c r="WCW235" s="137"/>
      <c r="WCX235" s="137"/>
      <c r="WCY235" s="137"/>
      <c r="WCZ235" s="137"/>
      <c r="WDA235" s="137"/>
      <c r="WDB235" s="137"/>
      <c r="WDC235" s="137"/>
      <c r="WDD235" s="137"/>
      <c r="WDE235" s="137"/>
      <c r="WDF235" s="137"/>
      <c r="WDG235" s="137"/>
      <c r="WDH235" s="137"/>
      <c r="WDI235" s="137"/>
      <c r="WDJ235" s="137"/>
      <c r="WDK235" s="137"/>
      <c r="WDL235" s="137"/>
      <c r="WDM235" s="137"/>
      <c r="WDN235" s="137"/>
      <c r="WDO235" s="137"/>
      <c r="WDP235" s="137"/>
      <c r="WDQ235" s="137"/>
      <c r="WDR235" s="137"/>
      <c r="WDS235" s="137"/>
      <c r="WDT235" s="137"/>
      <c r="WDU235" s="137"/>
      <c r="WDV235" s="137"/>
      <c r="WDW235" s="137"/>
      <c r="WDX235" s="137"/>
      <c r="WDY235" s="137"/>
      <c r="WDZ235" s="137"/>
      <c r="WEA235" s="137"/>
      <c r="WEB235" s="137"/>
      <c r="WEC235" s="137"/>
      <c r="WED235" s="137"/>
      <c r="WEE235" s="137"/>
      <c r="WEF235" s="137"/>
      <c r="WEG235" s="137"/>
      <c r="WEH235" s="137"/>
      <c r="WEI235" s="137"/>
      <c r="WEJ235" s="137"/>
      <c r="WEK235" s="137"/>
      <c r="WEL235" s="137"/>
      <c r="WEM235" s="137"/>
      <c r="WEN235" s="137"/>
      <c r="WEO235" s="137"/>
      <c r="WEP235" s="137"/>
      <c r="WEQ235" s="137"/>
      <c r="WER235" s="137"/>
      <c r="WES235" s="137"/>
      <c r="WET235" s="137"/>
      <c r="WEU235" s="137"/>
      <c r="WEV235" s="137"/>
      <c r="WEW235" s="137"/>
      <c r="WEX235" s="137"/>
      <c r="WEY235" s="137"/>
      <c r="WEZ235" s="137"/>
      <c r="WFA235" s="137"/>
      <c r="WFB235" s="137"/>
      <c r="WFC235" s="137"/>
      <c r="WFD235" s="137"/>
      <c r="WFE235" s="137"/>
      <c r="WFF235" s="137"/>
      <c r="WFG235" s="137"/>
      <c r="WFH235" s="137"/>
      <c r="WFI235" s="137"/>
      <c r="WFJ235" s="137"/>
      <c r="WFK235" s="137"/>
      <c r="WFL235" s="137"/>
      <c r="WFM235" s="137"/>
      <c r="WFN235" s="137"/>
      <c r="WFO235" s="137"/>
      <c r="WFP235" s="137"/>
      <c r="WFQ235" s="137"/>
      <c r="WFR235" s="137"/>
      <c r="WFS235" s="137"/>
      <c r="WFT235" s="137"/>
      <c r="WFU235" s="137"/>
      <c r="WFV235" s="137"/>
      <c r="WFW235" s="137"/>
      <c r="WFX235" s="137"/>
      <c r="WFY235" s="137"/>
      <c r="WFZ235" s="137"/>
      <c r="WGA235" s="137"/>
      <c r="WGB235" s="137"/>
      <c r="WGC235" s="137"/>
      <c r="WGD235" s="137"/>
      <c r="WGE235" s="137"/>
      <c r="WGF235" s="137"/>
      <c r="WGG235" s="137"/>
      <c r="WGH235" s="137"/>
      <c r="WGI235" s="137"/>
      <c r="WGJ235" s="137"/>
      <c r="WGK235" s="137"/>
      <c r="WGL235" s="137"/>
      <c r="WGM235" s="137"/>
      <c r="WGN235" s="137"/>
      <c r="WGO235" s="137"/>
      <c r="WGP235" s="137"/>
      <c r="WGQ235" s="137"/>
      <c r="WGR235" s="137"/>
      <c r="WGS235" s="137"/>
      <c r="WGT235" s="137"/>
      <c r="WGU235" s="137"/>
      <c r="WGV235" s="137"/>
      <c r="WGW235" s="137"/>
      <c r="WGX235" s="137"/>
      <c r="WGY235" s="137"/>
      <c r="WGZ235" s="137"/>
      <c r="WHA235" s="137"/>
      <c r="WHB235" s="137"/>
      <c r="WHC235" s="137"/>
      <c r="WHD235" s="137"/>
      <c r="WHE235" s="137"/>
      <c r="WHF235" s="137"/>
      <c r="WHG235" s="137"/>
      <c r="WHH235" s="137"/>
      <c r="WHI235" s="137"/>
      <c r="WHJ235" s="137"/>
      <c r="WHK235" s="137"/>
      <c r="WHL235" s="137"/>
      <c r="WHM235" s="137"/>
      <c r="WHN235" s="137"/>
      <c r="WHO235" s="137"/>
      <c r="WHP235" s="137"/>
      <c r="WHQ235" s="137"/>
      <c r="WHR235" s="137"/>
      <c r="WHS235" s="137"/>
      <c r="WHT235" s="137"/>
      <c r="WHU235" s="137"/>
      <c r="WHV235" s="137"/>
      <c r="WHW235" s="137"/>
      <c r="WHX235" s="137"/>
      <c r="WHY235" s="137"/>
      <c r="WHZ235" s="137"/>
      <c r="WIA235" s="137"/>
      <c r="WIB235" s="137"/>
      <c r="WIC235" s="137"/>
      <c r="WID235" s="137"/>
      <c r="WIE235" s="137"/>
      <c r="WIF235" s="137"/>
      <c r="WIG235" s="137"/>
      <c r="WIH235" s="137"/>
      <c r="WII235" s="137"/>
      <c r="WIJ235" s="137"/>
      <c r="WIK235" s="137"/>
      <c r="WIL235" s="137"/>
      <c r="WIM235" s="137"/>
      <c r="WIN235" s="137"/>
      <c r="WIO235" s="137"/>
      <c r="WIP235" s="137"/>
      <c r="WIQ235" s="137"/>
      <c r="WIR235" s="137"/>
      <c r="WIS235" s="137"/>
      <c r="WIT235" s="137"/>
      <c r="WIU235" s="137"/>
      <c r="WIV235" s="137"/>
      <c r="WIW235" s="137"/>
      <c r="WIX235" s="137"/>
      <c r="WIY235" s="137"/>
      <c r="WIZ235" s="137"/>
      <c r="WJA235" s="137"/>
      <c r="WJB235" s="137"/>
      <c r="WJC235" s="137"/>
      <c r="WJD235" s="137"/>
      <c r="WJE235" s="137"/>
      <c r="WJF235" s="137"/>
      <c r="WJG235" s="137"/>
      <c r="WJH235" s="137"/>
      <c r="WJI235" s="137"/>
      <c r="WJJ235" s="137"/>
      <c r="WJK235" s="137"/>
      <c r="WJL235" s="137"/>
      <c r="WJM235" s="137"/>
      <c r="WJN235" s="137"/>
      <c r="WJO235" s="137"/>
      <c r="WJP235" s="137"/>
      <c r="WJQ235" s="137"/>
      <c r="WJR235" s="137"/>
      <c r="WJS235" s="137"/>
      <c r="WJT235" s="137"/>
      <c r="WJU235" s="137"/>
      <c r="WJV235" s="137"/>
      <c r="WJW235" s="137"/>
      <c r="WJX235" s="137"/>
      <c r="WJY235" s="137"/>
      <c r="WJZ235" s="137"/>
      <c r="WKA235" s="137"/>
      <c r="WKB235" s="137"/>
      <c r="WKC235" s="137"/>
      <c r="WKD235" s="137"/>
      <c r="WKE235" s="137"/>
      <c r="WKF235" s="137"/>
      <c r="WKG235" s="137"/>
      <c r="WKH235" s="137"/>
      <c r="WKI235" s="137"/>
      <c r="WKJ235" s="137"/>
      <c r="WKK235" s="137"/>
      <c r="WKL235" s="137"/>
      <c r="WKM235" s="137"/>
      <c r="WKN235" s="137"/>
      <c r="WKO235" s="137"/>
      <c r="WKP235" s="137"/>
      <c r="WKQ235" s="137"/>
      <c r="WKR235" s="137"/>
      <c r="WKS235" s="137"/>
      <c r="WKT235" s="137"/>
      <c r="WKU235" s="137"/>
      <c r="WKV235" s="137"/>
      <c r="WKW235" s="137"/>
      <c r="WKX235" s="137"/>
      <c r="WKY235" s="137"/>
      <c r="WKZ235" s="137"/>
      <c r="WLA235" s="137"/>
      <c r="WLB235" s="137"/>
      <c r="WLC235" s="137"/>
      <c r="WLD235" s="137"/>
      <c r="WLE235" s="137"/>
      <c r="WLF235" s="137"/>
      <c r="WLG235" s="137"/>
      <c r="WLH235" s="137"/>
      <c r="WLI235" s="137"/>
      <c r="WLJ235" s="137"/>
      <c r="WLK235" s="137"/>
      <c r="WLL235" s="137"/>
      <c r="WLM235" s="137"/>
      <c r="WLN235" s="137"/>
      <c r="WLO235" s="137"/>
      <c r="WLP235" s="137"/>
      <c r="WLQ235" s="137"/>
      <c r="WLR235" s="137"/>
      <c r="WLS235" s="137"/>
      <c r="WLT235" s="137"/>
      <c r="WLU235" s="137"/>
      <c r="WLV235" s="137"/>
      <c r="WLW235" s="137"/>
      <c r="WLX235" s="137"/>
      <c r="WLY235" s="137"/>
      <c r="WLZ235" s="137"/>
      <c r="WMA235" s="137"/>
      <c r="WMB235" s="137"/>
      <c r="WMC235" s="137"/>
      <c r="WMD235" s="137"/>
      <c r="WME235" s="137"/>
      <c r="WMF235" s="137"/>
      <c r="WMG235" s="137"/>
      <c r="WMH235" s="137"/>
      <c r="WMI235" s="137"/>
      <c r="WMJ235" s="137"/>
      <c r="WMK235" s="137"/>
      <c r="WML235" s="137"/>
      <c r="WMM235" s="137"/>
      <c r="WMN235" s="137"/>
      <c r="WMO235" s="137"/>
      <c r="WMP235" s="137"/>
      <c r="WMQ235" s="137"/>
      <c r="WMR235" s="137"/>
      <c r="WMS235" s="137"/>
      <c r="WMT235" s="137"/>
      <c r="WMU235" s="137"/>
      <c r="WMV235" s="137"/>
      <c r="WMW235" s="137"/>
      <c r="WMX235" s="137"/>
      <c r="WMY235" s="137"/>
      <c r="WMZ235" s="137"/>
      <c r="WNA235" s="137"/>
      <c r="WNB235" s="137"/>
      <c r="WNC235" s="137"/>
      <c r="WND235" s="137"/>
      <c r="WNE235" s="137"/>
      <c r="WNF235" s="137"/>
      <c r="WNG235" s="137"/>
      <c r="WNH235" s="137"/>
      <c r="WNI235" s="137"/>
      <c r="WNJ235" s="137"/>
      <c r="WNK235" s="137"/>
      <c r="WNL235" s="137"/>
      <c r="WNM235" s="137"/>
      <c r="WNN235" s="137"/>
      <c r="WNO235" s="137"/>
      <c r="WNP235" s="137"/>
      <c r="WNQ235" s="137"/>
      <c r="WNR235" s="137"/>
      <c r="WNS235" s="137"/>
      <c r="WNT235" s="137"/>
      <c r="WNU235" s="137"/>
      <c r="WNV235" s="137"/>
      <c r="WNW235" s="137"/>
      <c r="WNX235" s="137"/>
      <c r="WNY235" s="137"/>
      <c r="WNZ235" s="137"/>
      <c r="WOA235" s="137"/>
      <c r="WOB235" s="137"/>
      <c r="WOC235" s="137"/>
      <c r="WOD235" s="137"/>
      <c r="WOE235" s="137"/>
      <c r="WOF235" s="137"/>
      <c r="WOG235" s="137"/>
      <c r="WOH235" s="137"/>
      <c r="WOI235" s="137"/>
      <c r="WOJ235" s="137"/>
      <c r="WOK235" s="137"/>
      <c r="WOL235" s="137"/>
      <c r="WOM235" s="137"/>
      <c r="WON235" s="137"/>
      <c r="WOO235" s="137"/>
      <c r="WOP235" s="137"/>
      <c r="WOQ235" s="137"/>
      <c r="WOR235" s="137"/>
      <c r="WOS235" s="137"/>
      <c r="WOT235" s="137"/>
      <c r="WOU235" s="137"/>
      <c r="WOV235" s="137"/>
      <c r="WOW235" s="137"/>
      <c r="WOX235" s="137"/>
      <c r="WOY235" s="137"/>
      <c r="WOZ235" s="137"/>
      <c r="WPA235" s="137"/>
      <c r="WPB235" s="137"/>
      <c r="WPC235" s="137"/>
      <c r="WPD235" s="137"/>
      <c r="WPE235" s="137"/>
      <c r="WPF235" s="137"/>
      <c r="WPG235" s="137"/>
      <c r="WPH235" s="137"/>
      <c r="WPI235" s="137"/>
      <c r="WPJ235" s="137"/>
      <c r="WPK235" s="137"/>
      <c r="WPL235" s="137"/>
      <c r="WPM235" s="137"/>
      <c r="WPN235" s="137"/>
      <c r="WPO235" s="137"/>
      <c r="WPP235" s="137"/>
      <c r="WPQ235" s="137"/>
      <c r="WPR235" s="137"/>
      <c r="WPS235" s="137"/>
      <c r="WPT235" s="137"/>
      <c r="WPU235" s="137"/>
      <c r="WPV235" s="137"/>
      <c r="WPW235" s="137"/>
      <c r="WPX235" s="137"/>
      <c r="WPY235" s="137"/>
      <c r="WPZ235" s="137"/>
      <c r="WQA235" s="137"/>
      <c r="WQB235" s="137"/>
      <c r="WQC235" s="137"/>
      <c r="WQD235" s="137"/>
      <c r="WQE235" s="137"/>
      <c r="WQF235" s="137"/>
      <c r="WQG235" s="137"/>
      <c r="WQH235" s="137"/>
      <c r="WQI235" s="137"/>
      <c r="WQJ235" s="137"/>
      <c r="WQK235" s="137"/>
      <c r="WQL235" s="137"/>
      <c r="WQM235" s="137"/>
      <c r="WQN235" s="137"/>
      <c r="WQO235" s="137"/>
      <c r="WQP235" s="137"/>
      <c r="WQQ235" s="137"/>
      <c r="WQR235" s="137"/>
      <c r="WQS235" s="137"/>
      <c r="WQT235" s="137"/>
      <c r="WQU235" s="137"/>
      <c r="WQV235" s="137"/>
      <c r="WQW235" s="137"/>
      <c r="WQX235" s="137"/>
      <c r="WQY235" s="137"/>
      <c r="WQZ235" s="137"/>
      <c r="WRA235" s="137"/>
      <c r="WRB235" s="137"/>
      <c r="WRC235" s="137"/>
      <c r="WRD235" s="137"/>
      <c r="WRE235" s="137"/>
      <c r="WRF235" s="137"/>
      <c r="WRG235" s="137"/>
      <c r="WRH235" s="137"/>
      <c r="WRI235" s="137"/>
      <c r="WRJ235" s="137"/>
      <c r="WRK235" s="137"/>
      <c r="WRL235" s="137"/>
      <c r="WRM235" s="137"/>
      <c r="WRN235" s="137"/>
      <c r="WRO235" s="137"/>
      <c r="WRP235" s="137"/>
      <c r="WRQ235" s="137"/>
      <c r="WRR235" s="137"/>
      <c r="WRS235" s="137"/>
      <c r="WRT235" s="137"/>
      <c r="WRU235" s="137"/>
      <c r="WRV235" s="137"/>
      <c r="WRW235" s="137"/>
      <c r="WRX235" s="137"/>
      <c r="WRY235" s="137"/>
      <c r="WRZ235" s="137"/>
      <c r="WSA235" s="137"/>
      <c r="WSB235" s="137"/>
      <c r="WSC235" s="137"/>
      <c r="WSD235" s="137"/>
      <c r="WSE235" s="137"/>
      <c r="WSF235" s="137"/>
      <c r="WSG235" s="137"/>
      <c r="WSH235" s="137"/>
      <c r="WSI235" s="137"/>
      <c r="WSJ235" s="137"/>
      <c r="WSK235" s="137"/>
      <c r="WSL235" s="137"/>
      <c r="WSM235" s="137"/>
      <c r="WSN235" s="137"/>
      <c r="WSO235" s="137"/>
      <c r="WSP235" s="137"/>
      <c r="WSQ235" s="137"/>
      <c r="WSR235" s="137"/>
      <c r="WSS235" s="137"/>
      <c r="WST235" s="137"/>
      <c r="WSU235" s="137"/>
      <c r="WSV235" s="137"/>
      <c r="WSW235" s="137"/>
      <c r="WSX235" s="137"/>
      <c r="WSY235" s="137"/>
      <c r="WSZ235" s="137"/>
      <c r="WTA235" s="137"/>
      <c r="WTB235" s="137"/>
      <c r="WTC235" s="137"/>
      <c r="WTD235" s="137"/>
      <c r="WTE235" s="137"/>
      <c r="WTF235" s="137"/>
      <c r="WTG235" s="137"/>
      <c r="WTH235" s="137"/>
      <c r="WTI235" s="137"/>
      <c r="WTJ235" s="137"/>
      <c r="WTK235" s="137"/>
      <c r="WTL235" s="137"/>
      <c r="WTM235" s="137"/>
      <c r="WTN235" s="137"/>
      <c r="WTO235" s="137"/>
      <c r="WTP235" s="137"/>
      <c r="WTQ235" s="137"/>
      <c r="WTR235" s="137"/>
      <c r="WTS235" s="137"/>
      <c r="WTT235" s="137"/>
      <c r="WTU235" s="137"/>
      <c r="WTV235" s="137"/>
      <c r="WTW235" s="137"/>
      <c r="WTX235" s="137"/>
      <c r="WTY235" s="137"/>
      <c r="WTZ235" s="137"/>
      <c r="WUA235" s="137"/>
      <c r="WUB235" s="137"/>
      <c r="WUC235" s="137"/>
      <c r="WUD235" s="137"/>
      <c r="WUE235" s="137"/>
      <c r="WUF235" s="137"/>
      <c r="WUG235" s="137"/>
      <c r="WUH235" s="137"/>
      <c r="WUI235" s="137"/>
      <c r="WUJ235" s="137"/>
      <c r="WUK235" s="137"/>
      <c r="WUL235" s="137"/>
      <c r="WUM235" s="137"/>
      <c r="WUN235" s="137"/>
      <c r="WUO235" s="137"/>
      <c r="WUP235" s="137"/>
      <c r="WUQ235" s="137"/>
      <c r="WUR235" s="137"/>
      <c r="WUS235" s="137"/>
      <c r="WUT235" s="137"/>
      <c r="WUU235" s="137"/>
      <c r="WUV235" s="137"/>
      <c r="WUW235" s="137"/>
      <c r="WUX235" s="137"/>
      <c r="WUY235" s="137"/>
      <c r="WUZ235" s="137"/>
      <c r="WVA235" s="137"/>
      <c r="WVB235" s="137"/>
      <c r="WVC235" s="137"/>
      <c r="WVD235" s="137"/>
      <c r="WVE235" s="137"/>
      <c r="WVF235" s="137"/>
      <c r="WVG235" s="137"/>
      <c r="WVH235" s="137"/>
      <c r="WVI235" s="137"/>
      <c r="WVJ235" s="137"/>
      <c r="WVK235" s="137"/>
      <c r="WVL235" s="137"/>
      <c r="WVM235" s="137"/>
      <c r="WVN235" s="137"/>
      <c r="WVO235" s="137"/>
      <c r="WVP235" s="137"/>
      <c r="WVQ235" s="137"/>
      <c r="WVR235" s="137"/>
      <c r="WVS235" s="137"/>
    </row>
    <row r="236" spans="1:16139" s="135" customFormat="1" ht="53.25" customHeight="1">
      <c r="A236" s="127">
        <v>7729314745</v>
      </c>
      <c r="B236" s="90" t="s">
        <v>278</v>
      </c>
      <c r="C236" s="90" t="s">
        <v>110</v>
      </c>
      <c r="D236" s="90" t="s">
        <v>287</v>
      </c>
      <c r="E236" s="90"/>
      <c r="F236" s="90"/>
      <c r="G236" s="91">
        <f>'2023'!G246</f>
        <v>31.082999999999998</v>
      </c>
      <c r="H236" s="91">
        <f>'2023'!H246</f>
        <v>12.933999999999999</v>
      </c>
      <c r="I236" s="91">
        <f>'2023'!I246</f>
        <v>6.4669999999999996</v>
      </c>
      <c r="J236" s="91">
        <f>'2023'!J246</f>
        <v>19.401</v>
      </c>
      <c r="K236" s="91">
        <f t="shared" si="61"/>
        <v>69.884999999999991</v>
      </c>
      <c r="L236" s="129">
        <v>10281.90983649485</v>
      </c>
      <c r="M236" s="92">
        <v>10665.508776406921</v>
      </c>
      <c r="N236" s="129">
        <f>'2024'!N236</f>
        <v>1590.83</v>
      </c>
      <c r="O236" s="92">
        <f t="shared" si="66"/>
        <v>1654.4631999999999</v>
      </c>
      <c r="P236" s="93">
        <f t="shared" si="62"/>
        <v>270144.83455776941</v>
      </c>
      <c r="Q236" s="93">
        <f t="shared" si="63"/>
        <v>112410.42660522438</v>
      </c>
      <c r="R236" s="93">
        <f t="shared" si="63"/>
        <v>58274.431742623558</v>
      </c>
      <c r="S236" s="93">
        <f t="shared" si="64"/>
        <v>174823.29522787067</v>
      </c>
      <c r="T236" s="93">
        <f t="shared" si="65"/>
        <v>615652.98813348799</v>
      </c>
      <c r="U236" s="133"/>
      <c r="V236" s="131"/>
      <c r="W236" s="131"/>
      <c r="X236" s="95"/>
      <c r="Y236" s="95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34"/>
      <c r="CO236" s="134"/>
      <c r="CP236" s="134"/>
      <c r="CQ236" s="134"/>
      <c r="CR236" s="134"/>
      <c r="CS236" s="134"/>
      <c r="CT236" s="134"/>
      <c r="CU236" s="134"/>
      <c r="CV236" s="134"/>
      <c r="CW236" s="134"/>
      <c r="CX236" s="134"/>
      <c r="CY236" s="134"/>
      <c r="CZ236" s="134"/>
      <c r="DA236" s="134"/>
      <c r="DB236" s="134"/>
      <c r="DC236" s="134"/>
      <c r="DD236" s="134"/>
      <c r="DE236" s="134"/>
      <c r="DF236" s="134"/>
      <c r="DG236" s="134"/>
      <c r="DH236" s="134"/>
      <c r="DI236" s="134"/>
      <c r="DJ236" s="134"/>
      <c r="DK236" s="134"/>
      <c r="DL236" s="134"/>
      <c r="DM236" s="134"/>
      <c r="DN236" s="134"/>
      <c r="DO236" s="134"/>
      <c r="DP236" s="134"/>
      <c r="DQ236" s="134"/>
      <c r="DR236" s="134"/>
      <c r="DS236" s="134"/>
      <c r="DT236" s="134"/>
      <c r="DU236" s="134"/>
      <c r="DV236" s="134"/>
      <c r="DW236" s="134"/>
      <c r="DX236" s="134"/>
      <c r="DY236" s="134"/>
      <c r="DZ236" s="134"/>
      <c r="EA236" s="134"/>
      <c r="EB236" s="134"/>
      <c r="EC236" s="134"/>
      <c r="ED236" s="134"/>
      <c r="EE236" s="134"/>
      <c r="EF236" s="134"/>
      <c r="EG236" s="134"/>
      <c r="EH236" s="134"/>
      <c r="EI236" s="134"/>
      <c r="EJ236" s="134"/>
      <c r="EK236" s="134"/>
      <c r="EL236" s="134"/>
      <c r="EM236" s="134"/>
      <c r="EN236" s="134"/>
      <c r="EO236" s="134"/>
      <c r="EP236" s="134"/>
      <c r="EQ236" s="134"/>
      <c r="ER236" s="134"/>
      <c r="ES236" s="134"/>
      <c r="ET236" s="134"/>
      <c r="EU236" s="134"/>
      <c r="EV236" s="134"/>
      <c r="EW236" s="134"/>
      <c r="EX236" s="134"/>
      <c r="EY236" s="134"/>
      <c r="EZ236" s="134"/>
      <c r="FA236" s="134"/>
      <c r="FB236" s="134"/>
      <c r="FC236" s="134"/>
      <c r="FD236" s="134"/>
      <c r="FE236" s="134"/>
      <c r="FF236" s="134"/>
      <c r="FG236" s="134"/>
      <c r="FH236" s="134"/>
      <c r="FI236" s="134"/>
      <c r="FJ236" s="134"/>
      <c r="FK236" s="134"/>
      <c r="FL236" s="134"/>
      <c r="FM236" s="134"/>
      <c r="FN236" s="134"/>
      <c r="FO236" s="134"/>
      <c r="FP236" s="134"/>
      <c r="FQ236" s="134"/>
      <c r="FR236" s="134"/>
      <c r="FS236" s="134"/>
      <c r="FT236" s="134"/>
      <c r="FU236" s="134"/>
      <c r="FV236" s="134"/>
      <c r="FW236" s="134"/>
      <c r="FX236" s="134"/>
      <c r="FY236" s="134"/>
      <c r="FZ236" s="134"/>
      <c r="GA236" s="134"/>
      <c r="GB236" s="134"/>
      <c r="GC236" s="132"/>
      <c r="GD236" s="132"/>
      <c r="GE236" s="132"/>
      <c r="GF236" s="132"/>
      <c r="GG236" s="132"/>
      <c r="GH236" s="132"/>
      <c r="GI236" s="132"/>
      <c r="GJ236" s="132"/>
      <c r="GK236" s="132"/>
      <c r="GL236" s="132"/>
      <c r="GM236" s="132"/>
      <c r="GN236" s="132"/>
      <c r="GO236" s="132"/>
      <c r="GP236" s="132"/>
      <c r="GQ236" s="132"/>
      <c r="GR236" s="132"/>
      <c r="GS236" s="132"/>
      <c r="GT236" s="132"/>
      <c r="GU236" s="132"/>
      <c r="GV236" s="132"/>
      <c r="GW236" s="132"/>
      <c r="GX236" s="132"/>
      <c r="GY236" s="132"/>
      <c r="GZ236" s="132"/>
      <c r="HA236" s="132"/>
      <c r="HB236" s="132"/>
      <c r="HC236" s="132"/>
      <c r="HD236" s="132"/>
      <c r="HE236" s="132"/>
      <c r="HF236" s="132"/>
      <c r="HG236" s="132"/>
      <c r="HH236" s="132"/>
      <c r="HI236" s="132"/>
      <c r="HJ236" s="132"/>
      <c r="HK236" s="132"/>
      <c r="HL236" s="132"/>
      <c r="HM236" s="132"/>
      <c r="HN236" s="132"/>
      <c r="HO236" s="132"/>
      <c r="HP236" s="132"/>
      <c r="HQ236" s="132"/>
      <c r="HR236" s="132"/>
      <c r="HS236" s="132"/>
      <c r="HT236" s="132"/>
      <c r="HU236" s="132"/>
      <c r="HV236" s="132"/>
      <c r="HW236" s="132"/>
      <c r="HX236" s="132"/>
      <c r="HY236" s="132"/>
      <c r="HZ236" s="132"/>
      <c r="IA236" s="132"/>
      <c r="IB236" s="132"/>
      <c r="IC236" s="132"/>
      <c r="ID236" s="132"/>
      <c r="IE236" s="132"/>
      <c r="IF236" s="132"/>
      <c r="IG236" s="132"/>
      <c r="IH236" s="132"/>
      <c r="II236" s="132"/>
      <c r="IJ236" s="132"/>
      <c r="IK236" s="132"/>
      <c r="IL236" s="132"/>
      <c r="IM236" s="132"/>
      <c r="IN236" s="132"/>
      <c r="IO236" s="132"/>
      <c r="IP236" s="132"/>
      <c r="IQ236" s="132"/>
      <c r="IR236" s="132"/>
      <c r="IS236" s="132"/>
      <c r="IT236" s="132"/>
      <c r="IU236" s="132"/>
      <c r="IV236" s="132"/>
      <c r="IW236" s="132"/>
      <c r="IX236" s="132"/>
      <c r="IY236" s="132"/>
      <c r="IZ236" s="132"/>
      <c r="JA236" s="132"/>
      <c r="JB236" s="132"/>
      <c r="JC236" s="132"/>
      <c r="JD236" s="132"/>
      <c r="JE236" s="132"/>
      <c r="JF236" s="132"/>
      <c r="JG236" s="132"/>
      <c r="JH236" s="132"/>
      <c r="JI236" s="132"/>
      <c r="JJ236" s="132"/>
      <c r="JK236" s="132"/>
      <c r="JL236" s="132"/>
      <c r="JM236" s="132"/>
      <c r="JN236" s="132"/>
      <c r="JO236" s="132"/>
      <c r="JP236" s="132"/>
      <c r="JQ236" s="132"/>
      <c r="JR236" s="132"/>
      <c r="JS236" s="132"/>
      <c r="JT236" s="132"/>
      <c r="JU236" s="132"/>
      <c r="JV236" s="132"/>
      <c r="JW236" s="132"/>
      <c r="JX236" s="132"/>
      <c r="JY236" s="132"/>
      <c r="JZ236" s="132"/>
      <c r="KA236" s="132"/>
      <c r="KB236" s="132"/>
      <c r="KC236" s="132"/>
      <c r="KD236" s="132"/>
      <c r="KE236" s="132"/>
      <c r="KF236" s="132"/>
      <c r="KG236" s="132"/>
      <c r="KH236" s="132"/>
      <c r="KI236" s="132"/>
      <c r="KJ236" s="132"/>
      <c r="KK236" s="132"/>
      <c r="KL236" s="132"/>
      <c r="KM236" s="132"/>
      <c r="KN236" s="132"/>
      <c r="KO236" s="132"/>
      <c r="KP236" s="132"/>
      <c r="KQ236" s="132"/>
      <c r="KR236" s="132"/>
      <c r="KS236" s="132"/>
      <c r="KT236" s="132"/>
      <c r="KU236" s="132"/>
      <c r="KV236" s="132"/>
      <c r="KW236" s="132"/>
      <c r="KX236" s="132"/>
      <c r="KY236" s="132"/>
      <c r="KZ236" s="132"/>
      <c r="LA236" s="132"/>
      <c r="LB236" s="132"/>
      <c r="LC236" s="132"/>
      <c r="LD236" s="132"/>
      <c r="LE236" s="132"/>
      <c r="LF236" s="132"/>
      <c r="LG236" s="132"/>
      <c r="LH236" s="132"/>
      <c r="LI236" s="132"/>
      <c r="LJ236" s="132"/>
      <c r="LK236" s="132"/>
      <c r="LL236" s="132"/>
      <c r="LM236" s="132"/>
      <c r="LN236" s="132"/>
      <c r="LO236" s="132"/>
      <c r="LP236" s="132"/>
      <c r="LQ236" s="132"/>
      <c r="LR236" s="132"/>
      <c r="LS236" s="132"/>
      <c r="LT236" s="132"/>
      <c r="LU236" s="132"/>
      <c r="LV236" s="132"/>
      <c r="LW236" s="132"/>
      <c r="LX236" s="132"/>
      <c r="LY236" s="132"/>
      <c r="LZ236" s="132"/>
      <c r="MA236" s="132"/>
      <c r="MB236" s="132"/>
      <c r="MC236" s="132"/>
      <c r="MD236" s="132"/>
      <c r="ME236" s="132"/>
      <c r="MF236" s="132"/>
      <c r="MG236" s="132"/>
      <c r="MH236" s="132"/>
      <c r="MI236" s="132"/>
      <c r="MJ236" s="132"/>
      <c r="MK236" s="132"/>
      <c r="ML236" s="132"/>
      <c r="MM236" s="132"/>
      <c r="MN236" s="132"/>
      <c r="MO236" s="132"/>
      <c r="MP236" s="132"/>
      <c r="MQ236" s="132"/>
      <c r="MR236" s="132"/>
      <c r="MS236" s="132"/>
      <c r="MT236" s="132"/>
      <c r="MU236" s="132"/>
      <c r="MV236" s="132"/>
      <c r="MW236" s="132"/>
      <c r="MX236" s="132"/>
      <c r="MY236" s="132"/>
      <c r="MZ236" s="132"/>
      <c r="NA236" s="132"/>
      <c r="NB236" s="132"/>
      <c r="NC236" s="132"/>
      <c r="ND236" s="132"/>
      <c r="NE236" s="132"/>
      <c r="NF236" s="132"/>
      <c r="NG236" s="132"/>
      <c r="NH236" s="132"/>
      <c r="NI236" s="132"/>
      <c r="NJ236" s="132"/>
      <c r="NK236" s="132"/>
      <c r="NL236" s="132"/>
      <c r="NM236" s="132"/>
      <c r="NN236" s="132"/>
      <c r="NO236" s="132"/>
      <c r="NP236" s="132"/>
      <c r="NQ236" s="132"/>
      <c r="NR236" s="132"/>
      <c r="NS236" s="132"/>
      <c r="NT236" s="132"/>
      <c r="NU236" s="132"/>
      <c r="NV236" s="132"/>
      <c r="NW236" s="132"/>
      <c r="NX236" s="132"/>
      <c r="NY236" s="132"/>
      <c r="NZ236" s="132"/>
      <c r="OA236" s="132"/>
      <c r="OB236" s="132"/>
      <c r="OC236" s="132"/>
      <c r="OD236" s="132"/>
      <c r="OE236" s="132"/>
      <c r="OF236" s="132"/>
      <c r="OG236" s="132"/>
      <c r="OH236" s="132"/>
      <c r="OI236" s="132"/>
      <c r="OJ236" s="132"/>
      <c r="OK236" s="132"/>
      <c r="OL236" s="132"/>
      <c r="OM236" s="132"/>
      <c r="ON236" s="132"/>
      <c r="OO236" s="132"/>
      <c r="OP236" s="132"/>
      <c r="OQ236" s="132"/>
      <c r="OR236" s="132"/>
      <c r="OS236" s="132"/>
      <c r="OT236" s="132"/>
      <c r="OU236" s="132"/>
      <c r="OV236" s="132"/>
      <c r="OW236" s="132"/>
      <c r="OX236" s="132"/>
      <c r="OY236" s="132"/>
      <c r="OZ236" s="132"/>
      <c r="PA236" s="132"/>
      <c r="PB236" s="132"/>
      <c r="PC236" s="132"/>
      <c r="PD236" s="132"/>
      <c r="PE236" s="132"/>
      <c r="PF236" s="132"/>
      <c r="PG236" s="132"/>
      <c r="PH236" s="132"/>
      <c r="PI236" s="132"/>
      <c r="PJ236" s="132"/>
      <c r="PK236" s="132"/>
      <c r="PL236" s="132"/>
      <c r="PM236" s="132"/>
      <c r="PN236" s="132"/>
      <c r="PO236" s="132"/>
      <c r="PP236" s="132"/>
      <c r="PQ236" s="132"/>
      <c r="PR236" s="132"/>
      <c r="PS236" s="132"/>
      <c r="PT236" s="132"/>
      <c r="PU236" s="132"/>
      <c r="PV236" s="132"/>
      <c r="PW236" s="132"/>
      <c r="PX236" s="132"/>
      <c r="PY236" s="132"/>
      <c r="PZ236" s="132"/>
      <c r="QA236" s="132"/>
      <c r="QB236" s="132"/>
      <c r="QC236" s="132"/>
      <c r="QD236" s="132"/>
      <c r="QE236" s="132"/>
      <c r="QF236" s="132"/>
      <c r="QG236" s="132"/>
      <c r="QH236" s="132"/>
      <c r="QI236" s="132"/>
      <c r="QJ236" s="132"/>
      <c r="QK236" s="132"/>
      <c r="QL236" s="132"/>
      <c r="QM236" s="132"/>
      <c r="QN236" s="132"/>
      <c r="QO236" s="132"/>
      <c r="QP236" s="132"/>
      <c r="QQ236" s="132"/>
      <c r="QR236" s="132"/>
      <c r="QS236" s="132"/>
      <c r="QT236" s="132"/>
      <c r="QU236" s="132"/>
      <c r="QV236" s="132"/>
      <c r="QW236" s="132"/>
      <c r="QX236" s="132"/>
      <c r="QY236" s="132"/>
      <c r="QZ236" s="132"/>
      <c r="RA236" s="132"/>
      <c r="RB236" s="132"/>
      <c r="RC236" s="132"/>
      <c r="RD236" s="132"/>
      <c r="RE236" s="132"/>
      <c r="RF236" s="132"/>
      <c r="RG236" s="132"/>
      <c r="RH236" s="132"/>
      <c r="RI236" s="132"/>
      <c r="RJ236" s="132"/>
      <c r="RK236" s="132"/>
      <c r="RL236" s="132"/>
      <c r="RM236" s="132"/>
      <c r="RN236" s="132"/>
      <c r="RO236" s="132"/>
      <c r="RP236" s="132"/>
      <c r="RQ236" s="132"/>
      <c r="RR236" s="132"/>
      <c r="RS236" s="132"/>
      <c r="RT236" s="132"/>
      <c r="RU236" s="132"/>
      <c r="RV236" s="132"/>
      <c r="RW236" s="132"/>
      <c r="RX236" s="132"/>
      <c r="RY236" s="132"/>
      <c r="RZ236" s="132"/>
      <c r="SA236" s="132"/>
      <c r="SB236" s="132"/>
      <c r="SC236" s="132"/>
      <c r="SD236" s="132"/>
      <c r="SE236" s="132"/>
      <c r="SF236" s="132"/>
      <c r="SG236" s="132"/>
      <c r="SH236" s="132"/>
      <c r="SI236" s="132"/>
      <c r="SJ236" s="132"/>
      <c r="SK236" s="132"/>
      <c r="SL236" s="132"/>
      <c r="SM236" s="132"/>
      <c r="SN236" s="132"/>
      <c r="SO236" s="132"/>
      <c r="SP236" s="132"/>
      <c r="SQ236" s="132"/>
      <c r="SR236" s="132"/>
      <c r="SS236" s="132"/>
      <c r="ST236" s="132"/>
      <c r="SU236" s="132"/>
      <c r="SV236" s="132"/>
      <c r="SW236" s="132"/>
      <c r="SX236" s="132"/>
      <c r="SY236" s="132"/>
      <c r="SZ236" s="132"/>
      <c r="TA236" s="132"/>
      <c r="TB236" s="132"/>
      <c r="TC236" s="132"/>
      <c r="TD236" s="132"/>
      <c r="TE236" s="132"/>
      <c r="TF236" s="132"/>
      <c r="TG236" s="132"/>
      <c r="TH236" s="132"/>
      <c r="TI236" s="132"/>
      <c r="TJ236" s="132"/>
      <c r="TK236" s="132"/>
      <c r="TL236" s="132"/>
      <c r="TM236" s="132"/>
      <c r="TN236" s="132"/>
      <c r="TO236" s="132"/>
      <c r="TP236" s="132"/>
      <c r="TQ236" s="132"/>
      <c r="TR236" s="132"/>
      <c r="TS236" s="132"/>
      <c r="TT236" s="132"/>
      <c r="TU236" s="132"/>
      <c r="TV236" s="132"/>
      <c r="TW236" s="132"/>
      <c r="TX236" s="132"/>
      <c r="TY236" s="132"/>
      <c r="TZ236" s="132"/>
      <c r="UA236" s="132"/>
      <c r="UB236" s="132"/>
      <c r="UC236" s="132"/>
      <c r="UD236" s="132"/>
      <c r="UE236" s="132"/>
      <c r="UF236" s="132"/>
      <c r="UG236" s="132"/>
      <c r="UH236" s="132"/>
      <c r="UI236" s="132"/>
      <c r="UJ236" s="132"/>
      <c r="UK236" s="132"/>
      <c r="UL236" s="132"/>
      <c r="UM236" s="132"/>
      <c r="UN236" s="132"/>
      <c r="UO236" s="132"/>
      <c r="UP236" s="132"/>
      <c r="UQ236" s="132"/>
      <c r="UR236" s="132"/>
      <c r="US236" s="132"/>
      <c r="UT236" s="132"/>
      <c r="UU236" s="132"/>
      <c r="UV236" s="132"/>
      <c r="UW236" s="132"/>
      <c r="UX236" s="132"/>
      <c r="UY236" s="132"/>
      <c r="UZ236" s="132"/>
      <c r="VA236" s="132"/>
      <c r="VB236" s="132"/>
      <c r="VC236" s="132"/>
      <c r="VD236" s="132"/>
      <c r="VE236" s="132"/>
      <c r="VF236" s="132"/>
      <c r="VG236" s="132"/>
      <c r="VH236" s="132"/>
      <c r="VI236" s="132"/>
      <c r="VJ236" s="132"/>
      <c r="VK236" s="132"/>
      <c r="VL236" s="132"/>
      <c r="VM236" s="132"/>
      <c r="VN236" s="132"/>
      <c r="VO236" s="132"/>
      <c r="VP236" s="132"/>
      <c r="VQ236" s="132"/>
      <c r="VR236" s="132"/>
      <c r="VS236" s="132"/>
      <c r="VT236" s="132"/>
      <c r="VU236" s="132"/>
      <c r="VV236" s="132"/>
      <c r="VW236" s="132"/>
      <c r="VX236" s="132"/>
      <c r="VY236" s="132"/>
      <c r="VZ236" s="132"/>
      <c r="WA236" s="132"/>
      <c r="WB236" s="132"/>
      <c r="WC236" s="132"/>
      <c r="WD236" s="132"/>
      <c r="WE236" s="132"/>
      <c r="WF236" s="132"/>
      <c r="WG236" s="132"/>
      <c r="WH236" s="132"/>
      <c r="WI236" s="132"/>
      <c r="WJ236" s="132"/>
      <c r="WK236" s="132"/>
      <c r="WL236" s="132"/>
      <c r="WM236" s="132"/>
      <c r="WN236" s="132"/>
      <c r="WO236" s="132"/>
      <c r="WP236" s="132"/>
      <c r="WQ236" s="132"/>
      <c r="WR236" s="132"/>
      <c r="WS236" s="132"/>
      <c r="WT236" s="132"/>
      <c r="WU236" s="132"/>
      <c r="WV236" s="132"/>
      <c r="WW236" s="132"/>
      <c r="WX236" s="132"/>
      <c r="WY236" s="132"/>
      <c r="WZ236" s="132"/>
      <c r="XA236" s="132"/>
      <c r="XB236" s="132"/>
      <c r="XC236" s="132"/>
      <c r="XD236" s="132"/>
      <c r="XE236" s="132"/>
      <c r="XF236" s="132"/>
      <c r="XG236" s="132"/>
      <c r="XH236" s="132"/>
      <c r="XI236" s="132"/>
      <c r="XJ236" s="132"/>
      <c r="XK236" s="132"/>
      <c r="XL236" s="132"/>
      <c r="XM236" s="132"/>
      <c r="XN236" s="132"/>
      <c r="XO236" s="132"/>
      <c r="XP236" s="132"/>
      <c r="XQ236" s="132"/>
      <c r="XR236" s="132"/>
      <c r="XS236" s="132"/>
      <c r="XT236" s="132"/>
      <c r="XU236" s="132"/>
      <c r="XV236" s="132"/>
      <c r="XW236" s="132"/>
      <c r="XX236" s="132"/>
      <c r="XY236" s="132"/>
      <c r="XZ236" s="132"/>
      <c r="YA236" s="132"/>
      <c r="YB236" s="132"/>
      <c r="YC236" s="132"/>
      <c r="YD236" s="132"/>
      <c r="YE236" s="132"/>
      <c r="YF236" s="132"/>
      <c r="YG236" s="132"/>
      <c r="YH236" s="132"/>
      <c r="YI236" s="132"/>
      <c r="YJ236" s="132"/>
      <c r="YK236" s="132"/>
      <c r="YL236" s="132"/>
      <c r="YM236" s="132"/>
      <c r="YN236" s="132"/>
      <c r="YO236" s="132"/>
      <c r="YP236" s="132"/>
      <c r="YQ236" s="132"/>
      <c r="YR236" s="132"/>
      <c r="YS236" s="132"/>
      <c r="YT236" s="132"/>
      <c r="YU236" s="132"/>
      <c r="YV236" s="132"/>
      <c r="YW236" s="132"/>
      <c r="YX236" s="132"/>
      <c r="YY236" s="132"/>
      <c r="YZ236" s="132"/>
      <c r="ZA236" s="132"/>
      <c r="ZB236" s="132"/>
      <c r="ZC236" s="132"/>
      <c r="ZD236" s="132"/>
      <c r="ZE236" s="132"/>
      <c r="ZF236" s="132"/>
      <c r="ZG236" s="132"/>
      <c r="ZH236" s="132"/>
      <c r="ZI236" s="132"/>
      <c r="ZJ236" s="132"/>
      <c r="ZK236" s="132"/>
      <c r="ZL236" s="132"/>
      <c r="ZM236" s="132"/>
      <c r="ZN236" s="132"/>
      <c r="ZO236" s="132"/>
      <c r="ZP236" s="132"/>
      <c r="ZQ236" s="132"/>
      <c r="ZR236" s="132"/>
      <c r="ZS236" s="132"/>
      <c r="ZT236" s="132"/>
      <c r="ZU236" s="132"/>
      <c r="ZV236" s="132"/>
      <c r="ZW236" s="132"/>
      <c r="ZX236" s="132"/>
      <c r="ZY236" s="132"/>
      <c r="ZZ236" s="132"/>
      <c r="AAA236" s="132"/>
      <c r="AAB236" s="132"/>
      <c r="AAC236" s="132"/>
      <c r="AAD236" s="132"/>
      <c r="AAE236" s="132"/>
      <c r="AAF236" s="132"/>
      <c r="AAG236" s="132"/>
      <c r="AAH236" s="132"/>
      <c r="AAI236" s="132"/>
      <c r="AAJ236" s="132"/>
      <c r="AAK236" s="132"/>
      <c r="AAL236" s="132"/>
      <c r="AAM236" s="132"/>
      <c r="AAN236" s="132"/>
      <c r="AAO236" s="132"/>
      <c r="AAP236" s="132"/>
      <c r="AAQ236" s="132"/>
      <c r="AAR236" s="132"/>
      <c r="AAS236" s="132"/>
      <c r="AAT236" s="132"/>
      <c r="AAU236" s="132"/>
      <c r="AAV236" s="132"/>
      <c r="AAW236" s="132"/>
      <c r="AAX236" s="132"/>
      <c r="AAY236" s="132"/>
      <c r="AAZ236" s="132"/>
      <c r="ABA236" s="132"/>
      <c r="ABB236" s="132"/>
      <c r="ABC236" s="132"/>
      <c r="ABD236" s="132"/>
      <c r="ABE236" s="132"/>
      <c r="ABF236" s="132"/>
      <c r="ABG236" s="132"/>
      <c r="ABH236" s="132"/>
      <c r="ABI236" s="132"/>
      <c r="ABJ236" s="132"/>
      <c r="ABK236" s="132"/>
      <c r="ABL236" s="132"/>
      <c r="ABM236" s="132"/>
      <c r="ABN236" s="132"/>
      <c r="ABO236" s="132"/>
      <c r="ABP236" s="132"/>
      <c r="ABQ236" s="132"/>
      <c r="ABR236" s="132"/>
      <c r="ABS236" s="132"/>
      <c r="ABT236" s="132"/>
      <c r="ABU236" s="132"/>
      <c r="ABV236" s="132"/>
      <c r="ABW236" s="132"/>
      <c r="ABX236" s="132"/>
      <c r="ABY236" s="132"/>
      <c r="ABZ236" s="132"/>
      <c r="ACA236" s="132"/>
      <c r="ACB236" s="132"/>
      <c r="ACC236" s="132"/>
      <c r="ACD236" s="132"/>
      <c r="ACE236" s="132"/>
      <c r="ACF236" s="132"/>
      <c r="ACG236" s="132"/>
      <c r="ACH236" s="132"/>
      <c r="ACI236" s="132"/>
      <c r="ACJ236" s="132"/>
      <c r="ACK236" s="132"/>
      <c r="ACL236" s="132"/>
      <c r="ACM236" s="132"/>
      <c r="ACN236" s="132"/>
      <c r="ACO236" s="132"/>
      <c r="ACP236" s="132"/>
      <c r="ACQ236" s="132"/>
      <c r="ACR236" s="132"/>
      <c r="ACS236" s="132"/>
      <c r="ACT236" s="132"/>
      <c r="ACU236" s="132"/>
      <c r="ACV236" s="132"/>
      <c r="ACW236" s="132"/>
      <c r="ACX236" s="132"/>
      <c r="ACY236" s="132"/>
      <c r="ACZ236" s="132"/>
      <c r="ADA236" s="132"/>
      <c r="ADB236" s="132"/>
      <c r="ADC236" s="132"/>
      <c r="ADD236" s="132"/>
      <c r="ADE236" s="132"/>
      <c r="ADF236" s="132"/>
      <c r="ADG236" s="132"/>
      <c r="ADH236" s="132"/>
      <c r="ADI236" s="132"/>
      <c r="ADJ236" s="132"/>
      <c r="ADK236" s="132"/>
      <c r="ADL236" s="132"/>
      <c r="ADM236" s="132"/>
      <c r="ADN236" s="132"/>
      <c r="ADO236" s="132"/>
      <c r="ADP236" s="132"/>
      <c r="ADQ236" s="132"/>
      <c r="ADR236" s="132"/>
      <c r="ADS236" s="132"/>
      <c r="ADT236" s="132"/>
      <c r="ADU236" s="132"/>
      <c r="ADV236" s="132"/>
      <c r="ADW236" s="132"/>
      <c r="ADX236" s="132"/>
      <c r="ADY236" s="132"/>
      <c r="ADZ236" s="132"/>
      <c r="AEA236" s="132"/>
      <c r="AEB236" s="132"/>
      <c r="AEC236" s="132"/>
      <c r="AED236" s="132"/>
      <c r="AEE236" s="132"/>
      <c r="AEF236" s="132"/>
      <c r="AEG236" s="132"/>
      <c r="AEH236" s="132"/>
      <c r="AEI236" s="132"/>
      <c r="AEJ236" s="132"/>
      <c r="AEK236" s="132"/>
      <c r="AEL236" s="132"/>
      <c r="AEM236" s="132"/>
      <c r="AEN236" s="132"/>
      <c r="AEO236" s="132"/>
      <c r="AEP236" s="132"/>
      <c r="AEQ236" s="132"/>
      <c r="AER236" s="132"/>
      <c r="AES236" s="132"/>
      <c r="AET236" s="132"/>
      <c r="AEU236" s="132"/>
      <c r="AEV236" s="132"/>
      <c r="AEW236" s="132"/>
      <c r="AEX236" s="132"/>
      <c r="AEY236" s="132"/>
      <c r="AEZ236" s="132"/>
      <c r="AFA236" s="132"/>
      <c r="AFB236" s="132"/>
      <c r="AFC236" s="132"/>
      <c r="AFD236" s="132"/>
      <c r="AFE236" s="132"/>
      <c r="AFF236" s="132"/>
      <c r="AFG236" s="132"/>
      <c r="AFH236" s="132"/>
      <c r="AFI236" s="132"/>
      <c r="AFJ236" s="132"/>
      <c r="AFK236" s="132"/>
      <c r="AFL236" s="132"/>
      <c r="AFM236" s="132"/>
      <c r="AFN236" s="132"/>
      <c r="AFO236" s="132"/>
      <c r="AFP236" s="132"/>
      <c r="AFQ236" s="132"/>
      <c r="AFR236" s="132"/>
      <c r="AFS236" s="132"/>
      <c r="AFT236" s="132"/>
      <c r="AFU236" s="132"/>
      <c r="AFV236" s="132"/>
      <c r="AFW236" s="132"/>
      <c r="AFX236" s="132"/>
      <c r="AFY236" s="132"/>
      <c r="AFZ236" s="132"/>
      <c r="AGA236" s="132"/>
      <c r="AGB236" s="132"/>
      <c r="AGC236" s="132"/>
      <c r="AGD236" s="132"/>
      <c r="AGE236" s="132"/>
      <c r="AGF236" s="132"/>
      <c r="AGG236" s="132"/>
      <c r="AGH236" s="132"/>
      <c r="AGI236" s="132"/>
      <c r="AGJ236" s="132"/>
      <c r="AGK236" s="132"/>
      <c r="AGL236" s="132"/>
      <c r="AGM236" s="132"/>
      <c r="AGN236" s="132"/>
      <c r="AGO236" s="132"/>
      <c r="AGP236" s="132"/>
      <c r="AGQ236" s="132"/>
      <c r="AGR236" s="132"/>
      <c r="AGS236" s="132"/>
      <c r="AGT236" s="132"/>
      <c r="AGU236" s="132"/>
      <c r="AGV236" s="132"/>
      <c r="AGW236" s="132"/>
      <c r="AGX236" s="132"/>
      <c r="AGY236" s="132"/>
      <c r="AGZ236" s="132"/>
      <c r="AHA236" s="132"/>
      <c r="AHB236" s="132"/>
      <c r="AHC236" s="132"/>
      <c r="AHD236" s="132"/>
      <c r="AHE236" s="132"/>
      <c r="AHF236" s="132"/>
      <c r="AHG236" s="132"/>
      <c r="AHH236" s="132"/>
      <c r="AHI236" s="132"/>
      <c r="AHJ236" s="132"/>
      <c r="AHK236" s="132"/>
      <c r="AHL236" s="132"/>
      <c r="AHM236" s="132"/>
      <c r="AHN236" s="132"/>
      <c r="AHO236" s="132"/>
      <c r="AHP236" s="132"/>
      <c r="AHQ236" s="132"/>
      <c r="AHR236" s="132"/>
      <c r="AHS236" s="132"/>
      <c r="AHT236" s="132"/>
      <c r="AHU236" s="132"/>
      <c r="AHV236" s="132"/>
      <c r="AHW236" s="132"/>
      <c r="AHX236" s="132"/>
      <c r="AHY236" s="132"/>
      <c r="AHZ236" s="132"/>
      <c r="AIA236" s="132"/>
      <c r="AIB236" s="132"/>
      <c r="AIC236" s="132"/>
      <c r="AID236" s="132"/>
      <c r="AIE236" s="132"/>
      <c r="AIF236" s="132"/>
      <c r="AIG236" s="132"/>
      <c r="AIH236" s="132"/>
      <c r="AII236" s="132"/>
      <c r="AIJ236" s="132"/>
      <c r="AIK236" s="132"/>
      <c r="AIL236" s="132"/>
      <c r="AIM236" s="132"/>
      <c r="AIN236" s="132"/>
      <c r="AIO236" s="132"/>
      <c r="AIP236" s="132"/>
      <c r="AIQ236" s="132"/>
      <c r="AIR236" s="132"/>
      <c r="AIS236" s="132"/>
      <c r="AIT236" s="132"/>
      <c r="AIU236" s="132"/>
      <c r="AIV236" s="132"/>
      <c r="AIW236" s="132"/>
      <c r="AIX236" s="132"/>
      <c r="AIY236" s="132"/>
      <c r="AIZ236" s="132"/>
      <c r="AJA236" s="132"/>
      <c r="AJB236" s="132"/>
      <c r="AJC236" s="132"/>
      <c r="AJD236" s="132"/>
      <c r="AJE236" s="132"/>
      <c r="AJF236" s="132"/>
      <c r="AJG236" s="132"/>
      <c r="AJH236" s="132"/>
      <c r="AJI236" s="132"/>
      <c r="AJJ236" s="132"/>
      <c r="AJK236" s="132"/>
      <c r="AJL236" s="132"/>
      <c r="AJM236" s="132"/>
      <c r="AJN236" s="132"/>
      <c r="AJO236" s="132"/>
      <c r="AJP236" s="132"/>
      <c r="AJQ236" s="132"/>
      <c r="AJR236" s="132"/>
      <c r="AJS236" s="132"/>
      <c r="AJT236" s="132"/>
      <c r="AJU236" s="132"/>
      <c r="AJV236" s="132"/>
      <c r="AJW236" s="132"/>
      <c r="AJX236" s="132"/>
      <c r="AJY236" s="132"/>
      <c r="AJZ236" s="132"/>
      <c r="AKA236" s="132"/>
      <c r="AKB236" s="132"/>
      <c r="AKC236" s="132"/>
      <c r="AKD236" s="132"/>
      <c r="AKE236" s="132"/>
      <c r="AKF236" s="132"/>
      <c r="AKG236" s="132"/>
      <c r="AKH236" s="132"/>
      <c r="AKI236" s="132"/>
      <c r="AKJ236" s="132"/>
      <c r="AKK236" s="132"/>
      <c r="AKL236" s="132"/>
      <c r="AKM236" s="132"/>
      <c r="AKN236" s="132"/>
      <c r="AKO236" s="132"/>
      <c r="AKP236" s="132"/>
      <c r="AKQ236" s="132"/>
      <c r="AKR236" s="132"/>
      <c r="AKS236" s="132"/>
      <c r="AKT236" s="132"/>
      <c r="AKU236" s="132"/>
      <c r="AKV236" s="132"/>
      <c r="AKW236" s="132"/>
      <c r="AKX236" s="132"/>
      <c r="AKY236" s="132"/>
      <c r="AKZ236" s="132"/>
      <c r="ALA236" s="132"/>
      <c r="ALB236" s="132"/>
      <c r="ALC236" s="132"/>
      <c r="ALD236" s="132"/>
      <c r="ALE236" s="132"/>
      <c r="ALF236" s="132"/>
      <c r="ALG236" s="132"/>
      <c r="ALH236" s="132"/>
      <c r="ALI236" s="132"/>
      <c r="ALJ236" s="132"/>
      <c r="ALK236" s="132"/>
      <c r="ALL236" s="132"/>
      <c r="ALM236" s="132"/>
      <c r="ALN236" s="132"/>
      <c r="ALO236" s="132"/>
      <c r="ALP236" s="132"/>
      <c r="ALQ236" s="132"/>
      <c r="ALR236" s="132"/>
      <c r="ALS236" s="132"/>
      <c r="ALT236" s="132"/>
      <c r="ALU236" s="132"/>
      <c r="ALV236" s="132"/>
      <c r="ALW236" s="132"/>
      <c r="ALX236" s="132"/>
      <c r="ALY236" s="132"/>
      <c r="ALZ236" s="132"/>
      <c r="AMA236" s="132"/>
      <c r="AMB236" s="132"/>
      <c r="AMC236" s="132"/>
      <c r="AMD236" s="132"/>
      <c r="AME236" s="132"/>
      <c r="AMF236" s="132"/>
      <c r="AMG236" s="132"/>
      <c r="AMH236" s="132"/>
      <c r="AMI236" s="132"/>
      <c r="AMJ236" s="132"/>
      <c r="AMK236" s="132"/>
      <c r="AML236" s="132"/>
      <c r="AMM236" s="132"/>
      <c r="AMN236" s="132"/>
      <c r="AMO236" s="132"/>
      <c r="AMP236" s="132"/>
      <c r="AMQ236" s="132"/>
      <c r="AMR236" s="132"/>
      <c r="AMS236" s="132"/>
      <c r="AMT236" s="132"/>
      <c r="AMU236" s="132"/>
      <c r="AMV236" s="132"/>
      <c r="AMW236" s="132"/>
      <c r="AMX236" s="132"/>
      <c r="AMY236" s="132"/>
      <c r="AMZ236" s="132"/>
      <c r="ANA236" s="132"/>
      <c r="ANB236" s="132"/>
      <c r="ANC236" s="132"/>
      <c r="AND236" s="132"/>
      <c r="ANE236" s="132"/>
      <c r="ANF236" s="132"/>
      <c r="ANG236" s="132"/>
      <c r="ANH236" s="132"/>
      <c r="ANI236" s="132"/>
      <c r="ANJ236" s="132"/>
      <c r="ANK236" s="132"/>
      <c r="ANL236" s="132"/>
      <c r="ANM236" s="132"/>
      <c r="ANN236" s="132"/>
      <c r="ANO236" s="132"/>
      <c r="ANP236" s="132"/>
      <c r="ANQ236" s="132"/>
      <c r="ANR236" s="132"/>
      <c r="ANS236" s="132"/>
      <c r="ANT236" s="132"/>
      <c r="ANU236" s="132"/>
      <c r="ANV236" s="132"/>
      <c r="ANW236" s="132"/>
      <c r="ANX236" s="132"/>
      <c r="ANY236" s="132"/>
      <c r="ANZ236" s="132"/>
      <c r="AOA236" s="132"/>
      <c r="AOB236" s="132"/>
      <c r="AOC236" s="132"/>
      <c r="AOD236" s="132"/>
      <c r="AOE236" s="132"/>
      <c r="AOF236" s="132"/>
      <c r="AOG236" s="132"/>
      <c r="AOH236" s="132"/>
      <c r="AOI236" s="132"/>
      <c r="AOJ236" s="132"/>
      <c r="AOK236" s="132"/>
      <c r="AOL236" s="132"/>
      <c r="AOM236" s="132"/>
      <c r="AON236" s="132"/>
      <c r="AOO236" s="132"/>
      <c r="AOP236" s="132"/>
      <c r="AOQ236" s="132"/>
      <c r="AOR236" s="132"/>
      <c r="AOS236" s="132"/>
      <c r="AOT236" s="132"/>
      <c r="AOU236" s="132"/>
      <c r="AOV236" s="132"/>
      <c r="AOW236" s="132"/>
      <c r="AOX236" s="132"/>
      <c r="AOY236" s="132"/>
      <c r="AOZ236" s="132"/>
      <c r="APA236" s="132"/>
      <c r="APB236" s="132"/>
      <c r="APC236" s="132"/>
      <c r="APD236" s="132"/>
      <c r="APE236" s="132"/>
      <c r="APF236" s="132"/>
      <c r="APG236" s="132"/>
      <c r="APH236" s="132"/>
      <c r="API236" s="132"/>
      <c r="APJ236" s="132"/>
      <c r="APK236" s="132"/>
      <c r="APL236" s="132"/>
      <c r="APM236" s="132"/>
      <c r="APN236" s="132"/>
      <c r="APO236" s="132"/>
      <c r="APP236" s="132"/>
      <c r="APQ236" s="132"/>
      <c r="APR236" s="132"/>
      <c r="APS236" s="132"/>
      <c r="APT236" s="132"/>
      <c r="APU236" s="132"/>
      <c r="APV236" s="132"/>
      <c r="APW236" s="132"/>
      <c r="APX236" s="132"/>
      <c r="APY236" s="132"/>
      <c r="APZ236" s="132"/>
      <c r="AQA236" s="132"/>
      <c r="AQB236" s="132"/>
      <c r="AQC236" s="132"/>
      <c r="AQD236" s="132"/>
      <c r="AQE236" s="132"/>
      <c r="AQF236" s="132"/>
      <c r="AQG236" s="132"/>
      <c r="AQH236" s="132"/>
      <c r="AQI236" s="132"/>
      <c r="AQJ236" s="132"/>
      <c r="AQK236" s="132"/>
      <c r="AQL236" s="132"/>
      <c r="AQM236" s="132"/>
      <c r="AQN236" s="132"/>
      <c r="AQO236" s="132"/>
      <c r="AQP236" s="132"/>
      <c r="AQQ236" s="132"/>
      <c r="AQR236" s="132"/>
      <c r="AQS236" s="132"/>
      <c r="AQT236" s="132"/>
      <c r="AQU236" s="132"/>
      <c r="AQV236" s="132"/>
      <c r="AQW236" s="132"/>
      <c r="AQX236" s="132"/>
      <c r="AQY236" s="132"/>
      <c r="AQZ236" s="132"/>
      <c r="ARA236" s="132"/>
      <c r="ARB236" s="132"/>
      <c r="ARC236" s="132"/>
      <c r="ARD236" s="132"/>
      <c r="ARE236" s="132"/>
      <c r="ARF236" s="132"/>
      <c r="ARG236" s="132"/>
      <c r="ARH236" s="132"/>
      <c r="ARI236" s="132"/>
      <c r="ARJ236" s="132"/>
      <c r="ARK236" s="132"/>
      <c r="ARL236" s="132"/>
      <c r="ARM236" s="132"/>
      <c r="ARN236" s="132"/>
      <c r="ARO236" s="132"/>
      <c r="ARP236" s="132"/>
      <c r="ARQ236" s="132"/>
      <c r="ARR236" s="132"/>
      <c r="ARS236" s="132"/>
      <c r="ART236" s="132"/>
      <c r="ARU236" s="132"/>
      <c r="ARV236" s="132"/>
      <c r="ARW236" s="132"/>
      <c r="ARX236" s="132"/>
      <c r="ARY236" s="132"/>
      <c r="ARZ236" s="132"/>
      <c r="ASA236" s="132"/>
      <c r="ASB236" s="132"/>
      <c r="ASC236" s="132"/>
      <c r="ASD236" s="132"/>
      <c r="ASE236" s="132"/>
      <c r="ASF236" s="132"/>
      <c r="ASG236" s="132"/>
      <c r="ASH236" s="132"/>
      <c r="ASI236" s="132"/>
      <c r="ASJ236" s="132"/>
      <c r="ASK236" s="132"/>
      <c r="ASL236" s="132"/>
      <c r="ASM236" s="132"/>
      <c r="ASN236" s="132"/>
      <c r="ASO236" s="132"/>
      <c r="ASP236" s="132"/>
      <c r="ASQ236" s="132"/>
      <c r="ASR236" s="132"/>
      <c r="ASS236" s="132"/>
      <c r="AST236" s="132"/>
      <c r="ASU236" s="132"/>
      <c r="ASV236" s="132"/>
      <c r="ASW236" s="132"/>
      <c r="ASX236" s="132"/>
      <c r="ASY236" s="132"/>
      <c r="ASZ236" s="132"/>
      <c r="ATA236" s="132"/>
      <c r="ATB236" s="132"/>
      <c r="ATC236" s="132"/>
      <c r="ATD236" s="132"/>
      <c r="ATE236" s="132"/>
      <c r="ATF236" s="132"/>
      <c r="ATG236" s="132"/>
      <c r="ATH236" s="132"/>
      <c r="ATI236" s="132"/>
      <c r="ATJ236" s="132"/>
      <c r="ATK236" s="132"/>
      <c r="ATL236" s="132"/>
      <c r="ATM236" s="132"/>
      <c r="ATN236" s="132"/>
      <c r="ATO236" s="132"/>
      <c r="ATP236" s="132"/>
      <c r="ATQ236" s="132"/>
      <c r="ATR236" s="132"/>
      <c r="ATS236" s="132"/>
      <c r="ATT236" s="132"/>
      <c r="ATU236" s="132"/>
      <c r="ATV236" s="132"/>
      <c r="ATW236" s="132"/>
      <c r="ATX236" s="132"/>
      <c r="ATY236" s="132"/>
      <c r="ATZ236" s="132"/>
      <c r="AUA236" s="132"/>
      <c r="AUB236" s="132"/>
      <c r="AUC236" s="132"/>
      <c r="AUD236" s="132"/>
      <c r="AUE236" s="132"/>
      <c r="AUF236" s="132"/>
      <c r="AUG236" s="132"/>
      <c r="AUH236" s="132"/>
      <c r="AUI236" s="132"/>
      <c r="AUJ236" s="132"/>
      <c r="AUK236" s="132"/>
      <c r="AUL236" s="132"/>
      <c r="AUM236" s="132"/>
      <c r="AUN236" s="132"/>
      <c r="AUO236" s="132"/>
      <c r="AUP236" s="132"/>
      <c r="AUQ236" s="132"/>
      <c r="AUR236" s="132"/>
      <c r="AUS236" s="132"/>
      <c r="AUT236" s="132"/>
      <c r="AUU236" s="132"/>
      <c r="AUV236" s="132"/>
      <c r="AUW236" s="132"/>
      <c r="AUX236" s="132"/>
      <c r="AUY236" s="132"/>
      <c r="AUZ236" s="132"/>
      <c r="AVA236" s="132"/>
      <c r="AVB236" s="132"/>
      <c r="AVC236" s="132"/>
      <c r="AVD236" s="132"/>
      <c r="AVE236" s="132"/>
      <c r="AVF236" s="132"/>
      <c r="AVG236" s="132"/>
      <c r="AVH236" s="132"/>
      <c r="AVI236" s="132"/>
      <c r="AVJ236" s="132"/>
      <c r="AVK236" s="132"/>
      <c r="AVL236" s="132"/>
      <c r="AVM236" s="132"/>
      <c r="AVN236" s="132"/>
      <c r="AVO236" s="132"/>
      <c r="AVP236" s="132"/>
      <c r="AVQ236" s="132"/>
      <c r="AVR236" s="132"/>
      <c r="AVS236" s="132"/>
      <c r="AVT236" s="132"/>
      <c r="AVU236" s="132"/>
      <c r="AVV236" s="132"/>
      <c r="AVW236" s="132"/>
      <c r="AVX236" s="132"/>
      <c r="AVY236" s="132"/>
      <c r="AVZ236" s="132"/>
      <c r="AWA236" s="132"/>
      <c r="AWB236" s="132"/>
      <c r="AWC236" s="132"/>
      <c r="AWD236" s="132"/>
      <c r="AWE236" s="132"/>
      <c r="AWF236" s="132"/>
      <c r="AWG236" s="132"/>
      <c r="AWH236" s="132"/>
      <c r="AWI236" s="132"/>
      <c r="AWJ236" s="132"/>
      <c r="AWK236" s="132"/>
      <c r="AWL236" s="132"/>
      <c r="AWM236" s="132"/>
      <c r="AWN236" s="132"/>
      <c r="AWO236" s="132"/>
      <c r="AWP236" s="132"/>
      <c r="AWQ236" s="132"/>
      <c r="AWR236" s="132"/>
      <c r="AWS236" s="132"/>
      <c r="AWT236" s="132"/>
      <c r="AWU236" s="132"/>
      <c r="AWV236" s="132"/>
      <c r="AWW236" s="132"/>
      <c r="AWX236" s="132"/>
      <c r="AWY236" s="132"/>
      <c r="AWZ236" s="132"/>
      <c r="AXA236" s="132"/>
      <c r="AXB236" s="132"/>
      <c r="AXC236" s="132"/>
      <c r="AXD236" s="132"/>
      <c r="AXE236" s="132"/>
      <c r="AXF236" s="132"/>
      <c r="AXG236" s="132"/>
      <c r="AXH236" s="132"/>
      <c r="AXI236" s="132"/>
      <c r="AXJ236" s="132"/>
      <c r="AXK236" s="132"/>
      <c r="AXL236" s="132"/>
      <c r="AXM236" s="132"/>
      <c r="AXN236" s="132"/>
      <c r="AXO236" s="132"/>
      <c r="AXP236" s="132"/>
      <c r="AXQ236" s="132"/>
      <c r="AXR236" s="132"/>
      <c r="AXS236" s="132"/>
      <c r="AXT236" s="132"/>
      <c r="AXU236" s="132"/>
      <c r="AXV236" s="132"/>
      <c r="AXW236" s="132"/>
      <c r="AXX236" s="132"/>
      <c r="AXY236" s="132"/>
      <c r="AXZ236" s="132"/>
      <c r="AYA236" s="132"/>
      <c r="AYB236" s="132"/>
      <c r="AYC236" s="132"/>
      <c r="AYD236" s="132"/>
      <c r="AYE236" s="132"/>
      <c r="AYF236" s="132"/>
      <c r="AYG236" s="132"/>
      <c r="AYH236" s="132"/>
      <c r="AYI236" s="132"/>
      <c r="AYJ236" s="132"/>
      <c r="AYK236" s="132"/>
      <c r="AYL236" s="132"/>
      <c r="AYM236" s="132"/>
      <c r="AYN236" s="132"/>
      <c r="AYO236" s="132"/>
      <c r="AYP236" s="132"/>
      <c r="AYQ236" s="132"/>
      <c r="AYR236" s="132"/>
      <c r="AYS236" s="132"/>
      <c r="AYT236" s="132"/>
      <c r="AYU236" s="132"/>
      <c r="AYV236" s="132"/>
      <c r="AYW236" s="132"/>
      <c r="AYX236" s="132"/>
      <c r="AYY236" s="132"/>
      <c r="AYZ236" s="132"/>
      <c r="AZA236" s="132"/>
      <c r="AZB236" s="132"/>
      <c r="AZC236" s="132"/>
      <c r="AZD236" s="132"/>
      <c r="AZE236" s="132"/>
      <c r="AZF236" s="132"/>
      <c r="AZG236" s="132"/>
      <c r="AZH236" s="132"/>
      <c r="AZI236" s="132"/>
      <c r="AZJ236" s="132"/>
      <c r="AZK236" s="132"/>
      <c r="AZL236" s="132"/>
      <c r="AZM236" s="132"/>
      <c r="AZN236" s="132"/>
      <c r="AZO236" s="132"/>
      <c r="AZP236" s="132"/>
      <c r="AZQ236" s="132"/>
      <c r="AZR236" s="132"/>
      <c r="AZS236" s="132"/>
      <c r="AZT236" s="132"/>
      <c r="AZU236" s="132"/>
      <c r="AZV236" s="132"/>
      <c r="AZW236" s="132"/>
      <c r="AZX236" s="132"/>
      <c r="AZY236" s="132"/>
      <c r="AZZ236" s="132"/>
      <c r="BAA236" s="132"/>
      <c r="BAB236" s="132"/>
      <c r="BAC236" s="132"/>
      <c r="BAD236" s="132"/>
      <c r="BAE236" s="132"/>
      <c r="BAF236" s="132"/>
      <c r="BAG236" s="132"/>
      <c r="BAH236" s="132"/>
      <c r="BAI236" s="132"/>
      <c r="BAJ236" s="132"/>
      <c r="BAK236" s="132"/>
      <c r="BAL236" s="132"/>
      <c r="BAM236" s="132"/>
      <c r="BAN236" s="132"/>
      <c r="BAO236" s="132"/>
      <c r="BAP236" s="132"/>
      <c r="BAQ236" s="132"/>
      <c r="BAR236" s="132"/>
      <c r="BAS236" s="132"/>
      <c r="BAT236" s="132"/>
      <c r="BAU236" s="132"/>
      <c r="BAV236" s="132"/>
      <c r="BAW236" s="132"/>
      <c r="BAX236" s="132"/>
      <c r="BAY236" s="132"/>
      <c r="BAZ236" s="132"/>
      <c r="BBA236" s="132"/>
      <c r="BBB236" s="132"/>
      <c r="BBC236" s="132"/>
      <c r="BBD236" s="132"/>
      <c r="BBE236" s="132"/>
      <c r="BBF236" s="132"/>
      <c r="BBG236" s="132"/>
      <c r="BBH236" s="132"/>
      <c r="BBI236" s="132"/>
      <c r="BBJ236" s="132"/>
      <c r="BBK236" s="132"/>
      <c r="BBL236" s="132"/>
      <c r="BBM236" s="132"/>
      <c r="BBN236" s="132"/>
      <c r="BBO236" s="132"/>
      <c r="BBP236" s="132"/>
      <c r="BBQ236" s="132"/>
      <c r="BBR236" s="132"/>
      <c r="BBS236" s="132"/>
      <c r="BBT236" s="132"/>
      <c r="BBU236" s="132"/>
      <c r="BBV236" s="132"/>
      <c r="BBW236" s="132"/>
      <c r="BBX236" s="132"/>
      <c r="BBY236" s="132"/>
      <c r="BBZ236" s="132"/>
      <c r="BCA236" s="132"/>
      <c r="BCB236" s="132"/>
      <c r="BCC236" s="132"/>
      <c r="BCD236" s="132"/>
      <c r="BCE236" s="132"/>
      <c r="BCF236" s="132"/>
      <c r="BCG236" s="132"/>
      <c r="BCH236" s="132"/>
      <c r="BCI236" s="132"/>
      <c r="BCJ236" s="132"/>
      <c r="BCK236" s="132"/>
      <c r="BCL236" s="132"/>
      <c r="BCM236" s="132"/>
      <c r="BCN236" s="132"/>
      <c r="BCO236" s="132"/>
      <c r="BCP236" s="132"/>
      <c r="BCQ236" s="132"/>
      <c r="BCR236" s="132"/>
      <c r="BCS236" s="132"/>
      <c r="BCT236" s="132"/>
      <c r="BCU236" s="132"/>
      <c r="BCV236" s="132"/>
      <c r="BCW236" s="132"/>
      <c r="BCX236" s="132"/>
      <c r="BCY236" s="132"/>
      <c r="BCZ236" s="132"/>
      <c r="BDA236" s="132"/>
      <c r="BDB236" s="132"/>
      <c r="BDC236" s="132"/>
      <c r="BDD236" s="132"/>
      <c r="BDE236" s="132"/>
      <c r="BDF236" s="132"/>
      <c r="BDG236" s="132"/>
      <c r="BDH236" s="132"/>
      <c r="BDI236" s="132"/>
      <c r="BDJ236" s="132"/>
      <c r="BDK236" s="132"/>
      <c r="BDL236" s="132"/>
      <c r="BDM236" s="132"/>
      <c r="BDN236" s="132"/>
      <c r="BDO236" s="132"/>
      <c r="BDP236" s="132"/>
      <c r="BDQ236" s="132"/>
      <c r="BDR236" s="132"/>
      <c r="BDS236" s="132"/>
      <c r="BDT236" s="132"/>
      <c r="BDU236" s="132"/>
      <c r="BDV236" s="132"/>
      <c r="BDW236" s="132"/>
      <c r="BDX236" s="132"/>
      <c r="BDY236" s="132"/>
      <c r="BDZ236" s="132"/>
      <c r="BEA236" s="132"/>
      <c r="BEB236" s="132"/>
      <c r="BEC236" s="132"/>
      <c r="BED236" s="132"/>
      <c r="BEE236" s="132"/>
      <c r="BEF236" s="132"/>
      <c r="BEG236" s="132"/>
      <c r="BEH236" s="132"/>
      <c r="BEI236" s="132"/>
      <c r="BEJ236" s="132"/>
      <c r="BEK236" s="132"/>
      <c r="BEL236" s="132"/>
      <c r="BEM236" s="132"/>
      <c r="BEN236" s="132"/>
      <c r="BEO236" s="132"/>
      <c r="BEP236" s="132"/>
      <c r="BEQ236" s="132"/>
      <c r="BER236" s="132"/>
      <c r="BES236" s="132"/>
      <c r="BET236" s="132"/>
      <c r="BEU236" s="132"/>
      <c r="BEV236" s="132"/>
      <c r="BEW236" s="132"/>
      <c r="BEX236" s="132"/>
      <c r="BEY236" s="132"/>
      <c r="BEZ236" s="132"/>
      <c r="BFA236" s="132"/>
      <c r="BFB236" s="132"/>
      <c r="BFC236" s="132"/>
      <c r="BFD236" s="132"/>
      <c r="BFE236" s="132"/>
      <c r="BFF236" s="132"/>
      <c r="BFG236" s="132"/>
      <c r="BFH236" s="132"/>
      <c r="BFI236" s="132"/>
      <c r="BFJ236" s="132"/>
      <c r="BFK236" s="132"/>
      <c r="BFL236" s="132"/>
      <c r="BFM236" s="132"/>
      <c r="BFN236" s="132"/>
      <c r="BFO236" s="132"/>
      <c r="BFP236" s="132"/>
      <c r="BFQ236" s="132"/>
      <c r="BFR236" s="132"/>
      <c r="BFS236" s="132"/>
      <c r="BFT236" s="132"/>
      <c r="BFU236" s="132"/>
      <c r="BFV236" s="132"/>
      <c r="BFW236" s="132"/>
      <c r="BFX236" s="132"/>
      <c r="BFY236" s="132"/>
      <c r="BFZ236" s="132"/>
      <c r="BGA236" s="132"/>
      <c r="BGB236" s="132"/>
      <c r="BGC236" s="132"/>
      <c r="BGD236" s="132"/>
      <c r="BGE236" s="132"/>
      <c r="BGF236" s="132"/>
      <c r="BGG236" s="132"/>
      <c r="BGH236" s="132"/>
      <c r="BGI236" s="132"/>
      <c r="BGJ236" s="132"/>
      <c r="BGK236" s="132"/>
      <c r="BGL236" s="132"/>
      <c r="BGM236" s="132"/>
      <c r="BGN236" s="132"/>
      <c r="BGO236" s="132"/>
      <c r="BGP236" s="132"/>
      <c r="BGQ236" s="132"/>
      <c r="BGR236" s="132"/>
      <c r="BGS236" s="132"/>
      <c r="BGT236" s="132"/>
      <c r="BGU236" s="132"/>
      <c r="BGV236" s="132"/>
      <c r="BGW236" s="132"/>
      <c r="BGX236" s="132"/>
      <c r="BGY236" s="132"/>
      <c r="BGZ236" s="132"/>
      <c r="BHA236" s="132"/>
      <c r="BHB236" s="132"/>
      <c r="BHC236" s="132"/>
      <c r="BHD236" s="132"/>
      <c r="BHE236" s="132"/>
      <c r="BHF236" s="132"/>
      <c r="BHG236" s="132"/>
      <c r="BHH236" s="132"/>
      <c r="BHI236" s="132"/>
      <c r="BHJ236" s="132"/>
      <c r="BHK236" s="132"/>
      <c r="BHL236" s="132"/>
      <c r="BHM236" s="132"/>
      <c r="BHN236" s="132"/>
      <c r="BHO236" s="132"/>
      <c r="BHP236" s="132"/>
      <c r="BHQ236" s="132"/>
      <c r="BHR236" s="132"/>
      <c r="BHS236" s="132"/>
      <c r="BHT236" s="132"/>
      <c r="BHU236" s="132"/>
      <c r="BHV236" s="132"/>
      <c r="BHW236" s="132"/>
      <c r="BHX236" s="132"/>
      <c r="BHY236" s="132"/>
      <c r="BHZ236" s="132"/>
      <c r="BIA236" s="132"/>
      <c r="BIB236" s="132"/>
      <c r="BIC236" s="132"/>
      <c r="BID236" s="132"/>
      <c r="BIE236" s="132"/>
      <c r="BIF236" s="132"/>
      <c r="BIG236" s="132"/>
      <c r="BIH236" s="132"/>
      <c r="BII236" s="132"/>
      <c r="BIJ236" s="132"/>
      <c r="BIK236" s="132"/>
      <c r="BIL236" s="132"/>
      <c r="BIM236" s="132"/>
      <c r="BIN236" s="132"/>
      <c r="BIO236" s="132"/>
      <c r="BIP236" s="132"/>
      <c r="BIQ236" s="132"/>
      <c r="BIR236" s="132"/>
      <c r="BIS236" s="132"/>
      <c r="BIT236" s="132"/>
      <c r="BIU236" s="132"/>
      <c r="BIV236" s="132"/>
      <c r="BIW236" s="132"/>
      <c r="BIX236" s="132"/>
      <c r="BIY236" s="132"/>
      <c r="BIZ236" s="132"/>
      <c r="BJA236" s="132"/>
      <c r="BJB236" s="132"/>
      <c r="BJC236" s="132"/>
      <c r="BJD236" s="132"/>
      <c r="BJE236" s="132"/>
      <c r="BJF236" s="132"/>
      <c r="BJG236" s="132"/>
      <c r="BJH236" s="132"/>
      <c r="BJI236" s="132"/>
      <c r="BJJ236" s="132"/>
      <c r="BJK236" s="132"/>
      <c r="BJL236" s="132"/>
      <c r="BJM236" s="132"/>
      <c r="BJN236" s="132"/>
      <c r="BJO236" s="132"/>
      <c r="BJP236" s="132"/>
      <c r="BJQ236" s="132"/>
      <c r="BJR236" s="132"/>
      <c r="BJS236" s="132"/>
      <c r="BJT236" s="132"/>
      <c r="BJU236" s="132"/>
      <c r="BJV236" s="132"/>
      <c r="BJW236" s="132"/>
      <c r="BJX236" s="132"/>
      <c r="BJY236" s="132"/>
      <c r="BJZ236" s="132"/>
      <c r="BKA236" s="132"/>
      <c r="BKB236" s="132"/>
      <c r="BKC236" s="132"/>
      <c r="BKD236" s="132"/>
      <c r="BKE236" s="132"/>
      <c r="BKF236" s="132"/>
      <c r="BKG236" s="132"/>
      <c r="BKH236" s="132"/>
      <c r="BKI236" s="132"/>
      <c r="BKJ236" s="132"/>
      <c r="BKK236" s="132"/>
      <c r="BKL236" s="132"/>
      <c r="BKM236" s="132"/>
      <c r="BKN236" s="132"/>
      <c r="BKO236" s="132"/>
      <c r="BKP236" s="132"/>
      <c r="BKQ236" s="132"/>
      <c r="BKR236" s="132"/>
      <c r="BKS236" s="132"/>
      <c r="BKT236" s="132"/>
      <c r="BKU236" s="132"/>
      <c r="BKV236" s="132"/>
      <c r="BKW236" s="132"/>
      <c r="BKX236" s="132"/>
      <c r="BKY236" s="132"/>
      <c r="BKZ236" s="132"/>
      <c r="BLA236" s="132"/>
      <c r="BLB236" s="132"/>
      <c r="BLC236" s="132"/>
      <c r="BLD236" s="132"/>
      <c r="BLE236" s="132"/>
      <c r="BLF236" s="132"/>
      <c r="BLG236" s="132"/>
      <c r="BLH236" s="132"/>
      <c r="BLI236" s="132"/>
      <c r="BLJ236" s="132"/>
      <c r="BLK236" s="132"/>
      <c r="BLL236" s="132"/>
      <c r="BLM236" s="132"/>
      <c r="BLN236" s="132"/>
      <c r="BLO236" s="132"/>
      <c r="BLP236" s="132"/>
      <c r="BLQ236" s="132"/>
      <c r="BLR236" s="132"/>
      <c r="BLS236" s="132"/>
      <c r="BLT236" s="132"/>
      <c r="BLU236" s="132"/>
      <c r="BLV236" s="132"/>
      <c r="BLW236" s="132"/>
      <c r="BLX236" s="132"/>
      <c r="BLY236" s="132"/>
      <c r="BLZ236" s="132"/>
      <c r="BMA236" s="132"/>
      <c r="BMB236" s="132"/>
      <c r="BMC236" s="132"/>
      <c r="BMD236" s="132"/>
      <c r="BME236" s="132"/>
      <c r="BMF236" s="132"/>
      <c r="BMG236" s="132"/>
      <c r="BMH236" s="132"/>
      <c r="BMI236" s="132"/>
      <c r="BMJ236" s="132"/>
      <c r="BMK236" s="132"/>
      <c r="BML236" s="132"/>
      <c r="BMM236" s="132"/>
      <c r="BMN236" s="132"/>
      <c r="BMO236" s="132"/>
      <c r="BMP236" s="132"/>
      <c r="BMQ236" s="132"/>
      <c r="BMR236" s="132"/>
      <c r="BMS236" s="132"/>
      <c r="BMT236" s="132"/>
      <c r="BMU236" s="132"/>
      <c r="BMV236" s="132"/>
      <c r="BMW236" s="132"/>
      <c r="BMX236" s="132"/>
      <c r="BMY236" s="132"/>
      <c r="BMZ236" s="132"/>
      <c r="BNA236" s="132"/>
      <c r="BNB236" s="132"/>
      <c r="BNC236" s="132"/>
      <c r="BND236" s="132"/>
      <c r="BNE236" s="132"/>
      <c r="BNF236" s="132"/>
      <c r="BNG236" s="132"/>
      <c r="BNH236" s="132"/>
      <c r="BNI236" s="132"/>
      <c r="BNJ236" s="132"/>
      <c r="BNK236" s="132"/>
      <c r="BNL236" s="132"/>
      <c r="BNM236" s="132"/>
      <c r="BNN236" s="132"/>
      <c r="BNO236" s="132"/>
      <c r="BNP236" s="132"/>
      <c r="BNQ236" s="132"/>
      <c r="BNR236" s="132"/>
      <c r="BNS236" s="132"/>
      <c r="BNT236" s="132"/>
      <c r="BNU236" s="132"/>
      <c r="BNV236" s="132"/>
      <c r="BNW236" s="132"/>
      <c r="BNX236" s="132"/>
      <c r="BNY236" s="132"/>
      <c r="BNZ236" s="132"/>
      <c r="BOA236" s="132"/>
      <c r="BOB236" s="132"/>
      <c r="BOC236" s="132"/>
      <c r="BOD236" s="132"/>
      <c r="BOE236" s="132"/>
      <c r="BOF236" s="132"/>
      <c r="BOG236" s="132"/>
      <c r="BOH236" s="132"/>
      <c r="BOI236" s="132"/>
      <c r="BOJ236" s="132"/>
      <c r="BOK236" s="132"/>
      <c r="BOL236" s="132"/>
      <c r="BOM236" s="132"/>
      <c r="BON236" s="132"/>
      <c r="BOO236" s="132"/>
      <c r="BOP236" s="132"/>
      <c r="BOQ236" s="132"/>
      <c r="BOR236" s="132"/>
      <c r="BOS236" s="132"/>
      <c r="BOT236" s="132"/>
      <c r="BOU236" s="132"/>
      <c r="BOV236" s="132"/>
      <c r="BOW236" s="132"/>
      <c r="BOX236" s="132"/>
      <c r="BOY236" s="132"/>
      <c r="BOZ236" s="132"/>
      <c r="BPA236" s="132"/>
      <c r="BPB236" s="132"/>
      <c r="BPC236" s="132"/>
      <c r="BPD236" s="132"/>
      <c r="BPE236" s="132"/>
      <c r="BPF236" s="132"/>
      <c r="BPG236" s="132"/>
      <c r="BPH236" s="132"/>
      <c r="BPI236" s="132"/>
      <c r="BPJ236" s="132"/>
      <c r="BPK236" s="132"/>
      <c r="BPL236" s="132"/>
      <c r="BPM236" s="132"/>
      <c r="BPN236" s="132"/>
      <c r="BPO236" s="132"/>
      <c r="BPP236" s="132"/>
      <c r="BPQ236" s="132"/>
      <c r="BPR236" s="132"/>
      <c r="BPS236" s="132"/>
      <c r="BPT236" s="132"/>
      <c r="BPU236" s="132"/>
      <c r="BPV236" s="132"/>
      <c r="BPW236" s="132"/>
      <c r="BPX236" s="132"/>
      <c r="BPY236" s="132"/>
      <c r="BPZ236" s="132"/>
      <c r="BQA236" s="132"/>
      <c r="BQB236" s="132"/>
      <c r="BQC236" s="132"/>
      <c r="BQD236" s="132"/>
      <c r="BQE236" s="132"/>
      <c r="BQF236" s="132"/>
      <c r="BQG236" s="132"/>
      <c r="BQH236" s="132"/>
      <c r="BQI236" s="132"/>
      <c r="BQJ236" s="132"/>
      <c r="BQK236" s="132"/>
      <c r="BQL236" s="132"/>
      <c r="BQM236" s="132"/>
      <c r="BQN236" s="132"/>
      <c r="BQO236" s="132"/>
      <c r="BQP236" s="132"/>
      <c r="BQQ236" s="132"/>
      <c r="BQR236" s="132"/>
      <c r="BQS236" s="132"/>
      <c r="BQT236" s="132"/>
      <c r="BQU236" s="132"/>
      <c r="BQV236" s="132"/>
      <c r="BQW236" s="132"/>
      <c r="BQX236" s="132"/>
      <c r="BQY236" s="132"/>
      <c r="BQZ236" s="132"/>
      <c r="BRA236" s="132"/>
      <c r="BRB236" s="132"/>
      <c r="BRC236" s="132"/>
      <c r="BRD236" s="132"/>
      <c r="BRE236" s="132"/>
      <c r="BRF236" s="132"/>
      <c r="BRG236" s="132"/>
      <c r="BRH236" s="132"/>
      <c r="BRI236" s="132"/>
      <c r="BRJ236" s="132"/>
      <c r="BRK236" s="132"/>
      <c r="BRL236" s="132"/>
      <c r="BRM236" s="132"/>
      <c r="BRN236" s="132"/>
      <c r="BRO236" s="132"/>
      <c r="BRP236" s="132"/>
      <c r="BRQ236" s="132"/>
      <c r="BRR236" s="132"/>
      <c r="BRS236" s="132"/>
      <c r="BRT236" s="132"/>
      <c r="BRU236" s="132"/>
      <c r="BRV236" s="132"/>
      <c r="BRW236" s="132"/>
      <c r="BRX236" s="132"/>
      <c r="BRY236" s="132"/>
      <c r="BRZ236" s="132"/>
      <c r="BSA236" s="132"/>
      <c r="BSB236" s="132"/>
      <c r="BSC236" s="132"/>
      <c r="BSD236" s="132"/>
      <c r="BSE236" s="132"/>
      <c r="BSF236" s="132"/>
      <c r="BSG236" s="132"/>
      <c r="BSH236" s="132"/>
      <c r="BSI236" s="132"/>
      <c r="BSJ236" s="132"/>
      <c r="BSK236" s="132"/>
      <c r="BSL236" s="132"/>
      <c r="BSM236" s="132"/>
      <c r="BSN236" s="132"/>
      <c r="BSO236" s="132"/>
      <c r="BSP236" s="132"/>
      <c r="BSQ236" s="132"/>
      <c r="BSR236" s="132"/>
      <c r="BSS236" s="132"/>
      <c r="BST236" s="132"/>
      <c r="BSU236" s="132"/>
      <c r="BSV236" s="132"/>
      <c r="BSW236" s="132"/>
      <c r="BSX236" s="132"/>
      <c r="BSY236" s="132"/>
      <c r="BSZ236" s="132"/>
      <c r="BTA236" s="132"/>
      <c r="BTB236" s="132"/>
      <c r="BTC236" s="132"/>
      <c r="BTD236" s="132"/>
      <c r="BTE236" s="132"/>
      <c r="BTF236" s="132"/>
      <c r="BTG236" s="132"/>
      <c r="BTH236" s="132"/>
      <c r="BTI236" s="132"/>
      <c r="BTJ236" s="132"/>
      <c r="BTK236" s="132"/>
      <c r="BTL236" s="132"/>
      <c r="BTM236" s="132"/>
      <c r="BTN236" s="132"/>
      <c r="BTO236" s="132"/>
      <c r="BTP236" s="132"/>
      <c r="BTQ236" s="132"/>
      <c r="BTR236" s="132"/>
      <c r="BTS236" s="132"/>
      <c r="BTT236" s="132"/>
      <c r="BTU236" s="132"/>
      <c r="BTV236" s="132"/>
      <c r="BTW236" s="132"/>
      <c r="BTX236" s="132"/>
      <c r="BTY236" s="132"/>
      <c r="BTZ236" s="132"/>
      <c r="BUA236" s="132"/>
      <c r="BUB236" s="132"/>
      <c r="BUC236" s="132"/>
      <c r="BUD236" s="132"/>
      <c r="BUE236" s="132"/>
      <c r="BUF236" s="132"/>
      <c r="BUG236" s="132"/>
      <c r="BUH236" s="132"/>
      <c r="BUI236" s="132"/>
      <c r="BUJ236" s="132"/>
      <c r="BUK236" s="132"/>
      <c r="BUL236" s="132"/>
      <c r="BUM236" s="132"/>
      <c r="BUN236" s="132"/>
      <c r="BUO236" s="132"/>
      <c r="BUP236" s="132"/>
      <c r="BUQ236" s="132"/>
      <c r="BUR236" s="132"/>
      <c r="BUS236" s="132"/>
      <c r="BUT236" s="132"/>
      <c r="BUU236" s="132"/>
      <c r="BUV236" s="132"/>
      <c r="BUW236" s="132"/>
      <c r="BUX236" s="132"/>
      <c r="BUY236" s="132"/>
      <c r="BUZ236" s="132"/>
      <c r="BVA236" s="132"/>
      <c r="BVB236" s="132"/>
      <c r="BVC236" s="132"/>
      <c r="BVD236" s="132"/>
      <c r="BVE236" s="132"/>
      <c r="BVF236" s="132"/>
      <c r="BVG236" s="132"/>
      <c r="BVH236" s="132"/>
      <c r="BVI236" s="132"/>
      <c r="BVJ236" s="132"/>
      <c r="BVK236" s="132"/>
      <c r="BVL236" s="132"/>
      <c r="BVM236" s="132"/>
      <c r="BVN236" s="132"/>
      <c r="BVO236" s="132"/>
      <c r="BVP236" s="132"/>
      <c r="BVQ236" s="132"/>
      <c r="BVR236" s="132"/>
      <c r="BVS236" s="132"/>
      <c r="BVT236" s="132"/>
      <c r="BVU236" s="132"/>
      <c r="BVV236" s="132"/>
      <c r="BVW236" s="132"/>
      <c r="BVX236" s="132"/>
      <c r="BVY236" s="132"/>
      <c r="BVZ236" s="132"/>
      <c r="BWA236" s="132"/>
      <c r="BWB236" s="132"/>
      <c r="BWC236" s="132"/>
      <c r="BWD236" s="132"/>
      <c r="BWE236" s="132"/>
      <c r="BWF236" s="132"/>
      <c r="BWG236" s="132"/>
      <c r="BWH236" s="132"/>
      <c r="BWI236" s="132"/>
      <c r="BWJ236" s="132"/>
      <c r="BWK236" s="132"/>
      <c r="BWL236" s="132"/>
      <c r="BWM236" s="132"/>
      <c r="BWN236" s="132"/>
      <c r="BWO236" s="132"/>
      <c r="BWP236" s="132"/>
      <c r="BWQ236" s="132"/>
      <c r="BWR236" s="132"/>
      <c r="BWS236" s="132"/>
      <c r="BWT236" s="132"/>
      <c r="BWU236" s="132"/>
      <c r="BWV236" s="132"/>
      <c r="BWW236" s="132"/>
      <c r="BWX236" s="132"/>
      <c r="BWY236" s="132"/>
      <c r="BWZ236" s="132"/>
      <c r="BXA236" s="132"/>
      <c r="BXB236" s="132"/>
      <c r="BXC236" s="132"/>
      <c r="BXD236" s="132"/>
      <c r="BXE236" s="132"/>
      <c r="BXF236" s="132"/>
      <c r="BXG236" s="132"/>
      <c r="BXH236" s="132"/>
      <c r="BXI236" s="132"/>
      <c r="BXJ236" s="132"/>
      <c r="BXK236" s="132"/>
      <c r="BXL236" s="132"/>
      <c r="BXM236" s="132"/>
      <c r="BXN236" s="132"/>
      <c r="BXO236" s="132"/>
      <c r="BXP236" s="132"/>
      <c r="BXQ236" s="132"/>
      <c r="BXR236" s="132"/>
      <c r="BXS236" s="132"/>
      <c r="BXT236" s="132"/>
      <c r="BXU236" s="132"/>
      <c r="BXV236" s="132"/>
      <c r="BXW236" s="132"/>
      <c r="BXX236" s="132"/>
      <c r="BXY236" s="132"/>
      <c r="BXZ236" s="132"/>
      <c r="BYA236" s="132"/>
      <c r="BYB236" s="132"/>
      <c r="BYC236" s="132"/>
      <c r="BYD236" s="132"/>
      <c r="BYE236" s="132"/>
      <c r="BYF236" s="132"/>
      <c r="BYG236" s="132"/>
      <c r="BYH236" s="132"/>
      <c r="BYI236" s="132"/>
      <c r="BYJ236" s="132"/>
      <c r="BYK236" s="132"/>
      <c r="BYL236" s="132"/>
      <c r="BYM236" s="132"/>
      <c r="BYN236" s="132"/>
      <c r="BYO236" s="132"/>
      <c r="BYP236" s="132"/>
      <c r="BYQ236" s="132"/>
      <c r="BYR236" s="132"/>
      <c r="BYS236" s="132"/>
      <c r="BYT236" s="132"/>
      <c r="BYU236" s="132"/>
      <c r="BYV236" s="132"/>
      <c r="BYW236" s="132"/>
      <c r="BYX236" s="132"/>
      <c r="BYY236" s="132"/>
      <c r="BYZ236" s="132"/>
      <c r="BZA236" s="132"/>
      <c r="BZB236" s="132"/>
      <c r="BZC236" s="132"/>
      <c r="BZD236" s="132"/>
      <c r="BZE236" s="132"/>
      <c r="BZF236" s="132"/>
      <c r="BZG236" s="132"/>
      <c r="BZH236" s="132"/>
      <c r="BZI236" s="132"/>
      <c r="BZJ236" s="132"/>
      <c r="BZK236" s="132"/>
      <c r="BZL236" s="132"/>
      <c r="BZM236" s="132"/>
      <c r="BZN236" s="132"/>
      <c r="BZO236" s="132"/>
      <c r="BZP236" s="132"/>
      <c r="BZQ236" s="132"/>
      <c r="BZR236" s="132"/>
      <c r="BZS236" s="132"/>
      <c r="BZT236" s="132"/>
      <c r="BZU236" s="132"/>
      <c r="BZV236" s="132"/>
      <c r="BZW236" s="132"/>
      <c r="BZX236" s="132"/>
      <c r="BZY236" s="132"/>
      <c r="BZZ236" s="132"/>
      <c r="CAA236" s="132"/>
      <c r="CAB236" s="132"/>
      <c r="CAC236" s="132"/>
      <c r="CAD236" s="132"/>
      <c r="CAE236" s="132"/>
      <c r="CAF236" s="132"/>
      <c r="CAG236" s="132"/>
      <c r="CAH236" s="132"/>
      <c r="CAI236" s="132"/>
      <c r="CAJ236" s="132"/>
      <c r="CAK236" s="132"/>
      <c r="CAL236" s="132"/>
      <c r="CAM236" s="132"/>
      <c r="CAN236" s="132"/>
      <c r="CAO236" s="132"/>
      <c r="CAP236" s="132"/>
      <c r="CAQ236" s="132"/>
      <c r="CAR236" s="132"/>
      <c r="CAS236" s="132"/>
      <c r="CAT236" s="132"/>
      <c r="CAU236" s="132"/>
      <c r="CAV236" s="132"/>
      <c r="CAW236" s="132"/>
      <c r="CAX236" s="132"/>
      <c r="CAY236" s="132"/>
      <c r="CAZ236" s="132"/>
      <c r="CBA236" s="132"/>
      <c r="CBB236" s="132"/>
      <c r="CBC236" s="132"/>
      <c r="CBD236" s="132"/>
      <c r="CBE236" s="132"/>
      <c r="CBF236" s="132"/>
      <c r="CBG236" s="132"/>
      <c r="CBH236" s="132"/>
      <c r="CBI236" s="132"/>
      <c r="CBJ236" s="132"/>
      <c r="CBK236" s="132"/>
      <c r="CBL236" s="132"/>
      <c r="CBM236" s="132"/>
      <c r="CBN236" s="132"/>
      <c r="CBO236" s="132"/>
      <c r="CBP236" s="132"/>
      <c r="CBQ236" s="132"/>
      <c r="CBR236" s="132"/>
      <c r="CBS236" s="132"/>
      <c r="CBT236" s="132"/>
      <c r="CBU236" s="132"/>
      <c r="CBV236" s="132"/>
      <c r="CBW236" s="132"/>
      <c r="CBX236" s="132"/>
      <c r="CBY236" s="132"/>
      <c r="CBZ236" s="132"/>
      <c r="CCA236" s="132"/>
      <c r="CCB236" s="132"/>
      <c r="CCC236" s="132"/>
      <c r="CCD236" s="132"/>
      <c r="CCE236" s="132"/>
      <c r="CCF236" s="132"/>
      <c r="CCG236" s="132"/>
      <c r="CCH236" s="132"/>
      <c r="CCI236" s="132"/>
      <c r="CCJ236" s="132"/>
      <c r="CCK236" s="132"/>
      <c r="CCL236" s="132"/>
      <c r="CCM236" s="132"/>
      <c r="CCN236" s="132"/>
      <c r="CCO236" s="132"/>
      <c r="CCP236" s="132"/>
      <c r="CCQ236" s="132"/>
      <c r="CCR236" s="132"/>
      <c r="CCS236" s="132"/>
      <c r="CCT236" s="132"/>
      <c r="CCU236" s="132"/>
      <c r="CCV236" s="132"/>
      <c r="CCW236" s="132"/>
      <c r="CCX236" s="132"/>
      <c r="CCY236" s="132"/>
      <c r="CCZ236" s="132"/>
      <c r="CDA236" s="132"/>
      <c r="CDB236" s="132"/>
      <c r="CDC236" s="132"/>
      <c r="CDD236" s="132"/>
      <c r="CDE236" s="132"/>
      <c r="CDF236" s="132"/>
      <c r="CDG236" s="132"/>
      <c r="CDH236" s="132"/>
      <c r="CDI236" s="132"/>
      <c r="CDJ236" s="132"/>
      <c r="CDK236" s="132"/>
      <c r="CDL236" s="132"/>
      <c r="CDM236" s="132"/>
      <c r="CDN236" s="132"/>
      <c r="CDO236" s="132"/>
      <c r="CDP236" s="132"/>
      <c r="CDQ236" s="132"/>
      <c r="CDR236" s="132"/>
      <c r="CDS236" s="132"/>
      <c r="CDT236" s="132"/>
      <c r="CDU236" s="132"/>
      <c r="CDV236" s="132"/>
      <c r="CDW236" s="132"/>
      <c r="CDX236" s="132"/>
      <c r="CDY236" s="132"/>
      <c r="CDZ236" s="132"/>
      <c r="CEA236" s="132"/>
      <c r="CEB236" s="132"/>
      <c r="CEC236" s="132"/>
      <c r="CED236" s="132"/>
      <c r="CEE236" s="132"/>
      <c r="CEF236" s="132"/>
      <c r="CEG236" s="132"/>
      <c r="CEH236" s="132"/>
      <c r="CEI236" s="132"/>
      <c r="CEJ236" s="132"/>
      <c r="CEK236" s="132"/>
      <c r="CEL236" s="132"/>
      <c r="CEM236" s="132"/>
      <c r="CEN236" s="132"/>
      <c r="CEO236" s="132"/>
      <c r="CEP236" s="132"/>
      <c r="CEQ236" s="132"/>
      <c r="CER236" s="132"/>
      <c r="CES236" s="132"/>
      <c r="CET236" s="132"/>
      <c r="CEU236" s="132"/>
      <c r="CEV236" s="132"/>
      <c r="CEW236" s="132"/>
      <c r="CEX236" s="132"/>
      <c r="CEY236" s="132"/>
      <c r="CEZ236" s="132"/>
      <c r="CFA236" s="132"/>
      <c r="CFB236" s="132"/>
      <c r="CFC236" s="132"/>
      <c r="CFD236" s="132"/>
      <c r="CFE236" s="132"/>
      <c r="CFF236" s="132"/>
      <c r="CFG236" s="132"/>
      <c r="CFH236" s="132"/>
      <c r="CFI236" s="132"/>
      <c r="CFJ236" s="132"/>
      <c r="CFK236" s="132"/>
      <c r="CFL236" s="132"/>
      <c r="CFM236" s="132"/>
      <c r="CFN236" s="132"/>
      <c r="CFO236" s="132"/>
      <c r="CFP236" s="132"/>
      <c r="CFQ236" s="132"/>
      <c r="CFR236" s="132"/>
      <c r="CFS236" s="132"/>
      <c r="CFT236" s="132"/>
      <c r="CFU236" s="132"/>
      <c r="CFV236" s="132"/>
      <c r="CFW236" s="132"/>
      <c r="CFX236" s="132"/>
      <c r="CFY236" s="132"/>
      <c r="CFZ236" s="132"/>
      <c r="CGA236" s="132"/>
      <c r="CGB236" s="132"/>
      <c r="CGC236" s="132"/>
      <c r="CGD236" s="132"/>
      <c r="CGE236" s="132"/>
      <c r="CGF236" s="132"/>
      <c r="CGG236" s="132"/>
      <c r="CGH236" s="132"/>
      <c r="CGI236" s="132"/>
      <c r="CGJ236" s="132"/>
      <c r="CGK236" s="132"/>
      <c r="CGL236" s="132"/>
      <c r="CGM236" s="132"/>
      <c r="CGN236" s="132"/>
      <c r="CGO236" s="132"/>
      <c r="CGP236" s="132"/>
      <c r="CGQ236" s="132"/>
      <c r="CGR236" s="132"/>
      <c r="CGS236" s="132"/>
      <c r="CGT236" s="132"/>
      <c r="CGU236" s="132"/>
      <c r="CGV236" s="132"/>
      <c r="CGW236" s="132"/>
      <c r="CGX236" s="132"/>
      <c r="CGY236" s="132"/>
      <c r="CGZ236" s="132"/>
      <c r="CHA236" s="132"/>
      <c r="CHB236" s="132"/>
      <c r="CHC236" s="132"/>
      <c r="CHD236" s="132"/>
      <c r="CHE236" s="132"/>
      <c r="CHF236" s="132"/>
      <c r="CHG236" s="132"/>
      <c r="CHH236" s="132"/>
      <c r="CHI236" s="132"/>
      <c r="CHJ236" s="132"/>
      <c r="CHK236" s="132"/>
      <c r="CHL236" s="132"/>
      <c r="CHM236" s="132"/>
      <c r="CHN236" s="132"/>
      <c r="CHO236" s="132"/>
      <c r="CHP236" s="132"/>
      <c r="CHQ236" s="132"/>
      <c r="CHR236" s="132"/>
      <c r="CHS236" s="132"/>
      <c r="CHT236" s="132"/>
      <c r="CHU236" s="132"/>
      <c r="CHV236" s="132"/>
      <c r="CHW236" s="132"/>
      <c r="CHX236" s="132"/>
      <c r="CHY236" s="132"/>
      <c r="CHZ236" s="132"/>
      <c r="CIA236" s="132"/>
      <c r="CIB236" s="132"/>
      <c r="CIC236" s="132"/>
      <c r="CID236" s="132"/>
      <c r="CIE236" s="132"/>
      <c r="CIF236" s="132"/>
      <c r="CIG236" s="132"/>
      <c r="CIH236" s="132"/>
      <c r="CII236" s="132"/>
      <c r="CIJ236" s="132"/>
      <c r="CIK236" s="132"/>
      <c r="CIL236" s="132"/>
      <c r="CIM236" s="132"/>
      <c r="CIN236" s="132"/>
      <c r="CIO236" s="132"/>
      <c r="CIP236" s="132"/>
      <c r="CIQ236" s="132"/>
      <c r="CIR236" s="132"/>
      <c r="CIS236" s="132"/>
      <c r="CIT236" s="132"/>
      <c r="CIU236" s="132"/>
      <c r="CIV236" s="132"/>
      <c r="CIW236" s="132"/>
      <c r="CIX236" s="132"/>
      <c r="CIY236" s="132"/>
      <c r="CIZ236" s="132"/>
      <c r="CJA236" s="132"/>
      <c r="CJB236" s="132"/>
      <c r="CJC236" s="132"/>
      <c r="CJD236" s="132"/>
      <c r="CJE236" s="132"/>
      <c r="CJF236" s="132"/>
      <c r="CJG236" s="132"/>
      <c r="CJH236" s="132"/>
      <c r="CJI236" s="132"/>
      <c r="CJJ236" s="132"/>
      <c r="CJK236" s="132"/>
      <c r="CJL236" s="132"/>
      <c r="CJM236" s="132"/>
      <c r="CJN236" s="132"/>
      <c r="CJO236" s="132"/>
      <c r="CJP236" s="132"/>
      <c r="CJQ236" s="132"/>
      <c r="CJR236" s="132"/>
      <c r="CJS236" s="132"/>
      <c r="CJT236" s="132"/>
      <c r="CJU236" s="132"/>
      <c r="CJV236" s="132"/>
      <c r="CJW236" s="132"/>
      <c r="CJX236" s="132"/>
      <c r="CJY236" s="132"/>
      <c r="CJZ236" s="132"/>
      <c r="CKA236" s="132"/>
      <c r="CKB236" s="132"/>
      <c r="CKC236" s="132"/>
      <c r="CKD236" s="132"/>
      <c r="CKE236" s="132"/>
      <c r="CKF236" s="132"/>
      <c r="CKG236" s="132"/>
      <c r="CKH236" s="132"/>
      <c r="CKI236" s="132"/>
      <c r="CKJ236" s="132"/>
      <c r="CKK236" s="132"/>
      <c r="CKL236" s="132"/>
      <c r="CKM236" s="132"/>
      <c r="CKN236" s="132"/>
      <c r="CKO236" s="132"/>
      <c r="CKP236" s="132"/>
      <c r="CKQ236" s="132"/>
      <c r="CKR236" s="132"/>
      <c r="CKS236" s="132"/>
      <c r="CKT236" s="132"/>
      <c r="CKU236" s="132"/>
      <c r="CKV236" s="132"/>
      <c r="CKW236" s="132"/>
      <c r="CKX236" s="132"/>
      <c r="CKY236" s="132"/>
      <c r="CKZ236" s="132"/>
      <c r="CLA236" s="132"/>
      <c r="CLB236" s="132"/>
      <c r="CLC236" s="132"/>
      <c r="CLD236" s="132"/>
      <c r="CLE236" s="132"/>
      <c r="CLF236" s="132"/>
      <c r="CLG236" s="132"/>
      <c r="CLH236" s="132"/>
      <c r="CLI236" s="132"/>
      <c r="CLJ236" s="132"/>
      <c r="CLK236" s="132"/>
      <c r="CLL236" s="132"/>
      <c r="CLM236" s="132"/>
      <c r="CLN236" s="132"/>
      <c r="CLO236" s="132"/>
      <c r="CLP236" s="132"/>
      <c r="CLQ236" s="132"/>
      <c r="CLR236" s="132"/>
      <c r="CLS236" s="132"/>
      <c r="CLT236" s="132"/>
      <c r="CLU236" s="132"/>
      <c r="CLV236" s="132"/>
      <c r="CLW236" s="132"/>
      <c r="CLX236" s="132"/>
      <c r="CLY236" s="132"/>
      <c r="CLZ236" s="132"/>
      <c r="CMA236" s="132"/>
      <c r="CMB236" s="132"/>
      <c r="CMC236" s="132"/>
      <c r="CMD236" s="132"/>
      <c r="CME236" s="132"/>
      <c r="CMF236" s="132"/>
      <c r="CMG236" s="132"/>
      <c r="CMH236" s="132"/>
      <c r="CMI236" s="132"/>
      <c r="CMJ236" s="132"/>
      <c r="CMK236" s="132"/>
      <c r="CML236" s="132"/>
      <c r="CMM236" s="132"/>
      <c r="CMN236" s="132"/>
      <c r="CMO236" s="132"/>
      <c r="CMP236" s="132"/>
      <c r="CMQ236" s="132"/>
      <c r="CMR236" s="132"/>
      <c r="CMS236" s="132"/>
      <c r="CMT236" s="132"/>
      <c r="CMU236" s="132"/>
      <c r="CMV236" s="132"/>
      <c r="CMW236" s="132"/>
      <c r="CMX236" s="132"/>
      <c r="CMY236" s="132"/>
      <c r="CMZ236" s="132"/>
      <c r="CNA236" s="132"/>
      <c r="CNB236" s="132"/>
      <c r="CNC236" s="132"/>
      <c r="CND236" s="132"/>
      <c r="CNE236" s="132"/>
      <c r="CNF236" s="132"/>
      <c r="CNG236" s="132"/>
      <c r="CNH236" s="132"/>
      <c r="CNI236" s="132"/>
      <c r="CNJ236" s="132"/>
      <c r="CNK236" s="132"/>
      <c r="CNL236" s="132"/>
      <c r="CNM236" s="132"/>
      <c r="CNN236" s="132"/>
      <c r="CNO236" s="132"/>
      <c r="CNP236" s="132"/>
      <c r="CNQ236" s="132"/>
      <c r="CNR236" s="132"/>
      <c r="CNS236" s="132"/>
      <c r="CNT236" s="132"/>
      <c r="CNU236" s="132"/>
      <c r="CNV236" s="132"/>
      <c r="CNW236" s="132"/>
      <c r="CNX236" s="132"/>
      <c r="CNY236" s="132"/>
      <c r="CNZ236" s="132"/>
      <c r="COA236" s="132"/>
      <c r="COB236" s="132"/>
      <c r="COC236" s="132"/>
      <c r="COD236" s="132"/>
      <c r="COE236" s="132"/>
      <c r="COF236" s="132"/>
      <c r="COG236" s="132"/>
      <c r="COH236" s="132"/>
      <c r="COI236" s="132"/>
      <c r="COJ236" s="132"/>
      <c r="COK236" s="132"/>
      <c r="COL236" s="132"/>
      <c r="COM236" s="132"/>
      <c r="CON236" s="132"/>
      <c r="COO236" s="132"/>
      <c r="COP236" s="132"/>
      <c r="COQ236" s="132"/>
      <c r="COR236" s="132"/>
      <c r="COS236" s="132"/>
      <c r="COT236" s="132"/>
      <c r="COU236" s="132"/>
      <c r="COV236" s="132"/>
      <c r="COW236" s="132"/>
      <c r="COX236" s="132"/>
      <c r="COY236" s="132"/>
      <c r="COZ236" s="132"/>
      <c r="CPA236" s="132"/>
      <c r="CPB236" s="132"/>
      <c r="CPC236" s="132"/>
      <c r="CPD236" s="132"/>
      <c r="CPE236" s="132"/>
      <c r="CPF236" s="132"/>
      <c r="CPG236" s="132"/>
      <c r="CPH236" s="132"/>
      <c r="CPI236" s="132"/>
      <c r="CPJ236" s="132"/>
      <c r="CPK236" s="132"/>
      <c r="CPL236" s="132"/>
      <c r="CPM236" s="132"/>
      <c r="CPN236" s="132"/>
      <c r="CPO236" s="132"/>
      <c r="CPP236" s="132"/>
      <c r="CPQ236" s="132"/>
      <c r="CPR236" s="132"/>
      <c r="CPS236" s="132"/>
      <c r="CPT236" s="132"/>
      <c r="CPU236" s="132"/>
      <c r="CPV236" s="132"/>
      <c r="CPW236" s="132"/>
      <c r="CPX236" s="132"/>
      <c r="CPY236" s="132"/>
      <c r="CPZ236" s="132"/>
      <c r="CQA236" s="132"/>
      <c r="CQB236" s="132"/>
      <c r="CQC236" s="132"/>
      <c r="CQD236" s="132"/>
      <c r="CQE236" s="132"/>
      <c r="CQF236" s="132"/>
      <c r="CQG236" s="132"/>
      <c r="CQH236" s="132"/>
      <c r="CQI236" s="132"/>
      <c r="CQJ236" s="132"/>
      <c r="CQK236" s="132"/>
      <c r="CQL236" s="132"/>
      <c r="CQM236" s="132"/>
      <c r="CQN236" s="132"/>
      <c r="CQO236" s="132"/>
      <c r="CQP236" s="132"/>
      <c r="CQQ236" s="132"/>
      <c r="CQR236" s="132"/>
      <c r="CQS236" s="132"/>
      <c r="CQT236" s="132"/>
      <c r="CQU236" s="132"/>
      <c r="CQV236" s="132"/>
      <c r="CQW236" s="132"/>
      <c r="CQX236" s="132"/>
      <c r="CQY236" s="132"/>
      <c r="CQZ236" s="132"/>
      <c r="CRA236" s="132"/>
      <c r="CRB236" s="132"/>
      <c r="CRC236" s="132"/>
      <c r="CRD236" s="132"/>
      <c r="CRE236" s="132"/>
      <c r="CRF236" s="132"/>
      <c r="CRG236" s="132"/>
      <c r="CRH236" s="132"/>
      <c r="CRI236" s="132"/>
      <c r="CRJ236" s="132"/>
      <c r="CRK236" s="132"/>
      <c r="CRL236" s="132"/>
      <c r="CRM236" s="132"/>
      <c r="CRN236" s="132"/>
      <c r="CRO236" s="132"/>
      <c r="CRP236" s="132"/>
      <c r="CRQ236" s="132"/>
      <c r="CRR236" s="132"/>
      <c r="CRS236" s="132"/>
      <c r="CRT236" s="132"/>
      <c r="CRU236" s="132"/>
      <c r="CRV236" s="132"/>
      <c r="CRW236" s="132"/>
      <c r="CRX236" s="132"/>
      <c r="CRY236" s="132"/>
      <c r="CRZ236" s="132"/>
      <c r="CSA236" s="132"/>
      <c r="CSB236" s="132"/>
      <c r="CSC236" s="132"/>
      <c r="CSD236" s="132"/>
      <c r="CSE236" s="132"/>
      <c r="CSF236" s="132"/>
      <c r="CSG236" s="132"/>
      <c r="CSH236" s="132"/>
      <c r="CSI236" s="132"/>
      <c r="CSJ236" s="132"/>
      <c r="CSK236" s="132"/>
      <c r="CSL236" s="132"/>
      <c r="CSM236" s="132"/>
      <c r="CSN236" s="132"/>
      <c r="CSO236" s="132"/>
      <c r="CSP236" s="132"/>
      <c r="CSQ236" s="132"/>
      <c r="CSR236" s="132"/>
      <c r="CSS236" s="132"/>
      <c r="CST236" s="132"/>
      <c r="CSU236" s="132"/>
      <c r="CSV236" s="132"/>
      <c r="CSW236" s="132"/>
      <c r="CSX236" s="132"/>
      <c r="CSY236" s="132"/>
      <c r="CSZ236" s="132"/>
      <c r="CTA236" s="132"/>
      <c r="CTB236" s="132"/>
      <c r="CTC236" s="132"/>
      <c r="CTD236" s="132"/>
      <c r="CTE236" s="132"/>
      <c r="CTF236" s="132"/>
      <c r="CTG236" s="132"/>
      <c r="CTH236" s="132"/>
      <c r="CTI236" s="132"/>
      <c r="CTJ236" s="132"/>
      <c r="CTK236" s="132"/>
      <c r="CTL236" s="132"/>
      <c r="CTM236" s="132"/>
      <c r="CTN236" s="132"/>
      <c r="CTO236" s="132"/>
      <c r="CTP236" s="132"/>
      <c r="CTQ236" s="132"/>
      <c r="CTR236" s="132"/>
      <c r="CTS236" s="132"/>
      <c r="CTT236" s="132"/>
      <c r="CTU236" s="132"/>
      <c r="CTV236" s="132"/>
      <c r="CTW236" s="132"/>
      <c r="CTX236" s="132"/>
      <c r="CTY236" s="132"/>
      <c r="CTZ236" s="132"/>
      <c r="CUA236" s="132"/>
      <c r="CUB236" s="132"/>
      <c r="CUC236" s="132"/>
      <c r="CUD236" s="132"/>
      <c r="CUE236" s="132"/>
      <c r="CUF236" s="132"/>
      <c r="CUG236" s="132"/>
      <c r="CUH236" s="132"/>
      <c r="CUI236" s="132"/>
      <c r="CUJ236" s="132"/>
      <c r="CUK236" s="132"/>
      <c r="CUL236" s="132"/>
      <c r="CUM236" s="132"/>
      <c r="CUN236" s="132"/>
      <c r="CUO236" s="132"/>
      <c r="CUP236" s="132"/>
      <c r="CUQ236" s="132"/>
      <c r="CUR236" s="132"/>
      <c r="CUS236" s="132"/>
      <c r="CUT236" s="132"/>
      <c r="CUU236" s="132"/>
      <c r="CUV236" s="132"/>
      <c r="CUW236" s="132"/>
      <c r="CUX236" s="132"/>
      <c r="CUY236" s="132"/>
      <c r="CUZ236" s="132"/>
      <c r="CVA236" s="132"/>
      <c r="CVB236" s="132"/>
      <c r="CVC236" s="132"/>
      <c r="CVD236" s="132"/>
      <c r="CVE236" s="132"/>
      <c r="CVF236" s="132"/>
      <c r="CVG236" s="132"/>
      <c r="CVH236" s="132"/>
      <c r="CVI236" s="132"/>
      <c r="CVJ236" s="132"/>
      <c r="CVK236" s="132"/>
      <c r="CVL236" s="132"/>
      <c r="CVM236" s="132"/>
      <c r="CVN236" s="132"/>
      <c r="CVO236" s="132"/>
      <c r="CVP236" s="132"/>
      <c r="CVQ236" s="132"/>
      <c r="CVR236" s="132"/>
      <c r="CVS236" s="132"/>
      <c r="CVT236" s="132"/>
      <c r="CVU236" s="132"/>
      <c r="CVV236" s="132"/>
      <c r="CVW236" s="132"/>
      <c r="CVX236" s="132"/>
      <c r="CVY236" s="132"/>
      <c r="CVZ236" s="132"/>
      <c r="CWA236" s="132"/>
      <c r="CWB236" s="132"/>
      <c r="CWC236" s="132"/>
      <c r="CWD236" s="132"/>
      <c r="CWE236" s="132"/>
      <c r="CWF236" s="132"/>
      <c r="CWG236" s="132"/>
      <c r="CWH236" s="132"/>
      <c r="CWI236" s="132"/>
      <c r="CWJ236" s="132"/>
      <c r="CWK236" s="132"/>
      <c r="CWL236" s="132"/>
      <c r="CWM236" s="132"/>
      <c r="CWN236" s="132"/>
      <c r="CWO236" s="132"/>
      <c r="CWP236" s="132"/>
      <c r="CWQ236" s="132"/>
      <c r="CWR236" s="132"/>
      <c r="CWS236" s="132"/>
      <c r="CWT236" s="132"/>
      <c r="CWU236" s="132"/>
      <c r="CWV236" s="132"/>
      <c r="CWW236" s="132"/>
      <c r="CWX236" s="132"/>
      <c r="CWY236" s="132"/>
      <c r="CWZ236" s="132"/>
      <c r="CXA236" s="132"/>
      <c r="CXB236" s="132"/>
      <c r="CXC236" s="132"/>
      <c r="CXD236" s="132"/>
      <c r="CXE236" s="132"/>
      <c r="CXF236" s="132"/>
      <c r="CXG236" s="132"/>
      <c r="CXH236" s="132"/>
      <c r="CXI236" s="132"/>
      <c r="CXJ236" s="132"/>
      <c r="CXK236" s="132"/>
      <c r="CXL236" s="132"/>
      <c r="CXM236" s="132"/>
      <c r="CXN236" s="132"/>
      <c r="CXO236" s="132"/>
      <c r="CXP236" s="132"/>
      <c r="CXQ236" s="132"/>
      <c r="CXR236" s="132"/>
      <c r="CXS236" s="132"/>
      <c r="CXT236" s="132"/>
      <c r="CXU236" s="132"/>
      <c r="CXV236" s="132"/>
      <c r="CXW236" s="132"/>
      <c r="CXX236" s="132"/>
      <c r="CXY236" s="132"/>
      <c r="CXZ236" s="132"/>
      <c r="CYA236" s="132"/>
      <c r="CYB236" s="132"/>
      <c r="CYC236" s="132"/>
      <c r="CYD236" s="132"/>
      <c r="CYE236" s="132"/>
      <c r="CYF236" s="132"/>
      <c r="CYG236" s="132"/>
      <c r="CYH236" s="132"/>
      <c r="CYI236" s="132"/>
      <c r="CYJ236" s="132"/>
      <c r="CYK236" s="132"/>
      <c r="CYL236" s="132"/>
      <c r="CYM236" s="132"/>
      <c r="CYN236" s="132"/>
      <c r="CYO236" s="132"/>
      <c r="CYP236" s="132"/>
      <c r="CYQ236" s="132"/>
      <c r="CYR236" s="132"/>
      <c r="CYS236" s="132"/>
      <c r="CYT236" s="132"/>
      <c r="CYU236" s="132"/>
      <c r="CYV236" s="132"/>
      <c r="CYW236" s="132"/>
      <c r="CYX236" s="132"/>
      <c r="CYY236" s="132"/>
      <c r="CYZ236" s="132"/>
      <c r="CZA236" s="132"/>
      <c r="CZB236" s="132"/>
      <c r="CZC236" s="132"/>
      <c r="CZD236" s="132"/>
      <c r="CZE236" s="132"/>
      <c r="CZF236" s="132"/>
      <c r="CZG236" s="132"/>
      <c r="CZH236" s="132"/>
      <c r="CZI236" s="132"/>
      <c r="CZJ236" s="132"/>
      <c r="CZK236" s="132"/>
      <c r="CZL236" s="132"/>
      <c r="CZM236" s="132"/>
      <c r="CZN236" s="132"/>
      <c r="CZO236" s="132"/>
      <c r="CZP236" s="132"/>
      <c r="CZQ236" s="132"/>
      <c r="CZR236" s="132"/>
      <c r="CZS236" s="132"/>
      <c r="CZT236" s="132"/>
      <c r="CZU236" s="132"/>
      <c r="CZV236" s="132"/>
      <c r="CZW236" s="132"/>
      <c r="CZX236" s="132"/>
      <c r="CZY236" s="132"/>
      <c r="CZZ236" s="132"/>
      <c r="DAA236" s="132"/>
      <c r="DAB236" s="132"/>
      <c r="DAC236" s="132"/>
      <c r="DAD236" s="132"/>
      <c r="DAE236" s="132"/>
      <c r="DAF236" s="132"/>
      <c r="DAG236" s="132"/>
      <c r="DAH236" s="132"/>
      <c r="DAI236" s="132"/>
      <c r="DAJ236" s="132"/>
      <c r="DAK236" s="132"/>
      <c r="DAL236" s="132"/>
      <c r="DAM236" s="132"/>
      <c r="DAN236" s="132"/>
      <c r="DAO236" s="132"/>
      <c r="DAP236" s="132"/>
      <c r="DAQ236" s="132"/>
      <c r="DAR236" s="132"/>
      <c r="DAS236" s="132"/>
      <c r="DAT236" s="132"/>
      <c r="DAU236" s="132"/>
      <c r="DAV236" s="132"/>
      <c r="DAW236" s="132"/>
      <c r="DAX236" s="132"/>
      <c r="DAY236" s="132"/>
      <c r="DAZ236" s="132"/>
      <c r="DBA236" s="132"/>
      <c r="DBB236" s="132"/>
      <c r="DBC236" s="132"/>
      <c r="DBD236" s="132"/>
      <c r="DBE236" s="132"/>
      <c r="DBF236" s="132"/>
      <c r="DBG236" s="132"/>
      <c r="DBH236" s="132"/>
      <c r="DBI236" s="132"/>
      <c r="DBJ236" s="132"/>
      <c r="DBK236" s="132"/>
      <c r="DBL236" s="132"/>
      <c r="DBM236" s="132"/>
      <c r="DBN236" s="132"/>
      <c r="DBO236" s="132"/>
      <c r="DBP236" s="132"/>
      <c r="DBQ236" s="132"/>
      <c r="DBR236" s="132"/>
      <c r="DBS236" s="132"/>
      <c r="DBT236" s="132"/>
      <c r="DBU236" s="132"/>
      <c r="DBV236" s="132"/>
      <c r="DBW236" s="132"/>
      <c r="DBX236" s="132"/>
      <c r="DBY236" s="132"/>
      <c r="DBZ236" s="132"/>
      <c r="DCA236" s="132"/>
      <c r="DCB236" s="132"/>
      <c r="DCC236" s="132"/>
      <c r="DCD236" s="132"/>
      <c r="DCE236" s="132"/>
      <c r="DCF236" s="132"/>
      <c r="DCG236" s="132"/>
      <c r="DCH236" s="132"/>
      <c r="DCI236" s="132"/>
      <c r="DCJ236" s="132"/>
      <c r="DCK236" s="132"/>
      <c r="DCL236" s="132"/>
      <c r="DCM236" s="132"/>
      <c r="DCN236" s="132"/>
      <c r="DCO236" s="132"/>
      <c r="DCP236" s="132"/>
      <c r="DCQ236" s="132"/>
      <c r="DCR236" s="132"/>
      <c r="DCS236" s="132"/>
      <c r="DCT236" s="132"/>
      <c r="DCU236" s="132"/>
      <c r="DCV236" s="132"/>
      <c r="DCW236" s="132"/>
      <c r="DCX236" s="132"/>
      <c r="DCY236" s="132"/>
      <c r="DCZ236" s="132"/>
      <c r="DDA236" s="132"/>
      <c r="DDB236" s="132"/>
      <c r="DDC236" s="132"/>
      <c r="DDD236" s="132"/>
      <c r="DDE236" s="132"/>
      <c r="DDF236" s="132"/>
      <c r="DDG236" s="132"/>
      <c r="DDH236" s="132"/>
      <c r="DDI236" s="132"/>
      <c r="DDJ236" s="132"/>
      <c r="DDK236" s="132"/>
      <c r="DDL236" s="132"/>
      <c r="DDM236" s="132"/>
      <c r="DDN236" s="132"/>
      <c r="DDO236" s="132"/>
      <c r="DDP236" s="132"/>
      <c r="DDQ236" s="132"/>
      <c r="DDR236" s="132"/>
      <c r="DDS236" s="132"/>
      <c r="DDT236" s="132"/>
      <c r="DDU236" s="132"/>
      <c r="DDV236" s="132"/>
      <c r="DDW236" s="132"/>
      <c r="DDX236" s="132"/>
      <c r="DDY236" s="132"/>
      <c r="DDZ236" s="132"/>
      <c r="DEA236" s="132"/>
      <c r="DEB236" s="132"/>
      <c r="DEC236" s="132"/>
      <c r="DED236" s="132"/>
      <c r="DEE236" s="132"/>
      <c r="DEF236" s="132"/>
      <c r="DEG236" s="132"/>
      <c r="DEH236" s="132"/>
      <c r="DEI236" s="132"/>
      <c r="DEJ236" s="132"/>
      <c r="DEK236" s="132"/>
      <c r="DEL236" s="132"/>
      <c r="DEM236" s="132"/>
      <c r="DEN236" s="132"/>
      <c r="DEO236" s="132"/>
      <c r="DEP236" s="132"/>
      <c r="DEQ236" s="132"/>
      <c r="DER236" s="132"/>
      <c r="DES236" s="132"/>
      <c r="DET236" s="132"/>
      <c r="DEU236" s="132"/>
      <c r="DEV236" s="132"/>
      <c r="DEW236" s="132"/>
      <c r="DEX236" s="132"/>
      <c r="DEY236" s="132"/>
      <c r="DEZ236" s="132"/>
      <c r="DFA236" s="132"/>
      <c r="DFB236" s="132"/>
      <c r="DFC236" s="132"/>
      <c r="DFD236" s="132"/>
      <c r="DFE236" s="132"/>
      <c r="DFF236" s="132"/>
      <c r="DFG236" s="132"/>
      <c r="DFH236" s="132"/>
      <c r="DFI236" s="132"/>
      <c r="DFJ236" s="132"/>
      <c r="DFK236" s="132"/>
      <c r="DFL236" s="132"/>
      <c r="DFM236" s="132"/>
      <c r="DFN236" s="132"/>
      <c r="DFO236" s="132"/>
      <c r="DFP236" s="132"/>
      <c r="DFQ236" s="132"/>
      <c r="DFR236" s="132"/>
      <c r="DFS236" s="132"/>
      <c r="DFT236" s="132"/>
      <c r="DFU236" s="132"/>
      <c r="DFV236" s="132"/>
      <c r="DFW236" s="132"/>
      <c r="DFX236" s="132"/>
      <c r="DFY236" s="132"/>
      <c r="DFZ236" s="132"/>
      <c r="DGA236" s="132"/>
      <c r="DGB236" s="132"/>
      <c r="DGC236" s="132"/>
      <c r="DGD236" s="132"/>
      <c r="DGE236" s="132"/>
      <c r="DGF236" s="132"/>
      <c r="DGG236" s="132"/>
      <c r="DGH236" s="132"/>
      <c r="DGI236" s="132"/>
      <c r="DGJ236" s="132"/>
      <c r="DGK236" s="132"/>
      <c r="DGL236" s="132"/>
      <c r="DGM236" s="132"/>
      <c r="DGN236" s="132"/>
      <c r="DGO236" s="132"/>
      <c r="DGP236" s="132"/>
      <c r="DGQ236" s="132"/>
      <c r="DGR236" s="132"/>
      <c r="DGS236" s="132"/>
      <c r="DGT236" s="132"/>
      <c r="DGU236" s="132"/>
      <c r="DGV236" s="132"/>
      <c r="DGW236" s="132"/>
      <c r="DGX236" s="132"/>
      <c r="DGY236" s="132"/>
      <c r="DGZ236" s="132"/>
      <c r="DHA236" s="132"/>
      <c r="DHB236" s="132"/>
      <c r="DHC236" s="132"/>
      <c r="DHD236" s="132"/>
      <c r="DHE236" s="132"/>
      <c r="DHF236" s="132"/>
      <c r="DHG236" s="132"/>
      <c r="DHH236" s="132"/>
      <c r="DHI236" s="132"/>
      <c r="DHJ236" s="132"/>
      <c r="DHK236" s="132"/>
      <c r="DHL236" s="132"/>
      <c r="DHM236" s="132"/>
      <c r="DHN236" s="132"/>
      <c r="DHO236" s="132"/>
      <c r="DHP236" s="132"/>
      <c r="DHQ236" s="132"/>
      <c r="DHR236" s="132"/>
      <c r="DHS236" s="132"/>
      <c r="DHT236" s="132"/>
      <c r="DHU236" s="132"/>
      <c r="DHV236" s="132"/>
      <c r="DHW236" s="132"/>
      <c r="DHX236" s="132"/>
      <c r="DHY236" s="132"/>
      <c r="DHZ236" s="132"/>
      <c r="DIA236" s="132"/>
      <c r="DIB236" s="132"/>
      <c r="DIC236" s="132"/>
      <c r="DID236" s="132"/>
      <c r="DIE236" s="132"/>
      <c r="DIF236" s="132"/>
      <c r="DIG236" s="132"/>
      <c r="DIH236" s="132"/>
      <c r="DII236" s="132"/>
      <c r="DIJ236" s="132"/>
      <c r="DIK236" s="132"/>
      <c r="DIL236" s="132"/>
      <c r="DIM236" s="132"/>
      <c r="DIN236" s="132"/>
      <c r="DIO236" s="132"/>
      <c r="DIP236" s="132"/>
      <c r="DIQ236" s="132"/>
      <c r="DIR236" s="132"/>
      <c r="DIS236" s="132"/>
      <c r="DIT236" s="132"/>
      <c r="DIU236" s="132"/>
      <c r="DIV236" s="132"/>
      <c r="DIW236" s="132"/>
      <c r="DIX236" s="132"/>
      <c r="DIY236" s="132"/>
      <c r="DIZ236" s="132"/>
      <c r="DJA236" s="132"/>
      <c r="DJB236" s="132"/>
      <c r="DJC236" s="132"/>
      <c r="DJD236" s="132"/>
      <c r="DJE236" s="132"/>
      <c r="DJF236" s="132"/>
      <c r="DJG236" s="132"/>
      <c r="DJH236" s="132"/>
      <c r="DJI236" s="132"/>
      <c r="DJJ236" s="132"/>
      <c r="DJK236" s="132"/>
      <c r="DJL236" s="132"/>
      <c r="DJM236" s="132"/>
      <c r="DJN236" s="132"/>
      <c r="DJO236" s="132"/>
      <c r="DJP236" s="132"/>
      <c r="DJQ236" s="132"/>
      <c r="DJR236" s="132"/>
      <c r="DJS236" s="132"/>
      <c r="DJT236" s="132"/>
      <c r="DJU236" s="132"/>
      <c r="DJV236" s="132"/>
      <c r="DJW236" s="132"/>
      <c r="DJX236" s="132"/>
      <c r="DJY236" s="132"/>
      <c r="DJZ236" s="132"/>
      <c r="DKA236" s="132"/>
      <c r="DKB236" s="132"/>
      <c r="DKC236" s="132"/>
      <c r="DKD236" s="132"/>
      <c r="DKE236" s="132"/>
      <c r="DKF236" s="132"/>
      <c r="DKG236" s="132"/>
      <c r="DKH236" s="132"/>
      <c r="DKI236" s="132"/>
      <c r="DKJ236" s="132"/>
      <c r="DKK236" s="132"/>
      <c r="DKL236" s="132"/>
      <c r="DKM236" s="132"/>
      <c r="DKN236" s="132"/>
      <c r="DKO236" s="132"/>
      <c r="DKP236" s="132"/>
      <c r="DKQ236" s="132"/>
      <c r="DKR236" s="132"/>
      <c r="DKS236" s="132"/>
      <c r="DKT236" s="132"/>
      <c r="DKU236" s="132"/>
      <c r="DKV236" s="132"/>
      <c r="DKW236" s="132"/>
      <c r="DKX236" s="132"/>
      <c r="DKY236" s="132"/>
      <c r="DKZ236" s="132"/>
      <c r="DLA236" s="132"/>
      <c r="DLB236" s="132"/>
      <c r="DLC236" s="132"/>
      <c r="DLD236" s="132"/>
      <c r="DLE236" s="132"/>
      <c r="DLF236" s="132"/>
      <c r="DLG236" s="132"/>
      <c r="DLH236" s="132"/>
      <c r="DLI236" s="132"/>
      <c r="DLJ236" s="132"/>
      <c r="DLK236" s="132"/>
      <c r="DLL236" s="132"/>
      <c r="DLM236" s="132"/>
      <c r="DLN236" s="132"/>
      <c r="DLO236" s="132"/>
      <c r="DLP236" s="132"/>
      <c r="DLQ236" s="132"/>
      <c r="DLR236" s="132"/>
      <c r="DLS236" s="132"/>
      <c r="DLT236" s="132"/>
      <c r="DLU236" s="132"/>
      <c r="DLV236" s="132"/>
      <c r="DLW236" s="132"/>
      <c r="DLX236" s="132"/>
      <c r="DLY236" s="132"/>
      <c r="DLZ236" s="132"/>
      <c r="DMA236" s="132"/>
      <c r="DMB236" s="132"/>
      <c r="DMC236" s="132"/>
      <c r="DMD236" s="132"/>
      <c r="DME236" s="132"/>
      <c r="DMF236" s="132"/>
      <c r="DMG236" s="132"/>
      <c r="DMH236" s="132"/>
      <c r="DMI236" s="132"/>
      <c r="DMJ236" s="132"/>
      <c r="DMK236" s="132"/>
      <c r="DML236" s="132"/>
      <c r="DMM236" s="132"/>
      <c r="DMN236" s="132"/>
      <c r="DMO236" s="132"/>
      <c r="DMP236" s="132"/>
      <c r="DMQ236" s="132"/>
      <c r="DMR236" s="132"/>
      <c r="DMS236" s="132"/>
      <c r="DMT236" s="132"/>
      <c r="DMU236" s="132"/>
      <c r="DMV236" s="132"/>
      <c r="DMW236" s="132"/>
      <c r="DMX236" s="132"/>
      <c r="DMY236" s="132"/>
      <c r="DMZ236" s="132"/>
      <c r="DNA236" s="132"/>
      <c r="DNB236" s="132"/>
      <c r="DNC236" s="132"/>
      <c r="DND236" s="132"/>
      <c r="DNE236" s="132"/>
      <c r="DNF236" s="132"/>
      <c r="DNG236" s="132"/>
      <c r="DNH236" s="132"/>
      <c r="DNI236" s="132"/>
      <c r="DNJ236" s="132"/>
      <c r="DNK236" s="132"/>
      <c r="DNL236" s="132"/>
      <c r="DNM236" s="132"/>
      <c r="DNN236" s="132"/>
      <c r="DNO236" s="132"/>
      <c r="DNP236" s="132"/>
      <c r="DNQ236" s="132"/>
      <c r="DNR236" s="132"/>
      <c r="DNS236" s="132"/>
      <c r="DNT236" s="132"/>
      <c r="DNU236" s="132"/>
      <c r="DNV236" s="132"/>
      <c r="DNW236" s="132"/>
      <c r="DNX236" s="132"/>
      <c r="DNY236" s="132"/>
      <c r="DNZ236" s="132"/>
      <c r="DOA236" s="132"/>
      <c r="DOB236" s="132"/>
      <c r="DOC236" s="132"/>
      <c r="DOD236" s="132"/>
      <c r="DOE236" s="132"/>
      <c r="DOF236" s="132"/>
      <c r="DOG236" s="132"/>
      <c r="DOH236" s="132"/>
      <c r="DOI236" s="132"/>
      <c r="DOJ236" s="132"/>
      <c r="DOK236" s="132"/>
      <c r="DOL236" s="132"/>
      <c r="DOM236" s="132"/>
      <c r="DON236" s="132"/>
      <c r="DOO236" s="132"/>
      <c r="DOP236" s="132"/>
      <c r="DOQ236" s="132"/>
      <c r="DOR236" s="132"/>
      <c r="DOS236" s="132"/>
      <c r="DOT236" s="132"/>
      <c r="DOU236" s="132"/>
      <c r="DOV236" s="132"/>
      <c r="DOW236" s="132"/>
      <c r="DOX236" s="132"/>
      <c r="DOY236" s="132"/>
      <c r="DOZ236" s="132"/>
      <c r="DPA236" s="132"/>
      <c r="DPB236" s="132"/>
      <c r="DPC236" s="132"/>
      <c r="DPD236" s="132"/>
      <c r="DPE236" s="132"/>
      <c r="DPF236" s="132"/>
      <c r="DPG236" s="132"/>
      <c r="DPH236" s="132"/>
      <c r="DPI236" s="132"/>
      <c r="DPJ236" s="132"/>
      <c r="DPK236" s="132"/>
      <c r="DPL236" s="132"/>
      <c r="DPM236" s="132"/>
      <c r="DPN236" s="132"/>
      <c r="DPO236" s="132"/>
      <c r="DPP236" s="132"/>
      <c r="DPQ236" s="132"/>
      <c r="DPR236" s="132"/>
      <c r="DPS236" s="132"/>
      <c r="DPT236" s="132"/>
      <c r="DPU236" s="132"/>
      <c r="DPV236" s="132"/>
      <c r="DPW236" s="132"/>
      <c r="DPX236" s="132"/>
      <c r="DPY236" s="132"/>
      <c r="DPZ236" s="132"/>
      <c r="DQA236" s="132"/>
      <c r="DQB236" s="132"/>
      <c r="DQC236" s="132"/>
      <c r="DQD236" s="132"/>
      <c r="DQE236" s="132"/>
      <c r="DQF236" s="132"/>
      <c r="DQG236" s="132"/>
      <c r="DQH236" s="132"/>
      <c r="DQI236" s="132"/>
      <c r="DQJ236" s="132"/>
      <c r="DQK236" s="132"/>
      <c r="DQL236" s="132"/>
      <c r="DQM236" s="132"/>
      <c r="DQN236" s="132"/>
      <c r="DQO236" s="132"/>
      <c r="DQP236" s="132"/>
      <c r="DQQ236" s="132"/>
      <c r="DQR236" s="132"/>
      <c r="DQS236" s="132"/>
      <c r="DQT236" s="132"/>
      <c r="DQU236" s="132"/>
      <c r="DQV236" s="132"/>
      <c r="DQW236" s="132"/>
      <c r="DQX236" s="132"/>
      <c r="DQY236" s="132"/>
      <c r="DQZ236" s="132"/>
      <c r="DRA236" s="132"/>
      <c r="DRB236" s="132"/>
      <c r="DRC236" s="132"/>
      <c r="DRD236" s="132"/>
      <c r="DRE236" s="132"/>
      <c r="DRF236" s="132"/>
      <c r="DRG236" s="132"/>
      <c r="DRH236" s="132"/>
      <c r="DRI236" s="132"/>
      <c r="DRJ236" s="132"/>
      <c r="DRK236" s="132"/>
      <c r="DRL236" s="132"/>
      <c r="DRM236" s="132"/>
      <c r="DRN236" s="132"/>
      <c r="DRO236" s="132"/>
      <c r="DRP236" s="132"/>
      <c r="DRQ236" s="132"/>
      <c r="DRR236" s="132"/>
      <c r="DRS236" s="132"/>
      <c r="DRT236" s="132"/>
      <c r="DRU236" s="132"/>
      <c r="DRV236" s="132"/>
      <c r="DRW236" s="132"/>
      <c r="DRX236" s="132"/>
      <c r="DRY236" s="132"/>
      <c r="DRZ236" s="132"/>
      <c r="DSA236" s="132"/>
      <c r="DSB236" s="132"/>
      <c r="DSC236" s="132"/>
      <c r="DSD236" s="132"/>
      <c r="DSE236" s="132"/>
      <c r="DSF236" s="132"/>
      <c r="DSG236" s="132"/>
      <c r="DSH236" s="132"/>
      <c r="DSI236" s="132"/>
      <c r="DSJ236" s="132"/>
      <c r="DSK236" s="132"/>
      <c r="DSL236" s="132"/>
      <c r="DSM236" s="132"/>
      <c r="DSN236" s="132"/>
      <c r="DSO236" s="132"/>
      <c r="DSP236" s="132"/>
      <c r="DSQ236" s="132"/>
      <c r="DSR236" s="132"/>
      <c r="DSS236" s="132"/>
      <c r="DST236" s="132"/>
      <c r="DSU236" s="132"/>
      <c r="DSV236" s="132"/>
      <c r="DSW236" s="132"/>
      <c r="DSX236" s="132"/>
      <c r="DSY236" s="132"/>
      <c r="DSZ236" s="132"/>
      <c r="DTA236" s="132"/>
      <c r="DTB236" s="132"/>
      <c r="DTC236" s="132"/>
      <c r="DTD236" s="132"/>
      <c r="DTE236" s="132"/>
      <c r="DTF236" s="132"/>
      <c r="DTG236" s="132"/>
      <c r="DTH236" s="132"/>
      <c r="DTI236" s="132"/>
      <c r="DTJ236" s="132"/>
      <c r="DTK236" s="132"/>
      <c r="DTL236" s="132"/>
      <c r="DTM236" s="132"/>
      <c r="DTN236" s="132"/>
      <c r="DTO236" s="132"/>
      <c r="DTP236" s="132"/>
      <c r="DTQ236" s="132"/>
      <c r="DTR236" s="132"/>
      <c r="DTS236" s="132"/>
      <c r="DTT236" s="132"/>
      <c r="DTU236" s="132"/>
      <c r="DTV236" s="132"/>
      <c r="DTW236" s="132"/>
      <c r="DTX236" s="132"/>
      <c r="DTY236" s="132"/>
      <c r="DTZ236" s="132"/>
      <c r="DUA236" s="132"/>
      <c r="DUB236" s="132"/>
      <c r="DUC236" s="132"/>
      <c r="DUD236" s="132"/>
      <c r="DUE236" s="132"/>
      <c r="DUF236" s="132"/>
      <c r="DUG236" s="132"/>
      <c r="DUH236" s="132"/>
      <c r="DUI236" s="132"/>
      <c r="DUJ236" s="132"/>
      <c r="DUK236" s="132"/>
      <c r="DUL236" s="132"/>
      <c r="DUM236" s="132"/>
      <c r="DUN236" s="132"/>
      <c r="DUO236" s="132"/>
      <c r="DUP236" s="132"/>
      <c r="DUQ236" s="132"/>
      <c r="DUR236" s="132"/>
      <c r="DUS236" s="132"/>
      <c r="DUT236" s="132"/>
      <c r="DUU236" s="132"/>
      <c r="DUV236" s="132"/>
      <c r="DUW236" s="132"/>
      <c r="DUX236" s="132"/>
      <c r="DUY236" s="132"/>
      <c r="DUZ236" s="132"/>
      <c r="DVA236" s="132"/>
      <c r="DVB236" s="132"/>
      <c r="DVC236" s="132"/>
      <c r="DVD236" s="132"/>
      <c r="DVE236" s="132"/>
      <c r="DVF236" s="132"/>
      <c r="DVG236" s="132"/>
      <c r="DVH236" s="132"/>
      <c r="DVI236" s="132"/>
      <c r="DVJ236" s="132"/>
      <c r="DVK236" s="132"/>
      <c r="DVL236" s="132"/>
      <c r="DVM236" s="132"/>
      <c r="DVN236" s="132"/>
      <c r="DVO236" s="132"/>
      <c r="DVP236" s="132"/>
      <c r="DVQ236" s="132"/>
      <c r="DVR236" s="132"/>
      <c r="DVS236" s="132"/>
      <c r="DVT236" s="132"/>
      <c r="DVU236" s="132"/>
      <c r="DVV236" s="132"/>
      <c r="DVW236" s="132"/>
      <c r="DVX236" s="132"/>
      <c r="DVY236" s="132"/>
      <c r="DVZ236" s="132"/>
      <c r="DWA236" s="132"/>
      <c r="DWB236" s="132"/>
      <c r="DWC236" s="132"/>
      <c r="DWD236" s="132"/>
      <c r="DWE236" s="132"/>
      <c r="DWF236" s="132"/>
      <c r="DWG236" s="132"/>
      <c r="DWH236" s="132"/>
      <c r="DWI236" s="132"/>
      <c r="DWJ236" s="132"/>
      <c r="DWK236" s="132"/>
      <c r="DWL236" s="132"/>
      <c r="DWM236" s="132"/>
      <c r="DWN236" s="132"/>
      <c r="DWO236" s="132"/>
      <c r="DWP236" s="132"/>
      <c r="DWQ236" s="132"/>
      <c r="DWR236" s="132"/>
      <c r="DWS236" s="132"/>
      <c r="DWT236" s="132"/>
      <c r="DWU236" s="132"/>
      <c r="DWV236" s="132"/>
      <c r="DWW236" s="132"/>
      <c r="DWX236" s="132"/>
      <c r="DWY236" s="132"/>
      <c r="DWZ236" s="132"/>
      <c r="DXA236" s="132"/>
      <c r="DXB236" s="132"/>
      <c r="DXC236" s="132"/>
      <c r="DXD236" s="132"/>
      <c r="DXE236" s="132"/>
      <c r="DXF236" s="132"/>
      <c r="DXG236" s="132"/>
      <c r="DXH236" s="132"/>
      <c r="DXI236" s="132"/>
      <c r="DXJ236" s="132"/>
      <c r="DXK236" s="132"/>
      <c r="DXL236" s="132"/>
      <c r="DXM236" s="132"/>
      <c r="DXN236" s="132"/>
      <c r="DXO236" s="132"/>
      <c r="DXP236" s="132"/>
      <c r="DXQ236" s="132"/>
      <c r="DXR236" s="132"/>
      <c r="DXS236" s="132"/>
      <c r="DXT236" s="132"/>
      <c r="DXU236" s="132"/>
      <c r="DXV236" s="132"/>
      <c r="DXW236" s="132"/>
      <c r="DXX236" s="132"/>
      <c r="DXY236" s="132"/>
      <c r="DXZ236" s="132"/>
      <c r="DYA236" s="132"/>
      <c r="DYB236" s="132"/>
      <c r="DYC236" s="132"/>
      <c r="DYD236" s="132"/>
      <c r="DYE236" s="132"/>
      <c r="DYF236" s="132"/>
      <c r="DYG236" s="132"/>
      <c r="DYH236" s="132"/>
      <c r="DYI236" s="132"/>
      <c r="DYJ236" s="132"/>
      <c r="DYK236" s="132"/>
      <c r="DYL236" s="132"/>
      <c r="DYM236" s="132"/>
      <c r="DYN236" s="132"/>
      <c r="DYO236" s="132"/>
      <c r="DYP236" s="132"/>
      <c r="DYQ236" s="132"/>
      <c r="DYR236" s="132"/>
      <c r="DYS236" s="132"/>
      <c r="DYT236" s="132"/>
      <c r="DYU236" s="132"/>
      <c r="DYV236" s="132"/>
      <c r="DYW236" s="132"/>
      <c r="DYX236" s="132"/>
      <c r="DYY236" s="132"/>
      <c r="DYZ236" s="132"/>
      <c r="DZA236" s="132"/>
      <c r="DZB236" s="132"/>
      <c r="DZC236" s="132"/>
      <c r="DZD236" s="132"/>
      <c r="DZE236" s="132"/>
      <c r="DZF236" s="132"/>
      <c r="DZG236" s="132"/>
      <c r="DZH236" s="132"/>
      <c r="DZI236" s="132"/>
      <c r="DZJ236" s="132"/>
      <c r="DZK236" s="132"/>
      <c r="DZL236" s="132"/>
      <c r="DZM236" s="132"/>
      <c r="DZN236" s="132"/>
      <c r="DZO236" s="132"/>
      <c r="DZP236" s="132"/>
      <c r="DZQ236" s="132"/>
      <c r="DZR236" s="132"/>
      <c r="DZS236" s="132"/>
      <c r="DZT236" s="132"/>
      <c r="DZU236" s="132"/>
      <c r="DZV236" s="132"/>
      <c r="DZW236" s="132"/>
      <c r="DZX236" s="132"/>
      <c r="DZY236" s="132"/>
      <c r="DZZ236" s="132"/>
      <c r="EAA236" s="132"/>
      <c r="EAB236" s="132"/>
      <c r="EAC236" s="132"/>
      <c r="EAD236" s="132"/>
      <c r="EAE236" s="132"/>
      <c r="EAF236" s="132"/>
      <c r="EAG236" s="132"/>
      <c r="EAH236" s="132"/>
      <c r="EAI236" s="132"/>
      <c r="EAJ236" s="132"/>
      <c r="EAK236" s="132"/>
      <c r="EAL236" s="132"/>
      <c r="EAM236" s="132"/>
      <c r="EAN236" s="132"/>
      <c r="EAO236" s="132"/>
      <c r="EAP236" s="132"/>
      <c r="EAQ236" s="132"/>
      <c r="EAR236" s="132"/>
      <c r="EAS236" s="132"/>
      <c r="EAT236" s="132"/>
      <c r="EAU236" s="132"/>
      <c r="EAV236" s="132"/>
      <c r="EAW236" s="132"/>
      <c r="EAX236" s="132"/>
      <c r="EAY236" s="132"/>
      <c r="EAZ236" s="132"/>
      <c r="EBA236" s="132"/>
      <c r="EBB236" s="132"/>
      <c r="EBC236" s="132"/>
      <c r="EBD236" s="132"/>
      <c r="EBE236" s="132"/>
      <c r="EBF236" s="132"/>
      <c r="EBG236" s="132"/>
      <c r="EBH236" s="132"/>
      <c r="EBI236" s="132"/>
      <c r="EBJ236" s="132"/>
      <c r="EBK236" s="132"/>
      <c r="EBL236" s="132"/>
      <c r="EBM236" s="132"/>
      <c r="EBN236" s="132"/>
      <c r="EBO236" s="132"/>
      <c r="EBP236" s="132"/>
      <c r="EBQ236" s="132"/>
      <c r="EBR236" s="132"/>
      <c r="EBS236" s="132"/>
      <c r="EBT236" s="132"/>
      <c r="EBU236" s="132"/>
      <c r="EBV236" s="132"/>
      <c r="EBW236" s="132"/>
      <c r="EBX236" s="132"/>
      <c r="EBY236" s="132"/>
      <c r="EBZ236" s="132"/>
      <c r="ECA236" s="132"/>
      <c r="ECB236" s="132"/>
      <c r="ECC236" s="132"/>
      <c r="ECD236" s="132"/>
      <c r="ECE236" s="132"/>
      <c r="ECF236" s="132"/>
      <c r="ECG236" s="132"/>
      <c r="ECH236" s="132"/>
      <c r="ECI236" s="132"/>
      <c r="ECJ236" s="132"/>
      <c r="ECK236" s="132"/>
      <c r="ECL236" s="132"/>
      <c r="ECM236" s="132"/>
      <c r="ECN236" s="132"/>
      <c r="ECO236" s="132"/>
      <c r="ECP236" s="132"/>
      <c r="ECQ236" s="132"/>
      <c r="ECR236" s="132"/>
      <c r="ECS236" s="132"/>
      <c r="ECT236" s="132"/>
      <c r="ECU236" s="132"/>
      <c r="ECV236" s="132"/>
      <c r="ECW236" s="132"/>
      <c r="ECX236" s="132"/>
      <c r="ECY236" s="132"/>
      <c r="ECZ236" s="132"/>
      <c r="EDA236" s="132"/>
      <c r="EDB236" s="132"/>
      <c r="EDC236" s="132"/>
      <c r="EDD236" s="132"/>
      <c r="EDE236" s="132"/>
      <c r="EDF236" s="132"/>
      <c r="EDG236" s="132"/>
      <c r="EDH236" s="132"/>
      <c r="EDI236" s="132"/>
      <c r="EDJ236" s="132"/>
      <c r="EDK236" s="132"/>
      <c r="EDL236" s="132"/>
      <c r="EDM236" s="132"/>
      <c r="EDN236" s="132"/>
      <c r="EDO236" s="132"/>
      <c r="EDP236" s="132"/>
      <c r="EDQ236" s="132"/>
      <c r="EDR236" s="132"/>
      <c r="EDS236" s="132"/>
      <c r="EDT236" s="132"/>
      <c r="EDU236" s="132"/>
      <c r="EDV236" s="132"/>
      <c r="EDW236" s="132"/>
      <c r="EDX236" s="132"/>
      <c r="EDY236" s="132"/>
      <c r="EDZ236" s="132"/>
      <c r="EEA236" s="132"/>
      <c r="EEB236" s="132"/>
      <c r="EEC236" s="132"/>
      <c r="EED236" s="132"/>
      <c r="EEE236" s="132"/>
      <c r="EEF236" s="132"/>
      <c r="EEG236" s="132"/>
      <c r="EEH236" s="132"/>
      <c r="EEI236" s="132"/>
      <c r="EEJ236" s="132"/>
      <c r="EEK236" s="132"/>
      <c r="EEL236" s="132"/>
      <c r="EEM236" s="132"/>
      <c r="EEN236" s="132"/>
      <c r="EEO236" s="132"/>
      <c r="EEP236" s="132"/>
      <c r="EEQ236" s="132"/>
      <c r="EER236" s="132"/>
      <c r="EES236" s="132"/>
      <c r="EET236" s="132"/>
      <c r="EEU236" s="132"/>
      <c r="EEV236" s="132"/>
      <c r="EEW236" s="132"/>
      <c r="EEX236" s="132"/>
      <c r="EEY236" s="132"/>
      <c r="EEZ236" s="132"/>
      <c r="EFA236" s="132"/>
      <c r="EFB236" s="132"/>
      <c r="EFC236" s="132"/>
      <c r="EFD236" s="132"/>
      <c r="EFE236" s="132"/>
      <c r="EFF236" s="132"/>
      <c r="EFG236" s="132"/>
      <c r="EFH236" s="132"/>
      <c r="EFI236" s="132"/>
      <c r="EFJ236" s="132"/>
      <c r="EFK236" s="132"/>
      <c r="EFL236" s="132"/>
      <c r="EFM236" s="132"/>
      <c r="EFN236" s="132"/>
      <c r="EFO236" s="132"/>
      <c r="EFP236" s="132"/>
      <c r="EFQ236" s="132"/>
      <c r="EFR236" s="132"/>
      <c r="EFS236" s="132"/>
      <c r="EFT236" s="132"/>
      <c r="EFU236" s="132"/>
      <c r="EFV236" s="132"/>
      <c r="EFW236" s="132"/>
      <c r="EFX236" s="132"/>
      <c r="EFY236" s="132"/>
      <c r="EFZ236" s="132"/>
      <c r="EGA236" s="132"/>
      <c r="EGB236" s="132"/>
      <c r="EGC236" s="132"/>
      <c r="EGD236" s="132"/>
      <c r="EGE236" s="132"/>
      <c r="EGF236" s="132"/>
      <c r="EGG236" s="132"/>
      <c r="EGH236" s="132"/>
      <c r="EGI236" s="132"/>
      <c r="EGJ236" s="132"/>
      <c r="EGK236" s="132"/>
      <c r="EGL236" s="132"/>
      <c r="EGM236" s="132"/>
      <c r="EGN236" s="132"/>
      <c r="EGO236" s="132"/>
      <c r="EGP236" s="132"/>
      <c r="EGQ236" s="132"/>
      <c r="EGR236" s="132"/>
      <c r="EGS236" s="132"/>
      <c r="EGT236" s="132"/>
      <c r="EGU236" s="132"/>
      <c r="EGV236" s="132"/>
      <c r="EGW236" s="132"/>
      <c r="EGX236" s="132"/>
      <c r="EGY236" s="132"/>
      <c r="EGZ236" s="132"/>
      <c r="EHA236" s="132"/>
      <c r="EHB236" s="132"/>
      <c r="EHC236" s="132"/>
      <c r="EHD236" s="132"/>
      <c r="EHE236" s="132"/>
      <c r="EHF236" s="132"/>
      <c r="EHG236" s="132"/>
      <c r="EHH236" s="132"/>
      <c r="EHI236" s="132"/>
      <c r="EHJ236" s="132"/>
      <c r="EHK236" s="132"/>
      <c r="EHL236" s="132"/>
      <c r="EHM236" s="132"/>
      <c r="EHN236" s="132"/>
      <c r="EHO236" s="132"/>
      <c r="EHP236" s="132"/>
      <c r="EHQ236" s="132"/>
      <c r="EHR236" s="132"/>
      <c r="EHS236" s="132"/>
      <c r="EHT236" s="132"/>
      <c r="EHU236" s="132"/>
      <c r="EHV236" s="132"/>
      <c r="EHW236" s="132"/>
      <c r="EHX236" s="132"/>
      <c r="EHY236" s="132"/>
      <c r="EHZ236" s="132"/>
      <c r="EIA236" s="132"/>
      <c r="EIB236" s="132"/>
      <c r="EIC236" s="132"/>
      <c r="EID236" s="132"/>
      <c r="EIE236" s="132"/>
      <c r="EIF236" s="132"/>
      <c r="EIG236" s="132"/>
      <c r="EIH236" s="132"/>
      <c r="EII236" s="132"/>
      <c r="EIJ236" s="132"/>
      <c r="EIK236" s="132"/>
      <c r="EIL236" s="132"/>
      <c r="EIM236" s="132"/>
      <c r="EIN236" s="132"/>
      <c r="EIO236" s="132"/>
      <c r="EIP236" s="132"/>
      <c r="EIQ236" s="132"/>
      <c r="EIR236" s="132"/>
      <c r="EIS236" s="132"/>
      <c r="EIT236" s="132"/>
      <c r="EIU236" s="132"/>
      <c r="EIV236" s="132"/>
      <c r="EIW236" s="132"/>
      <c r="EIX236" s="132"/>
      <c r="EIY236" s="132"/>
      <c r="EIZ236" s="132"/>
      <c r="EJA236" s="132"/>
      <c r="EJB236" s="132"/>
      <c r="EJC236" s="132"/>
      <c r="EJD236" s="132"/>
      <c r="EJE236" s="132"/>
      <c r="EJF236" s="132"/>
      <c r="EJG236" s="132"/>
      <c r="EJH236" s="132"/>
      <c r="EJI236" s="132"/>
      <c r="EJJ236" s="132"/>
      <c r="EJK236" s="132"/>
      <c r="EJL236" s="132"/>
      <c r="EJM236" s="132"/>
      <c r="EJN236" s="132"/>
      <c r="EJO236" s="132"/>
      <c r="EJP236" s="132"/>
      <c r="EJQ236" s="132"/>
      <c r="EJR236" s="132"/>
      <c r="EJS236" s="132"/>
      <c r="EJT236" s="132"/>
      <c r="EJU236" s="132"/>
      <c r="EJV236" s="132"/>
      <c r="EJW236" s="132"/>
      <c r="EJX236" s="132"/>
      <c r="EJY236" s="132"/>
      <c r="EJZ236" s="132"/>
      <c r="EKA236" s="132"/>
      <c r="EKB236" s="132"/>
      <c r="EKC236" s="132"/>
      <c r="EKD236" s="132"/>
      <c r="EKE236" s="132"/>
      <c r="EKF236" s="132"/>
      <c r="EKG236" s="132"/>
      <c r="EKH236" s="132"/>
      <c r="EKI236" s="132"/>
      <c r="EKJ236" s="132"/>
      <c r="EKK236" s="132"/>
      <c r="EKL236" s="132"/>
      <c r="EKM236" s="132"/>
      <c r="EKN236" s="132"/>
      <c r="EKO236" s="132"/>
      <c r="EKP236" s="132"/>
      <c r="EKQ236" s="132"/>
      <c r="EKR236" s="132"/>
      <c r="EKS236" s="132"/>
      <c r="EKT236" s="132"/>
      <c r="EKU236" s="132"/>
      <c r="EKV236" s="132"/>
      <c r="EKW236" s="132"/>
      <c r="EKX236" s="132"/>
      <c r="EKY236" s="132"/>
      <c r="EKZ236" s="132"/>
      <c r="ELA236" s="132"/>
      <c r="ELB236" s="132"/>
      <c r="ELC236" s="132"/>
      <c r="ELD236" s="132"/>
      <c r="ELE236" s="132"/>
      <c r="ELF236" s="132"/>
      <c r="ELG236" s="132"/>
      <c r="ELH236" s="132"/>
      <c r="ELI236" s="132"/>
      <c r="ELJ236" s="132"/>
      <c r="ELK236" s="132"/>
      <c r="ELL236" s="132"/>
      <c r="ELM236" s="132"/>
      <c r="ELN236" s="132"/>
      <c r="ELO236" s="132"/>
      <c r="ELP236" s="132"/>
      <c r="ELQ236" s="132"/>
      <c r="ELR236" s="132"/>
      <c r="ELS236" s="132"/>
      <c r="ELT236" s="132"/>
      <c r="ELU236" s="132"/>
      <c r="ELV236" s="132"/>
      <c r="ELW236" s="132"/>
      <c r="ELX236" s="132"/>
      <c r="ELY236" s="132"/>
      <c r="ELZ236" s="132"/>
      <c r="EMA236" s="132"/>
      <c r="EMB236" s="132"/>
      <c r="EMC236" s="132"/>
      <c r="EMD236" s="132"/>
      <c r="EME236" s="132"/>
      <c r="EMF236" s="132"/>
      <c r="EMG236" s="132"/>
      <c r="EMH236" s="132"/>
      <c r="EMI236" s="132"/>
      <c r="EMJ236" s="132"/>
      <c r="EMK236" s="132"/>
      <c r="EML236" s="132"/>
      <c r="EMM236" s="132"/>
      <c r="EMN236" s="132"/>
      <c r="EMO236" s="132"/>
      <c r="EMP236" s="132"/>
      <c r="EMQ236" s="132"/>
      <c r="EMR236" s="132"/>
      <c r="EMS236" s="132"/>
      <c r="EMT236" s="132"/>
      <c r="EMU236" s="132"/>
      <c r="EMV236" s="132"/>
      <c r="EMW236" s="132"/>
      <c r="EMX236" s="132"/>
      <c r="EMY236" s="132"/>
      <c r="EMZ236" s="132"/>
      <c r="ENA236" s="132"/>
      <c r="ENB236" s="132"/>
      <c r="ENC236" s="132"/>
      <c r="END236" s="132"/>
      <c r="ENE236" s="132"/>
      <c r="ENF236" s="132"/>
      <c r="ENG236" s="132"/>
      <c r="ENH236" s="132"/>
      <c r="ENI236" s="132"/>
      <c r="ENJ236" s="132"/>
      <c r="ENK236" s="132"/>
      <c r="ENL236" s="132"/>
      <c r="ENM236" s="132"/>
      <c r="ENN236" s="132"/>
      <c r="ENO236" s="132"/>
      <c r="ENP236" s="132"/>
      <c r="ENQ236" s="132"/>
      <c r="ENR236" s="132"/>
      <c r="ENS236" s="132"/>
      <c r="ENT236" s="132"/>
      <c r="ENU236" s="132"/>
      <c r="ENV236" s="132"/>
      <c r="ENW236" s="132"/>
      <c r="ENX236" s="132"/>
      <c r="ENY236" s="132"/>
      <c r="ENZ236" s="132"/>
      <c r="EOA236" s="132"/>
      <c r="EOB236" s="132"/>
      <c r="EOC236" s="132"/>
      <c r="EOD236" s="132"/>
      <c r="EOE236" s="132"/>
      <c r="EOF236" s="132"/>
      <c r="EOG236" s="132"/>
      <c r="EOH236" s="132"/>
      <c r="EOI236" s="132"/>
      <c r="EOJ236" s="132"/>
      <c r="EOK236" s="132"/>
      <c r="EOL236" s="132"/>
      <c r="EOM236" s="132"/>
      <c r="EON236" s="132"/>
      <c r="EOO236" s="132"/>
      <c r="EOP236" s="132"/>
      <c r="EOQ236" s="132"/>
      <c r="EOR236" s="132"/>
      <c r="EOS236" s="132"/>
      <c r="EOT236" s="132"/>
      <c r="EOU236" s="132"/>
      <c r="EOV236" s="132"/>
      <c r="EOW236" s="132"/>
      <c r="EOX236" s="132"/>
      <c r="EOY236" s="132"/>
      <c r="EOZ236" s="132"/>
      <c r="EPA236" s="132"/>
      <c r="EPB236" s="132"/>
      <c r="EPC236" s="132"/>
      <c r="EPD236" s="132"/>
      <c r="EPE236" s="132"/>
      <c r="EPF236" s="132"/>
      <c r="EPG236" s="132"/>
      <c r="EPH236" s="132"/>
      <c r="EPI236" s="132"/>
      <c r="EPJ236" s="132"/>
      <c r="EPK236" s="132"/>
      <c r="EPL236" s="132"/>
      <c r="EPM236" s="132"/>
      <c r="EPN236" s="132"/>
      <c r="EPO236" s="132"/>
      <c r="EPP236" s="132"/>
      <c r="EPQ236" s="132"/>
      <c r="EPR236" s="132"/>
      <c r="EPS236" s="132"/>
      <c r="EPT236" s="132"/>
      <c r="EPU236" s="132"/>
      <c r="EPV236" s="132"/>
      <c r="EPW236" s="132"/>
      <c r="EPX236" s="132"/>
      <c r="EPY236" s="132"/>
      <c r="EPZ236" s="132"/>
      <c r="EQA236" s="132"/>
      <c r="EQB236" s="132"/>
      <c r="EQC236" s="132"/>
      <c r="EQD236" s="132"/>
      <c r="EQE236" s="132"/>
      <c r="EQF236" s="132"/>
      <c r="EQG236" s="132"/>
      <c r="EQH236" s="132"/>
      <c r="EQI236" s="132"/>
      <c r="EQJ236" s="132"/>
      <c r="EQK236" s="132"/>
      <c r="EQL236" s="132"/>
      <c r="EQM236" s="132"/>
      <c r="EQN236" s="132"/>
      <c r="EQO236" s="132"/>
      <c r="EQP236" s="132"/>
      <c r="EQQ236" s="132"/>
      <c r="EQR236" s="132"/>
      <c r="EQS236" s="132"/>
      <c r="EQT236" s="132"/>
      <c r="EQU236" s="132"/>
      <c r="EQV236" s="132"/>
      <c r="EQW236" s="132"/>
      <c r="EQX236" s="132"/>
      <c r="EQY236" s="132"/>
      <c r="EQZ236" s="132"/>
      <c r="ERA236" s="132"/>
      <c r="ERB236" s="132"/>
      <c r="ERC236" s="132"/>
      <c r="ERD236" s="132"/>
      <c r="ERE236" s="132"/>
      <c r="ERF236" s="132"/>
      <c r="ERG236" s="132"/>
      <c r="ERH236" s="132"/>
      <c r="ERI236" s="132"/>
      <c r="ERJ236" s="132"/>
      <c r="ERK236" s="132"/>
      <c r="ERL236" s="132"/>
      <c r="ERM236" s="132"/>
      <c r="ERN236" s="132"/>
      <c r="ERO236" s="132"/>
      <c r="ERP236" s="132"/>
      <c r="ERQ236" s="132"/>
      <c r="ERR236" s="132"/>
      <c r="ERS236" s="132"/>
      <c r="ERT236" s="132"/>
      <c r="ERU236" s="132"/>
      <c r="ERV236" s="132"/>
      <c r="ERW236" s="132"/>
      <c r="ERX236" s="132"/>
      <c r="ERY236" s="132"/>
      <c r="ERZ236" s="132"/>
      <c r="ESA236" s="132"/>
      <c r="ESB236" s="132"/>
      <c r="ESC236" s="132"/>
      <c r="ESD236" s="132"/>
      <c r="ESE236" s="132"/>
      <c r="ESF236" s="132"/>
      <c r="ESG236" s="132"/>
      <c r="ESH236" s="132"/>
      <c r="ESI236" s="132"/>
      <c r="ESJ236" s="132"/>
      <c r="ESK236" s="132"/>
      <c r="ESL236" s="132"/>
      <c r="ESM236" s="132"/>
      <c r="ESN236" s="132"/>
      <c r="ESO236" s="132"/>
      <c r="ESP236" s="132"/>
      <c r="ESQ236" s="132"/>
      <c r="ESR236" s="132"/>
      <c r="ESS236" s="132"/>
      <c r="EST236" s="132"/>
      <c r="ESU236" s="132"/>
      <c r="ESV236" s="132"/>
      <c r="ESW236" s="132"/>
      <c r="ESX236" s="132"/>
      <c r="ESY236" s="132"/>
      <c r="ESZ236" s="132"/>
      <c r="ETA236" s="132"/>
      <c r="ETB236" s="132"/>
      <c r="ETC236" s="132"/>
      <c r="ETD236" s="132"/>
      <c r="ETE236" s="132"/>
      <c r="ETF236" s="132"/>
      <c r="ETG236" s="132"/>
      <c r="ETH236" s="132"/>
      <c r="ETI236" s="132"/>
      <c r="ETJ236" s="132"/>
      <c r="ETK236" s="132"/>
      <c r="ETL236" s="132"/>
      <c r="ETM236" s="132"/>
      <c r="ETN236" s="132"/>
      <c r="ETO236" s="132"/>
      <c r="ETP236" s="132"/>
      <c r="ETQ236" s="132"/>
      <c r="ETR236" s="132"/>
      <c r="ETS236" s="132"/>
      <c r="ETT236" s="132"/>
      <c r="ETU236" s="132"/>
      <c r="ETV236" s="132"/>
      <c r="ETW236" s="132"/>
      <c r="ETX236" s="132"/>
      <c r="ETY236" s="132"/>
      <c r="ETZ236" s="132"/>
      <c r="EUA236" s="132"/>
      <c r="EUB236" s="132"/>
      <c r="EUC236" s="132"/>
      <c r="EUD236" s="132"/>
      <c r="EUE236" s="132"/>
      <c r="EUF236" s="132"/>
      <c r="EUG236" s="132"/>
      <c r="EUH236" s="132"/>
      <c r="EUI236" s="132"/>
      <c r="EUJ236" s="132"/>
      <c r="EUK236" s="132"/>
      <c r="EUL236" s="132"/>
      <c r="EUM236" s="132"/>
      <c r="EUN236" s="132"/>
      <c r="EUO236" s="132"/>
      <c r="EUP236" s="132"/>
      <c r="EUQ236" s="132"/>
      <c r="EUR236" s="132"/>
      <c r="EUS236" s="132"/>
      <c r="EUT236" s="132"/>
      <c r="EUU236" s="132"/>
      <c r="EUV236" s="132"/>
      <c r="EUW236" s="132"/>
      <c r="EUX236" s="132"/>
      <c r="EUY236" s="132"/>
      <c r="EUZ236" s="132"/>
      <c r="EVA236" s="132"/>
      <c r="EVB236" s="132"/>
      <c r="EVC236" s="132"/>
      <c r="EVD236" s="132"/>
      <c r="EVE236" s="132"/>
      <c r="EVF236" s="132"/>
      <c r="EVG236" s="132"/>
      <c r="EVH236" s="132"/>
      <c r="EVI236" s="132"/>
      <c r="EVJ236" s="132"/>
      <c r="EVK236" s="132"/>
      <c r="EVL236" s="132"/>
      <c r="EVM236" s="132"/>
      <c r="EVN236" s="132"/>
      <c r="EVO236" s="132"/>
      <c r="EVP236" s="132"/>
      <c r="EVQ236" s="132"/>
      <c r="EVR236" s="132"/>
      <c r="EVS236" s="132"/>
      <c r="EVT236" s="132"/>
      <c r="EVU236" s="132"/>
      <c r="EVV236" s="132"/>
      <c r="EVW236" s="132"/>
      <c r="EVX236" s="132"/>
      <c r="EVY236" s="132"/>
      <c r="EVZ236" s="132"/>
      <c r="EWA236" s="132"/>
      <c r="EWB236" s="132"/>
      <c r="EWC236" s="132"/>
      <c r="EWD236" s="132"/>
      <c r="EWE236" s="132"/>
      <c r="EWF236" s="132"/>
      <c r="EWG236" s="132"/>
      <c r="EWH236" s="132"/>
      <c r="EWI236" s="132"/>
      <c r="EWJ236" s="132"/>
      <c r="EWK236" s="132"/>
      <c r="EWL236" s="132"/>
      <c r="EWM236" s="132"/>
      <c r="EWN236" s="132"/>
      <c r="EWO236" s="132"/>
      <c r="EWP236" s="132"/>
      <c r="EWQ236" s="132"/>
      <c r="EWR236" s="132"/>
      <c r="EWS236" s="132"/>
      <c r="EWT236" s="132"/>
      <c r="EWU236" s="132"/>
      <c r="EWV236" s="132"/>
      <c r="EWW236" s="132"/>
      <c r="EWX236" s="132"/>
      <c r="EWY236" s="132"/>
      <c r="EWZ236" s="132"/>
      <c r="EXA236" s="132"/>
      <c r="EXB236" s="132"/>
      <c r="EXC236" s="132"/>
      <c r="EXD236" s="132"/>
      <c r="EXE236" s="132"/>
      <c r="EXF236" s="132"/>
      <c r="EXG236" s="132"/>
      <c r="EXH236" s="132"/>
      <c r="EXI236" s="132"/>
      <c r="EXJ236" s="132"/>
      <c r="EXK236" s="132"/>
      <c r="EXL236" s="132"/>
      <c r="EXM236" s="132"/>
      <c r="EXN236" s="132"/>
      <c r="EXO236" s="132"/>
      <c r="EXP236" s="132"/>
      <c r="EXQ236" s="132"/>
      <c r="EXR236" s="132"/>
      <c r="EXS236" s="132"/>
      <c r="EXT236" s="132"/>
      <c r="EXU236" s="132"/>
      <c r="EXV236" s="132"/>
      <c r="EXW236" s="132"/>
      <c r="EXX236" s="132"/>
      <c r="EXY236" s="132"/>
      <c r="EXZ236" s="132"/>
      <c r="EYA236" s="132"/>
      <c r="EYB236" s="132"/>
      <c r="EYC236" s="132"/>
      <c r="EYD236" s="132"/>
      <c r="EYE236" s="132"/>
      <c r="EYF236" s="132"/>
      <c r="EYG236" s="132"/>
      <c r="EYH236" s="132"/>
      <c r="EYI236" s="132"/>
      <c r="EYJ236" s="132"/>
      <c r="EYK236" s="132"/>
      <c r="EYL236" s="132"/>
      <c r="EYM236" s="132"/>
      <c r="EYN236" s="132"/>
      <c r="EYO236" s="132"/>
      <c r="EYP236" s="132"/>
      <c r="EYQ236" s="132"/>
      <c r="EYR236" s="132"/>
      <c r="EYS236" s="132"/>
      <c r="EYT236" s="132"/>
      <c r="EYU236" s="132"/>
      <c r="EYV236" s="132"/>
      <c r="EYW236" s="132"/>
      <c r="EYX236" s="132"/>
      <c r="EYY236" s="132"/>
      <c r="EYZ236" s="132"/>
      <c r="EZA236" s="132"/>
      <c r="EZB236" s="132"/>
      <c r="EZC236" s="132"/>
      <c r="EZD236" s="132"/>
      <c r="EZE236" s="132"/>
      <c r="EZF236" s="132"/>
      <c r="EZG236" s="132"/>
      <c r="EZH236" s="132"/>
      <c r="EZI236" s="132"/>
      <c r="EZJ236" s="132"/>
      <c r="EZK236" s="132"/>
      <c r="EZL236" s="132"/>
      <c r="EZM236" s="132"/>
      <c r="EZN236" s="132"/>
      <c r="EZO236" s="132"/>
      <c r="EZP236" s="132"/>
      <c r="EZQ236" s="132"/>
      <c r="EZR236" s="132"/>
      <c r="EZS236" s="132"/>
      <c r="EZT236" s="132"/>
      <c r="EZU236" s="132"/>
      <c r="EZV236" s="132"/>
      <c r="EZW236" s="132"/>
      <c r="EZX236" s="132"/>
      <c r="EZY236" s="132"/>
      <c r="EZZ236" s="132"/>
      <c r="FAA236" s="132"/>
      <c r="FAB236" s="132"/>
      <c r="FAC236" s="132"/>
      <c r="FAD236" s="132"/>
      <c r="FAE236" s="132"/>
      <c r="FAF236" s="132"/>
      <c r="FAG236" s="132"/>
      <c r="FAH236" s="132"/>
      <c r="FAI236" s="132"/>
      <c r="FAJ236" s="132"/>
      <c r="FAK236" s="132"/>
      <c r="FAL236" s="132"/>
      <c r="FAM236" s="132"/>
      <c r="FAN236" s="132"/>
      <c r="FAO236" s="132"/>
      <c r="FAP236" s="132"/>
      <c r="FAQ236" s="132"/>
      <c r="FAR236" s="132"/>
      <c r="FAS236" s="132"/>
      <c r="FAT236" s="132"/>
      <c r="FAU236" s="132"/>
      <c r="FAV236" s="132"/>
      <c r="FAW236" s="132"/>
      <c r="FAX236" s="132"/>
      <c r="FAY236" s="132"/>
      <c r="FAZ236" s="132"/>
      <c r="FBA236" s="132"/>
      <c r="FBB236" s="132"/>
      <c r="FBC236" s="132"/>
      <c r="FBD236" s="132"/>
      <c r="FBE236" s="132"/>
      <c r="FBF236" s="132"/>
      <c r="FBG236" s="132"/>
      <c r="FBH236" s="132"/>
      <c r="FBI236" s="132"/>
      <c r="FBJ236" s="132"/>
      <c r="FBK236" s="132"/>
      <c r="FBL236" s="132"/>
      <c r="FBM236" s="132"/>
      <c r="FBN236" s="132"/>
      <c r="FBO236" s="132"/>
      <c r="FBP236" s="132"/>
      <c r="FBQ236" s="132"/>
      <c r="FBR236" s="132"/>
      <c r="FBS236" s="132"/>
      <c r="FBT236" s="132"/>
      <c r="FBU236" s="132"/>
      <c r="FBV236" s="132"/>
      <c r="FBW236" s="132"/>
      <c r="FBX236" s="132"/>
      <c r="FBY236" s="132"/>
      <c r="FBZ236" s="132"/>
      <c r="FCA236" s="132"/>
      <c r="FCB236" s="132"/>
      <c r="FCC236" s="132"/>
      <c r="FCD236" s="132"/>
      <c r="FCE236" s="132"/>
      <c r="FCF236" s="132"/>
      <c r="FCG236" s="132"/>
      <c r="FCH236" s="132"/>
      <c r="FCI236" s="132"/>
      <c r="FCJ236" s="132"/>
      <c r="FCK236" s="132"/>
      <c r="FCL236" s="132"/>
      <c r="FCM236" s="132"/>
      <c r="FCN236" s="132"/>
      <c r="FCO236" s="132"/>
      <c r="FCP236" s="132"/>
      <c r="FCQ236" s="132"/>
      <c r="FCR236" s="132"/>
      <c r="FCS236" s="132"/>
      <c r="FCT236" s="132"/>
      <c r="FCU236" s="132"/>
      <c r="FCV236" s="132"/>
      <c r="FCW236" s="132"/>
      <c r="FCX236" s="132"/>
      <c r="FCY236" s="132"/>
      <c r="FCZ236" s="132"/>
      <c r="FDA236" s="132"/>
      <c r="FDB236" s="132"/>
      <c r="FDC236" s="132"/>
      <c r="FDD236" s="132"/>
      <c r="FDE236" s="132"/>
      <c r="FDF236" s="132"/>
      <c r="FDG236" s="132"/>
      <c r="FDH236" s="132"/>
      <c r="FDI236" s="132"/>
      <c r="FDJ236" s="132"/>
      <c r="FDK236" s="132"/>
      <c r="FDL236" s="132"/>
      <c r="FDM236" s="132"/>
      <c r="FDN236" s="132"/>
      <c r="FDO236" s="132"/>
      <c r="FDP236" s="132"/>
      <c r="FDQ236" s="132"/>
      <c r="FDR236" s="132"/>
      <c r="FDS236" s="132"/>
      <c r="FDT236" s="132"/>
      <c r="FDU236" s="132"/>
      <c r="FDV236" s="132"/>
      <c r="FDW236" s="132"/>
      <c r="FDX236" s="132"/>
      <c r="FDY236" s="132"/>
      <c r="FDZ236" s="132"/>
      <c r="FEA236" s="132"/>
      <c r="FEB236" s="132"/>
      <c r="FEC236" s="132"/>
      <c r="FED236" s="132"/>
      <c r="FEE236" s="132"/>
      <c r="FEF236" s="132"/>
      <c r="FEG236" s="132"/>
      <c r="FEH236" s="132"/>
      <c r="FEI236" s="132"/>
      <c r="FEJ236" s="132"/>
      <c r="FEK236" s="132"/>
      <c r="FEL236" s="132"/>
      <c r="FEM236" s="132"/>
      <c r="FEN236" s="132"/>
      <c r="FEO236" s="132"/>
      <c r="FEP236" s="132"/>
      <c r="FEQ236" s="132"/>
      <c r="FER236" s="132"/>
      <c r="FES236" s="132"/>
      <c r="FET236" s="132"/>
      <c r="FEU236" s="132"/>
      <c r="FEV236" s="132"/>
      <c r="FEW236" s="132"/>
      <c r="FEX236" s="132"/>
      <c r="FEY236" s="132"/>
      <c r="FEZ236" s="132"/>
      <c r="FFA236" s="132"/>
      <c r="FFB236" s="132"/>
      <c r="FFC236" s="132"/>
      <c r="FFD236" s="132"/>
      <c r="FFE236" s="132"/>
      <c r="FFF236" s="132"/>
      <c r="FFG236" s="132"/>
      <c r="FFH236" s="132"/>
      <c r="FFI236" s="132"/>
      <c r="FFJ236" s="132"/>
      <c r="FFK236" s="132"/>
      <c r="FFL236" s="132"/>
      <c r="FFM236" s="132"/>
      <c r="FFN236" s="132"/>
      <c r="FFO236" s="132"/>
      <c r="FFP236" s="132"/>
      <c r="FFQ236" s="132"/>
      <c r="FFR236" s="132"/>
      <c r="FFS236" s="132"/>
      <c r="FFT236" s="132"/>
      <c r="FFU236" s="132"/>
      <c r="FFV236" s="132"/>
      <c r="FFW236" s="132"/>
      <c r="FFX236" s="132"/>
      <c r="FFY236" s="132"/>
      <c r="FFZ236" s="132"/>
      <c r="FGA236" s="132"/>
      <c r="FGB236" s="132"/>
      <c r="FGC236" s="132"/>
      <c r="FGD236" s="132"/>
      <c r="FGE236" s="132"/>
      <c r="FGF236" s="132"/>
      <c r="FGG236" s="132"/>
      <c r="FGH236" s="132"/>
      <c r="FGI236" s="132"/>
      <c r="FGJ236" s="132"/>
      <c r="FGK236" s="132"/>
      <c r="FGL236" s="132"/>
      <c r="FGM236" s="132"/>
      <c r="FGN236" s="132"/>
      <c r="FGO236" s="132"/>
      <c r="FGP236" s="132"/>
      <c r="FGQ236" s="132"/>
      <c r="FGR236" s="132"/>
      <c r="FGS236" s="132"/>
      <c r="FGT236" s="132"/>
      <c r="FGU236" s="132"/>
      <c r="FGV236" s="132"/>
      <c r="FGW236" s="132"/>
      <c r="FGX236" s="132"/>
      <c r="FGY236" s="132"/>
      <c r="FGZ236" s="132"/>
      <c r="FHA236" s="132"/>
      <c r="FHB236" s="132"/>
      <c r="FHC236" s="132"/>
      <c r="FHD236" s="132"/>
      <c r="FHE236" s="132"/>
      <c r="FHF236" s="132"/>
      <c r="FHG236" s="132"/>
      <c r="FHH236" s="132"/>
      <c r="FHI236" s="132"/>
      <c r="FHJ236" s="132"/>
      <c r="FHK236" s="132"/>
      <c r="FHL236" s="132"/>
      <c r="FHM236" s="132"/>
      <c r="FHN236" s="132"/>
      <c r="FHO236" s="132"/>
      <c r="FHP236" s="132"/>
      <c r="FHQ236" s="132"/>
      <c r="FHR236" s="132"/>
      <c r="FHS236" s="132"/>
      <c r="FHT236" s="132"/>
      <c r="FHU236" s="132"/>
      <c r="FHV236" s="132"/>
      <c r="FHW236" s="132"/>
      <c r="FHX236" s="132"/>
      <c r="FHY236" s="132"/>
      <c r="FHZ236" s="132"/>
      <c r="FIA236" s="132"/>
      <c r="FIB236" s="132"/>
      <c r="FIC236" s="132"/>
      <c r="FID236" s="132"/>
      <c r="FIE236" s="132"/>
      <c r="FIF236" s="132"/>
      <c r="FIG236" s="132"/>
      <c r="FIH236" s="132"/>
      <c r="FII236" s="132"/>
      <c r="FIJ236" s="132"/>
      <c r="FIK236" s="132"/>
      <c r="FIL236" s="132"/>
      <c r="FIM236" s="132"/>
      <c r="FIN236" s="132"/>
      <c r="FIO236" s="132"/>
      <c r="FIP236" s="132"/>
      <c r="FIQ236" s="132"/>
      <c r="FIR236" s="132"/>
      <c r="FIS236" s="132"/>
      <c r="FIT236" s="132"/>
      <c r="FIU236" s="132"/>
      <c r="FIV236" s="132"/>
      <c r="FIW236" s="132"/>
      <c r="FIX236" s="132"/>
      <c r="FIY236" s="132"/>
      <c r="FIZ236" s="132"/>
      <c r="FJA236" s="132"/>
      <c r="FJB236" s="132"/>
      <c r="FJC236" s="132"/>
      <c r="FJD236" s="132"/>
      <c r="FJE236" s="132"/>
      <c r="FJF236" s="132"/>
      <c r="FJG236" s="132"/>
      <c r="FJH236" s="132"/>
      <c r="FJI236" s="132"/>
      <c r="FJJ236" s="132"/>
      <c r="FJK236" s="132"/>
      <c r="FJL236" s="132"/>
      <c r="FJM236" s="132"/>
      <c r="FJN236" s="132"/>
      <c r="FJO236" s="132"/>
      <c r="FJP236" s="132"/>
      <c r="FJQ236" s="132"/>
      <c r="FJR236" s="132"/>
      <c r="FJS236" s="132"/>
      <c r="FJT236" s="132"/>
      <c r="FJU236" s="132"/>
      <c r="FJV236" s="132"/>
      <c r="FJW236" s="132"/>
      <c r="FJX236" s="132"/>
      <c r="FJY236" s="132"/>
      <c r="FJZ236" s="132"/>
      <c r="FKA236" s="132"/>
      <c r="FKB236" s="132"/>
      <c r="FKC236" s="132"/>
      <c r="FKD236" s="132"/>
      <c r="FKE236" s="132"/>
      <c r="FKF236" s="132"/>
      <c r="FKG236" s="132"/>
      <c r="FKH236" s="132"/>
      <c r="FKI236" s="132"/>
      <c r="FKJ236" s="132"/>
      <c r="FKK236" s="132"/>
      <c r="FKL236" s="132"/>
      <c r="FKM236" s="132"/>
      <c r="FKN236" s="132"/>
      <c r="FKO236" s="132"/>
      <c r="FKP236" s="132"/>
      <c r="FKQ236" s="132"/>
      <c r="FKR236" s="132"/>
      <c r="FKS236" s="132"/>
      <c r="FKT236" s="132"/>
      <c r="FKU236" s="132"/>
      <c r="FKV236" s="132"/>
      <c r="FKW236" s="132"/>
      <c r="FKX236" s="132"/>
      <c r="FKY236" s="132"/>
      <c r="FKZ236" s="132"/>
      <c r="FLA236" s="132"/>
      <c r="FLB236" s="132"/>
      <c r="FLC236" s="132"/>
      <c r="FLD236" s="132"/>
      <c r="FLE236" s="132"/>
      <c r="FLF236" s="132"/>
      <c r="FLG236" s="132"/>
      <c r="FLH236" s="132"/>
      <c r="FLI236" s="132"/>
      <c r="FLJ236" s="132"/>
      <c r="FLK236" s="132"/>
      <c r="FLL236" s="132"/>
      <c r="FLM236" s="132"/>
      <c r="FLN236" s="132"/>
      <c r="FLO236" s="132"/>
      <c r="FLP236" s="132"/>
      <c r="FLQ236" s="132"/>
      <c r="FLR236" s="132"/>
      <c r="FLS236" s="132"/>
      <c r="FLT236" s="132"/>
      <c r="FLU236" s="132"/>
      <c r="FLV236" s="132"/>
      <c r="FLW236" s="132"/>
      <c r="FLX236" s="132"/>
      <c r="FLY236" s="132"/>
      <c r="FLZ236" s="132"/>
      <c r="FMA236" s="132"/>
      <c r="FMB236" s="132"/>
      <c r="FMC236" s="132"/>
      <c r="FMD236" s="132"/>
      <c r="FME236" s="132"/>
      <c r="FMF236" s="132"/>
      <c r="FMG236" s="132"/>
      <c r="FMH236" s="132"/>
      <c r="FMI236" s="132"/>
      <c r="FMJ236" s="132"/>
      <c r="FMK236" s="132"/>
      <c r="FML236" s="132"/>
      <c r="FMM236" s="132"/>
      <c r="FMN236" s="132"/>
      <c r="FMO236" s="132"/>
      <c r="FMP236" s="132"/>
      <c r="FMQ236" s="132"/>
      <c r="FMR236" s="132"/>
      <c r="FMS236" s="132"/>
      <c r="FMT236" s="132"/>
      <c r="FMU236" s="132"/>
      <c r="FMV236" s="132"/>
      <c r="FMW236" s="132"/>
      <c r="FMX236" s="132"/>
      <c r="FMY236" s="132"/>
      <c r="FMZ236" s="132"/>
      <c r="FNA236" s="132"/>
      <c r="FNB236" s="132"/>
      <c r="FNC236" s="132"/>
      <c r="FND236" s="132"/>
      <c r="FNE236" s="132"/>
      <c r="FNF236" s="132"/>
      <c r="FNG236" s="132"/>
      <c r="FNH236" s="132"/>
      <c r="FNI236" s="132"/>
      <c r="FNJ236" s="132"/>
      <c r="FNK236" s="132"/>
      <c r="FNL236" s="132"/>
      <c r="FNM236" s="132"/>
      <c r="FNN236" s="132"/>
      <c r="FNO236" s="132"/>
      <c r="FNP236" s="132"/>
      <c r="FNQ236" s="132"/>
      <c r="FNR236" s="132"/>
      <c r="FNS236" s="132"/>
      <c r="FNT236" s="132"/>
      <c r="FNU236" s="132"/>
      <c r="FNV236" s="132"/>
      <c r="FNW236" s="132"/>
      <c r="FNX236" s="132"/>
      <c r="FNY236" s="132"/>
      <c r="FNZ236" s="132"/>
      <c r="FOA236" s="132"/>
      <c r="FOB236" s="132"/>
      <c r="FOC236" s="132"/>
      <c r="FOD236" s="132"/>
      <c r="FOE236" s="132"/>
      <c r="FOF236" s="132"/>
      <c r="FOG236" s="132"/>
      <c r="FOH236" s="132"/>
      <c r="FOI236" s="132"/>
      <c r="FOJ236" s="132"/>
      <c r="FOK236" s="132"/>
      <c r="FOL236" s="132"/>
      <c r="FOM236" s="132"/>
      <c r="FON236" s="132"/>
      <c r="FOO236" s="132"/>
      <c r="FOP236" s="132"/>
      <c r="FOQ236" s="132"/>
      <c r="FOR236" s="132"/>
      <c r="FOS236" s="132"/>
      <c r="FOT236" s="132"/>
      <c r="FOU236" s="132"/>
      <c r="FOV236" s="132"/>
      <c r="FOW236" s="132"/>
      <c r="FOX236" s="132"/>
      <c r="FOY236" s="132"/>
      <c r="FOZ236" s="132"/>
      <c r="FPA236" s="132"/>
      <c r="FPB236" s="132"/>
      <c r="FPC236" s="132"/>
      <c r="FPD236" s="132"/>
      <c r="FPE236" s="132"/>
      <c r="FPF236" s="132"/>
      <c r="FPG236" s="132"/>
      <c r="FPH236" s="132"/>
      <c r="FPI236" s="132"/>
      <c r="FPJ236" s="132"/>
      <c r="FPK236" s="132"/>
      <c r="FPL236" s="132"/>
      <c r="FPM236" s="132"/>
      <c r="FPN236" s="132"/>
      <c r="FPO236" s="132"/>
      <c r="FPP236" s="132"/>
      <c r="FPQ236" s="132"/>
      <c r="FPR236" s="132"/>
      <c r="FPS236" s="132"/>
      <c r="FPT236" s="132"/>
      <c r="FPU236" s="132"/>
      <c r="FPV236" s="132"/>
      <c r="FPW236" s="132"/>
      <c r="FPX236" s="132"/>
      <c r="FPY236" s="132"/>
      <c r="FPZ236" s="132"/>
      <c r="FQA236" s="132"/>
      <c r="FQB236" s="132"/>
      <c r="FQC236" s="132"/>
      <c r="FQD236" s="132"/>
      <c r="FQE236" s="132"/>
      <c r="FQF236" s="132"/>
      <c r="FQG236" s="132"/>
      <c r="FQH236" s="132"/>
      <c r="FQI236" s="132"/>
      <c r="FQJ236" s="132"/>
      <c r="FQK236" s="132"/>
      <c r="FQL236" s="132"/>
      <c r="FQM236" s="132"/>
      <c r="FQN236" s="132"/>
      <c r="FQO236" s="132"/>
      <c r="FQP236" s="132"/>
      <c r="FQQ236" s="132"/>
      <c r="FQR236" s="132"/>
      <c r="FQS236" s="132"/>
      <c r="FQT236" s="132"/>
      <c r="FQU236" s="132"/>
      <c r="FQV236" s="132"/>
      <c r="FQW236" s="132"/>
      <c r="FQX236" s="132"/>
      <c r="FQY236" s="132"/>
      <c r="FQZ236" s="132"/>
      <c r="FRA236" s="132"/>
      <c r="FRB236" s="132"/>
      <c r="FRC236" s="132"/>
      <c r="FRD236" s="132"/>
      <c r="FRE236" s="132"/>
      <c r="FRF236" s="132"/>
      <c r="FRG236" s="132"/>
      <c r="FRH236" s="132"/>
      <c r="FRI236" s="132"/>
      <c r="FRJ236" s="132"/>
      <c r="FRK236" s="132"/>
      <c r="FRL236" s="132"/>
      <c r="FRM236" s="132"/>
      <c r="FRN236" s="132"/>
      <c r="FRO236" s="132"/>
      <c r="FRP236" s="132"/>
      <c r="FRQ236" s="132"/>
      <c r="FRR236" s="132"/>
      <c r="FRS236" s="132"/>
      <c r="FRT236" s="132"/>
      <c r="FRU236" s="132"/>
      <c r="FRV236" s="132"/>
      <c r="FRW236" s="132"/>
      <c r="FRX236" s="132"/>
      <c r="FRY236" s="132"/>
      <c r="FRZ236" s="132"/>
      <c r="FSA236" s="132"/>
      <c r="FSB236" s="132"/>
      <c r="FSC236" s="132"/>
      <c r="FSD236" s="132"/>
      <c r="FSE236" s="132"/>
      <c r="FSF236" s="132"/>
      <c r="FSG236" s="132"/>
      <c r="FSH236" s="132"/>
      <c r="FSI236" s="132"/>
      <c r="FSJ236" s="132"/>
      <c r="FSK236" s="132"/>
      <c r="FSL236" s="132"/>
      <c r="FSM236" s="132"/>
      <c r="FSN236" s="132"/>
      <c r="FSO236" s="132"/>
      <c r="FSP236" s="132"/>
      <c r="FSQ236" s="132"/>
      <c r="FSR236" s="132"/>
      <c r="FSS236" s="132"/>
      <c r="FST236" s="132"/>
      <c r="FSU236" s="132"/>
      <c r="FSV236" s="132"/>
      <c r="FSW236" s="132"/>
      <c r="FSX236" s="132"/>
      <c r="FSY236" s="132"/>
      <c r="FSZ236" s="132"/>
      <c r="FTA236" s="132"/>
      <c r="FTB236" s="132"/>
      <c r="FTC236" s="132"/>
      <c r="FTD236" s="132"/>
      <c r="FTE236" s="132"/>
      <c r="FTF236" s="132"/>
      <c r="FTG236" s="132"/>
      <c r="FTH236" s="132"/>
      <c r="FTI236" s="132"/>
      <c r="FTJ236" s="132"/>
      <c r="FTK236" s="132"/>
      <c r="FTL236" s="132"/>
      <c r="FTM236" s="132"/>
      <c r="FTN236" s="132"/>
      <c r="FTO236" s="132"/>
      <c r="FTP236" s="132"/>
      <c r="FTQ236" s="132"/>
      <c r="FTR236" s="132"/>
      <c r="FTS236" s="132"/>
      <c r="FTT236" s="132"/>
      <c r="FTU236" s="132"/>
      <c r="FTV236" s="132"/>
      <c r="FTW236" s="132"/>
      <c r="FTX236" s="132"/>
      <c r="FTY236" s="132"/>
      <c r="FTZ236" s="132"/>
      <c r="FUA236" s="132"/>
      <c r="FUB236" s="132"/>
      <c r="FUC236" s="132"/>
      <c r="FUD236" s="132"/>
      <c r="FUE236" s="132"/>
      <c r="FUF236" s="132"/>
      <c r="FUG236" s="132"/>
      <c r="FUH236" s="132"/>
      <c r="FUI236" s="132"/>
      <c r="FUJ236" s="132"/>
      <c r="FUK236" s="132"/>
      <c r="FUL236" s="132"/>
      <c r="FUM236" s="132"/>
      <c r="FUN236" s="132"/>
      <c r="FUO236" s="132"/>
      <c r="FUP236" s="132"/>
      <c r="FUQ236" s="132"/>
      <c r="FUR236" s="132"/>
      <c r="FUS236" s="132"/>
      <c r="FUT236" s="132"/>
      <c r="FUU236" s="132"/>
      <c r="FUV236" s="132"/>
      <c r="FUW236" s="132"/>
      <c r="FUX236" s="132"/>
      <c r="FUY236" s="132"/>
      <c r="FUZ236" s="132"/>
      <c r="FVA236" s="132"/>
      <c r="FVB236" s="132"/>
      <c r="FVC236" s="132"/>
      <c r="FVD236" s="132"/>
      <c r="FVE236" s="132"/>
      <c r="FVF236" s="132"/>
      <c r="FVG236" s="132"/>
      <c r="FVH236" s="132"/>
      <c r="FVI236" s="132"/>
      <c r="FVJ236" s="132"/>
      <c r="FVK236" s="132"/>
      <c r="FVL236" s="132"/>
      <c r="FVM236" s="132"/>
      <c r="FVN236" s="132"/>
      <c r="FVO236" s="132"/>
      <c r="FVP236" s="132"/>
      <c r="FVQ236" s="132"/>
      <c r="FVR236" s="132"/>
      <c r="FVS236" s="132"/>
      <c r="FVT236" s="132"/>
      <c r="FVU236" s="132"/>
      <c r="FVV236" s="132"/>
      <c r="FVW236" s="132"/>
      <c r="FVX236" s="132"/>
      <c r="FVY236" s="132"/>
      <c r="FVZ236" s="132"/>
      <c r="FWA236" s="132"/>
      <c r="FWB236" s="132"/>
      <c r="FWC236" s="132"/>
      <c r="FWD236" s="132"/>
      <c r="FWE236" s="132"/>
      <c r="FWF236" s="132"/>
      <c r="FWG236" s="132"/>
      <c r="FWH236" s="132"/>
      <c r="FWI236" s="132"/>
      <c r="FWJ236" s="132"/>
      <c r="FWK236" s="132"/>
      <c r="FWL236" s="132"/>
      <c r="FWM236" s="132"/>
      <c r="FWN236" s="132"/>
      <c r="FWO236" s="132"/>
      <c r="FWP236" s="132"/>
      <c r="FWQ236" s="132"/>
      <c r="FWR236" s="132"/>
      <c r="FWS236" s="132"/>
      <c r="FWT236" s="132"/>
      <c r="FWU236" s="132"/>
      <c r="FWV236" s="132"/>
      <c r="FWW236" s="132"/>
      <c r="FWX236" s="132"/>
      <c r="FWY236" s="132"/>
      <c r="FWZ236" s="132"/>
      <c r="FXA236" s="132"/>
      <c r="FXB236" s="132"/>
      <c r="FXC236" s="132"/>
      <c r="FXD236" s="132"/>
      <c r="FXE236" s="132"/>
      <c r="FXF236" s="132"/>
      <c r="FXG236" s="132"/>
      <c r="FXH236" s="132"/>
      <c r="FXI236" s="132"/>
      <c r="FXJ236" s="132"/>
      <c r="FXK236" s="132"/>
      <c r="FXL236" s="132"/>
      <c r="FXM236" s="132"/>
      <c r="FXN236" s="132"/>
      <c r="FXO236" s="132"/>
      <c r="FXP236" s="132"/>
      <c r="FXQ236" s="132"/>
      <c r="FXR236" s="132"/>
      <c r="FXS236" s="132"/>
      <c r="FXT236" s="132"/>
      <c r="FXU236" s="132"/>
      <c r="FXV236" s="132"/>
      <c r="FXW236" s="132"/>
      <c r="FXX236" s="132"/>
      <c r="FXY236" s="132"/>
      <c r="FXZ236" s="132"/>
      <c r="FYA236" s="132"/>
      <c r="FYB236" s="132"/>
      <c r="FYC236" s="132"/>
      <c r="FYD236" s="132"/>
      <c r="FYE236" s="132"/>
      <c r="FYF236" s="132"/>
      <c r="FYG236" s="132"/>
      <c r="FYH236" s="132"/>
      <c r="FYI236" s="132"/>
      <c r="FYJ236" s="132"/>
      <c r="FYK236" s="132"/>
      <c r="FYL236" s="132"/>
      <c r="FYM236" s="132"/>
      <c r="FYN236" s="132"/>
      <c r="FYO236" s="132"/>
      <c r="FYP236" s="132"/>
      <c r="FYQ236" s="132"/>
      <c r="FYR236" s="132"/>
      <c r="FYS236" s="132"/>
      <c r="FYT236" s="132"/>
      <c r="FYU236" s="132"/>
      <c r="FYV236" s="132"/>
      <c r="FYW236" s="132"/>
      <c r="FYX236" s="132"/>
      <c r="FYY236" s="132"/>
      <c r="FYZ236" s="132"/>
      <c r="FZA236" s="132"/>
      <c r="FZB236" s="132"/>
      <c r="FZC236" s="132"/>
      <c r="FZD236" s="132"/>
      <c r="FZE236" s="132"/>
      <c r="FZF236" s="132"/>
      <c r="FZG236" s="132"/>
      <c r="FZH236" s="132"/>
      <c r="FZI236" s="132"/>
      <c r="FZJ236" s="132"/>
      <c r="FZK236" s="132"/>
      <c r="FZL236" s="132"/>
      <c r="FZM236" s="132"/>
      <c r="FZN236" s="132"/>
      <c r="FZO236" s="132"/>
      <c r="FZP236" s="132"/>
      <c r="FZQ236" s="132"/>
      <c r="FZR236" s="132"/>
      <c r="FZS236" s="132"/>
      <c r="FZT236" s="132"/>
      <c r="FZU236" s="132"/>
      <c r="FZV236" s="132"/>
      <c r="FZW236" s="132"/>
      <c r="FZX236" s="132"/>
      <c r="FZY236" s="132"/>
      <c r="FZZ236" s="132"/>
      <c r="GAA236" s="132"/>
      <c r="GAB236" s="132"/>
      <c r="GAC236" s="132"/>
      <c r="GAD236" s="132"/>
      <c r="GAE236" s="132"/>
      <c r="GAF236" s="132"/>
      <c r="GAG236" s="132"/>
      <c r="GAH236" s="132"/>
      <c r="GAI236" s="132"/>
      <c r="GAJ236" s="132"/>
      <c r="GAK236" s="132"/>
      <c r="GAL236" s="132"/>
      <c r="GAM236" s="132"/>
      <c r="GAN236" s="132"/>
      <c r="GAO236" s="132"/>
      <c r="GAP236" s="132"/>
      <c r="GAQ236" s="132"/>
      <c r="GAR236" s="132"/>
      <c r="GAS236" s="132"/>
      <c r="GAT236" s="132"/>
      <c r="GAU236" s="132"/>
      <c r="GAV236" s="132"/>
      <c r="GAW236" s="132"/>
      <c r="GAX236" s="132"/>
      <c r="GAY236" s="132"/>
      <c r="GAZ236" s="132"/>
      <c r="GBA236" s="132"/>
      <c r="GBB236" s="132"/>
      <c r="GBC236" s="132"/>
      <c r="GBD236" s="132"/>
      <c r="GBE236" s="132"/>
      <c r="GBF236" s="132"/>
      <c r="GBG236" s="132"/>
      <c r="GBH236" s="132"/>
      <c r="GBI236" s="132"/>
      <c r="GBJ236" s="132"/>
      <c r="GBK236" s="132"/>
      <c r="GBL236" s="132"/>
      <c r="GBM236" s="132"/>
      <c r="GBN236" s="132"/>
      <c r="GBO236" s="132"/>
      <c r="GBP236" s="132"/>
      <c r="GBQ236" s="132"/>
      <c r="GBR236" s="132"/>
      <c r="GBS236" s="132"/>
      <c r="GBT236" s="132"/>
      <c r="GBU236" s="132"/>
      <c r="GBV236" s="132"/>
      <c r="GBW236" s="132"/>
      <c r="GBX236" s="132"/>
      <c r="GBY236" s="132"/>
      <c r="GBZ236" s="132"/>
      <c r="GCA236" s="132"/>
      <c r="GCB236" s="132"/>
      <c r="GCC236" s="132"/>
      <c r="GCD236" s="132"/>
      <c r="GCE236" s="132"/>
      <c r="GCF236" s="132"/>
      <c r="GCG236" s="132"/>
      <c r="GCH236" s="132"/>
      <c r="GCI236" s="132"/>
      <c r="GCJ236" s="132"/>
      <c r="GCK236" s="132"/>
      <c r="GCL236" s="132"/>
      <c r="GCM236" s="132"/>
      <c r="GCN236" s="132"/>
      <c r="GCO236" s="132"/>
      <c r="GCP236" s="132"/>
      <c r="GCQ236" s="132"/>
      <c r="GCR236" s="132"/>
      <c r="GCS236" s="132"/>
      <c r="GCT236" s="132"/>
      <c r="GCU236" s="132"/>
      <c r="GCV236" s="132"/>
      <c r="GCW236" s="132"/>
      <c r="GCX236" s="132"/>
      <c r="GCY236" s="132"/>
      <c r="GCZ236" s="132"/>
      <c r="GDA236" s="132"/>
      <c r="GDB236" s="132"/>
      <c r="GDC236" s="132"/>
      <c r="GDD236" s="132"/>
      <c r="GDE236" s="132"/>
      <c r="GDF236" s="132"/>
      <c r="GDG236" s="132"/>
      <c r="GDH236" s="132"/>
      <c r="GDI236" s="132"/>
      <c r="GDJ236" s="132"/>
      <c r="GDK236" s="132"/>
      <c r="GDL236" s="132"/>
      <c r="GDM236" s="132"/>
      <c r="GDN236" s="132"/>
      <c r="GDO236" s="132"/>
      <c r="GDP236" s="132"/>
      <c r="GDQ236" s="132"/>
      <c r="GDR236" s="132"/>
      <c r="GDS236" s="132"/>
      <c r="GDT236" s="132"/>
      <c r="GDU236" s="132"/>
      <c r="GDV236" s="132"/>
      <c r="GDW236" s="132"/>
      <c r="GDX236" s="132"/>
      <c r="GDY236" s="132"/>
      <c r="GDZ236" s="132"/>
      <c r="GEA236" s="132"/>
      <c r="GEB236" s="132"/>
      <c r="GEC236" s="132"/>
      <c r="GED236" s="132"/>
      <c r="GEE236" s="132"/>
      <c r="GEF236" s="132"/>
      <c r="GEG236" s="132"/>
      <c r="GEH236" s="132"/>
      <c r="GEI236" s="132"/>
      <c r="GEJ236" s="132"/>
      <c r="GEK236" s="132"/>
      <c r="GEL236" s="132"/>
      <c r="GEM236" s="132"/>
      <c r="GEN236" s="132"/>
      <c r="GEO236" s="132"/>
      <c r="GEP236" s="132"/>
      <c r="GEQ236" s="132"/>
      <c r="GER236" s="132"/>
      <c r="GES236" s="132"/>
      <c r="GET236" s="132"/>
      <c r="GEU236" s="132"/>
      <c r="GEV236" s="132"/>
      <c r="GEW236" s="132"/>
      <c r="GEX236" s="132"/>
      <c r="GEY236" s="132"/>
      <c r="GEZ236" s="132"/>
      <c r="GFA236" s="132"/>
      <c r="GFB236" s="132"/>
      <c r="GFC236" s="132"/>
      <c r="GFD236" s="132"/>
      <c r="GFE236" s="132"/>
      <c r="GFF236" s="132"/>
      <c r="GFG236" s="132"/>
      <c r="GFH236" s="132"/>
      <c r="GFI236" s="132"/>
      <c r="GFJ236" s="132"/>
      <c r="GFK236" s="132"/>
      <c r="GFL236" s="132"/>
      <c r="GFM236" s="132"/>
      <c r="GFN236" s="132"/>
      <c r="GFO236" s="132"/>
      <c r="GFP236" s="132"/>
      <c r="GFQ236" s="132"/>
      <c r="GFR236" s="132"/>
      <c r="GFS236" s="132"/>
      <c r="GFT236" s="132"/>
      <c r="GFU236" s="132"/>
      <c r="GFV236" s="132"/>
      <c r="GFW236" s="132"/>
      <c r="GFX236" s="132"/>
      <c r="GFY236" s="132"/>
      <c r="GFZ236" s="132"/>
      <c r="GGA236" s="132"/>
      <c r="GGB236" s="132"/>
      <c r="GGC236" s="132"/>
      <c r="GGD236" s="132"/>
      <c r="GGE236" s="132"/>
      <c r="GGF236" s="132"/>
      <c r="GGG236" s="132"/>
      <c r="GGH236" s="132"/>
      <c r="GGI236" s="132"/>
      <c r="GGJ236" s="132"/>
      <c r="GGK236" s="132"/>
      <c r="GGL236" s="132"/>
      <c r="GGM236" s="132"/>
      <c r="GGN236" s="132"/>
      <c r="GGO236" s="132"/>
      <c r="GGP236" s="132"/>
      <c r="GGQ236" s="132"/>
      <c r="GGR236" s="132"/>
      <c r="GGS236" s="132"/>
      <c r="GGT236" s="132"/>
      <c r="GGU236" s="132"/>
      <c r="GGV236" s="132"/>
      <c r="GGW236" s="132"/>
      <c r="GGX236" s="132"/>
      <c r="GGY236" s="132"/>
      <c r="GGZ236" s="132"/>
      <c r="GHA236" s="132"/>
      <c r="GHB236" s="132"/>
      <c r="GHC236" s="132"/>
      <c r="GHD236" s="132"/>
      <c r="GHE236" s="132"/>
      <c r="GHF236" s="132"/>
      <c r="GHG236" s="132"/>
      <c r="GHH236" s="132"/>
      <c r="GHI236" s="132"/>
      <c r="GHJ236" s="132"/>
      <c r="GHK236" s="132"/>
      <c r="GHL236" s="132"/>
      <c r="GHM236" s="132"/>
      <c r="GHN236" s="132"/>
      <c r="GHO236" s="132"/>
      <c r="GHP236" s="132"/>
      <c r="GHQ236" s="132"/>
      <c r="GHR236" s="132"/>
      <c r="GHS236" s="132"/>
      <c r="GHT236" s="132"/>
      <c r="GHU236" s="132"/>
      <c r="GHV236" s="132"/>
      <c r="GHW236" s="132"/>
      <c r="GHX236" s="132"/>
      <c r="GHY236" s="132"/>
      <c r="GHZ236" s="132"/>
      <c r="GIA236" s="132"/>
      <c r="GIB236" s="132"/>
      <c r="GIC236" s="132"/>
      <c r="GID236" s="132"/>
      <c r="GIE236" s="132"/>
      <c r="GIF236" s="132"/>
      <c r="GIG236" s="132"/>
      <c r="GIH236" s="132"/>
      <c r="GII236" s="132"/>
      <c r="GIJ236" s="132"/>
      <c r="GIK236" s="132"/>
      <c r="GIL236" s="132"/>
      <c r="GIM236" s="132"/>
      <c r="GIN236" s="132"/>
      <c r="GIO236" s="132"/>
      <c r="GIP236" s="132"/>
      <c r="GIQ236" s="132"/>
      <c r="GIR236" s="132"/>
      <c r="GIS236" s="132"/>
      <c r="GIT236" s="132"/>
      <c r="GIU236" s="132"/>
      <c r="GIV236" s="132"/>
      <c r="GIW236" s="132"/>
      <c r="GIX236" s="132"/>
      <c r="GIY236" s="132"/>
      <c r="GIZ236" s="132"/>
      <c r="GJA236" s="132"/>
      <c r="GJB236" s="132"/>
      <c r="GJC236" s="132"/>
      <c r="GJD236" s="132"/>
      <c r="GJE236" s="132"/>
      <c r="GJF236" s="132"/>
      <c r="GJG236" s="132"/>
      <c r="GJH236" s="132"/>
      <c r="GJI236" s="132"/>
      <c r="GJJ236" s="132"/>
      <c r="GJK236" s="132"/>
      <c r="GJL236" s="132"/>
      <c r="GJM236" s="132"/>
      <c r="GJN236" s="132"/>
      <c r="GJO236" s="132"/>
      <c r="GJP236" s="132"/>
      <c r="GJQ236" s="132"/>
      <c r="GJR236" s="132"/>
      <c r="GJS236" s="132"/>
      <c r="GJT236" s="132"/>
      <c r="GJU236" s="132"/>
      <c r="GJV236" s="132"/>
      <c r="GJW236" s="132"/>
      <c r="GJX236" s="132"/>
      <c r="GJY236" s="132"/>
      <c r="GJZ236" s="132"/>
      <c r="GKA236" s="132"/>
      <c r="GKB236" s="132"/>
      <c r="GKC236" s="132"/>
      <c r="GKD236" s="132"/>
      <c r="GKE236" s="132"/>
      <c r="GKF236" s="132"/>
      <c r="GKG236" s="132"/>
      <c r="GKH236" s="132"/>
      <c r="GKI236" s="132"/>
      <c r="GKJ236" s="132"/>
      <c r="GKK236" s="132"/>
      <c r="GKL236" s="132"/>
      <c r="GKM236" s="132"/>
      <c r="GKN236" s="132"/>
      <c r="GKO236" s="132"/>
      <c r="GKP236" s="132"/>
      <c r="GKQ236" s="132"/>
      <c r="GKR236" s="132"/>
      <c r="GKS236" s="132"/>
      <c r="GKT236" s="132"/>
      <c r="GKU236" s="132"/>
      <c r="GKV236" s="132"/>
      <c r="GKW236" s="132"/>
      <c r="GKX236" s="132"/>
      <c r="GKY236" s="132"/>
      <c r="GKZ236" s="132"/>
      <c r="GLA236" s="132"/>
      <c r="GLB236" s="132"/>
      <c r="GLC236" s="132"/>
      <c r="GLD236" s="132"/>
      <c r="GLE236" s="132"/>
      <c r="GLF236" s="132"/>
      <c r="GLG236" s="132"/>
      <c r="GLH236" s="132"/>
      <c r="GLI236" s="132"/>
      <c r="GLJ236" s="132"/>
      <c r="GLK236" s="132"/>
      <c r="GLL236" s="132"/>
      <c r="GLM236" s="132"/>
      <c r="GLN236" s="132"/>
      <c r="GLO236" s="132"/>
      <c r="GLP236" s="132"/>
      <c r="GLQ236" s="132"/>
      <c r="GLR236" s="132"/>
      <c r="GLS236" s="132"/>
      <c r="GLT236" s="132"/>
      <c r="GLU236" s="132"/>
      <c r="GLV236" s="132"/>
      <c r="GLW236" s="132"/>
      <c r="GLX236" s="132"/>
      <c r="GLY236" s="132"/>
      <c r="GLZ236" s="132"/>
      <c r="GMA236" s="132"/>
      <c r="GMB236" s="132"/>
      <c r="GMC236" s="132"/>
      <c r="GMD236" s="132"/>
      <c r="GME236" s="132"/>
      <c r="GMF236" s="132"/>
      <c r="GMG236" s="132"/>
      <c r="GMH236" s="132"/>
      <c r="GMI236" s="132"/>
      <c r="GMJ236" s="132"/>
      <c r="GMK236" s="132"/>
      <c r="GML236" s="132"/>
      <c r="GMM236" s="132"/>
      <c r="GMN236" s="132"/>
      <c r="GMO236" s="132"/>
      <c r="GMP236" s="132"/>
      <c r="GMQ236" s="132"/>
      <c r="GMR236" s="132"/>
      <c r="GMS236" s="132"/>
      <c r="GMT236" s="132"/>
      <c r="GMU236" s="132"/>
      <c r="GMV236" s="132"/>
      <c r="GMW236" s="132"/>
      <c r="GMX236" s="132"/>
      <c r="GMY236" s="132"/>
      <c r="GMZ236" s="132"/>
      <c r="GNA236" s="132"/>
      <c r="GNB236" s="132"/>
      <c r="GNC236" s="132"/>
      <c r="GND236" s="132"/>
      <c r="GNE236" s="132"/>
      <c r="GNF236" s="132"/>
      <c r="GNG236" s="132"/>
      <c r="GNH236" s="132"/>
      <c r="GNI236" s="132"/>
      <c r="GNJ236" s="132"/>
      <c r="GNK236" s="132"/>
      <c r="GNL236" s="132"/>
      <c r="GNM236" s="132"/>
      <c r="GNN236" s="132"/>
      <c r="GNO236" s="132"/>
      <c r="GNP236" s="132"/>
      <c r="GNQ236" s="132"/>
      <c r="GNR236" s="132"/>
      <c r="GNS236" s="132"/>
      <c r="GNT236" s="132"/>
      <c r="GNU236" s="132"/>
      <c r="GNV236" s="132"/>
      <c r="GNW236" s="132"/>
      <c r="GNX236" s="132"/>
      <c r="GNY236" s="132"/>
      <c r="GNZ236" s="132"/>
      <c r="GOA236" s="132"/>
      <c r="GOB236" s="132"/>
      <c r="GOC236" s="132"/>
      <c r="GOD236" s="132"/>
      <c r="GOE236" s="132"/>
      <c r="GOF236" s="132"/>
      <c r="GOG236" s="132"/>
      <c r="GOH236" s="132"/>
      <c r="GOI236" s="132"/>
      <c r="GOJ236" s="132"/>
      <c r="GOK236" s="132"/>
      <c r="GOL236" s="132"/>
      <c r="GOM236" s="132"/>
      <c r="GON236" s="132"/>
      <c r="GOO236" s="132"/>
      <c r="GOP236" s="132"/>
      <c r="GOQ236" s="132"/>
      <c r="GOR236" s="132"/>
      <c r="GOS236" s="132"/>
      <c r="GOT236" s="132"/>
      <c r="GOU236" s="132"/>
      <c r="GOV236" s="132"/>
      <c r="GOW236" s="132"/>
      <c r="GOX236" s="132"/>
      <c r="GOY236" s="132"/>
      <c r="GOZ236" s="132"/>
      <c r="GPA236" s="132"/>
      <c r="GPB236" s="132"/>
      <c r="GPC236" s="132"/>
      <c r="GPD236" s="132"/>
      <c r="GPE236" s="132"/>
      <c r="GPF236" s="132"/>
      <c r="GPG236" s="132"/>
      <c r="GPH236" s="132"/>
      <c r="GPI236" s="132"/>
      <c r="GPJ236" s="132"/>
      <c r="GPK236" s="132"/>
      <c r="GPL236" s="132"/>
      <c r="GPM236" s="132"/>
      <c r="GPN236" s="132"/>
      <c r="GPO236" s="132"/>
      <c r="GPP236" s="132"/>
      <c r="GPQ236" s="132"/>
      <c r="GPR236" s="132"/>
      <c r="GPS236" s="132"/>
      <c r="GPT236" s="132"/>
      <c r="GPU236" s="132"/>
      <c r="GPV236" s="132"/>
      <c r="GPW236" s="132"/>
      <c r="GPX236" s="132"/>
      <c r="GPY236" s="132"/>
      <c r="GPZ236" s="132"/>
      <c r="GQA236" s="132"/>
      <c r="GQB236" s="132"/>
      <c r="GQC236" s="132"/>
      <c r="GQD236" s="132"/>
      <c r="GQE236" s="132"/>
      <c r="GQF236" s="132"/>
      <c r="GQG236" s="132"/>
      <c r="GQH236" s="132"/>
      <c r="GQI236" s="132"/>
      <c r="GQJ236" s="132"/>
      <c r="GQK236" s="132"/>
      <c r="GQL236" s="132"/>
      <c r="GQM236" s="132"/>
      <c r="GQN236" s="132"/>
      <c r="GQO236" s="132"/>
      <c r="GQP236" s="132"/>
      <c r="GQQ236" s="132"/>
      <c r="GQR236" s="132"/>
      <c r="GQS236" s="132"/>
      <c r="GQT236" s="132"/>
      <c r="GQU236" s="132"/>
      <c r="GQV236" s="132"/>
      <c r="GQW236" s="132"/>
      <c r="GQX236" s="132"/>
      <c r="GQY236" s="132"/>
      <c r="GQZ236" s="132"/>
      <c r="GRA236" s="132"/>
      <c r="GRB236" s="132"/>
      <c r="GRC236" s="132"/>
      <c r="GRD236" s="132"/>
      <c r="GRE236" s="132"/>
      <c r="GRF236" s="132"/>
      <c r="GRG236" s="132"/>
      <c r="GRH236" s="132"/>
      <c r="GRI236" s="132"/>
      <c r="GRJ236" s="132"/>
      <c r="GRK236" s="132"/>
      <c r="GRL236" s="132"/>
      <c r="GRM236" s="132"/>
      <c r="GRN236" s="132"/>
      <c r="GRO236" s="132"/>
      <c r="GRP236" s="132"/>
      <c r="GRQ236" s="132"/>
      <c r="GRR236" s="132"/>
      <c r="GRS236" s="132"/>
      <c r="GRT236" s="132"/>
      <c r="GRU236" s="132"/>
      <c r="GRV236" s="132"/>
      <c r="GRW236" s="132"/>
      <c r="GRX236" s="132"/>
      <c r="GRY236" s="132"/>
      <c r="GRZ236" s="132"/>
      <c r="GSA236" s="132"/>
      <c r="GSB236" s="132"/>
      <c r="GSC236" s="132"/>
      <c r="GSD236" s="132"/>
      <c r="GSE236" s="132"/>
      <c r="GSF236" s="132"/>
      <c r="GSG236" s="132"/>
      <c r="GSH236" s="132"/>
      <c r="GSI236" s="132"/>
      <c r="GSJ236" s="132"/>
      <c r="GSK236" s="132"/>
      <c r="GSL236" s="132"/>
      <c r="GSM236" s="132"/>
      <c r="GSN236" s="132"/>
      <c r="GSO236" s="132"/>
      <c r="GSP236" s="132"/>
      <c r="GSQ236" s="132"/>
      <c r="GSR236" s="132"/>
      <c r="GSS236" s="132"/>
      <c r="GST236" s="132"/>
      <c r="GSU236" s="132"/>
      <c r="GSV236" s="132"/>
      <c r="GSW236" s="132"/>
      <c r="GSX236" s="132"/>
      <c r="GSY236" s="132"/>
      <c r="GSZ236" s="132"/>
      <c r="GTA236" s="132"/>
      <c r="GTB236" s="132"/>
      <c r="GTC236" s="132"/>
      <c r="GTD236" s="132"/>
      <c r="GTE236" s="132"/>
      <c r="GTF236" s="132"/>
      <c r="GTG236" s="132"/>
      <c r="GTH236" s="132"/>
      <c r="GTI236" s="132"/>
      <c r="GTJ236" s="132"/>
      <c r="GTK236" s="132"/>
      <c r="GTL236" s="132"/>
      <c r="GTM236" s="132"/>
      <c r="GTN236" s="132"/>
      <c r="GTO236" s="132"/>
      <c r="GTP236" s="132"/>
      <c r="GTQ236" s="132"/>
      <c r="GTR236" s="132"/>
      <c r="GTS236" s="132"/>
      <c r="GTT236" s="132"/>
      <c r="GTU236" s="132"/>
      <c r="GTV236" s="132"/>
      <c r="GTW236" s="132"/>
      <c r="GTX236" s="132"/>
      <c r="GTY236" s="132"/>
      <c r="GTZ236" s="132"/>
      <c r="GUA236" s="132"/>
      <c r="GUB236" s="132"/>
      <c r="GUC236" s="132"/>
      <c r="GUD236" s="132"/>
      <c r="GUE236" s="132"/>
      <c r="GUF236" s="132"/>
      <c r="GUG236" s="132"/>
      <c r="GUH236" s="132"/>
      <c r="GUI236" s="132"/>
      <c r="GUJ236" s="132"/>
      <c r="GUK236" s="132"/>
      <c r="GUL236" s="132"/>
      <c r="GUM236" s="132"/>
      <c r="GUN236" s="132"/>
      <c r="GUO236" s="132"/>
      <c r="GUP236" s="132"/>
      <c r="GUQ236" s="132"/>
      <c r="GUR236" s="132"/>
      <c r="GUS236" s="132"/>
      <c r="GUT236" s="132"/>
      <c r="GUU236" s="132"/>
      <c r="GUV236" s="132"/>
      <c r="GUW236" s="132"/>
      <c r="GUX236" s="132"/>
      <c r="GUY236" s="132"/>
      <c r="GUZ236" s="132"/>
      <c r="GVA236" s="132"/>
      <c r="GVB236" s="132"/>
      <c r="GVC236" s="132"/>
      <c r="GVD236" s="132"/>
      <c r="GVE236" s="132"/>
      <c r="GVF236" s="132"/>
      <c r="GVG236" s="132"/>
      <c r="GVH236" s="132"/>
      <c r="GVI236" s="132"/>
      <c r="GVJ236" s="132"/>
      <c r="GVK236" s="132"/>
      <c r="GVL236" s="132"/>
      <c r="GVM236" s="132"/>
      <c r="GVN236" s="132"/>
      <c r="GVO236" s="132"/>
      <c r="GVP236" s="132"/>
      <c r="GVQ236" s="132"/>
      <c r="GVR236" s="132"/>
      <c r="GVS236" s="132"/>
      <c r="GVT236" s="132"/>
      <c r="GVU236" s="132"/>
      <c r="GVV236" s="132"/>
      <c r="GVW236" s="132"/>
      <c r="GVX236" s="132"/>
      <c r="GVY236" s="132"/>
      <c r="GVZ236" s="132"/>
      <c r="GWA236" s="132"/>
      <c r="GWB236" s="132"/>
      <c r="GWC236" s="132"/>
      <c r="GWD236" s="132"/>
      <c r="GWE236" s="132"/>
      <c r="GWF236" s="132"/>
      <c r="GWG236" s="132"/>
      <c r="GWH236" s="132"/>
      <c r="GWI236" s="132"/>
      <c r="GWJ236" s="132"/>
      <c r="GWK236" s="132"/>
      <c r="GWL236" s="132"/>
      <c r="GWM236" s="132"/>
      <c r="GWN236" s="132"/>
      <c r="GWO236" s="132"/>
      <c r="GWP236" s="132"/>
      <c r="GWQ236" s="132"/>
      <c r="GWR236" s="132"/>
      <c r="GWS236" s="132"/>
      <c r="GWT236" s="132"/>
      <c r="GWU236" s="132"/>
      <c r="GWV236" s="132"/>
      <c r="GWW236" s="132"/>
      <c r="GWX236" s="132"/>
      <c r="GWY236" s="132"/>
      <c r="GWZ236" s="132"/>
      <c r="GXA236" s="132"/>
      <c r="GXB236" s="132"/>
      <c r="GXC236" s="132"/>
      <c r="GXD236" s="132"/>
      <c r="GXE236" s="132"/>
      <c r="GXF236" s="132"/>
      <c r="GXG236" s="132"/>
      <c r="GXH236" s="132"/>
      <c r="GXI236" s="132"/>
      <c r="GXJ236" s="132"/>
      <c r="GXK236" s="132"/>
      <c r="GXL236" s="132"/>
      <c r="GXM236" s="132"/>
      <c r="GXN236" s="132"/>
      <c r="GXO236" s="132"/>
      <c r="GXP236" s="132"/>
      <c r="GXQ236" s="132"/>
      <c r="GXR236" s="132"/>
      <c r="GXS236" s="132"/>
      <c r="GXT236" s="132"/>
      <c r="GXU236" s="132"/>
      <c r="GXV236" s="132"/>
      <c r="GXW236" s="132"/>
      <c r="GXX236" s="132"/>
      <c r="GXY236" s="132"/>
      <c r="GXZ236" s="132"/>
      <c r="GYA236" s="132"/>
      <c r="GYB236" s="132"/>
      <c r="GYC236" s="132"/>
      <c r="GYD236" s="132"/>
      <c r="GYE236" s="132"/>
      <c r="GYF236" s="132"/>
      <c r="GYG236" s="132"/>
      <c r="GYH236" s="132"/>
      <c r="GYI236" s="132"/>
      <c r="GYJ236" s="132"/>
      <c r="GYK236" s="132"/>
      <c r="GYL236" s="132"/>
      <c r="GYM236" s="132"/>
      <c r="GYN236" s="132"/>
      <c r="GYO236" s="132"/>
      <c r="GYP236" s="132"/>
      <c r="GYQ236" s="132"/>
      <c r="GYR236" s="132"/>
      <c r="GYS236" s="132"/>
      <c r="GYT236" s="132"/>
      <c r="GYU236" s="132"/>
      <c r="GYV236" s="132"/>
      <c r="GYW236" s="132"/>
      <c r="GYX236" s="132"/>
      <c r="GYY236" s="132"/>
      <c r="GYZ236" s="132"/>
      <c r="GZA236" s="132"/>
      <c r="GZB236" s="132"/>
      <c r="GZC236" s="132"/>
      <c r="GZD236" s="132"/>
      <c r="GZE236" s="132"/>
      <c r="GZF236" s="132"/>
      <c r="GZG236" s="132"/>
      <c r="GZH236" s="132"/>
      <c r="GZI236" s="132"/>
      <c r="GZJ236" s="132"/>
      <c r="GZK236" s="132"/>
      <c r="GZL236" s="132"/>
      <c r="GZM236" s="132"/>
      <c r="GZN236" s="132"/>
      <c r="GZO236" s="132"/>
      <c r="GZP236" s="132"/>
      <c r="GZQ236" s="132"/>
      <c r="GZR236" s="132"/>
      <c r="GZS236" s="132"/>
      <c r="GZT236" s="132"/>
      <c r="GZU236" s="132"/>
      <c r="GZV236" s="132"/>
      <c r="GZW236" s="132"/>
      <c r="GZX236" s="132"/>
      <c r="GZY236" s="132"/>
      <c r="GZZ236" s="132"/>
      <c r="HAA236" s="132"/>
      <c r="HAB236" s="132"/>
      <c r="HAC236" s="132"/>
      <c r="HAD236" s="132"/>
      <c r="HAE236" s="132"/>
      <c r="HAF236" s="132"/>
      <c r="HAG236" s="132"/>
      <c r="HAH236" s="132"/>
      <c r="HAI236" s="132"/>
      <c r="HAJ236" s="132"/>
      <c r="HAK236" s="132"/>
      <c r="HAL236" s="132"/>
      <c r="HAM236" s="132"/>
      <c r="HAN236" s="132"/>
      <c r="HAO236" s="132"/>
      <c r="HAP236" s="132"/>
      <c r="HAQ236" s="132"/>
      <c r="HAR236" s="132"/>
      <c r="HAS236" s="132"/>
      <c r="HAT236" s="132"/>
      <c r="HAU236" s="132"/>
      <c r="HAV236" s="132"/>
      <c r="HAW236" s="132"/>
      <c r="HAX236" s="132"/>
      <c r="HAY236" s="132"/>
      <c r="HAZ236" s="132"/>
      <c r="HBA236" s="132"/>
      <c r="HBB236" s="132"/>
      <c r="HBC236" s="132"/>
      <c r="HBD236" s="132"/>
      <c r="HBE236" s="132"/>
      <c r="HBF236" s="132"/>
      <c r="HBG236" s="132"/>
      <c r="HBH236" s="132"/>
      <c r="HBI236" s="132"/>
      <c r="HBJ236" s="132"/>
      <c r="HBK236" s="132"/>
      <c r="HBL236" s="132"/>
      <c r="HBM236" s="132"/>
      <c r="HBN236" s="132"/>
      <c r="HBO236" s="132"/>
      <c r="HBP236" s="132"/>
      <c r="HBQ236" s="132"/>
      <c r="HBR236" s="132"/>
      <c r="HBS236" s="132"/>
      <c r="HBT236" s="132"/>
      <c r="HBU236" s="132"/>
      <c r="HBV236" s="132"/>
      <c r="HBW236" s="132"/>
      <c r="HBX236" s="132"/>
      <c r="HBY236" s="132"/>
      <c r="HBZ236" s="132"/>
      <c r="HCA236" s="132"/>
      <c r="HCB236" s="132"/>
      <c r="HCC236" s="132"/>
      <c r="HCD236" s="132"/>
      <c r="HCE236" s="132"/>
      <c r="HCF236" s="132"/>
      <c r="HCG236" s="132"/>
      <c r="HCH236" s="132"/>
      <c r="HCI236" s="132"/>
      <c r="HCJ236" s="132"/>
      <c r="HCK236" s="132"/>
      <c r="HCL236" s="132"/>
      <c r="HCM236" s="132"/>
      <c r="HCN236" s="132"/>
      <c r="HCO236" s="132"/>
      <c r="HCP236" s="132"/>
      <c r="HCQ236" s="132"/>
      <c r="HCR236" s="132"/>
      <c r="HCS236" s="132"/>
      <c r="HCT236" s="132"/>
      <c r="HCU236" s="132"/>
      <c r="HCV236" s="132"/>
      <c r="HCW236" s="132"/>
      <c r="HCX236" s="132"/>
      <c r="HCY236" s="132"/>
      <c r="HCZ236" s="132"/>
      <c r="HDA236" s="132"/>
      <c r="HDB236" s="132"/>
      <c r="HDC236" s="132"/>
      <c r="HDD236" s="132"/>
      <c r="HDE236" s="132"/>
      <c r="HDF236" s="132"/>
      <c r="HDG236" s="132"/>
      <c r="HDH236" s="132"/>
      <c r="HDI236" s="132"/>
      <c r="HDJ236" s="132"/>
      <c r="HDK236" s="132"/>
      <c r="HDL236" s="132"/>
      <c r="HDM236" s="132"/>
      <c r="HDN236" s="132"/>
      <c r="HDO236" s="132"/>
      <c r="HDP236" s="132"/>
      <c r="HDQ236" s="132"/>
      <c r="HDR236" s="132"/>
      <c r="HDS236" s="132"/>
      <c r="HDT236" s="132"/>
      <c r="HDU236" s="132"/>
      <c r="HDV236" s="132"/>
      <c r="HDW236" s="132"/>
      <c r="HDX236" s="132"/>
      <c r="HDY236" s="132"/>
      <c r="HDZ236" s="132"/>
      <c r="HEA236" s="132"/>
      <c r="HEB236" s="132"/>
      <c r="HEC236" s="132"/>
      <c r="HED236" s="132"/>
      <c r="HEE236" s="132"/>
      <c r="HEF236" s="132"/>
      <c r="HEG236" s="132"/>
      <c r="HEH236" s="132"/>
      <c r="HEI236" s="132"/>
      <c r="HEJ236" s="132"/>
      <c r="HEK236" s="132"/>
      <c r="HEL236" s="132"/>
      <c r="HEM236" s="132"/>
      <c r="HEN236" s="132"/>
      <c r="HEO236" s="132"/>
      <c r="HEP236" s="132"/>
      <c r="HEQ236" s="132"/>
      <c r="HER236" s="132"/>
      <c r="HES236" s="132"/>
      <c r="HET236" s="132"/>
      <c r="HEU236" s="132"/>
      <c r="HEV236" s="132"/>
      <c r="HEW236" s="132"/>
      <c r="HEX236" s="132"/>
      <c r="HEY236" s="132"/>
      <c r="HEZ236" s="132"/>
      <c r="HFA236" s="132"/>
      <c r="HFB236" s="132"/>
      <c r="HFC236" s="132"/>
      <c r="HFD236" s="132"/>
      <c r="HFE236" s="132"/>
      <c r="HFF236" s="132"/>
      <c r="HFG236" s="132"/>
      <c r="HFH236" s="132"/>
      <c r="HFI236" s="132"/>
      <c r="HFJ236" s="132"/>
      <c r="HFK236" s="132"/>
      <c r="HFL236" s="132"/>
      <c r="HFM236" s="132"/>
      <c r="HFN236" s="132"/>
      <c r="HFO236" s="132"/>
      <c r="HFP236" s="132"/>
      <c r="HFQ236" s="132"/>
      <c r="HFR236" s="132"/>
      <c r="HFS236" s="132"/>
      <c r="HFT236" s="132"/>
      <c r="HFU236" s="132"/>
      <c r="HFV236" s="132"/>
      <c r="HFW236" s="132"/>
      <c r="HFX236" s="132"/>
      <c r="HFY236" s="132"/>
      <c r="HFZ236" s="132"/>
      <c r="HGA236" s="132"/>
      <c r="HGB236" s="132"/>
      <c r="HGC236" s="132"/>
      <c r="HGD236" s="132"/>
      <c r="HGE236" s="132"/>
      <c r="HGF236" s="132"/>
      <c r="HGG236" s="132"/>
      <c r="HGH236" s="132"/>
      <c r="HGI236" s="132"/>
      <c r="HGJ236" s="132"/>
      <c r="HGK236" s="132"/>
      <c r="HGL236" s="132"/>
      <c r="HGM236" s="132"/>
      <c r="HGN236" s="132"/>
      <c r="HGO236" s="132"/>
      <c r="HGP236" s="132"/>
      <c r="HGQ236" s="132"/>
      <c r="HGR236" s="132"/>
      <c r="HGS236" s="132"/>
      <c r="HGT236" s="132"/>
      <c r="HGU236" s="132"/>
      <c r="HGV236" s="132"/>
      <c r="HGW236" s="132"/>
      <c r="HGX236" s="132"/>
      <c r="HGY236" s="132"/>
      <c r="HGZ236" s="132"/>
      <c r="HHA236" s="132"/>
      <c r="HHB236" s="132"/>
      <c r="HHC236" s="132"/>
      <c r="HHD236" s="132"/>
      <c r="HHE236" s="132"/>
      <c r="HHF236" s="132"/>
      <c r="HHG236" s="132"/>
      <c r="HHH236" s="132"/>
      <c r="HHI236" s="132"/>
      <c r="HHJ236" s="132"/>
      <c r="HHK236" s="132"/>
      <c r="HHL236" s="132"/>
      <c r="HHM236" s="132"/>
      <c r="HHN236" s="132"/>
      <c r="HHO236" s="132"/>
      <c r="HHP236" s="132"/>
      <c r="HHQ236" s="132"/>
      <c r="HHR236" s="132"/>
      <c r="HHS236" s="132"/>
      <c r="HHT236" s="132"/>
      <c r="HHU236" s="132"/>
      <c r="HHV236" s="132"/>
      <c r="HHW236" s="132"/>
      <c r="HHX236" s="132"/>
      <c r="HHY236" s="132"/>
      <c r="HHZ236" s="132"/>
      <c r="HIA236" s="132"/>
      <c r="HIB236" s="132"/>
      <c r="HIC236" s="132"/>
      <c r="HID236" s="132"/>
      <c r="HIE236" s="132"/>
      <c r="HIF236" s="132"/>
      <c r="HIG236" s="132"/>
      <c r="HIH236" s="132"/>
      <c r="HII236" s="132"/>
      <c r="HIJ236" s="132"/>
      <c r="HIK236" s="132"/>
      <c r="HIL236" s="132"/>
      <c r="HIM236" s="132"/>
      <c r="HIN236" s="132"/>
      <c r="HIO236" s="132"/>
      <c r="HIP236" s="132"/>
      <c r="HIQ236" s="132"/>
      <c r="HIR236" s="132"/>
      <c r="HIS236" s="132"/>
      <c r="HIT236" s="132"/>
      <c r="HIU236" s="132"/>
      <c r="HIV236" s="132"/>
      <c r="HIW236" s="132"/>
      <c r="HIX236" s="132"/>
      <c r="HIY236" s="132"/>
      <c r="HIZ236" s="132"/>
      <c r="HJA236" s="132"/>
      <c r="HJB236" s="132"/>
      <c r="HJC236" s="132"/>
      <c r="HJD236" s="132"/>
      <c r="HJE236" s="132"/>
      <c r="HJF236" s="132"/>
      <c r="HJG236" s="132"/>
      <c r="HJH236" s="132"/>
      <c r="HJI236" s="132"/>
      <c r="HJJ236" s="132"/>
      <c r="HJK236" s="132"/>
      <c r="HJL236" s="132"/>
      <c r="HJM236" s="132"/>
      <c r="HJN236" s="132"/>
      <c r="HJO236" s="132"/>
      <c r="HJP236" s="132"/>
      <c r="HJQ236" s="132"/>
      <c r="HJR236" s="132"/>
      <c r="HJS236" s="132"/>
      <c r="HJT236" s="132"/>
      <c r="HJU236" s="132"/>
      <c r="HJV236" s="132"/>
      <c r="HJW236" s="132"/>
      <c r="HJX236" s="132"/>
      <c r="HJY236" s="132"/>
      <c r="HJZ236" s="132"/>
      <c r="HKA236" s="132"/>
      <c r="HKB236" s="132"/>
      <c r="HKC236" s="132"/>
      <c r="HKD236" s="132"/>
      <c r="HKE236" s="132"/>
      <c r="HKF236" s="132"/>
      <c r="HKG236" s="132"/>
      <c r="HKH236" s="132"/>
      <c r="HKI236" s="132"/>
      <c r="HKJ236" s="132"/>
      <c r="HKK236" s="132"/>
      <c r="HKL236" s="132"/>
      <c r="HKM236" s="132"/>
      <c r="HKN236" s="132"/>
      <c r="HKO236" s="132"/>
      <c r="HKP236" s="132"/>
      <c r="HKQ236" s="132"/>
      <c r="HKR236" s="132"/>
      <c r="HKS236" s="132"/>
      <c r="HKT236" s="132"/>
      <c r="HKU236" s="132"/>
      <c r="HKV236" s="132"/>
      <c r="HKW236" s="132"/>
      <c r="HKX236" s="132"/>
      <c r="HKY236" s="132"/>
      <c r="HKZ236" s="132"/>
      <c r="HLA236" s="132"/>
      <c r="HLB236" s="132"/>
      <c r="HLC236" s="132"/>
      <c r="HLD236" s="132"/>
      <c r="HLE236" s="132"/>
      <c r="HLF236" s="132"/>
      <c r="HLG236" s="132"/>
      <c r="HLH236" s="132"/>
      <c r="HLI236" s="132"/>
      <c r="HLJ236" s="132"/>
      <c r="HLK236" s="132"/>
      <c r="HLL236" s="132"/>
      <c r="HLM236" s="132"/>
      <c r="HLN236" s="132"/>
      <c r="HLO236" s="132"/>
      <c r="HLP236" s="132"/>
      <c r="HLQ236" s="132"/>
      <c r="HLR236" s="132"/>
      <c r="HLS236" s="132"/>
      <c r="HLT236" s="132"/>
      <c r="HLU236" s="132"/>
      <c r="HLV236" s="132"/>
      <c r="HLW236" s="132"/>
      <c r="HLX236" s="132"/>
      <c r="HLY236" s="132"/>
      <c r="HLZ236" s="132"/>
      <c r="HMA236" s="132"/>
      <c r="HMB236" s="132"/>
      <c r="HMC236" s="132"/>
      <c r="HMD236" s="132"/>
      <c r="HME236" s="132"/>
      <c r="HMF236" s="132"/>
      <c r="HMG236" s="132"/>
      <c r="HMH236" s="132"/>
      <c r="HMI236" s="132"/>
      <c r="HMJ236" s="132"/>
      <c r="HMK236" s="132"/>
      <c r="HML236" s="132"/>
      <c r="HMM236" s="132"/>
      <c r="HMN236" s="132"/>
      <c r="HMO236" s="132"/>
      <c r="HMP236" s="132"/>
      <c r="HMQ236" s="132"/>
      <c r="HMR236" s="132"/>
      <c r="HMS236" s="132"/>
      <c r="HMT236" s="132"/>
      <c r="HMU236" s="132"/>
      <c r="HMV236" s="132"/>
      <c r="HMW236" s="132"/>
      <c r="HMX236" s="132"/>
      <c r="HMY236" s="132"/>
      <c r="HMZ236" s="132"/>
      <c r="HNA236" s="132"/>
      <c r="HNB236" s="132"/>
      <c r="HNC236" s="132"/>
      <c r="HND236" s="132"/>
      <c r="HNE236" s="132"/>
      <c r="HNF236" s="132"/>
      <c r="HNG236" s="132"/>
      <c r="HNH236" s="132"/>
      <c r="HNI236" s="132"/>
      <c r="HNJ236" s="132"/>
      <c r="HNK236" s="132"/>
      <c r="HNL236" s="132"/>
      <c r="HNM236" s="132"/>
      <c r="HNN236" s="132"/>
      <c r="HNO236" s="132"/>
      <c r="HNP236" s="132"/>
      <c r="HNQ236" s="132"/>
      <c r="HNR236" s="132"/>
      <c r="HNS236" s="132"/>
      <c r="HNT236" s="132"/>
      <c r="HNU236" s="132"/>
      <c r="HNV236" s="132"/>
      <c r="HNW236" s="132"/>
      <c r="HNX236" s="132"/>
      <c r="HNY236" s="132"/>
      <c r="HNZ236" s="132"/>
      <c r="HOA236" s="132"/>
      <c r="HOB236" s="132"/>
      <c r="HOC236" s="132"/>
      <c r="HOD236" s="132"/>
      <c r="HOE236" s="132"/>
      <c r="HOF236" s="132"/>
      <c r="HOG236" s="132"/>
      <c r="HOH236" s="132"/>
      <c r="HOI236" s="132"/>
      <c r="HOJ236" s="132"/>
      <c r="HOK236" s="132"/>
      <c r="HOL236" s="132"/>
      <c r="HOM236" s="132"/>
      <c r="HON236" s="132"/>
      <c r="HOO236" s="132"/>
      <c r="HOP236" s="132"/>
      <c r="HOQ236" s="132"/>
      <c r="HOR236" s="132"/>
      <c r="HOS236" s="132"/>
      <c r="HOT236" s="132"/>
      <c r="HOU236" s="132"/>
      <c r="HOV236" s="132"/>
      <c r="HOW236" s="132"/>
      <c r="HOX236" s="132"/>
      <c r="HOY236" s="132"/>
      <c r="HOZ236" s="132"/>
      <c r="HPA236" s="132"/>
      <c r="HPB236" s="132"/>
      <c r="HPC236" s="132"/>
      <c r="HPD236" s="132"/>
      <c r="HPE236" s="132"/>
      <c r="HPF236" s="132"/>
      <c r="HPG236" s="132"/>
      <c r="HPH236" s="132"/>
      <c r="HPI236" s="132"/>
      <c r="HPJ236" s="132"/>
      <c r="HPK236" s="132"/>
      <c r="HPL236" s="132"/>
      <c r="HPM236" s="132"/>
      <c r="HPN236" s="132"/>
      <c r="HPO236" s="132"/>
      <c r="HPP236" s="132"/>
      <c r="HPQ236" s="132"/>
      <c r="HPR236" s="132"/>
      <c r="HPS236" s="132"/>
      <c r="HPT236" s="132"/>
      <c r="HPU236" s="132"/>
      <c r="HPV236" s="132"/>
      <c r="HPW236" s="132"/>
      <c r="HPX236" s="132"/>
      <c r="HPY236" s="132"/>
      <c r="HPZ236" s="132"/>
      <c r="HQA236" s="132"/>
      <c r="HQB236" s="132"/>
      <c r="HQC236" s="132"/>
      <c r="HQD236" s="132"/>
      <c r="HQE236" s="132"/>
      <c r="HQF236" s="132"/>
      <c r="HQG236" s="132"/>
      <c r="HQH236" s="132"/>
      <c r="HQI236" s="132"/>
      <c r="HQJ236" s="132"/>
      <c r="HQK236" s="132"/>
      <c r="HQL236" s="132"/>
      <c r="HQM236" s="132"/>
      <c r="HQN236" s="132"/>
      <c r="HQO236" s="132"/>
      <c r="HQP236" s="132"/>
      <c r="HQQ236" s="132"/>
      <c r="HQR236" s="132"/>
      <c r="HQS236" s="132"/>
      <c r="HQT236" s="132"/>
      <c r="HQU236" s="132"/>
      <c r="HQV236" s="132"/>
      <c r="HQW236" s="132"/>
      <c r="HQX236" s="132"/>
      <c r="HQY236" s="132"/>
      <c r="HQZ236" s="132"/>
      <c r="HRA236" s="132"/>
      <c r="HRB236" s="132"/>
      <c r="HRC236" s="132"/>
      <c r="HRD236" s="132"/>
      <c r="HRE236" s="132"/>
      <c r="HRF236" s="132"/>
      <c r="HRG236" s="132"/>
      <c r="HRH236" s="132"/>
      <c r="HRI236" s="132"/>
      <c r="HRJ236" s="132"/>
      <c r="HRK236" s="132"/>
      <c r="HRL236" s="132"/>
      <c r="HRM236" s="132"/>
      <c r="HRN236" s="132"/>
      <c r="HRO236" s="132"/>
      <c r="HRP236" s="132"/>
      <c r="HRQ236" s="132"/>
      <c r="HRR236" s="132"/>
      <c r="HRS236" s="132"/>
      <c r="HRT236" s="132"/>
      <c r="HRU236" s="132"/>
      <c r="HRV236" s="132"/>
      <c r="HRW236" s="132"/>
      <c r="HRX236" s="132"/>
      <c r="HRY236" s="132"/>
      <c r="HRZ236" s="132"/>
      <c r="HSA236" s="132"/>
      <c r="HSB236" s="132"/>
      <c r="HSC236" s="132"/>
      <c r="HSD236" s="132"/>
      <c r="HSE236" s="132"/>
      <c r="HSF236" s="132"/>
      <c r="HSG236" s="132"/>
      <c r="HSH236" s="132"/>
      <c r="HSI236" s="132"/>
      <c r="HSJ236" s="132"/>
      <c r="HSK236" s="132"/>
      <c r="HSL236" s="132"/>
      <c r="HSM236" s="132"/>
      <c r="HSN236" s="132"/>
      <c r="HSO236" s="132"/>
      <c r="HSP236" s="132"/>
      <c r="HSQ236" s="132"/>
      <c r="HSR236" s="132"/>
      <c r="HSS236" s="132"/>
      <c r="HST236" s="132"/>
      <c r="HSU236" s="132"/>
      <c r="HSV236" s="132"/>
      <c r="HSW236" s="132"/>
      <c r="HSX236" s="132"/>
      <c r="HSY236" s="132"/>
      <c r="HSZ236" s="132"/>
      <c r="HTA236" s="132"/>
      <c r="HTB236" s="132"/>
      <c r="HTC236" s="132"/>
      <c r="HTD236" s="132"/>
      <c r="HTE236" s="132"/>
      <c r="HTF236" s="132"/>
      <c r="HTG236" s="132"/>
      <c r="HTH236" s="132"/>
      <c r="HTI236" s="132"/>
      <c r="HTJ236" s="132"/>
      <c r="HTK236" s="132"/>
      <c r="HTL236" s="132"/>
      <c r="HTM236" s="132"/>
      <c r="HTN236" s="132"/>
      <c r="HTO236" s="132"/>
      <c r="HTP236" s="132"/>
      <c r="HTQ236" s="132"/>
      <c r="HTR236" s="132"/>
      <c r="HTS236" s="132"/>
      <c r="HTT236" s="132"/>
      <c r="HTU236" s="132"/>
      <c r="HTV236" s="132"/>
      <c r="HTW236" s="132"/>
      <c r="HTX236" s="132"/>
      <c r="HTY236" s="132"/>
      <c r="HTZ236" s="132"/>
      <c r="HUA236" s="132"/>
      <c r="HUB236" s="132"/>
      <c r="HUC236" s="132"/>
      <c r="HUD236" s="132"/>
      <c r="HUE236" s="132"/>
      <c r="HUF236" s="132"/>
      <c r="HUG236" s="132"/>
      <c r="HUH236" s="132"/>
      <c r="HUI236" s="132"/>
      <c r="HUJ236" s="132"/>
      <c r="HUK236" s="132"/>
      <c r="HUL236" s="132"/>
      <c r="HUM236" s="132"/>
      <c r="HUN236" s="132"/>
      <c r="HUO236" s="132"/>
      <c r="HUP236" s="132"/>
      <c r="HUQ236" s="132"/>
      <c r="HUR236" s="132"/>
      <c r="HUS236" s="132"/>
      <c r="HUT236" s="132"/>
      <c r="HUU236" s="132"/>
      <c r="HUV236" s="132"/>
      <c r="HUW236" s="132"/>
      <c r="HUX236" s="132"/>
      <c r="HUY236" s="132"/>
      <c r="HUZ236" s="132"/>
      <c r="HVA236" s="132"/>
      <c r="HVB236" s="132"/>
      <c r="HVC236" s="132"/>
      <c r="HVD236" s="132"/>
      <c r="HVE236" s="132"/>
      <c r="HVF236" s="132"/>
      <c r="HVG236" s="132"/>
      <c r="HVH236" s="132"/>
      <c r="HVI236" s="132"/>
      <c r="HVJ236" s="132"/>
      <c r="HVK236" s="132"/>
      <c r="HVL236" s="132"/>
      <c r="HVM236" s="132"/>
      <c r="HVN236" s="132"/>
      <c r="HVO236" s="132"/>
      <c r="HVP236" s="132"/>
      <c r="HVQ236" s="132"/>
      <c r="HVR236" s="132"/>
      <c r="HVS236" s="132"/>
      <c r="HVT236" s="132"/>
      <c r="HVU236" s="132"/>
      <c r="HVV236" s="132"/>
      <c r="HVW236" s="132"/>
      <c r="HVX236" s="132"/>
      <c r="HVY236" s="132"/>
      <c r="HVZ236" s="132"/>
      <c r="HWA236" s="132"/>
      <c r="HWB236" s="132"/>
      <c r="HWC236" s="132"/>
      <c r="HWD236" s="132"/>
      <c r="HWE236" s="132"/>
      <c r="HWF236" s="132"/>
      <c r="HWG236" s="132"/>
      <c r="HWH236" s="132"/>
      <c r="HWI236" s="132"/>
      <c r="HWJ236" s="132"/>
      <c r="HWK236" s="132"/>
      <c r="HWL236" s="132"/>
      <c r="HWM236" s="132"/>
      <c r="HWN236" s="132"/>
      <c r="HWO236" s="132"/>
      <c r="HWP236" s="132"/>
      <c r="HWQ236" s="132"/>
      <c r="HWR236" s="132"/>
      <c r="HWS236" s="132"/>
      <c r="HWT236" s="132"/>
      <c r="HWU236" s="132"/>
      <c r="HWV236" s="132"/>
      <c r="HWW236" s="132"/>
      <c r="HWX236" s="132"/>
      <c r="HWY236" s="132"/>
      <c r="HWZ236" s="132"/>
      <c r="HXA236" s="132"/>
      <c r="HXB236" s="132"/>
      <c r="HXC236" s="132"/>
      <c r="HXD236" s="132"/>
      <c r="HXE236" s="132"/>
      <c r="HXF236" s="132"/>
      <c r="HXG236" s="132"/>
      <c r="HXH236" s="132"/>
      <c r="HXI236" s="132"/>
      <c r="HXJ236" s="132"/>
      <c r="HXK236" s="132"/>
      <c r="HXL236" s="132"/>
      <c r="HXM236" s="132"/>
      <c r="HXN236" s="132"/>
      <c r="HXO236" s="132"/>
      <c r="HXP236" s="132"/>
      <c r="HXQ236" s="132"/>
      <c r="HXR236" s="132"/>
      <c r="HXS236" s="132"/>
      <c r="HXT236" s="132"/>
      <c r="HXU236" s="132"/>
      <c r="HXV236" s="132"/>
      <c r="HXW236" s="132"/>
      <c r="HXX236" s="132"/>
      <c r="HXY236" s="132"/>
      <c r="HXZ236" s="132"/>
      <c r="HYA236" s="132"/>
      <c r="HYB236" s="132"/>
      <c r="HYC236" s="132"/>
      <c r="HYD236" s="132"/>
      <c r="HYE236" s="132"/>
      <c r="HYF236" s="132"/>
      <c r="HYG236" s="132"/>
      <c r="HYH236" s="132"/>
      <c r="HYI236" s="132"/>
      <c r="HYJ236" s="132"/>
      <c r="HYK236" s="132"/>
      <c r="HYL236" s="132"/>
      <c r="HYM236" s="132"/>
      <c r="HYN236" s="132"/>
      <c r="HYO236" s="132"/>
      <c r="HYP236" s="132"/>
      <c r="HYQ236" s="132"/>
      <c r="HYR236" s="132"/>
      <c r="HYS236" s="132"/>
      <c r="HYT236" s="132"/>
      <c r="HYU236" s="132"/>
      <c r="HYV236" s="132"/>
      <c r="HYW236" s="132"/>
      <c r="HYX236" s="132"/>
      <c r="HYY236" s="132"/>
      <c r="HYZ236" s="132"/>
      <c r="HZA236" s="132"/>
      <c r="HZB236" s="132"/>
      <c r="HZC236" s="132"/>
      <c r="HZD236" s="132"/>
      <c r="HZE236" s="132"/>
      <c r="HZF236" s="132"/>
      <c r="HZG236" s="132"/>
      <c r="HZH236" s="132"/>
      <c r="HZI236" s="132"/>
      <c r="HZJ236" s="132"/>
      <c r="HZK236" s="132"/>
      <c r="HZL236" s="132"/>
      <c r="HZM236" s="132"/>
      <c r="HZN236" s="132"/>
      <c r="HZO236" s="132"/>
      <c r="HZP236" s="132"/>
      <c r="HZQ236" s="132"/>
      <c r="HZR236" s="132"/>
      <c r="HZS236" s="132"/>
      <c r="HZT236" s="132"/>
      <c r="HZU236" s="132"/>
      <c r="HZV236" s="132"/>
      <c r="HZW236" s="132"/>
      <c r="HZX236" s="132"/>
      <c r="HZY236" s="132"/>
      <c r="HZZ236" s="132"/>
      <c r="IAA236" s="132"/>
      <c r="IAB236" s="132"/>
      <c r="IAC236" s="132"/>
      <c r="IAD236" s="132"/>
      <c r="IAE236" s="132"/>
      <c r="IAF236" s="132"/>
      <c r="IAG236" s="132"/>
      <c r="IAH236" s="132"/>
      <c r="IAI236" s="132"/>
      <c r="IAJ236" s="132"/>
      <c r="IAK236" s="132"/>
      <c r="IAL236" s="132"/>
      <c r="IAM236" s="132"/>
      <c r="IAN236" s="132"/>
      <c r="IAO236" s="132"/>
      <c r="IAP236" s="132"/>
      <c r="IAQ236" s="132"/>
      <c r="IAR236" s="132"/>
      <c r="IAS236" s="132"/>
      <c r="IAT236" s="132"/>
      <c r="IAU236" s="132"/>
      <c r="IAV236" s="132"/>
      <c r="IAW236" s="132"/>
      <c r="IAX236" s="132"/>
      <c r="IAY236" s="132"/>
      <c r="IAZ236" s="132"/>
      <c r="IBA236" s="132"/>
      <c r="IBB236" s="132"/>
      <c r="IBC236" s="132"/>
      <c r="IBD236" s="132"/>
      <c r="IBE236" s="132"/>
      <c r="IBF236" s="132"/>
      <c r="IBG236" s="132"/>
      <c r="IBH236" s="132"/>
      <c r="IBI236" s="132"/>
      <c r="IBJ236" s="132"/>
      <c r="IBK236" s="132"/>
      <c r="IBL236" s="132"/>
      <c r="IBM236" s="132"/>
      <c r="IBN236" s="132"/>
      <c r="IBO236" s="132"/>
      <c r="IBP236" s="132"/>
      <c r="IBQ236" s="132"/>
      <c r="IBR236" s="132"/>
      <c r="IBS236" s="132"/>
      <c r="IBT236" s="132"/>
      <c r="IBU236" s="132"/>
      <c r="IBV236" s="132"/>
      <c r="IBW236" s="132"/>
      <c r="IBX236" s="132"/>
      <c r="IBY236" s="132"/>
      <c r="IBZ236" s="132"/>
      <c r="ICA236" s="132"/>
      <c r="ICB236" s="132"/>
      <c r="ICC236" s="132"/>
      <c r="ICD236" s="132"/>
      <c r="ICE236" s="132"/>
      <c r="ICF236" s="132"/>
      <c r="ICG236" s="132"/>
      <c r="ICH236" s="132"/>
      <c r="ICI236" s="132"/>
      <c r="ICJ236" s="132"/>
      <c r="ICK236" s="132"/>
      <c r="ICL236" s="132"/>
      <c r="ICM236" s="132"/>
      <c r="ICN236" s="132"/>
      <c r="ICO236" s="132"/>
      <c r="ICP236" s="132"/>
      <c r="ICQ236" s="132"/>
      <c r="ICR236" s="132"/>
      <c r="ICS236" s="132"/>
      <c r="ICT236" s="132"/>
      <c r="ICU236" s="132"/>
      <c r="ICV236" s="132"/>
      <c r="ICW236" s="132"/>
      <c r="ICX236" s="132"/>
      <c r="ICY236" s="132"/>
      <c r="ICZ236" s="132"/>
      <c r="IDA236" s="132"/>
      <c r="IDB236" s="132"/>
      <c r="IDC236" s="132"/>
      <c r="IDD236" s="132"/>
      <c r="IDE236" s="132"/>
      <c r="IDF236" s="132"/>
      <c r="IDG236" s="132"/>
      <c r="IDH236" s="132"/>
      <c r="IDI236" s="132"/>
      <c r="IDJ236" s="132"/>
      <c r="IDK236" s="132"/>
      <c r="IDL236" s="132"/>
      <c r="IDM236" s="132"/>
      <c r="IDN236" s="132"/>
      <c r="IDO236" s="132"/>
      <c r="IDP236" s="132"/>
      <c r="IDQ236" s="132"/>
      <c r="IDR236" s="132"/>
      <c r="IDS236" s="132"/>
      <c r="IDT236" s="132"/>
      <c r="IDU236" s="132"/>
      <c r="IDV236" s="132"/>
      <c r="IDW236" s="132"/>
      <c r="IDX236" s="132"/>
      <c r="IDY236" s="132"/>
      <c r="IDZ236" s="132"/>
      <c r="IEA236" s="132"/>
      <c r="IEB236" s="132"/>
      <c r="IEC236" s="132"/>
      <c r="IED236" s="132"/>
      <c r="IEE236" s="132"/>
      <c r="IEF236" s="132"/>
      <c r="IEG236" s="132"/>
      <c r="IEH236" s="132"/>
      <c r="IEI236" s="132"/>
      <c r="IEJ236" s="132"/>
      <c r="IEK236" s="132"/>
      <c r="IEL236" s="132"/>
      <c r="IEM236" s="132"/>
      <c r="IEN236" s="132"/>
      <c r="IEO236" s="132"/>
      <c r="IEP236" s="132"/>
      <c r="IEQ236" s="132"/>
      <c r="IER236" s="132"/>
      <c r="IES236" s="132"/>
      <c r="IET236" s="132"/>
      <c r="IEU236" s="132"/>
      <c r="IEV236" s="132"/>
      <c r="IEW236" s="132"/>
      <c r="IEX236" s="132"/>
      <c r="IEY236" s="132"/>
      <c r="IEZ236" s="132"/>
      <c r="IFA236" s="132"/>
      <c r="IFB236" s="132"/>
      <c r="IFC236" s="132"/>
      <c r="IFD236" s="132"/>
      <c r="IFE236" s="132"/>
      <c r="IFF236" s="132"/>
      <c r="IFG236" s="132"/>
      <c r="IFH236" s="132"/>
      <c r="IFI236" s="132"/>
      <c r="IFJ236" s="132"/>
      <c r="IFK236" s="132"/>
      <c r="IFL236" s="132"/>
      <c r="IFM236" s="132"/>
      <c r="IFN236" s="132"/>
      <c r="IFO236" s="132"/>
      <c r="IFP236" s="132"/>
      <c r="IFQ236" s="132"/>
      <c r="IFR236" s="132"/>
      <c r="IFS236" s="132"/>
      <c r="IFT236" s="132"/>
      <c r="IFU236" s="132"/>
      <c r="IFV236" s="132"/>
      <c r="IFW236" s="132"/>
      <c r="IFX236" s="132"/>
      <c r="IFY236" s="132"/>
      <c r="IFZ236" s="132"/>
      <c r="IGA236" s="132"/>
      <c r="IGB236" s="132"/>
      <c r="IGC236" s="132"/>
      <c r="IGD236" s="132"/>
      <c r="IGE236" s="132"/>
      <c r="IGF236" s="132"/>
      <c r="IGG236" s="132"/>
      <c r="IGH236" s="132"/>
      <c r="IGI236" s="132"/>
      <c r="IGJ236" s="132"/>
      <c r="IGK236" s="132"/>
      <c r="IGL236" s="132"/>
      <c r="IGM236" s="132"/>
      <c r="IGN236" s="132"/>
      <c r="IGO236" s="132"/>
      <c r="IGP236" s="132"/>
      <c r="IGQ236" s="132"/>
      <c r="IGR236" s="132"/>
      <c r="IGS236" s="132"/>
      <c r="IGT236" s="132"/>
      <c r="IGU236" s="132"/>
      <c r="IGV236" s="132"/>
      <c r="IGW236" s="132"/>
      <c r="IGX236" s="132"/>
      <c r="IGY236" s="132"/>
      <c r="IGZ236" s="132"/>
      <c r="IHA236" s="132"/>
      <c r="IHB236" s="132"/>
      <c r="IHC236" s="132"/>
      <c r="IHD236" s="132"/>
      <c r="IHE236" s="132"/>
      <c r="IHF236" s="132"/>
      <c r="IHG236" s="132"/>
      <c r="IHH236" s="132"/>
      <c r="IHI236" s="132"/>
      <c r="IHJ236" s="132"/>
      <c r="IHK236" s="132"/>
      <c r="IHL236" s="132"/>
      <c r="IHM236" s="132"/>
      <c r="IHN236" s="132"/>
      <c r="IHO236" s="132"/>
      <c r="IHP236" s="132"/>
      <c r="IHQ236" s="132"/>
      <c r="IHR236" s="132"/>
      <c r="IHS236" s="132"/>
      <c r="IHT236" s="132"/>
      <c r="IHU236" s="132"/>
      <c r="IHV236" s="132"/>
      <c r="IHW236" s="132"/>
      <c r="IHX236" s="132"/>
      <c r="IHY236" s="132"/>
      <c r="IHZ236" s="132"/>
      <c r="IIA236" s="132"/>
      <c r="IIB236" s="132"/>
      <c r="IIC236" s="132"/>
      <c r="IID236" s="132"/>
      <c r="IIE236" s="132"/>
      <c r="IIF236" s="132"/>
      <c r="IIG236" s="132"/>
      <c r="IIH236" s="132"/>
      <c r="III236" s="132"/>
      <c r="IIJ236" s="132"/>
      <c r="IIK236" s="132"/>
      <c r="IIL236" s="132"/>
      <c r="IIM236" s="132"/>
      <c r="IIN236" s="132"/>
      <c r="IIO236" s="132"/>
      <c r="IIP236" s="132"/>
      <c r="IIQ236" s="132"/>
      <c r="IIR236" s="132"/>
      <c r="IIS236" s="132"/>
      <c r="IIT236" s="132"/>
      <c r="IIU236" s="132"/>
      <c r="IIV236" s="132"/>
      <c r="IIW236" s="132"/>
      <c r="IIX236" s="132"/>
      <c r="IIY236" s="132"/>
      <c r="IIZ236" s="132"/>
      <c r="IJA236" s="132"/>
      <c r="IJB236" s="132"/>
      <c r="IJC236" s="132"/>
      <c r="IJD236" s="132"/>
      <c r="IJE236" s="132"/>
      <c r="IJF236" s="132"/>
      <c r="IJG236" s="132"/>
      <c r="IJH236" s="132"/>
      <c r="IJI236" s="132"/>
      <c r="IJJ236" s="132"/>
      <c r="IJK236" s="132"/>
      <c r="IJL236" s="132"/>
      <c r="IJM236" s="132"/>
      <c r="IJN236" s="132"/>
      <c r="IJO236" s="132"/>
      <c r="IJP236" s="132"/>
      <c r="IJQ236" s="132"/>
      <c r="IJR236" s="132"/>
      <c r="IJS236" s="132"/>
      <c r="IJT236" s="132"/>
      <c r="IJU236" s="132"/>
      <c r="IJV236" s="132"/>
      <c r="IJW236" s="132"/>
      <c r="IJX236" s="132"/>
      <c r="IJY236" s="132"/>
      <c r="IJZ236" s="132"/>
      <c r="IKA236" s="132"/>
      <c r="IKB236" s="132"/>
      <c r="IKC236" s="132"/>
      <c r="IKD236" s="132"/>
      <c r="IKE236" s="132"/>
      <c r="IKF236" s="132"/>
      <c r="IKG236" s="132"/>
      <c r="IKH236" s="132"/>
      <c r="IKI236" s="132"/>
      <c r="IKJ236" s="132"/>
      <c r="IKK236" s="132"/>
      <c r="IKL236" s="132"/>
      <c r="IKM236" s="132"/>
      <c r="IKN236" s="132"/>
      <c r="IKO236" s="132"/>
      <c r="IKP236" s="132"/>
      <c r="IKQ236" s="132"/>
      <c r="IKR236" s="132"/>
      <c r="IKS236" s="132"/>
      <c r="IKT236" s="132"/>
      <c r="IKU236" s="132"/>
      <c r="IKV236" s="132"/>
      <c r="IKW236" s="132"/>
      <c r="IKX236" s="132"/>
      <c r="IKY236" s="132"/>
      <c r="IKZ236" s="132"/>
      <c r="ILA236" s="132"/>
      <c r="ILB236" s="132"/>
      <c r="ILC236" s="132"/>
      <c r="ILD236" s="132"/>
      <c r="ILE236" s="132"/>
      <c r="ILF236" s="132"/>
      <c r="ILG236" s="132"/>
      <c r="ILH236" s="132"/>
      <c r="ILI236" s="132"/>
      <c r="ILJ236" s="132"/>
      <c r="ILK236" s="132"/>
      <c r="ILL236" s="132"/>
      <c r="ILM236" s="132"/>
      <c r="ILN236" s="132"/>
      <c r="ILO236" s="132"/>
      <c r="ILP236" s="132"/>
      <c r="ILQ236" s="132"/>
      <c r="ILR236" s="132"/>
      <c r="ILS236" s="132"/>
      <c r="ILT236" s="132"/>
      <c r="ILU236" s="132"/>
      <c r="ILV236" s="132"/>
      <c r="ILW236" s="132"/>
      <c r="ILX236" s="132"/>
      <c r="ILY236" s="132"/>
      <c r="ILZ236" s="132"/>
      <c r="IMA236" s="132"/>
      <c r="IMB236" s="132"/>
      <c r="IMC236" s="132"/>
      <c r="IMD236" s="132"/>
      <c r="IME236" s="132"/>
      <c r="IMF236" s="132"/>
      <c r="IMG236" s="132"/>
      <c r="IMH236" s="132"/>
      <c r="IMI236" s="132"/>
      <c r="IMJ236" s="132"/>
      <c r="IMK236" s="132"/>
      <c r="IML236" s="132"/>
      <c r="IMM236" s="132"/>
      <c r="IMN236" s="132"/>
      <c r="IMO236" s="132"/>
      <c r="IMP236" s="132"/>
      <c r="IMQ236" s="132"/>
      <c r="IMR236" s="132"/>
      <c r="IMS236" s="132"/>
      <c r="IMT236" s="132"/>
      <c r="IMU236" s="132"/>
      <c r="IMV236" s="132"/>
      <c r="IMW236" s="132"/>
      <c r="IMX236" s="132"/>
      <c r="IMY236" s="132"/>
      <c r="IMZ236" s="132"/>
      <c r="INA236" s="132"/>
      <c r="INB236" s="132"/>
      <c r="INC236" s="132"/>
      <c r="IND236" s="132"/>
      <c r="INE236" s="132"/>
      <c r="INF236" s="132"/>
      <c r="ING236" s="132"/>
      <c r="INH236" s="132"/>
      <c r="INI236" s="132"/>
      <c r="INJ236" s="132"/>
      <c r="INK236" s="132"/>
      <c r="INL236" s="132"/>
      <c r="INM236" s="132"/>
      <c r="INN236" s="132"/>
      <c r="INO236" s="132"/>
      <c r="INP236" s="132"/>
      <c r="INQ236" s="132"/>
      <c r="INR236" s="132"/>
      <c r="INS236" s="132"/>
      <c r="INT236" s="132"/>
      <c r="INU236" s="132"/>
      <c r="INV236" s="132"/>
      <c r="INW236" s="132"/>
      <c r="INX236" s="132"/>
      <c r="INY236" s="132"/>
      <c r="INZ236" s="132"/>
      <c r="IOA236" s="132"/>
      <c r="IOB236" s="132"/>
      <c r="IOC236" s="132"/>
      <c r="IOD236" s="132"/>
      <c r="IOE236" s="132"/>
      <c r="IOF236" s="132"/>
      <c r="IOG236" s="132"/>
      <c r="IOH236" s="132"/>
      <c r="IOI236" s="132"/>
      <c r="IOJ236" s="132"/>
      <c r="IOK236" s="132"/>
      <c r="IOL236" s="132"/>
      <c r="IOM236" s="132"/>
      <c r="ION236" s="132"/>
      <c r="IOO236" s="132"/>
      <c r="IOP236" s="132"/>
      <c r="IOQ236" s="132"/>
      <c r="IOR236" s="132"/>
      <c r="IOS236" s="132"/>
      <c r="IOT236" s="132"/>
      <c r="IOU236" s="132"/>
      <c r="IOV236" s="132"/>
      <c r="IOW236" s="132"/>
      <c r="IOX236" s="132"/>
      <c r="IOY236" s="132"/>
      <c r="IOZ236" s="132"/>
      <c r="IPA236" s="132"/>
      <c r="IPB236" s="132"/>
      <c r="IPC236" s="132"/>
      <c r="IPD236" s="132"/>
      <c r="IPE236" s="132"/>
      <c r="IPF236" s="132"/>
      <c r="IPG236" s="132"/>
      <c r="IPH236" s="132"/>
      <c r="IPI236" s="132"/>
      <c r="IPJ236" s="132"/>
      <c r="IPK236" s="132"/>
      <c r="IPL236" s="132"/>
      <c r="IPM236" s="132"/>
      <c r="IPN236" s="132"/>
      <c r="IPO236" s="132"/>
      <c r="IPP236" s="132"/>
      <c r="IPQ236" s="132"/>
      <c r="IPR236" s="132"/>
      <c r="IPS236" s="132"/>
      <c r="IPT236" s="132"/>
      <c r="IPU236" s="132"/>
      <c r="IPV236" s="132"/>
      <c r="IPW236" s="132"/>
      <c r="IPX236" s="132"/>
      <c r="IPY236" s="132"/>
      <c r="IPZ236" s="132"/>
      <c r="IQA236" s="132"/>
      <c r="IQB236" s="132"/>
      <c r="IQC236" s="132"/>
      <c r="IQD236" s="132"/>
      <c r="IQE236" s="132"/>
      <c r="IQF236" s="132"/>
      <c r="IQG236" s="132"/>
      <c r="IQH236" s="132"/>
      <c r="IQI236" s="132"/>
      <c r="IQJ236" s="132"/>
      <c r="IQK236" s="132"/>
      <c r="IQL236" s="132"/>
      <c r="IQM236" s="132"/>
      <c r="IQN236" s="132"/>
      <c r="IQO236" s="132"/>
      <c r="IQP236" s="132"/>
      <c r="IQQ236" s="132"/>
      <c r="IQR236" s="132"/>
      <c r="IQS236" s="132"/>
      <c r="IQT236" s="132"/>
      <c r="IQU236" s="132"/>
      <c r="IQV236" s="132"/>
      <c r="IQW236" s="132"/>
      <c r="IQX236" s="132"/>
      <c r="IQY236" s="132"/>
      <c r="IQZ236" s="132"/>
      <c r="IRA236" s="132"/>
      <c r="IRB236" s="132"/>
      <c r="IRC236" s="132"/>
      <c r="IRD236" s="132"/>
      <c r="IRE236" s="132"/>
      <c r="IRF236" s="132"/>
      <c r="IRG236" s="132"/>
      <c r="IRH236" s="132"/>
      <c r="IRI236" s="132"/>
      <c r="IRJ236" s="132"/>
      <c r="IRK236" s="132"/>
      <c r="IRL236" s="132"/>
      <c r="IRM236" s="132"/>
      <c r="IRN236" s="132"/>
      <c r="IRO236" s="132"/>
      <c r="IRP236" s="132"/>
      <c r="IRQ236" s="132"/>
      <c r="IRR236" s="132"/>
      <c r="IRS236" s="132"/>
      <c r="IRT236" s="132"/>
      <c r="IRU236" s="132"/>
      <c r="IRV236" s="132"/>
      <c r="IRW236" s="132"/>
      <c r="IRX236" s="132"/>
      <c r="IRY236" s="132"/>
      <c r="IRZ236" s="132"/>
      <c r="ISA236" s="132"/>
      <c r="ISB236" s="132"/>
      <c r="ISC236" s="132"/>
      <c r="ISD236" s="132"/>
      <c r="ISE236" s="132"/>
      <c r="ISF236" s="132"/>
      <c r="ISG236" s="132"/>
      <c r="ISH236" s="132"/>
      <c r="ISI236" s="132"/>
      <c r="ISJ236" s="132"/>
      <c r="ISK236" s="132"/>
      <c r="ISL236" s="132"/>
      <c r="ISM236" s="132"/>
      <c r="ISN236" s="132"/>
      <c r="ISO236" s="132"/>
      <c r="ISP236" s="132"/>
      <c r="ISQ236" s="132"/>
      <c r="ISR236" s="132"/>
      <c r="ISS236" s="132"/>
      <c r="IST236" s="132"/>
      <c r="ISU236" s="132"/>
      <c r="ISV236" s="132"/>
      <c r="ISW236" s="132"/>
      <c r="ISX236" s="132"/>
      <c r="ISY236" s="132"/>
      <c r="ISZ236" s="132"/>
      <c r="ITA236" s="132"/>
      <c r="ITB236" s="132"/>
      <c r="ITC236" s="132"/>
      <c r="ITD236" s="132"/>
      <c r="ITE236" s="132"/>
      <c r="ITF236" s="132"/>
      <c r="ITG236" s="132"/>
      <c r="ITH236" s="132"/>
      <c r="ITI236" s="132"/>
      <c r="ITJ236" s="132"/>
      <c r="ITK236" s="132"/>
      <c r="ITL236" s="132"/>
      <c r="ITM236" s="132"/>
      <c r="ITN236" s="132"/>
      <c r="ITO236" s="132"/>
      <c r="ITP236" s="132"/>
      <c r="ITQ236" s="132"/>
      <c r="ITR236" s="132"/>
      <c r="ITS236" s="132"/>
      <c r="ITT236" s="132"/>
      <c r="ITU236" s="132"/>
      <c r="ITV236" s="132"/>
      <c r="ITW236" s="132"/>
      <c r="ITX236" s="132"/>
      <c r="ITY236" s="132"/>
      <c r="ITZ236" s="132"/>
      <c r="IUA236" s="132"/>
      <c r="IUB236" s="132"/>
      <c r="IUC236" s="132"/>
      <c r="IUD236" s="132"/>
      <c r="IUE236" s="132"/>
      <c r="IUF236" s="132"/>
      <c r="IUG236" s="132"/>
      <c r="IUH236" s="132"/>
      <c r="IUI236" s="132"/>
      <c r="IUJ236" s="132"/>
      <c r="IUK236" s="132"/>
      <c r="IUL236" s="132"/>
      <c r="IUM236" s="132"/>
      <c r="IUN236" s="132"/>
      <c r="IUO236" s="132"/>
      <c r="IUP236" s="132"/>
      <c r="IUQ236" s="132"/>
      <c r="IUR236" s="132"/>
      <c r="IUS236" s="132"/>
      <c r="IUT236" s="132"/>
      <c r="IUU236" s="132"/>
      <c r="IUV236" s="132"/>
      <c r="IUW236" s="132"/>
      <c r="IUX236" s="132"/>
      <c r="IUY236" s="132"/>
      <c r="IUZ236" s="132"/>
      <c r="IVA236" s="132"/>
      <c r="IVB236" s="132"/>
      <c r="IVC236" s="132"/>
      <c r="IVD236" s="132"/>
      <c r="IVE236" s="132"/>
      <c r="IVF236" s="132"/>
      <c r="IVG236" s="132"/>
      <c r="IVH236" s="132"/>
      <c r="IVI236" s="132"/>
      <c r="IVJ236" s="132"/>
      <c r="IVK236" s="132"/>
      <c r="IVL236" s="132"/>
      <c r="IVM236" s="132"/>
      <c r="IVN236" s="132"/>
      <c r="IVO236" s="132"/>
      <c r="IVP236" s="132"/>
      <c r="IVQ236" s="132"/>
      <c r="IVR236" s="132"/>
      <c r="IVS236" s="132"/>
      <c r="IVT236" s="132"/>
      <c r="IVU236" s="132"/>
      <c r="IVV236" s="132"/>
      <c r="IVW236" s="132"/>
      <c r="IVX236" s="132"/>
      <c r="IVY236" s="132"/>
      <c r="IVZ236" s="132"/>
      <c r="IWA236" s="132"/>
      <c r="IWB236" s="132"/>
      <c r="IWC236" s="132"/>
      <c r="IWD236" s="132"/>
      <c r="IWE236" s="132"/>
      <c r="IWF236" s="132"/>
      <c r="IWG236" s="132"/>
      <c r="IWH236" s="132"/>
      <c r="IWI236" s="132"/>
      <c r="IWJ236" s="132"/>
      <c r="IWK236" s="132"/>
      <c r="IWL236" s="132"/>
      <c r="IWM236" s="132"/>
      <c r="IWN236" s="132"/>
      <c r="IWO236" s="132"/>
      <c r="IWP236" s="132"/>
      <c r="IWQ236" s="132"/>
      <c r="IWR236" s="132"/>
      <c r="IWS236" s="132"/>
      <c r="IWT236" s="132"/>
      <c r="IWU236" s="132"/>
      <c r="IWV236" s="132"/>
      <c r="IWW236" s="132"/>
      <c r="IWX236" s="132"/>
      <c r="IWY236" s="132"/>
      <c r="IWZ236" s="132"/>
      <c r="IXA236" s="132"/>
      <c r="IXB236" s="132"/>
      <c r="IXC236" s="132"/>
      <c r="IXD236" s="132"/>
      <c r="IXE236" s="132"/>
      <c r="IXF236" s="132"/>
      <c r="IXG236" s="132"/>
      <c r="IXH236" s="132"/>
      <c r="IXI236" s="132"/>
      <c r="IXJ236" s="132"/>
      <c r="IXK236" s="132"/>
      <c r="IXL236" s="132"/>
      <c r="IXM236" s="132"/>
      <c r="IXN236" s="132"/>
      <c r="IXO236" s="132"/>
      <c r="IXP236" s="132"/>
      <c r="IXQ236" s="132"/>
      <c r="IXR236" s="132"/>
      <c r="IXS236" s="132"/>
      <c r="IXT236" s="132"/>
      <c r="IXU236" s="132"/>
      <c r="IXV236" s="132"/>
      <c r="IXW236" s="132"/>
      <c r="IXX236" s="132"/>
      <c r="IXY236" s="132"/>
      <c r="IXZ236" s="132"/>
      <c r="IYA236" s="132"/>
      <c r="IYB236" s="132"/>
      <c r="IYC236" s="132"/>
      <c r="IYD236" s="132"/>
      <c r="IYE236" s="132"/>
      <c r="IYF236" s="132"/>
      <c r="IYG236" s="132"/>
      <c r="IYH236" s="132"/>
      <c r="IYI236" s="132"/>
      <c r="IYJ236" s="132"/>
      <c r="IYK236" s="132"/>
      <c r="IYL236" s="132"/>
      <c r="IYM236" s="132"/>
      <c r="IYN236" s="132"/>
      <c r="IYO236" s="132"/>
      <c r="IYP236" s="132"/>
      <c r="IYQ236" s="132"/>
      <c r="IYR236" s="132"/>
      <c r="IYS236" s="132"/>
      <c r="IYT236" s="132"/>
      <c r="IYU236" s="132"/>
      <c r="IYV236" s="132"/>
      <c r="IYW236" s="132"/>
      <c r="IYX236" s="132"/>
      <c r="IYY236" s="132"/>
      <c r="IYZ236" s="132"/>
      <c r="IZA236" s="132"/>
      <c r="IZB236" s="132"/>
      <c r="IZC236" s="132"/>
      <c r="IZD236" s="132"/>
      <c r="IZE236" s="132"/>
      <c r="IZF236" s="132"/>
      <c r="IZG236" s="132"/>
      <c r="IZH236" s="132"/>
      <c r="IZI236" s="132"/>
      <c r="IZJ236" s="132"/>
      <c r="IZK236" s="132"/>
      <c r="IZL236" s="132"/>
      <c r="IZM236" s="132"/>
      <c r="IZN236" s="132"/>
      <c r="IZO236" s="132"/>
      <c r="IZP236" s="132"/>
      <c r="IZQ236" s="132"/>
      <c r="IZR236" s="132"/>
      <c r="IZS236" s="132"/>
      <c r="IZT236" s="132"/>
      <c r="IZU236" s="132"/>
      <c r="IZV236" s="132"/>
      <c r="IZW236" s="132"/>
      <c r="IZX236" s="132"/>
      <c r="IZY236" s="132"/>
      <c r="IZZ236" s="132"/>
      <c r="JAA236" s="132"/>
      <c r="JAB236" s="132"/>
      <c r="JAC236" s="132"/>
      <c r="JAD236" s="132"/>
      <c r="JAE236" s="132"/>
      <c r="JAF236" s="132"/>
      <c r="JAG236" s="132"/>
      <c r="JAH236" s="132"/>
      <c r="JAI236" s="132"/>
      <c r="JAJ236" s="132"/>
      <c r="JAK236" s="132"/>
      <c r="JAL236" s="132"/>
      <c r="JAM236" s="132"/>
      <c r="JAN236" s="132"/>
      <c r="JAO236" s="132"/>
      <c r="JAP236" s="132"/>
      <c r="JAQ236" s="132"/>
      <c r="JAR236" s="132"/>
      <c r="JAS236" s="132"/>
      <c r="JAT236" s="132"/>
      <c r="JAU236" s="132"/>
      <c r="JAV236" s="132"/>
      <c r="JAW236" s="132"/>
      <c r="JAX236" s="132"/>
      <c r="JAY236" s="132"/>
      <c r="JAZ236" s="132"/>
      <c r="JBA236" s="132"/>
      <c r="JBB236" s="132"/>
      <c r="JBC236" s="132"/>
      <c r="JBD236" s="132"/>
      <c r="JBE236" s="132"/>
      <c r="JBF236" s="132"/>
      <c r="JBG236" s="132"/>
      <c r="JBH236" s="132"/>
      <c r="JBI236" s="132"/>
      <c r="JBJ236" s="132"/>
      <c r="JBK236" s="132"/>
      <c r="JBL236" s="132"/>
      <c r="JBM236" s="132"/>
      <c r="JBN236" s="132"/>
      <c r="JBO236" s="132"/>
      <c r="JBP236" s="132"/>
      <c r="JBQ236" s="132"/>
      <c r="JBR236" s="132"/>
      <c r="JBS236" s="132"/>
      <c r="JBT236" s="132"/>
      <c r="JBU236" s="132"/>
      <c r="JBV236" s="132"/>
      <c r="JBW236" s="132"/>
      <c r="JBX236" s="132"/>
      <c r="JBY236" s="132"/>
      <c r="JBZ236" s="132"/>
      <c r="JCA236" s="132"/>
      <c r="JCB236" s="132"/>
      <c r="JCC236" s="132"/>
      <c r="JCD236" s="132"/>
      <c r="JCE236" s="132"/>
      <c r="JCF236" s="132"/>
      <c r="JCG236" s="132"/>
      <c r="JCH236" s="132"/>
      <c r="JCI236" s="132"/>
      <c r="JCJ236" s="132"/>
      <c r="JCK236" s="132"/>
      <c r="JCL236" s="132"/>
      <c r="JCM236" s="132"/>
      <c r="JCN236" s="132"/>
      <c r="JCO236" s="132"/>
      <c r="JCP236" s="132"/>
      <c r="JCQ236" s="132"/>
      <c r="JCR236" s="132"/>
      <c r="JCS236" s="132"/>
      <c r="JCT236" s="132"/>
      <c r="JCU236" s="132"/>
      <c r="JCV236" s="132"/>
      <c r="JCW236" s="132"/>
      <c r="JCX236" s="132"/>
      <c r="JCY236" s="132"/>
      <c r="JCZ236" s="132"/>
      <c r="JDA236" s="132"/>
      <c r="JDB236" s="132"/>
      <c r="JDC236" s="132"/>
      <c r="JDD236" s="132"/>
      <c r="JDE236" s="132"/>
      <c r="JDF236" s="132"/>
      <c r="JDG236" s="132"/>
      <c r="JDH236" s="132"/>
      <c r="JDI236" s="132"/>
      <c r="JDJ236" s="132"/>
      <c r="JDK236" s="132"/>
      <c r="JDL236" s="132"/>
      <c r="JDM236" s="132"/>
      <c r="JDN236" s="132"/>
      <c r="JDO236" s="132"/>
      <c r="JDP236" s="132"/>
      <c r="JDQ236" s="132"/>
      <c r="JDR236" s="132"/>
      <c r="JDS236" s="132"/>
      <c r="JDT236" s="132"/>
      <c r="JDU236" s="132"/>
      <c r="JDV236" s="132"/>
      <c r="JDW236" s="132"/>
      <c r="JDX236" s="132"/>
      <c r="JDY236" s="132"/>
      <c r="JDZ236" s="132"/>
      <c r="JEA236" s="132"/>
      <c r="JEB236" s="132"/>
      <c r="JEC236" s="132"/>
      <c r="JED236" s="132"/>
      <c r="JEE236" s="132"/>
      <c r="JEF236" s="132"/>
      <c r="JEG236" s="132"/>
      <c r="JEH236" s="132"/>
      <c r="JEI236" s="132"/>
      <c r="JEJ236" s="132"/>
      <c r="JEK236" s="132"/>
      <c r="JEL236" s="132"/>
      <c r="JEM236" s="132"/>
      <c r="JEN236" s="132"/>
      <c r="JEO236" s="132"/>
      <c r="JEP236" s="132"/>
      <c r="JEQ236" s="132"/>
      <c r="JER236" s="132"/>
      <c r="JES236" s="132"/>
      <c r="JET236" s="132"/>
      <c r="JEU236" s="132"/>
      <c r="JEV236" s="132"/>
      <c r="JEW236" s="132"/>
      <c r="JEX236" s="132"/>
      <c r="JEY236" s="132"/>
      <c r="JEZ236" s="132"/>
      <c r="JFA236" s="132"/>
      <c r="JFB236" s="132"/>
      <c r="JFC236" s="132"/>
      <c r="JFD236" s="132"/>
      <c r="JFE236" s="132"/>
      <c r="JFF236" s="132"/>
      <c r="JFG236" s="132"/>
      <c r="JFH236" s="132"/>
      <c r="JFI236" s="132"/>
      <c r="JFJ236" s="132"/>
      <c r="JFK236" s="132"/>
      <c r="JFL236" s="132"/>
      <c r="JFM236" s="132"/>
      <c r="JFN236" s="132"/>
      <c r="JFO236" s="132"/>
      <c r="JFP236" s="132"/>
      <c r="JFQ236" s="132"/>
      <c r="JFR236" s="132"/>
      <c r="JFS236" s="132"/>
      <c r="JFT236" s="132"/>
      <c r="JFU236" s="132"/>
      <c r="JFV236" s="132"/>
      <c r="JFW236" s="132"/>
      <c r="JFX236" s="132"/>
      <c r="JFY236" s="132"/>
      <c r="JFZ236" s="132"/>
      <c r="JGA236" s="132"/>
      <c r="JGB236" s="132"/>
      <c r="JGC236" s="132"/>
      <c r="JGD236" s="132"/>
      <c r="JGE236" s="132"/>
      <c r="JGF236" s="132"/>
      <c r="JGG236" s="132"/>
      <c r="JGH236" s="132"/>
      <c r="JGI236" s="132"/>
      <c r="JGJ236" s="132"/>
      <c r="JGK236" s="132"/>
      <c r="JGL236" s="132"/>
      <c r="JGM236" s="132"/>
      <c r="JGN236" s="132"/>
      <c r="JGO236" s="132"/>
      <c r="JGP236" s="132"/>
      <c r="JGQ236" s="132"/>
      <c r="JGR236" s="132"/>
      <c r="JGS236" s="132"/>
      <c r="JGT236" s="132"/>
      <c r="JGU236" s="132"/>
      <c r="JGV236" s="132"/>
      <c r="JGW236" s="132"/>
      <c r="JGX236" s="132"/>
      <c r="JGY236" s="132"/>
      <c r="JGZ236" s="132"/>
      <c r="JHA236" s="132"/>
      <c r="JHB236" s="132"/>
      <c r="JHC236" s="132"/>
      <c r="JHD236" s="132"/>
      <c r="JHE236" s="132"/>
      <c r="JHF236" s="132"/>
      <c r="JHG236" s="132"/>
      <c r="JHH236" s="132"/>
      <c r="JHI236" s="132"/>
      <c r="JHJ236" s="132"/>
      <c r="JHK236" s="132"/>
      <c r="JHL236" s="132"/>
      <c r="JHM236" s="132"/>
      <c r="JHN236" s="132"/>
      <c r="JHO236" s="132"/>
      <c r="JHP236" s="132"/>
      <c r="JHQ236" s="132"/>
      <c r="JHR236" s="132"/>
      <c r="JHS236" s="132"/>
      <c r="JHT236" s="132"/>
      <c r="JHU236" s="132"/>
      <c r="JHV236" s="132"/>
      <c r="JHW236" s="132"/>
      <c r="JHX236" s="132"/>
      <c r="JHY236" s="132"/>
      <c r="JHZ236" s="132"/>
      <c r="JIA236" s="132"/>
      <c r="JIB236" s="132"/>
      <c r="JIC236" s="132"/>
      <c r="JID236" s="132"/>
      <c r="JIE236" s="132"/>
      <c r="JIF236" s="132"/>
      <c r="JIG236" s="132"/>
      <c r="JIH236" s="132"/>
      <c r="JII236" s="132"/>
      <c r="JIJ236" s="132"/>
      <c r="JIK236" s="132"/>
      <c r="JIL236" s="132"/>
      <c r="JIM236" s="132"/>
      <c r="JIN236" s="132"/>
      <c r="JIO236" s="132"/>
      <c r="JIP236" s="132"/>
      <c r="JIQ236" s="132"/>
      <c r="JIR236" s="132"/>
      <c r="JIS236" s="132"/>
      <c r="JIT236" s="132"/>
      <c r="JIU236" s="132"/>
      <c r="JIV236" s="132"/>
      <c r="JIW236" s="132"/>
      <c r="JIX236" s="132"/>
      <c r="JIY236" s="132"/>
      <c r="JIZ236" s="132"/>
      <c r="JJA236" s="132"/>
      <c r="JJB236" s="132"/>
      <c r="JJC236" s="132"/>
      <c r="JJD236" s="132"/>
      <c r="JJE236" s="132"/>
      <c r="JJF236" s="132"/>
      <c r="JJG236" s="132"/>
      <c r="JJH236" s="132"/>
      <c r="JJI236" s="132"/>
      <c r="JJJ236" s="132"/>
      <c r="JJK236" s="132"/>
      <c r="JJL236" s="132"/>
      <c r="JJM236" s="132"/>
      <c r="JJN236" s="132"/>
      <c r="JJO236" s="132"/>
      <c r="JJP236" s="132"/>
      <c r="JJQ236" s="132"/>
      <c r="JJR236" s="132"/>
      <c r="JJS236" s="132"/>
      <c r="JJT236" s="132"/>
      <c r="JJU236" s="132"/>
      <c r="JJV236" s="132"/>
      <c r="JJW236" s="132"/>
      <c r="JJX236" s="132"/>
      <c r="JJY236" s="132"/>
      <c r="JJZ236" s="132"/>
      <c r="JKA236" s="132"/>
      <c r="JKB236" s="132"/>
      <c r="JKC236" s="132"/>
      <c r="JKD236" s="132"/>
      <c r="JKE236" s="132"/>
      <c r="JKF236" s="132"/>
      <c r="JKG236" s="132"/>
      <c r="JKH236" s="132"/>
      <c r="JKI236" s="132"/>
      <c r="JKJ236" s="132"/>
      <c r="JKK236" s="132"/>
      <c r="JKL236" s="132"/>
      <c r="JKM236" s="132"/>
      <c r="JKN236" s="132"/>
      <c r="JKO236" s="132"/>
      <c r="JKP236" s="132"/>
      <c r="JKQ236" s="132"/>
      <c r="JKR236" s="132"/>
      <c r="JKS236" s="132"/>
      <c r="JKT236" s="132"/>
      <c r="JKU236" s="132"/>
      <c r="JKV236" s="132"/>
      <c r="JKW236" s="132"/>
      <c r="JKX236" s="132"/>
      <c r="JKY236" s="132"/>
      <c r="JKZ236" s="132"/>
      <c r="JLA236" s="132"/>
      <c r="JLB236" s="132"/>
      <c r="JLC236" s="132"/>
      <c r="JLD236" s="132"/>
      <c r="JLE236" s="132"/>
      <c r="JLF236" s="132"/>
      <c r="JLG236" s="132"/>
      <c r="JLH236" s="132"/>
      <c r="JLI236" s="132"/>
      <c r="JLJ236" s="132"/>
      <c r="JLK236" s="132"/>
      <c r="JLL236" s="132"/>
      <c r="JLM236" s="132"/>
      <c r="JLN236" s="132"/>
      <c r="JLO236" s="132"/>
      <c r="JLP236" s="132"/>
      <c r="JLQ236" s="132"/>
      <c r="JLR236" s="132"/>
      <c r="JLS236" s="132"/>
      <c r="JLT236" s="132"/>
      <c r="JLU236" s="132"/>
      <c r="JLV236" s="132"/>
      <c r="JLW236" s="132"/>
      <c r="JLX236" s="132"/>
      <c r="JLY236" s="132"/>
      <c r="JLZ236" s="132"/>
      <c r="JMA236" s="132"/>
      <c r="JMB236" s="132"/>
      <c r="JMC236" s="132"/>
      <c r="JMD236" s="132"/>
      <c r="JME236" s="132"/>
      <c r="JMF236" s="132"/>
      <c r="JMG236" s="132"/>
      <c r="JMH236" s="132"/>
      <c r="JMI236" s="132"/>
      <c r="JMJ236" s="132"/>
      <c r="JMK236" s="132"/>
      <c r="JML236" s="132"/>
      <c r="JMM236" s="132"/>
      <c r="JMN236" s="132"/>
      <c r="JMO236" s="132"/>
      <c r="JMP236" s="132"/>
      <c r="JMQ236" s="132"/>
      <c r="JMR236" s="132"/>
      <c r="JMS236" s="132"/>
      <c r="JMT236" s="132"/>
      <c r="JMU236" s="132"/>
      <c r="JMV236" s="132"/>
      <c r="JMW236" s="132"/>
      <c r="JMX236" s="132"/>
      <c r="JMY236" s="132"/>
      <c r="JMZ236" s="132"/>
      <c r="JNA236" s="132"/>
      <c r="JNB236" s="132"/>
      <c r="JNC236" s="132"/>
      <c r="JND236" s="132"/>
      <c r="JNE236" s="132"/>
      <c r="JNF236" s="132"/>
      <c r="JNG236" s="132"/>
      <c r="JNH236" s="132"/>
      <c r="JNI236" s="132"/>
      <c r="JNJ236" s="132"/>
      <c r="JNK236" s="132"/>
      <c r="JNL236" s="132"/>
      <c r="JNM236" s="132"/>
      <c r="JNN236" s="132"/>
      <c r="JNO236" s="132"/>
      <c r="JNP236" s="132"/>
      <c r="JNQ236" s="132"/>
      <c r="JNR236" s="132"/>
      <c r="JNS236" s="132"/>
      <c r="JNT236" s="132"/>
      <c r="JNU236" s="132"/>
      <c r="JNV236" s="132"/>
      <c r="JNW236" s="132"/>
      <c r="JNX236" s="132"/>
      <c r="JNY236" s="132"/>
      <c r="JNZ236" s="132"/>
      <c r="JOA236" s="132"/>
      <c r="JOB236" s="132"/>
      <c r="JOC236" s="132"/>
      <c r="JOD236" s="132"/>
      <c r="JOE236" s="132"/>
      <c r="JOF236" s="132"/>
      <c r="JOG236" s="132"/>
      <c r="JOH236" s="132"/>
      <c r="JOI236" s="132"/>
      <c r="JOJ236" s="132"/>
      <c r="JOK236" s="132"/>
      <c r="JOL236" s="132"/>
      <c r="JOM236" s="132"/>
      <c r="JON236" s="132"/>
      <c r="JOO236" s="132"/>
      <c r="JOP236" s="132"/>
      <c r="JOQ236" s="132"/>
      <c r="JOR236" s="132"/>
      <c r="JOS236" s="132"/>
      <c r="JOT236" s="132"/>
      <c r="JOU236" s="132"/>
      <c r="JOV236" s="132"/>
      <c r="JOW236" s="132"/>
      <c r="JOX236" s="132"/>
      <c r="JOY236" s="132"/>
      <c r="JOZ236" s="132"/>
      <c r="JPA236" s="132"/>
      <c r="JPB236" s="132"/>
      <c r="JPC236" s="132"/>
      <c r="JPD236" s="132"/>
      <c r="JPE236" s="132"/>
      <c r="JPF236" s="132"/>
      <c r="JPG236" s="132"/>
      <c r="JPH236" s="132"/>
      <c r="JPI236" s="132"/>
      <c r="JPJ236" s="132"/>
      <c r="JPK236" s="132"/>
      <c r="JPL236" s="132"/>
      <c r="JPM236" s="132"/>
      <c r="JPN236" s="132"/>
      <c r="JPO236" s="132"/>
      <c r="JPP236" s="132"/>
      <c r="JPQ236" s="132"/>
      <c r="JPR236" s="132"/>
      <c r="JPS236" s="132"/>
      <c r="JPT236" s="132"/>
      <c r="JPU236" s="132"/>
      <c r="JPV236" s="132"/>
      <c r="JPW236" s="132"/>
      <c r="JPX236" s="132"/>
      <c r="JPY236" s="132"/>
      <c r="JPZ236" s="132"/>
      <c r="JQA236" s="132"/>
      <c r="JQB236" s="132"/>
      <c r="JQC236" s="132"/>
      <c r="JQD236" s="132"/>
      <c r="JQE236" s="132"/>
      <c r="JQF236" s="132"/>
      <c r="JQG236" s="132"/>
      <c r="JQH236" s="132"/>
      <c r="JQI236" s="132"/>
      <c r="JQJ236" s="132"/>
      <c r="JQK236" s="132"/>
      <c r="JQL236" s="132"/>
      <c r="JQM236" s="132"/>
      <c r="JQN236" s="132"/>
      <c r="JQO236" s="132"/>
      <c r="JQP236" s="132"/>
      <c r="JQQ236" s="132"/>
      <c r="JQR236" s="132"/>
      <c r="JQS236" s="132"/>
      <c r="JQT236" s="132"/>
      <c r="JQU236" s="132"/>
      <c r="JQV236" s="132"/>
      <c r="JQW236" s="132"/>
      <c r="JQX236" s="132"/>
      <c r="JQY236" s="132"/>
      <c r="JQZ236" s="132"/>
      <c r="JRA236" s="132"/>
      <c r="JRB236" s="132"/>
      <c r="JRC236" s="132"/>
      <c r="JRD236" s="132"/>
      <c r="JRE236" s="132"/>
      <c r="JRF236" s="132"/>
      <c r="JRG236" s="132"/>
      <c r="JRH236" s="132"/>
      <c r="JRI236" s="132"/>
      <c r="JRJ236" s="132"/>
      <c r="JRK236" s="132"/>
      <c r="JRL236" s="132"/>
      <c r="JRM236" s="132"/>
      <c r="JRN236" s="132"/>
      <c r="JRO236" s="132"/>
      <c r="JRP236" s="132"/>
      <c r="JRQ236" s="132"/>
      <c r="JRR236" s="132"/>
      <c r="JRS236" s="132"/>
      <c r="JRT236" s="132"/>
      <c r="JRU236" s="132"/>
      <c r="JRV236" s="132"/>
      <c r="JRW236" s="132"/>
      <c r="JRX236" s="132"/>
      <c r="JRY236" s="132"/>
      <c r="JRZ236" s="132"/>
      <c r="JSA236" s="132"/>
      <c r="JSB236" s="132"/>
      <c r="JSC236" s="132"/>
      <c r="JSD236" s="132"/>
      <c r="JSE236" s="132"/>
      <c r="JSF236" s="132"/>
      <c r="JSG236" s="132"/>
      <c r="JSH236" s="132"/>
      <c r="JSI236" s="132"/>
      <c r="JSJ236" s="132"/>
      <c r="JSK236" s="132"/>
      <c r="JSL236" s="132"/>
      <c r="JSM236" s="132"/>
      <c r="JSN236" s="132"/>
      <c r="JSO236" s="132"/>
      <c r="JSP236" s="132"/>
      <c r="JSQ236" s="132"/>
      <c r="JSR236" s="132"/>
      <c r="JSS236" s="132"/>
      <c r="JST236" s="132"/>
      <c r="JSU236" s="132"/>
      <c r="JSV236" s="132"/>
      <c r="JSW236" s="132"/>
      <c r="JSX236" s="132"/>
      <c r="JSY236" s="132"/>
      <c r="JSZ236" s="132"/>
      <c r="JTA236" s="132"/>
      <c r="JTB236" s="132"/>
      <c r="JTC236" s="132"/>
      <c r="JTD236" s="132"/>
      <c r="JTE236" s="132"/>
      <c r="JTF236" s="132"/>
      <c r="JTG236" s="132"/>
      <c r="JTH236" s="132"/>
      <c r="JTI236" s="132"/>
      <c r="JTJ236" s="132"/>
      <c r="JTK236" s="132"/>
      <c r="JTL236" s="132"/>
      <c r="JTM236" s="132"/>
      <c r="JTN236" s="132"/>
      <c r="JTO236" s="132"/>
      <c r="JTP236" s="132"/>
      <c r="JTQ236" s="132"/>
      <c r="JTR236" s="132"/>
      <c r="JTS236" s="132"/>
      <c r="JTT236" s="132"/>
      <c r="JTU236" s="132"/>
      <c r="JTV236" s="132"/>
      <c r="JTW236" s="132"/>
      <c r="JTX236" s="132"/>
      <c r="JTY236" s="132"/>
      <c r="JTZ236" s="132"/>
      <c r="JUA236" s="132"/>
      <c r="JUB236" s="132"/>
      <c r="JUC236" s="132"/>
      <c r="JUD236" s="132"/>
      <c r="JUE236" s="132"/>
      <c r="JUF236" s="132"/>
      <c r="JUG236" s="132"/>
      <c r="JUH236" s="132"/>
      <c r="JUI236" s="132"/>
      <c r="JUJ236" s="132"/>
      <c r="JUK236" s="132"/>
      <c r="JUL236" s="132"/>
      <c r="JUM236" s="132"/>
      <c r="JUN236" s="132"/>
      <c r="JUO236" s="132"/>
      <c r="JUP236" s="132"/>
      <c r="JUQ236" s="132"/>
      <c r="JUR236" s="132"/>
      <c r="JUS236" s="132"/>
      <c r="JUT236" s="132"/>
      <c r="JUU236" s="132"/>
      <c r="JUV236" s="132"/>
      <c r="JUW236" s="132"/>
      <c r="JUX236" s="132"/>
      <c r="JUY236" s="132"/>
      <c r="JUZ236" s="132"/>
      <c r="JVA236" s="132"/>
      <c r="JVB236" s="132"/>
      <c r="JVC236" s="132"/>
      <c r="JVD236" s="132"/>
      <c r="JVE236" s="132"/>
      <c r="JVF236" s="132"/>
      <c r="JVG236" s="132"/>
      <c r="JVH236" s="132"/>
      <c r="JVI236" s="132"/>
      <c r="JVJ236" s="132"/>
      <c r="JVK236" s="132"/>
      <c r="JVL236" s="132"/>
      <c r="JVM236" s="132"/>
      <c r="JVN236" s="132"/>
      <c r="JVO236" s="132"/>
      <c r="JVP236" s="132"/>
      <c r="JVQ236" s="132"/>
      <c r="JVR236" s="132"/>
      <c r="JVS236" s="132"/>
      <c r="JVT236" s="132"/>
      <c r="JVU236" s="132"/>
      <c r="JVV236" s="132"/>
      <c r="JVW236" s="132"/>
      <c r="JVX236" s="132"/>
      <c r="JVY236" s="132"/>
      <c r="JVZ236" s="132"/>
      <c r="JWA236" s="132"/>
      <c r="JWB236" s="132"/>
      <c r="JWC236" s="132"/>
      <c r="JWD236" s="132"/>
      <c r="JWE236" s="132"/>
      <c r="JWF236" s="132"/>
      <c r="JWG236" s="132"/>
      <c r="JWH236" s="132"/>
      <c r="JWI236" s="132"/>
      <c r="JWJ236" s="132"/>
      <c r="JWK236" s="132"/>
      <c r="JWL236" s="132"/>
      <c r="JWM236" s="132"/>
      <c r="JWN236" s="132"/>
      <c r="JWO236" s="132"/>
      <c r="JWP236" s="132"/>
      <c r="JWQ236" s="132"/>
      <c r="JWR236" s="132"/>
      <c r="JWS236" s="132"/>
      <c r="JWT236" s="132"/>
      <c r="JWU236" s="132"/>
      <c r="JWV236" s="132"/>
      <c r="JWW236" s="132"/>
      <c r="JWX236" s="132"/>
      <c r="JWY236" s="132"/>
      <c r="JWZ236" s="132"/>
      <c r="JXA236" s="132"/>
      <c r="JXB236" s="132"/>
      <c r="JXC236" s="132"/>
      <c r="JXD236" s="132"/>
      <c r="JXE236" s="132"/>
      <c r="JXF236" s="132"/>
      <c r="JXG236" s="132"/>
      <c r="JXH236" s="132"/>
      <c r="JXI236" s="132"/>
      <c r="JXJ236" s="132"/>
      <c r="JXK236" s="132"/>
      <c r="JXL236" s="132"/>
      <c r="JXM236" s="132"/>
      <c r="JXN236" s="132"/>
      <c r="JXO236" s="132"/>
      <c r="JXP236" s="132"/>
      <c r="JXQ236" s="132"/>
      <c r="JXR236" s="132"/>
      <c r="JXS236" s="132"/>
      <c r="JXT236" s="132"/>
      <c r="JXU236" s="132"/>
      <c r="JXV236" s="132"/>
      <c r="JXW236" s="132"/>
      <c r="JXX236" s="132"/>
      <c r="JXY236" s="132"/>
      <c r="JXZ236" s="132"/>
      <c r="JYA236" s="132"/>
      <c r="JYB236" s="132"/>
      <c r="JYC236" s="132"/>
      <c r="JYD236" s="132"/>
      <c r="JYE236" s="132"/>
      <c r="JYF236" s="132"/>
      <c r="JYG236" s="132"/>
      <c r="JYH236" s="132"/>
      <c r="JYI236" s="132"/>
      <c r="JYJ236" s="132"/>
      <c r="JYK236" s="132"/>
      <c r="JYL236" s="132"/>
      <c r="JYM236" s="132"/>
      <c r="JYN236" s="132"/>
      <c r="JYO236" s="132"/>
      <c r="JYP236" s="132"/>
      <c r="JYQ236" s="132"/>
      <c r="JYR236" s="132"/>
      <c r="JYS236" s="132"/>
      <c r="JYT236" s="132"/>
      <c r="JYU236" s="132"/>
      <c r="JYV236" s="132"/>
      <c r="JYW236" s="132"/>
      <c r="JYX236" s="132"/>
      <c r="JYY236" s="132"/>
      <c r="JYZ236" s="132"/>
      <c r="JZA236" s="132"/>
      <c r="JZB236" s="132"/>
      <c r="JZC236" s="132"/>
      <c r="JZD236" s="132"/>
      <c r="JZE236" s="132"/>
      <c r="JZF236" s="132"/>
      <c r="JZG236" s="132"/>
      <c r="JZH236" s="132"/>
      <c r="JZI236" s="132"/>
      <c r="JZJ236" s="132"/>
      <c r="JZK236" s="132"/>
      <c r="JZL236" s="132"/>
      <c r="JZM236" s="132"/>
      <c r="JZN236" s="132"/>
      <c r="JZO236" s="132"/>
      <c r="JZP236" s="132"/>
      <c r="JZQ236" s="132"/>
      <c r="JZR236" s="132"/>
      <c r="JZS236" s="132"/>
      <c r="JZT236" s="132"/>
      <c r="JZU236" s="132"/>
      <c r="JZV236" s="132"/>
      <c r="JZW236" s="132"/>
      <c r="JZX236" s="132"/>
      <c r="JZY236" s="132"/>
      <c r="JZZ236" s="132"/>
      <c r="KAA236" s="132"/>
      <c r="KAB236" s="132"/>
      <c r="KAC236" s="132"/>
      <c r="KAD236" s="132"/>
      <c r="KAE236" s="132"/>
      <c r="KAF236" s="132"/>
      <c r="KAG236" s="132"/>
      <c r="KAH236" s="132"/>
      <c r="KAI236" s="132"/>
      <c r="KAJ236" s="132"/>
      <c r="KAK236" s="132"/>
      <c r="KAL236" s="132"/>
      <c r="KAM236" s="132"/>
      <c r="KAN236" s="132"/>
      <c r="KAO236" s="132"/>
      <c r="KAP236" s="132"/>
      <c r="KAQ236" s="132"/>
      <c r="KAR236" s="132"/>
      <c r="KAS236" s="132"/>
      <c r="KAT236" s="132"/>
      <c r="KAU236" s="132"/>
      <c r="KAV236" s="132"/>
      <c r="KAW236" s="132"/>
      <c r="KAX236" s="132"/>
      <c r="KAY236" s="132"/>
      <c r="KAZ236" s="132"/>
      <c r="KBA236" s="132"/>
      <c r="KBB236" s="132"/>
      <c r="KBC236" s="132"/>
      <c r="KBD236" s="132"/>
      <c r="KBE236" s="132"/>
      <c r="KBF236" s="132"/>
      <c r="KBG236" s="132"/>
      <c r="KBH236" s="132"/>
      <c r="KBI236" s="132"/>
      <c r="KBJ236" s="132"/>
      <c r="KBK236" s="132"/>
      <c r="KBL236" s="132"/>
      <c r="KBM236" s="132"/>
      <c r="KBN236" s="132"/>
      <c r="KBO236" s="132"/>
      <c r="KBP236" s="132"/>
      <c r="KBQ236" s="132"/>
      <c r="KBR236" s="132"/>
      <c r="KBS236" s="132"/>
      <c r="KBT236" s="132"/>
      <c r="KBU236" s="132"/>
      <c r="KBV236" s="132"/>
      <c r="KBW236" s="132"/>
      <c r="KBX236" s="132"/>
      <c r="KBY236" s="132"/>
      <c r="KBZ236" s="132"/>
      <c r="KCA236" s="132"/>
      <c r="KCB236" s="132"/>
      <c r="KCC236" s="132"/>
      <c r="KCD236" s="132"/>
      <c r="KCE236" s="132"/>
      <c r="KCF236" s="132"/>
      <c r="KCG236" s="132"/>
      <c r="KCH236" s="132"/>
      <c r="KCI236" s="132"/>
      <c r="KCJ236" s="132"/>
      <c r="KCK236" s="132"/>
      <c r="KCL236" s="132"/>
      <c r="KCM236" s="132"/>
      <c r="KCN236" s="132"/>
      <c r="KCO236" s="132"/>
      <c r="KCP236" s="132"/>
      <c r="KCQ236" s="132"/>
      <c r="KCR236" s="132"/>
      <c r="KCS236" s="132"/>
      <c r="KCT236" s="132"/>
      <c r="KCU236" s="132"/>
      <c r="KCV236" s="132"/>
      <c r="KCW236" s="132"/>
      <c r="KCX236" s="132"/>
      <c r="KCY236" s="132"/>
      <c r="KCZ236" s="132"/>
      <c r="KDA236" s="132"/>
      <c r="KDB236" s="132"/>
      <c r="KDC236" s="132"/>
      <c r="KDD236" s="132"/>
      <c r="KDE236" s="132"/>
      <c r="KDF236" s="132"/>
      <c r="KDG236" s="132"/>
      <c r="KDH236" s="132"/>
      <c r="KDI236" s="132"/>
      <c r="KDJ236" s="132"/>
      <c r="KDK236" s="132"/>
      <c r="KDL236" s="132"/>
      <c r="KDM236" s="132"/>
      <c r="KDN236" s="132"/>
      <c r="KDO236" s="132"/>
      <c r="KDP236" s="132"/>
      <c r="KDQ236" s="132"/>
      <c r="KDR236" s="132"/>
      <c r="KDS236" s="132"/>
      <c r="KDT236" s="132"/>
      <c r="KDU236" s="132"/>
      <c r="KDV236" s="132"/>
      <c r="KDW236" s="132"/>
      <c r="KDX236" s="132"/>
      <c r="KDY236" s="132"/>
      <c r="KDZ236" s="132"/>
      <c r="KEA236" s="132"/>
      <c r="KEB236" s="132"/>
      <c r="KEC236" s="132"/>
      <c r="KED236" s="132"/>
      <c r="KEE236" s="132"/>
      <c r="KEF236" s="132"/>
      <c r="KEG236" s="132"/>
      <c r="KEH236" s="132"/>
      <c r="KEI236" s="132"/>
      <c r="KEJ236" s="132"/>
      <c r="KEK236" s="132"/>
      <c r="KEL236" s="132"/>
      <c r="KEM236" s="132"/>
      <c r="KEN236" s="132"/>
      <c r="KEO236" s="132"/>
      <c r="KEP236" s="132"/>
      <c r="KEQ236" s="132"/>
      <c r="KER236" s="132"/>
      <c r="KES236" s="132"/>
      <c r="KET236" s="132"/>
      <c r="KEU236" s="132"/>
      <c r="KEV236" s="132"/>
      <c r="KEW236" s="132"/>
      <c r="KEX236" s="132"/>
      <c r="KEY236" s="132"/>
      <c r="KEZ236" s="132"/>
      <c r="KFA236" s="132"/>
      <c r="KFB236" s="132"/>
      <c r="KFC236" s="132"/>
      <c r="KFD236" s="132"/>
      <c r="KFE236" s="132"/>
      <c r="KFF236" s="132"/>
      <c r="KFG236" s="132"/>
      <c r="KFH236" s="132"/>
      <c r="KFI236" s="132"/>
      <c r="KFJ236" s="132"/>
      <c r="KFK236" s="132"/>
      <c r="KFL236" s="132"/>
      <c r="KFM236" s="132"/>
      <c r="KFN236" s="132"/>
      <c r="KFO236" s="132"/>
      <c r="KFP236" s="132"/>
      <c r="KFQ236" s="132"/>
      <c r="KFR236" s="132"/>
      <c r="KFS236" s="132"/>
      <c r="KFT236" s="132"/>
      <c r="KFU236" s="132"/>
      <c r="KFV236" s="132"/>
      <c r="KFW236" s="132"/>
      <c r="KFX236" s="132"/>
      <c r="KFY236" s="132"/>
      <c r="KFZ236" s="132"/>
      <c r="KGA236" s="132"/>
      <c r="KGB236" s="132"/>
      <c r="KGC236" s="132"/>
      <c r="KGD236" s="132"/>
      <c r="KGE236" s="132"/>
      <c r="KGF236" s="132"/>
      <c r="KGG236" s="132"/>
      <c r="KGH236" s="132"/>
      <c r="KGI236" s="132"/>
      <c r="KGJ236" s="132"/>
      <c r="KGK236" s="132"/>
      <c r="KGL236" s="132"/>
      <c r="KGM236" s="132"/>
      <c r="KGN236" s="132"/>
      <c r="KGO236" s="132"/>
      <c r="KGP236" s="132"/>
      <c r="KGQ236" s="132"/>
      <c r="KGR236" s="132"/>
      <c r="KGS236" s="132"/>
      <c r="KGT236" s="132"/>
      <c r="KGU236" s="132"/>
      <c r="KGV236" s="132"/>
      <c r="KGW236" s="132"/>
      <c r="KGX236" s="132"/>
      <c r="KGY236" s="132"/>
      <c r="KGZ236" s="132"/>
      <c r="KHA236" s="132"/>
      <c r="KHB236" s="132"/>
      <c r="KHC236" s="132"/>
      <c r="KHD236" s="132"/>
      <c r="KHE236" s="132"/>
      <c r="KHF236" s="132"/>
      <c r="KHG236" s="132"/>
      <c r="KHH236" s="132"/>
      <c r="KHI236" s="132"/>
      <c r="KHJ236" s="132"/>
      <c r="KHK236" s="132"/>
      <c r="KHL236" s="132"/>
      <c r="KHM236" s="132"/>
      <c r="KHN236" s="132"/>
      <c r="KHO236" s="132"/>
      <c r="KHP236" s="132"/>
      <c r="KHQ236" s="132"/>
      <c r="KHR236" s="132"/>
      <c r="KHS236" s="132"/>
      <c r="KHT236" s="132"/>
      <c r="KHU236" s="132"/>
      <c r="KHV236" s="132"/>
      <c r="KHW236" s="132"/>
      <c r="KHX236" s="132"/>
      <c r="KHY236" s="132"/>
      <c r="KHZ236" s="132"/>
      <c r="KIA236" s="132"/>
      <c r="KIB236" s="132"/>
      <c r="KIC236" s="132"/>
      <c r="KID236" s="132"/>
      <c r="KIE236" s="132"/>
      <c r="KIF236" s="132"/>
      <c r="KIG236" s="132"/>
      <c r="KIH236" s="132"/>
      <c r="KII236" s="132"/>
      <c r="KIJ236" s="132"/>
      <c r="KIK236" s="132"/>
      <c r="KIL236" s="132"/>
      <c r="KIM236" s="132"/>
      <c r="KIN236" s="132"/>
      <c r="KIO236" s="132"/>
      <c r="KIP236" s="132"/>
      <c r="KIQ236" s="132"/>
      <c r="KIR236" s="132"/>
      <c r="KIS236" s="132"/>
      <c r="KIT236" s="132"/>
      <c r="KIU236" s="132"/>
      <c r="KIV236" s="132"/>
      <c r="KIW236" s="132"/>
      <c r="KIX236" s="132"/>
      <c r="KIY236" s="132"/>
      <c r="KIZ236" s="132"/>
      <c r="KJA236" s="132"/>
      <c r="KJB236" s="132"/>
      <c r="KJC236" s="132"/>
      <c r="KJD236" s="132"/>
      <c r="KJE236" s="132"/>
      <c r="KJF236" s="132"/>
      <c r="KJG236" s="132"/>
      <c r="KJH236" s="132"/>
      <c r="KJI236" s="132"/>
      <c r="KJJ236" s="132"/>
      <c r="KJK236" s="132"/>
      <c r="KJL236" s="132"/>
      <c r="KJM236" s="132"/>
      <c r="KJN236" s="132"/>
      <c r="KJO236" s="132"/>
      <c r="KJP236" s="132"/>
      <c r="KJQ236" s="132"/>
      <c r="KJR236" s="132"/>
      <c r="KJS236" s="132"/>
      <c r="KJT236" s="132"/>
      <c r="KJU236" s="132"/>
      <c r="KJV236" s="132"/>
      <c r="KJW236" s="132"/>
      <c r="KJX236" s="132"/>
      <c r="KJY236" s="132"/>
      <c r="KJZ236" s="132"/>
      <c r="KKA236" s="132"/>
      <c r="KKB236" s="132"/>
      <c r="KKC236" s="132"/>
      <c r="KKD236" s="132"/>
      <c r="KKE236" s="132"/>
      <c r="KKF236" s="132"/>
      <c r="KKG236" s="132"/>
      <c r="KKH236" s="132"/>
      <c r="KKI236" s="132"/>
      <c r="KKJ236" s="132"/>
      <c r="KKK236" s="132"/>
      <c r="KKL236" s="132"/>
      <c r="KKM236" s="132"/>
      <c r="KKN236" s="132"/>
      <c r="KKO236" s="132"/>
      <c r="KKP236" s="132"/>
      <c r="KKQ236" s="132"/>
      <c r="KKR236" s="132"/>
      <c r="KKS236" s="132"/>
      <c r="KKT236" s="132"/>
      <c r="KKU236" s="132"/>
      <c r="KKV236" s="132"/>
      <c r="KKW236" s="132"/>
      <c r="KKX236" s="132"/>
      <c r="KKY236" s="132"/>
      <c r="KKZ236" s="132"/>
      <c r="KLA236" s="132"/>
      <c r="KLB236" s="132"/>
      <c r="KLC236" s="132"/>
      <c r="KLD236" s="132"/>
      <c r="KLE236" s="132"/>
      <c r="KLF236" s="132"/>
      <c r="KLG236" s="132"/>
      <c r="KLH236" s="132"/>
      <c r="KLI236" s="132"/>
      <c r="KLJ236" s="132"/>
      <c r="KLK236" s="132"/>
      <c r="KLL236" s="132"/>
      <c r="KLM236" s="132"/>
      <c r="KLN236" s="132"/>
      <c r="KLO236" s="132"/>
      <c r="KLP236" s="132"/>
      <c r="KLQ236" s="132"/>
      <c r="KLR236" s="132"/>
      <c r="KLS236" s="132"/>
      <c r="KLT236" s="132"/>
      <c r="KLU236" s="132"/>
      <c r="KLV236" s="132"/>
      <c r="KLW236" s="132"/>
      <c r="KLX236" s="132"/>
      <c r="KLY236" s="132"/>
      <c r="KLZ236" s="132"/>
      <c r="KMA236" s="132"/>
      <c r="KMB236" s="132"/>
      <c r="KMC236" s="132"/>
      <c r="KMD236" s="132"/>
      <c r="KME236" s="132"/>
      <c r="KMF236" s="132"/>
      <c r="KMG236" s="132"/>
      <c r="KMH236" s="132"/>
      <c r="KMI236" s="132"/>
      <c r="KMJ236" s="132"/>
      <c r="KMK236" s="132"/>
      <c r="KML236" s="132"/>
      <c r="KMM236" s="132"/>
      <c r="KMN236" s="132"/>
      <c r="KMO236" s="132"/>
      <c r="KMP236" s="132"/>
      <c r="KMQ236" s="132"/>
      <c r="KMR236" s="132"/>
      <c r="KMS236" s="132"/>
      <c r="KMT236" s="132"/>
      <c r="KMU236" s="132"/>
      <c r="KMV236" s="132"/>
      <c r="KMW236" s="132"/>
      <c r="KMX236" s="132"/>
      <c r="KMY236" s="132"/>
      <c r="KMZ236" s="132"/>
      <c r="KNA236" s="132"/>
      <c r="KNB236" s="132"/>
      <c r="KNC236" s="132"/>
      <c r="KND236" s="132"/>
      <c r="KNE236" s="132"/>
      <c r="KNF236" s="132"/>
      <c r="KNG236" s="132"/>
      <c r="KNH236" s="132"/>
      <c r="KNI236" s="132"/>
      <c r="KNJ236" s="132"/>
      <c r="KNK236" s="132"/>
      <c r="KNL236" s="132"/>
      <c r="KNM236" s="132"/>
      <c r="KNN236" s="132"/>
      <c r="KNO236" s="132"/>
      <c r="KNP236" s="132"/>
      <c r="KNQ236" s="132"/>
      <c r="KNR236" s="132"/>
      <c r="KNS236" s="132"/>
      <c r="KNT236" s="132"/>
      <c r="KNU236" s="132"/>
      <c r="KNV236" s="132"/>
      <c r="KNW236" s="132"/>
      <c r="KNX236" s="132"/>
      <c r="KNY236" s="132"/>
      <c r="KNZ236" s="132"/>
      <c r="KOA236" s="132"/>
      <c r="KOB236" s="132"/>
      <c r="KOC236" s="132"/>
      <c r="KOD236" s="132"/>
      <c r="KOE236" s="132"/>
      <c r="KOF236" s="132"/>
      <c r="KOG236" s="132"/>
      <c r="KOH236" s="132"/>
      <c r="KOI236" s="132"/>
      <c r="KOJ236" s="132"/>
      <c r="KOK236" s="132"/>
      <c r="KOL236" s="132"/>
      <c r="KOM236" s="132"/>
      <c r="KON236" s="132"/>
      <c r="KOO236" s="132"/>
      <c r="KOP236" s="132"/>
      <c r="KOQ236" s="132"/>
      <c r="KOR236" s="132"/>
      <c r="KOS236" s="132"/>
      <c r="KOT236" s="132"/>
      <c r="KOU236" s="132"/>
      <c r="KOV236" s="132"/>
      <c r="KOW236" s="132"/>
      <c r="KOX236" s="132"/>
      <c r="KOY236" s="132"/>
      <c r="KOZ236" s="132"/>
      <c r="KPA236" s="132"/>
      <c r="KPB236" s="132"/>
      <c r="KPC236" s="132"/>
      <c r="KPD236" s="132"/>
      <c r="KPE236" s="132"/>
      <c r="KPF236" s="132"/>
      <c r="KPG236" s="132"/>
      <c r="KPH236" s="132"/>
      <c r="KPI236" s="132"/>
      <c r="KPJ236" s="132"/>
      <c r="KPK236" s="132"/>
      <c r="KPL236" s="132"/>
      <c r="KPM236" s="132"/>
      <c r="KPN236" s="132"/>
      <c r="KPO236" s="132"/>
      <c r="KPP236" s="132"/>
      <c r="KPQ236" s="132"/>
      <c r="KPR236" s="132"/>
      <c r="KPS236" s="132"/>
      <c r="KPT236" s="132"/>
      <c r="KPU236" s="132"/>
      <c r="KPV236" s="132"/>
      <c r="KPW236" s="132"/>
      <c r="KPX236" s="132"/>
      <c r="KPY236" s="132"/>
      <c r="KPZ236" s="132"/>
      <c r="KQA236" s="132"/>
      <c r="KQB236" s="132"/>
      <c r="KQC236" s="132"/>
      <c r="KQD236" s="132"/>
      <c r="KQE236" s="132"/>
      <c r="KQF236" s="132"/>
      <c r="KQG236" s="132"/>
      <c r="KQH236" s="132"/>
      <c r="KQI236" s="132"/>
      <c r="KQJ236" s="132"/>
      <c r="KQK236" s="132"/>
      <c r="KQL236" s="132"/>
      <c r="KQM236" s="132"/>
      <c r="KQN236" s="132"/>
      <c r="KQO236" s="132"/>
      <c r="KQP236" s="132"/>
      <c r="KQQ236" s="132"/>
      <c r="KQR236" s="132"/>
      <c r="KQS236" s="132"/>
      <c r="KQT236" s="132"/>
      <c r="KQU236" s="132"/>
      <c r="KQV236" s="132"/>
      <c r="KQW236" s="132"/>
      <c r="KQX236" s="132"/>
      <c r="KQY236" s="132"/>
      <c r="KQZ236" s="132"/>
      <c r="KRA236" s="132"/>
      <c r="KRB236" s="132"/>
      <c r="KRC236" s="132"/>
      <c r="KRD236" s="132"/>
      <c r="KRE236" s="132"/>
      <c r="KRF236" s="132"/>
      <c r="KRG236" s="132"/>
      <c r="KRH236" s="132"/>
      <c r="KRI236" s="132"/>
      <c r="KRJ236" s="132"/>
      <c r="KRK236" s="132"/>
      <c r="KRL236" s="132"/>
      <c r="KRM236" s="132"/>
      <c r="KRN236" s="132"/>
      <c r="KRO236" s="132"/>
      <c r="KRP236" s="132"/>
      <c r="KRQ236" s="132"/>
      <c r="KRR236" s="132"/>
      <c r="KRS236" s="132"/>
      <c r="KRT236" s="132"/>
      <c r="KRU236" s="132"/>
      <c r="KRV236" s="132"/>
      <c r="KRW236" s="132"/>
      <c r="KRX236" s="132"/>
      <c r="KRY236" s="132"/>
      <c r="KRZ236" s="132"/>
      <c r="KSA236" s="132"/>
      <c r="KSB236" s="132"/>
      <c r="KSC236" s="132"/>
      <c r="KSD236" s="132"/>
      <c r="KSE236" s="132"/>
      <c r="KSF236" s="132"/>
      <c r="KSG236" s="132"/>
      <c r="KSH236" s="132"/>
      <c r="KSI236" s="132"/>
      <c r="KSJ236" s="132"/>
      <c r="KSK236" s="132"/>
      <c r="KSL236" s="132"/>
      <c r="KSM236" s="132"/>
      <c r="KSN236" s="132"/>
      <c r="KSO236" s="132"/>
      <c r="KSP236" s="132"/>
      <c r="KSQ236" s="132"/>
      <c r="KSR236" s="132"/>
      <c r="KSS236" s="132"/>
      <c r="KST236" s="132"/>
      <c r="KSU236" s="132"/>
      <c r="KSV236" s="132"/>
      <c r="KSW236" s="132"/>
      <c r="KSX236" s="132"/>
      <c r="KSY236" s="132"/>
      <c r="KSZ236" s="132"/>
      <c r="KTA236" s="132"/>
      <c r="KTB236" s="132"/>
      <c r="KTC236" s="132"/>
      <c r="KTD236" s="132"/>
      <c r="KTE236" s="132"/>
      <c r="KTF236" s="132"/>
      <c r="KTG236" s="132"/>
      <c r="KTH236" s="132"/>
      <c r="KTI236" s="132"/>
      <c r="KTJ236" s="132"/>
      <c r="KTK236" s="132"/>
      <c r="KTL236" s="132"/>
      <c r="KTM236" s="132"/>
      <c r="KTN236" s="132"/>
      <c r="KTO236" s="132"/>
      <c r="KTP236" s="132"/>
      <c r="KTQ236" s="132"/>
      <c r="KTR236" s="132"/>
      <c r="KTS236" s="132"/>
      <c r="KTT236" s="132"/>
      <c r="KTU236" s="132"/>
      <c r="KTV236" s="132"/>
      <c r="KTW236" s="132"/>
      <c r="KTX236" s="132"/>
      <c r="KTY236" s="132"/>
      <c r="KTZ236" s="132"/>
      <c r="KUA236" s="132"/>
      <c r="KUB236" s="132"/>
      <c r="KUC236" s="132"/>
      <c r="KUD236" s="132"/>
      <c r="KUE236" s="132"/>
      <c r="KUF236" s="132"/>
      <c r="KUG236" s="132"/>
      <c r="KUH236" s="132"/>
      <c r="KUI236" s="132"/>
      <c r="KUJ236" s="132"/>
      <c r="KUK236" s="132"/>
      <c r="KUL236" s="132"/>
      <c r="KUM236" s="132"/>
      <c r="KUN236" s="132"/>
      <c r="KUO236" s="132"/>
      <c r="KUP236" s="132"/>
      <c r="KUQ236" s="132"/>
      <c r="KUR236" s="132"/>
      <c r="KUS236" s="132"/>
      <c r="KUT236" s="132"/>
      <c r="KUU236" s="132"/>
      <c r="KUV236" s="132"/>
      <c r="KUW236" s="132"/>
      <c r="KUX236" s="132"/>
      <c r="KUY236" s="132"/>
      <c r="KUZ236" s="132"/>
      <c r="KVA236" s="132"/>
      <c r="KVB236" s="132"/>
      <c r="KVC236" s="132"/>
      <c r="KVD236" s="132"/>
      <c r="KVE236" s="132"/>
      <c r="KVF236" s="132"/>
      <c r="KVG236" s="132"/>
      <c r="KVH236" s="132"/>
      <c r="KVI236" s="132"/>
      <c r="KVJ236" s="132"/>
      <c r="KVK236" s="132"/>
      <c r="KVL236" s="132"/>
      <c r="KVM236" s="132"/>
      <c r="KVN236" s="132"/>
      <c r="KVO236" s="132"/>
      <c r="KVP236" s="132"/>
      <c r="KVQ236" s="132"/>
      <c r="KVR236" s="132"/>
      <c r="KVS236" s="132"/>
      <c r="KVT236" s="132"/>
      <c r="KVU236" s="132"/>
      <c r="KVV236" s="132"/>
      <c r="KVW236" s="132"/>
      <c r="KVX236" s="132"/>
      <c r="KVY236" s="132"/>
      <c r="KVZ236" s="132"/>
      <c r="KWA236" s="132"/>
      <c r="KWB236" s="132"/>
      <c r="KWC236" s="132"/>
      <c r="KWD236" s="132"/>
      <c r="KWE236" s="132"/>
      <c r="KWF236" s="132"/>
      <c r="KWG236" s="132"/>
      <c r="KWH236" s="132"/>
      <c r="KWI236" s="132"/>
      <c r="KWJ236" s="132"/>
      <c r="KWK236" s="132"/>
      <c r="KWL236" s="132"/>
      <c r="KWM236" s="132"/>
      <c r="KWN236" s="132"/>
      <c r="KWO236" s="132"/>
      <c r="KWP236" s="132"/>
      <c r="KWQ236" s="132"/>
      <c r="KWR236" s="132"/>
      <c r="KWS236" s="132"/>
      <c r="KWT236" s="132"/>
      <c r="KWU236" s="132"/>
      <c r="KWV236" s="132"/>
      <c r="KWW236" s="132"/>
      <c r="KWX236" s="132"/>
      <c r="KWY236" s="132"/>
      <c r="KWZ236" s="132"/>
      <c r="KXA236" s="132"/>
      <c r="KXB236" s="132"/>
      <c r="KXC236" s="132"/>
      <c r="KXD236" s="132"/>
      <c r="KXE236" s="132"/>
      <c r="KXF236" s="132"/>
      <c r="KXG236" s="132"/>
      <c r="KXH236" s="132"/>
      <c r="KXI236" s="132"/>
      <c r="KXJ236" s="132"/>
      <c r="KXK236" s="132"/>
      <c r="KXL236" s="132"/>
      <c r="KXM236" s="132"/>
      <c r="KXN236" s="132"/>
      <c r="KXO236" s="132"/>
      <c r="KXP236" s="132"/>
      <c r="KXQ236" s="132"/>
      <c r="KXR236" s="132"/>
      <c r="KXS236" s="132"/>
      <c r="KXT236" s="132"/>
      <c r="KXU236" s="132"/>
      <c r="KXV236" s="132"/>
      <c r="KXW236" s="132"/>
      <c r="KXX236" s="132"/>
      <c r="KXY236" s="132"/>
      <c r="KXZ236" s="132"/>
      <c r="KYA236" s="132"/>
      <c r="KYB236" s="132"/>
      <c r="KYC236" s="132"/>
      <c r="KYD236" s="132"/>
      <c r="KYE236" s="132"/>
      <c r="KYF236" s="132"/>
      <c r="KYG236" s="132"/>
      <c r="KYH236" s="132"/>
      <c r="KYI236" s="132"/>
      <c r="KYJ236" s="132"/>
      <c r="KYK236" s="132"/>
      <c r="KYL236" s="132"/>
      <c r="KYM236" s="132"/>
      <c r="KYN236" s="132"/>
      <c r="KYO236" s="132"/>
      <c r="KYP236" s="132"/>
      <c r="KYQ236" s="132"/>
      <c r="KYR236" s="132"/>
      <c r="KYS236" s="132"/>
      <c r="KYT236" s="132"/>
      <c r="KYU236" s="132"/>
      <c r="KYV236" s="132"/>
      <c r="KYW236" s="132"/>
      <c r="KYX236" s="132"/>
      <c r="KYY236" s="132"/>
      <c r="KYZ236" s="132"/>
      <c r="KZA236" s="132"/>
      <c r="KZB236" s="132"/>
      <c r="KZC236" s="132"/>
      <c r="KZD236" s="132"/>
      <c r="KZE236" s="132"/>
      <c r="KZF236" s="132"/>
      <c r="KZG236" s="132"/>
      <c r="KZH236" s="132"/>
      <c r="KZI236" s="132"/>
      <c r="KZJ236" s="132"/>
      <c r="KZK236" s="132"/>
      <c r="KZL236" s="132"/>
      <c r="KZM236" s="132"/>
      <c r="KZN236" s="132"/>
      <c r="KZO236" s="132"/>
      <c r="KZP236" s="132"/>
      <c r="KZQ236" s="132"/>
      <c r="KZR236" s="132"/>
      <c r="KZS236" s="132"/>
      <c r="KZT236" s="132"/>
      <c r="KZU236" s="132"/>
      <c r="KZV236" s="132"/>
      <c r="KZW236" s="132"/>
      <c r="KZX236" s="132"/>
      <c r="KZY236" s="132"/>
      <c r="KZZ236" s="132"/>
      <c r="LAA236" s="132"/>
      <c r="LAB236" s="132"/>
      <c r="LAC236" s="132"/>
      <c r="LAD236" s="132"/>
      <c r="LAE236" s="132"/>
      <c r="LAF236" s="132"/>
      <c r="LAG236" s="132"/>
      <c r="LAH236" s="132"/>
      <c r="LAI236" s="132"/>
      <c r="LAJ236" s="132"/>
      <c r="LAK236" s="132"/>
      <c r="LAL236" s="132"/>
      <c r="LAM236" s="132"/>
      <c r="LAN236" s="132"/>
      <c r="LAO236" s="132"/>
      <c r="LAP236" s="132"/>
      <c r="LAQ236" s="132"/>
      <c r="LAR236" s="132"/>
      <c r="LAS236" s="132"/>
      <c r="LAT236" s="132"/>
      <c r="LAU236" s="132"/>
      <c r="LAV236" s="132"/>
      <c r="LAW236" s="132"/>
      <c r="LAX236" s="132"/>
      <c r="LAY236" s="132"/>
      <c r="LAZ236" s="132"/>
      <c r="LBA236" s="132"/>
      <c r="LBB236" s="132"/>
      <c r="LBC236" s="132"/>
      <c r="LBD236" s="132"/>
      <c r="LBE236" s="132"/>
      <c r="LBF236" s="132"/>
      <c r="LBG236" s="132"/>
      <c r="LBH236" s="132"/>
      <c r="LBI236" s="132"/>
      <c r="LBJ236" s="132"/>
      <c r="LBK236" s="132"/>
      <c r="LBL236" s="132"/>
      <c r="LBM236" s="132"/>
      <c r="LBN236" s="132"/>
      <c r="LBO236" s="132"/>
      <c r="LBP236" s="132"/>
      <c r="LBQ236" s="132"/>
      <c r="LBR236" s="132"/>
      <c r="LBS236" s="132"/>
      <c r="LBT236" s="132"/>
      <c r="LBU236" s="132"/>
      <c r="LBV236" s="132"/>
      <c r="LBW236" s="132"/>
      <c r="LBX236" s="132"/>
      <c r="LBY236" s="132"/>
      <c r="LBZ236" s="132"/>
      <c r="LCA236" s="132"/>
      <c r="LCB236" s="132"/>
      <c r="LCC236" s="132"/>
      <c r="LCD236" s="132"/>
      <c r="LCE236" s="132"/>
      <c r="LCF236" s="132"/>
      <c r="LCG236" s="132"/>
      <c r="LCH236" s="132"/>
      <c r="LCI236" s="132"/>
      <c r="LCJ236" s="132"/>
      <c r="LCK236" s="132"/>
      <c r="LCL236" s="132"/>
      <c r="LCM236" s="132"/>
      <c r="LCN236" s="132"/>
      <c r="LCO236" s="132"/>
      <c r="LCP236" s="132"/>
      <c r="LCQ236" s="132"/>
      <c r="LCR236" s="132"/>
      <c r="LCS236" s="132"/>
      <c r="LCT236" s="132"/>
      <c r="LCU236" s="132"/>
      <c r="LCV236" s="132"/>
      <c r="LCW236" s="132"/>
      <c r="LCX236" s="132"/>
      <c r="LCY236" s="132"/>
      <c r="LCZ236" s="132"/>
      <c r="LDA236" s="132"/>
      <c r="LDB236" s="132"/>
      <c r="LDC236" s="132"/>
      <c r="LDD236" s="132"/>
      <c r="LDE236" s="132"/>
      <c r="LDF236" s="132"/>
      <c r="LDG236" s="132"/>
      <c r="LDH236" s="132"/>
      <c r="LDI236" s="132"/>
      <c r="LDJ236" s="132"/>
      <c r="LDK236" s="132"/>
      <c r="LDL236" s="132"/>
      <c r="LDM236" s="132"/>
      <c r="LDN236" s="132"/>
      <c r="LDO236" s="132"/>
      <c r="LDP236" s="132"/>
      <c r="LDQ236" s="132"/>
      <c r="LDR236" s="132"/>
      <c r="LDS236" s="132"/>
      <c r="LDT236" s="132"/>
      <c r="LDU236" s="132"/>
      <c r="LDV236" s="132"/>
      <c r="LDW236" s="132"/>
      <c r="LDX236" s="132"/>
      <c r="LDY236" s="132"/>
      <c r="LDZ236" s="132"/>
      <c r="LEA236" s="132"/>
      <c r="LEB236" s="132"/>
      <c r="LEC236" s="132"/>
      <c r="LED236" s="132"/>
      <c r="LEE236" s="132"/>
      <c r="LEF236" s="132"/>
      <c r="LEG236" s="132"/>
      <c r="LEH236" s="132"/>
      <c r="LEI236" s="132"/>
      <c r="LEJ236" s="132"/>
      <c r="LEK236" s="132"/>
      <c r="LEL236" s="132"/>
      <c r="LEM236" s="132"/>
      <c r="LEN236" s="132"/>
      <c r="LEO236" s="132"/>
      <c r="LEP236" s="132"/>
      <c r="LEQ236" s="132"/>
      <c r="LER236" s="132"/>
      <c r="LES236" s="132"/>
      <c r="LET236" s="132"/>
      <c r="LEU236" s="132"/>
      <c r="LEV236" s="132"/>
      <c r="LEW236" s="132"/>
      <c r="LEX236" s="132"/>
      <c r="LEY236" s="132"/>
      <c r="LEZ236" s="132"/>
      <c r="LFA236" s="132"/>
      <c r="LFB236" s="132"/>
      <c r="LFC236" s="132"/>
      <c r="LFD236" s="132"/>
      <c r="LFE236" s="132"/>
      <c r="LFF236" s="132"/>
      <c r="LFG236" s="132"/>
      <c r="LFH236" s="132"/>
      <c r="LFI236" s="132"/>
      <c r="LFJ236" s="132"/>
      <c r="LFK236" s="132"/>
      <c r="LFL236" s="132"/>
      <c r="LFM236" s="132"/>
      <c r="LFN236" s="132"/>
      <c r="LFO236" s="132"/>
      <c r="LFP236" s="132"/>
      <c r="LFQ236" s="132"/>
      <c r="LFR236" s="132"/>
      <c r="LFS236" s="132"/>
      <c r="LFT236" s="132"/>
      <c r="LFU236" s="132"/>
      <c r="LFV236" s="132"/>
      <c r="LFW236" s="132"/>
      <c r="LFX236" s="132"/>
      <c r="LFY236" s="132"/>
      <c r="LFZ236" s="132"/>
      <c r="LGA236" s="132"/>
      <c r="LGB236" s="132"/>
      <c r="LGC236" s="132"/>
      <c r="LGD236" s="132"/>
      <c r="LGE236" s="132"/>
      <c r="LGF236" s="132"/>
      <c r="LGG236" s="132"/>
      <c r="LGH236" s="132"/>
      <c r="LGI236" s="132"/>
      <c r="LGJ236" s="132"/>
      <c r="LGK236" s="132"/>
      <c r="LGL236" s="132"/>
      <c r="LGM236" s="132"/>
      <c r="LGN236" s="132"/>
      <c r="LGO236" s="132"/>
      <c r="LGP236" s="132"/>
      <c r="LGQ236" s="132"/>
      <c r="LGR236" s="132"/>
      <c r="LGS236" s="132"/>
      <c r="LGT236" s="132"/>
      <c r="LGU236" s="132"/>
      <c r="LGV236" s="132"/>
      <c r="LGW236" s="132"/>
      <c r="LGX236" s="132"/>
      <c r="LGY236" s="132"/>
      <c r="LGZ236" s="132"/>
      <c r="LHA236" s="132"/>
      <c r="LHB236" s="132"/>
      <c r="LHC236" s="132"/>
      <c r="LHD236" s="132"/>
      <c r="LHE236" s="132"/>
      <c r="LHF236" s="132"/>
      <c r="LHG236" s="132"/>
      <c r="LHH236" s="132"/>
      <c r="LHI236" s="132"/>
      <c r="LHJ236" s="132"/>
      <c r="LHK236" s="132"/>
      <c r="LHL236" s="132"/>
      <c r="LHM236" s="132"/>
      <c r="LHN236" s="132"/>
      <c r="LHO236" s="132"/>
      <c r="LHP236" s="132"/>
      <c r="LHQ236" s="132"/>
      <c r="LHR236" s="132"/>
      <c r="LHS236" s="132"/>
      <c r="LHT236" s="132"/>
      <c r="LHU236" s="132"/>
      <c r="LHV236" s="132"/>
      <c r="LHW236" s="132"/>
      <c r="LHX236" s="132"/>
      <c r="LHY236" s="132"/>
      <c r="LHZ236" s="132"/>
      <c r="LIA236" s="132"/>
      <c r="LIB236" s="132"/>
      <c r="LIC236" s="132"/>
      <c r="LID236" s="132"/>
      <c r="LIE236" s="132"/>
      <c r="LIF236" s="132"/>
      <c r="LIG236" s="132"/>
      <c r="LIH236" s="132"/>
      <c r="LII236" s="132"/>
      <c r="LIJ236" s="132"/>
      <c r="LIK236" s="132"/>
      <c r="LIL236" s="132"/>
      <c r="LIM236" s="132"/>
      <c r="LIN236" s="132"/>
      <c r="LIO236" s="132"/>
      <c r="LIP236" s="132"/>
      <c r="LIQ236" s="132"/>
      <c r="LIR236" s="132"/>
      <c r="LIS236" s="132"/>
      <c r="LIT236" s="132"/>
      <c r="LIU236" s="132"/>
      <c r="LIV236" s="132"/>
      <c r="LIW236" s="132"/>
      <c r="LIX236" s="132"/>
      <c r="LIY236" s="132"/>
      <c r="LIZ236" s="132"/>
      <c r="LJA236" s="132"/>
      <c r="LJB236" s="132"/>
      <c r="LJC236" s="132"/>
      <c r="LJD236" s="132"/>
      <c r="LJE236" s="132"/>
      <c r="LJF236" s="132"/>
      <c r="LJG236" s="132"/>
      <c r="LJH236" s="132"/>
      <c r="LJI236" s="132"/>
      <c r="LJJ236" s="132"/>
      <c r="LJK236" s="132"/>
      <c r="LJL236" s="132"/>
      <c r="LJM236" s="132"/>
      <c r="LJN236" s="132"/>
      <c r="LJO236" s="132"/>
      <c r="LJP236" s="132"/>
      <c r="LJQ236" s="132"/>
      <c r="LJR236" s="132"/>
      <c r="LJS236" s="132"/>
      <c r="LJT236" s="132"/>
      <c r="LJU236" s="132"/>
      <c r="LJV236" s="132"/>
      <c r="LJW236" s="132"/>
      <c r="LJX236" s="132"/>
      <c r="LJY236" s="132"/>
      <c r="LJZ236" s="132"/>
      <c r="LKA236" s="132"/>
      <c r="LKB236" s="132"/>
      <c r="LKC236" s="132"/>
      <c r="LKD236" s="132"/>
      <c r="LKE236" s="132"/>
      <c r="LKF236" s="132"/>
      <c r="LKG236" s="132"/>
      <c r="LKH236" s="132"/>
      <c r="LKI236" s="132"/>
      <c r="LKJ236" s="132"/>
      <c r="LKK236" s="132"/>
      <c r="LKL236" s="132"/>
      <c r="LKM236" s="132"/>
      <c r="LKN236" s="132"/>
      <c r="LKO236" s="132"/>
      <c r="LKP236" s="132"/>
      <c r="LKQ236" s="132"/>
      <c r="LKR236" s="132"/>
      <c r="LKS236" s="132"/>
      <c r="LKT236" s="132"/>
      <c r="LKU236" s="132"/>
      <c r="LKV236" s="132"/>
      <c r="LKW236" s="132"/>
      <c r="LKX236" s="132"/>
      <c r="LKY236" s="132"/>
      <c r="LKZ236" s="132"/>
      <c r="LLA236" s="132"/>
      <c r="LLB236" s="132"/>
      <c r="LLC236" s="132"/>
      <c r="LLD236" s="132"/>
      <c r="LLE236" s="132"/>
      <c r="LLF236" s="132"/>
      <c r="LLG236" s="132"/>
      <c r="LLH236" s="132"/>
      <c r="LLI236" s="132"/>
      <c r="LLJ236" s="132"/>
      <c r="LLK236" s="132"/>
      <c r="LLL236" s="132"/>
      <c r="LLM236" s="132"/>
      <c r="LLN236" s="132"/>
      <c r="LLO236" s="132"/>
      <c r="LLP236" s="132"/>
      <c r="LLQ236" s="132"/>
      <c r="LLR236" s="132"/>
      <c r="LLS236" s="132"/>
      <c r="LLT236" s="132"/>
      <c r="LLU236" s="132"/>
      <c r="LLV236" s="132"/>
      <c r="LLW236" s="132"/>
      <c r="LLX236" s="132"/>
      <c r="LLY236" s="132"/>
      <c r="LLZ236" s="132"/>
      <c r="LMA236" s="132"/>
      <c r="LMB236" s="132"/>
      <c r="LMC236" s="132"/>
      <c r="LMD236" s="132"/>
      <c r="LME236" s="132"/>
      <c r="LMF236" s="132"/>
      <c r="LMG236" s="132"/>
      <c r="LMH236" s="132"/>
      <c r="LMI236" s="132"/>
      <c r="LMJ236" s="132"/>
      <c r="LMK236" s="132"/>
      <c r="LML236" s="132"/>
      <c r="LMM236" s="132"/>
      <c r="LMN236" s="132"/>
      <c r="LMO236" s="132"/>
      <c r="LMP236" s="132"/>
      <c r="LMQ236" s="132"/>
      <c r="LMR236" s="132"/>
      <c r="LMS236" s="132"/>
      <c r="LMT236" s="132"/>
      <c r="LMU236" s="132"/>
      <c r="LMV236" s="132"/>
      <c r="LMW236" s="132"/>
      <c r="LMX236" s="132"/>
      <c r="LMY236" s="132"/>
      <c r="LMZ236" s="132"/>
      <c r="LNA236" s="132"/>
      <c r="LNB236" s="132"/>
      <c r="LNC236" s="132"/>
      <c r="LND236" s="132"/>
      <c r="LNE236" s="132"/>
      <c r="LNF236" s="132"/>
      <c r="LNG236" s="132"/>
      <c r="LNH236" s="132"/>
      <c r="LNI236" s="132"/>
      <c r="LNJ236" s="132"/>
      <c r="LNK236" s="132"/>
      <c r="LNL236" s="132"/>
      <c r="LNM236" s="132"/>
      <c r="LNN236" s="132"/>
      <c r="LNO236" s="132"/>
      <c r="LNP236" s="132"/>
      <c r="LNQ236" s="132"/>
      <c r="LNR236" s="132"/>
      <c r="LNS236" s="132"/>
      <c r="LNT236" s="132"/>
      <c r="LNU236" s="132"/>
      <c r="LNV236" s="132"/>
      <c r="LNW236" s="132"/>
      <c r="LNX236" s="132"/>
      <c r="LNY236" s="132"/>
      <c r="LNZ236" s="132"/>
      <c r="LOA236" s="132"/>
      <c r="LOB236" s="132"/>
      <c r="LOC236" s="132"/>
      <c r="LOD236" s="132"/>
      <c r="LOE236" s="132"/>
      <c r="LOF236" s="132"/>
      <c r="LOG236" s="132"/>
      <c r="LOH236" s="132"/>
      <c r="LOI236" s="132"/>
      <c r="LOJ236" s="132"/>
      <c r="LOK236" s="132"/>
      <c r="LOL236" s="132"/>
      <c r="LOM236" s="132"/>
      <c r="LON236" s="132"/>
      <c r="LOO236" s="132"/>
      <c r="LOP236" s="132"/>
      <c r="LOQ236" s="132"/>
      <c r="LOR236" s="132"/>
      <c r="LOS236" s="132"/>
      <c r="LOT236" s="132"/>
      <c r="LOU236" s="132"/>
      <c r="LOV236" s="132"/>
      <c r="LOW236" s="132"/>
      <c r="LOX236" s="132"/>
      <c r="LOY236" s="132"/>
      <c r="LOZ236" s="132"/>
      <c r="LPA236" s="132"/>
      <c r="LPB236" s="132"/>
      <c r="LPC236" s="132"/>
      <c r="LPD236" s="132"/>
      <c r="LPE236" s="132"/>
      <c r="LPF236" s="132"/>
      <c r="LPG236" s="132"/>
      <c r="LPH236" s="132"/>
      <c r="LPI236" s="132"/>
      <c r="LPJ236" s="132"/>
      <c r="LPK236" s="132"/>
      <c r="LPL236" s="132"/>
      <c r="LPM236" s="132"/>
      <c r="LPN236" s="132"/>
      <c r="LPO236" s="132"/>
      <c r="LPP236" s="132"/>
      <c r="LPQ236" s="132"/>
      <c r="LPR236" s="132"/>
      <c r="LPS236" s="132"/>
      <c r="LPT236" s="132"/>
      <c r="LPU236" s="132"/>
      <c r="LPV236" s="132"/>
      <c r="LPW236" s="132"/>
      <c r="LPX236" s="132"/>
      <c r="LPY236" s="132"/>
      <c r="LPZ236" s="132"/>
      <c r="LQA236" s="132"/>
      <c r="LQB236" s="132"/>
      <c r="LQC236" s="132"/>
      <c r="LQD236" s="132"/>
      <c r="LQE236" s="132"/>
      <c r="LQF236" s="132"/>
      <c r="LQG236" s="132"/>
      <c r="LQH236" s="132"/>
      <c r="LQI236" s="132"/>
      <c r="LQJ236" s="132"/>
      <c r="LQK236" s="132"/>
      <c r="LQL236" s="132"/>
      <c r="LQM236" s="132"/>
      <c r="LQN236" s="132"/>
      <c r="LQO236" s="132"/>
      <c r="LQP236" s="132"/>
      <c r="LQQ236" s="132"/>
      <c r="LQR236" s="132"/>
      <c r="LQS236" s="132"/>
      <c r="LQT236" s="132"/>
      <c r="LQU236" s="132"/>
      <c r="LQV236" s="132"/>
      <c r="LQW236" s="132"/>
      <c r="LQX236" s="132"/>
      <c r="LQY236" s="132"/>
      <c r="LQZ236" s="132"/>
      <c r="LRA236" s="132"/>
      <c r="LRB236" s="132"/>
      <c r="LRC236" s="132"/>
      <c r="LRD236" s="132"/>
      <c r="LRE236" s="132"/>
      <c r="LRF236" s="132"/>
      <c r="LRG236" s="132"/>
      <c r="LRH236" s="132"/>
      <c r="LRI236" s="132"/>
      <c r="LRJ236" s="132"/>
      <c r="LRK236" s="132"/>
      <c r="LRL236" s="132"/>
      <c r="LRM236" s="132"/>
      <c r="LRN236" s="132"/>
      <c r="LRO236" s="132"/>
      <c r="LRP236" s="132"/>
      <c r="LRQ236" s="132"/>
      <c r="LRR236" s="132"/>
      <c r="LRS236" s="132"/>
      <c r="LRT236" s="132"/>
      <c r="LRU236" s="132"/>
      <c r="LRV236" s="132"/>
      <c r="LRW236" s="132"/>
      <c r="LRX236" s="132"/>
      <c r="LRY236" s="132"/>
      <c r="LRZ236" s="132"/>
      <c r="LSA236" s="132"/>
      <c r="LSB236" s="132"/>
      <c r="LSC236" s="132"/>
      <c r="LSD236" s="132"/>
      <c r="LSE236" s="132"/>
      <c r="LSF236" s="132"/>
      <c r="LSG236" s="132"/>
      <c r="LSH236" s="132"/>
      <c r="LSI236" s="132"/>
      <c r="LSJ236" s="132"/>
      <c r="LSK236" s="132"/>
      <c r="LSL236" s="132"/>
      <c r="LSM236" s="132"/>
      <c r="LSN236" s="132"/>
      <c r="LSO236" s="132"/>
      <c r="LSP236" s="132"/>
      <c r="LSQ236" s="132"/>
      <c r="LSR236" s="132"/>
      <c r="LSS236" s="132"/>
      <c r="LST236" s="132"/>
      <c r="LSU236" s="132"/>
      <c r="LSV236" s="132"/>
      <c r="LSW236" s="132"/>
      <c r="LSX236" s="132"/>
      <c r="LSY236" s="132"/>
      <c r="LSZ236" s="132"/>
      <c r="LTA236" s="132"/>
      <c r="LTB236" s="132"/>
      <c r="LTC236" s="132"/>
      <c r="LTD236" s="132"/>
      <c r="LTE236" s="132"/>
      <c r="LTF236" s="132"/>
      <c r="LTG236" s="132"/>
      <c r="LTH236" s="132"/>
      <c r="LTI236" s="132"/>
      <c r="LTJ236" s="132"/>
      <c r="LTK236" s="132"/>
      <c r="LTL236" s="132"/>
      <c r="LTM236" s="132"/>
      <c r="LTN236" s="132"/>
      <c r="LTO236" s="132"/>
      <c r="LTP236" s="132"/>
      <c r="LTQ236" s="132"/>
      <c r="LTR236" s="132"/>
      <c r="LTS236" s="132"/>
      <c r="LTT236" s="132"/>
      <c r="LTU236" s="132"/>
      <c r="LTV236" s="132"/>
      <c r="LTW236" s="132"/>
      <c r="LTX236" s="132"/>
      <c r="LTY236" s="132"/>
      <c r="LTZ236" s="132"/>
      <c r="LUA236" s="132"/>
      <c r="LUB236" s="132"/>
      <c r="LUC236" s="132"/>
      <c r="LUD236" s="132"/>
      <c r="LUE236" s="132"/>
      <c r="LUF236" s="132"/>
      <c r="LUG236" s="132"/>
      <c r="LUH236" s="132"/>
      <c r="LUI236" s="132"/>
      <c r="LUJ236" s="132"/>
      <c r="LUK236" s="132"/>
      <c r="LUL236" s="132"/>
      <c r="LUM236" s="132"/>
      <c r="LUN236" s="132"/>
      <c r="LUO236" s="132"/>
      <c r="LUP236" s="132"/>
      <c r="LUQ236" s="132"/>
      <c r="LUR236" s="132"/>
      <c r="LUS236" s="132"/>
      <c r="LUT236" s="132"/>
      <c r="LUU236" s="132"/>
      <c r="LUV236" s="132"/>
      <c r="LUW236" s="132"/>
      <c r="LUX236" s="132"/>
      <c r="LUY236" s="132"/>
      <c r="LUZ236" s="132"/>
      <c r="LVA236" s="132"/>
      <c r="LVB236" s="132"/>
      <c r="LVC236" s="132"/>
      <c r="LVD236" s="132"/>
      <c r="LVE236" s="132"/>
      <c r="LVF236" s="132"/>
      <c r="LVG236" s="132"/>
      <c r="LVH236" s="132"/>
      <c r="LVI236" s="132"/>
      <c r="LVJ236" s="132"/>
      <c r="LVK236" s="132"/>
      <c r="LVL236" s="132"/>
      <c r="LVM236" s="132"/>
      <c r="LVN236" s="132"/>
      <c r="LVO236" s="132"/>
      <c r="LVP236" s="132"/>
      <c r="LVQ236" s="132"/>
      <c r="LVR236" s="132"/>
      <c r="LVS236" s="132"/>
      <c r="LVT236" s="132"/>
      <c r="LVU236" s="132"/>
      <c r="LVV236" s="132"/>
      <c r="LVW236" s="132"/>
      <c r="LVX236" s="132"/>
      <c r="LVY236" s="132"/>
      <c r="LVZ236" s="132"/>
      <c r="LWA236" s="132"/>
      <c r="LWB236" s="132"/>
      <c r="LWC236" s="132"/>
      <c r="LWD236" s="132"/>
      <c r="LWE236" s="132"/>
      <c r="LWF236" s="132"/>
      <c r="LWG236" s="132"/>
      <c r="LWH236" s="132"/>
      <c r="LWI236" s="132"/>
      <c r="LWJ236" s="132"/>
      <c r="LWK236" s="132"/>
      <c r="LWL236" s="132"/>
      <c r="LWM236" s="132"/>
      <c r="LWN236" s="132"/>
      <c r="LWO236" s="132"/>
      <c r="LWP236" s="132"/>
      <c r="LWQ236" s="132"/>
      <c r="LWR236" s="132"/>
      <c r="LWS236" s="132"/>
      <c r="LWT236" s="132"/>
      <c r="LWU236" s="132"/>
      <c r="LWV236" s="132"/>
      <c r="LWW236" s="132"/>
      <c r="LWX236" s="132"/>
      <c r="LWY236" s="132"/>
      <c r="LWZ236" s="132"/>
      <c r="LXA236" s="132"/>
      <c r="LXB236" s="132"/>
      <c r="LXC236" s="132"/>
      <c r="LXD236" s="132"/>
      <c r="LXE236" s="132"/>
      <c r="LXF236" s="132"/>
      <c r="LXG236" s="132"/>
      <c r="LXH236" s="132"/>
      <c r="LXI236" s="132"/>
      <c r="LXJ236" s="132"/>
      <c r="LXK236" s="132"/>
      <c r="LXL236" s="132"/>
      <c r="LXM236" s="132"/>
      <c r="LXN236" s="132"/>
      <c r="LXO236" s="132"/>
      <c r="LXP236" s="132"/>
      <c r="LXQ236" s="132"/>
      <c r="LXR236" s="132"/>
      <c r="LXS236" s="132"/>
      <c r="LXT236" s="132"/>
      <c r="LXU236" s="132"/>
      <c r="LXV236" s="132"/>
      <c r="LXW236" s="132"/>
      <c r="LXX236" s="132"/>
      <c r="LXY236" s="132"/>
      <c r="LXZ236" s="132"/>
      <c r="LYA236" s="132"/>
      <c r="LYB236" s="132"/>
      <c r="LYC236" s="132"/>
      <c r="LYD236" s="132"/>
      <c r="LYE236" s="132"/>
      <c r="LYF236" s="132"/>
      <c r="LYG236" s="132"/>
      <c r="LYH236" s="132"/>
      <c r="LYI236" s="132"/>
      <c r="LYJ236" s="132"/>
      <c r="LYK236" s="132"/>
      <c r="LYL236" s="132"/>
      <c r="LYM236" s="132"/>
      <c r="LYN236" s="132"/>
      <c r="LYO236" s="132"/>
      <c r="LYP236" s="132"/>
      <c r="LYQ236" s="132"/>
      <c r="LYR236" s="132"/>
      <c r="LYS236" s="132"/>
      <c r="LYT236" s="132"/>
      <c r="LYU236" s="132"/>
      <c r="LYV236" s="132"/>
      <c r="LYW236" s="132"/>
      <c r="LYX236" s="132"/>
      <c r="LYY236" s="132"/>
      <c r="LYZ236" s="132"/>
      <c r="LZA236" s="132"/>
      <c r="LZB236" s="132"/>
      <c r="LZC236" s="132"/>
      <c r="LZD236" s="132"/>
      <c r="LZE236" s="132"/>
      <c r="LZF236" s="132"/>
      <c r="LZG236" s="132"/>
      <c r="LZH236" s="132"/>
      <c r="LZI236" s="132"/>
      <c r="LZJ236" s="132"/>
      <c r="LZK236" s="132"/>
      <c r="LZL236" s="132"/>
      <c r="LZM236" s="132"/>
      <c r="LZN236" s="132"/>
      <c r="LZO236" s="132"/>
      <c r="LZP236" s="132"/>
      <c r="LZQ236" s="132"/>
      <c r="LZR236" s="132"/>
      <c r="LZS236" s="132"/>
      <c r="LZT236" s="132"/>
      <c r="LZU236" s="132"/>
      <c r="LZV236" s="132"/>
      <c r="LZW236" s="132"/>
      <c r="LZX236" s="132"/>
      <c r="LZY236" s="132"/>
      <c r="LZZ236" s="132"/>
      <c r="MAA236" s="132"/>
      <c r="MAB236" s="132"/>
      <c r="MAC236" s="132"/>
      <c r="MAD236" s="132"/>
      <c r="MAE236" s="132"/>
      <c r="MAF236" s="132"/>
      <c r="MAG236" s="132"/>
      <c r="MAH236" s="132"/>
      <c r="MAI236" s="132"/>
      <c r="MAJ236" s="132"/>
      <c r="MAK236" s="132"/>
      <c r="MAL236" s="132"/>
      <c r="MAM236" s="132"/>
      <c r="MAN236" s="132"/>
      <c r="MAO236" s="132"/>
      <c r="MAP236" s="132"/>
      <c r="MAQ236" s="132"/>
      <c r="MAR236" s="132"/>
      <c r="MAS236" s="132"/>
      <c r="MAT236" s="132"/>
      <c r="MAU236" s="132"/>
      <c r="MAV236" s="132"/>
      <c r="MAW236" s="132"/>
      <c r="MAX236" s="132"/>
      <c r="MAY236" s="132"/>
      <c r="MAZ236" s="132"/>
      <c r="MBA236" s="132"/>
      <c r="MBB236" s="132"/>
      <c r="MBC236" s="132"/>
      <c r="MBD236" s="132"/>
      <c r="MBE236" s="132"/>
      <c r="MBF236" s="132"/>
      <c r="MBG236" s="132"/>
      <c r="MBH236" s="132"/>
      <c r="MBI236" s="132"/>
      <c r="MBJ236" s="132"/>
      <c r="MBK236" s="132"/>
      <c r="MBL236" s="132"/>
      <c r="MBM236" s="132"/>
      <c r="MBN236" s="132"/>
      <c r="MBO236" s="132"/>
      <c r="MBP236" s="132"/>
      <c r="MBQ236" s="132"/>
      <c r="MBR236" s="132"/>
      <c r="MBS236" s="132"/>
      <c r="MBT236" s="132"/>
      <c r="MBU236" s="132"/>
      <c r="MBV236" s="132"/>
      <c r="MBW236" s="132"/>
      <c r="MBX236" s="132"/>
      <c r="MBY236" s="132"/>
      <c r="MBZ236" s="132"/>
      <c r="MCA236" s="132"/>
      <c r="MCB236" s="132"/>
      <c r="MCC236" s="132"/>
      <c r="MCD236" s="132"/>
      <c r="MCE236" s="132"/>
      <c r="MCF236" s="132"/>
      <c r="MCG236" s="132"/>
      <c r="MCH236" s="132"/>
      <c r="MCI236" s="132"/>
      <c r="MCJ236" s="132"/>
      <c r="MCK236" s="132"/>
      <c r="MCL236" s="132"/>
      <c r="MCM236" s="132"/>
      <c r="MCN236" s="132"/>
      <c r="MCO236" s="132"/>
      <c r="MCP236" s="132"/>
      <c r="MCQ236" s="132"/>
      <c r="MCR236" s="132"/>
      <c r="MCS236" s="132"/>
      <c r="MCT236" s="132"/>
      <c r="MCU236" s="132"/>
      <c r="MCV236" s="132"/>
      <c r="MCW236" s="132"/>
      <c r="MCX236" s="132"/>
      <c r="MCY236" s="132"/>
      <c r="MCZ236" s="132"/>
      <c r="MDA236" s="132"/>
      <c r="MDB236" s="132"/>
      <c r="MDC236" s="132"/>
      <c r="MDD236" s="132"/>
      <c r="MDE236" s="132"/>
      <c r="MDF236" s="132"/>
      <c r="MDG236" s="132"/>
      <c r="MDH236" s="132"/>
      <c r="MDI236" s="132"/>
      <c r="MDJ236" s="132"/>
      <c r="MDK236" s="132"/>
      <c r="MDL236" s="132"/>
      <c r="MDM236" s="132"/>
      <c r="MDN236" s="132"/>
      <c r="MDO236" s="132"/>
      <c r="MDP236" s="132"/>
      <c r="MDQ236" s="132"/>
      <c r="MDR236" s="132"/>
      <c r="MDS236" s="132"/>
      <c r="MDT236" s="132"/>
      <c r="MDU236" s="132"/>
      <c r="MDV236" s="132"/>
      <c r="MDW236" s="132"/>
      <c r="MDX236" s="132"/>
      <c r="MDY236" s="132"/>
      <c r="MDZ236" s="132"/>
      <c r="MEA236" s="132"/>
      <c r="MEB236" s="132"/>
      <c r="MEC236" s="132"/>
      <c r="MED236" s="132"/>
      <c r="MEE236" s="132"/>
      <c r="MEF236" s="132"/>
      <c r="MEG236" s="132"/>
      <c r="MEH236" s="132"/>
      <c r="MEI236" s="132"/>
      <c r="MEJ236" s="132"/>
      <c r="MEK236" s="132"/>
      <c r="MEL236" s="132"/>
      <c r="MEM236" s="132"/>
      <c r="MEN236" s="132"/>
      <c r="MEO236" s="132"/>
      <c r="MEP236" s="132"/>
      <c r="MEQ236" s="132"/>
      <c r="MER236" s="132"/>
      <c r="MES236" s="132"/>
      <c r="MET236" s="132"/>
      <c r="MEU236" s="132"/>
      <c r="MEV236" s="132"/>
      <c r="MEW236" s="132"/>
      <c r="MEX236" s="132"/>
      <c r="MEY236" s="132"/>
      <c r="MEZ236" s="132"/>
      <c r="MFA236" s="132"/>
      <c r="MFB236" s="132"/>
      <c r="MFC236" s="132"/>
      <c r="MFD236" s="132"/>
      <c r="MFE236" s="132"/>
      <c r="MFF236" s="132"/>
      <c r="MFG236" s="132"/>
      <c r="MFH236" s="132"/>
      <c r="MFI236" s="132"/>
      <c r="MFJ236" s="132"/>
      <c r="MFK236" s="132"/>
      <c r="MFL236" s="132"/>
      <c r="MFM236" s="132"/>
      <c r="MFN236" s="132"/>
      <c r="MFO236" s="132"/>
      <c r="MFP236" s="132"/>
      <c r="MFQ236" s="132"/>
      <c r="MFR236" s="132"/>
      <c r="MFS236" s="132"/>
      <c r="MFT236" s="132"/>
      <c r="MFU236" s="132"/>
      <c r="MFV236" s="132"/>
      <c r="MFW236" s="132"/>
      <c r="MFX236" s="132"/>
      <c r="MFY236" s="132"/>
      <c r="MFZ236" s="132"/>
      <c r="MGA236" s="132"/>
      <c r="MGB236" s="132"/>
      <c r="MGC236" s="132"/>
      <c r="MGD236" s="132"/>
      <c r="MGE236" s="132"/>
      <c r="MGF236" s="132"/>
      <c r="MGG236" s="132"/>
      <c r="MGH236" s="132"/>
      <c r="MGI236" s="132"/>
      <c r="MGJ236" s="132"/>
      <c r="MGK236" s="132"/>
      <c r="MGL236" s="132"/>
      <c r="MGM236" s="132"/>
      <c r="MGN236" s="132"/>
      <c r="MGO236" s="132"/>
      <c r="MGP236" s="132"/>
      <c r="MGQ236" s="132"/>
      <c r="MGR236" s="132"/>
      <c r="MGS236" s="132"/>
      <c r="MGT236" s="132"/>
      <c r="MGU236" s="132"/>
      <c r="MGV236" s="132"/>
      <c r="MGW236" s="132"/>
      <c r="MGX236" s="132"/>
      <c r="MGY236" s="132"/>
      <c r="MGZ236" s="132"/>
      <c r="MHA236" s="132"/>
      <c r="MHB236" s="132"/>
      <c r="MHC236" s="132"/>
      <c r="MHD236" s="132"/>
      <c r="MHE236" s="132"/>
      <c r="MHF236" s="132"/>
      <c r="MHG236" s="132"/>
      <c r="MHH236" s="132"/>
      <c r="MHI236" s="132"/>
      <c r="MHJ236" s="132"/>
      <c r="MHK236" s="132"/>
      <c r="MHL236" s="132"/>
      <c r="MHM236" s="132"/>
      <c r="MHN236" s="132"/>
      <c r="MHO236" s="132"/>
      <c r="MHP236" s="132"/>
      <c r="MHQ236" s="132"/>
      <c r="MHR236" s="132"/>
      <c r="MHS236" s="132"/>
      <c r="MHT236" s="132"/>
      <c r="MHU236" s="132"/>
      <c r="MHV236" s="132"/>
      <c r="MHW236" s="132"/>
      <c r="MHX236" s="132"/>
      <c r="MHY236" s="132"/>
      <c r="MHZ236" s="132"/>
      <c r="MIA236" s="132"/>
      <c r="MIB236" s="132"/>
      <c r="MIC236" s="132"/>
      <c r="MID236" s="132"/>
      <c r="MIE236" s="132"/>
      <c r="MIF236" s="132"/>
      <c r="MIG236" s="132"/>
      <c r="MIH236" s="132"/>
      <c r="MII236" s="132"/>
      <c r="MIJ236" s="132"/>
      <c r="MIK236" s="132"/>
      <c r="MIL236" s="132"/>
      <c r="MIM236" s="132"/>
      <c r="MIN236" s="132"/>
      <c r="MIO236" s="132"/>
      <c r="MIP236" s="132"/>
      <c r="MIQ236" s="132"/>
      <c r="MIR236" s="132"/>
      <c r="MIS236" s="132"/>
      <c r="MIT236" s="132"/>
      <c r="MIU236" s="132"/>
      <c r="MIV236" s="132"/>
      <c r="MIW236" s="132"/>
      <c r="MIX236" s="132"/>
      <c r="MIY236" s="132"/>
      <c r="MIZ236" s="132"/>
      <c r="MJA236" s="132"/>
      <c r="MJB236" s="132"/>
      <c r="MJC236" s="132"/>
      <c r="MJD236" s="132"/>
      <c r="MJE236" s="132"/>
      <c r="MJF236" s="132"/>
      <c r="MJG236" s="132"/>
      <c r="MJH236" s="132"/>
      <c r="MJI236" s="132"/>
      <c r="MJJ236" s="132"/>
      <c r="MJK236" s="132"/>
      <c r="MJL236" s="132"/>
      <c r="MJM236" s="132"/>
      <c r="MJN236" s="132"/>
      <c r="MJO236" s="132"/>
      <c r="MJP236" s="132"/>
      <c r="MJQ236" s="132"/>
      <c r="MJR236" s="132"/>
      <c r="MJS236" s="132"/>
      <c r="MJT236" s="132"/>
      <c r="MJU236" s="132"/>
      <c r="MJV236" s="132"/>
      <c r="MJW236" s="132"/>
      <c r="MJX236" s="132"/>
      <c r="MJY236" s="132"/>
      <c r="MJZ236" s="132"/>
      <c r="MKA236" s="132"/>
      <c r="MKB236" s="132"/>
      <c r="MKC236" s="132"/>
      <c r="MKD236" s="132"/>
      <c r="MKE236" s="132"/>
      <c r="MKF236" s="132"/>
      <c r="MKG236" s="132"/>
      <c r="MKH236" s="132"/>
      <c r="MKI236" s="132"/>
      <c r="MKJ236" s="132"/>
      <c r="MKK236" s="132"/>
      <c r="MKL236" s="132"/>
      <c r="MKM236" s="132"/>
      <c r="MKN236" s="132"/>
      <c r="MKO236" s="132"/>
      <c r="MKP236" s="132"/>
      <c r="MKQ236" s="132"/>
      <c r="MKR236" s="132"/>
      <c r="MKS236" s="132"/>
      <c r="MKT236" s="132"/>
      <c r="MKU236" s="132"/>
      <c r="MKV236" s="132"/>
      <c r="MKW236" s="132"/>
      <c r="MKX236" s="132"/>
      <c r="MKY236" s="132"/>
      <c r="MKZ236" s="132"/>
      <c r="MLA236" s="132"/>
      <c r="MLB236" s="132"/>
      <c r="MLC236" s="132"/>
      <c r="MLD236" s="132"/>
      <c r="MLE236" s="132"/>
      <c r="MLF236" s="132"/>
      <c r="MLG236" s="132"/>
      <c r="MLH236" s="132"/>
      <c r="MLI236" s="132"/>
      <c r="MLJ236" s="132"/>
      <c r="MLK236" s="132"/>
      <c r="MLL236" s="132"/>
      <c r="MLM236" s="132"/>
      <c r="MLN236" s="132"/>
      <c r="MLO236" s="132"/>
      <c r="MLP236" s="132"/>
      <c r="MLQ236" s="132"/>
      <c r="MLR236" s="132"/>
      <c r="MLS236" s="132"/>
      <c r="MLT236" s="132"/>
      <c r="MLU236" s="132"/>
      <c r="MLV236" s="132"/>
      <c r="MLW236" s="132"/>
      <c r="MLX236" s="132"/>
      <c r="MLY236" s="132"/>
      <c r="MLZ236" s="132"/>
      <c r="MMA236" s="132"/>
      <c r="MMB236" s="132"/>
      <c r="MMC236" s="132"/>
      <c r="MMD236" s="132"/>
      <c r="MME236" s="132"/>
      <c r="MMF236" s="132"/>
      <c r="MMG236" s="132"/>
      <c r="MMH236" s="132"/>
      <c r="MMI236" s="132"/>
      <c r="MMJ236" s="132"/>
      <c r="MMK236" s="132"/>
      <c r="MML236" s="132"/>
      <c r="MMM236" s="132"/>
      <c r="MMN236" s="132"/>
      <c r="MMO236" s="132"/>
      <c r="MMP236" s="132"/>
      <c r="MMQ236" s="132"/>
      <c r="MMR236" s="132"/>
      <c r="MMS236" s="132"/>
      <c r="MMT236" s="132"/>
      <c r="MMU236" s="132"/>
      <c r="MMV236" s="132"/>
      <c r="MMW236" s="132"/>
      <c r="MMX236" s="132"/>
      <c r="MMY236" s="132"/>
      <c r="MMZ236" s="132"/>
      <c r="MNA236" s="132"/>
      <c r="MNB236" s="132"/>
      <c r="MNC236" s="132"/>
      <c r="MND236" s="132"/>
      <c r="MNE236" s="132"/>
      <c r="MNF236" s="132"/>
      <c r="MNG236" s="132"/>
      <c r="MNH236" s="132"/>
      <c r="MNI236" s="132"/>
      <c r="MNJ236" s="132"/>
      <c r="MNK236" s="132"/>
      <c r="MNL236" s="132"/>
      <c r="MNM236" s="132"/>
      <c r="MNN236" s="132"/>
      <c r="MNO236" s="132"/>
      <c r="MNP236" s="132"/>
      <c r="MNQ236" s="132"/>
      <c r="MNR236" s="132"/>
      <c r="MNS236" s="132"/>
      <c r="MNT236" s="132"/>
      <c r="MNU236" s="132"/>
      <c r="MNV236" s="132"/>
      <c r="MNW236" s="132"/>
      <c r="MNX236" s="132"/>
      <c r="MNY236" s="132"/>
      <c r="MNZ236" s="132"/>
      <c r="MOA236" s="132"/>
      <c r="MOB236" s="132"/>
      <c r="MOC236" s="132"/>
      <c r="MOD236" s="132"/>
      <c r="MOE236" s="132"/>
      <c r="MOF236" s="132"/>
      <c r="MOG236" s="132"/>
      <c r="MOH236" s="132"/>
      <c r="MOI236" s="132"/>
      <c r="MOJ236" s="132"/>
      <c r="MOK236" s="132"/>
      <c r="MOL236" s="132"/>
      <c r="MOM236" s="132"/>
      <c r="MON236" s="132"/>
      <c r="MOO236" s="132"/>
      <c r="MOP236" s="132"/>
      <c r="MOQ236" s="132"/>
      <c r="MOR236" s="132"/>
      <c r="MOS236" s="132"/>
      <c r="MOT236" s="132"/>
      <c r="MOU236" s="132"/>
      <c r="MOV236" s="132"/>
      <c r="MOW236" s="132"/>
      <c r="MOX236" s="132"/>
      <c r="MOY236" s="132"/>
      <c r="MOZ236" s="132"/>
      <c r="MPA236" s="132"/>
      <c r="MPB236" s="132"/>
      <c r="MPC236" s="132"/>
      <c r="MPD236" s="132"/>
      <c r="MPE236" s="132"/>
      <c r="MPF236" s="132"/>
      <c r="MPG236" s="132"/>
      <c r="MPH236" s="132"/>
      <c r="MPI236" s="132"/>
      <c r="MPJ236" s="132"/>
      <c r="MPK236" s="132"/>
      <c r="MPL236" s="132"/>
      <c r="MPM236" s="132"/>
      <c r="MPN236" s="132"/>
      <c r="MPO236" s="132"/>
      <c r="MPP236" s="132"/>
      <c r="MPQ236" s="132"/>
      <c r="MPR236" s="132"/>
      <c r="MPS236" s="132"/>
      <c r="MPT236" s="132"/>
      <c r="MPU236" s="132"/>
      <c r="MPV236" s="132"/>
      <c r="MPW236" s="132"/>
      <c r="MPX236" s="132"/>
      <c r="MPY236" s="132"/>
      <c r="MPZ236" s="132"/>
      <c r="MQA236" s="132"/>
      <c r="MQB236" s="132"/>
      <c r="MQC236" s="132"/>
      <c r="MQD236" s="132"/>
      <c r="MQE236" s="132"/>
      <c r="MQF236" s="132"/>
      <c r="MQG236" s="132"/>
      <c r="MQH236" s="132"/>
      <c r="MQI236" s="132"/>
      <c r="MQJ236" s="132"/>
      <c r="MQK236" s="132"/>
      <c r="MQL236" s="132"/>
      <c r="MQM236" s="132"/>
      <c r="MQN236" s="132"/>
      <c r="MQO236" s="132"/>
      <c r="MQP236" s="132"/>
      <c r="MQQ236" s="132"/>
      <c r="MQR236" s="132"/>
      <c r="MQS236" s="132"/>
      <c r="MQT236" s="132"/>
      <c r="MQU236" s="132"/>
      <c r="MQV236" s="132"/>
      <c r="MQW236" s="132"/>
      <c r="MQX236" s="132"/>
      <c r="MQY236" s="132"/>
      <c r="MQZ236" s="132"/>
      <c r="MRA236" s="132"/>
      <c r="MRB236" s="132"/>
      <c r="MRC236" s="132"/>
      <c r="MRD236" s="132"/>
      <c r="MRE236" s="132"/>
      <c r="MRF236" s="132"/>
      <c r="MRG236" s="132"/>
      <c r="MRH236" s="132"/>
      <c r="MRI236" s="132"/>
      <c r="MRJ236" s="132"/>
      <c r="MRK236" s="132"/>
      <c r="MRL236" s="132"/>
      <c r="MRM236" s="132"/>
      <c r="MRN236" s="132"/>
      <c r="MRO236" s="132"/>
      <c r="MRP236" s="132"/>
      <c r="MRQ236" s="132"/>
      <c r="MRR236" s="132"/>
      <c r="MRS236" s="132"/>
      <c r="MRT236" s="132"/>
      <c r="MRU236" s="132"/>
      <c r="MRV236" s="132"/>
      <c r="MRW236" s="132"/>
      <c r="MRX236" s="132"/>
      <c r="MRY236" s="132"/>
      <c r="MRZ236" s="132"/>
      <c r="MSA236" s="132"/>
      <c r="MSB236" s="132"/>
      <c r="MSC236" s="132"/>
      <c r="MSD236" s="132"/>
      <c r="MSE236" s="132"/>
      <c r="MSF236" s="132"/>
      <c r="MSG236" s="132"/>
      <c r="MSH236" s="132"/>
      <c r="MSI236" s="132"/>
      <c r="MSJ236" s="132"/>
      <c r="MSK236" s="132"/>
      <c r="MSL236" s="132"/>
      <c r="MSM236" s="132"/>
      <c r="MSN236" s="132"/>
      <c r="MSO236" s="132"/>
      <c r="MSP236" s="132"/>
      <c r="MSQ236" s="132"/>
      <c r="MSR236" s="132"/>
      <c r="MSS236" s="132"/>
      <c r="MST236" s="132"/>
      <c r="MSU236" s="132"/>
      <c r="MSV236" s="132"/>
      <c r="MSW236" s="132"/>
      <c r="MSX236" s="132"/>
      <c r="MSY236" s="132"/>
      <c r="MSZ236" s="132"/>
      <c r="MTA236" s="132"/>
      <c r="MTB236" s="132"/>
      <c r="MTC236" s="132"/>
      <c r="MTD236" s="132"/>
      <c r="MTE236" s="132"/>
      <c r="MTF236" s="132"/>
      <c r="MTG236" s="132"/>
      <c r="MTH236" s="132"/>
      <c r="MTI236" s="132"/>
      <c r="MTJ236" s="132"/>
      <c r="MTK236" s="132"/>
      <c r="MTL236" s="132"/>
      <c r="MTM236" s="132"/>
      <c r="MTN236" s="132"/>
      <c r="MTO236" s="132"/>
      <c r="MTP236" s="132"/>
      <c r="MTQ236" s="132"/>
      <c r="MTR236" s="132"/>
      <c r="MTS236" s="132"/>
      <c r="MTT236" s="132"/>
      <c r="MTU236" s="132"/>
      <c r="MTV236" s="132"/>
      <c r="MTW236" s="132"/>
      <c r="MTX236" s="132"/>
      <c r="MTY236" s="132"/>
      <c r="MTZ236" s="132"/>
      <c r="MUA236" s="132"/>
      <c r="MUB236" s="132"/>
      <c r="MUC236" s="132"/>
      <c r="MUD236" s="132"/>
      <c r="MUE236" s="132"/>
      <c r="MUF236" s="132"/>
      <c r="MUG236" s="132"/>
      <c r="MUH236" s="132"/>
      <c r="MUI236" s="132"/>
      <c r="MUJ236" s="132"/>
      <c r="MUK236" s="132"/>
      <c r="MUL236" s="132"/>
      <c r="MUM236" s="132"/>
      <c r="MUN236" s="132"/>
      <c r="MUO236" s="132"/>
      <c r="MUP236" s="132"/>
      <c r="MUQ236" s="132"/>
      <c r="MUR236" s="132"/>
      <c r="MUS236" s="132"/>
      <c r="MUT236" s="132"/>
      <c r="MUU236" s="132"/>
      <c r="MUV236" s="132"/>
      <c r="MUW236" s="132"/>
      <c r="MUX236" s="132"/>
      <c r="MUY236" s="132"/>
      <c r="MUZ236" s="132"/>
      <c r="MVA236" s="132"/>
      <c r="MVB236" s="132"/>
      <c r="MVC236" s="132"/>
      <c r="MVD236" s="132"/>
      <c r="MVE236" s="132"/>
      <c r="MVF236" s="132"/>
      <c r="MVG236" s="132"/>
      <c r="MVH236" s="132"/>
      <c r="MVI236" s="132"/>
      <c r="MVJ236" s="132"/>
      <c r="MVK236" s="132"/>
      <c r="MVL236" s="132"/>
      <c r="MVM236" s="132"/>
      <c r="MVN236" s="132"/>
      <c r="MVO236" s="132"/>
      <c r="MVP236" s="132"/>
      <c r="MVQ236" s="132"/>
      <c r="MVR236" s="132"/>
      <c r="MVS236" s="132"/>
      <c r="MVT236" s="132"/>
      <c r="MVU236" s="132"/>
      <c r="MVV236" s="132"/>
      <c r="MVW236" s="132"/>
      <c r="MVX236" s="132"/>
      <c r="MVY236" s="132"/>
      <c r="MVZ236" s="132"/>
      <c r="MWA236" s="132"/>
      <c r="MWB236" s="132"/>
      <c r="MWC236" s="132"/>
      <c r="MWD236" s="132"/>
      <c r="MWE236" s="132"/>
      <c r="MWF236" s="132"/>
      <c r="MWG236" s="132"/>
      <c r="MWH236" s="132"/>
      <c r="MWI236" s="132"/>
      <c r="MWJ236" s="132"/>
      <c r="MWK236" s="132"/>
      <c r="MWL236" s="132"/>
      <c r="MWM236" s="132"/>
      <c r="MWN236" s="132"/>
      <c r="MWO236" s="132"/>
      <c r="MWP236" s="132"/>
      <c r="MWQ236" s="132"/>
      <c r="MWR236" s="132"/>
      <c r="MWS236" s="132"/>
      <c r="MWT236" s="132"/>
      <c r="MWU236" s="132"/>
      <c r="MWV236" s="132"/>
      <c r="MWW236" s="132"/>
      <c r="MWX236" s="132"/>
      <c r="MWY236" s="132"/>
      <c r="MWZ236" s="132"/>
      <c r="MXA236" s="132"/>
      <c r="MXB236" s="132"/>
      <c r="MXC236" s="132"/>
      <c r="MXD236" s="132"/>
      <c r="MXE236" s="132"/>
      <c r="MXF236" s="132"/>
      <c r="MXG236" s="132"/>
      <c r="MXH236" s="132"/>
      <c r="MXI236" s="132"/>
      <c r="MXJ236" s="132"/>
      <c r="MXK236" s="132"/>
      <c r="MXL236" s="132"/>
      <c r="MXM236" s="132"/>
      <c r="MXN236" s="132"/>
      <c r="MXO236" s="132"/>
      <c r="MXP236" s="132"/>
      <c r="MXQ236" s="132"/>
      <c r="MXR236" s="132"/>
      <c r="MXS236" s="132"/>
      <c r="MXT236" s="132"/>
      <c r="MXU236" s="132"/>
      <c r="MXV236" s="132"/>
      <c r="MXW236" s="132"/>
      <c r="MXX236" s="132"/>
      <c r="MXY236" s="132"/>
      <c r="MXZ236" s="132"/>
      <c r="MYA236" s="132"/>
      <c r="MYB236" s="132"/>
      <c r="MYC236" s="132"/>
      <c r="MYD236" s="132"/>
      <c r="MYE236" s="132"/>
      <c r="MYF236" s="132"/>
      <c r="MYG236" s="132"/>
      <c r="MYH236" s="132"/>
      <c r="MYI236" s="132"/>
      <c r="MYJ236" s="132"/>
      <c r="MYK236" s="132"/>
      <c r="MYL236" s="132"/>
      <c r="MYM236" s="132"/>
      <c r="MYN236" s="132"/>
      <c r="MYO236" s="132"/>
      <c r="MYP236" s="132"/>
      <c r="MYQ236" s="132"/>
      <c r="MYR236" s="132"/>
      <c r="MYS236" s="132"/>
      <c r="MYT236" s="132"/>
      <c r="MYU236" s="132"/>
      <c r="MYV236" s="132"/>
      <c r="MYW236" s="132"/>
      <c r="MYX236" s="132"/>
      <c r="MYY236" s="132"/>
      <c r="MYZ236" s="132"/>
      <c r="MZA236" s="132"/>
      <c r="MZB236" s="132"/>
      <c r="MZC236" s="132"/>
      <c r="MZD236" s="132"/>
      <c r="MZE236" s="132"/>
      <c r="MZF236" s="132"/>
      <c r="MZG236" s="132"/>
      <c r="MZH236" s="132"/>
      <c r="MZI236" s="132"/>
      <c r="MZJ236" s="132"/>
      <c r="MZK236" s="132"/>
      <c r="MZL236" s="132"/>
      <c r="MZM236" s="132"/>
      <c r="MZN236" s="132"/>
      <c r="MZO236" s="132"/>
      <c r="MZP236" s="132"/>
      <c r="MZQ236" s="132"/>
      <c r="MZR236" s="132"/>
      <c r="MZS236" s="132"/>
      <c r="MZT236" s="132"/>
      <c r="MZU236" s="132"/>
      <c r="MZV236" s="132"/>
      <c r="MZW236" s="132"/>
      <c r="MZX236" s="132"/>
      <c r="MZY236" s="132"/>
      <c r="MZZ236" s="132"/>
      <c r="NAA236" s="132"/>
      <c r="NAB236" s="132"/>
      <c r="NAC236" s="132"/>
      <c r="NAD236" s="132"/>
      <c r="NAE236" s="132"/>
      <c r="NAF236" s="132"/>
      <c r="NAG236" s="132"/>
      <c r="NAH236" s="132"/>
      <c r="NAI236" s="132"/>
      <c r="NAJ236" s="132"/>
      <c r="NAK236" s="132"/>
      <c r="NAL236" s="132"/>
      <c r="NAM236" s="132"/>
      <c r="NAN236" s="132"/>
      <c r="NAO236" s="132"/>
      <c r="NAP236" s="132"/>
      <c r="NAQ236" s="132"/>
      <c r="NAR236" s="132"/>
      <c r="NAS236" s="132"/>
      <c r="NAT236" s="132"/>
      <c r="NAU236" s="132"/>
      <c r="NAV236" s="132"/>
      <c r="NAW236" s="132"/>
      <c r="NAX236" s="132"/>
      <c r="NAY236" s="132"/>
      <c r="NAZ236" s="132"/>
      <c r="NBA236" s="132"/>
      <c r="NBB236" s="132"/>
      <c r="NBC236" s="132"/>
      <c r="NBD236" s="132"/>
      <c r="NBE236" s="132"/>
      <c r="NBF236" s="132"/>
      <c r="NBG236" s="132"/>
      <c r="NBH236" s="132"/>
      <c r="NBI236" s="132"/>
      <c r="NBJ236" s="132"/>
      <c r="NBK236" s="132"/>
      <c r="NBL236" s="132"/>
      <c r="NBM236" s="132"/>
      <c r="NBN236" s="132"/>
      <c r="NBO236" s="132"/>
      <c r="NBP236" s="132"/>
      <c r="NBQ236" s="132"/>
      <c r="NBR236" s="132"/>
      <c r="NBS236" s="132"/>
      <c r="NBT236" s="132"/>
      <c r="NBU236" s="132"/>
      <c r="NBV236" s="132"/>
      <c r="NBW236" s="132"/>
      <c r="NBX236" s="132"/>
      <c r="NBY236" s="132"/>
      <c r="NBZ236" s="132"/>
      <c r="NCA236" s="132"/>
      <c r="NCB236" s="132"/>
      <c r="NCC236" s="132"/>
      <c r="NCD236" s="132"/>
      <c r="NCE236" s="132"/>
      <c r="NCF236" s="132"/>
      <c r="NCG236" s="132"/>
      <c r="NCH236" s="132"/>
      <c r="NCI236" s="132"/>
      <c r="NCJ236" s="132"/>
      <c r="NCK236" s="132"/>
      <c r="NCL236" s="132"/>
      <c r="NCM236" s="132"/>
      <c r="NCN236" s="132"/>
      <c r="NCO236" s="132"/>
      <c r="NCP236" s="132"/>
      <c r="NCQ236" s="132"/>
      <c r="NCR236" s="132"/>
      <c r="NCS236" s="132"/>
      <c r="NCT236" s="132"/>
      <c r="NCU236" s="132"/>
      <c r="NCV236" s="132"/>
      <c r="NCW236" s="132"/>
      <c r="NCX236" s="132"/>
      <c r="NCY236" s="132"/>
      <c r="NCZ236" s="132"/>
      <c r="NDA236" s="132"/>
      <c r="NDB236" s="132"/>
      <c r="NDC236" s="132"/>
      <c r="NDD236" s="132"/>
      <c r="NDE236" s="132"/>
      <c r="NDF236" s="132"/>
      <c r="NDG236" s="132"/>
      <c r="NDH236" s="132"/>
      <c r="NDI236" s="132"/>
      <c r="NDJ236" s="132"/>
      <c r="NDK236" s="132"/>
      <c r="NDL236" s="132"/>
      <c r="NDM236" s="132"/>
      <c r="NDN236" s="132"/>
      <c r="NDO236" s="132"/>
      <c r="NDP236" s="132"/>
      <c r="NDQ236" s="132"/>
      <c r="NDR236" s="132"/>
      <c r="NDS236" s="132"/>
      <c r="NDT236" s="132"/>
      <c r="NDU236" s="132"/>
      <c r="NDV236" s="132"/>
      <c r="NDW236" s="132"/>
      <c r="NDX236" s="132"/>
      <c r="NDY236" s="132"/>
      <c r="NDZ236" s="132"/>
      <c r="NEA236" s="132"/>
      <c r="NEB236" s="132"/>
      <c r="NEC236" s="132"/>
      <c r="NED236" s="132"/>
      <c r="NEE236" s="132"/>
      <c r="NEF236" s="132"/>
      <c r="NEG236" s="132"/>
      <c r="NEH236" s="132"/>
      <c r="NEI236" s="132"/>
      <c r="NEJ236" s="132"/>
      <c r="NEK236" s="132"/>
      <c r="NEL236" s="132"/>
      <c r="NEM236" s="132"/>
      <c r="NEN236" s="132"/>
      <c r="NEO236" s="132"/>
      <c r="NEP236" s="132"/>
      <c r="NEQ236" s="132"/>
      <c r="NER236" s="132"/>
      <c r="NES236" s="132"/>
      <c r="NET236" s="132"/>
      <c r="NEU236" s="132"/>
      <c r="NEV236" s="132"/>
      <c r="NEW236" s="132"/>
      <c r="NEX236" s="132"/>
      <c r="NEY236" s="132"/>
      <c r="NEZ236" s="132"/>
      <c r="NFA236" s="132"/>
      <c r="NFB236" s="132"/>
      <c r="NFC236" s="132"/>
      <c r="NFD236" s="132"/>
      <c r="NFE236" s="132"/>
      <c r="NFF236" s="132"/>
      <c r="NFG236" s="132"/>
      <c r="NFH236" s="132"/>
      <c r="NFI236" s="132"/>
      <c r="NFJ236" s="132"/>
      <c r="NFK236" s="132"/>
      <c r="NFL236" s="132"/>
      <c r="NFM236" s="132"/>
      <c r="NFN236" s="132"/>
      <c r="NFO236" s="132"/>
      <c r="NFP236" s="132"/>
      <c r="NFQ236" s="132"/>
      <c r="NFR236" s="132"/>
      <c r="NFS236" s="132"/>
      <c r="NFT236" s="132"/>
      <c r="NFU236" s="132"/>
      <c r="NFV236" s="132"/>
      <c r="NFW236" s="132"/>
      <c r="NFX236" s="132"/>
      <c r="NFY236" s="132"/>
      <c r="NFZ236" s="132"/>
      <c r="NGA236" s="132"/>
      <c r="NGB236" s="132"/>
      <c r="NGC236" s="132"/>
      <c r="NGD236" s="132"/>
      <c r="NGE236" s="132"/>
      <c r="NGF236" s="132"/>
      <c r="NGG236" s="132"/>
      <c r="NGH236" s="132"/>
      <c r="NGI236" s="132"/>
      <c r="NGJ236" s="132"/>
      <c r="NGK236" s="132"/>
      <c r="NGL236" s="132"/>
      <c r="NGM236" s="132"/>
      <c r="NGN236" s="132"/>
      <c r="NGO236" s="132"/>
      <c r="NGP236" s="132"/>
      <c r="NGQ236" s="132"/>
      <c r="NGR236" s="132"/>
      <c r="NGS236" s="132"/>
      <c r="NGT236" s="132"/>
      <c r="NGU236" s="132"/>
      <c r="NGV236" s="132"/>
      <c r="NGW236" s="132"/>
      <c r="NGX236" s="132"/>
      <c r="NGY236" s="132"/>
      <c r="NGZ236" s="132"/>
      <c r="NHA236" s="132"/>
      <c r="NHB236" s="132"/>
      <c r="NHC236" s="132"/>
      <c r="NHD236" s="132"/>
      <c r="NHE236" s="132"/>
      <c r="NHF236" s="132"/>
      <c r="NHG236" s="132"/>
      <c r="NHH236" s="132"/>
      <c r="NHI236" s="132"/>
      <c r="NHJ236" s="132"/>
      <c r="NHK236" s="132"/>
      <c r="NHL236" s="132"/>
      <c r="NHM236" s="132"/>
      <c r="NHN236" s="132"/>
      <c r="NHO236" s="132"/>
      <c r="NHP236" s="132"/>
      <c r="NHQ236" s="132"/>
      <c r="NHR236" s="132"/>
      <c r="NHS236" s="132"/>
      <c r="NHT236" s="132"/>
      <c r="NHU236" s="132"/>
      <c r="NHV236" s="132"/>
      <c r="NHW236" s="132"/>
      <c r="NHX236" s="132"/>
      <c r="NHY236" s="132"/>
      <c r="NHZ236" s="132"/>
      <c r="NIA236" s="132"/>
      <c r="NIB236" s="132"/>
      <c r="NIC236" s="132"/>
      <c r="NID236" s="132"/>
      <c r="NIE236" s="132"/>
      <c r="NIF236" s="132"/>
      <c r="NIG236" s="132"/>
      <c r="NIH236" s="132"/>
      <c r="NII236" s="132"/>
      <c r="NIJ236" s="132"/>
      <c r="NIK236" s="132"/>
      <c r="NIL236" s="132"/>
      <c r="NIM236" s="132"/>
      <c r="NIN236" s="132"/>
      <c r="NIO236" s="132"/>
      <c r="NIP236" s="132"/>
      <c r="NIQ236" s="132"/>
      <c r="NIR236" s="132"/>
      <c r="NIS236" s="132"/>
      <c r="NIT236" s="132"/>
      <c r="NIU236" s="132"/>
      <c r="NIV236" s="132"/>
      <c r="NIW236" s="132"/>
      <c r="NIX236" s="132"/>
      <c r="NIY236" s="132"/>
      <c r="NIZ236" s="132"/>
      <c r="NJA236" s="132"/>
      <c r="NJB236" s="132"/>
      <c r="NJC236" s="132"/>
      <c r="NJD236" s="132"/>
      <c r="NJE236" s="132"/>
      <c r="NJF236" s="132"/>
      <c r="NJG236" s="132"/>
      <c r="NJH236" s="132"/>
      <c r="NJI236" s="132"/>
      <c r="NJJ236" s="132"/>
      <c r="NJK236" s="132"/>
      <c r="NJL236" s="132"/>
      <c r="NJM236" s="132"/>
      <c r="NJN236" s="132"/>
      <c r="NJO236" s="132"/>
      <c r="NJP236" s="132"/>
      <c r="NJQ236" s="132"/>
      <c r="NJR236" s="132"/>
      <c r="NJS236" s="132"/>
      <c r="NJT236" s="132"/>
      <c r="NJU236" s="132"/>
      <c r="NJV236" s="132"/>
      <c r="NJW236" s="132"/>
      <c r="NJX236" s="132"/>
      <c r="NJY236" s="132"/>
      <c r="NJZ236" s="132"/>
      <c r="NKA236" s="132"/>
      <c r="NKB236" s="132"/>
      <c r="NKC236" s="132"/>
      <c r="NKD236" s="132"/>
      <c r="NKE236" s="132"/>
      <c r="NKF236" s="132"/>
      <c r="NKG236" s="132"/>
      <c r="NKH236" s="132"/>
      <c r="NKI236" s="132"/>
      <c r="NKJ236" s="132"/>
      <c r="NKK236" s="132"/>
      <c r="NKL236" s="132"/>
      <c r="NKM236" s="132"/>
      <c r="NKN236" s="132"/>
      <c r="NKO236" s="132"/>
      <c r="NKP236" s="132"/>
      <c r="NKQ236" s="132"/>
      <c r="NKR236" s="132"/>
      <c r="NKS236" s="132"/>
      <c r="NKT236" s="132"/>
      <c r="NKU236" s="132"/>
      <c r="NKV236" s="132"/>
      <c r="NKW236" s="132"/>
      <c r="NKX236" s="132"/>
      <c r="NKY236" s="132"/>
      <c r="NKZ236" s="132"/>
      <c r="NLA236" s="132"/>
      <c r="NLB236" s="132"/>
      <c r="NLC236" s="132"/>
      <c r="NLD236" s="132"/>
      <c r="NLE236" s="132"/>
      <c r="NLF236" s="132"/>
      <c r="NLG236" s="132"/>
      <c r="NLH236" s="132"/>
      <c r="NLI236" s="132"/>
      <c r="NLJ236" s="132"/>
      <c r="NLK236" s="132"/>
      <c r="NLL236" s="132"/>
      <c r="NLM236" s="132"/>
      <c r="NLN236" s="132"/>
      <c r="NLO236" s="132"/>
      <c r="NLP236" s="132"/>
      <c r="NLQ236" s="132"/>
      <c r="NLR236" s="132"/>
      <c r="NLS236" s="132"/>
      <c r="NLT236" s="132"/>
      <c r="NLU236" s="132"/>
      <c r="NLV236" s="132"/>
      <c r="NLW236" s="132"/>
      <c r="NLX236" s="132"/>
      <c r="NLY236" s="132"/>
      <c r="NLZ236" s="132"/>
      <c r="NMA236" s="132"/>
      <c r="NMB236" s="132"/>
      <c r="NMC236" s="132"/>
      <c r="NMD236" s="132"/>
      <c r="NME236" s="132"/>
      <c r="NMF236" s="132"/>
      <c r="NMG236" s="132"/>
      <c r="NMH236" s="132"/>
      <c r="NMI236" s="132"/>
      <c r="NMJ236" s="132"/>
      <c r="NMK236" s="132"/>
      <c r="NML236" s="132"/>
      <c r="NMM236" s="132"/>
      <c r="NMN236" s="132"/>
      <c r="NMO236" s="132"/>
      <c r="NMP236" s="132"/>
      <c r="NMQ236" s="132"/>
      <c r="NMR236" s="132"/>
      <c r="NMS236" s="132"/>
      <c r="NMT236" s="132"/>
      <c r="NMU236" s="132"/>
      <c r="NMV236" s="132"/>
      <c r="NMW236" s="132"/>
      <c r="NMX236" s="132"/>
      <c r="NMY236" s="132"/>
      <c r="NMZ236" s="132"/>
      <c r="NNA236" s="132"/>
      <c r="NNB236" s="132"/>
      <c r="NNC236" s="132"/>
      <c r="NND236" s="132"/>
      <c r="NNE236" s="132"/>
      <c r="NNF236" s="132"/>
      <c r="NNG236" s="132"/>
      <c r="NNH236" s="132"/>
      <c r="NNI236" s="132"/>
      <c r="NNJ236" s="132"/>
      <c r="NNK236" s="132"/>
      <c r="NNL236" s="132"/>
      <c r="NNM236" s="132"/>
      <c r="NNN236" s="132"/>
      <c r="NNO236" s="132"/>
      <c r="NNP236" s="132"/>
      <c r="NNQ236" s="132"/>
      <c r="NNR236" s="132"/>
      <c r="NNS236" s="132"/>
      <c r="NNT236" s="132"/>
      <c r="NNU236" s="132"/>
      <c r="NNV236" s="132"/>
      <c r="NNW236" s="132"/>
      <c r="NNX236" s="132"/>
      <c r="NNY236" s="132"/>
      <c r="NNZ236" s="132"/>
      <c r="NOA236" s="132"/>
      <c r="NOB236" s="132"/>
      <c r="NOC236" s="132"/>
      <c r="NOD236" s="132"/>
      <c r="NOE236" s="132"/>
      <c r="NOF236" s="132"/>
      <c r="NOG236" s="132"/>
      <c r="NOH236" s="132"/>
      <c r="NOI236" s="132"/>
      <c r="NOJ236" s="132"/>
      <c r="NOK236" s="132"/>
      <c r="NOL236" s="132"/>
      <c r="NOM236" s="132"/>
      <c r="NON236" s="132"/>
      <c r="NOO236" s="132"/>
      <c r="NOP236" s="132"/>
      <c r="NOQ236" s="132"/>
      <c r="NOR236" s="132"/>
      <c r="NOS236" s="132"/>
      <c r="NOT236" s="132"/>
      <c r="NOU236" s="132"/>
      <c r="NOV236" s="132"/>
      <c r="NOW236" s="132"/>
      <c r="NOX236" s="132"/>
      <c r="NOY236" s="132"/>
      <c r="NOZ236" s="132"/>
      <c r="NPA236" s="132"/>
      <c r="NPB236" s="132"/>
      <c r="NPC236" s="132"/>
      <c r="NPD236" s="132"/>
      <c r="NPE236" s="132"/>
      <c r="NPF236" s="132"/>
      <c r="NPG236" s="132"/>
      <c r="NPH236" s="132"/>
      <c r="NPI236" s="132"/>
      <c r="NPJ236" s="132"/>
      <c r="NPK236" s="132"/>
      <c r="NPL236" s="132"/>
      <c r="NPM236" s="132"/>
      <c r="NPN236" s="132"/>
      <c r="NPO236" s="132"/>
      <c r="NPP236" s="132"/>
      <c r="NPQ236" s="132"/>
      <c r="NPR236" s="132"/>
      <c r="NPS236" s="132"/>
      <c r="NPT236" s="132"/>
      <c r="NPU236" s="132"/>
      <c r="NPV236" s="132"/>
      <c r="NPW236" s="132"/>
      <c r="NPX236" s="132"/>
      <c r="NPY236" s="132"/>
      <c r="NPZ236" s="132"/>
      <c r="NQA236" s="132"/>
      <c r="NQB236" s="132"/>
      <c r="NQC236" s="132"/>
      <c r="NQD236" s="132"/>
      <c r="NQE236" s="132"/>
      <c r="NQF236" s="132"/>
      <c r="NQG236" s="132"/>
      <c r="NQH236" s="132"/>
      <c r="NQI236" s="132"/>
      <c r="NQJ236" s="132"/>
      <c r="NQK236" s="132"/>
      <c r="NQL236" s="132"/>
      <c r="NQM236" s="132"/>
      <c r="NQN236" s="132"/>
      <c r="NQO236" s="132"/>
      <c r="NQP236" s="132"/>
      <c r="NQQ236" s="132"/>
      <c r="NQR236" s="132"/>
      <c r="NQS236" s="132"/>
      <c r="NQT236" s="132"/>
      <c r="NQU236" s="132"/>
      <c r="NQV236" s="132"/>
      <c r="NQW236" s="132"/>
      <c r="NQX236" s="132"/>
      <c r="NQY236" s="132"/>
      <c r="NQZ236" s="132"/>
      <c r="NRA236" s="132"/>
      <c r="NRB236" s="132"/>
      <c r="NRC236" s="132"/>
      <c r="NRD236" s="132"/>
      <c r="NRE236" s="132"/>
      <c r="NRF236" s="132"/>
      <c r="NRG236" s="132"/>
      <c r="NRH236" s="132"/>
      <c r="NRI236" s="132"/>
      <c r="NRJ236" s="132"/>
      <c r="NRK236" s="132"/>
      <c r="NRL236" s="132"/>
      <c r="NRM236" s="132"/>
      <c r="NRN236" s="132"/>
      <c r="NRO236" s="132"/>
      <c r="NRP236" s="132"/>
      <c r="NRQ236" s="132"/>
      <c r="NRR236" s="132"/>
      <c r="NRS236" s="132"/>
      <c r="NRT236" s="132"/>
      <c r="NRU236" s="132"/>
      <c r="NRV236" s="132"/>
      <c r="NRW236" s="132"/>
      <c r="NRX236" s="132"/>
      <c r="NRY236" s="132"/>
      <c r="NRZ236" s="132"/>
      <c r="NSA236" s="132"/>
      <c r="NSB236" s="132"/>
      <c r="NSC236" s="132"/>
      <c r="NSD236" s="132"/>
      <c r="NSE236" s="132"/>
      <c r="NSF236" s="132"/>
      <c r="NSG236" s="132"/>
      <c r="NSH236" s="132"/>
      <c r="NSI236" s="132"/>
      <c r="NSJ236" s="132"/>
      <c r="NSK236" s="132"/>
      <c r="NSL236" s="132"/>
      <c r="NSM236" s="132"/>
      <c r="NSN236" s="132"/>
      <c r="NSO236" s="132"/>
      <c r="NSP236" s="132"/>
      <c r="NSQ236" s="132"/>
      <c r="NSR236" s="132"/>
      <c r="NSS236" s="132"/>
      <c r="NST236" s="132"/>
      <c r="NSU236" s="132"/>
      <c r="NSV236" s="132"/>
      <c r="NSW236" s="132"/>
      <c r="NSX236" s="132"/>
      <c r="NSY236" s="132"/>
      <c r="NSZ236" s="132"/>
      <c r="NTA236" s="132"/>
      <c r="NTB236" s="132"/>
      <c r="NTC236" s="132"/>
      <c r="NTD236" s="132"/>
      <c r="NTE236" s="132"/>
      <c r="NTF236" s="132"/>
      <c r="NTG236" s="132"/>
      <c r="NTH236" s="132"/>
      <c r="NTI236" s="132"/>
      <c r="NTJ236" s="132"/>
      <c r="NTK236" s="132"/>
      <c r="NTL236" s="132"/>
      <c r="NTM236" s="132"/>
      <c r="NTN236" s="132"/>
      <c r="NTO236" s="132"/>
      <c r="NTP236" s="132"/>
      <c r="NTQ236" s="132"/>
      <c r="NTR236" s="132"/>
      <c r="NTS236" s="132"/>
      <c r="NTT236" s="132"/>
      <c r="NTU236" s="132"/>
      <c r="NTV236" s="132"/>
      <c r="NTW236" s="132"/>
      <c r="NTX236" s="132"/>
      <c r="NTY236" s="132"/>
      <c r="NTZ236" s="132"/>
      <c r="NUA236" s="132"/>
      <c r="NUB236" s="132"/>
      <c r="NUC236" s="132"/>
      <c r="NUD236" s="132"/>
      <c r="NUE236" s="132"/>
      <c r="NUF236" s="132"/>
      <c r="NUG236" s="132"/>
      <c r="NUH236" s="132"/>
      <c r="NUI236" s="132"/>
      <c r="NUJ236" s="132"/>
      <c r="NUK236" s="132"/>
      <c r="NUL236" s="132"/>
      <c r="NUM236" s="132"/>
      <c r="NUN236" s="132"/>
      <c r="NUO236" s="132"/>
      <c r="NUP236" s="132"/>
      <c r="NUQ236" s="132"/>
      <c r="NUR236" s="132"/>
      <c r="NUS236" s="132"/>
      <c r="NUT236" s="132"/>
      <c r="NUU236" s="132"/>
      <c r="NUV236" s="132"/>
      <c r="NUW236" s="132"/>
      <c r="NUX236" s="132"/>
      <c r="NUY236" s="132"/>
      <c r="NUZ236" s="132"/>
      <c r="NVA236" s="132"/>
      <c r="NVB236" s="132"/>
      <c r="NVC236" s="132"/>
      <c r="NVD236" s="132"/>
      <c r="NVE236" s="132"/>
      <c r="NVF236" s="132"/>
      <c r="NVG236" s="132"/>
      <c r="NVH236" s="132"/>
      <c r="NVI236" s="132"/>
      <c r="NVJ236" s="132"/>
      <c r="NVK236" s="132"/>
      <c r="NVL236" s="132"/>
      <c r="NVM236" s="132"/>
      <c r="NVN236" s="132"/>
      <c r="NVO236" s="132"/>
      <c r="NVP236" s="132"/>
      <c r="NVQ236" s="132"/>
      <c r="NVR236" s="132"/>
      <c r="NVS236" s="132"/>
      <c r="NVT236" s="132"/>
      <c r="NVU236" s="132"/>
      <c r="NVV236" s="132"/>
      <c r="NVW236" s="132"/>
      <c r="NVX236" s="132"/>
      <c r="NVY236" s="132"/>
      <c r="NVZ236" s="132"/>
      <c r="NWA236" s="132"/>
      <c r="NWB236" s="132"/>
      <c r="NWC236" s="132"/>
      <c r="NWD236" s="132"/>
      <c r="NWE236" s="132"/>
      <c r="NWF236" s="132"/>
      <c r="NWG236" s="132"/>
      <c r="NWH236" s="132"/>
      <c r="NWI236" s="132"/>
      <c r="NWJ236" s="132"/>
      <c r="NWK236" s="132"/>
      <c r="NWL236" s="132"/>
      <c r="NWM236" s="132"/>
      <c r="NWN236" s="132"/>
      <c r="NWO236" s="132"/>
      <c r="NWP236" s="132"/>
      <c r="NWQ236" s="132"/>
      <c r="NWR236" s="132"/>
      <c r="NWS236" s="132"/>
      <c r="NWT236" s="132"/>
      <c r="NWU236" s="132"/>
      <c r="NWV236" s="132"/>
      <c r="NWW236" s="132"/>
      <c r="NWX236" s="132"/>
      <c r="NWY236" s="132"/>
      <c r="NWZ236" s="132"/>
      <c r="NXA236" s="132"/>
      <c r="NXB236" s="132"/>
      <c r="NXC236" s="132"/>
      <c r="NXD236" s="132"/>
      <c r="NXE236" s="132"/>
      <c r="NXF236" s="132"/>
      <c r="NXG236" s="132"/>
      <c r="NXH236" s="132"/>
      <c r="NXI236" s="132"/>
      <c r="NXJ236" s="132"/>
      <c r="NXK236" s="132"/>
      <c r="NXL236" s="132"/>
      <c r="NXM236" s="132"/>
      <c r="NXN236" s="132"/>
      <c r="NXO236" s="132"/>
      <c r="NXP236" s="132"/>
      <c r="NXQ236" s="132"/>
      <c r="NXR236" s="132"/>
      <c r="NXS236" s="132"/>
      <c r="NXT236" s="132"/>
      <c r="NXU236" s="132"/>
      <c r="NXV236" s="132"/>
      <c r="NXW236" s="132"/>
      <c r="NXX236" s="132"/>
      <c r="NXY236" s="132"/>
      <c r="NXZ236" s="132"/>
      <c r="NYA236" s="132"/>
      <c r="NYB236" s="132"/>
      <c r="NYC236" s="132"/>
      <c r="NYD236" s="132"/>
      <c r="NYE236" s="132"/>
      <c r="NYF236" s="132"/>
      <c r="NYG236" s="132"/>
      <c r="NYH236" s="132"/>
      <c r="NYI236" s="132"/>
      <c r="NYJ236" s="132"/>
      <c r="NYK236" s="132"/>
      <c r="NYL236" s="132"/>
      <c r="NYM236" s="132"/>
      <c r="NYN236" s="132"/>
      <c r="NYO236" s="132"/>
      <c r="NYP236" s="132"/>
      <c r="NYQ236" s="132"/>
      <c r="NYR236" s="132"/>
      <c r="NYS236" s="132"/>
      <c r="NYT236" s="132"/>
      <c r="NYU236" s="132"/>
      <c r="NYV236" s="132"/>
      <c r="NYW236" s="132"/>
      <c r="NYX236" s="132"/>
      <c r="NYY236" s="132"/>
      <c r="NYZ236" s="132"/>
      <c r="NZA236" s="132"/>
      <c r="NZB236" s="132"/>
      <c r="NZC236" s="132"/>
      <c r="NZD236" s="132"/>
      <c r="NZE236" s="132"/>
      <c r="NZF236" s="132"/>
      <c r="NZG236" s="132"/>
      <c r="NZH236" s="132"/>
      <c r="NZI236" s="132"/>
      <c r="NZJ236" s="132"/>
      <c r="NZK236" s="132"/>
      <c r="NZL236" s="132"/>
      <c r="NZM236" s="132"/>
      <c r="NZN236" s="132"/>
      <c r="NZO236" s="132"/>
      <c r="NZP236" s="132"/>
      <c r="NZQ236" s="132"/>
      <c r="NZR236" s="132"/>
      <c r="NZS236" s="132"/>
      <c r="NZT236" s="132"/>
      <c r="NZU236" s="132"/>
      <c r="NZV236" s="132"/>
      <c r="NZW236" s="132"/>
      <c r="NZX236" s="132"/>
      <c r="NZY236" s="132"/>
      <c r="NZZ236" s="132"/>
      <c r="OAA236" s="132"/>
      <c r="OAB236" s="132"/>
      <c r="OAC236" s="132"/>
      <c r="OAD236" s="132"/>
      <c r="OAE236" s="132"/>
      <c r="OAF236" s="132"/>
      <c r="OAG236" s="132"/>
      <c r="OAH236" s="132"/>
      <c r="OAI236" s="132"/>
      <c r="OAJ236" s="132"/>
      <c r="OAK236" s="132"/>
      <c r="OAL236" s="132"/>
      <c r="OAM236" s="132"/>
      <c r="OAN236" s="132"/>
      <c r="OAO236" s="132"/>
      <c r="OAP236" s="132"/>
      <c r="OAQ236" s="132"/>
      <c r="OAR236" s="132"/>
      <c r="OAS236" s="132"/>
      <c r="OAT236" s="132"/>
      <c r="OAU236" s="132"/>
      <c r="OAV236" s="132"/>
      <c r="OAW236" s="132"/>
      <c r="OAX236" s="132"/>
      <c r="OAY236" s="132"/>
      <c r="OAZ236" s="132"/>
      <c r="OBA236" s="132"/>
      <c r="OBB236" s="132"/>
      <c r="OBC236" s="132"/>
      <c r="OBD236" s="132"/>
      <c r="OBE236" s="132"/>
      <c r="OBF236" s="132"/>
      <c r="OBG236" s="132"/>
      <c r="OBH236" s="132"/>
      <c r="OBI236" s="132"/>
      <c r="OBJ236" s="132"/>
      <c r="OBK236" s="132"/>
      <c r="OBL236" s="132"/>
      <c r="OBM236" s="132"/>
      <c r="OBN236" s="132"/>
      <c r="OBO236" s="132"/>
      <c r="OBP236" s="132"/>
      <c r="OBQ236" s="132"/>
      <c r="OBR236" s="132"/>
      <c r="OBS236" s="132"/>
      <c r="OBT236" s="132"/>
      <c r="OBU236" s="132"/>
      <c r="OBV236" s="132"/>
      <c r="OBW236" s="132"/>
      <c r="OBX236" s="132"/>
      <c r="OBY236" s="132"/>
      <c r="OBZ236" s="132"/>
      <c r="OCA236" s="132"/>
      <c r="OCB236" s="132"/>
      <c r="OCC236" s="132"/>
      <c r="OCD236" s="132"/>
      <c r="OCE236" s="132"/>
      <c r="OCF236" s="132"/>
      <c r="OCG236" s="132"/>
      <c r="OCH236" s="132"/>
      <c r="OCI236" s="132"/>
      <c r="OCJ236" s="132"/>
      <c r="OCK236" s="132"/>
      <c r="OCL236" s="132"/>
      <c r="OCM236" s="132"/>
      <c r="OCN236" s="132"/>
      <c r="OCO236" s="132"/>
      <c r="OCP236" s="132"/>
      <c r="OCQ236" s="132"/>
      <c r="OCR236" s="132"/>
      <c r="OCS236" s="132"/>
      <c r="OCT236" s="132"/>
      <c r="OCU236" s="132"/>
      <c r="OCV236" s="132"/>
      <c r="OCW236" s="132"/>
      <c r="OCX236" s="132"/>
      <c r="OCY236" s="132"/>
      <c r="OCZ236" s="132"/>
      <c r="ODA236" s="132"/>
      <c r="ODB236" s="132"/>
      <c r="ODC236" s="132"/>
      <c r="ODD236" s="132"/>
      <c r="ODE236" s="132"/>
      <c r="ODF236" s="132"/>
      <c r="ODG236" s="132"/>
      <c r="ODH236" s="132"/>
      <c r="ODI236" s="132"/>
      <c r="ODJ236" s="132"/>
      <c r="ODK236" s="132"/>
      <c r="ODL236" s="132"/>
      <c r="ODM236" s="132"/>
      <c r="ODN236" s="132"/>
      <c r="ODO236" s="132"/>
      <c r="ODP236" s="132"/>
      <c r="ODQ236" s="132"/>
      <c r="ODR236" s="132"/>
      <c r="ODS236" s="132"/>
      <c r="ODT236" s="132"/>
      <c r="ODU236" s="132"/>
      <c r="ODV236" s="132"/>
      <c r="ODW236" s="132"/>
      <c r="ODX236" s="132"/>
      <c r="ODY236" s="132"/>
      <c r="ODZ236" s="132"/>
      <c r="OEA236" s="132"/>
      <c r="OEB236" s="132"/>
      <c r="OEC236" s="132"/>
      <c r="OED236" s="132"/>
      <c r="OEE236" s="132"/>
      <c r="OEF236" s="132"/>
      <c r="OEG236" s="132"/>
      <c r="OEH236" s="132"/>
      <c r="OEI236" s="132"/>
      <c r="OEJ236" s="132"/>
      <c r="OEK236" s="132"/>
      <c r="OEL236" s="132"/>
      <c r="OEM236" s="132"/>
      <c r="OEN236" s="132"/>
      <c r="OEO236" s="132"/>
      <c r="OEP236" s="132"/>
      <c r="OEQ236" s="132"/>
      <c r="OER236" s="132"/>
      <c r="OES236" s="132"/>
      <c r="OET236" s="132"/>
      <c r="OEU236" s="132"/>
      <c r="OEV236" s="132"/>
      <c r="OEW236" s="132"/>
      <c r="OEX236" s="132"/>
      <c r="OEY236" s="132"/>
      <c r="OEZ236" s="132"/>
      <c r="OFA236" s="132"/>
      <c r="OFB236" s="132"/>
      <c r="OFC236" s="132"/>
      <c r="OFD236" s="132"/>
      <c r="OFE236" s="132"/>
      <c r="OFF236" s="132"/>
      <c r="OFG236" s="132"/>
      <c r="OFH236" s="132"/>
      <c r="OFI236" s="132"/>
      <c r="OFJ236" s="132"/>
      <c r="OFK236" s="132"/>
      <c r="OFL236" s="132"/>
      <c r="OFM236" s="132"/>
      <c r="OFN236" s="132"/>
      <c r="OFO236" s="132"/>
      <c r="OFP236" s="132"/>
      <c r="OFQ236" s="132"/>
      <c r="OFR236" s="132"/>
      <c r="OFS236" s="132"/>
      <c r="OFT236" s="132"/>
      <c r="OFU236" s="132"/>
      <c r="OFV236" s="132"/>
      <c r="OFW236" s="132"/>
      <c r="OFX236" s="132"/>
      <c r="OFY236" s="132"/>
      <c r="OFZ236" s="132"/>
      <c r="OGA236" s="132"/>
      <c r="OGB236" s="132"/>
      <c r="OGC236" s="132"/>
      <c r="OGD236" s="132"/>
      <c r="OGE236" s="132"/>
      <c r="OGF236" s="132"/>
      <c r="OGG236" s="132"/>
      <c r="OGH236" s="132"/>
      <c r="OGI236" s="132"/>
      <c r="OGJ236" s="132"/>
      <c r="OGK236" s="132"/>
      <c r="OGL236" s="132"/>
      <c r="OGM236" s="132"/>
      <c r="OGN236" s="132"/>
      <c r="OGO236" s="132"/>
      <c r="OGP236" s="132"/>
      <c r="OGQ236" s="132"/>
      <c r="OGR236" s="132"/>
      <c r="OGS236" s="132"/>
      <c r="OGT236" s="132"/>
      <c r="OGU236" s="132"/>
      <c r="OGV236" s="132"/>
      <c r="OGW236" s="132"/>
      <c r="OGX236" s="132"/>
      <c r="OGY236" s="132"/>
      <c r="OGZ236" s="132"/>
      <c r="OHA236" s="132"/>
      <c r="OHB236" s="132"/>
      <c r="OHC236" s="132"/>
      <c r="OHD236" s="132"/>
      <c r="OHE236" s="132"/>
      <c r="OHF236" s="132"/>
      <c r="OHG236" s="132"/>
      <c r="OHH236" s="132"/>
      <c r="OHI236" s="132"/>
      <c r="OHJ236" s="132"/>
      <c r="OHK236" s="132"/>
      <c r="OHL236" s="132"/>
      <c r="OHM236" s="132"/>
      <c r="OHN236" s="132"/>
      <c r="OHO236" s="132"/>
      <c r="OHP236" s="132"/>
      <c r="OHQ236" s="132"/>
      <c r="OHR236" s="132"/>
      <c r="OHS236" s="132"/>
      <c r="OHT236" s="132"/>
      <c r="OHU236" s="132"/>
      <c r="OHV236" s="132"/>
      <c r="OHW236" s="132"/>
      <c r="OHX236" s="132"/>
      <c r="OHY236" s="132"/>
      <c r="OHZ236" s="132"/>
      <c r="OIA236" s="132"/>
      <c r="OIB236" s="132"/>
      <c r="OIC236" s="132"/>
      <c r="OID236" s="132"/>
      <c r="OIE236" s="132"/>
      <c r="OIF236" s="132"/>
      <c r="OIG236" s="132"/>
      <c r="OIH236" s="132"/>
      <c r="OII236" s="132"/>
      <c r="OIJ236" s="132"/>
      <c r="OIK236" s="132"/>
      <c r="OIL236" s="132"/>
      <c r="OIM236" s="132"/>
      <c r="OIN236" s="132"/>
      <c r="OIO236" s="132"/>
      <c r="OIP236" s="132"/>
      <c r="OIQ236" s="132"/>
      <c r="OIR236" s="132"/>
      <c r="OIS236" s="132"/>
      <c r="OIT236" s="132"/>
      <c r="OIU236" s="132"/>
      <c r="OIV236" s="132"/>
      <c r="OIW236" s="132"/>
      <c r="OIX236" s="132"/>
      <c r="OIY236" s="132"/>
      <c r="OIZ236" s="132"/>
      <c r="OJA236" s="132"/>
      <c r="OJB236" s="132"/>
      <c r="OJC236" s="132"/>
      <c r="OJD236" s="132"/>
      <c r="OJE236" s="132"/>
      <c r="OJF236" s="132"/>
      <c r="OJG236" s="132"/>
      <c r="OJH236" s="132"/>
      <c r="OJI236" s="132"/>
      <c r="OJJ236" s="132"/>
      <c r="OJK236" s="132"/>
      <c r="OJL236" s="132"/>
      <c r="OJM236" s="132"/>
      <c r="OJN236" s="132"/>
      <c r="OJO236" s="132"/>
      <c r="OJP236" s="132"/>
      <c r="OJQ236" s="132"/>
      <c r="OJR236" s="132"/>
      <c r="OJS236" s="132"/>
      <c r="OJT236" s="132"/>
      <c r="OJU236" s="132"/>
      <c r="OJV236" s="132"/>
      <c r="OJW236" s="132"/>
      <c r="OJX236" s="132"/>
      <c r="OJY236" s="132"/>
      <c r="OJZ236" s="132"/>
      <c r="OKA236" s="132"/>
      <c r="OKB236" s="132"/>
      <c r="OKC236" s="132"/>
      <c r="OKD236" s="132"/>
      <c r="OKE236" s="132"/>
      <c r="OKF236" s="132"/>
      <c r="OKG236" s="132"/>
      <c r="OKH236" s="132"/>
      <c r="OKI236" s="132"/>
      <c r="OKJ236" s="132"/>
      <c r="OKK236" s="132"/>
      <c r="OKL236" s="132"/>
      <c r="OKM236" s="132"/>
      <c r="OKN236" s="132"/>
      <c r="OKO236" s="132"/>
      <c r="OKP236" s="132"/>
      <c r="OKQ236" s="132"/>
      <c r="OKR236" s="132"/>
      <c r="OKS236" s="132"/>
      <c r="OKT236" s="132"/>
      <c r="OKU236" s="132"/>
      <c r="OKV236" s="132"/>
      <c r="OKW236" s="132"/>
      <c r="OKX236" s="132"/>
      <c r="OKY236" s="132"/>
      <c r="OKZ236" s="132"/>
      <c r="OLA236" s="132"/>
      <c r="OLB236" s="132"/>
      <c r="OLC236" s="132"/>
      <c r="OLD236" s="132"/>
      <c r="OLE236" s="132"/>
      <c r="OLF236" s="132"/>
      <c r="OLG236" s="132"/>
      <c r="OLH236" s="132"/>
      <c r="OLI236" s="132"/>
      <c r="OLJ236" s="132"/>
      <c r="OLK236" s="132"/>
      <c r="OLL236" s="132"/>
      <c r="OLM236" s="132"/>
      <c r="OLN236" s="132"/>
      <c r="OLO236" s="132"/>
      <c r="OLP236" s="132"/>
      <c r="OLQ236" s="132"/>
      <c r="OLR236" s="132"/>
      <c r="OLS236" s="132"/>
      <c r="OLT236" s="132"/>
      <c r="OLU236" s="132"/>
      <c r="OLV236" s="132"/>
      <c r="OLW236" s="132"/>
      <c r="OLX236" s="132"/>
      <c r="OLY236" s="132"/>
      <c r="OLZ236" s="132"/>
      <c r="OMA236" s="132"/>
      <c r="OMB236" s="132"/>
      <c r="OMC236" s="132"/>
      <c r="OMD236" s="132"/>
      <c r="OME236" s="132"/>
      <c r="OMF236" s="132"/>
      <c r="OMG236" s="132"/>
      <c r="OMH236" s="132"/>
      <c r="OMI236" s="132"/>
      <c r="OMJ236" s="132"/>
      <c r="OMK236" s="132"/>
      <c r="OML236" s="132"/>
      <c r="OMM236" s="132"/>
      <c r="OMN236" s="132"/>
      <c r="OMO236" s="132"/>
      <c r="OMP236" s="132"/>
      <c r="OMQ236" s="132"/>
      <c r="OMR236" s="132"/>
      <c r="OMS236" s="132"/>
      <c r="OMT236" s="132"/>
      <c r="OMU236" s="132"/>
      <c r="OMV236" s="132"/>
      <c r="OMW236" s="132"/>
      <c r="OMX236" s="132"/>
      <c r="OMY236" s="132"/>
      <c r="OMZ236" s="132"/>
      <c r="ONA236" s="132"/>
      <c r="ONB236" s="132"/>
      <c r="ONC236" s="132"/>
      <c r="OND236" s="132"/>
      <c r="ONE236" s="132"/>
      <c r="ONF236" s="132"/>
      <c r="ONG236" s="132"/>
      <c r="ONH236" s="132"/>
      <c r="ONI236" s="132"/>
      <c r="ONJ236" s="132"/>
      <c r="ONK236" s="132"/>
      <c r="ONL236" s="132"/>
      <c r="ONM236" s="132"/>
      <c r="ONN236" s="132"/>
      <c r="ONO236" s="132"/>
      <c r="ONP236" s="132"/>
      <c r="ONQ236" s="132"/>
      <c r="ONR236" s="132"/>
      <c r="ONS236" s="132"/>
      <c r="ONT236" s="132"/>
      <c r="ONU236" s="132"/>
      <c r="ONV236" s="132"/>
      <c r="ONW236" s="132"/>
      <c r="ONX236" s="132"/>
      <c r="ONY236" s="132"/>
      <c r="ONZ236" s="132"/>
      <c r="OOA236" s="132"/>
      <c r="OOB236" s="132"/>
      <c r="OOC236" s="132"/>
      <c r="OOD236" s="132"/>
      <c r="OOE236" s="132"/>
      <c r="OOF236" s="132"/>
      <c r="OOG236" s="132"/>
      <c r="OOH236" s="132"/>
      <c r="OOI236" s="132"/>
      <c r="OOJ236" s="132"/>
      <c r="OOK236" s="132"/>
      <c r="OOL236" s="132"/>
      <c r="OOM236" s="132"/>
      <c r="OON236" s="132"/>
      <c r="OOO236" s="132"/>
      <c r="OOP236" s="132"/>
      <c r="OOQ236" s="132"/>
      <c r="OOR236" s="132"/>
      <c r="OOS236" s="132"/>
      <c r="OOT236" s="132"/>
      <c r="OOU236" s="132"/>
      <c r="OOV236" s="132"/>
      <c r="OOW236" s="132"/>
      <c r="OOX236" s="132"/>
      <c r="OOY236" s="132"/>
      <c r="OOZ236" s="132"/>
      <c r="OPA236" s="132"/>
      <c r="OPB236" s="132"/>
      <c r="OPC236" s="132"/>
      <c r="OPD236" s="132"/>
      <c r="OPE236" s="132"/>
      <c r="OPF236" s="132"/>
      <c r="OPG236" s="132"/>
      <c r="OPH236" s="132"/>
      <c r="OPI236" s="132"/>
      <c r="OPJ236" s="132"/>
      <c r="OPK236" s="132"/>
      <c r="OPL236" s="132"/>
      <c r="OPM236" s="132"/>
      <c r="OPN236" s="132"/>
      <c r="OPO236" s="132"/>
      <c r="OPP236" s="132"/>
      <c r="OPQ236" s="132"/>
      <c r="OPR236" s="132"/>
      <c r="OPS236" s="132"/>
      <c r="OPT236" s="132"/>
      <c r="OPU236" s="132"/>
      <c r="OPV236" s="132"/>
      <c r="OPW236" s="132"/>
      <c r="OPX236" s="132"/>
      <c r="OPY236" s="132"/>
      <c r="OPZ236" s="132"/>
      <c r="OQA236" s="132"/>
      <c r="OQB236" s="132"/>
      <c r="OQC236" s="132"/>
      <c r="OQD236" s="132"/>
      <c r="OQE236" s="132"/>
      <c r="OQF236" s="132"/>
      <c r="OQG236" s="132"/>
      <c r="OQH236" s="132"/>
      <c r="OQI236" s="132"/>
      <c r="OQJ236" s="132"/>
      <c r="OQK236" s="132"/>
      <c r="OQL236" s="132"/>
      <c r="OQM236" s="132"/>
      <c r="OQN236" s="132"/>
      <c r="OQO236" s="132"/>
      <c r="OQP236" s="132"/>
      <c r="OQQ236" s="132"/>
      <c r="OQR236" s="132"/>
      <c r="OQS236" s="132"/>
      <c r="OQT236" s="132"/>
      <c r="OQU236" s="132"/>
      <c r="OQV236" s="132"/>
      <c r="OQW236" s="132"/>
      <c r="OQX236" s="132"/>
      <c r="OQY236" s="132"/>
      <c r="OQZ236" s="132"/>
      <c r="ORA236" s="132"/>
      <c r="ORB236" s="132"/>
      <c r="ORC236" s="132"/>
      <c r="ORD236" s="132"/>
      <c r="ORE236" s="132"/>
      <c r="ORF236" s="132"/>
      <c r="ORG236" s="132"/>
      <c r="ORH236" s="132"/>
      <c r="ORI236" s="132"/>
      <c r="ORJ236" s="132"/>
      <c r="ORK236" s="132"/>
      <c r="ORL236" s="132"/>
      <c r="ORM236" s="132"/>
      <c r="ORN236" s="132"/>
      <c r="ORO236" s="132"/>
      <c r="ORP236" s="132"/>
      <c r="ORQ236" s="132"/>
      <c r="ORR236" s="132"/>
      <c r="ORS236" s="132"/>
      <c r="ORT236" s="132"/>
      <c r="ORU236" s="132"/>
      <c r="ORV236" s="132"/>
      <c r="ORW236" s="132"/>
      <c r="ORX236" s="132"/>
      <c r="ORY236" s="132"/>
      <c r="ORZ236" s="132"/>
      <c r="OSA236" s="132"/>
      <c r="OSB236" s="132"/>
      <c r="OSC236" s="132"/>
      <c r="OSD236" s="132"/>
      <c r="OSE236" s="132"/>
      <c r="OSF236" s="132"/>
      <c r="OSG236" s="132"/>
      <c r="OSH236" s="132"/>
      <c r="OSI236" s="132"/>
      <c r="OSJ236" s="132"/>
      <c r="OSK236" s="132"/>
      <c r="OSL236" s="132"/>
      <c r="OSM236" s="132"/>
      <c r="OSN236" s="132"/>
      <c r="OSO236" s="132"/>
      <c r="OSP236" s="132"/>
      <c r="OSQ236" s="132"/>
      <c r="OSR236" s="132"/>
      <c r="OSS236" s="132"/>
      <c r="OST236" s="132"/>
      <c r="OSU236" s="132"/>
      <c r="OSV236" s="132"/>
      <c r="OSW236" s="132"/>
      <c r="OSX236" s="132"/>
      <c r="OSY236" s="132"/>
      <c r="OSZ236" s="132"/>
      <c r="OTA236" s="132"/>
      <c r="OTB236" s="132"/>
      <c r="OTC236" s="132"/>
      <c r="OTD236" s="132"/>
      <c r="OTE236" s="132"/>
      <c r="OTF236" s="132"/>
      <c r="OTG236" s="132"/>
      <c r="OTH236" s="132"/>
      <c r="OTI236" s="132"/>
      <c r="OTJ236" s="132"/>
      <c r="OTK236" s="132"/>
      <c r="OTL236" s="132"/>
      <c r="OTM236" s="132"/>
      <c r="OTN236" s="132"/>
      <c r="OTO236" s="132"/>
      <c r="OTP236" s="132"/>
      <c r="OTQ236" s="132"/>
      <c r="OTR236" s="132"/>
      <c r="OTS236" s="132"/>
      <c r="OTT236" s="132"/>
      <c r="OTU236" s="132"/>
      <c r="OTV236" s="132"/>
      <c r="OTW236" s="132"/>
      <c r="OTX236" s="132"/>
      <c r="OTY236" s="132"/>
      <c r="OTZ236" s="132"/>
      <c r="OUA236" s="132"/>
      <c r="OUB236" s="132"/>
      <c r="OUC236" s="132"/>
      <c r="OUD236" s="132"/>
      <c r="OUE236" s="132"/>
      <c r="OUF236" s="132"/>
      <c r="OUG236" s="132"/>
      <c r="OUH236" s="132"/>
      <c r="OUI236" s="132"/>
      <c r="OUJ236" s="132"/>
      <c r="OUK236" s="132"/>
      <c r="OUL236" s="132"/>
      <c r="OUM236" s="132"/>
      <c r="OUN236" s="132"/>
      <c r="OUO236" s="132"/>
      <c r="OUP236" s="132"/>
      <c r="OUQ236" s="132"/>
      <c r="OUR236" s="132"/>
      <c r="OUS236" s="132"/>
      <c r="OUT236" s="132"/>
      <c r="OUU236" s="132"/>
      <c r="OUV236" s="132"/>
      <c r="OUW236" s="132"/>
      <c r="OUX236" s="132"/>
      <c r="OUY236" s="132"/>
      <c r="OUZ236" s="132"/>
      <c r="OVA236" s="132"/>
      <c r="OVB236" s="132"/>
      <c r="OVC236" s="132"/>
      <c r="OVD236" s="132"/>
      <c r="OVE236" s="132"/>
      <c r="OVF236" s="132"/>
      <c r="OVG236" s="132"/>
      <c r="OVH236" s="132"/>
      <c r="OVI236" s="132"/>
      <c r="OVJ236" s="132"/>
      <c r="OVK236" s="132"/>
      <c r="OVL236" s="132"/>
      <c r="OVM236" s="132"/>
      <c r="OVN236" s="132"/>
      <c r="OVO236" s="132"/>
      <c r="OVP236" s="132"/>
      <c r="OVQ236" s="132"/>
      <c r="OVR236" s="132"/>
      <c r="OVS236" s="132"/>
      <c r="OVT236" s="132"/>
      <c r="OVU236" s="132"/>
      <c r="OVV236" s="132"/>
      <c r="OVW236" s="132"/>
      <c r="OVX236" s="132"/>
      <c r="OVY236" s="132"/>
      <c r="OVZ236" s="132"/>
      <c r="OWA236" s="132"/>
      <c r="OWB236" s="132"/>
      <c r="OWC236" s="132"/>
      <c r="OWD236" s="132"/>
      <c r="OWE236" s="132"/>
      <c r="OWF236" s="132"/>
      <c r="OWG236" s="132"/>
      <c r="OWH236" s="132"/>
      <c r="OWI236" s="132"/>
      <c r="OWJ236" s="132"/>
      <c r="OWK236" s="132"/>
      <c r="OWL236" s="132"/>
      <c r="OWM236" s="132"/>
      <c r="OWN236" s="132"/>
      <c r="OWO236" s="132"/>
      <c r="OWP236" s="132"/>
      <c r="OWQ236" s="132"/>
      <c r="OWR236" s="132"/>
      <c r="OWS236" s="132"/>
      <c r="OWT236" s="132"/>
      <c r="OWU236" s="132"/>
      <c r="OWV236" s="132"/>
      <c r="OWW236" s="132"/>
      <c r="OWX236" s="132"/>
      <c r="OWY236" s="132"/>
      <c r="OWZ236" s="132"/>
      <c r="OXA236" s="132"/>
      <c r="OXB236" s="132"/>
      <c r="OXC236" s="132"/>
      <c r="OXD236" s="132"/>
      <c r="OXE236" s="132"/>
      <c r="OXF236" s="132"/>
      <c r="OXG236" s="132"/>
      <c r="OXH236" s="132"/>
      <c r="OXI236" s="132"/>
      <c r="OXJ236" s="132"/>
      <c r="OXK236" s="132"/>
      <c r="OXL236" s="132"/>
      <c r="OXM236" s="132"/>
      <c r="OXN236" s="132"/>
      <c r="OXO236" s="132"/>
      <c r="OXP236" s="132"/>
      <c r="OXQ236" s="132"/>
      <c r="OXR236" s="132"/>
      <c r="OXS236" s="132"/>
      <c r="OXT236" s="132"/>
      <c r="OXU236" s="132"/>
      <c r="OXV236" s="132"/>
      <c r="OXW236" s="132"/>
      <c r="OXX236" s="132"/>
      <c r="OXY236" s="132"/>
      <c r="OXZ236" s="132"/>
      <c r="OYA236" s="132"/>
      <c r="OYB236" s="132"/>
      <c r="OYC236" s="132"/>
      <c r="OYD236" s="132"/>
      <c r="OYE236" s="132"/>
      <c r="OYF236" s="132"/>
      <c r="OYG236" s="132"/>
      <c r="OYH236" s="132"/>
      <c r="OYI236" s="132"/>
      <c r="OYJ236" s="132"/>
      <c r="OYK236" s="132"/>
      <c r="OYL236" s="132"/>
      <c r="OYM236" s="132"/>
      <c r="OYN236" s="132"/>
      <c r="OYO236" s="132"/>
      <c r="OYP236" s="132"/>
      <c r="OYQ236" s="132"/>
      <c r="OYR236" s="132"/>
      <c r="OYS236" s="132"/>
      <c r="OYT236" s="132"/>
      <c r="OYU236" s="132"/>
      <c r="OYV236" s="132"/>
      <c r="OYW236" s="132"/>
      <c r="OYX236" s="132"/>
      <c r="OYY236" s="132"/>
      <c r="OYZ236" s="132"/>
      <c r="OZA236" s="132"/>
      <c r="OZB236" s="132"/>
      <c r="OZC236" s="132"/>
      <c r="OZD236" s="132"/>
      <c r="OZE236" s="132"/>
      <c r="OZF236" s="132"/>
      <c r="OZG236" s="132"/>
      <c r="OZH236" s="132"/>
      <c r="OZI236" s="132"/>
      <c r="OZJ236" s="132"/>
      <c r="OZK236" s="132"/>
      <c r="OZL236" s="132"/>
      <c r="OZM236" s="132"/>
      <c r="OZN236" s="132"/>
      <c r="OZO236" s="132"/>
      <c r="OZP236" s="132"/>
      <c r="OZQ236" s="132"/>
      <c r="OZR236" s="132"/>
      <c r="OZS236" s="132"/>
      <c r="OZT236" s="132"/>
      <c r="OZU236" s="132"/>
      <c r="OZV236" s="132"/>
      <c r="OZW236" s="132"/>
      <c r="OZX236" s="132"/>
      <c r="OZY236" s="132"/>
      <c r="OZZ236" s="132"/>
      <c r="PAA236" s="132"/>
      <c r="PAB236" s="132"/>
      <c r="PAC236" s="132"/>
      <c r="PAD236" s="132"/>
      <c r="PAE236" s="132"/>
      <c r="PAF236" s="132"/>
      <c r="PAG236" s="132"/>
      <c r="PAH236" s="132"/>
      <c r="PAI236" s="132"/>
      <c r="PAJ236" s="132"/>
      <c r="PAK236" s="132"/>
      <c r="PAL236" s="132"/>
      <c r="PAM236" s="132"/>
      <c r="PAN236" s="132"/>
      <c r="PAO236" s="132"/>
      <c r="PAP236" s="132"/>
      <c r="PAQ236" s="132"/>
      <c r="PAR236" s="132"/>
      <c r="PAS236" s="132"/>
      <c r="PAT236" s="132"/>
      <c r="PAU236" s="132"/>
      <c r="PAV236" s="132"/>
      <c r="PAW236" s="132"/>
      <c r="PAX236" s="132"/>
      <c r="PAY236" s="132"/>
      <c r="PAZ236" s="132"/>
      <c r="PBA236" s="132"/>
      <c r="PBB236" s="132"/>
      <c r="PBC236" s="132"/>
      <c r="PBD236" s="132"/>
      <c r="PBE236" s="132"/>
      <c r="PBF236" s="132"/>
      <c r="PBG236" s="132"/>
      <c r="PBH236" s="132"/>
      <c r="PBI236" s="132"/>
      <c r="PBJ236" s="132"/>
      <c r="PBK236" s="132"/>
      <c r="PBL236" s="132"/>
      <c r="PBM236" s="132"/>
      <c r="PBN236" s="132"/>
      <c r="PBO236" s="132"/>
      <c r="PBP236" s="132"/>
      <c r="PBQ236" s="132"/>
      <c r="PBR236" s="132"/>
      <c r="PBS236" s="132"/>
      <c r="PBT236" s="132"/>
      <c r="PBU236" s="132"/>
      <c r="PBV236" s="132"/>
      <c r="PBW236" s="132"/>
      <c r="PBX236" s="132"/>
      <c r="PBY236" s="132"/>
      <c r="PBZ236" s="132"/>
      <c r="PCA236" s="132"/>
      <c r="PCB236" s="132"/>
      <c r="PCC236" s="132"/>
      <c r="PCD236" s="132"/>
      <c r="PCE236" s="132"/>
      <c r="PCF236" s="132"/>
      <c r="PCG236" s="132"/>
      <c r="PCH236" s="132"/>
      <c r="PCI236" s="132"/>
      <c r="PCJ236" s="132"/>
      <c r="PCK236" s="132"/>
      <c r="PCL236" s="132"/>
      <c r="PCM236" s="132"/>
      <c r="PCN236" s="132"/>
      <c r="PCO236" s="132"/>
      <c r="PCP236" s="132"/>
      <c r="PCQ236" s="132"/>
      <c r="PCR236" s="132"/>
      <c r="PCS236" s="132"/>
      <c r="PCT236" s="132"/>
      <c r="PCU236" s="132"/>
      <c r="PCV236" s="132"/>
      <c r="PCW236" s="132"/>
      <c r="PCX236" s="132"/>
      <c r="PCY236" s="132"/>
      <c r="PCZ236" s="132"/>
      <c r="PDA236" s="132"/>
      <c r="PDB236" s="132"/>
      <c r="PDC236" s="132"/>
      <c r="PDD236" s="132"/>
      <c r="PDE236" s="132"/>
      <c r="PDF236" s="132"/>
      <c r="PDG236" s="132"/>
      <c r="PDH236" s="132"/>
      <c r="PDI236" s="132"/>
      <c r="PDJ236" s="132"/>
      <c r="PDK236" s="132"/>
      <c r="PDL236" s="132"/>
      <c r="PDM236" s="132"/>
      <c r="PDN236" s="132"/>
      <c r="PDO236" s="132"/>
      <c r="PDP236" s="132"/>
      <c r="PDQ236" s="132"/>
      <c r="PDR236" s="132"/>
      <c r="PDS236" s="132"/>
      <c r="PDT236" s="132"/>
      <c r="PDU236" s="132"/>
      <c r="PDV236" s="132"/>
      <c r="PDW236" s="132"/>
      <c r="PDX236" s="132"/>
      <c r="PDY236" s="132"/>
      <c r="PDZ236" s="132"/>
      <c r="PEA236" s="132"/>
      <c r="PEB236" s="132"/>
      <c r="PEC236" s="132"/>
      <c r="PED236" s="132"/>
      <c r="PEE236" s="132"/>
      <c r="PEF236" s="132"/>
      <c r="PEG236" s="132"/>
      <c r="PEH236" s="132"/>
      <c r="PEI236" s="132"/>
      <c r="PEJ236" s="132"/>
      <c r="PEK236" s="132"/>
      <c r="PEL236" s="132"/>
      <c r="PEM236" s="132"/>
      <c r="PEN236" s="132"/>
      <c r="PEO236" s="132"/>
      <c r="PEP236" s="132"/>
      <c r="PEQ236" s="132"/>
      <c r="PER236" s="132"/>
      <c r="PES236" s="132"/>
      <c r="PET236" s="132"/>
      <c r="PEU236" s="132"/>
      <c r="PEV236" s="132"/>
      <c r="PEW236" s="132"/>
      <c r="PEX236" s="132"/>
      <c r="PEY236" s="132"/>
      <c r="PEZ236" s="132"/>
      <c r="PFA236" s="132"/>
      <c r="PFB236" s="132"/>
      <c r="PFC236" s="132"/>
      <c r="PFD236" s="132"/>
      <c r="PFE236" s="132"/>
      <c r="PFF236" s="132"/>
      <c r="PFG236" s="132"/>
      <c r="PFH236" s="132"/>
      <c r="PFI236" s="132"/>
      <c r="PFJ236" s="132"/>
      <c r="PFK236" s="132"/>
      <c r="PFL236" s="132"/>
      <c r="PFM236" s="132"/>
      <c r="PFN236" s="132"/>
      <c r="PFO236" s="132"/>
      <c r="PFP236" s="132"/>
      <c r="PFQ236" s="132"/>
      <c r="PFR236" s="132"/>
      <c r="PFS236" s="132"/>
      <c r="PFT236" s="132"/>
      <c r="PFU236" s="132"/>
      <c r="PFV236" s="132"/>
      <c r="PFW236" s="132"/>
      <c r="PFX236" s="132"/>
      <c r="PFY236" s="132"/>
      <c r="PFZ236" s="132"/>
      <c r="PGA236" s="132"/>
      <c r="PGB236" s="132"/>
      <c r="PGC236" s="132"/>
      <c r="PGD236" s="132"/>
      <c r="PGE236" s="132"/>
      <c r="PGF236" s="132"/>
      <c r="PGG236" s="132"/>
      <c r="PGH236" s="132"/>
      <c r="PGI236" s="132"/>
      <c r="PGJ236" s="132"/>
      <c r="PGK236" s="132"/>
      <c r="PGL236" s="132"/>
      <c r="PGM236" s="132"/>
      <c r="PGN236" s="132"/>
      <c r="PGO236" s="132"/>
      <c r="PGP236" s="132"/>
      <c r="PGQ236" s="132"/>
      <c r="PGR236" s="132"/>
      <c r="PGS236" s="132"/>
      <c r="PGT236" s="132"/>
      <c r="PGU236" s="132"/>
      <c r="PGV236" s="132"/>
      <c r="PGW236" s="132"/>
      <c r="PGX236" s="132"/>
      <c r="PGY236" s="132"/>
      <c r="PGZ236" s="132"/>
      <c r="PHA236" s="132"/>
      <c r="PHB236" s="132"/>
      <c r="PHC236" s="132"/>
      <c r="PHD236" s="132"/>
      <c r="PHE236" s="132"/>
      <c r="PHF236" s="132"/>
      <c r="PHG236" s="132"/>
      <c r="PHH236" s="132"/>
      <c r="PHI236" s="132"/>
      <c r="PHJ236" s="132"/>
      <c r="PHK236" s="132"/>
      <c r="PHL236" s="132"/>
      <c r="PHM236" s="132"/>
      <c r="PHN236" s="132"/>
      <c r="PHO236" s="132"/>
      <c r="PHP236" s="132"/>
      <c r="PHQ236" s="132"/>
      <c r="PHR236" s="132"/>
      <c r="PHS236" s="132"/>
      <c r="PHT236" s="132"/>
      <c r="PHU236" s="132"/>
      <c r="PHV236" s="132"/>
      <c r="PHW236" s="132"/>
      <c r="PHX236" s="132"/>
      <c r="PHY236" s="132"/>
      <c r="PHZ236" s="132"/>
      <c r="PIA236" s="132"/>
      <c r="PIB236" s="132"/>
      <c r="PIC236" s="132"/>
      <c r="PID236" s="132"/>
      <c r="PIE236" s="132"/>
      <c r="PIF236" s="132"/>
      <c r="PIG236" s="132"/>
      <c r="PIH236" s="132"/>
      <c r="PII236" s="132"/>
      <c r="PIJ236" s="132"/>
      <c r="PIK236" s="132"/>
      <c r="PIL236" s="132"/>
      <c r="PIM236" s="132"/>
      <c r="PIN236" s="132"/>
      <c r="PIO236" s="132"/>
      <c r="PIP236" s="132"/>
      <c r="PIQ236" s="132"/>
      <c r="PIR236" s="132"/>
      <c r="PIS236" s="132"/>
      <c r="PIT236" s="132"/>
      <c r="PIU236" s="132"/>
      <c r="PIV236" s="132"/>
      <c r="PIW236" s="132"/>
      <c r="PIX236" s="132"/>
      <c r="PIY236" s="132"/>
      <c r="PIZ236" s="132"/>
      <c r="PJA236" s="132"/>
      <c r="PJB236" s="132"/>
      <c r="PJC236" s="132"/>
      <c r="PJD236" s="132"/>
      <c r="PJE236" s="132"/>
      <c r="PJF236" s="132"/>
      <c r="PJG236" s="132"/>
      <c r="PJH236" s="132"/>
      <c r="PJI236" s="132"/>
      <c r="PJJ236" s="132"/>
      <c r="PJK236" s="132"/>
      <c r="PJL236" s="132"/>
      <c r="PJM236" s="132"/>
      <c r="PJN236" s="132"/>
      <c r="PJO236" s="132"/>
      <c r="PJP236" s="132"/>
      <c r="PJQ236" s="132"/>
      <c r="PJR236" s="132"/>
      <c r="PJS236" s="132"/>
      <c r="PJT236" s="132"/>
      <c r="PJU236" s="132"/>
      <c r="PJV236" s="132"/>
      <c r="PJW236" s="132"/>
      <c r="PJX236" s="132"/>
      <c r="PJY236" s="132"/>
      <c r="PJZ236" s="132"/>
      <c r="PKA236" s="132"/>
      <c r="PKB236" s="132"/>
      <c r="PKC236" s="132"/>
      <c r="PKD236" s="132"/>
      <c r="PKE236" s="132"/>
      <c r="PKF236" s="132"/>
      <c r="PKG236" s="132"/>
      <c r="PKH236" s="132"/>
      <c r="PKI236" s="132"/>
      <c r="PKJ236" s="132"/>
      <c r="PKK236" s="132"/>
      <c r="PKL236" s="132"/>
      <c r="PKM236" s="132"/>
      <c r="PKN236" s="132"/>
      <c r="PKO236" s="132"/>
      <c r="PKP236" s="132"/>
      <c r="PKQ236" s="132"/>
      <c r="PKR236" s="132"/>
      <c r="PKS236" s="132"/>
      <c r="PKT236" s="132"/>
      <c r="PKU236" s="132"/>
      <c r="PKV236" s="132"/>
      <c r="PKW236" s="132"/>
      <c r="PKX236" s="132"/>
      <c r="PKY236" s="132"/>
      <c r="PKZ236" s="132"/>
      <c r="PLA236" s="132"/>
      <c r="PLB236" s="132"/>
      <c r="PLC236" s="132"/>
      <c r="PLD236" s="132"/>
      <c r="PLE236" s="132"/>
      <c r="PLF236" s="132"/>
      <c r="PLG236" s="132"/>
      <c r="PLH236" s="132"/>
      <c r="PLI236" s="132"/>
      <c r="PLJ236" s="132"/>
      <c r="PLK236" s="132"/>
      <c r="PLL236" s="132"/>
      <c r="PLM236" s="132"/>
      <c r="PLN236" s="132"/>
      <c r="PLO236" s="132"/>
      <c r="PLP236" s="132"/>
      <c r="PLQ236" s="132"/>
      <c r="PLR236" s="132"/>
      <c r="PLS236" s="132"/>
      <c r="PLT236" s="132"/>
      <c r="PLU236" s="132"/>
      <c r="PLV236" s="132"/>
      <c r="PLW236" s="132"/>
      <c r="PLX236" s="132"/>
      <c r="PLY236" s="132"/>
      <c r="PLZ236" s="132"/>
      <c r="PMA236" s="132"/>
      <c r="PMB236" s="132"/>
      <c r="PMC236" s="132"/>
      <c r="PMD236" s="132"/>
      <c r="PME236" s="132"/>
      <c r="PMF236" s="132"/>
      <c r="PMG236" s="132"/>
      <c r="PMH236" s="132"/>
      <c r="PMI236" s="132"/>
      <c r="PMJ236" s="132"/>
      <c r="PMK236" s="132"/>
      <c r="PML236" s="132"/>
      <c r="PMM236" s="132"/>
      <c r="PMN236" s="132"/>
      <c r="PMO236" s="132"/>
      <c r="PMP236" s="132"/>
      <c r="PMQ236" s="132"/>
      <c r="PMR236" s="132"/>
      <c r="PMS236" s="132"/>
      <c r="PMT236" s="132"/>
      <c r="PMU236" s="132"/>
      <c r="PMV236" s="132"/>
      <c r="PMW236" s="132"/>
      <c r="PMX236" s="132"/>
      <c r="PMY236" s="132"/>
      <c r="PMZ236" s="132"/>
      <c r="PNA236" s="132"/>
      <c r="PNB236" s="132"/>
      <c r="PNC236" s="132"/>
      <c r="PND236" s="132"/>
      <c r="PNE236" s="132"/>
      <c r="PNF236" s="132"/>
      <c r="PNG236" s="132"/>
      <c r="PNH236" s="132"/>
      <c r="PNI236" s="132"/>
      <c r="PNJ236" s="132"/>
      <c r="PNK236" s="132"/>
      <c r="PNL236" s="132"/>
      <c r="PNM236" s="132"/>
      <c r="PNN236" s="132"/>
      <c r="PNO236" s="132"/>
      <c r="PNP236" s="132"/>
      <c r="PNQ236" s="132"/>
      <c r="PNR236" s="132"/>
      <c r="PNS236" s="132"/>
      <c r="PNT236" s="132"/>
      <c r="PNU236" s="132"/>
      <c r="PNV236" s="132"/>
      <c r="PNW236" s="132"/>
      <c r="PNX236" s="132"/>
      <c r="PNY236" s="132"/>
      <c r="PNZ236" s="132"/>
      <c r="POA236" s="132"/>
      <c r="POB236" s="132"/>
      <c r="POC236" s="132"/>
      <c r="POD236" s="132"/>
      <c r="POE236" s="132"/>
      <c r="POF236" s="132"/>
      <c r="POG236" s="132"/>
      <c r="POH236" s="132"/>
      <c r="POI236" s="132"/>
      <c r="POJ236" s="132"/>
      <c r="POK236" s="132"/>
      <c r="POL236" s="132"/>
      <c r="POM236" s="132"/>
      <c r="PON236" s="132"/>
      <c r="POO236" s="132"/>
      <c r="POP236" s="132"/>
      <c r="POQ236" s="132"/>
      <c r="POR236" s="132"/>
      <c r="POS236" s="132"/>
      <c r="POT236" s="132"/>
      <c r="POU236" s="132"/>
      <c r="POV236" s="132"/>
      <c r="POW236" s="132"/>
      <c r="POX236" s="132"/>
      <c r="POY236" s="132"/>
      <c r="POZ236" s="132"/>
      <c r="PPA236" s="132"/>
      <c r="PPB236" s="132"/>
      <c r="PPC236" s="132"/>
      <c r="PPD236" s="132"/>
      <c r="PPE236" s="132"/>
      <c r="PPF236" s="132"/>
      <c r="PPG236" s="132"/>
      <c r="PPH236" s="132"/>
      <c r="PPI236" s="132"/>
      <c r="PPJ236" s="132"/>
      <c r="PPK236" s="132"/>
      <c r="PPL236" s="132"/>
      <c r="PPM236" s="132"/>
      <c r="PPN236" s="132"/>
      <c r="PPO236" s="132"/>
      <c r="PPP236" s="132"/>
      <c r="PPQ236" s="132"/>
      <c r="PPR236" s="132"/>
      <c r="PPS236" s="132"/>
      <c r="PPT236" s="132"/>
      <c r="PPU236" s="132"/>
      <c r="PPV236" s="132"/>
      <c r="PPW236" s="132"/>
      <c r="PPX236" s="132"/>
      <c r="PPY236" s="132"/>
      <c r="PPZ236" s="132"/>
      <c r="PQA236" s="132"/>
      <c r="PQB236" s="132"/>
      <c r="PQC236" s="132"/>
      <c r="PQD236" s="132"/>
      <c r="PQE236" s="132"/>
      <c r="PQF236" s="132"/>
      <c r="PQG236" s="132"/>
      <c r="PQH236" s="132"/>
      <c r="PQI236" s="132"/>
      <c r="PQJ236" s="132"/>
      <c r="PQK236" s="132"/>
      <c r="PQL236" s="132"/>
      <c r="PQM236" s="132"/>
      <c r="PQN236" s="132"/>
      <c r="PQO236" s="132"/>
      <c r="PQP236" s="132"/>
      <c r="PQQ236" s="132"/>
      <c r="PQR236" s="132"/>
      <c r="PQS236" s="132"/>
      <c r="PQT236" s="132"/>
      <c r="PQU236" s="132"/>
      <c r="PQV236" s="132"/>
      <c r="PQW236" s="132"/>
      <c r="PQX236" s="132"/>
      <c r="PQY236" s="132"/>
      <c r="PQZ236" s="132"/>
      <c r="PRA236" s="132"/>
      <c r="PRB236" s="132"/>
      <c r="PRC236" s="132"/>
      <c r="PRD236" s="132"/>
      <c r="PRE236" s="132"/>
      <c r="PRF236" s="132"/>
      <c r="PRG236" s="132"/>
      <c r="PRH236" s="132"/>
      <c r="PRI236" s="132"/>
      <c r="PRJ236" s="132"/>
      <c r="PRK236" s="132"/>
      <c r="PRL236" s="132"/>
      <c r="PRM236" s="132"/>
      <c r="PRN236" s="132"/>
      <c r="PRO236" s="132"/>
      <c r="PRP236" s="132"/>
      <c r="PRQ236" s="132"/>
      <c r="PRR236" s="132"/>
      <c r="PRS236" s="132"/>
      <c r="PRT236" s="132"/>
      <c r="PRU236" s="132"/>
      <c r="PRV236" s="132"/>
      <c r="PRW236" s="132"/>
      <c r="PRX236" s="132"/>
      <c r="PRY236" s="132"/>
      <c r="PRZ236" s="132"/>
      <c r="PSA236" s="132"/>
      <c r="PSB236" s="132"/>
      <c r="PSC236" s="132"/>
      <c r="PSD236" s="132"/>
      <c r="PSE236" s="132"/>
      <c r="PSF236" s="132"/>
      <c r="PSG236" s="132"/>
      <c r="PSH236" s="132"/>
      <c r="PSI236" s="132"/>
      <c r="PSJ236" s="132"/>
      <c r="PSK236" s="132"/>
      <c r="PSL236" s="132"/>
      <c r="PSM236" s="132"/>
      <c r="PSN236" s="132"/>
      <c r="PSO236" s="132"/>
      <c r="PSP236" s="132"/>
      <c r="PSQ236" s="132"/>
      <c r="PSR236" s="132"/>
      <c r="PSS236" s="132"/>
      <c r="PST236" s="132"/>
      <c r="PSU236" s="132"/>
      <c r="PSV236" s="132"/>
      <c r="PSW236" s="132"/>
      <c r="PSX236" s="132"/>
      <c r="PSY236" s="132"/>
      <c r="PSZ236" s="132"/>
      <c r="PTA236" s="132"/>
      <c r="PTB236" s="132"/>
      <c r="PTC236" s="132"/>
      <c r="PTD236" s="132"/>
      <c r="PTE236" s="132"/>
      <c r="PTF236" s="132"/>
      <c r="PTG236" s="132"/>
      <c r="PTH236" s="132"/>
      <c r="PTI236" s="132"/>
      <c r="PTJ236" s="132"/>
      <c r="PTK236" s="132"/>
      <c r="PTL236" s="132"/>
      <c r="PTM236" s="132"/>
      <c r="PTN236" s="132"/>
      <c r="PTO236" s="132"/>
      <c r="PTP236" s="132"/>
      <c r="PTQ236" s="132"/>
      <c r="PTR236" s="132"/>
      <c r="PTS236" s="132"/>
      <c r="PTT236" s="132"/>
      <c r="PTU236" s="132"/>
      <c r="PTV236" s="132"/>
      <c r="PTW236" s="132"/>
      <c r="PTX236" s="132"/>
      <c r="PTY236" s="132"/>
      <c r="PTZ236" s="132"/>
      <c r="PUA236" s="132"/>
      <c r="PUB236" s="132"/>
      <c r="PUC236" s="132"/>
      <c r="PUD236" s="132"/>
      <c r="PUE236" s="132"/>
      <c r="PUF236" s="132"/>
      <c r="PUG236" s="132"/>
      <c r="PUH236" s="132"/>
      <c r="PUI236" s="132"/>
      <c r="PUJ236" s="132"/>
      <c r="PUK236" s="132"/>
      <c r="PUL236" s="132"/>
      <c r="PUM236" s="132"/>
      <c r="PUN236" s="132"/>
      <c r="PUO236" s="132"/>
      <c r="PUP236" s="132"/>
      <c r="PUQ236" s="132"/>
      <c r="PUR236" s="132"/>
      <c r="PUS236" s="132"/>
      <c r="PUT236" s="132"/>
      <c r="PUU236" s="132"/>
      <c r="PUV236" s="132"/>
      <c r="PUW236" s="132"/>
      <c r="PUX236" s="132"/>
      <c r="PUY236" s="132"/>
      <c r="PUZ236" s="132"/>
      <c r="PVA236" s="132"/>
      <c r="PVB236" s="132"/>
      <c r="PVC236" s="132"/>
      <c r="PVD236" s="132"/>
      <c r="PVE236" s="132"/>
      <c r="PVF236" s="132"/>
      <c r="PVG236" s="132"/>
      <c r="PVH236" s="132"/>
      <c r="PVI236" s="132"/>
      <c r="PVJ236" s="132"/>
      <c r="PVK236" s="132"/>
      <c r="PVL236" s="132"/>
      <c r="PVM236" s="132"/>
      <c r="PVN236" s="132"/>
      <c r="PVO236" s="132"/>
      <c r="PVP236" s="132"/>
      <c r="PVQ236" s="132"/>
      <c r="PVR236" s="132"/>
      <c r="PVS236" s="132"/>
      <c r="PVT236" s="132"/>
      <c r="PVU236" s="132"/>
      <c r="PVV236" s="132"/>
      <c r="PVW236" s="132"/>
      <c r="PVX236" s="132"/>
      <c r="PVY236" s="132"/>
      <c r="PVZ236" s="132"/>
      <c r="PWA236" s="132"/>
      <c r="PWB236" s="132"/>
      <c r="PWC236" s="132"/>
      <c r="PWD236" s="132"/>
      <c r="PWE236" s="132"/>
      <c r="PWF236" s="132"/>
      <c r="PWG236" s="132"/>
      <c r="PWH236" s="132"/>
      <c r="PWI236" s="132"/>
      <c r="PWJ236" s="132"/>
      <c r="PWK236" s="132"/>
      <c r="PWL236" s="132"/>
      <c r="PWM236" s="132"/>
      <c r="PWN236" s="132"/>
      <c r="PWO236" s="132"/>
      <c r="PWP236" s="132"/>
      <c r="PWQ236" s="132"/>
      <c r="PWR236" s="132"/>
      <c r="PWS236" s="132"/>
      <c r="PWT236" s="132"/>
      <c r="PWU236" s="132"/>
      <c r="PWV236" s="132"/>
      <c r="PWW236" s="132"/>
      <c r="PWX236" s="132"/>
      <c r="PWY236" s="132"/>
      <c r="PWZ236" s="132"/>
      <c r="PXA236" s="132"/>
      <c r="PXB236" s="132"/>
      <c r="PXC236" s="132"/>
      <c r="PXD236" s="132"/>
      <c r="PXE236" s="132"/>
      <c r="PXF236" s="132"/>
      <c r="PXG236" s="132"/>
      <c r="PXH236" s="132"/>
      <c r="PXI236" s="132"/>
      <c r="PXJ236" s="132"/>
      <c r="PXK236" s="132"/>
      <c r="PXL236" s="132"/>
      <c r="PXM236" s="132"/>
      <c r="PXN236" s="132"/>
      <c r="PXO236" s="132"/>
      <c r="PXP236" s="132"/>
      <c r="PXQ236" s="132"/>
      <c r="PXR236" s="132"/>
      <c r="PXS236" s="132"/>
      <c r="PXT236" s="132"/>
      <c r="PXU236" s="132"/>
      <c r="PXV236" s="132"/>
      <c r="PXW236" s="132"/>
      <c r="PXX236" s="132"/>
      <c r="PXY236" s="132"/>
      <c r="PXZ236" s="132"/>
      <c r="PYA236" s="132"/>
      <c r="PYB236" s="132"/>
      <c r="PYC236" s="132"/>
      <c r="PYD236" s="132"/>
      <c r="PYE236" s="132"/>
      <c r="PYF236" s="132"/>
      <c r="PYG236" s="132"/>
      <c r="PYH236" s="132"/>
      <c r="PYI236" s="132"/>
      <c r="PYJ236" s="132"/>
      <c r="PYK236" s="132"/>
      <c r="PYL236" s="132"/>
      <c r="PYM236" s="132"/>
      <c r="PYN236" s="132"/>
      <c r="PYO236" s="132"/>
      <c r="PYP236" s="132"/>
      <c r="PYQ236" s="132"/>
      <c r="PYR236" s="132"/>
      <c r="PYS236" s="132"/>
      <c r="PYT236" s="132"/>
      <c r="PYU236" s="132"/>
      <c r="PYV236" s="132"/>
      <c r="PYW236" s="132"/>
      <c r="PYX236" s="132"/>
      <c r="PYY236" s="132"/>
      <c r="PYZ236" s="132"/>
      <c r="PZA236" s="132"/>
      <c r="PZB236" s="132"/>
      <c r="PZC236" s="132"/>
      <c r="PZD236" s="132"/>
      <c r="PZE236" s="132"/>
      <c r="PZF236" s="132"/>
      <c r="PZG236" s="132"/>
      <c r="PZH236" s="132"/>
      <c r="PZI236" s="132"/>
      <c r="PZJ236" s="132"/>
      <c r="PZK236" s="132"/>
      <c r="PZL236" s="132"/>
      <c r="PZM236" s="132"/>
      <c r="PZN236" s="132"/>
      <c r="PZO236" s="132"/>
      <c r="PZP236" s="132"/>
      <c r="PZQ236" s="132"/>
      <c r="PZR236" s="132"/>
      <c r="PZS236" s="132"/>
      <c r="PZT236" s="132"/>
      <c r="PZU236" s="132"/>
      <c r="PZV236" s="132"/>
      <c r="PZW236" s="132"/>
      <c r="PZX236" s="132"/>
      <c r="PZY236" s="132"/>
      <c r="PZZ236" s="132"/>
      <c r="QAA236" s="132"/>
      <c r="QAB236" s="132"/>
      <c r="QAC236" s="132"/>
      <c r="QAD236" s="132"/>
      <c r="QAE236" s="132"/>
      <c r="QAF236" s="132"/>
      <c r="QAG236" s="132"/>
      <c r="QAH236" s="132"/>
      <c r="QAI236" s="132"/>
      <c r="QAJ236" s="132"/>
      <c r="QAK236" s="132"/>
      <c r="QAL236" s="132"/>
      <c r="QAM236" s="132"/>
      <c r="QAN236" s="132"/>
      <c r="QAO236" s="132"/>
      <c r="QAP236" s="132"/>
      <c r="QAQ236" s="132"/>
      <c r="QAR236" s="132"/>
      <c r="QAS236" s="132"/>
      <c r="QAT236" s="132"/>
      <c r="QAU236" s="132"/>
      <c r="QAV236" s="132"/>
      <c r="QAW236" s="132"/>
      <c r="QAX236" s="132"/>
      <c r="QAY236" s="132"/>
      <c r="QAZ236" s="132"/>
      <c r="QBA236" s="132"/>
      <c r="QBB236" s="132"/>
      <c r="QBC236" s="132"/>
      <c r="QBD236" s="132"/>
      <c r="QBE236" s="132"/>
      <c r="QBF236" s="132"/>
      <c r="QBG236" s="132"/>
      <c r="QBH236" s="132"/>
      <c r="QBI236" s="132"/>
      <c r="QBJ236" s="132"/>
      <c r="QBK236" s="132"/>
      <c r="QBL236" s="132"/>
      <c r="QBM236" s="132"/>
      <c r="QBN236" s="132"/>
      <c r="QBO236" s="132"/>
      <c r="QBP236" s="132"/>
      <c r="QBQ236" s="132"/>
      <c r="QBR236" s="132"/>
      <c r="QBS236" s="132"/>
      <c r="QBT236" s="132"/>
      <c r="QBU236" s="132"/>
      <c r="QBV236" s="132"/>
      <c r="QBW236" s="132"/>
      <c r="QBX236" s="132"/>
      <c r="QBY236" s="132"/>
      <c r="QBZ236" s="132"/>
      <c r="QCA236" s="132"/>
      <c r="QCB236" s="132"/>
      <c r="QCC236" s="132"/>
      <c r="QCD236" s="132"/>
      <c r="QCE236" s="132"/>
      <c r="QCF236" s="132"/>
      <c r="QCG236" s="132"/>
      <c r="QCH236" s="132"/>
      <c r="QCI236" s="132"/>
      <c r="QCJ236" s="132"/>
      <c r="QCK236" s="132"/>
      <c r="QCL236" s="132"/>
      <c r="QCM236" s="132"/>
      <c r="QCN236" s="132"/>
      <c r="QCO236" s="132"/>
      <c r="QCP236" s="132"/>
      <c r="QCQ236" s="132"/>
      <c r="QCR236" s="132"/>
      <c r="QCS236" s="132"/>
      <c r="QCT236" s="132"/>
      <c r="QCU236" s="132"/>
      <c r="QCV236" s="132"/>
      <c r="QCW236" s="132"/>
      <c r="QCX236" s="132"/>
      <c r="QCY236" s="132"/>
      <c r="QCZ236" s="132"/>
      <c r="QDA236" s="132"/>
      <c r="QDB236" s="132"/>
      <c r="QDC236" s="132"/>
      <c r="QDD236" s="132"/>
      <c r="QDE236" s="132"/>
      <c r="QDF236" s="132"/>
      <c r="QDG236" s="132"/>
      <c r="QDH236" s="132"/>
      <c r="QDI236" s="132"/>
      <c r="QDJ236" s="132"/>
      <c r="QDK236" s="132"/>
      <c r="QDL236" s="132"/>
      <c r="QDM236" s="132"/>
      <c r="QDN236" s="132"/>
      <c r="QDO236" s="132"/>
      <c r="QDP236" s="132"/>
      <c r="QDQ236" s="132"/>
      <c r="QDR236" s="132"/>
      <c r="QDS236" s="132"/>
      <c r="QDT236" s="132"/>
      <c r="QDU236" s="132"/>
      <c r="QDV236" s="132"/>
      <c r="QDW236" s="132"/>
      <c r="QDX236" s="132"/>
      <c r="QDY236" s="132"/>
      <c r="QDZ236" s="132"/>
      <c r="QEA236" s="132"/>
      <c r="QEB236" s="132"/>
      <c r="QEC236" s="132"/>
      <c r="QED236" s="132"/>
      <c r="QEE236" s="132"/>
      <c r="QEF236" s="132"/>
      <c r="QEG236" s="132"/>
      <c r="QEH236" s="132"/>
      <c r="QEI236" s="132"/>
      <c r="QEJ236" s="132"/>
      <c r="QEK236" s="132"/>
      <c r="QEL236" s="132"/>
      <c r="QEM236" s="132"/>
      <c r="QEN236" s="132"/>
      <c r="QEO236" s="132"/>
      <c r="QEP236" s="132"/>
      <c r="QEQ236" s="132"/>
      <c r="QER236" s="132"/>
      <c r="QES236" s="132"/>
      <c r="QET236" s="132"/>
      <c r="QEU236" s="132"/>
      <c r="QEV236" s="132"/>
      <c r="QEW236" s="132"/>
      <c r="QEX236" s="132"/>
      <c r="QEY236" s="132"/>
      <c r="QEZ236" s="132"/>
      <c r="QFA236" s="132"/>
      <c r="QFB236" s="132"/>
      <c r="QFC236" s="132"/>
      <c r="QFD236" s="132"/>
      <c r="QFE236" s="132"/>
      <c r="QFF236" s="132"/>
      <c r="QFG236" s="132"/>
      <c r="QFH236" s="132"/>
      <c r="QFI236" s="132"/>
      <c r="QFJ236" s="132"/>
      <c r="QFK236" s="132"/>
      <c r="QFL236" s="132"/>
      <c r="QFM236" s="132"/>
      <c r="QFN236" s="132"/>
      <c r="QFO236" s="132"/>
      <c r="QFP236" s="132"/>
      <c r="QFQ236" s="132"/>
      <c r="QFR236" s="132"/>
      <c r="QFS236" s="132"/>
      <c r="QFT236" s="132"/>
      <c r="QFU236" s="132"/>
      <c r="QFV236" s="132"/>
      <c r="QFW236" s="132"/>
      <c r="QFX236" s="132"/>
      <c r="QFY236" s="132"/>
      <c r="QFZ236" s="132"/>
      <c r="QGA236" s="132"/>
      <c r="QGB236" s="132"/>
      <c r="QGC236" s="132"/>
      <c r="QGD236" s="132"/>
      <c r="QGE236" s="132"/>
      <c r="QGF236" s="132"/>
      <c r="QGG236" s="132"/>
      <c r="QGH236" s="132"/>
      <c r="QGI236" s="132"/>
      <c r="QGJ236" s="132"/>
      <c r="QGK236" s="132"/>
      <c r="QGL236" s="132"/>
      <c r="QGM236" s="132"/>
      <c r="QGN236" s="132"/>
      <c r="QGO236" s="132"/>
      <c r="QGP236" s="132"/>
      <c r="QGQ236" s="132"/>
      <c r="QGR236" s="132"/>
      <c r="QGS236" s="132"/>
      <c r="QGT236" s="132"/>
      <c r="QGU236" s="132"/>
      <c r="QGV236" s="132"/>
      <c r="QGW236" s="132"/>
      <c r="QGX236" s="132"/>
      <c r="QGY236" s="132"/>
      <c r="QGZ236" s="132"/>
      <c r="QHA236" s="132"/>
      <c r="QHB236" s="132"/>
      <c r="QHC236" s="132"/>
      <c r="QHD236" s="132"/>
      <c r="QHE236" s="132"/>
      <c r="QHF236" s="132"/>
      <c r="QHG236" s="132"/>
      <c r="QHH236" s="132"/>
      <c r="QHI236" s="132"/>
      <c r="QHJ236" s="132"/>
      <c r="QHK236" s="132"/>
      <c r="QHL236" s="132"/>
      <c r="QHM236" s="132"/>
      <c r="QHN236" s="132"/>
      <c r="QHO236" s="132"/>
      <c r="QHP236" s="132"/>
      <c r="QHQ236" s="132"/>
      <c r="QHR236" s="132"/>
      <c r="QHS236" s="132"/>
      <c r="QHT236" s="132"/>
      <c r="QHU236" s="132"/>
      <c r="QHV236" s="132"/>
      <c r="QHW236" s="132"/>
      <c r="QHX236" s="132"/>
      <c r="QHY236" s="132"/>
      <c r="QHZ236" s="132"/>
      <c r="QIA236" s="132"/>
      <c r="QIB236" s="132"/>
      <c r="QIC236" s="132"/>
      <c r="QID236" s="132"/>
      <c r="QIE236" s="132"/>
      <c r="QIF236" s="132"/>
      <c r="QIG236" s="132"/>
      <c r="QIH236" s="132"/>
      <c r="QII236" s="132"/>
      <c r="QIJ236" s="132"/>
      <c r="QIK236" s="132"/>
      <c r="QIL236" s="132"/>
      <c r="QIM236" s="132"/>
      <c r="QIN236" s="132"/>
      <c r="QIO236" s="132"/>
      <c r="QIP236" s="132"/>
      <c r="QIQ236" s="132"/>
      <c r="QIR236" s="132"/>
      <c r="QIS236" s="132"/>
      <c r="QIT236" s="132"/>
      <c r="QIU236" s="132"/>
      <c r="QIV236" s="132"/>
      <c r="QIW236" s="132"/>
      <c r="QIX236" s="132"/>
      <c r="QIY236" s="132"/>
      <c r="QIZ236" s="132"/>
      <c r="QJA236" s="132"/>
      <c r="QJB236" s="132"/>
      <c r="QJC236" s="132"/>
      <c r="QJD236" s="132"/>
      <c r="QJE236" s="132"/>
      <c r="QJF236" s="132"/>
      <c r="QJG236" s="132"/>
      <c r="QJH236" s="132"/>
      <c r="QJI236" s="132"/>
      <c r="QJJ236" s="132"/>
      <c r="QJK236" s="132"/>
      <c r="QJL236" s="132"/>
      <c r="QJM236" s="132"/>
      <c r="QJN236" s="132"/>
      <c r="QJO236" s="132"/>
      <c r="QJP236" s="132"/>
      <c r="QJQ236" s="132"/>
      <c r="QJR236" s="132"/>
      <c r="QJS236" s="132"/>
      <c r="QJT236" s="132"/>
      <c r="QJU236" s="132"/>
      <c r="QJV236" s="132"/>
      <c r="QJW236" s="132"/>
      <c r="QJX236" s="132"/>
      <c r="QJY236" s="132"/>
      <c r="QJZ236" s="132"/>
      <c r="QKA236" s="132"/>
      <c r="QKB236" s="132"/>
      <c r="QKC236" s="132"/>
      <c r="QKD236" s="132"/>
      <c r="QKE236" s="132"/>
      <c r="QKF236" s="132"/>
      <c r="QKG236" s="132"/>
      <c r="QKH236" s="132"/>
      <c r="QKI236" s="132"/>
      <c r="QKJ236" s="132"/>
      <c r="QKK236" s="132"/>
      <c r="QKL236" s="132"/>
      <c r="QKM236" s="132"/>
      <c r="QKN236" s="132"/>
      <c r="QKO236" s="132"/>
      <c r="QKP236" s="132"/>
      <c r="QKQ236" s="132"/>
      <c r="QKR236" s="132"/>
      <c r="QKS236" s="132"/>
      <c r="QKT236" s="132"/>
      <c r="QKU236" s="132"/>
      <c r="QKV236" s="132"/>
      <c r="QKW236" s="132"/>
      <c r="QKX236" s="132"/>
      <c r="QKY236" s="132"/>
      <c r="QKZ236" s="132"/>
      <c r="QLA236" s="132"/>
      <c r="QLB236" s="132"/>
      <c r="QLC236" s="132"/>
      <c r="QLD236" s="132"/>
      <c r="QLE236" s="132"/>
      <c r="QLF236" s="132"/>
      <c r="QLG236" s="132"/>
      <c r="QLH236" s="132"/>
      <c r="QLI236" s="132"/>
      <c r="QLJ236" s="132"/>
      <c r="QLK236" s="132"/>
      <c r="QLL236" s="132"/>
      <c r="QLM236" s="132"/>
      <c r="QLN236" s="132"/>
      <c r="QLO236" s="132"/>
      <c r="QLP236" s="132"/>
      <c r="QLQ236" s="132"/>
      <c r="QLR236" s="132"/>
      <c r="QLS236" s="132"/>
      <c r="QLT236" s="132"/>
      <c r="QLU236" s="132"/>
      <c r="QLV236" s="132"/>
      <c r="QLW236" s="132"/>
      <c r="QLX236" s="132"/>
      <c r="QLY236" s="132"/>
      <c r="QLZ236" s="132"/>
      <c r="QMA236" s="132"/>
      <c r="QMB236" s="132"/>
      <c r="QMC236" s="132"/>
      <c r="QMD236" s="132"/>
      <c r="QME236" s="132"/>
      <c r="QMF236" s="132"/>
      <c r="QMG236" s="132"/>
      <c r="QMH236" s="132"/>
      <c r="QMI236" s="132"/>
      <c r="QMJ236" s="132"/>
      <c r="QMK236" s="132"/>
      <c r="QML236" s="132"/>
      <c r="QMM236" s="132"/>
      <c r="QMN236" s="132"/>
      <c r="QMO236" s="132"/>
      <c r="QMP236" s="132"/>
      <c r="QMQ236" s="132"/>
      <c r="QMR236" s="132"/>
      <c r="QMS236" s="132"/>
      <c r="QMT236" s="132"/>
      <c r="QMU236" s="132"/>
      <c r="QMV236" s="132"/>
      <c r="QMW236" s="132"/>
      <c r="QMX236" s="132"/>
      <c r="QMY236" s="132"/>
      <c r="QMZ236" s="132"/>
      <c r="QNA236" s="132"/>
      <c r="QNB236" s="132"/>
      <c r="QNC236" s="132"/>
      <c r="QND236" s="132"/>
      <c r="QNE236" s="132"/>
      <c r="QNF236" s="132"/>
      <c r="QNG236" s="132"/>
      <c r="QNH236" s="132"/>
      <c r="QNI236" s="132"/>
      <c r="QNJ236" s="132"/>
      <c r="QNK236" s="132"/>
      <c r="QNL236" s="132"/>
      <c r="QNM236" s="132"/>
      <c r="QNN236" s="132"/>
      <c r="QNO236" s="132"/>
      <c r="QNP236" s="132"/>
      <c r="QNQ236" s="132"/>
      <c r="QNR236" s="132"/>
      <c r="QNS236" s="132"/>
      <c r="QNT236" s="132"/>
      <c r="QNU236" s="132"/>
      <c r="QNV236" s="132"/>
      <c r="QNW236" s="132"/>
      <c r="QNX236" s="132"/>
      <c r="QNY236" s="132"/>
      <c r="QNZ236" s="132"/>
      <c r="QOA236" s="132"/>
      <c r="QOB236" s="132"/>
      <c r="QOC236" s="132"/>
      <c r="QOD236" s="132"/>
      <c r="QOE236" s="132"/>
      <c r="QOF236" s="132"/>
      <c r="QOG236" s="132"/>
      <c r="QOH236" s="132"/>
      <c r="QOI236" s="132"/>
      <c r="QOJ236" s="132"/>
      <c r="QOK236" s="132"/>
      <c r="QOL236" s="132"/>
      <c r="QOM236" s="132"/>
      <c r="QON236" s="132"/>
      <c r="QOO236" s="132"/>
      <c r="QOP236" s="132"/>
      <c r="QOQ236" s="132"/>
      <c r="QOR236" s="132"/>
      <c r="QOS236" s="132"/>
      <c r="QOT236" s="132"/>
      <c r="QOU236" s="132"/>
      <c r="QOV236" s="132"/>
      <c r="QOW236" s="132"/>
      <c r="QOX236" s="132"/>
      <c r="QOY236" s="132"/>
      <c r="QOZ236" s="132"/>
      <c r="QPA236" s="132"/>
      <c r="QPB236" s="132"/>
      <c r="QPC236" s="132"/>
      <c r="QPD236" s="132"/>
      <c r="QPE236" s="132"/>
      <c r="QPF236" s="132"/>
      <c r="QPG236" s="132"/>
      <c r="QPH236" s="132"/>
      <c r="QPI236" s="132"/>
      <c r="QPJ236" s="132"/>
      <c r="QPK236" s="132"/>
      <c r="QPL236" s="132"/>
      <c r="QPM236" s="132"/>
      <c r="QPN236" s="132"/>
      <c r="QPO236" s="132"/>
      <c r="QPP236" s="132"/>
      <c r="QPQ236" s="132"/>
      <c r="QPR236" s="132"/>
      <c r="QPS236" s="132"/>
      <c r="QPT236" s="132"/>
      <c r="QPU236" s="132"/>
      <c r="QPV236" s="132"/>
      <c r="QPW236" s="132"/>
      <c r="QPX236" s="132"/>
      <c r="QPY236" s="132"/>
      <c r="QPZ236" s="132"/>
      <c r="QQA236" s="132"/>
      <c r="QQB236" s="132"/>
      <c r="QQC236" s="132"/>
      <c r="QQD236" s="132"/>
      <c r="QQE236" s="132"/>
      <c r="QQF236" s="132"/>
      <c r="QQG236" s="132"/>
      <c r="QQH236" s="132"/>
      <c r="QQI236" s="132"/>
      <c r="QQJ236" s="132"/>
      <c r="QQK236" s="132"/>
      <c r="QQL236" s="132"/>
      <c r="QQM236" s="132"/>
      <c r="QQN236" s="132"/>
      <c r="QQO236" s="132"/>
      <c r="QQP236" s="132"/>
      <c r="QQQ236" s="132"/>
      <c r="QQR236" s="132"/>
      <c r="QQS236" s="132"/>
      <c r="QQT236" s="132"/>
      <c r="QQU236" s="132"/>
      <c r="QQV236" s="132"/>
      <c r="QQW236" s="132"/>
      <c r="QQX236" s="132"/>
      <c r="QQY236" s="132"/>
      <c r="QQZ236" s="132"/>
      <c r="QRA236" s="132"/>
      <c r="QRB236" s="132"/>
      <c r="QRC236" s="132"/>
      <c r="QRD236" s="132"/>
      <c r="QRE236" s="132"/>
      <c r="QRF236" s="132"/>
      <c r="QRG236" s="132"/>
      <c r="QRH236" s="132"/>
      <c r="QRI236" s="132"/>
      <c r="QRJ236" s="132"/>
      <c r="QRK236" s="132"/>
      <c r="QRL236" s="132"/>
      <c r="QRM236" s="132"/>
      <c r="QRN236" s="132"/>
      <c r="QRO236" s="132"/>
      <c r="QRP236" s="132"/>
      <c r="QRQ236" s="132"/>
      <c r="QRR236" s="132"/>
      <c r="QRS236" s="132"/>
      <c r="QRT236" s="132"/>
      <c r="QRU236" s="132"/>
      <c r="QRV236" s="132"/>
      <c r="QRW236" s="132"/>
      <c r="QRX236" s="132"/>
      <c r="QRY236" s="132"/>
      <c r="QRZ236" s="132"/>
      <c r="QSA236" s="132"/>
      <c r="QSB236" s="132"/>
      <c r="QSC236" s="132"/>
      <c r="QSD236" s="132"/>
      <c r="QSE236" s="132"/>
      <c r="QSF236" s="132"/>
      <c r="QSG236" s="132"/>
      <c r="QSH236" s="132"/>
      <c r="QSI236" s="132"/>
      <c r="QSJ236" s="132"/>
      <c r="QSK236" s="132"/>
      <c r="QSL236" s="132"/>
      <c r="QSM236" s="132"/>
      <c r="QSN236" s="132"/>
      <c r="QSO236" s="132"/>
      <c r="QSP236" s="132"/>
      <c r="QSQ236" s="132"/>
      <c r="QSR236" s="132"/>
      <c r="QSS236" s="132"/>
      <c r="QST236" s="132"/>
      <c r="QSU236" s="132"/>
      <c r="QSV236" s="132"/>
      <c r="QSW236" s="132"/>
      <c r="QSX236" s="132"/>
      <c r="QSY236" s="132"/>
      <c r="QSZ236" s="132"/>
      <c r="QTA236" s="132"/>
      <c r="QTB236" s="132"/>
      <c r="QTC236" s="132"/>
      <c r="QTD236" s="132"/>
      <c r="QTE236" s="132"/>
      <c r="QTF236" s="132"/>
      <c r="QTG236" s="132"/>
      <c r="QTH236" s="132"/>
      <c r="QTI236" s="132"/>
      <c r="QTJ236" s="132"/>
      <c r="QTK236" s="132"/>
      <c r="QTL236" s="132"/>
      <c r="QTM236" s="132"/>
      <c r="QTN236" s="132"/>
      <c r="QTO236" s="132"/>
      <c r="QTP236" s="132"/>
      <c r="QTQ236" s="132"/>
      <c r="QTR236" s="132"/>
      <c r="QTS236" s="132"/>
      <c r="QTT236" s="132"/>
      <c r="QTU236" s="132"/>
      <c r="QTV236" s="132"/>
      <c r="QTW236" s="132"/>
      <c r="QTX236" s="132"/>
      <c r="QTY236" s="132"/>
      <c r="QTZ236" s="132"/>
      <c r="QUA236" s="132"/>
      <c r="QUB236" s="132"/>
      <c r="QUC236" s="132"/>
      <c r="QUD236" s="132"/>
      <c r="QUE236" s="132"/>
      <c r="QUF236" s="132"/>
      <c r="QUG236" s="132"/>
      <c r="QUH236" s="132"/>
      <c r="QUI236" s="132"/>
      <c r="QUJ236" s="132"/>
      <c r="QUK236" s="132"/>
      <c r="QUL236" s="132"/>
      <c r="QUM236" s="132"/>
      <c r="QUN236" s="132"/>
      <c r="QUO236" s="132"/>
      <c r="QUP236" s="132"/>
      <c r="QUQ236" s="132"/>
      <c r="QUR236" s="132"/>
      <c r="QUS236" s="132"/>
      <c r="QUT236" s="132"/>
      <c r="QUU236" s="132"/>
      <c r="QUV236" s="132"/>
      <c r="QUW236" s="132"/>
      <c r="QUX236" s="132"/>
      <c r="QUY236" s="132"/>
      <c r="QUZ236" s="132"/>
      <c r="QVA236" s="132"/>
      <c r="QVB236" s="132"/>
      <c r="QVC236" s="132"/>
      <c r="QVD236" s="132"/>
      <c r="QVE236" s="132"/>
      <c r="QVF236" s="132"/>
      <c r="QVG236" s="132"/>
      <c r="QVH236" s="132"/>
      <c r="QVI236" s="132"/>
      <c r="QVJ236" s="132"/>
      <c r="QVK236" s="132"/>
      <c r="QVL236" s="132"/>
      <c r="QVM236" s="132"/>
      <c r="QVN236" s="132"/>
      <c r="QVO236" s="132"/>
      <c r="QVP236" s="132"/>
      <c r="QVQ236" s="132"/>
      <c r="QVR236" s="132"/>
      <c r="QVS236" s="132"/>
      <c r="QVT236" s="132"/>
      <c r="QVU236" s="132"/>
      <c r="QVV236" s="132"/>
      <c r="QVW236" s="132"/>
      <c r="QVX236" s="132"/>
      <c r="QVY236" s="132"/>
      <c r="QVZ236" s="132"/>
      <c r="QWA236" s="132"/>
      <c r="QWB236" s="132"/>
      <c r="QWC236" s="132"/>
      <c r="QWD236" s="132"/>
      <c r="QWE236" s="132"/>
      <c r="QWF236" s="132"/>
      <c r="QWG236" s="132"/>
      <c r="QWH236" s="132"/>
      <c r="QWI236" s="132"/>
      <c r="QWJ236" s="132"/>
      <c r="QWK236" s="132"/>
      <c r="QWL236" s="132"/>
      <c r="QWM236" s="132"/>
      <c r="QWN236" s="132"/>
      <c r="QWO236" s="132"/>
      <c r="QWP236" s="132"/>
      <c r="QWQ236" s="132"/>
      <c r="QWR236" s="132"/>
      <c r="QWS236" s="132"/>
      <c r="QWT236" s="132"/>
      <c r="QWU236" s="132"/>
      <c r="QWV236" s="132"/>
      <c r="QWW236" s="132"/>
      <c r="QWX236" s="132"/>
      <c r="QWY236" s="132"/>
      <c r="QWZ236" s="132"/>
      <c r="QXA236" s="132"/>
      <c r="QXB236" s="132"/>
      <c r="QXC236" s="132"/>
      <c r="QXD236" s="132"/>
      <c r="QXE236" s="132"/>
      <c r="QXF236" s="132"/>
      <c r="QXG236" s="132"/>
      <c r="QXH236" s="132"/>
      <c r="QXI236" s="132"/>
      <c r="QXJ236" s="132"/>
      <c r="QXK236" s="132"/>
      <c r="QXL236" s="132"/>
      <c r="QXM236" s="132"/>
      <c r="QXN236" s="132"/>
      <c r="QXO236" s="132"/>
      <c r="QXP236" s="132"/>
      <c r="QXQ236" s="132"/>
      <c r="QXR236" s="132"/>
      <c r="QXS236" s="132"/>
      <c r="QXT236" s="132"/>
      <c r="QXU236" s="132"/>
      <c r="QXV236" s="132"/>
      <c r="QXW236" s="132"/>
      <c r="QXX236" s="132"/>
      <c r="QXY236" s="132"/>
      <c r="QXZ236" s="132"/>
      <c r="QYA236" s="132"/>
      <c r="QYB236" s="132"/>
      <c r="QYC236" s="132"/>
      <c r="QYD236" s="132"/>
      <c r="QYE236" s="132"/>
      <c r="QYF236" s="132"/>
      <c r="QYG236" s="132"/>
      <c r="QYH236" s="132"/>
      <c r="QYI236" s="132"/>
      <c r="QYJ236" s="132"/>
      <c r="QYK236" s="132"/>
      <c r="QYL236" s="132"/>
      <c r="QYM236" s="132"/>
      <c r="QYN236" s="132"/>
      <c r="QYO236" s="132"/>
      <c r="QYP236" s="132"/>
      <c r="QYQ236" s="132"/>
      <c r="QYR236" s="132"/>
      <c r="QYS236" s="132"/>
      <c r="QYT236" s="132"/>
      <c r="QYU236" s="132"/>
      <c r="QYV236" s="132"/>
      <c r="QYW236" s="132"/>
      <c r="QYX236" s="132"/>
      <c r="QYY236" s="132"/>
      <c r="QYZ236" s="132"/>
      <c r="QZA236" s="132"/>
      <c r="QZB236" s="132"/>
      <c r="QZC236" s="132"/>
      <c r="QZD236" s="132"/>
      <c r="QZE236" s="132"/>
      <c r="QZF236" s="132"/>
      <c r="QZG236" s="132"/>
      <c r="QZH236" s="132"/>
      <c r="QZI236" s="132"/>
      <c r="QZJ236" s="132"/>
      <c r="QZK236" s="132"/>
      <c r="QZL236" s="132"/>
      <c r="QZM236" s="132"/>
      <c r="QZN236" s="132"/>
      <c r="QZO236" s="132"/>
      <c r="QZP236" s="132"/>
      <c r="QZQ236" s="132"/>
      <c r="QZR236" s="132"/>
      <c r="QZS236" s="132"/>
      <c r="QZT236" s="132"/>
      <c r="QZU236" s="132"/>
      <c r="QZV236" s="132"/>
      <c r="QZW236" s="132"/>
      <c r="QZX236" s="132"/>
      <c r="QZY236" s="132"/>
      <c r="QZZ236" s="132"/>
      <c r="RAA236" s="132"/>
      <c r="RAB236" s="132"/>
      <c r="RAC236" s="132"/>
      <c r="RAD236" s="132"/>
      <c r="RAE236" s="132"/>
      <c r="RAF236" s="132"/>
      <c r="RAG236" s="132"/>
      <c r="RAH236" s="132"/>
      <c r="RAI236" s="132"/>
      <c r="RAJ236" s="132"/>
      <c r="RAK236" s="132"/>
      <c r="RAL236" s="132"/>
      <c r="RAM236" s="132"/>
      <c r="RAN236" s="132"/>
      <c r="RAO236" s="132"/>
      <c r="RAP236" s="132"/>
      <c r="RAQ236" s="132"/>
      <c r="RAR236" s="132"/>
      <c r="RAS236" s="132"/>
      <c r="RAT236" s="132"/>
      <c r="RAU236" s="132"/>
      <c r="RAV236" s="132"/>
      <c r="RAW236" s="132"/>
      <c r="RAX236" s="132"/>
      <c r="RAY236" s="132"/>
      <c r="RAZ236" s="132"/>
      <c r="RBA236" s="132"/>
      <c r="RBB236" s="132"/>
      <c r="RBC236" s="132"/>
      <c r="RBD236" s="132"/>
      <c r="RBE236" s="132"/>
      <c r="RBF236" s="132"/>
      <c r="RBG236" s="132"/>
      <c r="RBH236" s="132"/>
      <c r="RBI236" s="132"/>
      <c r="RBJ236" s="132"/>
      <c r="RBK236" s="132"/>
      <c r="RBL236" s="132"/>
      <c r="RBM236" s="132"/>
      <c r="RBN236" s="132"/>
      <c r="RBO236" s="132"/>
      <c r="RBP236" s="132"/>
      <c r="RBQ236" s="132"/>
      <c r="RBR236" s="132"/>
      <c r="RBS236" s="132"/>
      <c r="RBT236" s="132"/>
      <c r="RBU236" s="132"/>
      <c r="RBV236" s="132"/>
      <c r="RBW236" s="132"/>
      <c r="RBX236" s="132"/>
      <c r="RBY236" s="132"/>
      <c r="RBZ236" s="132"/>
      <c r="RCA236" s="132"/>
      <c r="RCB236" s="132"/>
      <c r="RCC236" s="132"/>
      <c r="RCD236" s="132"/>
      <c r="RCE236" s="132"/>
      <c r="RCF236" s="132"/>
      <c r="RCG236" s="132"/>
      <c r="RCH236" s="132"/>
      <c r="RCI236" s="132"/>
      <c r="RCJ236" s="132"/>
      <c r="RCK236" s="132"/>
      <c r="RCL236" s="132"/>
      <c r="RCM236" s="132"/>
      <c r="RCN236" s="132"/>
      <c r="RCO236" s="132"/>
      <c r="RCP236" s="132"/>
      <c r="RCQ236" s="132"/>
      <c r="RCR236" s="132"/>
      <c r="RCS236" s="132"/>
      <c r="RCT236" s="132"/>
      <c r="RCU236" s="132"/>
      <c r="RCV236" s="132"/>
      <c r="RCW236" s="132"/>
      <c r="RCX236" s="132"/>
      <c r="RCY236" s="132"/>
      <c r="RCZ236" s="132"/>
      <c r="RDA236" s="132"/>
      <c r="RDB236" s="132"/>
      <c r="RDC236" s="132"/>
      <c r="RDD236" s="132"/>
      <c r="RDE236" s="132"/>
      <c r="RDF236" s="132"/>
      <c r="RDG236" s="132"/>
      <c r="RDH236" s="132"/>
      <c r="RDI236" s="132"/>
      <c r="RDJ236" s="132"/>
      <c r="RDK236" s="132"/>
      <c r="RDL236" s="132"/>
      <c r="RDM236" s="132"/>
      <c r="RDN236" s="132"/>
      <c r="RDO236" s="132"/>
      <c r="RDP236" s="132"/>
      <c r="RDQ236" s="132"/>
      <c r="RDR236" s="132"/>
      <c r="RDS236" s="132"/>
      <c r="RDT236" s="132"/>
      <c r="RDU236" s="132"/>
      <c r="RDV236" s="132"/>
      <c r="RDW236" s="132"/>
      <c r="RDX236" s="132"/>
      <c r="RDY236" s="132"/>
      <c r="RDZ236" s="132"/>
      <c r="REA236" s="132"/>
      <c r="REB236" s="132"/>
      <c r="REC236" s="132"/>
      <c r="RED236" s="132"/>
      <c r="REE236" s="132"/>
      <c r="REF236" s="132"/>
      <c r="REG236" s="132"/>
      <c r="REH236" s="132"/>
      <c r="REI236" s="132"/>
      <c r="REJ236" s="132"/>
      <c r="REK236" s="132"/>
      <c r="REL236" s="132"/>
      <c r="REM236" s="132"/>
      <c r="REN236" s="132"/>
      <c r="REO236" s="132"/>
      <c r="REP236" s="132"/>
      <c r="REQ236" s="132"/>
      <c r="RER236" s="132"/>
      <c r="RES236" s="132"/>
      <c r="RET236" s="132"/>
      <c r="REU236" s="132"/>
      <c r="REV236" s="132"/>
      <c r="REW236" s="132"/>
      <c r="REX236" s="132"/>
      <c r="REY236" s="132"/>
      <c r="REZ236" s="132"/>
      <c r="RFA236" s="132"/>
      <c r="RFB236" s="132"/>
      <c r="RFC236" s="132"/>
      <c r="RFD236" s="132"/>
      <c r="RFE236" s="132"/>
      <c r="RFF236" s="132"/>
      <c r="RFG236" s="132"/>
      <c r="RFH236" s="132"/>
      <c r="RFI236" s="132"/>
      <c r="RFJ236" s="132"/>
      <c r="RFK236" s="132"/>
      <c r="RFL236" s="132"/>
      <c r="RFM236" s="132"/>
      <c r="RFN236" s="132"/>
      <c r="RFO236" s="132"/>
      <c r="RFP236" s="132"/>
      <c r="RFQ236" s="132"/>
      <c r="RFR236" s="132"/>
      <c r="RFS236" s="132"/>
      <c r="RFT236" s="132"/>
      <c r="RFU236" s="132"/>
      <c r="RFV236" s="132"/>
      <c r="RFW236" s="132"/>
      <c r="RFX236" s="132"/>
      <c r="RFY236" s="132"/>
      <c r="RFZ236" s="132"/>
      <c r="RGA236" s="132"/>
      <c r="RGB236" s="132"/>
      <c r="RGC236" s="132"/>
      <c r="RGD236" s="132"/>
      <c r="RGE236" s="132"/>
      <c r="RGF236" s="132"/>
      <c r="RGG236" s="132"/>
      <c r="RGH236" s="132"/>
      <c r="RGI236" s="132"/>
      <c r="RGJ236" s="132"/>
      <c r="RGK236" s="132"/>
      <c r="RGL236" s="132"/>
      <c r="RGM236" s="132"/>
      <c r="RGN236" s="132"/>
      <c r="RGO236" s="132"/>
      <c r="RGP236" s="132"/>
      <c r="RGQ236" s="132"/>
      <c r="RGR236" s="132"/>
      <c r="RGS236" s="132"/>
      <c r="RGT236" s="132"/>
      <c r="RGU236" s="132"/>
      <c r="RGV236" s="132"/>
      <c r="RGW236" s="132"/>
      <c r="RGX236" s="132"/>
      <c r="RGY236" s="132"/>
      <c r="RGZ236" s="132"/>
      <c r="RHA236" s="132"/>
      <c r="RHB236" s="132"/>
      <c r="RHC236" s="132"/>
      <c r="RHD236" s="132"/>
      <c r="RHE236" s="132"/>
      <c r="RHF236" s="132"/>
      <c r="RHG236" s="132"/>
      <c r="RHH236" s="132"/>
      <c r="RHI236" s="132"/>
      <c r="RHJ236" s="132"/>
      <c r="RHK236" s="132"/>
      <c r="RHL236" s="132"/>
      <c r="RHM236" s="132"/>
      <c r="RHN236" s="132"/>
      <c r="RHO236" s="132"/>
      <c r="RHP236" s="132"/>
      <c r="RHQ236" s="132"/>
      <c r="RHR236" s="132"/>
      <c r="RHS236" s="132"/>
      <c r="RHT236" s="132"/>
      <c r="RHU236" s="132"/>
      <c r="RHV236" s="132"/>
      <c r="RHW236" s="132"/>
      <c r="RHX236" s="132"/>
      <c r="RHY236" s="132"/>
      <c r="RHZ236" s="132"/>
      <c r="RIA236" s="132"/>
      <c r="RIB236" s="132"/>
      <c r="RIC236" s="132"/>
      <c r="RID236" s="132"/>
      <c r="RIE236" s="132"/>
      <c r="RIF236" s="132"/>
      <c r="RIG236" s="132"/>
      <c r="RIH236" s="132"/>
      <c r="RII236" s="132"/>
      <c r="RIJ236" s="132"/>
      <c r="RIK236" s="132"/>
      <c r="RIL236" s="132"/>
      <c r="RIM236" s="132"/>
      <c r="RIN236" s="132"/>
      <c r="RIO236" s="132"/>
      <c r="RIP236" s="132"/>
      <c r="RIQ236" s="132"/>
      <c r="RIR236" s="132"/>
      <c r="RIS236" s="132"/>
      <c r="RIT236" s="132"/>
      <c r="RIU236" s="132"/>
      <c r="RIV236" s="132"/>
      <c r="RIW236" s="132"/>
      <c r="RIX236" s="132"/>
      <c r="RIY236" s="132"/>
      <c r="RIZ236" s="132"/>
      <c r="RJA236" s="132"/>
      <c r="RJB236" s="132"/>
      <c r="RJC236" s="132"/>
      <c r="RJD236" s="132"/>
      <c r="RJE236" s="132"/>
      <c r="RJF236" s="132"/>
      <c r="RJG236" s="132"/>
      <c r="RJH236" s="132"/>
      <c r="RJI236" s="132"/>
      <c r="RJJ236" s="132"/>
      <c r="RJK236" s="132"/>
      <c r="RJL236" s="132"/>
      <c r="RJM236" s="132"/>
      <c r="RJN236" s="132"/>
      <c r="RJO236" s="132"/>
      <c r="RJP236" s="132"/>
      <c r="RJQ236" s="132"/>
      <c r="RJR236" s="132"/>
      <c r="RJS236" s="132"/>
      <c r="RJT236" s="132"/>
      <c r="RJU236" s="132"/>
      <c r="RJV236" s="132"/>
      <c r="RJW236" s="132"/>
      <c r="RJX236" s="132"/>
      <c r="RJY236" s="132"/>
      <c r="RJZ236" s="132"/>
      <c r="RKA236" s="132"/>
      <c r="RKB236" s="132"/>
      <c r="RKC236" s="132"/>
      <c r="RKD236" s="132"/>
      <c r="RKE236" s="132"/>
      <c r="RKF236" s="132"/>
      <c r="RKG236" s="132"/>
      <c r="RKH236" s="132"/>
      <c r="RKI236" s="132"/>
      <c r="RKJ236" s="132"/>
      <c r="RKK236" s="132"/>
      <c r="RKL236" s="132"/>
      <c r="RKM236" s="132"/>
      <c r="RKN236" s="132"/>
      <c r="RKO236" s="132"/>
      <c r="RKP236" s="132"/>
      <c r="RKQ236" s="132"/>
      <c r="RKR236" s="132"/>
      <c r="RKS236" s="132"/>
      <c r="RKT236" s="132"/>
      <c r="RKU236" s="132"/>
      <c r="RKV236" s="132"/>
      <c r="RKW236" s="132"/>
      <c r="RKX236" s="132"/>
      <c r="RKY236" s="132"/>
      <c r="RKZ236" s="132"/>
      <c r="RLA236" s="132"/>
      <c r="RLB236" s="132"/>
      <c r="RLC236" s="132"/>
      <c r="RLD236" s="132"/>
      <c r="RLE236" s="132"/>
      <c r="RLF236" s="132"/>
      <c r="RLG236" s="132"/>
      <c r="RLH236" s="132"/>
      <c r="RLI236" s="132"/>
      <c r="RLJ236" s="132"/>
      <c r="RLK236" s="132"/>
      <c r="RLL236" s="132"/>
      <c r="RLM236" s="132"/>
      <c r="RLN236" s="132"/>
      <c r="RLO236" s="132"/>
      <c r="RLP236" s="132"/>
      <c r="RLQ236" s="132"/>
      <c r="RLR236" s="132"/>
      <c r="RLS236" s="132"/>
      <c r="RLT236" s="132"/>
      <c r="RLU236" s="132"/>
      <c r="RLV236" s="132"/>
      <c r="RLW236" s="132"/>
      <c r="RLX236" s="132"/>
      <c r="RLY236" s="132"/>
      <c r="RLZ236" s="132"/>
      <c r="RMA236" s="132"/>
      <c r="RMB236" s="132"/>
      <c r="RMC236" s="132"/>
      <c r="RMD236" s="132"/>
      <c r="RME236" s="132"/>
      <c r="RMF236" s="132"/>
      <c r="RMG236" s="132"/>
      <c r="RMH236" s="132"/>
      <c r="RMI236" s="132"/>
      <c r="RMJ236" s="132"/>
      <c r="RMK236" s="132"/>
      <c r="RML236" s="132"/>
      <c r="RMM236" s="132"/>
      <c r="RMN236" s="132"/>
      <c r="RMO236" s="132"/>
      <c r="RMP236" s="132"/>
      <c r="RMQ236" s="132"/>
      <c r="RMR236" s="132"/>
      <c r="RMS236" s="132"/>
      <c r="RMT236" s="132"/>
      <c r="RMU236" s="132"/>
      <c r="RMV236" s="132"/>
      <c r="RMW236" s="132"/>
      <c r="RMX236" s="132"/>
      <c r="RMY236" s="132"/>
      <c r="RMZ236" s="132"/>
      <c r="RNA236" s="132"/>
      <c r="RNB236" s="132"/>
      <c r="RNC236" s="132"/>
      <c r="RND236" s="132"/>
      <c r="RNE236" s="132"/>
      <c r="RNF236" s="132"/>
      <c r="RNG236" s="132"/>
      <c r="RNH236" s="132"/>
      <c r="RNI236" s="132"/>
      <c r="RNJ236" s="132"/>
      <c r="RNK236" s="132"/>
      <c r="RNL236" s="132"/>
      <c r="RNM236" s="132"/>
      <c r="RNN236" s="132"/>
      <c r="RNO236" s="132"/>
      <c r="RNP236" s="132"/>
      <c r="RNQ236" s="132"/>
      <c r="RNR236" s="132"/>
      <c r="RNS236" s="132"/>
      <c r="RNT236" s="132"/>
      <c r="RNU236" s="132"/>
      <c r="RNV236" s="132"/>
      <c r="RNW236" s="132"/>
      <c r="RNX236" s="132"/>
      <c r="RNY236" s="132"/>
      <c r="RNZ236" s="132"/>
      <c r="ROA236" s="132"/>
      <c r="ROB236" s="132"/>
      <c r="ROC236" s="132"/>
      <c r="ROD236" s="132"/>
      <c r="ROE236" s="132"/>
      <c r="ROF236" s="132"/>
      <c r="ROG236" s="132"/>
      <c r="ROH236" s="132"/>
      <c r="ROI236" s="132"/>
      <c r="ROJ236" s="132"/>
      <c r="ROK236" s="132"/>
      <c r="ROL236" s="132"/>
      <c r="ROM236" s="132"/>
      <c r="RON236" s="132"/>
      <c r="ROO236" s="132"/>
      <c r="ROP236" s="132"/>
      <c r="ROQ236" s="132"/>
      <c r="ROR236" s="132"/>
      <c r="ROS236" s="132"/>
      <c r="ROT236" s="132"/>
      <c r="ROU236" s="132"/>
      <c r="ROV236" s="132"/>
      <c r="ROW236" s="132"/>
      <c r="ROX236" s="132"/>
      <c r="ROY236" s="132"/>
      <c r="ROZ236" s="132"/>
      <c r="RPA236" s="132"/>
      <c r="RPB236" s="132"/>
      <c r="RPC236" s="132"/>
      <c r="RPD236" s="132"/>
      <c r="RPE236" s="132"/>
      <c r="RPF236" s="132"/>
      <c r="RPG236" s="132"/>
      <c r="RPH236" s="132"/>
      <c r="RPI236" s="132"/>
      <c r="RPJ236" s="132"/>
      <c r="RPK236" s="132"/>
      <c r="RPL236" s="132"/>
      <c r="RPM236" s="132"/>
      <c r="RPN236" s="132"/>
      <c r="RPO236" s="132"/>
      <c r="RPP236" s="132"/>
      <c r="RPQ236" s="132"/>
      <c r="RPR236" s="132"/>
      <c r="RPS236" s="132"/>
      <c r="RPT236" s="132"/>
      <c r="RPU236" s="132"/>
      <c r="RPV236" s="132"/>
      <c r="RPW236" s="132"/>
      <c r="RPX236" s="132"/>
      <c r="RPY236" s="132"/>
      <c r="RPZ236" s="132"/>
      <c r="RQA236" s="132"/>
      <c r="RQB236" s="132"/>
      <c r="RQC236" s="132"/>
      <c r="RQD236" s="132"/>
      <c r="RQE236" s="132"/>
      <c r="RQF236" s="132"/>
      <c r="RQG236" s="132"/>
      <c r="RQH236" s="132"/>
      <c r="RQI236" s="132"/>
      <c r="RQJ236" s="132"/>
      <c r="RQK236" s="132"/>
      <c r="RQL236" s="132"/>
      <c r="RQM236" s="132"/>
      <c r="RQN236" s="132"/>
      <c r="RQO236" s="132"/>
      <c r="RQP236" s="132"/>
      <c r="RQQ236" s="132"/>
      <c r="RQR236" s="132"/>
      <c r="RQS236" s="132"/>
      <c r="RQT236" s="132"/>
      <c r="RQU236" s="132"/>
      <c r="RQV236" s="132"/>
      <c r="RQW236" s="132"/>
      <c r="RQX236" s="132"/>
      <c r="RQY236" s="132"/>
      <c r="RQZ236" s="132"/>
      <c r="RRA236" s="132"/>
      <c r="RRB236" s="132"/>
      <c r="RRC236" s="132"/>
      <c r="RRD236" s="132"/>
      <c r="RRE236" s="132"/>
      <c r="RRF236" s="132"/>
      <c r="RRG236" s="132"/>
      <c r="RRH236" s="132"/>
      <c r="RRI236" s="132"/>
      <c r="RRJ236" s="132"/>
      <c r="RRK236" s="132"/>
      <c r="RRL236" s="132"/>
      <c r="RRM236" s="132"/>
      <c r="RRN236" s="132"/>
      <c r="RRO236" s="132"/>
      <c r="RRP236" s="132"/>
      <c r="RRQ236" s="132"/>
      <c r="RRR236" s="132"/>
      <c r="RRS236" s="132"/>
      <c r="RRT236" s="132"/>
      <c r="RRU236" s="132"/>
      <c r="RRV236" s="132"/>
      <c r="RRW236" s="132"/>
      <c r="RRX236" s="132"/>
      <c r="RRY236" s="132"/>
      <c r="RRZ236" s="132"/>
      <c r="RSA236" s="132"/>
      <c r="RSB236" s="132"/>
      <c r="RSC236" s="132"/>
      <c r="RSD236" s="132"/>
      <c r="RSE236" s="132"/>
      <c r="RSF236" s="132"/>
      <c r="RSG236" s="132"/>
      <c r="RSH236" s="132"/>
      <c r="RSI236" s="132"/>
      <c r="RSJ236" s="132"/>
      <c r="RSK236" s="132"/>
      <c r="RSL236" s="132"/>
      <c r="RSM236" s="132"/>
      <c r="RSN236" s="132"/>
      <c r="RSO236" s="132"/>
      <c r="RSP236" s="132"/>
      <c r="RSQ236" s="132"/>
      <c r="RSR236" s="132"/>
      <c r="RSS236" s="132"/>
      <c r="RST236" s="132"/>
      <c r="RSU236" s="132"/>
      <c r="RSV236" s="132"/>
      <c r="RSW236" s="132"/>
      <c r="RSX236" s="132"/>
      <c r="RSY236" s="132"/>
      <c r="RSZ236" s="132"/>
      <c r="RTA236" s="132"/>
      <c r="RTB236" s="132"/>
      <c r="RTC236" s="132"/>
      <c r="RTD236" s="132"/>
      <c r="RTE236" s="132"/>
      <c r="RTF236" s="132"/>
      <c r="RTG236" s="132"/>
      <c r="RTH236" s="132"/>
      <c r="RTI236" s="132"/>
      <c r="RTJ236" s="132"/>
      <c r="RTK236" s="132"/>
      <c r="RTL236" s="132"/>
      <c r="RTM236" s="132"/>
      <c r="RTN236" s="132"/>
      <c r="RTO236" s="132"/>
      <c r="RTP236" s="132"/>
      <c r="RTQ236" s="132"/>
      <c r="RTR236" s="132"/>
      <c r="RTS236" s="132"/>
      <c r="RTT236" s="132"/>
      <c r="RTU236" s="132"/>
      <c r="RTV236" s="132"/>
      <c r="RTW236" s="132"/>
      <c r="RTX236" s="132"/>
      <c r="RTY236" s="132"/>
      <c r="RTZ236" s="132"/>
      <c r="RUA236" s="132"/>
      <c r="RUB236" s="132"/>
      <c r="RUC236" s="132"/>
      <c r="RUD236" s="132"/>
      <c r="RUE236" s="132"/>
      <c r="RUF236" s="132"/>
      <c r="RUG236" s="132"/>
      <c r="RUH236" s="132"/>
      <c r="RUI236" s="132"/>
      <c r="RUJ236" s="132"/>
      <c r="RUK236" s="132"/>
      <c r="RUL236" s="132"/>
      <c r="RUM236" s="132"/>
      <c r="RUN236" s="132"/>
      <c r="RUO236" s="132"/>
      <c r="RUP236" s="132"/>
      <c r="RUQ236" s="132"/>
      <c r="RUR236" s="132"/>
      <c r="RUS236" s="132"/>
      <c r="RUT236" s="132"/>
      <c r="RUU236" s="132"/>
      <c r="RUV236" s="132"/>
      <c r="RUW236" s="132"/>
      <c r="RUX236" s="132"/>
      <c r="RUY236" s="132"/>
      <c r="RUZ236" s="132"/>
      <c r="RVA236" s="132"/>
      <c r="RVB236" s="132"/>
      <c r="RVC236" s="132"/>
      <c r="RVD236" s="132"/>
      <c r="RVE236" s="132"/>
      <c r="RVF236" s="132"/>
      <c r="RVG236" s="132"/>
      <c r="RVH236" s="132"/>
      <c r="RVI236" s="132"/>
      <c r="RVJ236" s="132"/>
      <c r="RVK236" s="132"/>
      <c r="RVL236" s="132"/>
      <c r="RVM236" s="132"/>
      <c r="RVN236" s="132"/>
      <c r="RVO236" s="132"/>
      <c r="RVP236" s="132"/>
      <c r="RVQ236" s="132"/>
      <c r="RVR236" s="132"/>
      <c r="RVS236" s="132"/>
      <c r="RVT236" s="132"/>
      <c r="RVU236" s="132"/>
      <c r="RVV236" s="132"/>
      <c r="RVW236" s="132"/>
      <c r="RVX236" s="132"/>
      <c r="RVY236" s="132"/>
      <c r="RVZ236" s="132"/>
      <c r="RWA236" s="132"/>
      <c r="RWB236" s="132"/>
      <c r="RWC236" s="132"/>
      <c r="RWD236" s="132"/>
      <c r="RWE236" s="132"/>
      <c r="RWF236" s="132"/>
      <c r="RWG236" s="132"/>
      <c r="RWH236" s="132"/>
      <c r="RWI236" s="132"/>
      <c r="RWJ236" s="132"/>
      <c r="RWK236" s="132"/>
      <c r="RWL236" s="132"/>
      <c r="RWM236" s="132"/>
      <c r="RWN236" s="132"/>
      <c r="RWO236" s="132"/>
      <c r="RWP236" s="132"/>
      <c r="RWQ236" s="132"/>
      <c r="RWR236" s="132"/>
      <c r="RWS236" s="132"/>
      <c r="RWT236" s="132"/>
      <c r="RWU236" s="132"/>
      <c r="RWV236" s="132"/>
      <c r="RWW236" s="132"/>
      <c r="RWX236" s="132"/>
      <c r="RWY236" s="132"/>
      <c r="RWZ236" s="132"/>
      <c r="RXA236" s="132"/>
      <c r="RXB236" s="132"/>
      <c r="RXC236" s="132"/>
      <c r="RXD236" s="132"/>
      <c r="RXE236" s="132"/>
      <c r="RXF236" s="132"/>
      <c r="RXG236" s="132"/>
      <c r="RXH236" s="132"/>
      <c r="RXI236" s="132"/>
      <c r="RXJ236" s="132"/>
      <c r="RXK236" s="132"/>
      <c r="RXL236" s="132"/>
      <c r="RXM236" s="132"/>
      <c r="RXN236" s="132"/>
      <c r="RXO236" s="132"/>
      <c r="RXP236" s="132"/>
      <c r="RXQ236" s="132"/>
      <c r="RXR236" s="132"/>
      <c r="RXS236" s="132"/>
      <c r="RXT236" s="132"/>
      <c r="RXU236" s="132"/>
      <c r="RXV236" s="132"/>
      <c r="RXW236" s="132"/>
      <c r="RXX236" s="132"/>
      <c r="RXY236" s="132"/>
      <c r="RXZ236" s="132"/>
      <c r="RYA236" s="132"/>
      <c r="RYB236" s="132"/>
      <c r="RYC236" s="132"/>
      <c r="RYD236" s="132"/>
      <c r="RYE236" s="132"/>
      <c r="RYF236" s="132"/>
      <c r="RYG236" s="132"/>
      <c r="RYH236" s="132"/>
      <c r="RYI236" s="132"/>
      <c r="RYJ236" s="132"/>
      <c r="RYK236" s="132"/>
      <c r="RYL236" s="132"/>
      <c r="RYM236" s="132"/>
      <c r="RYN236" s="132"/>
      <c r="RYO236" s="132"/>
      <c r="RYP236" s="132"/>
      <c r="RYQ236" s="132"/>
      <c r="RYR236" s="132"/>
      <c r="RYS236" s="132"/>
      <c r="RYT236" s="132"/>
      <c r="RYU236" s="132"/>
      <c r="RYV236" s="132"/>
      <c r="RYW236" s="132"/>
      <c r="RYX236" s="132"/>
      <c r="RYY236" s="132"/>
      <c r="RYZ236" s="132"/>
      <c r="RZA236" s="132"/>
      <c r="RZB236" s="132"/>
      <c r="RZC236" s="132"/>
      <c r="RZD236" s="132"/>
      <c r="RZE236" s="132"/>
      <c r="RZF236" s="132"/>
      <c r="RZG236" s="132"/>
      <c r="RZH236" s="132"/>
      <c r="RZI236" s="132"/>
      <c r="RZJ236" s="132"/>
      <c r="RZK236" s="132"/>
      <c r="RZL236" s="132"/>
      <c r="RZM236" s="132"/>
      <c r="RZN236" s="132"/>
      <c r="RZO236" s="132"/>
      <c r="RZP236" s="132"/>
      <c r="RZQ236" s="132"/>
      <c r="RZR236" s="132"/>
      <c r="RZS236" s="132"/>
      <c r="RZT236" s="132"/>
      <c r="RZU236" s="132"/>
      <c r="RZV236" s="132"/>
      <c r="RZW236" s="132"/>
      <c r="RZX236" s="132"/>
      <c r="RZY236" s="132"/>
      <c r="RZZ236" s="132"/>
      <c r="SAA236" s="132"/>
      <c r="SAB236" s="132"/>
      <c r="SAC236" s="132"/>
      <c r="SAD236" s="132"/>
      <c r="SAE236" s="132"/>
      <c r="SAF236" s="132"/>
      <c r="SAG236" s="132"/>
      <c r="SAH236" s="132"/>
      <c r="SAI236" s="132"/>
      <c r="SAJ236" s="132"/>
      <c r="SAK236" s="132"/>
      <c r="SAL236" s="132"/>
      <c r="SAM236" s="132"/>
      <c r="SAN236" s="132"/>
      <c r="SAO236" s="132"/>
      <c r="SAP236" s="132"/>
      <c r="SAQ236" s="132"/>
      <c r="SAR236" s="132"/>
      <c r="SAS236" s="132"/>
      <c r="SAT236" s="132"/>
      <c r="SAU236" s="132"/>
      <c r="SAV236" s="132"/>
      <c r="SAW236" s="132"/>
      <c r="SAX236" s="132"/>
      <c r="SAY236" s="132"/>
      <c r="SAZ236" s="132"/>
      <c r="SBA236" s="132"/>
      <c r="SBB236" s="132"/>
      <c r="SBC236" s="132"/>
      <c r="SBD236" s="132"/>
      <c r="SBE236" s="132"/>
      <c r="SBF236" s="132"/>
      <c r="SBG236" s="132"/>
      <c r="SBH236" s="132"/>
      <c r="SBI236" s="132"/>
      <c r="SBJ236" s="132"/>
      <c r="SBK236" s="132"/>
      <c r="SBL236" s="132"/>
      <c r="SBM236" s="132"/>
      <c r="SBN236" s="132"/>
      <c r="SBO236" s="132"/>
      <c r="SBP236" s="132"/>
      <c r="SBQ236" s="132"/>
      <c r="SBR236" s="132"/>
      <c r="SBS236" s="132"/>
      <c r="SBT236" s="132"/>
      <c r="SBU236" s="132"/>
      <c r="SBV236" s="132"/>
      <c r="SBW236" s="132"/>
      <c r="SBX236" s="132"/>
      <c r="SBY236" s="132"/>
      <c r="SBZ236" s="132"/>
      <c r="SCA236" s="132"/>
      <c r="SCB236" s="132"/>
      <c r="SCC236" s="132"/>
      <c r="SCD236" s="132"/>
      <c r="SCE236" s="132"/>
      <c r="SCF236" s="132"/>
      <c r="SCG236" s="132"/>
      <c r="SCH236" s="132"/>
      <c r="SCI236" s="132"/>
      <c r="SCJ236" s="132"/>
      <c r="SCK236" s="132"/>
      <c r="SCL236" s="132"/>
      <c r="SCM236" s="132"/>
      <c r="SCN236" s="132"/>
      <c r="SCO236" s="132"/>
      <c r="SCP236" s="132"/>
      <c r="SCQ236" s="132"/>
      <c r="SCR236" s="132"/>
      <c r="SCS236" s="132"/>
      <c r="SCT236" s="132"/>
      <c r="SCU236" s="132"/>
      <c r="SCV236" s="132"/>
      <c r="SCW236" s="132"/>
      <c r="SCX236" s="132"/>
      <c r="SCY236" s="132"/>
      <c r="SCZ236" s="132"/>
      <c r="SDA236" s="132"/>
      <c r="SDB236" s="132"/>
      <c r="SDC236" s="132"/>
      <c r="SDD236" s="132"/>
      <c r="SDE236" s="132"/>
      <c r="SDF236" s="132"/>
      <c r="SDG236" s="132"/>
      <c r="SDH236" s="132"/>
      <c r="SDI236" s="132"/>
      <c r="SDJ236" s="132"/>
      <c r="SDK236" s="132"/>
      <c r="SDL236" s="132"/>
      <c r="SDM236" s="132"/>
      <c r="SDN236" s="132"/>
      <c r="SDO236" s="132"/>
      <c r="SDP236" s="132"/>
      <c r="SDQ236" s="132"/>
      <c r="SDR236" s="132"/>
      <c r="SDS236" s="132"/>
      <c r="SDT236" s="132"/>
      <c r="SDU236" s="132"/>
      <c r="SDV236" s="132"/>
      <c r="SDW236" s="132"/>
      <c r="SDX236" s="132"/>
      <c r="SDY236" s="132"/>
      <c r="SDZ236" s="132"/>
      <c r="SEA236" s="132"/>
      <c r="SEB236" s="132"/>
      <c r="SEC236" s="132"/>
      <c r="SED236" s="132"/>
      <c r="SEE236" s="132"/>
      <c r="SEF236" s="132"/>
      <c r="SEG236" s="132"/>
      <c r="SEH236" s="132"/>
      <c r="SEI236" s="132"/>
      <c r="SEJ236" s="132"/>
      <c r="SEK236" s="132"/>
      <c r="SEL236" s="132"/>
      <c r="SEM236" s="132"/>
      <c r="SEN236" s="132"/>
      <c r="SEO236" s="132"/>
      <c r="SEP236" s="132"/>
      <c r="SEQ236" s="132"/>
      <c r="SER236" s="132"/>
      <c r="SES236" s="132"/>
      <c r="SET236" s="132"/>
      <c r="SEU236" s="132"/>
      <c r="SEV236" s="132"/>
      <c r="SEW236" s="132"/>
      <c r="SEX236" s="132"/>
      <c r="SEY236" s="132"/>
      <c r="SEZ236" s="132"/>
      <c r="SFA236" s="132"/>
      <c r="SFB236" s="132"/>
      <c r="SFC236" s="132"/>
      <c r="SFD236" s="132"/>
      <c r="SFE236" s="132"/>
      <c r="SFF236" s="132"/>
      <c r="SFG236" s="132"/>
      <c r="SFH236" s="132"/>
      <c r="SFI236" s="132"/>
      <c r="SFJ236" s="132"/>
      <c r="SFK236" s="132"/>
      <c r="SFL236" s="132"/>
      <c r="SFM236" s="132"/>
      <c r="SFN236" s="132"/>
      <c r="SFO236" s="132"/>
      <c r="SFP236" s="132"/>
      <c r="SFQ236" s="132"/>
      <c r="SFR236" s="132"/>
      <c r="SFS236" s="132"/>
      <c r="SFT236" s="132"/>
      <c r="SFU236" s="132"/>
      <c r="SFV236" s="132"/>
      <c r="SFW236" s="132"/>
      <c r="SFX236" s="132"/>
      <c r="SFY236" s="132"/>
      <c r="SFZ236" s="132"/>
      <c r="SGA236" s="132"/>
      <c r="SGB236" s="132"/>
      <c r="SGC236" s="132"/>
      <c r="SGD236" s="132"/>
      <c r="SGE236" s="132"/>
      <c r="SGF236" s="132"/>
      <c r="SGG236" s="132"/>
      <c r="SGH236" s="132"/>
      <c r="SGI236" s="132"/>
      <c r="SGJ236" s="132"/>
      <c r="SGK236" s="132"/>
      <c r="SGL236" s="132"/>
      <c r="SGM236" s="132"/>
      <c r="SGN236" s="132"/>
      <c r="SGO236" s="132"/>
      <c r="SGP236" s="132"/>
      <c r="SGQ236" s="132"/>
      <c r="SGR236" s="132"/>
      <c r="SGS236" s="132"/>
      <c r="SGT236" s="132"/>
      <c r="SGU236" s="132"/>
      <c r="SGV236" s="132"/>
      <c r="SGW236" s="132"/>
      <c r="SGX236" s="132"/>
      <c r="SGY236" s="132"/>
      <c r="SGZ236" s="132"/>
      <c r="SHA236" s="132"/>
      <c r="SHB236" s="132"/>
      <c r="SHC236" s="132"/>
      <c r="SHD236" s="132"/>
      <c r="SHE236" s="132"/>
      <c r="SHF236" s="132"/>
      <c r="SHG236" s="132"/>
      <c r="SHH236" s="132"/>
      <c r="SHI236" s="132"/>
      <c r="SHJ236" s="132"/>
      <c r="SHK236" s="132"/>
      <c r="SHL236" s="132"/>
      <c r="SHM236" s="132"/>
      <c r="SHN236" s="132"/>
      <c r="SHO236" s="132"/>
      <c r="SHP236" s="132"/>
      <c r="SHQ236" s="132"/>
      <c r="SHR236" s="132"/>
      <c r="SHS236" s="132"/>
      <c r="SHT236" s="132"/>
      <c r="SHU236" s="132"/>
      <c r="SHV236" s="132"/>
      <c r="SHW236" s="132"/>
      <c r="SHX236" s="132"/>
      <c r="SHY236" s="132"/>
      <c r="SHZ236" s="132"/>
      <c r="SIA236" s="132"/>
      <c r="SIB236" s="132"/>
      <c r="SIC236" s="132"/>
      <c r="SID236" s="132"/>
      <c r="SIE236" s="132"/>
      <c r="SIF236" s="132"/>
      <c r="SIG236" s="132"/>
      <c r="SIH236" s="132"/>
      <c r="SII236" s="132"/>
      <c r="SIJ236" s="132"/>
      <c r="SIK236" s="132"/>
      <c r="SIL236" s="132"/>
      <c r="SIM236" s="132"/>
      <c r="SIN236" s="132"/>
      <c r="SIO236" s="132"/>
      <c r="SIP236" s="132"/>
      <c r="SIQ236" s="132"/>
      <c r="SIR236" s="132"/>
      <c r="SIS236" s="132"/>
      <c r="SIT236" s="132"/>
      <c r="SIU236" s="132"/>
      <c r="SIV236" s="132"/>
      <c r="SIW236" s="132"/>
      <c r="SIX236" s="132"/>
      <c r="SIY236" s="132"/>
      <c r="SIZ236" s="132"/>
      <c r="SJA236" s="132"/>
      <c r="SJB236" s="132"/>
      <c r="SJC236" s="132"/>
      <c r="SJD236" s="132"/>
      <c r="SJE236" s="132"/>
      <c r="SJF236" s="132"/>
      <c r="SJG236" s="132"/>
      <c r="SJH236" s="132"/>
      <c r="SJI236" s="132"/>
      <c r="SJJ236" s="132"/>
      <c r="SJK236" s="132"/>
      <c r="SJL236" s="132"/>
      <c r="SJM236" s="132"/>
      <c r="SJN236" s="132"/>
      <c r="SJO236" s="132"/>
      <c r="SJP236" s="132"/>
      <c r="SJQ236" s="132"/>
      <c r="SJR236" s="132"/>
      <c r="SJS236" s="132"/>
      <c r="SJT236" s="132"/>
      <c r="SJU236" s="132"/>
      <c r="SJV236" s="132"/>
      <c r="SJW236" s="132"/>
      <c r="SJX236" s="132"/>
      <c r="SJY236" s="132"/>
      <c r="SJZ236" s="132"/>
      <c r="SKA236" s="132"/>
      <c r="SKB236" s="132"/>
      <c r="SKC236" s="132"/>
      <c r="SKD236" s="132"/>
      <c r="SKE236" s="132"/>
      <c r="SKF236" s="132"/>
      <c r="SKG236" s="132"/>
      <c r="SKH236" s="132"/>
      <c r="SKI236" s="132"/>
      <c r="SKJ236" s="132"/>
      <c r="SKK236" s="132"/>
      <c r="SKL236" s="132"/>
      <c r="SKM236" s="132"/>
      <c r="SKN236" s="132"/>
      <c r="SKO236" s="132"/>
      <c r="SKP236" s="132"/>
      <c r="SKQ236" s="132"/>
      <c r="SKR236" s="132"/>
      <c r="SKS236" s="132"/>
      <c r="SKT236" s="132"/>
      <c r="SKU236" s="132"/>
      <c r="SKV236" s="132"/>
      <c r="SKW236" s="132"/>
      <c r="SKX236" s="132"/>
      <c r="SKY236" s="132"/>
      <c r="SKZ236" s="132"/>
      <c r="SLA236" s="132"/>
      <c r="SLB236" s="132"/>
      <c r="SLC236" s="132"/>
      <c r="SLD236" s="132"/>
      <c r="SLE236" s="132"/>
      <c r="SLF236" s="132"/>
      <c r="SLG236" s="132"/>
      <c r="SLH236" s="132"/>
      <c r="SLI236" s="132"/>
      <c r="SLJ236" s="132"/>
      <c r="SLK236" s="132"/>
      <c r="SLL236" s="132"/>
      <c r="SLM236" s="132"/>
      <c r="SLN236" s="132"/>
      <c r="SLO236" s="132"/>
      <c r="SLP236" s="132"/>
      <c r="SLQ236" s="132"/>
      <c r="SLR236" s="132"/>
      <c r="SLS236" s="132"/>
      <c r="SLT236" s="132"/>
      <c r="SLU236" s="132"/>
      <c r="SLV236" s="132"/>
      <c r="SLW236" s="132"/>
      <c r="SLX236" s="132"/>
      <c r="SLY236" s="132"/>
      <c r="SLZ236" s="132"/>
      <c r="SMA236" s="132"/>
      <c r="SMB236" s="132"/>
      <c r="SMC236" s="132"/>
      <c r="SMD236" s="132"/>
      <c r="SME236" s="132"/>
      <c r="SMF236" s="132"/>
      <c r="SMG236" s="132"/>
      <c r="SMH236" s="132"/>
      <c r="SMI236" s="132"/>
      <c r="SMJ236" s="132"/>
      <c r="SMK236" s="132"/>
      <c r="SML236" s="132"/>
      <c r="SMM236" s="132"/>
      <c r="SMN236" s="132"/>
      <c r="SMO236" s="132"/>
      <c r="SMP236" s="132"/>
      <c r="SMQ236" s="132"/>
      <c r="SMR236" s="132"/>
      <c r="SMS236" s="132"/>
      <c r="SMT236" s="132"/>
      <c r="SMU236" s="132"/>
      <c r="SMV236" s="132"/>
      <c r="SMW236" s="132"/>
      <c r="SMX236" s="132"/>
      <c r="SMY236" s="132"/>
      <c r="SMZ236" s="132"/>
      <c r="SNA236" s="132"/>
      <c r="SNB236" s="132"/>
      <c r="SNC236" s="132"/>
      <c r="SND236" s="132"/>
      <c r="SNE236" s="132"/>
      <c r="SNF236" s="132"/>
      <c r="SNG236" s="132"/>
      <c r="SNH236" s="132"/>
      <c r="SNI236" s="132"/>
      <c r="SNJ236" s="132"/>
      <c r="SNK236" s="132"/>
      <c r="SNL236" s="132"/>
      <c r="SNM236" s="132"/>
      <c r="SNN236" s="132"/>
      <c r="SNO236" s="132"/>
      <c r="SNP236" s="132"/>
      <c r="SNQ236" s="132"/>
      <c r="SNR236" s="132"/>
      <c r="SNS236" s="132"/>
      <c r="SNT236" s="132"/>
      <c r="SNU236" s="132"/>
      <c r="SNV236" s="132"/>
      <c r="SNW236" s="132"/>
      <c r="SNX236" s="132"/>
      <c r="SNY236" s="132"/>
      <c r="SNZ236" s="132"/>
      <c r="SOA236" s="132"/>
      <c r="SOB236" s="132"/>
      <c r="SOC236" s="132"/>
      <c r="SOD236" s="132"/>
      <c r="SOE236" s="132"/>
      <c r="SOF236" s="132"/>
      <c r="SOG236" s="132"/>
      <c r="SOH236" s="132"/>
      <c r="SOI236" s="132"/>
      <c r="SOJ236" s="132"/>
      <c r="SOK236" s="132"/>
      <c r="SOL236" s="132"/>
      <c r="SOM236" s="132"/>
      <c r="SON236" s="132"/>
      <c r="SOO236" s="132"/>
      <c r="SOP236" s="132"/>
      <c r="SOQ236" s="132"/>
      <c r="SOR236" s="132"/>
      <c r="SOS236" s="132"/>
      <c r="SOT236" s="132"/>
      <c r="SOU236" s="132"/>
      <c r="SOV236" s="132"/>
      <c r="SOW236" s="132"/>
      <c r="SOX236" s="132"/>
      <c r="SOY236" s="132"/>
      <c r="SOZ236" s="132"/>
      <c r="SPA236" s="132"/>
      <c r="SPB236" s="132"/>
      <c r="SPC236" s="132"/>
      <c r="SPD236" s="132"/>
      <c r="SPE236" s="132"/>
      <c r="SPF236" s="132"/>
      <c r="SPG236" s="132"/>
      <c r="SPH236" s="132"/>
      <c r="SPI236" s="132"/>
      <c r="SPJ236" s="132"/>
      <c r="SPK236" s="132"/>
      <c r="SPL236" s="132"/>
      <c r="SPM236" s="132"/>
      <c r="SPN236" s="132"/>
      <c r="SPO236" s="132"/>
      <c r="SPP236" s="132"/>
      <c r="SPQ236" s="132"/>
      <c r="SPR236" s="132"/>
      <c r="SPS236" s="132"/>
      <c r="SPT236" s="132"/>
      <c r="SPU236" s="132"/>
      <c r="SPV236" s="132"/>
      <c r="SPW236" s="132"/>
      <c r="SPX236" s="132"/>
      <c r="SPY236" s="132"/>
      <c r="SPZ236" s="132"/>
      <c r="SQA236" s="132"/>
      <c r="SQB236" s="132"/>
      <c r="SQC236" s="132"/>
      <c r="SQD236" s="132"/>
      <c r="SQE236" s="132"/>
      <c r="SQF236" s="132"/>
      <c r="SQG236" s="132"/>
      <c r="SQH236" s="132"/>
      <c r="SQI236" s="132"/>
      <c r="SQJ236" s="132"/>
      <c r="SQK236" s="132"/>
      <c r="SQL236" s="132"/>
      <c r="SQM236" s="132"/>
      <c r="SQN236" s="132"/>
      <c r="SQO236" s="132"/>
      <c r="SQP236" s="132"/>
      <c r="SQQ236" s="132"/>
      <c r="SQR236" s="132"/>
      <c r="SQS236" s="132"/>
      <c r="SQT236" s="132"/>
      <c r="SQU236" s="132"/>
      <c r="SQV236" s="132"/>
      <c r="SQW236" s="132"/>
      <c r="SQX236" s="132"/>
      <c r="SQY236" s="132"/>
      <c r="SQZ236" s="132"/>
      <c r="SRA236" s="132"/>
      <c r="SRB236" s="132"/>
      <c r="SRC236" s="132"/>
      <c r="SRD236" s="132"/>
      <c r="SRE236" s="132"/>
      <c r="SRF236" s="132"/>
      <c r="SRG236" s="132"/>
      <c r="SRH236" s="132"/>
      <c r="SRI236" s="132"/>
      <c r="SRJ236" s="132"/>
      <c r="SRK236" s="132"/>
      <c r="SRL236" s="132"/>
      <c r="SRM236" s="132"/>
      <c r="SRN236" s="132"/>
      <c r="SRO236" s="132"/>
      <c r="SRP236" s="132"/>
      <c r="SRQ236" s="132"/>
      <c r="SRR236" s="132"/>
      <c r="SRS236" s="132"/>
      <c r="SRT236" s="132"/>
      <c r="SRU236" s="132"/>
      <c r="SRV236" s="132"/>
      <c r="SRW236" s="132"/>
      <c r="SRX236" s="132"/>
      <c r="SRY236" s="132"/>
      <c r="SRZ236" s="132"/>
      <c r="SSA236" s="132"/>
      <c r="SSB236" s="132"/>
      <c r="SSC236" s="132"/>
      <c r="SSD236" s="132"/>
      <c r="SSE236" s="132"/>
      <c r="SSF236" s="132"/>
      <c r="SSG236" s="132"/>
      <c r="SSH236" s="132"/>
      <c r="SSI236" s="132"/>
      <c r="SSJ236" s="132"/>
      <c r="SSK236" s="132"/>
      <c r="SSL236" s="132"/>
      <c r="SSM236" s="132"/>
      <c r="SSN236" s="132"/>
      <c r="SSO236" s="132"/>
      <c r="SSP236" s="132"/>
      <c r="SSQ236" s="132"/>
      <c r="SSR236" s="132"/>
      <c r="SSS236" s="132"/>
      <c r="SST236" s="132"/>
      <c r="SSU236" s="132"/>
      <c r="SSV236" s="132"/>
      <c r="SSW236" s="132"/>
      <c r="SSX236" s="132"/>
      <c r="SSY236" s="132"/>
      <c r="SSZ236" s="132"/>
      <c r="STA236" s="132"/>
      <c r="STB236" s="132"/>
      <c r="STC236" s="132"/>
      <c r="STD236" s="132"/>
      <c r="STE236" s="132"/>
      <c r="STF236" s="132"/>
      <c r="STG236" s="132"/>
      <c r="STH236" s="132"/>
      <c r="STI236" s="132"/>
      <c r="STJ236" s="132"/>
      <c r="STK236" s="132"/>
      <c r="STL236" s="132"/>
      <c r="STM236" s="132"/>
      <c r="STN236" s="132"/>
      <c r="STO236" s="132"/>
      <c r="STP236" s="132"/>
      <c r="STQ236" s="132"/>
      <c r="STR236" s="132"/>
      <c r="STS236" s="132"/>
      <c r="STT236" s="132"/>
      <c r="STU236" s="132"/>
      <c r="STV236" s="132"/>
      <c r="STW236" s="132"/>
      <c r="STX236" s="132"/>
      <c r="STY236" s="132"/>
      <c r="STZ236" s="132"/>
      <c r="SUA236" s="132"/>
      <c r="SUB236" s="132"/>
      <c r="SUC236" s="132"/>
      <c r="SUD236" s="132"/>
      <c r="SUE236" s="132"/>
      <c r="SUF236" s="132"/>
      <c r="SUG236" s="132"/>
      <c r="SUH236" s="132"/>
      <c r="SUI236" s="132"/>
      <c r="SUJ236" s="132"/>
      <c r="SUK236" s="132"/>
      <c r="SUL236" s="132"/>
      <c r="SUM236" s="132"/>
      <c r="SUN236" s="132"/>
      <c r="SUO236" s="132"/>
      <c r="SUP236" s="132"/>
      <c r="SUQ236" s="132"/>
      <c r="SUR236" s="132"/>
      <c r="SUS236" s="132"/>
      <c r="SUT236" s="132"/>
      <c r="SUU236" s="132"/>
      <c r="SUV236" s="132"/>
      <c r="SUW236" s="132"/>
      <c r="SUX236" s="132"/>
      <c r="SUY236" s="132"/>
      <c r="SUZ236" s="132"/>
      <c r="SVA236" s="132"/>
      <c r="SVB236" s="132"/>
      <c r="SVC236" s="132"/>
      <c r="SVD236" s="132"/>
      <c r="SVE236" s="132"/>
      <c r="SVF236" s="132"/>
      <c r="SVG236" s="132"/>
      <c r="SVH236" s="132"/>
      <c r="SVI236" s="132"/>
      <c r="SVJ236" s="132"/>
      <c r="SVK236" s="132"/>
      <c r="SVL236" s="132"/>
      <c r="SVM236" s="132"/>
      <c r="SVN236" s="132"/>
      <c r="SVO236" s="132"/>
      <c r="SVP236" s="132"/>
      <c r="SVQ236" s="132"/>
      <c r="SVR236" s="132"/>
      <c r="SVS236" s="132"/>
      <c r="SVT236" s="132"/>
      <c r="SVU236" s="132"/>
      <c r="SVV236" s="132"/>
      <c r="SVW236" s="132"/>
      <c r="SVX236" s="132"/>
      <c r="SVY236" s="132"/>
      <c r="SVZ236" s="132"/>
      <c r="SWA236" s="132"/>
      <c r="SWB236" s="132"/>
      <c r="SWC236" s="132"/>
      <c r="SWD236" s="132"/>
      <c r="SWE236" s="132"/>
      <c r="SWF236" s="132"/>
      <c r="SWG236" s="132"/>
      <c r="SWH236" s="132"/>
      <c r="SWI236" s="132"/>
      <c r="SWJ236" s="132"/>
      <c r="SWK236" s="132"/>
      <c r="SWL236" s="132"/>
      <c r="SWM236" s="132"/>
      <c r="SWN236" s="132"/>
      <c r="SWO236" s="132"/>
      <c r="SWP236" s="132"/>
      <c r="SWQ236" s="132"/>
      <c r="SWR236" s="132"/>
      <c r="SWS236" s="132"/>
      <c r="SWT236" s="132"/>
      <c r="SWU236" s="132"/>
      <c r="SWV236" s="132"/>
      <c r="SWW236" s="132"/>
      <c r="SWX236" s="132"/>
      <c r="SWY236" s="132"/>
      <c r="SWZ236" s="132"/>
      <c r="SXA236" s="132"/>
      <c r="SXB236" s="132"/>
      <c r="SXC236" s="132"/>
      <c r="SXD236" s="132"/>
      <c r="SXE236" s="132"/>
      <c r="SXF236" s="132"/>
      <c r="SXG236" s="132"/>
      <c r="SXH236" s="132"/>
      <c r="SXI236" s="132"/>
      <c r="SXJ236" s="132"/>
      <c r="SXK236" s="132"/>
      <c r="SXL236" s="132"/>
      <c r="SXM236" s="132"/>
      <c r="SXN236" s="132"/>
      <c r="SXO236" s="132"/>
      <c r="SXP236" s="132"/>
      <c r="SXQ236" s="132"/>
      <c r="SXR236" s="132"/>
      <c r="SXS236" s="132"/>
      <c r="SXT236" s="132"/>
      <c r="SXU236" s="132"/>
      <c r="SXV236" s="132"/>
      <c r="SXW236" s="132"/>
      <c r="SXX236" s="132"/>
      <c r="SXY236" s="132"/>
      <c r="SXZ236" s="132"/>
      <c r="SYA236" s="132"/>
      <c r="SYB236" s="132"/>
      <c r="SYC236" s="132"/>
      <c r="SYD236" s="132"/>
      <c r="SYE236" s="132"/>
      <c r="SYF236" s="132"/>
      <c r="SYG236" s="132"/>
      <c r="SYH236" s="132"/>
      <c r="SYI236" s="132"/>
      <c r="SYJ236" s="132"/>
      <c r="SYK236" s="132"/>
      <c r="SYL236" s="132"/>
      <c r="SYM236" s="132"/>
      <c r="SYN236" s="132"/>
      <c r="SYO236" s="132"/>
      <c r="SYP236" s="132"/>
      <c r="SYQ236" s="132"/>
      <c r="SYR236" s="132"/>
      <c r="SYS236" s="132"/>
      <c r="SYT236" s="132"/>
      <c r="SYU236" s="132"/>
      <c r="SYV236" s="132"/>
      <c r="SYW236" s="132"/>
      <c r="SYX236" s="132"/>
      <c r="SYY236" s="132"/>
      <c r="SYZ236" s="132"/>
      <c r="SZA236" s="132"/>
      <c r="SZB236" s="132"/>
      <c r="SZC236" s="132"/>
      <c r="SZD236" s="132"/>
      <c r="SZE236" s="132"/>
      <c r="SZF236" s="132"/>
      <c r="SZG236" s="132"/>
      <c r="SZH236" s="132"/>
      <c r="SZI236" s="132"/>
      <c r="SZJ236" s="132"/>
      <c r="SZK236" s="132"/>
      <c r="SZL236" s="132"/>
      <c r="SZM236" s="132"/>
      <c r="SZN236" s="132"/>
      <c r="SZO236" s="132"/>
      <c r="SZP236" s="132"/>
      <c r="SZQ236" s="132"/>
      <c r="SZR236" s="132"/>
      <c r="SZS236" s="132"/>
      <c r="SZT236" s="132"/>
      <c r="SZU236" s="132"/>
      <c r="SZV236" s="132"/>
      <c r="SZW236" s="132"/>
      <c r="SZX236" s="132"/>
      <c r="SZY236" s="132"/>
      <c r="SZZ236" s="132"/>
      <c r="TAA236" s="132"/>
      <c r="TAB236" s="132"/>
      <c r="TAC236" s="132"/>
      <c r="TAD236" s="132"/>
      <c r="TAE236" s="132"/>
      <c r="TAF236" s="132"/>
      <c r="TAG236" s="132"/>
      <c r="TAH236" s="132"/>
      <c r="TAI236" s="132"/>
      <c r="TAJ236" s="132"/>
      <c r="TAK236" s="132"/>
      <c r="TAL236" s="132"/>
      <c r="TAM236" s="132"/>
      <c r="TAN236" s="132"/>
      <c r="TAO236" s="132"/>
      <c r="TAP236" s="132"/>
      <c r="TAQ236" s="132"/>
      <c r="TAR236" s="132"/>
      <c r="TAS236" s="132"/>
      <c r="TAT236" s="132"/>
      <c r="TAU236" s="132"/>
      <c r="TAV236" s="132"/>
      <c r="TAW236" s="132"/>
      <c r="TAX236" s="132"/>
      <c r="TAY236" s="132"/>
      <c r="TAZ236" s="132"/>
      <c r="TBA236" s="132"/>
      <c r="TBB236" s="132"/>
      <c r="TBC236" s="132"/>
      <c r="TBD236" s="132"/>
      <c r="TBE236" s="132"/>
      <c r="TBF236" s="132"/>
      <c r="TBG236" s="132"/>
      <c r="TBH236" s="132"/>
      <c r="TBI236" s="132"/>
      <c r="TBJ236" s="132"/>
      <c r="TBK236" s="132"/>
      <c r="TBL236" s="132"/>
      <c r="TBM236" s="132"/>
      <c r="TBN236" s="132"/>
      <c r="TBO236" s="132"/>
      <c r="TBP236" s="132"/>
      <c r="TBQ236" s="132"/>
      <c r="TBR236" s="132"/>
      <c r="TBS236" s="132"/>
      <c r="TBT236" s="132"/>
      <c r="TBU236" s="132"/>
      <c r="TBV236" s="132"/>
      <c r="TBW236" s="132"/>
      <c r="TBX236" s="132"/>
      <c r="TBY236" s="132"/>
      <c r="TBZ236" s="132"/>
      <c r="TCA236" s="132"/>
      <c r="TCB236" s="132"/>
      <c r="TCC236" s="132"/>
      <c r="TCD236" s="132"/>
      <c r="TCE236" s="132"/>
      <c r="TCF236" s="132"/>
      <c r="TCG236" s="132"/>
      <c r="TCH236" s="132"/>
      <c r="TCI236" s="132"/>
      <c r="TCJ236" s="132"/>
      <c r="TCK236" s="132"/>
      <c r="TCL236" s="132"/>
      <c r="TCM236" s="132"/>
      <c r="TCN236" s="132"/>
      <c r="TCO236" s="132"/>
      <c r="TCP236" s="132"/>
      <c r="TCQ236" s="132"/>
      <c r="TCR236" s="132"/>
      <c r="TCS236" s="132"/>
      <c r="TCT236" s="132"/>
      <c r="TCU236" s="132"/>
      <c r="TCV236" s="132"/>
      <c r="TCW236" s="132"/>
      <c r="TCX236" s="132"/>
      <c r="TCY236" s="132"/>
      <c r="TCZ236" s="132"/>
      <c r="TDA236" s="132"/>
      <c r="TDB236" s="132"/>
      <c r="TDC236" s="132"/>
      <c r="TDD236" s="132"/>
      <c r="TDE236" s="132"/>
      <c r="TDF236" s="132"/>
      <c r="TDG236" s="132"/>
      <c r="TDH236" s="132"/>
      <c r="TDI236" s="132"/>
      <c r="TDJ236" s="132"/>
      <c r="TDK236" s="132"/>
      <c r="TDL236" s="132"/>
      <c r="TDM236" s="132"/>
      <c r="TDN236" s="132"/>
      <c r="TDO236" s="132"/>
      <c r="TDP236" s="132"/>
      <c r="TDQ236" s="132"/>
      <c r="TDR236" s="132"/>
      <c r="TDS236" s="132"/>
      <c r="TDT236" s="132"/>
      <c r="TDU236" s="132"/>
      <c r="TDV236" s="132"/>
      <c r="TDW236" s="132"/>
      <c r="TDX236" s="132"/>
      <c r="TDY236" s="132"/>
      <c r="TDZ236" s="132"/>
      <c r="TEA236" s="132"/>
      <c r="TEB236" s="132"/>
      <c r="TEC236" s="132"/>
      <c r="TED236" s="132"/>
      <c r="TEE236" s="132"/>
      <c r="TEF236" s="132"/>
      <c r="TEG236" s="132"/>
      <c r="TEH236" s="132"/>
      <c r="TEI236" s="132"/>
      <c r="TEJ236" s="132"/>
      <c r="TEK236" s="132"/>
      <c r="TEL236" s="132"/>
      <c r="TEM236" s="132"/>
      <c r="TEN236" s="132"/>
      <c r="TEO236" s="132"/>
      <c r="TEP236" s="132"/>
      <c r="TEQ236" s="132"/>
      <c r="TER236" s="132"/>
      <c r="TES236" s="132"/>
      <c r="TET236" s="132"/>
      <c r="TEU236" s="132"/>
      <c r="TEV236" s="132"/>
      <c r="TEW236" s="132"/>
      <c r="TEX236" s="132"/>
      <c r="TEY236" s="132"/>
      <c r="TEZ236" s="132"/>
      <c r="TFA236" s="132"/>
      <c r="TFB236" s="132"/>
      <c r="TFC236" s="132"/>
      <c r="TFD236" s="132"/>
      <c r="TFE236" s="132"/>
      <c r="TFF236" s="132"/>
      <c r="TFG236" s="132"/>
      <c r="TFH236" s="132"/>
      <c r="TFI236" s="132"/>
      <c r="TFJ236" s="132"/>
      <c r="TFK236" s="132"/>
      <c r="TFL236" s="132"/>
      <c r="TFM236" s="132"/>
      <c r="TFN236" s="132"/>
      <c r="TFO236" s="132"/>
      <c r="TFP236" s="132"/>
      <c r="TFQ236" s="132"/>
      <c r="TFR236" s="132"/>
      <c r="TFS236" s="132"/>
      <c r="TFT236" s="132"/>
      <c r="TFU236" s="132"/>
      <c r="TFV236" s="132"/>
      <c r="TFW236" s="132"/>
      <c r="TFX236" s="132"/>
      <c r="TFY236" s="132"/>
      <c r="TFZ236" s="132"/>
      <c r="TGA236" s="132"/>
      <c r="TGB236" s="132"/>
      <c r="TGC236" s="132"/>
      <c r="TGD236" s="132"/>
      <c r="TGE236" s="132"/>
      <c r="TGF236" s="132"/>
      <c r="TGG236" s="132"/>
      <c r="TGH236" s="132"/>
      <c r="TGI236" s="132"/>
      <c r="TGJ236" s="132"/>
      <c r="TGK236" s="132"/>
      <c r="TGL236" s="132"/>
      <c r="TGM236" s="132"/>
      <c r="TGN236" s="132"/>
      <c r="TGO236" s="132"/>
      <c r="TGP236" s="132"/>
      <c r="TGQ236" s="132"/>
      <c r="TGR236" s="132"/>
      <c r="TGS236" s="132"/>
      <c r="TGT236" s="132"/>
      <c r="TGU236" s="132"/>
      <c r="TGV236" s="132"/>
      <c r="TGW236" s="132"/>
      <c r="TGX236" s="132"/>
      <c r="TGY236" s="132"/>
      <c r="TGZ236" s="132"/>
      <c r="THA236" s="132"/>
      <c r="THB236" s="132"/>
      <c r="THC236" s="132"/>
      <c r="THD236" s="132"/>
      <c r="THE236" s="132"/>
      <c r="THF236" s="132"/>
      <c r="THG236" s="132"/>
      <c r="THH236" s="132"/>
      <c r="THI236" s="132"/>
      <c r="THJ236" s="132"/>
      <c r="THK236" s="132"/>
      <c r="THL236" s="132"/>
      <c r="THM236" s="132"/>
      <c r="THN236" s="132"/>
      <c r="THO236" s="132"/>
      <c r="THP236" s="132"/>
      <c r="THQ236" s="132"/>
      <c r="THR236" s="132"/>
      <c r="THS236" s="132"/>
      <c r="THT236" s="132"/>
      <c r="THU236" s="132"/>
      <c r="THV236" s="132"/>
      <c r="THW236" s="132"/>
      <c r="THX236" s="132"/>
      <c r="THY236" s="132"/>
      <c r="THZ236" s="132"/>
      <c r="TIA236" s="132"/>
      <c r="TIB236" s="132"/>
      <c r="TIC236" s="132"/>
      <c r="TID236" s="132"/>
      <c r="TIE236" s="132"/>
      <c r="TIF236" s="132"/>
      <c r="TIG236" s="132"/>
      <c r="TIH236" s="132"/>
      <c r="TII236" s="132"/>
      <c r="TIJ236" s="132"/>
      <c r="TIK236" s="132"/>
      <c r="TIL236" s="132"/>
      <c r="TIM236" s="132"/>
      <c r="TIN236" s="132"/>
      <c r="TIO236" s="132"/>
      <c r="TIP236" s="132"/>
      <c r="TIQ236" s="132"/>
      <c r="TIR236" s="132"/>
      <c r="TIS236" s="132"/>
      <c r="TIT236" s="132"/>
      <c r="TIU236" s="132"/>
      <c r="TIV236" s="132"/>
      <c r="TIW236" s="132"/>
      <c r="TIX236" s="132"/>
      <c r="TIY236" s="132"/>
      <c r="TIZ236" s="132"/>
      <c r="TJA236" s="132"/>
      <c r="TJB236" s="132"/>
      <c r="TJC236" s="132"/>
      <c r="TJD236" s="132"/>
      <c r="TJE236" s="132"/>
      <c r="TJF236" s="132"/>
      <c r="TJG236" s="132"/>
      <c r="TJH236" s="132"/>
      <c r="TJI236" s="132"/>
      <c r="TJJ236" s="132"/>
      <c r="TJK236" s="132"/>
      <c r="TJL236" s="132"/>
      <c r="TJM236" s="132"/>
      <c r="TJN236" s="132"/>
      <c r="TJO236" s="132"/>
      <c r="TJP236" s="132"/>
      <c r="TJQ236" s="132"/>
      <c r="TJR236" s="132"/>
      <c r="TJS236" s="132"/>
      <c r="TJT236" s="132"/>
      <c r="TJU236" s="132"/>
      <c r="TJV236" s="132"/>
      <c r="TJW236" s="132"/>
      <c r="TJX236" s="132"/>
      <c r="TJY236" s="132"/>
      <c r="TJZ236" s="132"/>
      <c r="TKA236" s="132"/>
      <c r="TKB236" s="132"/>
      <c r="TKC236" s="132"/>
      <c r="TKD236" s="132"/>
      <c r="TKE236" s="132"/>
      <c r="TKF236" s="132"/>
      <c r="TKG236" s="132"/>
      <c r="TKH236" s="132"/>
      <c r="TKI236" s="132"/>
      <c r="TKJ236" s="132"/>
      <c r="TKK236" s="132"/>
      <c r="TKL236" s="132"/>
      <c r="TKM236" s="132"/>
      <c r="TKN236" s="132"/>
      <c r="TKO236" s="132"/>
      <c r="TKP236" s="132"/>
      <c r="TKQ236" s="132"/>
      <c r="TKR236" s="132"/>
      <c r="TKS236" s="132"/>
      <c r="TKT236" s="132"/>
      <c r="TKU236" s="132"/>
      <c r="TKV236" s="132"/>
      <c r="TKW236" s="132"/>
      <c r="TKX236" s="132"/>
      <c r="TKY236" s="132"/>
      <c r="TKZ236" s="132"/>
      <c r="TLA236" s="132"/>
      <c r="TLB236" s="132"/>
      <c r="TLC236" s="132"/>
      <c r="TLD236" s="132"/>
      <c r="TLE236" s="132"/>
      <c r="TLF236" s="132"/>
      <c r="TLG236" s="132"/>
      <c r="TLH236" s="132"/>
      <c r="TLI236" s="132"/>
      <c r="TLJ236" s="132"/>
      <c r="TLK236" s="132"/>
      <c r="TLL236" s="132"/>
      <c r="TLM236" s="132"/>
      <c r="TLN236" s="132"/>
      <c r="TLO236" s="132"/>
      <c r="TLP236" s="132"/>
      <c r="TLQ236" s="132"/>
      <c r="TLR236" s="132"/>
      <c r="TLS236" s="132"/>
      <c r="TLT236" s="132"/>
      <c r="TLU236" s="132"/>
      <c r="TLV236" s="132"/>
      <c r="TLW236" s="132"/>
      <c r="TLX236" s="132"/>
      <c r="TLY236" s="132"/>
      <c r="TLZ236" s="132"/>
      <c r="TMA236" s="132"/>
      <c r="TMB236" s="132"/>
      <c r="TMC236" s="132"/>
      <c r="TMD236" s="132"/>
      <c r="TME236" s="132"/>
      <c r="TMF236" s="132"/>
      <c r="TMG236" s="132"/>
      <c r="TMH236" s="132"/>
      <c r="TMI236" s="132"/>
      <c r="TMJ236" s="132"/>
      <c r="TMK236" s="132"/>
      <c r="TML236" s="132"/>
      <c r="TMM236" s="132"/>
      <c r="TMN236" s="132"/>
      <c r="TMO236" s="132"/>
      <c r="TMP236" s="132"/>
      <c r="TMQ236" s="132"/>
      <c r="TMR236" s="132"/>
      <c r="TMS236" s="132"/>
      <c r="TMT236" s="132"/>
      <c r="TMU236" s="132"/>
      <c r="TMV236" s="132"/>
      <c r="TMW236" s="132"/>
      <c r="TMX236" s="132"/>
      <c r="TMY236" s="132"/>
      <c r="TMZ236" s="132"/>
      <c r="TNA236" s="132"/>
      <c r="TNB236" s="132"/>
      <c r="TNC236" s="132"/>
      <c r="TND236" s="132"/>
      <c r="TNE236" s="132"/>
      <c r="TNF236" s="132"/>
      <c r="TNG236" s="132"/>
      <c r="TNH236" s="132"/>
      <c r="TNI236" s="132"/>
      <c r="TNJ236" s="132"/>
      <c r="TNK236" s="132"/>
      <c r="TNL236" s="132"/>
      <c r="TNM236" s="132"/>
      <c r="TNN236" s="132"/>
      <c r="TNO236" s="132"/>
      <c r="TNP236" s="132"/>
      <c r="TNQ236" s="132"/>
      <c r="TNR236" s="132"/>
      <c r="TNS236" s="132"/>
      <c r="TNT236" s="132"/>
      <c r="TNU236" s="132"/>
      <c r="TNV236" s="132"/>
      <c r="TNW236" s="132"/>
      <c r="TNX236" s="132"/>
      <c r="TNY236" s="132"/>
      <c r="TNZ236" s="132"/>
      <c r="TOA236" s="132"/>
      <c r="TOB236" s="132"/>
      <c r="TOC236" s="132"/>
      <c r="TOD236" s="132"/>
      <c r="TOE236" s="132"/>
      <c r="TOF236" s="132"/>
      <c r="TOG236" s="132"/>
      <c r="TOH236" s="132"/>
      <c r="TOI236" s="132"/>
      <c r="TOJ236" s="132"/>
      <c r="TOK236" s="132"/>
      <c r="TOL236" s="132"/>
      <c r="TOM236" s="132"/>
      <c r="TON236" s="132"/>
      <c r="TOO236" s="132"/>
      <c r="TOP236" s="132"/>
      <c r="TOQ236" s="132"/>
      <c r="TOR236" s="132"/>
      <c r="TOS236" s="132"/>
      <c r="TOT236" s="132"/>
      <c r="TOU236" s="132"/>
      <c r="TOV236" s="132"/>
      <c r="TOW236" s="132"/>
      <c r="TOX236" s="132"/>
      <c r="TOY236" s="132"/>
      <c r="TOZ236" s="132"/>
      <c r="TPA236" s="132"/>
      <c r="TPB236" s="132"/>
      <c r="TPC236" s="132"/>
      <c r="TPD236" s="132"/>
      <c r="TPE236" s="132"/>
      <c r="TPF236" s="132"/>
      <c r="TPG236" s="132"/>
      <c r="TPH236" s="132"/>
      <c r="TPI236" s="132"/>
      <c r="TPJ236" s="132"/>
      <c r="TPK236" s="132"/>
      <c r="TPL236" s="132"/>
      <c r="TPM236" s="132"/>
      <c r="TPN236" s="132"/>
      <c r="TPO236" s="132"/>
      <c r="TPP236" s="132"/>
      <c r="TPQ236" s="132"/>
      <c r="TPR236" s="132"/>
      <c r="TPS236" s="132"/>
      <c r="TPT236" s="132"/>
      <c r="TPU236" s="132"/>
      <c r="TPV236" s="132"/>
      <c r="TPW236" s="132"/>
      <c r="TPX236" s="132"/>
      <c r="TPY236" s="132"/>
      <c r="TPZ236" s="132"/>
      <c r="TQA236" s="132"/>
      <c r="TQB236" s="132"/>
      <c r="TQC236" s="132"/>
      <c r="TQD236" s="132"/>
      <c r="TQE236" s="132"/>
      <c r="TQF236" s="132"/>
      <c r="TQG236" s="132"/>
      <c r="TQH236" s="132"/>
      <c r="TQI236" s="132"/>
      <c r="TQJ236" s="132"/>
      <c r="TQK236" s="132"/>
      <c r="TQL236" s="132"/>
      <c r="TQM236" s="132"/>
      <c r="TQN236" s="132"/>
      <c r="TQO236" s="132"/>
      <c r="TQP236" s="132"/>
      <c r="TQQ236" s="132"/>
      <c r="TQR236" s="132"/>
      <c r="TQS236" s="132"/>
      <c r="TQT236" s="132"/>
      <c r="TQU236" s="132"/>
      <c r="TQV236" s="132"/>
      <c r="TQW236" s="132"/>
      <c r="TQX236" s="132"/>
      <c r="TQY236" s="132"/>
      <c r="TQZ236" s="132"/>
      <c r="TRA236" s="132"/>
      <c r="TRB236" s="132"/>
      <c r="TRC236" s="132"/>
      <c r="TRD236" s="132"/>
      <c r="TRE236" s="132"/>
      <c r="TRF236" s="132"/>
      <c r="TRG236" s="132"/>
      <c r="TRH236" s="132"/>
      <c r="TRI236" s="132"/>
      <c r="TRJ236" s="132"/>
      <c r="TRK236" s="132"/>
      <c r="TRL236" s="132"/>
      <c r="TRM236" s="132"/>
      <c r="TRN236" s="132"/>
      <c r="TRO236" s="132"/>
      <c r="TRP236" s="132"/>
      <c r="TRQ236" s="132"/>
      <c r="TRR236" s="132"/>
      <c r="TRS236" s="132"/>
      <c r="TRT236" s="132"/>
      <c r="TRU236" s="132"/>
      <c r="TRV236" s="132"/>
      <c r="TRW236" s="132"/>
      <c r="TRX236" s="132"/>
      <c r="TRY236" s="132"/>
      <c r="TRZ236" s="132"/>
      <c r="TSA236" s="132"/>
      <c r="TSB236" s="132"/>
      <c r="TSC236" s="132"/>
      <c r="TSD236" s="132"/>
      <c r="TSE236" s="132"/>
      <c r="TSF236" s="132"/>
      <c r="TSG236" s="132"/>
      <c r="TSH236" s="132"/>
      <c r="TSI236" s="132"/>
      <c r="TSJ236" s="132"/>
      <c r="TSK236" s="132"/>
      <c r="TSL236" s="132"/>
      <c r="TSM236" s="132"/>
      <c r="TSN236" s="132"/>
      <c r="TSO236" s="132"/>
      <c r="TSP236" s="132"/>
      <c r="TSQ236" s="132"/>
      <c r="TSR236" s="132"/>
      <c r="TSS236" s="132"/>
      <c r="TST236" s="132"/>
      <c r="TSU236" s="132"/>
      <c r="TSV236" s="132"/>
      <c r="TSW236" s="132"/>
      <c r="TSX236" s="132"/>
      <c r="TSY236" s="132"/>
      <c r="TSZ236" s="132"/>
      <c r="TTA236" s="132"/>
      <c r="TTB236" s="132"/>
      <c r="TTC236" s="132"/>
      <c r="TTD236" s="132"/>
      <c r="TTE236" s="132"/>
      <c r="TTF236" s="132"/>
      <c r="TTG236" s="132"/>
      <c r="TTH236" s="132"/>
      <c r="TTI236" s="132"/>
      <c r="TTJ236" s="132"/>
      <c r="TTK236" s="132"/>
      <c r="TTL236" s="132"/>
      <c r="TTM236" s="132"/>
      <c r="TTN236" s="132"/>
      <c r="TTO236" s="132"/>
      <c r="TTP236" s="132"/>
      <c r="TTQ236" s="132"/>
      <c r="TTR236" s="132"/>
      <c r="TTS236" s="132"/>
      <c r="TTT236" s="132"/>
      <c r="TTU236" s="132"/>
      <c r="TTV236" s="132"/>
      <c r="TTW236" s="132"/>
      <c r="TTX236" s="132"/>
      <c r="TTY236" s="132"/>
      <c r="TTZ236" s="132"/>
      <c r="TUA236" s="132"/>
      <c r="TUB236" s="132"/>
      <c r="TUC236" s="132"/>
      <c r="TUD236" s="132"/>
      <c r="TUE236" s="132"/>
      <c r="TUF236" s="132"/>
      <c r="TUG236" s="132"/>
      <c r="TUH236" s="132"/>
      <c r="TUI236" s="132"/>
      <c r="TUJ236" s="132"/>
      <c r="TUK236" s="132"/>
      <c r="TUL236" s="132"/>
      <c r="TUM236" s="132"/>
      <c r="TUN236" s="132"/>
      <c r="TUO236" s="132"/>
      <c r="TUP236" s="132"/>
      <c r="TUQ236" s="132"/>
      <c r="TUR236" s="132"/>
      <c r="TUS236" s="132"/>
      <c r="TUT236" s="132"/>
      <c r="TUU236" s="132"/>
      <c r="TUV236" s="132"/>
      <c r="TUW236" s="132"/>
      <c r="TUX236" s="132"/>
      <c r="TUY236" s="132"/>
      <c r="TUZ236" s="132"/>
      <c r="TVA236" s="132"/>
      <c r="TVB236" s="132"/>
      <c r="TVC236" s="132"/>
      <c r="TVD236" s="132"/>
      <c r="TVE236" s="132"/>
      <c r="TVF236" s="132"/>
      <c r="TVG236" s="132"/>
      <c r="TVH236" s="132"/>
      <c r="TVI236" s="132"/>
      <c r="TVJ236" s="132"/>
      <c r="TVK236" s="132"/>
      <c r="TVL236" s="132"/>
      <c r="TVM236" s="132"/>
      <c r="TVN236" s="132"/>
      <c r="TVO236" s="132"/>
      <c r="TVP236" s="132"/>
      <c r="TVQ236" s="132"/>
      <c r="TVR236" s="132"/>
      <c r="TVS236" s="132"/>
      <c r="TVT236" s="132"/>
      <c r="TVU236" s="132"/>
      <c r="TVV236" s="132"/>
      <c r="TVW236" s="132"/>
      <c r="TVX236" s="132"/>
      <c r="TVY236" s="132"/>
      <c r="TVZ236" s="132"/>
      <c r="TWA236" s="132"/>
      <c r="TWB236" s="132"/>
      <c r="TWC236" s="132"/>
      <c r="TWD236" s="132"/>
      <c r="TWE236" s="132"/>
      <c r="TWF236" s="132"/>
      <c r="TWG236" s="132"/>
      <c r="TWH236" s="132"/>
      <c r="TWI236" s="132"/>
      <c r="TWJ236" s="132"/>
      <c r="TWK236" s="132"/>
      <c r="TWL236" s="132"/>
      <c r="TWM236" s="132"/>
      <c r="TWN236" s="132"/>
      <c r="TWO236" s="132"/>
      <c r="TWP236" s="132"/>
      <c r="TWQ236" s="132"/>
      <c r="TWR236" s="132"/>
      <c r="TWS236" s="132"/>
      <c r="TWT236" s="132"/>
      <c r="TWU236" s="132"/>
      <c r="TWV236" s="132"/>
      <c r="TWW236" s="132"/>
      <c r="TWX236" s="132"/>
      <c r="TWY236" s="132"/>
      <c r="TWZ236" s="132"/>
      <c r="TXA236" s="132"/>
      <c r="TXB236" s="132"/>
      <c r="TXC236" s="132"/>
      <c r="TXD236" s="132"/>
      <c r="TXE236" s="132"/>
      <c r="TXF236" s="132"/>
      <c r="TXG236" s="132"/>
      <c r="TXH236" s="132"/>
      <c r="TXI236" s="132"/>
      <c r="TXJ236" s="132"/>
      <c r="TXK236" s="132"/>
      <c r="TXL236" s="132"/>
      <c r="TXM236" s="132"/>
      <c r="TXN236" s="132"/>
      <c r="TXO236" s="132"/>
      <c r="TXP236" s="132"/>
      <c r="TXQ236" s="132"/>
      <c r="TXR236" s="132"/>
      <c r="TXS236" s="132"/>
      <c r="TXT236" s="132"/>
      <c r="TXU236" s="132"/>
      <c r="TXV236" s="132"/>
      <c r="TXW236" s="132"/>
      <c r="TXX236" s="132"/>
      <c r="TXY236" s="132"/>
      <c r="TXZ236" s="132"/>
      <c r="TYA236" s="132"/>
      <c r="TYB236" s="132"/>
      <c r="TYC236" s="132"/>
      <c r="TYD236" s="132"/>
      <c r="TYE236" s="132"/>
      <c r="TYF236" s="132"/>
      <c r="TYG236" s="132"/>
      <c r="TYH236" s="132"/>
      <c r="TYI236" s="132"/>
      <c r="TYJ236" s="132"/>
      <c r="TYK236" s="132"/>
      <c r="TYL236" s="132"/>
      <c r="TYM236" s="132"/>
      <c r="TYN236" s="132"/>
      <c r="TYO236" s="132"/>
      <c r="TYP236" s="132"/>
      <c r="TYQ236" s="132"/>
      <c r="TYR236" s="132"/>
      <c r="TYS236" s="132"/>
      <c r="TYT236" s="132"/>
      <c r="TYU236" s="132"/>
      <c r="TYV236" s="132"/>
      <c r="TYW236" s="132"/>
      <c r="TYX236" s="132"/>
      <c r="TYY236" s="132"/>
      <c r="TYZ236" s="132"/>
      <c r="TZA236" s="132"/>
      <c r="TZB236" s="132"/>
      <c r="TZC236" s="132"/>
      <c r="TZD236" s="132"/>
      <c r="TZE236" s="132"/>
      <c r="TZF236" s="132"/>
      <c r="TZG236" s="132"/>
      <c r="TZH236" s="132"/>
      <c r="TZI236" s="132"/>
      <c r="TZJ236" s="132"/>
      <c r="TZK236" s="132"/>
      <c r="TZL236" s="132"/>
      <c r="TZM236" s="132"/>
      <c r="TZN236" s="132"/>
      <c r="TZO236" s="132"/>
      <c r="TZP236" s="132"/>
      <c r="TZQ236" s="132"/>
      <c r="TZR236" s="132"/>
      <c r="TZS236" s="132"/>
      <c r="TZT236" s="132"/>
      <c r="TZU236" s="132"/>
      <c r="TZV236" s="132"/>
      <c r="TZW236" s="132"/>
      <c r="TZX236" s="132"/>
      <c r="TZY236" s="132"/>
      <c r="TZZ236" s="132"/>
      <c r="UAA236" s="132"/>
      <c r="UAB236" s="132"/>
      <c r="UAC236" s="132"/>
      <c r="UAD236" s="132"/>
      <c r="UAE236" s="132"/>
      <c r="UAF236" s="132"/>
      <c r="UAG236" s="132"/>
      <c r="UAH236" s="132"/>
      <c r="UAI236" s="132"/>
      <c r="UAJ236" s="132"/>
      <c r="UAK236" s="132"/>
      <c r="UAL236" s="132"/>
      <c r="UAM236" s="132"/>
      <c r="UAN236" s="132"/>
      <c r="UAO236" s="132"/>
      <c r="UAP236" s="132"/>
      <c r="UAQ236" s="132"/>
      <c r="UAR236" s="132"/>
      <c r="UAS236" s="132"/>
      <c r="UAT236" s="132"/>
      <c r="UAU236" s="132"/>
      <c r="UAV236" s="132"/>
      <c r="UAW236" s="132"/>
      <c r="UAX236" s="132"/>
      <c r="UAY236" s="132"/>
      <c r="UAZ236" s="132"/>
      <c r="UBA236" s="132"/>
      <c r="UBB236" s="132"/>
      <c r="UBC236" s="132"/>
      <c r="UBD236" s="132"/>
      <c r="UBE236" s="132"/>
      <c r="UBF236" s="132"/>
      <c r="UBG236" s="132"/>
      <c r="UBH236" s="132"/>
      <c r="UBI236" s="132"/>
      <c r="UBJ236" s="132"/>
      <c r="UBK236" s="132"/>
      <c r="UBL236" s="132"/>
      <c r="UBM236" s="132"/>
      <c r="UBN236" s="132"/>
      <c r="UBO236" s="132"/>
      <c r="UBP236" s="132"/>
      <c r="UBQ236" s="132"/>
      <c r="UBR236" s="132"/>
      <c r="UBS236" s="132"/>
      <c r="UBT236" s="132"/>
      <c r="UBU236" s="132"/>
      <c r="UBV236" s="132"/>
      <c r="UBW236" s="132"/>
      <c r="UBX236" s="132"/>
      <c r="UBY236" s="132"/>
      <c r="UBZ236" s="132"/>
      <c r="UCA236" s="132"/>
      <c r="UCB236" s="132"/>
      <c r="UCC236" s="132"/>
      <c r="UCD236" s="132"/>
      <c r="UCE236" s="132"/>
      <c r="UCF236" s="132"/>
      <c r="UCG236" s="132"/>
      <c r="UCH236" s="132"/>
      <c r="UCI236" s="132"/>
      <c r="UCJ236" s="132"/>
      <c r="UCK236" s="132"/>
      <c r="UCL236" s="132"/>
      <c r="UCM236" s="132"/>
      <c r="UCN236" s="132"/>
      <c r="UCO236" s="132"/>
      <c r="UCP236" s="132"/>
      <c r="UCQ236" s="132"/>
      <c r="UCR236" s="132"/>
      <c r="UCS236" s="132"/>
      <c r="UCT236" s="132"/>
      <c r="UCU236" s="132"/>
      <c r="UCV236" s="132"/>
      <c r="UCW236" s="132"/>
      <c r="UCX236" s="132"/>
      <c r="UCY236" s="132"/>
      <c r="UCZ236" s="132"/>
      <c r="UDA236" s="132"/>
      <c r="UDB236" s="132"/>
      <c r="UDC236" s="132"/>
      <c r="UDD236" s="132"/>
      <c r="UDE236" s="132"/>
      <c r="UDF236" s="132"/>
      <c r="UDG236" s="132"/>
      <c r="UDH236" s="132"/>
      <c r="UDI236" s="132"/>
      <c r="UDJ236" s="132"/>
      <c r="UDK236" s="132"/>
      <c r="UDL236" s="132"/>
      <c r="UDM236" s="132"/>
      <c r="UDN236" s="132"/>
      <c r="UDO236" s="132"/>
      <c r="UDP236" s="132"/>
      <c r="UDQ236" s="132"/>
      <c r="UDR236" s="132"/>
      <c r="UDS236" s="132"/>
      <c r="UDT236" s="132"/>
      <c r="UDU236" s="132"/>
      <c r="UDV236" s="132"/>
      <c r="UDW236" s="132"/>
      <c r="UDX236" s="132"/>
      <c r="UDY236" s="132"/>
      <c r="UDZ236" s="132"/>
      <c r="UEA236" s="132"/>
      <c r="UEB236" s="132"/>
      <c r="UEC236" s="132"/>
      <c r="UED236" s="132"/>
      <c r="UEE236" s="132"/>
      <c r="UEF236" s="132"/>
      <c r="UEG236" s="132"/>
      <c r="UEH236" s="132"/>
      <c r="UEI236" s="132"/>
      <c r="UEJ236" s="132"/>
      <c r="UEK236" s="132"/>
      <c r="UEL236" s="132"/>
      <c r="UEM236" s="132"/>
      <c r="UEN236" s="132"/>
      <c r="UEO236" s="132"/>
      <c r="UEP236" s="132"/>
      <c r="UEQ236" s="132"/>
      <c r="UER236" s="132"/>
      <c r="UES236" s="132"/>
      <c r="UET236" s="132"/>
      <c r="UEU236" s="132"/>
      <c r="UEV236" s="132"/>
      <c r="UEW236" s="132"/>
      <c r="UEX236" s="132"/>
      <c r="UEY236" s="132"/>
      <c r="UEZ236" s="132"/>
      <c r="UFA236" s="132"/>
      <c r="UFB236" s="132"/>
      <c r="UFC236" s="132"/>
      <c r="UFD236" s="132"/>
      <c r="UFE236" s="132"/>
      <c r="UFF236" s="132"/>
      <c r="UFG236" s="132"/>
      <c r="UFH236" s="132"/>
      <c r="UFI236" s="132"/>
      <c r="UFJ236" s="132"/>
      <c r="UFK236" s="132"/>
      <c r="UFL236" s="132"/>
      <c r="UFM236" s="132"/>
      <c r="UFN236" s="132"/>
      <c r="UFO236" s="132"/>
      <c r="UFP236" s="132"/>
      <c r="UFQ236" s="132"/>
      <c r="UFR236" s="132"/>
      <c r="UFS236" s="132"/>
      <c r="UFT236" s="132"/>
      <c r="UFU236" s="132"/>
      <c r="UFV236" s="132"/>
      <c r="UFW236" s="132"/>
      <c r="UFX236" s="132"/>
      <c r="UFY236" s="132"/>
      <c r="UFZ236" s="132"/>
      <c r="UGA236" s="132"/>
      <c r="UGB236" s="132"/>
      <c r="UGC236" s="132"/>
      <c r="UGD236" s="132"/>
      <c r="UGE236" s="132"/>
      <c r="UGF236" s="132"/>
      <c r="UGG236" s="132"/>
      <c r="UGH236" s="132"/>
      <c r="UGI236" s="132"/>
      <c r="UGJ236" s="132"/>
      <c r="UGK236" s="132"/>
      <c r="UGL236" s="132"/>
      <c r="UGM236" s="132"/>
      <c r="UGN236" s="132"/>
      <c r="UGO236" s="132"/>
      <c r="UGP236" s="132"/>
      <c r="UGQ236" s="132"/>
      <c r="UGR236" s="132"/>
      <c r="UGS236" s="132"/>
      <c r="UGT236" s="132"/>
      <c r="UGU236" s="132"/>
      <c r="UGV236" s="132"/>
      <c r="UGW236" s="132"/>
      <c r="UGX236" s="132"/>
      <c r="UGY236" s="132"/>
      <c r="UGZ236" s="132"/>
      <c r="UHA236" s="132"/>
      <c r="UHB236" s="132"/>
      <c r="UHC236" s="132"/>
      <c r="UHD236" s="132"/>
      <c r="UHE236" s="132"/>
      <c r="UHF236" s="132"/>
      <c r="UHG236" s="132"/>
      <c r="UHH236" s="132"/>
      <c r="UHI236" s="132"/>
      <c r="UHJ236" s="132"/>
      <c r="UHK236" s="132"/>
      <c r="UHL236" s="132"/>
      <c r="UHM236" s="132"/>
      <c r="UHN236" s="132"/>
      <c r="UHO236" s="132"/>
      <c r="UHP236" s="132"/>
      <c r="UHQ236" s="132"/>
      <c r="UHR236" s="132"/>
      <c r="UHS236" s="132"/>
      <c r="UHT236" s="132"/>
      <c r="UHU236" s="132"/>
      <c r="UHV236" s="132"/>
      <c r="UHW236" s="132"/>
      <c r="UHX236" s="132"/>
      <c r="UHY236" s="132"/>
      <c r="UHZ236" s="132"/>
      <c r="UIA236" s="132"/>
      <c r="UIB236" s="132"/>
      <c r="UIC236" s="132"/>
      <c r="UID236" s="132"/>
      <c r="UIE236" s="132"/>
      <c r="UIF236" s="132"/>
      <c r="UIG236" s="132"/>
      <c r="UIH236" s="132"/>
      <c r="UII236" s="132"/>
      <c r="UIJ236" s="132"/>
      <c r="UIK236" s="132"/>
      <c r="UIL236" s="132"/>
      <c r="UIM236" s="132"/>
      <c r="UIN236" s="132"/>
      <c r="UIO236" s="132"/>
      <c r="UIP236" s="132"/>
      <c r="UIQ236" s="132"/>
      <c r="UIR236" s="132"/>
      <c r="UIS236" s="132"/>
      <c r="UIT236" s="132"/>
      <c r="UIU236" s="132"/>
      <c r="UIV236" s="132"/>
      <c r="UIW236" s="132"/>
      <c r="UIX236" s="132"/>
      <c r="UIY236" s="132"/>
      <c r="UIZ236" s="132"/>
      <c r="UJA236" s="132"/>
      <c r="UJB236" s="132"/>
      <c r="UJC236" s="132"/>
      <c r="UJD236" s="132"/>
      <c r="UJE236" s="132"/>
      <c r="UJF236" s="132"/>
      <c r="UJG236" s="132"/>
      <c r="UJH236" s="132"/>
      <c r="UJI236" s="132"/>
      <c r="UJJ236" s="132"/>
      <c r="UJK236" s="132"/>
      <c r="UJL236" s="132"/>
      <c r="UJM236" s="132"/>
      <c r="UJN236" s="132"/>
      <c r="UJO236" s="132"/>
      <c r="UJP236" s="132"/>
      <c r="UJQ236" s="132"/>
      <c r="UJR236" s="132"/>
      <c r="UJS236" s="132"/>
      <c r="UJT236" s="132"/>
      <c r="UJU236" s="132"/>
      <c r="UJV236" s="132"/>
      <c r="UJW236" s="132"/>
      <c r="UJX236" s="132"/>
      <c r="UJY236" s="132"/>
      <c r="UJZ236" s="132"/>
      <c r="UKA236" s="132"/>
      <c r="UKB236" s="132"/>
      <c r="UKC236" s="132"/>
      <c r="UKD236" s="132"/>
      <c r="UKE236" s="132"/>
      <c r="UKF236" s="132"/>
      <c r="UKG236" s="132"/>
      <c r="UKH236" s="132"/>
      <c r="UKI236" s="132"/>
      <c r="UKJ236" s="132"/>
      <c r="UKK236" s="132"/>
      <c r="UKL236" s="132"/>
      <c r="UKM236" s="132"/>
      <c r="UKN236" s="132"/>
      <c r="UKO236" s="132"/>
      <c r="UKP236" s="132"/>
      <c r="UKQ236" s="132"/>
      <c r="UKR236" s="132"/>
      <c r="UKS236" s="132"/>
      <c r="UKT236" s="132"/>
      <c r="UKU236" s="132"/>
      <c r="UKV236" s="132"/>
      <c r="UKW236" s="132"/>
      <c r="UKX236" s="132"/>
      <c r="UKY236" s="132"/>
      <c r="UKZ236" s="132"/>
      <c r="ULA236" s="132"/>
      <c r="ULB236" s="132"/>
      <c r="ULC236" s="132"/>
      <c r="ULD236" s="132"/>
      <c r="ULE236" s="132"/>
      <c r="ULF236" s="132"/>
      <c r="ULG236" s="132"/>
      <c r="ULH236" s="132"/>
      <c r="ULI236" s="132"/>
      <c r="ULJ236" s="132"/>
      <c r="ULK236" s="132"/>
      <c r="ULL236" s="132"/>
      <c r="ULM236" s="132"/>
      <c r="ULN236" s="132"/>
      <c r="ULO236" s="132"/>
      <c r="ULP236" s="132"/>
      <c r="ULQ236" s="132"/>
      <c r="ULR236" s="132"/>
      <c r="ULS236" s="132"/>
      <c r="ULT236" s="132"/>
      <c r="ULU236" s="132"/>
      <c r="ULV236" s="132"/>
      <c r="ULW236" s="132"/>
      <c r="ULX236" s="132"/>
      <c r="ULY236" s="132"/>
      <c r="ULZ236" s="132"/>
      <c r="UMA236" s="132"/>
      <c r="UMB236" s="132"/>
      <c r="UMC236" s="132"/>
      <c r="UMD236" s="132"/>
      <c r="UME236" s="132"/>
      <c r="UMF236" s="132"/>
      <c r="UMG236" s="132"/>
      <c r="UMH236" s="132"/>
      <c r="UMI236" s="132"/>
      <c r="UMJ236" s="132"/>
      <c r="UMK236" s="132"/>
      <c r="UML236" s="132"/>
      <c r="UMM236" s="132"/>
      <c r="UMN236" s="132"/>
      <c r="UMO236" s="132"/>
      <c r="UMP236" s="132"/>
      <c r="UMQ236" s="132"/>
      <c r="UMR236" s="132"/>
      <c r="UMS236" s="132"/>
      <c r="UMT236" s="132"/>
      <c r="UMU236" s="132"/>
      <c r="UMV236" s="132"/>
      <c r="UMW236" s="132"/>
      <c r="UMX236" s="132"/>
      <c r="UMY236" s="132"/>
      <c r="UMZ236" s="132"/>
      <c r="UNA236" s="132"/>
      <c r="UNB236" s="132"/>
      <c r="UNC236" s="132"/>
      <c r="UND236" s="132"/>
      <c r="UNE236" s="132"/>
      <c r="UNF236" s="132"/>
      <c r="UNG236" s="132"/>
      <c r="UNH236" s="132"/>
      <c r="UNI236" s="132"/>
      <c r="UNJ236" s="132"/>
      <c r="UNK236" s="132"/>
      <c r="UNL236" s="132"/>
      <c r="UNM236" s="132"/>
      <c r="UNN236" s="132"/>
      <c r="UNO236" s="132"/>
      <c r="UNP236" s="132"/>
      <c r="UNQ236" s="132"/>
      <c r="UNR236" s="132"/>
      <c r="UNS236" s="132"/>
      <c r="UNT236" s="132"/>
      <c r="UNU236" s="132"/>
      <c r="UNV236" s="132"/>
      <c r="UNW236" s="132"/>
      <c r="UNX236" s="132"/>
      <c r="UNY236" s="132"/>
      <c r="UNZ236" s="132"/>
      <c r="UOA236" s="132"/>
      <c r="UOB236" s="132"/>
      <c r="UOC236" s="132"/>
      <c r="UOD236" s="132"/>
      <c r="UOE236" s="132"/>
      <c r="UOF236" s="132"/>
      <c r="UOG236" s="132"/>
      <c r="UOH236" s="132"/>
      <c r="UOI236" s="132"/>
      <c r="UOJ236" s="132"/>
      <c r="UOK236" s="132"/>
      <c r="UOL236" s="132"/>
      <c r="UOM236" s="132"/>
      <c r="UON236" s="132"/>
      <c r="UOO236" s="132"/>
      <c r="UOP236" s="132"/>
      <c r="UOQ236" s="132"/>
      <c r="UOR236" s="132"/>
      <c r="UOS236" s="132"/>
      <c r="UOT236" s="132"/>
      <c r="UOU236" s="132"/>
      <c r="UOV236" s="132"/>
      <c r="UOW236" s="132"/>
      <c r="UOX236" s="132"/>
      <c r="UOY236" s="132"/>
      <c r="UOZ236" s="132"/>
      <c r="UPA236" s="132"/>
      <c r="UPB236" s="132"/>
      <c r="UPC236" s="132"/>
      <c r="UPD236" s="132"/>
      <c r="UPE236" s="132"/>
      <c r="UPF236" s="132"/>
      <c r="UPG236" s="132"/>
      <c r="UPH236" s="132"/>
      <c r="UPI236" s="132"/>
      <c r="UPJ236" s="132"/>
      <c r="UPK236" s="132"/>
      <c r="UPL236" s="132"/>
      <c r="UPM236" s="132"/>
      <c r="UPN236" s="132"/>
      <c r="UPO236" s="132"/>
      <c r="UPP236" s="132"/>
      <c r="UPQ236" s="132"/>
      <c r="UPR236" s="132"/>
      <c r="UPS236" s="132"/>
      <c r="UPT236" s="132"/>
      <c r="UPU236" s="132"/>
      <c r="UPV236" s="132"/>
      <c r="UPW236" s="132"/>
      <c r="UPX236" s="132"/>
      <c r="UPY236" s="132"/>
      <c r="UPZ236" s="132"/>
      <c r="UQA236" s="132"/>
      <c r="UQB236" s="132"/>
      <c r="UQC236" s="132"/>
      <c r="UQD236" s="132"/>
      <c r="UQE236" s="132"/>
      <c r="UQF236" s="132"/>
      <c r="UQG236" s="132"/>
      <c r="UQH236" s="132"/>
      <c r="UQI236" s="132"/>
      <c r="UQJ236" s="132"/>
      <c r="UQK236" s="132"/>
      <c r="UQL236" s="132"/>
      <c r="UQM236" s="132"/>
      <c r="UQN236" s="132"/>
      <c r="UQO236" s="132"/>
      <c r="UQP236" s="132"/>
      <c r="UQQ236" s="132"/>
      <c r="UQR236" s="132"/>
      <c r="UQS236" s="132"/>
      <c r="UQT236" s="132"/>
      <c r="UQU236" s="132"/>
      <c r="UQV236" s="132"/>
      <c r="UQW236" s="132"/>
      <c r="UQX236" s="132"/>
      <c r="UQY236" s="132"/>
      <c r="UQZ236" s="132"/>
      <c r="URA236" s="132"/>
      <c r="URB236" s="132"/>
      <c r="URC236" s="132"/>
      <c r="URD236" s="132"/>
      <c r="URE236" s="132"/>
      <c r="URF236" s="132"/>
      <c r="URG236" s="132"/>
      <c r="URH236" s="132"/>
      <c r="URI236" s="132"/>
      <c r="URJ236" s="132"/>
      <c r="URK236" s="132"/>
      <c r="URL236" s="132"/>
      <c r="URM236" s="132"/>
      <c r="URN236" s="132"/>
      <c r="URO236" s="132"/>
      <c r="URP236" s="132"/>
      <c r="URQ236" s="132"/>
      <c r="URR236" s="132"/>
      <c r="URS236" s="132"/>
      <c r="URT236" s="132"/>
      <c r="URU236" s="132"/>
      <c r="URV236" s="132"/>
      <c r="URW236" s="132"/>
      <c r="URX236" s="132"/>
      <c r="URY236" s="132"/>
      <c r="URZ236" s="132"/>
      <c r="USA236" s="132"/>
      <c r="USB236" s="132"/>
      <c r="USC236" s="132"/>
      <c r="USD236" s="132"/>
      <c r="USE236" s="132"/>
      <c r="USF236" s="132"/>
      <c r="USG236" s="132"/>
      <c r="USH236" s="132"/>
      <c r="USI236" s="132"/>
      <c r="USJ236" s="132"/>
      <c r="USK236" s="132"/>
      <c r="USL236" s="132"/>
      <c r="USM236" s="132"/>
      <c r="USN236" s="132"/>
      <c r="USO236" s="132"/>
      <c r="USP236" s="132"/>
      <c r="USQ236" s="132"/>
      <c r="USR236" s="132"/>
      <c r="USS236" s="132"/>
      <c r="UST236" s="132"/>
      <c r="USU236" s="132"/>
      <c r="USV236" s="132"/>
      <c r="USW236" s="132"/>
      <c r="USX236" s="132"/>
      <c r="USY236" s="132"/>
      <c r="USZ236" s="132"/>
      <c r="UTA236" s="132"/>
      <c r="UTB236" s="132"/>
      <c r="UTC236" s="132"/>
      <c r="UTD236" s="132"/>
      <c r="UTE236" s="132"/>
      <c r="UTF236" s="132"/>
      <c r="UTG236" s="132"/>
      <c r="UTH236" s="132"/>
      <c r="UTI236" s="132"/>
      <c r="UTJ236" s="132"/>
      <c r="UTK236" s="132"/>
      <c r="UTL236" s="132"/>
      <c r="UTM236" s="132"/>
      <c r="UTN236" s="132"/>
      <c r="UTO236" s="132"/>
      <c r="UTP236" s="132"/>
      <c r="UTQ236" s="132"/>
      <c r="UTR236" s="132"/>
      <c r="UTS236" s="132"/>
      <c r="UTT236" s="132"/>
      <c r="UTU236" s="132"/>
      <c r="UTV236" s="132"/>
      <c r="UTW236" s="132"/>
      <c r="UTX236" s="132"/>
      <c r="UTY236" s="132"/>
      <c r="UTZ236" s="132"/>
      <c r="UUA236" s="132"/>
      <c r="UUB236" s="132"/>
      <c r="UUC236" s="132"/>
      <c r="UUD236" s="132"/>
      <c r="UUE236" s="132"/>
      <c r="UUF236" s="132"/>
      <c r="UUG236" s="132"/>
      <c r="UUH236" s="132"/>
      <c r="UUI236" s="132"/>
      <c r="UUJ236" s="132"/>
      <c r="UUK236" s="132"/>
      <c r="UUL236" s="132"/>
      <c r="UUM236" s="132"/>
      <c r="UUN236" s="132"/>
      <c r="UUO236" s="132"/>
      <c r="UUP236" s="132"/>
      <c r="UUQ236" s="132"/>
      <c r="UUR236" s="132"/>
      <c r="UUS236" s="132"/>
      <c r="UUT236" s="132"/>
      <c r="UUU236" s="132"/>
      <c r="UUV236" s="132"/>
      <c r="UUW236" s="132"/>
      <c r="UUX236" s="132"/>
      <c r="UUY236" s="132"/>
      <c r="UUZ236" s="132"/>
      <c r="UVA236" s="132"/>
      <c r="UVB236" s="132"/>
      <c r="UVC236" s="132"/>
      <c r="UVD236" s="132"/>
      <c r="UVE236" s="132"/>
      <c r="UVF236" s="132"/>
      <c r="UVG236" s="132"/>
      <c r="UVH236" s="132"/>
      <c r="UVI236" s="132"/>
      <c r="UVJ236" s="132"/>
      <c r="UVK236" s="132"/>
      <c r="UVL236" s="132"/>
      <c r="UVM236" s="132"/>
      <c r="UVN236" s="132"/>
      <c r="UVO236" s="132"/>
      <c r="UVP236" s="132"/>
      <c r="UVQ236" s="132"/>
      <c r="UVR236" s="132"/>
      <c r="UVS236" s="132"/>
      <c r="UVT236" s="132"/>
      <c r="UVU236" s="132"/>
      <c r="UVV236" s="132"/>
      <c r="UVW236" s="132"/>
      <c r="UVX236" s="132"/>
      <c r="UVY236" s="132"/>
      <c r="UVZ236" s="132"/>
      <c r="UWA236" s="132"/>
      <c r="UWB236" s="132"/>
      <c r="UWC236" s="132"/>
      <c r="UWD236" s="132"/>
      <c r="UWE236" s="132"/>
      <c r="UWF236" s="132"/>
      <c r="UWG236" s="132"/>
      <c r="UWH236" s="132"/>
      <c r="UWI236" s="132"/>
      <c r="UWJ236" s="132"/>
      <c r="UWK236" s="132"/>
      <c r="UWL236" s="132"/>
      <c r="UWM236" s="132"/>
      <c r="UWN236" s="132"/>
      <c r="UWO236" s="132"/>
      <c r="UWP236" s="132"/>
      <c r="UWQ236" s="132"/>
      <c r="UWR236" s="132"/>
      <c r="UWS236" s="132"/>
      <c r="UWT236" s="132"/>
      <c r="UWU236" s="132"/>
      <c r="UWV236" s="132"/>
      <c r="UWW236" s="132"/>
      <c r="UWX236" s="132"/>
      <c r="UWY236" s="132"/>
      <c r="UWZ236" s="132"/>
      <c r="UXA236" s="132"/>
      <c r="UXB236" s="132"/>
      <c r="UXC236" s="132"/>
      <c r="UXD236" s="132"/>
      <c r="UXE236" s="132"/>
      <c r="UXF236" s="132"/>
      <c r="UXG236" s="132"/>
      <c r="UXH236" s="132"/>
      <c r="UXI236" s="132"/>
      <c r="UXJ236" s="132"/>
      <c r="UXK236" s="132"/>
      <c r="UXL236" s="132"/>
      <c r="UXM236" s="132"/>
      <c r="UXN236" s="132"/>
      <c r="UXO236" s="132"/>
      <c r="UXP236" s="132"/>
      <c r="UXQ236" s="132"/>
      <c r="UXR236" s="132"/>
      <c r="UXS236" s="132"/>
      <c r="UXT236" s="132"/>
      <c r="UXU236" s="132"/>
      <c r="UXV236" s="132"/>
      <c r="UXW236" s="132"/>
      <c r="UXX236" s="132"/>
      <c r="UXY236" s="132"/>
      <c r="UXZ236" s="132"/>
      <c r="UYA236" s="132"/>
      <c r="UYB236" s="132"/>
      <c r="UYC236" s="132"/>
      <c r="UYD236" s="132"/>
      <c r="UYE236" s="132"/>
      <c r="UYF236" s="132"/>
      <c r="UYG236" s="132"/>
      <c r="UYH236" s="132"/>
      <c r="UYI236" s="132"/>
      <c r="UYJ236" s="132"/>
      <c r="UYK236" s="132"/>
      <c r="UYL236" s="132"/>
      <c r="UYM236" s="132"/>
      <c r="UYN236" s="132"/>
      <c r="UYO236" s="132"/>
      <c r="UYP236" s="132"/>
      <c r="UYQ236" s="132"/>
      <c r="UYR236" s="132"/>
      <c r="UYS236" s="132"/>
      <c r="UYT236" s="132"/>
      <c r="UYU236" s="132"/>
      <c r="UYV236" s="132"/>
      <c r="UYW236" s="132"/>
      <c r="UYX236" s="132"/>
      <c r="UYY236" s="132"/>
      <c r="UYZ236" s="132"/>
      <c r="UZA236" s="132"/>
      <c r="UZB236" s="132"/>
      <c r="UZC236" s="132"/>
      <c r="UZD236" s="132"/>
      <c r="UZE236" s="132"/>
      <c r="UZF236" s="132"/>
      <c r="UZG236" s="132"/>
      <c r="UZH236" s="132"/>
      <c r="UZI236" s="132"/>
      <c r="UZJ236" s="132"/>
      <c r="UZK236" s="132"/>
      <c r="UZL236" s="132"/>
      <c r="UZM236" s="132"/>
      <c r="UZN236" s="132"/>
      <c r="UZO236" s="132"/>
      <c r="UZP236" s="132"/>
      <c r="UZQ236" s="132"/>
      <c r="UZR236" s="132"/>
      <c r="UZS236" s="132"/>
      <c r="UZT236" s="132"/>
      <c r="UZU236" s="132"/>
      <c r="UZV236" s="132"/>
      <c r="UZW236" s="132"/>
      <c r="UZX236" s="132"/>
      <c r="UZY236" s="132"/>
      <c r="UZZ236" s="132"/>
      <c r="VAA236" s="132"/>
      <c r="VAB236" s="132"/>
      <c r="VAC236" s="132"/>
      <c r="VAD236" s="132"/>
      <c r="VAE236" s="132"/>
      <c r="VAF236" s="132"/>
      <c r="VAG236" s="132"/>
      <c r="VAH236" s="132"/>
      <c r="VAI236" s="132"/>
      <c r="VAJ236" s="132"/>
      <c r="VAK236" s="132"/>
      <c r="VAL236" s="132"/>
      <c r="VAM236" s="132"/>
      <c r="VAN236" s="132"/>
      <c r="VAO236" s="132"/>
      <c r="VAP236" s="132"/>
      <c r="VAQ236" s="132"/>
      <c r="VAR236" s="132"/>
      <c r="VAS236" s="132"/>
      <c r="VAT236" s="132"/>
      <c r="VAU236" s="132"/>
      <c r="VAV236" s="132"/>
      <c r="VAW236" s="132"/>
      <c r="VAX236" s="132"/>
      <c r="VAY236" s="132"/>
      <c r="VAZ236" s="132"/>
      <c r="VBA236" s="132"/>
      <c r="VBB236" s="132"/>
      <c r="VBC236" s="132"/>
      <c r="VBD236" s="132"/>
      <c r="VBE236" s="132"/>
      <c r="VBF236" s="132"/>
      <c r="VBG236" s="132"/>
      <c r="VBH236" s="132"/>
      <c r="VBI236" s="132"/>
      <c r="VBJ236" s="132"/>
      <c r="VBK236" s="132"/>
      <c r="VBL236" s="132"/>
      <c r="VBM236" s="132"/>
      <c r="VBN236" s="132"/>
      <c r="VBO236" s="132"/>
      <c r="VBP236" s="132"/>
      <c r="VBQ236" s="132"/>
      <c r="VBR236" s="132"/>
      <c r="VBS236" s="132"/>
      <c r="VBT236" s="132"/>
      <c r="VBU236" s="132"/>
      <c r="VBV236" s="132"/>
      <c r="VBW236" s="132"/>
      <c r="VBX236" s="132"/>
      <c r="VBY236" s="132"/>
      <c r="VBZ236" s="132"/>
      <c r="VCA236" s="132"/>
      <c r="VCB236" s="132"/>
      <c r="VCC236" s="132"/>
      <c r="VCD236" s="132"/>
      <c r="VCE236" s="132"/>
      <c r="VCF236" s="132"/>
      <c r="VCG236" s="132"/>
      <c r="VCH236" s="132"/>
      <c r="VCI236" s="132"/>
      <c r="VCJ236" s="132"/>
      <c r="VCK236" s="132"/>
      <c r="VCL236" s="132"/>
      <c r="VCM236" s="132"/>
      <c r="VCN236" s="132"/>
      <c r="VCO236" s="132"/>
      <c r="VCP236" s="132"/>
      <c r="VCQ236" s="132"/>
      <c r="VCR236" s="132"/>
      <c r="VCS236" s="132"/>
      <c r="VCT236" s="132"/>
      <c r="VCU236" s="132"/>
      <c r="VCV236" s="132"/>
      <c r="VCW236" s="132"/>
      <c r="VCX236" s="132"/>
      <c r="VCY236" s="132"/>
      <c r="VCZ236" s="132"/>
      <c r="VDA236" s="132"/>
      <c r="VDB236" s="132"/>
      <c r="VDC236" s="132"/>
      <c r="VDD236" s="132"/>
      <c r="VDE236" s="132"/>
      <c r="VDF236" s="132"/>
      <c r="VDG236" s="132"/>
      <c r="VDH236" s="132"/>
      <c r="VDI236" s="132"/>
      <c r="VDJ236" s="132"/>
      <c r="VDK236" s="132"/>
      <c r="VDL236" s="132"/>
      <c r="VDM236" s="132"/>
      <c r="VDN236" s="132"/>
      <c r="VDO236" s="132"/>
      <c r="VDP236" s="132"/>
      <c r="VDQ236" s="132"/>
      <c r="VDR236" s="132"/>
      <c r="VDS236" s="132"/>
      <c r="VDT236" s="132"/>
      <c r="VDU236" s="132"/>
      <c r="VDV236" s="132"/>
      <c r="VDW236" s="132"/>
      <c r="VDX236" s="132"/>
      <c r="VDY236" s="132"/>
      <c r="VDZ236" s="132"/>
      <c r="VEA236" s="132"/>
      <c r="VEB236" s="132"/>
      <c r="VEC236" s="132"/>
      <c r="VED236" s="132"/>
      <c r="VEE236" s="132"/>
      <c r="VEF236" s="132"/>
      <c r="VEG236" s="132"/>
      <c r="VEH236" s="132"/>
      <c r="VEI236" s="132"/>
      <c r="VEJ236" s="132"/>
      <c r="VEK236" s="132"/>
      <c r="VEL236" s="132"/>
      <c r="VEM236" s="132"/>
      <c r="VEN236" s="132"/>
      <c r="VEO236" s="132"/>
      <c r="VEP236" s="132"/>
      <c r="VEQ236" s="132"/>
      <c r="VER236" s="132"/>
      <c r="VES236" s="132"/>
      <c r="VET236" s="132"/>
      <c r="VEU236" s="132"/>
      <c r="VEV236" s="132"/>
      <c r="VEW236" s="132"/>
      <c r="VEX236" s="132"/>
      <c r="VEY236" s="132"/>
      <c r="VEZ236" s="132"/>
      <c r="VFA236" s="132"/>
      <c r="VFB236" s="132"/>
      <c r="VFC236" s="132"/>
      <c r="VFD236" s="132"/>
      <c r="VFE236" s="132"/>
      <c r="VFF236" s="132"/>
      <c r="VFG236" s="132"/>
      <c r="VFH236" s="132"/>
      <c r="VFI236" s="132"/>
      <c r="VFJ236" s="132"/>
      <c r="VFK236" s="132"/>
      <c r="VFL236" s="132"/>
      <c r="VFM236" s="132"/>
      <c r="VFN236" s="132"/>
      <c r="VFO236" s="132"/>
      <c r="VFP236" s="132"/>
      <c r="VFQ236" s="132"/>
      <c r="VFR236" s="132"/>
      <c r="VFS236" s="132"/>
      <c r="VFT236" s="132"/>
      <c r="VFU236" s="132"/>
      <c r="VFV236" s="132"/>
      <c r="VFW236" s="132"/>
      <c r="VFX236" s="132"/>
      <c r="VFY236" s="132"/>
      <c r="VFZ236" s="132"/>
      <c r="VGA236" s="132"/>
      <c r="VGB236" s="132"/>
      <c r="VGC236" s="132"/>
      <c r="VGD236" s="132"/>
      <c r="VGE236" s="132"/>
      <c r="VGF236" s="132"/>
      <c r="VGG236" s="132"/>
      <c r="VGH236" s="132"/>
      <c r="VGI236" s="132"/>
      <c r="VGJ236" s="132"/>
      <c r="VGK236" s="132"/>
      <c r="VGL236" s="132"/>
      <c r="VGM236" s="132"/>
      <c r="VGN236" s="132"/>
      <c r="VGO236" s="132"/>
      <c r="VGP236" s="132"/>
      <c r="VGQ236" s="132"/>
      <c r="VGR236" s="132"/>
      <c r="VGS236" s="132"/>
      <c r="VGT236" s="132"/>
      <c r="VGU236" s="132"/>
      <c r="VGV236" s="132"/>
      <c r="VGW236" s="132"/>
      <c r="VGX236" s="132"/>
      <c r="VGY236" s="132"/>
      <c r="VGZ236" s="132"/>
      <c r="VHA236" s="132"/>
      <c r="VHB236" s="132"/>
      <c r="VHC236" s="132"/>
      <c r="VHD236" s="132"/>
      <c r="VHE236" s="132"/>
      <c r="VHF236" s="132"/>
      <c r="VHG236" s="132"/>
      <c r="VHH236" s="132"/>
      <c r="VHI236" s="132"/>
      <c r="VHJ236" s="132"/>
      <c r="VHK236" s="132"/>
      <c r="VHL236" s="132"/>
      <c r="VHM236" s="132"/>
      <c r="VHN236" s="132"/>
      <c r="VHO236" s="132"/>
      <c r="VHP236" s="132"/>
      <c r="VHQ236" s="132"/>
      <c r="VHR236" s="132"/>
      <c r="VHS236" s="132"/>
      <c r="VHT236" s="132"/>
      <c r="VHU236" s="132"/>
      <c r="VHV236" s="132"/>
      <c r="VHW236" s="132"/>
      <c r="VHX236" s="132"/>
      <c r="VHY236" s="132"/>
      <c r="VHZ236" s="132"/>
      <c r="VIA236" s="132"/>
      <c r="VIB236" s="132"/>
      <c r="VIC236" s="132"/>
      <c r="VID236" s="132"/>
      <c r="VIE236" s="132"/>
      <c r="VIF236" s="132"/>
      <c r="VIG236" s="132"/>
      <c r="VIH236" s="132"/>
      <c r="VII236" s="132"/>
      <c r="VIJ236" s="132"/>
      <c r="VIK236" s="132"/>
      <c r="VIL236" s="132"/>
      <c r="VIM236" s="132"/>
      <c r="VIN236" s="132"/>
      <c r="VIO236" s="132"/>
      <c r="VIP236" s="132"/>
      <c r="VIQ236" s="132"/>
      <c r="VIR236" s="132"/>
      <c r="VIS236" s="132"/>
      <c r="VIT236" s="132"/>
      <c r="VIU236" s="132"/>
      <c r="VIV236" s="132"/>
      <c r="VIW236" s="132"/>
      <c r="VIX236" s="132"/>
      <c r="VIY236" s="132"/>
      <c r="VIZ236" s="132"/>
      <c r="VJA236" s="132"/>
      <c r="VJB236" s="132"/>
      <c r="VJC236" s="132"/>
      <c r="VJD236" s="132"/>
      <c r="VJE236" s="132"/>
      <c r="VJF236" s="132"/>
      <c r="VJG236" s="132"/>
      <c r="VJH236" s="132"/>
      <c r="VJI236" s="132"/>
      <c r="VJJ236" s="132"/>
      <c r="VJK236" s="132"/>
      <c r="VJL236" s="132"/>
      <c r="VJM236" s="132"/>
      <c r="VJN236" s="132"/>
      <c r="VJO236" s="132"/>
      <c r="VJP236" s="132"/>
      <c r="VJQ236" s="132"/>
      <c r="VJR236" s="132"/>
      <c r="VJS236" s="132"/>
      <c r="VJT236" s="132"/>
      <c r="VJU236" s="132"/>
      <c r="VJV236" s="132"/>
      <c r="VJW236" s="132"/>
      <c r="VJX236" s="132"/>
      <c r="VJY236" s="132"/>
      <c r="VJZ236" s="132"/>
      <c r="VKA236" s="132"/>
      <c r="VKB236" s="132"/>
      <c r="VKC236" s="132"/>
      <c r="VKD236" s="132"/>
      <c r="VKE236" s="132"/>
      <c r="VKF236" s="132"/>
      <c r="VKG236" s="132"/>
      <c r="VKH236" s="132"/>
      <c r="VKI236" s="132"/>
      <c r="VKJ236" s="132"/>
      <c r="VKK236" s="132"/>
      <c r="VKL236" s="132"/>
      <c r="VKM236" s="132"/>
      <c r="VKN236" s="132"/>
      <c r="VKO236" s="132"/>
      <c r="VKP236" s="132"/>
      <c r="VKQ236" s="132"/>
      <c r="VKR236" s="132"/>
      <c r="VKS236" s="132"/>
      <c r="VKT236" s="132"/>
      <c r="VKU236" s="132"/>
      <c r="VKV236" s="132"/>
      <c r="VKW236" s="132"/>
      <c r="VKX236" s="132"/>
      <c r="VKY236" s="132"/>
      <c r="VKZ236" s="132"/>
      <c r="VLA236" s="132"/>
      <c r="VLB236" s="132"/>
      <c r="VLC236" s="132"/>
      <c r="VLD236" s="132"/>
      <c r="VLE236" s="132"/>
      <c r="VLF236" s="132"/>
      <c r="VLG236" s="132"/>
      <c r="VLH236" s="132"/>
      <c r="VLI236" s="132"/>
      <c r="VLJ236" s="132"/>
      <c r="VLK236" s="132"/>
      <c r="VLL236" s="132"/>
      <c r="VLM236" s="132"/>
      <c r="VLN236" s="132"/>
      <c r="VLO236" s="132"/>
      <c r="VLP236" s="132"/>
      <c r="VLQ236" s="132"/>
      <c r="VLR236" s="132"/>
      <c r="VLS236" s="132"/>
      <c r="VLT236" s="132"/>
      <c r="VLU236" s="132"/>
      <c r="VLV236" s="132"/>
      <c r="VLW236" s="132"/>
      <c r="VLX236" s="132"/>
      <c r="VLY236" s="132"/>
      <c r="VLZ236" s="132"/>
      <c r="VMA236" s="132"/>
      <c r="VMB236" s="132"/>
      <c r="VMC236" s="132"/>
      <c r="VMD236" s="132"/>
      <c r="VME236" s="132"/>
      <c r="VMF236" s="132"/>
      <c r="VMG236" s="132"/>
      <c r="VMH236" s="132"/>
      <c r="VMI236" s="132"/>
      <c r="VMJ236" s="132"/>
      <c r="VMK236" s="132"/>
      <c r="VML236" s="132"/>
      <c r="VMM236" s="132"/>
      <c r="VMN236" s="132"/>
      <c r="VMO236" s="132"/>
      <c r="VMP236" s="132"/>
      <c r="VMQ236" s="132"/>
      <c r="VMR236" s="132"/>
      <c r="VMS236" s="132"/>
      <c r="VMT236" s="132"/>
      <c r="VMU236" s="132"/>
      <c r="VMV236" s="132"/>
      <c r="VMW236" s="132"/>
      <c r="VMX236" s="132"/>
      <c r="VMY236" s="132"/>
      <c r="VMZ236" s="132"/>
      <c r="VNA236" s="132"/>
      <c r="VNB236" s="132"/>
      <c r="VNC236" s="132"/>
      <c r="VND236" s="132"/>
      <c r="VNE236" s="132"/>
      <c r="VNF236" s="132"/>
      <c r="VNG236" s="132"/>
      <c r="VNH236" s="132"/>
      <c r="VNI236" s="132"/>
      <c r="VNJ236" s="132"/>
      <c r="VNK236" s="132"/>
      <c r="VNL236" s="132"/>
      <c r="VNM236" s="132"/>
      <c r="VNN236" s="132"/>
      <c r="VNO236" s="132"/>
      <c r="VNP236" s="132"/>
      <c r="VNQ236" s="132"/>
      <c r="VNR236" s="132"/>
      <c r="VNS236" s="132"/>
      <c r="VNT236" s="132"/>
      <c r="VNU236" s="132"/>
      <c r="VNV236" s="132"/>
      <c r="VNW236" s="132"/>
      <c r="VNX236" s="132"/>
      <c r="VNY236" s="132"/>
      <c r="VNZ236" s="132"/>
      <c r="VOA236" s="132"/>
      <c r="VOB236" s="132"/>
      <c r="VOC236" s="132"/>
      <c r="VOD236" s="132"/>
      <c r="VOE236" s="132"/>
      <c r="VOF236" s="132"/>
      <c r="VOG236" s="132"/>
      <c r="VOH236" s="132"/>
      <c r="VOI236" s="132"/>
      <c r="VOJ236" s="132"/>
      <c r="VOK236" s="132"/>
      <c r="VOL236" s="132"/>
      <c r="VOM236" s="132"/>
      <c r="VON236" s="132"/>
      <c r="VOO236" s="132"/>
      <c r="VOP236" s="132"/>
      <c r="VOQ236" s="132"/>
      <c r="VOR236" s="132"/>
      <c r="VOS236" s="132"/>
      <c r="VOT236" s="132"/>
      <c r="VOU236" s="132"/>
      <c r="VOV236" s="132"/>
      <c r="VOW236" s="132"/>
      <c r="VOX236" s="132"/>
      <c r="VOY236" s="132"/>
      <c r="VOZ236" s="132"/>
      <c r="VPA236" s="132"/>
      <c r="VPB236" s="132"/>
      <c r="VPC236" s="132"/>
      <c r="VPD236" s="132"/>
      <c r="VPE236" s="132"/>
      <c r="VPF236" s="132"/>
      <c r="VPG236" s="132"/>
      <c r="VPH236" s="132"/>
      <c r="VPI236" s="132"/>
      <c r="VPJ236" s="132"/>
      <c r="VPK236" s="132"/>
      <c r="VPL236" s="132"/>
      <c r="VPM236" s="132"/>
      <c r="VPN236" s="132"/>
      <c r="VPO236" s="132"/>
      <c r="VPP236" s="132"/>
      <c r="VPQ236" s="132"/>
      <c r="VPR236" s="132"/>
      <c r="VPS236" s="132"/>
      <c r="VPT236" s="132"/>
      <c r="VPU236" s="132"/>
      <c r="VPV236" s="132"/>
      <c r="VPW236" s="132"/>
      <c r="VPX236" s="132"/>
      <c r="VPY236" s="132"/>
      <c r="VPZ236" s="132"/>
      <c r="VQA236" s="132"/>
      <c r="VQB236" s="132"/>
      <c r="VQC236" s="132"/>
      <c r="VQD236" s="132"/>
      <c r="VQE236" s="132"/>
      <c r="VQF236" s="132"/>
      <c r="VQG236" s="132"/>
      <c r="VQH236" s="132"/>
      <c r="VQI236" s="132"/>
      <c r="VQJ236" s="132"/>
      <c r="VQK236" s="132"/>
      <c r="VQL236" s="132"/>
      <c r="VQM236" s="132"/>
      <c r="VQN236" s="132"/>
      <c r="VQO236" s="132"/>
      <c r="VQP236" s="132"/>
      <c r="VQQ236" s="132"/>
      <c r="VQR236" s="132"/>
      <c r="VQS236" s="132"/>
      <c r="VQT236" s="132"/>
      <c r="VQU236" s="132"/>
      <c r="VQV236" s="132"/>
      <c r="VQW236" s="132"/>
      <c r="VQX236" s="132"/>
      <c r="VQY236" s="132"/>
      <c r="VQZ236" s="132"/>
      <c r="VRA236" s="132"/>
      <c r="VRB236" s="132"/>
      <c r="VRC236" s="132"/>
      <c r="VRD236" s="132"/>
      <c r="VRE236" s="132"/>
      <c r="VRF236" s="132"/>
      <c r="VRG236" s="132"/>
      <c r="VRH236" s="132"/>
      <c r="VRI236" s="132"/>
      <c r="VRJ236" s="132"/>
      <c r="VRK236" s="132"/>
      <c r="VRL236" s="132"/>
      <c r="VRM236" s="132"/>
      <c r="VRN236" s="132"/>
      <c r="VRO236" s="132"/>
      <c r="VRP236" s="132"/>
      <c r="VRQ236" s="132"/>
      <c r="VRR236" s="132"/>
      <c r="VRS236" s="132"/>
      <c r="VRT236" s="132"/>
      <c r="VRU236" s="132"/>
      <c r="VRV236" s="132"/>
      <c r="VRW236" s="132"/>
      <c r="VRX236" s="132"/>
      <c r="VRY236" s="132"/>
      <c r="VRZ236" s="132"/>
      <c r="VSA236" s="132"/>
      <c r="VSB236" s="132"/>
      <c r="VSC236" s="132"/>
      <c r="VSD236" s="132"/>
      <c r="VSE236" s="132"/>
      <c r="VSF236" s="132"/>
      <c r="VSG236" s="132"/>
      <c r="VSH236" s="132"/>
      <c r="VSI236" s="132"/>
      <c r="VSJ236" s="132"/>
      <c r="VSK236" s="132"/>
      <c r="VSL236" s="132"/>
      <c r="VSM236" s="132"/>
      <c r="VSN236" s="132"/>
      <c r="VSO236" s="132"/>
      <c r="VSP236" s="132"/>
      <c r="VSQ236" s="132"/>
      <c r="VSR236" s="132"/>
      <c r="VSS236" s="132"/>
      <c r="VST236" s="132"/>
      <c r="VSU236" s="132"/>
      <c r="VSV236" s="132"/>
      <c r="VSW236" s="132"/>
      <c r="VSX236" s="132"/>
      <c r="VSY236" s="132"/>
      <c r="VSZ236" s="132"/>
      <c r="VTA236" s="132"/>
      <c r="VTB236" s="132"/>
      <c r="VTC236" s="132"/>
      <c r="VTD236" s="132"/>
      <c r="VTE236" s="132"/>
      <c r="VTF236" s="132"/>
      <c r="VTG236" s="132"/>
      <c r="VTH236" s="132"/>
      <c r="VTI236" s="132"/>
      <c r="VTJ236" s="132"/>
      <c r="VTK236" s="132"/>
      <c r="VTL236" s="132"/>
      <c r="VTM236" s="132"/>
      <c r="VTN236" s="132"/>
      <c r="VTO236" s="132"/>
      <c r="VTP236" s="132"/>
      <c r="VTQ236" s="132"/>
      <c r="VTR236" s="132"/>
      <c r="VTS236" s="132"/>
      <c r="VTT236" s="132"/>
      <c r="VTU236" s="132"/>
      <c r="VTV236" s="132"/>
      <c r="VTW236" s="132"/>
      <c r="VTX236" s="132"/>
      <c r="VTY236" s="132"/>
      <c r="VTZ236" s="132"/>
      <c r="VUA236" s="132"/>
      <c r="VUB236" s="132"/>
      <c r="VUC236" s="132"/>
      <c r="VUD236" s="132"/>
      <c r="VUE236" s="132"/>
      <c r="VUF236" s="132"/>
      <c r="VUG236" s="132"/>
      <c r="VUH236" s="132"/>
      <c r="VUI236" s="132"/>
      <c r="VUJ236" s="132"/>
      <c r="VUK236" s="132"/>
      <c r="VUL236" s="132"/>
      <c r="VUM236" s="132"/>
      <c r="VUN236" s="132"/>
      <c r="VUO236" s="132"/>
      <c r="VUP236" s="132"/>
      <c r="VUQ236" s="132"/>
      <c r="VUR236" s="132"/>
      <c r="VUS236" s="132"/>
      <c r="VUT236" s="132"/>
      <c r="VUU236" s="132"/>
      <c r="VUV236" s="132"/>
      <c r="VUW236" s="132"/>
      <c r="VUX236" s="132"/>
      <c r="VUY236" s="132"/>
      <c r="VUZ236" s="132"/>
      <c r="VVA236" s="132"/>
      <c r="VVB236" s="132"/>
      <c r="VVC236" s="132"/>
      <c r="VVD236" s="132"/>
      <c r="VVE236" s="132"/>
      <c r="VVF236" s="132"/>
      <c r="VVG236" s="132"/>
      <c r="VVH236" s="132"/>
      <c r="VVI236" s="132"/>
      <c r="VVJ236" s="132"/>
      <c r="VVK236" s="132"/>
      <c r="VVL236" s="132"/>
      <c r="VVM236" s="132"/>
      <c r="VVN236" s="132"/>
      <c r="VVO236" s="132"/>
      <c r="VVP236" s="132"/>
      <c r="VVQ236" s="132"/>
      <c r="VVR236" s="132"/>
      <c r="VVS236" s="132"/>
      <c r="VVT236" s="132"/>
      <c r="VVU236" s="132"/>
      <c r="VVV236" s="132"/>
      <c r="VVW236" s="132"/>
      <c r="VVX236" s="132"/>
      <c r="VVY236" s="132"/>
      <c r="VVZ236" s="132"/>
      <c r="VWA236" s="132"/>
      <c r="VWB236" s="132"/>
      <c r="VWC236" s="132"/>
      <c r="VWD236" s="132"/>
      <c r="VWE236" s="132"/>
      <c r="VWF236" s="132"/>
      <c r="VWG236" s="132"/>
      <c r="VWH236" s="132"/>
      <c r="VWI236" s="132"/>
      <c r="VWJ236" s="132"/>
      <c r="VWK236" s="132"/>
      <c r="VWL236" s="132"/>
      <c r="VWM236" s="132"/>
      <c r="VWN236" s="132"/>
      <c r="VWO236" s="132"/>
      <c r="VWP236" s="132"/>
      <c r="VWQ236" s="132"/>
      <c r="VWR236" s="132"/>
      <c r="VWS236" s="132"/>
      <c r="VWT236" s="132"/>
      <c r="VWU236" s="132"/>
      <c r="VWV236" s="132"/>
      <c r="VWW236" s="132"/>
      <c r="VWX236" s="132"/>
      <c r="VWY236" s="132"/>
      <c r="VWZ236" s="132"/>
      <c r="VXA236" s="132"/>
      <c r="VXB236" s="132"/>
      <c r="VXC236" s="132"/>
      <c r="VXD236" s="132"/>
      <c r="VXE236" s="132"/>
      <c r="VXF236" s="132"/>
      <c r="VXG236" s="132"/>
      <c r="VXH236" s="132"/>
      <c r="VXI236" s="132"/>
      <c r="VXJ236" s="132"/>
      <c r="VXK236" s="132"/>
      <c r="VXL236" s="132"/>
      <c r="VXM236" s="132"/>
      <c r="VXN236" s="132"/>
      <c r="VXO236" s="132"/>
      <c r="VXP236" s="132"/>
      <c r="VXQ236" s="132"/>
      <c r="VXR236" s="132"/>
      <c r="VXS236" s="132"/>
      <c r="VXT236" s="132"/>
      <c r="VXU236" s="132"/>
      <c r="VXV236" s="132"/>
      <c r="VXW236" s="132"/>
      <c r="VXX236" s="132"/>
      <c r="VXY236" s="132"/>
      <c r="VXZ236" s="132"/>
      <c r="VYA236" s="132"/>
      <c r="VYB236" s="132"/>
      <c r="VYC236" s="132"/>
      <c r="VYD236" s="132"/>
      <c r="VYE236" s="132"/>
      <c r="VYF236" s="132"/>
      <c r="VYG236" s="132"/>
      <c r="VYH236" s="132"/>
      <c r="VYI236" s="132"/>
      <c r="VYJ236" s="132"/>
      <c r="VYK236" s="132"/>
      <c r="VYL236" s="132"/>
      <c r="VYM236" s="132"/>
      <c r="VYN236" s="132"/>
      <c r="VYO236" s="132"/>
      <c r="VYP236" s="132"/>
      <c r="VYQ236" s="132"/>
      <c r="VYR236" s="132"/>
      <c r="VYS236" s="132"/>
      <c r="VYT236" s="132"/>
      <c r="VYU236" s="132"/>
      <c r="VYV236" s="132"/>
      <c r="VYW236" s="132"/>
      <c r="VYX236" s="132"/>
      <c r="VYY236" s="132"/>
      <c r="VYZ236" s="132"/>
      <c r="VZA236" s="132"/>
      <c r="VZB236" s="132"/>
      <c r="VZC236" s="132"/>
      <c r="VZD236" s="132"/>
      <c r="VZE236" s="132"/>
      <c r="VZF236" s="132"/>
      <c r="VZG236" s="132"/>
      <c r="VZH236" s="132"/>
      <c r="VZI236" s="132"/>
      <c r="VZJ236" s="132"/>
      <c r="VZK236" s="132"/>
      <c r="VZL236" s="132"/>
      <c r="VZM236" s="132"/>
      <c r="VZN236" s="132"/>
      <c r="VZO236" s="132"/>
      <c r="VZP236" s="132"/>
      <c r="VZQ236" s="132"/>
      <c r="VZR236" s="132"/>
      <c r="VZS236" s="132"/>
      <c r="VZT236" s="132"/>
      <c r="VZU236" s="132"/>
      <c r="VZV236" s="132"/>
      <c r="VZW236" s="132"/>
      <c r="VZX236" s="132"/>
      <c r="VZY236" s="132"/>
      <c r="VZZ236" s="132"/>
      <c r="WAA236" s="132"/>
      <c r="WAB236" s="132"/>
      <c r="WAC236" s="132"/>
      <c r="WAD236" s="132"/>
      <c r="WAE236" s="132"/>
      <c r="WAF236" s="132"/>
      <c r="WAG236" s="132"/>
      <c r="WAH236" s="132"/>
      <c r="WAI236" s="132"/>
      <c r="WAJ236" s="132"/>
      <c r="WAK236" s="132"/>
      <c r="WAL236" s="132"/>
      <c r="WAM236" s="132"/>
      <c r="WAN236" s="132"/>
      <c r="WAO236" s="132"/>
      <c r="WAP236" s="132"/>
      <c r="WAQ236" s="132"/>
      <c r="WAR236" s="132"/>
      <c r="WAS236" s="132"/>
      <c r="WAT236" s="132"/>
      <c r="WAU236" s="132"/>
      <c r="WAV236" s="132"/>
      <c r="WAW236" s="132"/>
      <c r="WAX236" s="132"/>
      <c r="WAY236" s="132"/>
      <c r="WAZ236" s="132"/>
      <c r="WBA236" s="132"/>
      <c r="WBB236" s="132"/>
      <c r="WBC236" s="132"/>
      <c r="WBD236" s="132"/>
      <c r="WBE236" s="132"/>
      <c r="WBF236" s="132"/>
      <c r="WBG236" s="132"/>
      <c r="WBH236" s="132"/>
      <c r="WBI236" s="132"/>
      <c r="WBJ236" s="132"/>
      <c r="WBK236" s="132"/>
      <c r="WBL236" s="132"/>
      <c r="WBM236" s="132"/>
      <c r="WBN236" s="132"/>
      <c r="WBO236" s="132"/>
      <c r="WBP236" s="132"/>
      <c r="WBQ236" s="132"/>
      <c r="WBR236" s="132"/>
      <c r="WBS236" s="132"/>
      <c r="WBT236" s="132"/>
      <c r="WBU236" s="132"/>
      <c r="WBV236" s="132"/>
      <c r="WBW236" s="132"/>
      <c r="WBX236" s="132"/>
      <c r="WBY236" s="132"/>
      <c r="WBZ236" s="132"/>
      <c r="WCA236" s="132"/>
      <c r="WCB236" s="132"/>
      <c r="WCC236" s="132"/>
      <c r="WCD236" s="132"/>
      <c r="WCE236" s="132"/>
      <c r="WCF236" s="132"/>
      <c r="WCG236" s="132"/>
      <c r="WCH236" s="132"/>
      <c r="WCI236" s="132"/>
      <c r="WCJ236" s="132"/>
      <c r="WCK236" s="132"/>
      <c r="WCL236" s="132"/>
      <c r="WCM236" s="132"/>
      <c r="WCN236" s="132"/>
      <c r="WCO236" s="132"/>
      <c r="WCP236" s="132"/>
      <c r="WCQ236" s="132"/>
      <c r="WCR236" s="132"/>
      <c r="WCS236" s="132"/>
      <c r="WCT236" s="132"/>
      <c r="WCU236" s="132"/>
      <c r="WCV236" s="132"/>
      <c r="WCW236" s="132"/>
      <c r="WCX236" s="132"/>
      <c r="WCY236" s="132"/>
      <c r="WCZ236" s="132"/>
      <c r="WDA236" s="132"/>
      <c r="WDB236" s="132"/>
      <c r="WDC236" s="132"/>
      <c r="WDD236" s="132"/>
      <c r="WDE236" s="132"/>
      <c r="WDF236" s="132"/>
      <c r="WDG236" s="132"/>
      <c r="WDH236" s="132"/>
      <c r="WDI236" s="132"/>
      <c r="WDJ236" s="132"/>
      <c r="WDK236" s="132"/>
      <c r="WDL236" s="132"/>
      <c r="WDM236" s="132"/>
      <c r="WDN236" s="132"/>
      <c r="WDO236" s="132"/>
      <c r="WDP236" s="132"/>
      <c r="WDQ236" s="132"/>
      <c r="WDR236" s="132"/>
      <c r="WDS236" s="132"/>
      <c r="WDT236" s="132"/>
      <c r="WDU236" s="132"/>
      <c r="WDV236" s="132"/>
      <c r="WDW236" s="132"/>
      <c r="WDX236" s="132"/>
      <c r="WDY236" s="132"/>
      <c r="WDZ236" s="132"/>
      <c r="WEA236" s="132"/>
      <c r="WEB236" s="132"/>
      <c r="WEC236" s="132"/>
      <c r="WED236" s="132"/>
      <c r="WEE236" s="132"/>
      <c r="WEF236" s="132"/>
      <c r="WEG236" s="132"/>
      <c r="WEH236" s="132"/>
      <c r="WEI236" s="132"/>
      <c r="WEJ236" s="132"/>
      <c r="WEK236" s="132"/>
      <c r="WEL236" s="132"/>
      <c r="WEM236" s="132"/>
      <c r="WEN236" s="132"/>
      <c r="WEO236" s="132"/>
      <c r="WEP236" s="132"/>
      <c r="WEQ236" s="132"/>
      <c r="WER236" s="132"/>
      <c r="WES236" s="132"/>
      <c r="WET236" s="132"/>
      <c r="WEU236" s="132"/>
      <c r="WEV236" s="132"/>
      <c r="WEW236" s="132"/>
      <c r="WEX236" s="132"/>
      <c r="WEY236" s="132"/>
      <c r="WEZ236" s="132"/>
      <c r="WFA236" s="132"/>
      <c r="WFB236" s="132"/>
      <c r="WFC236" s="132"/>
      <c r="WFD236" s="132"/>
      <c r="WFE236" s="132"/>
      <c r="WFF236" s="132"/>
      <c r="WFG236" s="132"/>
      <c r="WFH236" s="132"/>
      <c r="WFI236" s="132"/>
      <c r="WFJ236" s="132"/>
      <c r="WFK236" s="132"/>
      <c r="WFL236" s="132"/>
      <c r="WFM236" s="132"/>
      <c r="WFN236" s="132"/>
      <c r="WFO236" s="132"/>
      <c r="WFP236" s="132"/>
      <c r="WFQ236" s="132"/>
      <c r="WFR236" s="132"/>
      <c r="WFS236" s="132"/>
      <c r="WFT236" s="132"/>
      <c r="WFU236" s="132"/>
      <c r="WFV236" s="132"/>
      <c r="WFW236" s="132"/>
      <c r="WFX236" s="132"/>
      <c r="WFY236" s="132"/>
      <c r="WFZ236" s="132"/>
      <c r="WGA236" s="132"/>
      <c r="WGB236" s="132"/>
      <c r="WGC236" s="132"/>
      <c r="WGD236" s="132"/>
      <c r="WGE236" s="132"/>
      <c r="WGF236" s="132"/>
      <c r="WGG236" s="132"/>
      <c r="WGH236" s="132"/>
      <c r="WGI236" s="132"/>
      <c r="WGJ236" s="132"/>
      <c r="WGK236" s="132"/>
      <c r="WGL236" s="132"/>
      <c r="WGM236" s="132"/>
      <c r="WGN236" s="132"/>
      <c r="WGO236" s="132"/>
      <c r="WGP236" s="132"/>
      <c r="WGQ236" s="132"/>
      <c r="WGR236" s="132"/>
      <c r="WGS236" s="132"/>
      <c r="WGT236" s="132"/>
      <c r="WGU236" s="132"/>
      <c r="WGV236" s="132"/>
      <c r="WGW236" s="132"/>
      <c r="WGX236" s="132"/>
      <c r="WGY236" s="132"/>
      <c r="WGZ236" s="132"/>
      <c r="WHA236" s="132"/>
      <c r="WHB236" s="132"/>
      <c r="WHC236" s="132"/>
      <c r="WHD236" s="132"/>
      <c r="WHE236" s="132"/>
      <c r="WHF236" s="132"/>
      <c r="WHG236" s="132"/>
      <c r="WHH236" s="132"/>
      <c r="WHI236" s="132"/>
      <c r="WHJ236" s="132"/>
      <c r="WHK236" s="132"/>
      <c r="WHL236" s="132"/>
      <c r="WHM236" s="132"/>
      <c r="WHN236" s="132"/>
      <c r="WHO236" s="132"/>
      <c r="WHP236" s="132"/>
      <c r="WHQ236" s="132"/>
      <c r="WHR236" s="132"/>
      <c r="WHS236" s="132"/>
      <c r="WHT236" s="132"/>
      <c r="WHU236" s="132"/>
      <c r="WHV236" s="132"/>
      <c r="WHW236" s="132"/>
      <c r="WHX236" s="132"/>
      <c r="WHY236" s="132"/>
      <c r="WHZ236" s="132"/>
      <c r="WIA236" s="132"/>
      <c r="WIB236" s="132"/>
      <c r="WIC236" s="132"/>
      <c r="WID236" s="132"/>
      <c r="WIE236" s="132"/>
      <c r="WIF236" s="132"/>
      <c r="WIG236" s="132"/>
      <c r="WIH236" s="132"/>
      <c r="WII236" s="132"/>
      <c r="WIJ236" s="132"/>
      <c r="WIK236" s="132"/>
      <c r="WIL236" s="132"/>
      <c r="WIM236" s="132"/>
      <c r="WIN236" s="132"/>
      <c r="WIO236" s="132"/>
      <c r="WIP236" s="132"/>
      <c r="WIQ236" s="132"/>
      <c r="WIR236" s="132"/>
      <c r="WIS236" s="132"/>
      <c r="WIT236" s="132"/>
      <c r="WIU236" s="132"/>
      <c r="WIV236" s="132"/>
      <c r="WIW236" s="132"/>
      <c r="WIX236" s="132"/>
      <c r="WIY236" s="132"/>
      <c r="WIZ236" s="132"/>
      <c r="WJA236" s="132"/>
      <c r="WJB236" s="132"/>
      <c r="WJC236" s="132"/>
      <c r="WJD236" s="132"/>
      <c r="WJE236" s="132"/>
      <c r="WJF236" s="132"/>
      <c r="WJG236" s="132"/>
      <c r="WJH236" s="132"/>
      <c r="WJI236" s="132"/>
      <c r="WJJ236" s="132"/>
      <c r="WJK236" s="132"/>
      <c r="WJL236" s="132"/>
      <c r="WJM236" s="132"/>
      <c r="WJN236" s="132"/>
      <c r="WJO236" s="132"/>
      <c r="WJP236" s="132"/>
      <c r="WJQ236" s="132"/>
      <c r="WJR236" s="132"/>
      <c r="WJS236" s="132"/>
      <c r="WJT236" s="132"/>
      <c r="WJU236" s="132"/>
      <c r="WJV236" s="132"/>
      <c r="WJW236" s="132"/>
      <c r="WJX236" s="132"/>
      <c r="WJY236" s="132"/>
      <c r="WJZ236" s="132"/>
      <c r="WKA236" s="132"/>
      <c r="WKB236" s="132"/>
      <c r="WKC236" s="132"/>
      <c r="WKD236" s="132"/>
      <c r="WKE236" s="132"/>
      <c r="WKF236" s="132"/>
      <c r="WKG236" s="132"/>
      <c r="WKH236" s="132"/>
      <c r="WKI236" s="132"/>
      <c r="WKJ236" s="132"/>
      <c r="WKK236" s="132"/>
      <c r="WKL236" s="132"/>
      <c r="WKM236" s="132"/>
      <c r="WKN236" s="132"/>
      <c r="WKO236" s="132"/>
      <c r="WKP236" s="132"/>
      <c r="WKQ236" s="132"/>
      <c r="WKR236" s="132"/>
      <c r="WKS236" s="132"/>
      <c r="WKT236" s="132"/>
      <c r="WKU236" s="132"/>
      <c r="WKV236" s="132"/>
      <c r="WKW236" s="132"/>
      <c r="WKX236" s="132"/>
      <c r="WKY236" s="132"/>
      <c r="WKZ236" s="132"/>
      <c r="WLA236" s="132"/>
      <c r="WLB236" s="132"/>
      <c r="WLC236" s="132"/>
      <c r="WLD236" s="132"/>
      <c r="WLE236" s="132"/>
      <c r="WLF236" s="132"/>
      <c r="WLG236" s="132"/>
      <c r="WLH236" s="132"/>
      <c r="WLI236" s="132"/>
      <c r="WLJ236" s="132"/>
      <c r="WLK236" s="132"/>
      <c r="WLL236" s="132"/>
      <c r="WLM236" s="132"/>
      <c r="WLN236" s="132"/>
      <c r="WLO236" s="132"/>
      <c r="WLP236" s="132"/>
      <c r="WLQ236" s="132"/>
      <c r="WLR236" s="132"/>
      <c r="WLS236" s="132"/>
      <c r="WLT236" s="132"/>
      <c r="WLU236" s="132"/>
      <c r="WLV236" s="132"/>
      <c r="WLW236" s="132"/>
      <c r="WLX236" s="132"/>
      <c r="WLY236" s="132"/>
      <c r="WLZ236" s="132"/>
      <c r="WMA236" s="132"/>
      <c r="WMB236" s="132"/>
      <c r="WMC236" s="132"/>
      <c r="WMD236" s="132"/>
      <c r="WME236" s="132"/>
      <c r="WMF236" s="132"/>
      <c r="WMG236" s="132"/>
      <c r="WMH236" s="132"/>
      <c r="WMI236" s="132"/>
      <c r="WMJ236" s="132"/>
      <c r="WMK236" s="132"/>
      <c r="WML236" s="132"/>
      <c r="WMM236" s="132"/>
      <c r="WMN236" s="132"/>
      <c r="WMO236" s="132"/>
      <c r="WMP236" s="132"/>
      <c r="WMQ236" s="132"/>
      <c r="WMR236" s="132"/>
      <c r="WMS236" s="132"/>
      <c r="WMT236" s="132"/>
      <c r="WMU236" s="132"/>
      <c r="WMV236" s="132"/>
      <c r="WMW236" s="132"/>
      <c r="WMX236" s="132"/>
      <c r="WMY236" s="132"/>
      <c r="WMZ236" s="132"/>
      <c r="WNA236" s="132"/>
      <c r="WNB236" s="132"/>
      <c r="WNC236" s="132"/>
      <c r="WND236" s="132"/>
      <c r="WNE236" s="132"/>
      <c r="WNF236" s="132"/>
      <c r="WNG236" s="132"/>
      <c r="WNH236" s="132"/>
      <c r="WNI236" s="132"/>
      <c r="WNJ236" s="132"/>
      <c r="WNK236" s="132"/>
      <c r="WNL236" s="132"/>
      <c r="WNM236" s="132"/>
      <c r="WNN236" s="132"/>
      <c r="WNO236" s="132"/>
      <c r="WNP236" s="132"/>
      <c r="WNQ236" s="132"/>
      <c r="WNR236" s="132"/>
      <c r="WNS236" s="132"/>
      <c r="WNT236" s="132"/>
      <c r="WNU236" s="132"/>
      <c r="WNV236" s="132"/>
      <c r="WNW236" s="132"/>
      <c r="WNX236" s="132"/>
      <c r="WNY236" s="132"/>
      <c r="WNZ236" s="132"/>
      <c r="WOA236" s="132"/>
      <c r="WOB236" s="132"/>
      <c r="WOC236" s="132"/>
      <c r="WOD236" s="132"/>
      <c r="WOE236" s="132"/>
      <c r="WOF236" s="132"/>
      <c r="WOG236" s="132"/>
      <c r="WOH236" s="132"/>
      <c r="WOI236" s="132"/>
      <c r="WOJ236" s="132"/>
      <c r="WOK236" s="132"/>
      <c r="WOL236" s="132"/>
      <c r="WOM236" s="132"/>
      <c r="WON236" s="132"/>
      <c r="WOO236" s="132"/>
      <c r="WOP236" s="132"/>
      <c r="WOQ236" s="132"/>
      <c r="WOR236" s="132"/>
      <c r="WOS236" s="132"/>
      <c r="WOT236" s="132"/>
      <c r="WOU236" s="132"/>
      <c r="WOV236" s="132"/>
      <c r="WOW236" s="132"/>
      <c r="WOX236" s="132"/>
      <c r="WOY236" s="132"/>
      <c r="WOZ236" s="132"/>
      <c r="WPA236" s="132"/>
      <c r="WPB236" s="132"/>
      <c r="WPC236" s="132"/>
      <c r="WPD236" s="132"/>
      <c r="WPE236" s="132"/>
      <c r="WPF236" s="132"/>
      <c r="WPG236" s="132"/>
      <c r="WPH236" s="132"/>
      <c r="WPI236" s="132"/>
      <c r="WPJ236" s="132"/>
      <c r="WPK236" s="132"/>
      <c r="WPL236" s="132"/>
      <c r="WPM236" s="132"/>
      <c r="WPN236" s="132"/>
      <c r="WPO236" s="132"/>
      <c r="WPP236" s="132"/>
      <c r="WPQ236" s="132"/>
      <c r="WPR236" s="132"/>
      <c r="WPS236" s="132"/>
      <c r="WPT236" s="132"/>
      <c r="WPU236" s="132"/>
      <c r="WPV236" s="132"/>
      <c r="WPW236" s="132"/>
      <c r="WPX236" s="132"/>
      <c r="WPY236" s="132"/>
      <c r="WPZ236" s="132"/>
      <c r="WQA236" s="132"/>
      <c r="WQB236" s="132"/>
      <c r="WQC236" s="132"/>
      <c r="WQD236" s="132"/>
      <c r="WQE236" s="132"/>
      <c r="WQF236" s="132"/>
      <c r="WQG236" s="132"/>
      <c r="WQH236" s="132"/>
      <c r="WQI236" s="132"/>
      <c r="WQJ236" s="132"/>
      <c r="WQK236" s="132"/>
      <c r="WQL236" s="132"/>
      <c r="WQM236" s="132"/>
      <c r="WQN236" s="132"/>
      <c r="WQO236" s="132"/>
      <c r="WQP236" s="132"/>
      <c r="WQQ236" s="132"/>
      <c r="WQR236" s="132"/>
      <c r="WQS236" s="132"/>
      <c r="WQT236" s="132"/>
      <c r="WQU236" s="132"/>
      <c r="WQV236" s="132"/>
      <c r="WQW236" s="132"/>
      <c r="WQX236" s="132"/>
      <c r="WQY236" s="132"/>
      <c r="WQZ236" s="132"/>
      <c r="WRA236" s="132"/>
      <c r="WRB236" s="132"/>
      <c r="WRC236" s="132"/>
      <c r="WRD236" s="132"/>
      <c r="WRE236" s="132"/>
      <c r="WRF236" s="132"/>
      <c r="WRG236" s="132"/>
      <c r="WRH236" s="132"/>
      <c r="WRI236" s="132"/>
      <c r="WRJ236" s="132"/>
      <c r="WRK236" s="132"/>
      <c r="WRL236" s="132"/>
      <c r="WRM236" s="132"/>
      <c r="WRN236" s="132"/>
      <c r="WRO236" s="132"/>
      <c r="WRP236" s="132"/>
      <c r="WRQ236" s="132"/>
      <c r="WRR236" s="132"/>
      <c r="WRS236" s="132"/>
      <c r="WRT236" s="132"/>
      <c r="WRU236" s="132"/>
      <c r="WRV236" s="132"/>
      <c r="WRW236" s="132"/>
      <c r="WRX236" s="132"/>
      <c r="WRY236" s="132"/>
      <c r="WRZ236" s="132"/>
      <c r="WSA236" s="132"/>
      <c r="WSB236" s="132"/>
      <c r="WSC236" s="132"/>
      <c r="WSD236" s="132"/>
      <c r="WSE236" s="132"/>
      <c r="WSF236" s="132"/>
      <c r="WSG236" s="132"/>
      <c r="WSH236" s="132"/>
      <c r="WSI236" s="132"/>
      <c r="WSJ236" s="132"/>
      <c r="WSK236" s="132"/>
      <c r="WSL236" s="132"/>
      <c r="WSM236" s="132"/>
      <c r="WSN236" s="132"/>
      <c r="WSO236" s="132"/>
      <c r="WSP236" s="132"/>
      <c r="WSQ236" s="132"/>
      <c r="WSR236" s="132"/>
      <c r="WSS236" s="132"/>
      <c r="WST236" s="132"/>
      <c r="WSU236" s="132"/>
      <c r="WSV236" s="132"/>
      <c r="WSW236" s="132"/>
      <c r="WSX236" s="132"/>
      <c r="WSY236" s="132"/>
      <c r="WSZ236" s="132"/>
      <c r="WTA236" s="132"/>
      <c r="WTB236" s="132"/>
      <c r="WTC236" s="132"/>
      <c r="WTD236" s="132"/>
      <c r="WTE236" s="132"/>
      <c r="WTF236" s="132"/>
      <c r="WTG236" s="132"/>
      <c r="WTH236" s="132"/>
      <c r="WTI236" s="132"/>
      <c r="WTJ236" s="132"/>
      <c r="WTK236" s="132"/>
      <c r="WTL236" s="132"/>
      <c r="WTM236" s="132"/>
      <c r="WTN236" s="132"/>
      <c r="WTO236" s="132"/>
      <c r="WTP236" s="132"/>
      <c r="WTQ236" s="132"/>
      <c r="WTR236" s="132"/>
      <c r="WTS236" s="132"/>
      <c r="WTT236" s="132"/>
      <c r="WTU236" s="132"/>
      <c r="WTV236" s="132"/>
      <c r="WTW236" s="132"/>
      <c r="WTX236" s="132"/>
      <c r="WTY236" s="132"/>
      <c r="WTZ236" s="132"/>
      <c r="WUA236" s="132"/>
      <c r="WUB236" s="132"/>
      <c r="WUC236" s="132"/>
      <c r="WUD236" s="132"/>
      <c r="WUE236" s="132"/>
      <c r="WUF236" s="132"/>
      <c r="WUG236" s="132"/>
      <c r="WUH236" s="132"/>
      <c r="WUI236" s="132"/>
      <c r="WUJ236" s="132"/>
      <c r="WUK236" s="132"/>
      <c r="WUL236" s="132"/>
      <c r="WUM236" s="132"/>
      <c r="WUN236" s="132"/>
      <c r="WUO236" s="132"/>
      <c r="WUP236" s="132"/>
      <c r="WUQ236" s="132"/>
      <c r="WUR236" s="132"/>
      <c r="WUS236" s="132"/>
      <c r="WUT236" s="132"/>
      <c r="WUU236" s="132"/>
      <c r="WUV236" s="132"/>
      <c r="WUW236" s="132"/>
      <c r="WUX236" s="132"/>
      <c r="WUY236" s="132"/>
      <c r="WUZ236" s="132"/>
      <c r="WVA236" s="132"/>
      <c r="WVB236" s="132"/>
      <c r="WVC236" s="132"/>
      <c r="WVD236" s="132"/>
      <c r="WVE236" s="132"/>
      <c r="WVF236" s="132"/>
      <c r="WVG236" s="132"/>
      <c r="WVH236" s="132"/>
      <c r="WVI236" s="132"/>
      <c r="WVJ236" s="132"/>
      <c r="WVK236" s="132"/>
      <c r="WVL236" s="132"/>
      <c r="WVM236" s="132"/>
      <c r="WVN236" s="132"/>
      <c r="WVO236" s="132"/>
      <c r="WVP236" s="132"/>
      <c r="WVQ236" s="132"/>
      <c r="WVR236" s="132"/>
      <c r="WVS236" s="132"/>
    </row>
    <row r="237" spans="1:16139" s="135" customFormat="1" ht="53.25" customHeight="1">
      <c r="A237" s="127">
        <v>7729314745</v>
      </c>
      <c r="B237" s="90" t="s">
        <v>278</v>
      </c>
      <c r="C237" s="90" t="s">
        <v>56</v>
      </c>
      <c r="D237" s="90" t="s">
        <v>284</v>
      </c>
      <c r="E237" s="90"/>
      <c r="F237" s="90"/>
      <c r="G237" s="91">
        <f>'2023'!G247</f>
        <v>2478.701</v>
      </c>
      <c r="H237" s="91">
        <f>'2023'!H247</f>
        <v>1826.6789999999999</v>
      </c>
      <c r="I237" s="91">
        <f>'2023'!I247</f>
        <v>1040.8920000000001</v>
      </c>
      <c r="J237" s="91">
        <f>'2023'!J247</f>
        <v>2255.4229999999998</v>
      </c>
      <c r="K237" s="91">
        <f t="shared" si="61"/>
        <v>7601.6949999999997</v>
      </c>
      <c r="L237" s="129">
        <v>2368.1358076386528</v>
      </c>
      <c r="M237" s="92">
        <v>2630.2130166663251</v>
      </c>
      <c r="N237" s="129">
        <f>'2024'!N237</f>
        <v>1670.83</v>
      </c>
      <c r="O237" s="92">
        <f t="shared" si="66"/>
        <v>1737.6632</v>
      </c>
      <c r="P237" s="93">
        <f t="shared" si="62"/>
        <v>1728412.6026997364</v>
      </c>
      <c r="Q237" s="93">
        <f t="shared" si="63"/>
        <v>1273753.8753915667</v>
      </c>
      <c r="R237" s="93">
        <f t="shared" si="63"/>
        <v>929047.9637694445</v>
      </c>
      <c r="S237" s="93">
        <f t="shared" si="64"/>
        <v>2013077.3851550128</v>
      </c>
      <c r="T237" s="93">
        <f t="shared" si="65"/>
        <v>5944291.8270157604</v>
      </c>
      <c r="U237" s="133"/>
      <c r="V237" s="131"/>
      <c r="W237" s="131"/>
      <c r="X237" s="95"/>
      <c r="Y237" s="95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34"/>
      <c r="CO237" s="134"/>
      <c r="CP237" s="134"/>
      <c r="CQ237" s="134"/>
      <c r="CR237" s="134"/>
      <c r="CS237" s="134"/>
      <c r="CT237" s="134"/>
      <c r="CU237" s="134"/>
      <c r="CV237" s="134"/>
      <c r="CW237" s="134"/>
      <c r="CX237" s="134"/>
      <c r="CY237" s="134"/>
      <c r="CZ237" s="134"/>
      <c r="DA237" s="134"/>
      <c r="DB237" s="134"/>
      <c r="DC237" s="134"/>
      <c r="DD237" s="134"/>
      <c r="DE237" s="134"/>
      <c r="DF237" s="134"/>
      <c r="DG237" s="134"/>
      <c r="DH237" s="134"/>
      <c r="DI237" s="134"/>
      <c r="DJ237" s="134"/>
      <c r="DK237" s="134"/>
      <c r="DL237" s="134"/>
      <c r="DM237" s="134"/>
      <c r="DN237" s="134"/>
      <c r="DO237" s="134"/>
      <c r="DP237" s="134"/>
      <c r="DQ237" s="134"/>
      <c r="DR237" s="134"/>
      <c r="DS237" s="134"/>
      <c r="DT237" s="134"/>
      <c r="DU237" s="134"/>
      <c r="DV237" s="134"/>
      <c r="DW237" s="134"/>
      <c r="DX237" s="134"/>
      <c r="DY237" s="134"/>
      <c r="DZ237" s="134"/>
      <c r="EA237" s="134"/>
      <c r="EB237" s="134"/>
      <c r="EC237" s="134"/>
      <c r="ED237" s="134"/>
      <c r="EE237" s="134"/>
      <c r="EF237" s="134"/>
      <c r="EG237" s="134"/>
      <c r="EH237" s="134"/>
      <c r="EI237" s="134"/>
      <c r="EJ237" s="134"/>
      <c r="EK237" s="134"/>
      <c r="EL237" s="134"/>
      <c r="EM237" s="134"/>
      <c r="EN237" s="134"/>
      <c r="EO237" s="134"/>
      <c r="EP237" s="134"/>
      <c r="EQ237" s="134"/>
      <c r="ER237" s="134"/>
      <c r="ES237" s="134"/>
      <c r="ET237" s="134"/>
      <c r="EU237" s="134"/>
      <c r="EV237" s="134"/>
      <c r="EW237" s="134"/>
      <c r="EX237" s="134"/>
      <c r="EY237" s="134"/>
      <c r="EZ237" s="134"/>
      <c r="FA237" s="134"/>
      <c r="FB237" s="134"/>
      <c r="FC237" s="134"/>
      <c r="FD237" s="134"/>
      <c r="FE237" s="134"/>
      <c r="FF237" s="134"/>
      <c r="FG237" s="134"/>
      <c r="FH237" s="134"/>
      <c r="FI237" s="134"/>
      <c r="FJ237" s="134"/>
      <c r="FK237" s="134"/>
      <c r="FL237" s="134"/>
      <c r="FM237" s="134"/>
      <c r="FN237" s="134"/>
      <c r="FO237" s="134"/>
      <c r="FP237" s="134"/>
      <c r="FQ237" s="134"/>
      <c r="FR237" s="134"/>
      <c r="FS237" s="134"/>
      <c r="FT237" s="134"/>
      <c r="FU237" s="134"/>
      <c r="FV237" s="134"/>
      <c r="FW237" s="134"/>
      <c r="FX237" s="134"/>
      <c r="FY237" s="134"/>
      <c r="FZ237" s="134"/>
      <c r="GA237" s="134"/>
      <c r="GB237" s="134"/>
      <c r="GC237" s="132"/>
      <c r="GD237" s="132"/>
      <c r="GE237" s="132"/>
      <c r="GF237" s="132"/>
      <c r="GG237" s="132"/>
      <c r="GH237" s="132"/>
      <c r="GI237" s="132"/>
      <c r="GJ237" s="132"/>
      <c r="GK237" s="132"/>
      <c r="GL237" s="132"/>
      <c r="GM237" s="132"/>
      <c r="GN237" s="132"/>
      <c r="GO237" s="132"/>
      <c r="GP237" s="132"/>
      <c r="GQ237" s="132"/>
      <c r="GR237" s="132"/>
      <c r="GS237" s="132"/>
      <c r="GT237" s="132"/>
      <c r="GU237" s="132"/>
      <c r="GV237" s="132"/>
      <c r="GW237" s="132"/>
      <c r="GX237" s="132"/>
      <c r="GY237" s="132"/>
      <c r="GZ237" s="132"/>
      <c r="HA237" s="132"/>
      <c r="HB237" s="132"/>
      <c r="HC237" s="132"/>
      <c r="HD237" s="132"/>
      <c r="HE237" s="132"/>
      <c r="HF237" s="132"/>
      <c r="HG237" s="132"/>
      <c r="HH237" s="132"/>
      <c r="HI237" s="132"/>
      <c r="HJ237" s="132"/>
      <c r="HK237" s="132"/>
      <c r="HL237" s="132"/>
      <c r="HM237" s="132"/>
      <c r="HN237" s="132"/>
      <c r="HO237" s="132"/>
      <c r="HP237" s="132"/>
      <c r="HQ237" s="132"/>
      <c r="HR237" s="132"/>
      <c r="HS237" s="132"/>
      <c r="HT237" s="132"/>
      <c r="HU237" s="132"/>
      <c r="HV237" s="132"/>
      <c r="HW237" s="132"/>
      <c r="HX237" s="132"/>
      <c r="HY237" s="132"/>
      <c r="HZ237" s="132"/>
      <c r="IA237" s="132"/>
      <c r="IB237" s="132"/>
      <c r="IC237" s="132"/>
      <c r="ID237" s="132"/>
      <c r="IE237" s="132"/>
      <c r="IF237" s="132"/>
      <c r="IG237" s="132"/>
      <c r="IH237" s="132"/>
      <c r="II237" s="132"/>
      <c r="IJ237" s="132"/>
      <c r="IK237" s="132"/>
      <c r="IL237" s="132"/>
      <c r="IM237" s="132"/>
      <c r="IN237" s="132"/>
      <c r="IO237" s="132"/>
      <c r="IP237" s="132"/>
      <c r="IQ237" s="132"/>
      <c r="IR237" s="132"/>
      <c r="IS237" s="132"/>
      <c r="IT237" s="132"/>
      <c r="IU237" s="132"/>
      <c r="IV237" s="132"/>
      <c r="IW237" s="132"/>
      <c r="IX237" s="132"/>
      <c r="IY237" s="132"/>
      <c r="IZ237" s="132"/>
      <c r="JA237" s="132"/>
      <c r="JB237" s="132"/>
      <c r="JC237" s="132"/>
      <c r="JD237" s="132"/>
      <c r="JE237" s="132"/>
      <c r="JF237" s="132"/>
      <c r="JG237" s="132"/>
      <c r="JH237" s="132"/>
      <c r="JI237" s="132"/>
      <c r="JJ237" s="132"/>
      <c r="JK237" s="132"/>
      <c r="JL237" s="132"/>
      <c r="JM237" s="132"/>
      <c r="JN237" s="132"/>
      <c r="JO237" s="132"/>
      <c r="JP237" s="132"/>
      <c r="JQ237" s="132"/>
      <c r="JR237" s="132"/>
      <c r="JS237" s="132"/>
      <c r="JT237" s="132"/>
      <c r="JU237" s="132"/>
      <c r="JV237" s="132"/>
      <c r="JW237" s="132"/>
      <c r="JX237" s="132"/>
      <c r="JY237" s="132"/>
      <c r="JZ237" s="132"/>
      <c r="KA237" s="132"/>
      <c r="KB237" s="132"/>
      <c r="KC237" s="132"/>
      <c r="KD237" s="132"/>
      <c r="KE237" s="132"/>
      <c r="KF237" s="132"/>
      <c r="KG237" s="132"/>
      <c r="KH237" s="132"/>
      <c r="KI237" s="132"/>
      <c r="KJ237" s="132"/>
      <c r="KK237" s="132"/>
      <c r="KL237" s="132"/>
      <c r="KM237" s="132"/>
      <c r="KN237" s="132"/>
      <c r="KO237" s="132"/>
      <c r="KP237" s="132"/>
      <c r="KQ237" s="132"/>
      <c r="KR237" s="132"/>
      <c r="KS237" s="132"/>
      <c r="KT237" s="132"/>
      <c r="KU237" s="132"/>
      <c r="KV237" s="132"/>
      <c r="KW237" s="132"/>
      <c r="KX237" s="132"/>
      <c r="KY237" s="132"/>
      <c r="KZ237" s="132"/>
      <c r="LA237" s="132"/>
      <c r="LB237" s="132"/>
      <c r="LC237" s="132"/>
      <c r="LD237" s="132"/>
      <c r="LE237" s="132"/>
      <c r="LF237" s="132"/>
      <c r="LG237" s="132"/>
      <c r="LH237" s="132"/>
      <c r="LI237" s="132"/>
      <c r="LJ237" s="132"/>
      <c r="LK237" s="132"/>
      <c r="LL237" s="132"/>
      <c r="LM237" s="132"/>
      <c r="LN237" s="132"/>
      <c r="LO237" s="132"/>
      <c r="LP237" s="132"/>
      <c r="LQ237" s="132"/>
      <c r="LR237" s="132"/>
      <c r="LS237" s="132"/>
      <c r="LT237" s="132"/>
      <c r="LU237" s="132"/>
      <c r="LV237" s="132"/>
      <c r="LW237" s="132"/>
      <c r="LX237" s="132"/>
      <c r="LY237" s="132"/>
      <c r="LZ237" s="132"/>
      <c r="MA237" s="132"/>
      <c r="MB237" s="132"/>
      <c r="MC237" s="132"/>
      <c r="MD237" s="132"/>
      <c r="ME237" s="132"/>
      <c r="MF237" s="132"/>
      <c r="MG237" s="132"/>
      <c r="MH237" s="132"/>
      <c r="MI237" s="132"/>
      <c r="MJ237" s="132"/>
      <c r="MK237" s="132"/>
      <c r="ML237" s="132"/>
      <c r="MM237" s="132"/>
      <c r="MN237" s="132"/>
      <c r="MO237" s="132"/>
      <c r="MP237" s="132"/>
      <c r="MQ237" s="132"/>
      <c r="MR237" s="132"/>
      <c r="MS237" s="132"/>
      <c r="MT237" s="132"/>
      <c r="MU237" s="132"/>
      <c r="MV237" s="132"/>
      <c r="MW237" s="132"/>
      <c r="MX237" s="132"/>
      <c r="MY237" s="132"/>
      <c r="MZ237" s="132"/>
      <c r="NA237" s="132"/>
      <c r="NB237" s="132"/>
      <c r="NC237" s="132"/>
      <c r="ND237" s="132"/>
      <c r="NE237" s="132"/>
      <c r="NF237" s="132"/>
      <c r="NG237" s="132"/>
      <c r="NH237" s="132"/>
      <c r="NI237" s="132"/>
      <c r="NJ237" s="132"/>
      <c r="NK237" s="132"/>
      <c r="NL237" s="132"/>
      <c r="NM237" s="132"/>
      <c r="NN237" s="132"/>
      <c r="NO237" s="132"/>
      <c r="NP237" s="132"/>
      <c r="NQ237" s="132"/>
      <c r="NR237" s="132"/>
      <c r="NS237" s="132"/>
      <c r="NT237" s="132"/>
      <c r="NU237" s="132"/>
      <c r="NV237" s="132"/>
      <c r="NW237" s="132"/>
      <c r="NX237" s="132"/>
      <c r="NY237" s="132"/>
      <c r="NZ237" s="132"/>
      <c r="OA237" s="132"/>
      <c r="OB237" s="132"/>
      <c r="OC237" s="132"/>
      <c r="OD237" s="132"/>
      <c r="OE237" s="132"/>
      <c r="OF237" s="132"/>
      <c r="OG237" s="132"/>
      <c r="OH237" s="132"/>
      <c r="OI237" s="132"/>
      <c r="OJ237" s="132"/>
      <c r="OK237" s="132"/>
      <c r="OL237" s="132"/>
      <c r="OM237" s="132"/>
      <c r="ON237" s="132"/>
      <c r="OO237" s="132"/>
      <c r="OP237" s="132"/>
      <c r="OQ237" s="132"/>
      <c r="OR237" s="132"/>
      <c r="OS237" s="132"/>
      <c r="OT237" s="132"/>
      <c r="OU237" s="132"/>
      <c r="OV237" s="132"/>
      <c r="OW237" s="132"/>
      <c r="OX237" s="132"/>
      <c r="OY237" s="132"/>
      <c r="OZ237" s="132"/>
      <c r="PA237" s="132"/>
      <c r="PB237" s="132"/>
      <c r="PC237" s="132"/>
      <c r="PD237" s="132"/>
      <c r="PE237" s="132"/>
      <c r="PF237" s="132"/>
      <c r="PG237" s="132"/>
      <c r="PH237" s="132"/>
      <c r="PI237" s="132"/>
      <c r="PJ237" s="132"/>
      <c r="PK237" s="132"/>
      <c r="PL237" s="132"/>
      <c r="PM237" s="132"/>
      <c r="PN237" s="132"/>
      <c r="PO237" s="132"/>
      <c r="PP237" s="132"/>
      <c r="PQ237" s="132"/>
      <c r="PR237" s="132"/>
      <c r="PS237" s="132"/>
      <c r="PT237" s="132"/>
      <c r="PU237" s="132"/>
      <c r="PV237" s="132"/>
      <c r="PW237" s="132"/>
      <c r="PX237" s="132"/>
      <c r="PY237" s="132"/>
      <c r="PZ237" s="132"/>
      <c r="QA237" s="132"/>
      <c r="QB237" s="132"/>
      <c r="QC237" s="132"/>
      <c r="QD237" s="132"/>
      <c r="QE237" s="132"/>
      <c r="QF237" s="132"/>
      <c r="QG237" s="132"/>
      <c r="QH237" s="132"/>
      <c r="QI237" s="132"/>
      <c r="QJ237" s="132"/>
      <c r="QK237" s="132"/>
      <c r="QL237" s="132"/>
      <c r="QM237" s="132"/>
      <c r="QN237" s="132"/>
      <c r="QO237" s="132"/>
      <c r="QP237" s="132"/>
      <c r="QQ237" s="132"/>
      <c r="QR237" s="132"/>
      <c r="QS237" s="132"/>
      <c r="QT237" s="132"/>
      <c r="QU237" s="132"/>
      <c r="QV237" s="132"/>
      <c r="QW237" s="132"/>
      <c r="QX237" s="132"/>
      <c r="QY237" s="132"/>
      <c r="QZ237" s="132"/>
      <c r="RA237" s="132"/>
      <c r="RB237" s="132"/>
      <c r="RC237" s="132"/>
      <c r="RD237" s="132"/>
      <c r="RE237" s="132"/>
      <c r="RF237" s="132"/>
      <c r="RG237" s="132"/>
      <c r="RH237" s="132"/>
      <c r="RI237" s="132"/>
      <c r="RJ237" s="132"/>
      <c r="RK237" s="132"/>
      <c r="RL237" s="132"/>
      <c r="RM237" s="132"/>
      <c r="RN237" s="132"/>
      <c r="RO237" s="132"/>
      <c r="RP237" s="132"/>
      <c r="RQ237" s="132"/>
      <c r="RR237" s="132"/>
      <c r="RS237" s="132"/>
      <c r="RT237" s="132"/>
      <c r="RU237" s="132"/>
      <c r="RV237" s="132"/>
      <c r="RW237" s="132"/>
      <c r="RX237" s="132"/>
      <c r="RY237" s="132"/>
      <c r="RZ237" s="132"/>
      <c r="SA237" s="132"/>
      <c r="SB237" s="132"/>
      <c r="SC237" s="132"/>
      <c r="SD237" s="132"/>
      <c r="SE237" s="132"/>
      <c r="SF237" s="132"/>
      <c r="SG237" s="132"/>
      <c r="SH237" s="132"/>
      <c r="SI237" s="132"/>
      <c r="SJ237" s="132"/>
      <c r="SK237" s="132"/>
      <c r="SL237" s="132"/>
      <c r="SM237" s="132"/>
      <c r="SN237" s="132"/>
      <c r="SO237" s="132"/>
      <c r="SP237" s="132"/>
      <c r="SQ237" s="132"/>
      <c r="SR237" s="132"/>
      <c r="SS237" s="132"/>
      <c r="ST237" s="132"/>
      <c r="SU237" s="132"/>
      <c r="SV237" s="132"/>
      <c r="SW237" s="132"/>
      <c r="SX237" s="132"/>
      <c r="SY237" s="132"/>
      <c r="SZ237" s="132"/>
      <c r="TA237" s="132"/>
      <c r="TB237" s="132"/>
      <c r="TC237" s="132"/>
      <c r="TD237" s="132"/>
      <c r="TE237" s="132"/>
      <c r="TF237" s="132"/>
      <c r="TG237" s="132"/>
      <c r="TH237" s="132"/>
      <c r="TI237" s="132"/>
      <c r="TJ237" s="132"/>
      <c r="TK237" s="132"/>
      <c r="TL237" s="132"/>
      <c r="TM237" s="132"/>
      <c r="TN237" s="132"/>
      <c r="TO237" s="132"/>
      <c r="TP237" s="132"/>
      <c r="TQ237" s="132"/>
      <c r="TR237" s="132"/>
      <c r="TS237" s="132"/>
      <c r="TT237" s="132"/>
      <c r="TU237" s="132"/>
      <c r="TV237" s="132"/>
      <c r="TW237" s="132"/>
      <c r="TX237" s="132"/>
      <c r="TY237" s="132"/>
      <c r="TZ237" s="132"/>
      <c r="UA237" s="132"/>
      <c r="UB237" s="132"/>
      <c r="UC237" s="132"/>
      <c r="UD237" s="132"/>
      <c r="UE237" s="132"/>
      <c r="UF237" s="132"/>
      <c r="UG237" s="132"/>
      <c r="UH237" s="132"/>
      <c r="UI237" s="132"/>
      <c r="UJ237" s="132"/>
      <c r="UK237" s="132"/>
      <c r="UL237" s="132"/>
      <c r="UM237" s="132"/>
      <c r="UN237" s="132"/>
      <c r="UO237" s="132"/>
      <c r="UP237" s="132"/>
      <c r="UQ237" s="132"/>
      <c r="UR237" s="132"/>
      <c r="US237" s="132"/>
      <c r="UT237" s="132"/>
      <c r="UU237" s="132"/>
      <c r="UV237" s="132"/>
      <c r="UW237" s="132"/>
      <c r="UX237" s="132"/>
      <c r="UY237" s="132"/>
      <c r="UZ237" s="132"/>
      <c r="VA237" s="132"/>
      <c r="VB237" s="132"/>
      <c r="VC237" s="132"/>
      <c r="VD237" s="132"/>
      <c r="VE237" s="132"/>
      <c r="VF237" s="132"/>
      <c r="VG237" s="132"/>
      <c r="VH237" s="132"/>
      <c r="VI237" s="132"/>
      <c r="VJ237" s="132"/>
      <c r="VK237" s="132"/>
      <c r="VL237" s="132"/>
      <c r="VM237" s="132"/>
      <c r="VN237" s="132"/>
      <c r="VO237" s="132"/>
      <c r="VP237" s="132"/>
      <c r="VQ237" s="132"/>
      <c r="VR237" s="132"/>
      <c r="VS237" s="132"/>
      <c r="VT237" s="132"/>
      <c r="VU237" s="132"/>
      <c r="VV237" s="132"/>
      <c r="VW237" s="132"/>
      <c r="VX237" s="132"/>
      <c r="VY237" s="132"/>
      <c r="VZ237" s="132"/>
      <c r="WA237" s="132"/>
      <c r="WB237" s="132"/>
      <c r="WC237" s="132"/>
      <c r="WD237" s="132"/>
      <c r="WE237" s="132"/>
      <c r="WF237" s="132"/>
      <c r="WG237" s="132"/>
      <c r="WH237" s="132"/>
      <c r="WI237" s="132"/>
      <c r="WJ237" s="132"/>
      <c r="WK237" s="132"/>
      <c r="WL237" s="132"/>
      <c r="WM237" s="132"/>
      <c r="WN237" s="132"/>
      <c r="WO237" s="132"/>
      <c r="WP237" s="132"/>
      <c r="WQ237" s="132"/>
      <c r="WR237" s="132"/>
      <c r="WS237" s="132"/>
      <c r="WT237" s="132"/>
      <c r="WU237" s="132"/>
      <c r="WV237" s="132"/>
      <c r="WW237" s="132"/>
      <c r="WX237" s="132"/>
      <c r="WY237" s="132"/>
      <c r="WZ237" s="132"/>
      <c r="XA237" s="132"/>
      <c r="XB237" s="132"/>
      <c r="XC237" s="132"/>
      <c r="XD237" s="132"/>
      <c r="XE237" s="132"/>
      <c r="XF237" s="132"/>
      <c r="XG237" s="132"/>
      <c r="XH237" s="132"/>
      <c r="XI237" s="132"/>
      <c r="XJ237" s="132"/>
      <c r="XK237" s="132"/>
      <c r="XL237" s="132"/>
      <c r="XM237" s="132"/>
      <c r="XN237" s="132"/>
      <c r="XO237" s="132"/>
      <c r="XP237" s="132"/>
      <c r="XQ237" s="132"/>
      <c r="XR237" s="132"/>
      <c r="XS237" s="132"/>
      <c r="XT237" s="132"/>
      <c r="XU237" s="132"/>
      <c r="XV237" s="132"/>
      <c r="XW237" s="132"/>
      <c r="XX237" s="132"/>
      <c r="XY237" s="132"/>
      <c r="XZ237" s="132"/>
      <c r="YA237" s="132"/>
      <c r="YB237" s="132"/>
      <c r="YC237" s="132"/>
      <c r="YD237" s="132"/>
      <c r="YE237" s="132"/>
      <c r="YF237" s="132"/>
      <c r="YG237" s="132"/>
      <c r="YH237" s="132"/>
      <c r="YI237" s="132"/>
      <c r="YJ237" s="132"/>
      <c r="YK237" s="132"/>
      <c r="YL237" s="132"/>
      <c r="YM237" s="132"/>
      <c r="YN237" s="132"/>
      <c r="YO237" s="132"/>
      <c r="YP237" s="132"/>
      <c r="YQ237" s="132"/>
      <c r="YR237" s="132"/>
      <c r="YS237" s="132"/>
      <c r="YT237" s="132"/>
      <c r="YU237" s="132"/>
      <c r="YV237" s="132"/>
      <c r="YW237" s="132"/>
      <c r="YX237" s="132"/>
      <c r="YY237" s="132"/>
      <c r="YZ237" s="132"/>
      <c r="ZA237" s="132"/>
      <c r="ZB237" s="132"/>
      <c r="ZC237" s="132"/>
      <c r="ZD237" s="132"/>
      <c r="ZE237" s="132"/>
      <c r="ZF237" s="132"/>
      <c r="ZG237" s="132"/>
      <c r="ZH237" s="132"/>
      <c r="ZI237" s="132"/>
      <c r="ZJ237" s="132"/>
      <c r="ZK237" s="132"/>
      <c r="ZL237" s="132"/>
      <c r="ZM237" s="132"/>
      <c r="ZN237" s="132"/>
      <c r="ZO237" s="132"/>
      <c r="ZP237" s="132"/>
      <c r="ZQ237" s="132"/>
      <c r="ZR237" s="132"/>
      <c r="ZS237" s="132"/>
      <c r="ZT237" s="132"/>
      <c r="ZU237" s="132"/>
      <c r="ZV237" s="132"/>
      <c r="ZW237" s="132"/>
      <c r="ZX237" s="132"/>
      <c r="ZY237" s="132"/>
      <c r="ZZ237" s="132"/>
      <c r="AAA237" s="132"/>
      <c r="AAB237" s="132"/>
      <c r="AAC237" s="132"/>
      <c r="AAD237" s="132"/>
      <c r="AAE237" s="132"/>
      <c r="AAF237" s="132"/>
      <c r="AAG237" s="132"/>
      <c r="AAH237" s="132"/>
      <c r="AAI237" s="132"/>
      <c r="AAJ237" s="132"/>
      <c r="AAK237" s="132"/>
      <c r="AAL237" s="132"/>
      <c r="AAM237" s="132"/>
      <c r="AAN237" s="132"/>
      <c r="AAO237" s="132"/>
      <c r="AAP237" s="132"/>
      <c r="AAQ237" s="132"/>
      <c r="AAR237" s="132"/>
      <c r="AAS237" s="132"/>
      <c r="AAT237" s="132"/>
      <c r="AAU237" s="132"/>
      <c r="AAV237" s="132"/>
      <c r="AAW237" s="132"/>
      <c r="AAX237" s="132"/>
      <c r="AAY237" s="132"/>
      <c r="AAZ237" s="132"/>
      <c r="ABA237" s="132"/>
      <c r="ABB237" s="132"/>
      <c r="ABC237" s="132"/>
      <c r="ABD237" s="132"/>
      <c r="ABE237" s="132"/>
      <c r="ABF237" s="132"/>
      <c r="ABG237" s="132"/>
      <c r="ABH237" s="132"/>
      <c r="ABI237" s="132"/>
      <c r="ABJ237" s="132"/>
      <c r="ABK237" s="132"/>
      <c r="ABL237" s="132"/>
      <c r="ABM237" s="132"/>
      <c r="ABN237" s="132"/>
      <c r="ABO237" s="132"/>
      <c r="ABP237" s="132"/>
      <c r="ABQ237" s="132"/>
      <c r="ABR237" s="132"/>
      <c r="ABS237" s="132"/>
      <c r="ABT237" s="132"/>
      <c r="ABU237" s="132"/>
      <c r="ABV237" s="132"/>
      <c r="ABW237" s="132"/>
      <c r="ABX237" s="132"/>
      <c r="ABY237" s="132"/>
      <c r="ABZ237" s="132"/>
      <c r="ACA237" s="132"/>
      <c r="ACB237" s="132"/>
      <c r="ACC237" s="132"/>
      <c r="ACD237" s="132"/>
      <c r="ACE237" s="132"/>
      <c r="ACF237" s="132"/>
      <c r="ACG237" s="132"/>
      <c r="ACH237" s="132"/>
      <c r="ACI237" s="132"/>
      <c r="ACJ237" s="132"/>
      <c r="ACK237" s="132"/>
      <c r="ACL237" s="132"/>
      <c r="ACM237" s="132"/>
      <c r="ACN237" s="132"/>
      <c r="ACO237" s="132"/>
      <c r="ACP237" s="132"/>
      <c r="ACQ237" s="132"/>
      <c r="ACR237" s="132"/>
      <c r="ACS237" s="132"/>
      <c r="ACT237" s="132"/>
      <c r="ACU237" s="132"/>
      <c r="ACV237" s="132"/>
      <c r="ACW237" s="132"/>
      <c r="ACX237" s="132"/>
      <c r="ACY237" s="132"/>
      <c r="ACZ237" s="132"/>
      <c r="ADA237" s="132"/>
      <c r="ADB237" s="132"/>
      <c r="ADC237" s="132"/>
      <c r="ADD237" s="132"/>
      <c r="ADE237" s="132"/>
      <c r="ADF237" s="132"/>
      <c r="ADG237" s="132"/>
      <c r="ADH237" s="132"/>
      <c r="ADI237" s="132"/>
      <c r="ADJ237" s="132"/>
      <c r="ADK237" s="132"/>
      <c r="ADL237" s="132"/>
      <c r="ADM237" s="132"/>
      <c r="ADN237" s="132"/>
      <c r="ADO237" s="132"/>
      <c r="ADP237" s="132"/>
      <c r="ADQ237" s="132"/>
      <c r="ADR237" s="132"/>
      <c r="ADS237" s="132"/>
      <c r="ADT237" s="132"/>
      <c r="ADU237" s="132"/>
      <c r="ADV237" s="132"/>
      <c r="ADW237" s="132"/>
      <c r="ADX237" s="132"/>
      <c r="ADY237" s="132"/>
      <c r="ADZ237" s="132"/>
      <c r="AEA237" s="132"/>
      <c r="AEB237" s="132"/>
      <c r="AEC237" s="132"/>
      <c r="AED237" s="132"/>
      <c r="AEE237" s="132"/>
      <c r="AEF237" s="132"/>
      <c r="AEG237" s="132"/>
      <c r="AEH237" s="132"/>
      <c r="AEI237" s="132"/>
      <c r="AEJ237" s="132"/>
      <c r="AEK237" s="132"/>
      <c r="AEL237" s="132"/>
      <c r="AEM237" s="132"/>
      <c r="AEN237" s="132"/>
      <c r="AEO237" s="132"/>
      <c r="AEP237" s="132"/>
      <c r="AEQ237" s="132"/>
      <c r="AER237" s="132"/>
      <c r="AES237" s="132"/>
      <c r="AET237" s="132"/>
      <c r="AEU237" s="132"/>
      <c r="AEV237" s="132"/>
      <c r="AEW237" s="132"/>
      <c r="AEX237" s="132"/>
      <c r="AEY237" s="132"/>
      <c r="AEZ237" s="132"/>
      <c r="AFA237" s="132"/>
      <c r="AFB237" s="132"/>
      <c r="AFC237" s="132"/>
      <c r="AFD237" s="132"/>
      <c r="AFE237" s="132"/>
      <c r="AFF237" s="132"/>
      <c r="AFG237" s="132"/>
      <c r="AFH237" s="132"/>
      <c r="AFI237" s="132"/>
      <c r="AFJ237" s="132"/>
      <c r="AFK237" s="132"/>
      <c r="AFL237" s="132"/>
      <c r="AFM237" s="132"/>
      <c r="AFN237" s="132"/>
      <c r="AFO237" s="132"/>
      <c r="AFP237" s="132"/>
      <c r="AFQ237" s="132"/>
      <c r="AFR237" s="132"/>
      <c r="AFS237" s="132"/>
      <c r="AFT237" s="132"/>
      <c r="AFU237" s="132"/>
      <c r="AFV237" s="132"/>
      <c r="AFW237" s="132"/>
      <c r="AFX237" s="132"/>
      <c r="AFY237" s="132"/>
      <c r="AFZ237" s="132"/>
      <c r="AGA237" s="132"/>
      <c r="AGB237" s="132"/>
      <c r="AGC237" s="132"/>
      <c r="AGD237" s="132"/>
      <c r="AGE237" s="132"/>
      <c r="AGF237" s="132"/>
      <c r="AGG237" s="132"/>
      <c r="AGH237" s="132"/>
      <c r="AGI237" s="132"/>
      <c r="AGJ237" s="132"/>
      <c r="AGK237" s="132"/>
      <c r="AGL237" s="132"/>
      <c r="AGM237" s="132"/>
      <c r="AGN237" s="132"/>
      <c r="AGO237" s="132"/>
      <c r="AGP237" s="132"/>
      <c r="AGQ237" s="132"/>
      <c r="AGR237" s="132"/>
      <c r="AGS237" s="132"/>
      <c r="AGT237" s="132"/>
      <c r="AGU237" s="132"/>
      <c r="AGV237" s="132"/>
      <c r="AGW237" s="132"/>
      <c r="AGX237" s="132"/>
      <c r="AGY237" s="132"/>
      <c r="AGZ237" s="132"/>
      <c r="AHA237" s="132"/>
      <c r="AHB237" s="132"/>
      <c r="AHC237" s="132"/>
      <c r="AHD237" s="132"/>
      <c r="AHE237" s="132"/>
      <c r="AHF237" s="132"/>
      <c r="AHG237" s="132"/>
      <c r="AHH237" s="132"/>
      <c r="AHI237" s="132"/>
      <c r="AHJ237" s="132"/>
      <c r="AHK237" s="132"/>
      <c r="AHL237" s="132"/>
      <c r="AHM237" s="132"/>
      <c r="AHN237" s="132"/>
      <c r="AHO237" s="132"/>
      <c r="AHP237" s="132"/>
      <c r="AHQ237" s="132"/>
      <c r="AHR237" s="132"/>
      <c r="AHS237" s="132"/>
      <c r="AHT237" s="132"/>
      <c r="AHU237" s="132"/>
      <c r="AHV237" s="132"/>
      <c r="AHW237" s="132"/>
      <c r="AHX237" s="132"/>
      <c r="AHY237" s="132"/>
      <c r="AHZ237" s="132"/>
      <c r="AIA237" s="132"/>
      <c r="AIB237" s="132"/>
      <c r="AIC237" s="132"/>
      <c r="AID237" s="132"/>
      <c r="AIE237" s="132"/>
      <c r="AIF237" s="132"/>
      <c r="AIG237" s="132"/>
      <c r="AIH237" s="132"/>
      <c r="AII237" s="132"/>
      <c r="AIJ237" s="132"/>
      <c r="AIK237" s="132"/>
      <c r="AIL237" s="132"/>
      <c r="AIM237" s="132"/>
      <c r="AIN237" s="132"/>
      <c r="AIO237" s="132"/>
      <c r="AIP237" s="132"/>
      <c r="AIQ237" s="132"/>
      <c r="AIR237" s="132"/>
      <c r="AIS237" s="132"/>
      <c r="AIT237" s="132"/>
      <c r="AIU237" s="132"/>
      <c r="AIV237" s="132"/>
      <c r="AIW237" s="132"/>
      <c r="AIX237" s="132"/>
      <c r="AIY237" s="132"/>
      <c r="AIZ237" s="132"/>
      <c r="AJA237" s="132"/>
      <c r="AJB237" s="132"/>
      <c r="AJC237" s="132"/>
      <c r="AJD237" s="132"/>
      <c r="AJE237" s="132"/>
      <c r="AJF237" s="132"/>
      <c r="AJG237" s="132"/>
      <c r="AJH237" s="132"/>
      <c r="AJI237" s="132"/>
      <c r="AJJ237" s="132"/>
      <c r="AJK237" s="132"/>
      <c r="AJL237" s="132"/>
      <c r="AJM237" s="132"/>
      <c r="AJN237" s="132"/>
      <c r="AJO237" s="132"/>
      <c r="AJP237" s="132"/>
      <c r="AJQ237" s="132"/>
      <c r="AJR237" s="132"/>
      <c r="AJS237" s="132"/>
      <c r="AJT237" s="132"/>
      <c r="AJU237" s="132"/>
      <c r="AJV237" s="132"/>
      <c r="AJW237" s="132"/>
      <c r="AJX237" s="132"/>
      <c r="AJY237" s="132"/>
      <c r="AJZ237" s="132"/>
      <c r="AKA237" s="132"/>
      <c r="AKB237" s="132"/>
      <c r="AKC237" s="132"/>
      <c r="AKD237" s="132"/>
      <c r="AKE237" s="132"/>
      <c r="AKF237" s="132"/>
      <c r="AKG237" s="132"/>
      <c r="AKH237" s="132"/>
      <c r="AKI237" s="132"/>
      <c r="AKJ237" s="132"/>
      <c r="AKK237" s="132"/>
      <c r="AKL237" s="132"/>
      <c r="AKM237" s="132"/>
      <c r="AKN237" s="132"/>
      <c r="AKO237" s="132"/>
      <c r="AKP237" s="132"/>
      <c r="AKQ237" s="132"/>
      <c r="AKR237" s="132"/>
      <c r="AKS237" s="132"/>
      <c r="AKT237" s="132"/>
      <c r="AKU237" s="132"/>
      <c r="AKV237" s="132"/>
      <c r="AKW237" s="132"/>
      <c r="AKX237" s="132"/>
      <c r="AKY237" s="132"/>
      <c r="AKZ237" s="132"/>
      <c r="ALA237" s="132"/>
      <c r="ALB237" s="132"/>
      <c r="ALC237" s="132"/>
      <c r="ALD237" s="132"/>
      <c r="ALE237" s="132"/>
      <c r="ALF237" s="132"/>
      <c r="ALG237" s="132"/>
      <c r="ALH237" s="132"/>
      <c r="ALI237" s="132"/>
      <c r="ALJ237" s="132"/>
      <c r="ALK237" s="132"/>
      <c r="ALL237" s="132"/>
      <c r="ALM237" s="132"/>
      <c r="ALN237" s="132"/>
      <c r="ALO237" s="132"/>
      <c r="ALP237" s="132"/>
      <c r="ALQ237" s="132"/>
      <c r="ALR237" s="132"/>
      <c r="ALS237" s="132"/>
      <c r="ALT237" s="132"/>
      <c r="ALU237" s="132"/>
      <c r="ALV237" s="132"/>
      <c r="ALW237" s="132"/>
      <c r="ALX237" s="132"/>
      <c r="ALY237" s="132"/>
      <c r="ALZ237" s="132"/>
      <c r="AMA237" s="132"/>
      <c r="AMB237" s="132"/>
      <c r="AMC237" s="132"/>
      <c r="AMD237" s="132"/>
      <c r="AME237" s="132"/>
      <c r="AMF237" s="132"/>
      <c r="AMG237" s="132"/>
      <c r="AMH237" s="132"/>
      <c r="AMI237" s="132"/>
      <c r="AMJ237" s="132"/>
      <c r="AMK237" s="132"/>
      <c r="AML237" s="132"/>
      <c r="AMM237" s="132"/>
      <c r="AMN237" s="132"/>
      <c r="AMO237" s="132"/>
      <c r="AMP237" s="132"/>
      <c r="AMQ237" s="132"/>
      <c r="AMR237" s="132"/>
      <c r="AMS237" s="132"/>
      <c r="AMT237" s="132"/>
      <c r="AMU237" s="132"/>
      <c r="AMV237" s="132"/>
      <c r="AMW237" s="132"/>
      <c r="AMX237" s="132"/>
      <c r="AMY237" s="132"/>
      <c r="AMZ237" s="132"/>
      <c r="ANA237" s="132"/>
      <c r="ANB237" s="132"/>
      <c r="ANC237" s="132"/>
      <c r="AND237" s="132"/>
      <c r="ANE237" s="132"/>
      <c r="ANF237" s="132"/>
      <c r="ANG237" s="132"/>
      <c r="ANH237" s="132"/>
      <c r="ANI237" s="132"/>
      <c r="ANJ237" s="132"/>
      <c r="ANK237" s="132"/>
      <c r="ANL237" s="132"/>
      <c r="ANM237" s="132"/>
      <c r="ANN237" s="132"/>
      <c r="ANO237" s="132"/>
      <c r="ANP237" s="132"/>
      <c r="ANQ237" s="132"/>
      <c r="ANR237" s="132"/>
      <c r="ANS237" s="132"/>
      <c r="ANT237" s="132"/>
      <c r="ANU237" s="132"/>
      <c r="ANV237" s="132"/>
      <c r="ANW237" s="132"/>
      <c r="ANX237" s="132"/>
      <c r="ANY237" s="132"/>
      <c r="ANZ237" s="132"/>
      <c r="AOA237" s="132"/>
      <c r="AOB237" s="132"/>
      <c r="AOC237" s="132"/>
      <c r="AOD237" s="132"/>
      <c r="AOE237" s="132"/>
      <c r="AOF237" s="132"/>
      <c r="AOG237" s="132"/>
      <c r="AOH237" s="132"/>
      <c r="AOI237" s="132"/>
      <c r="AOJ237" s="132"/>
      <c r="AOK237" s="132"/>
      <c r="AOL237" s="132"/>
      <c r="AOM237" s="132"/>
      <c r="AON237" s="132"/>
      <c r="AOO237" s="132"/>
      <c r="AOP237" s="132"/>
      <c r="AOQ237" s="132"/>
      <c r="AOR237" s="132"/>
      <c r="AOS237" s="132"/>
      <c r="AOT237" s="132"/>
      <c r="AOU237" s="132"/>
      <c r="AOV237" s="132"/>
      <c r="AOW237" s="132"/>
      <c r="AOX237" s="132"/>
      <c r="AOY237" s="132"/>
      <c r="AOZ237" s="132"/>
      <c r="APA237" s="132"/>
      <c r="APB237" s="132"/>
      <c r="APC237" s="132"/>
      <c r="APD237" s="132"/>
      <c r="APE237" s="132"/>
      <c r="APF237" s="132"/>
      <c r="APG237" s="132"/>
      <c r="APH237" s="132"/>
      <c r="API237" s="132"/>
      <c r="APJ237" s="132"/>
      <c r="APK237" s="132"/>
      <c r="APL237" s="132"/>
      <c r="APM237" s="132"/>
      <c r="APN237" s="132"/>
      <c r="APO237" s="132"/>
      <c r="APP237" s="132"/>
      <c r="APQ237" s="132"/>
      <c r="APR237" s="132"/>
      <c r="APS237" s="132"/>
      <c r="APT237" s="132"/>
      <c r="APU237" s="132"/>
      <c r="APV237" s="132"/>
      <c r="APW237" s="132"/>
      <c r="APX237" s="132"/>
      <c r="APY237" s="132"/>
      <c r="APZ237" s="132"/>
      <c r="AQA237" s="132"/>
      <c r="AQB237" s="132"/>
      <c r="AQC237" s="132"/>
      <c r="AQD237" s="132"/>
      <c r="AQE237" s="132"/>
      <c r="AQF237" s="132"/>
      <c r="AQG237" s="132"/>
      <c r="AQH237" s="132"/>
      <c r="AQI237" s="132"/>
      <c r="AQJ237" s="132"/>
      <c r="AQK237" s="132"/>
      <c r="AQL237" s="132"/>
      <c r="AQM237" s="132"/>
      <c r="AQN237" s="132"/>
      <c r="AQO237" s="132"/>
      <c r="AQP237" s="132"/>
      <c r="AQQ237" s="132"/>
      <c r="AQR237" s="132"/>
      <c r="AQS237" s="132"/>
      <c r="AQT237" s="132"/>
      <c r="AQU237" s="132"/>
      <c r="AQV237" s="132"/>
      <c r="AQW237" s="132"/>
      <c r="AQX237" s="132"/>
      <c r="AQY237" s="132"/>
      <c r="AQZ237" s="132"/>
      <c r="ARA237" s="132"/>
      <c r="ARB237" s="132"/>
      <c r="ARC237" s="132"/>
      <c r="ARD237" s="132"/>
      <c r="ARE237" s="132"/>
      <c r="ARF237" s="132"/>
      <c r="ARG237" s="132"/>
      <c r="ARH237" s="132"/>
      <c r="ARI237" s="132"/>
      <c r="ARJ237" s="132"/>
      <c r="ARK237" s="132"/>
      <c r="ARL237" s="132"/>
      <c r="ARM237" s="132"/>
      <c r="ARN237" s="132"/>
      <c r="ARO237" s="132"/>
      <c r="ARP237" s="132"/>
      <c r="ARQ237" s="132"/>
      <c r="ARR237" s="132"/>
      <c r="ARS237" s="132"/>
      <c r="ART237" s="132"/>
      <c r="ARU237" s="132"/>
      <c r="ARV237" s="132"/>
      <c r="ARW237" s="132"/>
      <c r="ARX237" s="132"/>
      <c r="ARY237" s="132"/>
      <c r="ARZ237" s="132"/>
      <c r="ASA237" s="132"/>
      <c r="ASB237" s="132"/>
      <c r="ASC237" s="132"/>
      <c r="ASD237" s="132"/>
      <c r="ASE237" s="132"/>
      <c r="ASF237" s="132"/>
      <c r="ASG237" s="132"/>
      <c r="ASH237" s="132"/>
      <c r="ASI237" s="132"/>
      <c r="ASJ237" s="132"/>
      <c r="ASK237" s="132"/>
      <c r="ASL237" s="132"/>
      <c r="ASM237" s="132"/>
      <c r="ASN237" s="132"/>
      <c r="ASO237" s="132"/>
      <c r="ASP237" s="132"/>
      <c r="ASQ237" s="132"/>
      <c r="ASR237" s="132"/>
      <c r="ASS237" s="132"/>
      <c r="AST237" s="132"/>
      <c r="ASU237" s="132"/>
      <c r="ASV237" s="132"/>
      <c r="ASW237" s="132"/>
      <c r="ASX237" s="132"/>
      <c r="ASY237" s="132"/>
      <c r="ASZ237" s="132"/>
      <c r="ATA237" s="132"/>
      <c r="ATB237" s="132"/>
      <c r="ATC237" s="132"/>
      <c r="ATD237" s="132"/>
      <c r="ATE237" s="132"/>
      <c r="ATF237" s="132"/>
      <c r="ATG237" s="132"/>
      <c r="ATH237" s="132"/>
      <c r="ATI237" s="132"/>
      <c r="ATJ237" s="132"/>
      <c r="ATK237" s="132"/>
      <c r="ATL237" s="132"/>
      <c r="ATM237" s="132"/>
      <c r="ATN237" s="132"/>
      <c r="ATO237" s="132"/>
      <c r="ATP237" s="132"/>
      <c r="ATQ237" s="132"/>
      <c r="ATR237" s="132"/>
      <c r="ATS237" s="132"/>
      <c r="ATT237" s="132"/>
      <c r="ATU237" s="132"/>
      <c r="ATV237" s="132"/>
      <c r="ATW237" s="132"/>
      <c r="ATX237" s="132"/>
      <c r="ATY237" s="132"/>
      <c r="ATZ237" s="132"/>
      <c r="AUA237" s="132"/>
      <c r="AUB237" s="132"/>
      <c r="AUC237" s="132"/>
      <c r="AUD237" s="132"/>
      <c r="AUE237" s="132"/>
      <c r="AUF237" s="132"/>
      <c r="AUG237" s="132"/>
      <c r="AUH237" s="132"/>
      <c r="AUI237" s="132"/>
      <c r="AUJ237" s="132"/>
      <c r="AUK237" s="132"/>
      <c r="AUL237" s="132"/>
      <c r="AUM237" s="132"/>
      <c r="AUN237" s="132"/>
      <c r="AUO237" s="132"/>
      <c r="AUP237" s="132"/>
      <c r="AUQ237" s="132"/>
      <c r="AUR237" s="132"/>
      <c r="AUS237" s="132"/>
      <c r="AUT237" s="132"/>
      <c r="AUU237" s="132"/>
      <c r="AUV237" s="132"/>
      <c r="AUW237" s="132"/>
      <c r="AUX237" s="132"/>
      <c r="AUY237" s="132"/>
      <c r="AUZ237" s="132"/>
      <c r="AVA237" s="132"/>
      <c r="AVB237" s="132"/>
      <c r="AVC237" s="132"/>
      <c r="AVD237" s="132"/>
      <c r="AVE237" s="132"/>
      <c r="AVF237" s="132"/>
      <c r="AVG237" s="132"/>
      <c r="AVH237" s="132"/>
      <c r="AVI237" s="132"/>
      <c r="AVJ237" s="132"/>
      <c r="AVK237" s="132"/>
      <c r="AVL237" s="132"/>
      <c r="AVM237" s="132"/>
      <c r="AVN237" s="132"/>
      <c r="AVO237" s="132"/>
      <c r="AVP237" s="132"/>
      <c r="AVQ237" s="132"/>
      <c r="AVR237" s="132"/>
      <c r="AVS237" s="132"/>
      <c r="AVT237" s="132"/>
      <c r="AVU237" s="132"/>
      <c r="AVV237" s="132"/>
      <c r="AVW237" s="132"/>
      <c r="AVX237" s="132"/>
      <c r="AVY237" s="132"/>
      <c r="AVZ237" s="132"/>
      <c r="AWA237" s="132"/>
      <c r="AWB237" s="132"/>
      <c r="AWC237" s="132"/>
      <c r="AWD237" s="132"/>
      <c r="AWE237" s="132"/>
      <c r="AWF237" s="132"/>
      <c r="AWG237" s="132"/>
      <c r="AWH237" s="132"/>
      <c r="AWI237" s="132"/>
      <c r="AWJ237" s="132"/>
      <c r="AWK237" s="132"/>
      <c r="AWL237" s="132"/>
      <c r="AWM237" s="132"/>
      <c r="AWN237" s="132"/>
      <c r="AWO237" s="132"/>
      <c r="AWP237" s="132"/>
      <c r="AWQ237" s="132"/>
      <c r="AWR237" s="132"/>
      <c r="AWS237" s="132"/>
      <c r="AWT237" s="132"/>
      <c r="AWU237" s="132"/>
      <c r="AWV237" s="132"/>
      <c r="AWW237" s="132"/>
      <c r="AWX237" s="132"/>
      <c r="AWY237" s="132"/>
      <c r="AWZ237" s="132"/>
      <c r="AXA237" s="132"/>
      <c r="AXB237" s="132"/>
      <c r="AXC237" s="132"/>
      <c r="AXD237" s="132"/>
      <c r="AXE237" s="132"/>
      <c r="AXF237" s="132"/>
      <c r="AXG237" s="132"/>
      <c r="AXH237" s="132"/>
      <c r="AXI237" s="132"/>
      <c r="AXJ237" s="132"/>
      <c r="AXK237" s="132"/>
      <c r="AXL237" s="132"/>
      <c r="AXM237" s="132"/>
      <c r="AXN237" s="132"/>
      <c r="AXO237" s="132"/>
      <c r="AXP237" s="132"/>
      <c r="AXQ237" s="132"/>
      <c r="AXR237" s="132"/>
      <c r="AXS237" s="132"/>
      <c r="AXT237" s="132"/>
      <c r="AXU237" s="132"/>
      <c r="AXV237" s="132"/>
      <c r="AXW237" s="132"/>
      <c r="AXX237" s="132"/>
      <c r="AXY237" s="132"/>
      <c r="AXZ237" s="132"/>
      <c r="AYA237" s="132"/>
      <c r="AYB237" s="132"/>
      <c r="AYC237" s="132"/>
      <c r="AYD237" s="132"/>
      <c r="AYE237" s="132"/>
      <c r="AYF237" s="132"/>
      <c r="AYG237" s="132"/>
      <c r="AYH237" s="132"/>
      <c r="AYI237" s="132"/>
      <c r="AYJ237" s="132"/>
      <c r="AYK237" s="132"/>
      <c r="AYL237" s="132"/>
      <c r="AYM237" s="132"/>
      <c r="AYN237" s="132"/>
      <c r="AYO237" s="132"/>
      <c r="AYP237" s="132"/>
      <c r="AYQ237" s="132"/>
      <c r="AYR237" s="132"/>
      <c r="AYS237" s="132"/>
      <c r="AYT237" s="132"/>
      <c r="AYU237" s="132"/>
      <c r="AYV237" s="132"/>
      <c r="AYW237" s="132"/>
      <c r="AYX237" s="132"/>
      <c r="AYY237" s="132"/>
      <c r="AYZ237" s="132"/>
      <c r="AZA237" s="132"/>
      <c r="AZB237" s="132"/>
      <c r="AZC237" s="132"/>
      <c r="AZD237" s="132"/>
      <c r="AZE237" s="132"/>
      <c r="AZF237" s="132"/>
      <c r="AZG237" s="132"/>
      <c r="AZH237" s="132"/>
      <c r="AZI237" s="132"/>
      <c r="AZJ237" s="132"/>
      <c r="AZK237" s="132"/>
      <c r="AZL237" s="132"/>
      <c r="AZM237" s="132"/>
      <c r="AZN237" s="132"/>
      <c r="AZO237" s="132"/>
      <c r="AZP237" s="132"/>
      <c r="AZQ237" s="132"/>
      <c r="AZR237" s="132"/>
      <c r="AZS237" s="132"/>
      <c r="AZT237" s="132"/>
      <c r="AZU237" s="132"/>
      <c r="AZV237" s="132"/>
      <c r="AZW237" s="132"/>
      <c r="AZX237" s="132"/>
      <c r="AZY237" s="132"/>
      <c r="AZZ237" s="132"/>
      <c r="BAA237" s="132"/>
      <c r="BAB237" s="132"/>
      <c r="BAC237" s="132"/>
      <c r="BAD237" s="132"/>
      <c r="BAE237" s="132"/>
      <c r="BAF237" s="132"/>
      <c r="BAG237" s="132"/>
      <c r="BAH237" s="132"/>
      <c r="BAI237" s="132"/>
      <c r="BAJ237" s="132"/>
      <c r="BAK237" s="132"/>
      <c r="BAL237" s="132"/>
      <c r="BAM237" s="132"/>
      <c r="BAN237" s="132"/>
      <c r="BAO237" s="132"/>
      <c r="BAP237" s="132"/>
      <c r="BAQ237" s="132"/>
      <c r="BAR237" s="132"/>
      <c r="BAS237" s="132"/>
      <c r="BAT237" s="132"/>
      <c r="BAU237" s="132"/>
      <c r="BAV237" s="132"/>
      <c r="BAW237" s="132"/>
      <c r="BAX237" s="132"/>
      <c r="BAY237" s="132"/>
      <c r="BAZ237" s="132"/>
      <c r="BBA237" s="132"/>
      <c r="BBB237" s="132"/>
      <c r="BBC237" s="132"/>
      <c r="BBD237" s="132"/>
      <c r="BBE237" s="132"/>
      <c r="BBF237" s="132"/>
      <c r="BBG237" s="132"/>
      <c r="BBH237" s="132"/>
      <c r="BBI237" s="132"/>
      <c r="BBJ237" s="132"/>
      <c r="BBK237" s="132"/>
      <c r="BBL237" s="132"/>
      <c r="BBM237" s="132"/>
      <c r="BBN237" s="132"/>
      <c r="BBO237" s="132"/>
      <c r="BBP237" s="132"/>
      <c r="BBQ237" s="132"/>
      <c r="BBR237" s="132"/>
      <c r="BBS237" s="132"/>
      <c r="BBT237" s="132"/>
      <c r="BBU237" s="132"/>
      <c r="BBV237" s="132"/>
      <c r="BBW237" s="132"/>
      <c r="BBX237" s="132"/>
      <c r="BBY237" s="132"/>
      <c r="BBZ237" s="132"/>
      <c r="BCA237" s="132"/>
      <c r="BCB237" s="132"/>
      <c r="BCC237" s="132"/>
      <c r="BCD237" s="132"/>
      <c r="BCE237" s="132"/>
      <c r="BCF237" s="132"/>
      <c r="BCG237" s="132"/>
      <c r="BCH237" s="132"/>
      <c r="BCI237" s="132"/>
      <c r="BCJ237" s="132"/>
      <c r="BCK237" s="132"/>
      <c r="BCL237" s="132"/>
      <c r="BCM237" s="132"/>
      <c r="BCN237" s="132"/>
      <c r="BCO237" s="132"/>
      <c r="BCP237" s="132"/>
      <c r="BCQ237" s="132"/>
      <c r="BCR237" s="132"/>
      <c r="BCS237" s="132"/>
      <c r="BCT237" s="132"/>
      <c r="BCU237" s="132"/>
      <c r="BCV237" s="132"/>
      <c r="BCW237" s="132"/>
      <c r="BCX237" s="132"/>
      <c r="BCY237" s="132"/>
      <c r="BCZ237" s="132"/>
      <c r="BDA237" s="132"/>
      <c r="BDB237" s="132"/>
      <c r="BDC237" s="132"/>
      <c r="BDD237" s="132"/>
      <c r="BDE237" s="132"/>
      <c r="BDF237" s="132"/>
      <c r="BDG237" s="132"/>
      <c r="BDH237" s="132"/>
      <c r="BDI237" s="132"/>
      <c r="BDJ237" s="132"/>
      <c r="BDK237" s="132"/>
      <c r="BDL237" s="132"/>
      <c r="BDM237" s="132"/>
      <c r="BDN237" s="132"/>
      <c r="BDO237" s="132"/>
      <c r="BDP237" s="132"/>
      <c r="BDQ237" s="132"/>
      <c r="BDR237" s="132"/>
      <c r="BDS237" s="132"/>
      <c r="BDT237" s="132"/>
      <c r="BDU237" s="132"/>
      <c r="BDV237" s="132"/>
      <c r="BDW237" s="132"/>
      <c r="BDX237" s="132"/>
      <c r="BDY237" s="132"/>
      <c r="BDZ237" s="132"/>
      <c r="BEA237" s="132"/>
      <c r="BEB237" s="132"/>
      <c r="BEC237" s="132"/>
      <c r="BED237" s="132"/>
      <c r="BEE237" s="132"/>
      <c r="BEF237" s="132"/>
      <c r="BEG237" s="132"/>
      <c r="BEH237" s="132"/>
      <c r="BEI237" s="132"/>
      <c r="BEJ237" s="132"/>
      <c r="BEK237" s="132"/>
      <c r="BEL237" s="132"/>
      <c r="BEM237" s="132"/>
      <c r="BEN237" s="132"/>
      <c r="BEO237" s="132"/>
      <c r="BEP237" s="132"/>
      <c r="BEQ237" s="132"/>
      <c r="BER237" s="132"/>
      <c r="BES237" s="132"/>
      <c r="BET237" s="132"/>
      <c r="BEU237" s="132"/>
      <c r="BEV237" s="132"/>
      <c r="BEW237" s="132"/>
      <c r="BEX237" s="132"/>
      <c r="BEY237" s="132"/>
      <c r="BEZ237" s="132"/>
      <c r="BFA237" s="132"/>
      <c r="BFB237" s="132"/>
      <c r="BFC237" s="132"/>
      <c r="BFD237" s="132"/>
      <c r="BFE237" s="132"/>
      <c r="BFF237" s="132"/>
      <c r="BFG237" s="132"/>
      <c r="BFH237" s="132"/>
      <c r="BFI237" s="132"/>
      <c r="BFJ237" s="132"/>
      <c r="BFK237" s="132"/>
      <c r="BFL237" s="132"/>
      <c r="BFM237" s="132"/>
      <c r="BFN237" s="132"/>
      <c r="BFO237" s="132"/>
      <c r="BFP237" s="132"/>
      <c r="BFQ237" s="132"/>
      <c r="BFR237" s="132"/>
      <c r="BFS237" s="132"/>
      <c r="BFT237" s="132"/>
      <c r="BFU237" s="132"/>
      <c r="BFV237" s="132"/>
      <c r="BFW237" s="132"/>
      <c r="BFX237" s="132"/>
      <c r="BFY237" s="132"/>
      <c r="BFZ237" s="132"/>
      <c r="BGA237" s="132"/>
      <c r="BGB237" s="132"/>
      <c r="BGC237" s="132"/>
      <c r="BGD237" s="132"/>
      <c r="BGE237" s="132"/>
      <c r="BGF237" s="132"/>
      <c r="BGG237" s="132"/>
      <c r="BGH237" s="132"/>
      <c r="BGI237" s="132"/>
      <c r="BGJ237" s="132"/>
      <c r="BGK237" s="132"/>
      <c r="BGL237" s="132"/>
      <c r="BGM237" s="132"/>
      <c r="BGN237" s="132"/>
      <c r="BGO237" s="132"/>
      <c r="BGP237" s="132"/>
      <c r="BGQ237" s="132"/>
      <c r="BGR237" s="132"/>
      <c r="BGS237" s="132"/>
      <c r="BGT237" s="132"/>
      <c r="BGU237" s="132"/>
      <c r="BGV237" s="132"/>
      <c r="BGW237" s="132"/>
      <c r="BGX237" s="132"/>
      <c r="BGY237" s="132"/>
      <c r="BGZ237" s="132"/>
      <c r="BHA237" s="132"/>
      <c r="BHB237" s="132"/>
      <c r="BHC237" s="132"/>
      <c r="BHD237" s="132"/>
      <c r="BHE237" s="132"/>
      <c r="BHF237" s="132"/>
      <c r="BHG237" s="132"/>
      <c r="BHH237" s="132"/>
      <c r="BHI237" s="132"/>
      <c r="BHJ237" s="132"/>
      <c r="BHK237" s="132"/>
      <c r="BHL237" s="132"/>
      <c r="BHM237" s="132"/>
      <c r="BHN237" s="132"/>
      <c r="BHO237" s="132"/>
      <c r="BHP237" s="132"/>
      <c r="BHQ237" s="132"/>
      <c r="BHR237" s="132"/>
      <c r="BHS237" s="132"/>
      <c r="BHT237" s="132"/>
      <c r="BHU237" s="132"/>
      <c r="BHV237" s="132"/>
      <c r="BHW237" s="132"/>
      <c r="BHX237" s="132"/>
      <c r="BHY237" s="132"/>
      <c r="BHZ237" s="132"/>
      <c r="BIA237" s="132"/>
      <c r="BIB237" s="132"/>
      <c r="BIC237" s="132"/>
      <c r="BID237" s="132"/>
      <c r="BIE237" s="132"/>
      <c r="BIF237" s="132"/>
      <c r="BIG237" s="132"/>
      <c r="BIH237" s="132"/>
      <c r="BII237" s="132"/>
      <c r="BIJ237" s="132"/>
      <c r="BIK237" s="132"/>
      <c r="BIL237" s="132"/>
      <c r="BIM237" s="132"/>
      <c r="BIN237" s="132"/>
      <c r="BIO237" s="132"/>
      <c r="BIP237" s="132"/>
      <c r="BIQ237" s="132"/>
      <c r="BIR237" s="132"/>
      <c r="BIS237" s="132"/>
      <c r="BIT237" s="132"/>
      <c r="BIU237" s="132"/>
      <c r="BIV237" s="132"/>
      <c r="BIW237" s="132"/>
      <c r="BIX237" s="132"/>
      <c r="BIY237" s="132"/>
      <c r="BIZ237" s="132"/>
      <c r="BJA237" s="132"/>
      <c r="BJB237" s="132"/>
      <c r="BJC237" s="132"/>
      <c r="BJD237" s="132"/>
      <c r="BJE237" s="132"/>
      <c r="BJF237" s="132"/>
      <c r="BJG237" s="132"/>
      <c r="BJH237" s="132"/>
      <c r="BJI237" s="132"/>
      <c r="BJJ237" s="132"/>
      <c r="BJK237" s="132"/>
      <c r="BJL237" s="132"/>
      <c r="BJM237" s="132"/>
      <c r="BJN237" s="132"/>
      <c r="BJO237" s="132"/>
      <c r="BJP237" s="132"/>
      <c r="BJQ237" s="132"/>
      <c r="BJR237" s="132"/>
      <c r="BJS237" s="132"/>
      <c r="BJT237" s="132"/>
      <c r="BJU237" s="132"/>
      <c r="BJV237" s="132"/>
      <c r="BJW237" s="132"/>
      <c r="BJX237" s="132"/>
      <c r="BJY237" s="132"/>
      <c r="BJZ237" s="132"/>
      <c r="BKA237" s="132"/>
      <c r="BKB237" s="132"/>
      <c r="BKC237" s="132"/>
      <c r="BKD237" s="132"/>
      <c r="BKE237" s="132"/>
      <c r="BKF237" s="132"/>
      <c r="BKG237" s="132"/>
      <c r="BKH237" s="132"/>
      <c r="BKI237" s="132"/>
      <c r="BKJ237" s="132"/>
      <c r="BKK237" s="132"/>
      <c r="BKL237" s="132"/>
      <c r="BKM237" s="132"/>
      <c r="BKN237" s="132"/>
      <c r="BKO237" s="132"/>
      <c r="BKP237" s="132"/>
      <c r="BKQ237" s="132"/>
      <c r="BKR237" s="132"/>
      <c r="BKS237" s="132"/>
      <c r="BKT237" s="132"/>
      <c r="BKU237" s="132"/>
      <c r="BKV237" s="132"/>
      <c r="BKW237" s="132"/>
      <c r="BKX237" s="132"/>
      <c r="BKY237" s="132"/>
      <c r="BKZ237" s="132"/>
      <c r="BLA237" s="132"/>
      <c r="BLB237" s="132"/>
      <c r="BLC237" s="132"/>
      <c r="BLD237" s="132"/>
      <c r="BLE237" s="132"/>
      <c r="BLF237" s="132"/>
      <c r="BLG237" s="132"/>
      <c r="BLH237" s="132"/>
      <c r="BLI237" s="132"/>
      <c r="BLJ237" s="132"/>
      <c r="BLK237" s="132"/>
      <c r="BLL237" s="132"/>
      <c r="BLM237" s="132"/>
      <c r="BLN237" s="132"/>
      <c r="BLO237" s="132"/>
      <c r="BLP237" s="132"/>
      <c r="BLQ237" s="132"/>
      <c r="BLR237" s="132"/>
      <c r="BLS237" s="132"/>
      <c r="BLT237" s="132"/>
      <c r="BLU237" s="132"/>
      <c r="BLV237" s="132"/>
      <c r="BLW237" s="132"/>
      <c r="BLX237" s="132"/>
      <c r="BLY237" s="132"/>
      <c r="BLZ237" s="132"/>
      <c r="BMA237" s="132"/>
      <c r="BMB237" s="132"/>
      <c r="BMC237" s="132"/>
      <c r="BMD237" s="132"/>
      <c r="BME237" s="132"/>
      <c r="BMF237" s="132"/>
      <c r="BMG237" s="132"/>
      <c r="BMH237" s="132"/>
      <c r="BMI237" s="132"/>
      <c r="BMJ237" s="132"/>
      <c r="BMK237" s="132"/>
      <c r="BML237" s="132"/>
      <c r="BMM237" s="132"/>
      <c r="BMN237" s="132"/>
      <c r="BMO237" s="132"/>
      <c r="BMP237" s="132"/>
      <c r="BMQ237" s="132"/>
      <c r="BMR237" s="132"/>
      <c r="BMS237" s="132"/>
      <c r="BMT237" s="132"/>
      <c r="BMU237" s="132"/>
      <c r="BMV237" s="132"/>
      <c r="BMW237" s="132"/>
      <c r="BMX237" s="132"/>
      <c r="BMY237" s="132"/>
      <c r="BMZ237" s="132"/>
      <c r="BNA237" s="132"/>
      <c r="BNB237" s="132"/>
      <c r="BNC237" s="132"/>
      <c r="BND237" s="132"/>
      <c r="BNE237" s="132"/>
      <c r="BNF237" s="132"/>
      <c r="BNG237" s="132"/>
      <c r="BNH237" s="132"/>
      <c r="BNI237" s="132"/>
      <c r="BNJ237" s="132"/>
      <c r="BNK237" s="132"/>
      <c r="BNL237" s="132"/>
      <c r="BNM237" s="132"/>
      <c r="BNN237" s="132"/>
      <c r="BNO237" s="132"/>
      <c r="BNP237" s="132"/>
      <c r="BNQ237" s="132"/>
      <c r="BNR237" s="132"/>
      <c r="BNS237" s="132"/>
      <c r="BNT237" s="132"/>
      <c r="BNU237" s="132"/>
      <c r="BNV237" s="132"/>
      <c r="BNW237" s="132"/>
      <c r="BNX237" s="132"/>
      <c r="BNY237" s="132"/>
      <c r="BNZ237" s="132"/>
      <c r="BOA237" s="132"/>
      <c r="BOB237" s="132"/>
      <c r="BOC237" s="132"/>
      <c r="BOD237" s="132"/>
      <c r="BOE237" s="132"/>
      <c r="BOF237" s="132"/>
      <c r="BOG237" s="132"/>
      <c r="BOH237" s="132"/>
      <c r="BOI237" s="132"/>
      <c r="BOJ237" s="132"/>
      <c r="BOK237" s="132"/>
      <c r="BOL237" s="132"/>
      <c r="BOM237" s="132"/>
      <c r="BON237" s="132"/>
      <c r="BOO237" s="132"/>
      <c r="BOP237" s="132"/>
      <c r="BOQ237" s="132"/>
      <c r="BOR237" s="132"/>
      <c r="BOS237" s="132"/>
      <c r="BOT237" s="132"/>
      <c r="BOU237" s="132"/>
      <c r="BOV237" s="132"/>
      <c r="BOW237" s="132"/>
      <c r="BOX237" s="132"/>
      <c r="BOY237" s="132"/>
      <c r="BOZ237" s="132"/>
      <c r="BPA237" s="132"/>
      <c r="BPB237" s="132"/>
      <c r="BPC237" s="132"/>
      <c r="BPD237" s="132"/>
      <c r="BPE237" s="132"/>
      <c r="BPF237" s="132"/>
      <c r="BPG237" s="132"/>
      <c r="BPH237" s="132"/>
      <c r="BPI237" s="132"/>
      <c r="BPJ237" s="132"/>
      <c r="BPK237" s="132"/>
      <c r="BPL237" s="132"/>
      <c r="BPM237" s="132"/>
      <c r="BPN237" s="132"/>
      <c r="BPO237" s="132"/>
      <c r="BPP237" s="132"/>
      <c r="BPQ237" s="132"/>
      <c r="BPR237" s="132"/>
      <c r="BPS237" s="132"/>
      <c r="BPT237" s="132"/>
      <c r="BPU237" s="132"/>
      <c r="BPV237" s="132"/>
      <c r="BPW237" s="132"/>
      <c r="BPX237" s="132"/>
      <c r="BPY237" s="132"/>
      <c r="BPZ237" s="132"/>
      <c r="BQA237" s="132"/>
      <c r="BQB237" s="132"/>
      <c r="BQC237" s="132"/>
      <c r="BQD237" s="132"/>
      <c r="BQE237" s="132"/>
      <c r="BQF237" s="132"/>
      <c r="BQG237" s="132"/>
      <c r="BQH237" s="132"/>
      <c r="BQI237" s="132"/>
      <c r="BQJ237" s="132"/>
      <c r="BQK237" s="132"/>
      <c r="BQL237" s="132"/>
      <c r="BQM237" s="132"/>
      <c r="BQN237" s="132"/>
      <c r="BQO237" s="132"/>
      <c r="BQP237" s="132"/>
      <c r="BQQ237" s="132"/>
      <c r="BQR237" s="132"/>
      <c r="BQS237" s="132"/>
      <c r="BQT237" s="132"/>
      <c r="BQU237" s="132"/>
      <c r="BQV237" s="132"/>
      <c r="BQW237" s="132"/>
      <c r="BQX237" s="132"/>
      <c r="BQY237" s="132"/>
      <c r="BQZ237" s="132"/>
      <c r="BRA237" s="132"/>
      <c r="BRB237" s="132"/>
      <c r="BRC237" s="132"/>
      <c r="BRD237" s="132"/>
      <c r="BRE237" s="132"/>
      <c r="BRF237" s="132"/>
      <c r="BRG237" s="132"/>
      <c r="BRH237" s="132"/>
      <c r="BRI237" s="132"/>
      <c r="BRJ237" s="132"/>
      <c r="BRK237" s="132"/>
      <c r="BRL237" s="132"/>
      <c r="BRM237" s="132"/>
      <c r="BRN237" s="132"/>
      <c r="BRO237" s="132"/>
      <c r="BRP237" s="132"/>
      <c r="BRQ237" s="132"/>
      <c r="BRR237" s="132"/>
      <c r="BRS237" s="132"/>
      <c r="BRT237" s="132"/>
      <c r="BRU237" s="132"/>
      <c r="BRV237" s="132"/>
      <c r="BRW237" s="132"/>
      <c r="BRX237" s="132"/>
      <c r="BRY237" s="132"/>
      <c r="BRZ237" s="132"/>
      <c r="BSA237" s="132"/>
      <c r="BSB237" s="132"/>
      <c r="BSC237" s="132"/>
      <c r="BSD237" s="132"/>
      <c r="BSE237" s="132"/>
      <c r="BSF237" s="132"/>
      <c r="BSG237" s="132"/>
      <c r="BSH237" s="132"/>
      <c r="BSI237" s="132"/>
      <c r="BSJ237" s="132"/>
      <c r="BSK237" s="132"/>
      <c r="BSL237" s="132"/>
      <c r="BSM237" s="132"/>
      <c r="BSN237" s="132"/>
      <c r="BSO237" s="132"/>
      <c r="BSP237" s="132"/>
      <c r="BSQ237" s="132"/>
      <c r="BSR237" s="132"/>
      <c r="BSS237" s="132"/>
      <c r="BST237" s="132"/>
      <c r="BSU237" s="132"/>
      <c r="BSV237" s="132"/>
      <c r="BSW237" s="132"/>
      <c r="BSX237" s="132"/>
      <c r="BSY237" s="132"/>
      <c r="BSZ237" s="132"/>
      <c r="BTA237" s="132"/>
      <c r="BTB237" s="132"/>
      <c r="BTC237" s="132"/>
      <c r="BTD237" s="132"/>
      <c r="BTE237" s="132"/>
      <c r="BTF237" s="132"/>
      <c r="BTG237" s="132"/>
      <c r="BTH237" s="132"/>
      <c r="BTI237" s="132"/>
      <c r="BTJ237" s="132"/>
      <c r="BTK237" s="132"/>
      <c r="BTL237" s="132"/>
      <c r="BTM237" s="132"/>
      <c r="BTN237" s="132"/>
      <c r="BTO237" s="132"/>
      <c r="BTP237" s="132"/>
      <c r="BTQ237" s="132"/>
      <c r="BTR237" s="132"/>
      <c r="BTS237" s="132"/>
      <c r="BTT237" s="132"/>
      <c r="BTU237" s="132"/>
      <c r="BTV237" s="132"/>
      <c r="BTW237" s="132"/>
      <c r="BTX237" s="132"/>
      <c r="BTY237" s="132"/>
      <c r="BTZ237" s="132"/>
      <c r="BUA237" s="132"/>
      <c r="BUB237" s="132"/>
      <c r="BUC237" s="132"/>
      <c r="BUD237" s="132"/>
      <c r="BUE237" s="132"/>
      <c r="BUF237" s="132"/>
      <c r="BUG237" s="132"/>
      <c r="BUH237" s="132"/>
      <c r="BUI237" s="132"/>
      <c r="BUJ237" s="132"/>
      <c r="BUK237" s="132"/>
      <c r="BUL237" s="132"/>
      <c r="BUM237" s="132"/>
      <c r="BUN237" s="132"/>
      <c r="BUO237" s="132"/>
      <c r="BUP237" s="132"/>
      <c r="BUQ237" s="132"/>
      <c r="BUR237" s="132"/>
      <c r="BUS237" s="132"/>
      <c r="BUT237" s="132"/>
      <c r="BUU237" s="132"/>
      <c r="BUV237" s="132"/>
      <c r="BUW237" s="132"/>
      <c r="BUX237" s="132"/>
      <c r="BUY237" s="132"/>
      <c r="BUZ237" s="132"/>
      <c r="BVA237" s="132"/>
      <c r="BVB237" s="132"/>
      <c r="BVC237" s="132"/>
      <c r="BVD237" s="132"/>
      <c r="BVE237" s="132"/>
      <c r="BVF237" s="132"/>
      <c r="BVG237" s="132"/>
      <c r="BVH237" s="132"/>
      <c r="BVI237" s="132"/>
      <c r="BVJ237" s="132"/>
      <c r="BVK237" s="132"/>
      <c r="BVL237" s="132"/>
      <c r="BVM237" s="132"/>
      <c r="BVN237" s="132"/>
      <c r="BVO237" s="132"/>
      <c r="BVP237" s="132"/>
      <c r="BVQ237" s="132"/>
      <c r="BVR237" s="132"/>
      <c r="BVS237" s="132"/>
      <c r="BVT237" s="132"/>
      <c r="BVU237" s="132"/>
      <c r="BVV237" s="132"/>
      <c r="BVW237" s="132"/>
      <c r="BVX237" s="132"/>
      <c r="BVY237" s="132"/>
      <c r="BVZ237" s="132"/>
      <c r="BWA237" s="132"/>
      <c r="BWB237" s="132"/>
      <c r="BWC237" s="132"/>
      <c r="BWD237" s="132"/>
      <c r="BWE237" s="132"/>
      <c r="BWF237" s="132"/>
      <c r="BWG237" s="132"/>
      <c r="BWH237" s="132"/>
      <c r="BWI237" s="132"/>
      <c r="BWJ237" s="132"/>
      <c r="BWK237" s="132"/>
      <c r="BWL237" s="132"/>
      <c r="BWM237" s="132"/>
      <c r="BWN237" s="132"/>
      <c r="BWO237" s="132"/>
      <c r="BWP237" s="132"/>
      <c r="BWQ237" s="132"/>
      <c r="BWR237" s="132"/>
      <c r="BWS237" s="132"/>
      <c r="BWT237" s="132"/>
      <c r="BWU237" s="132"/>
      <c r="BWV237" s="132"/>
      <c r="BWW237" s="132"/>
      <c r="BWX237" s="132"/>
      <c r="BWY237" s="132"/>
      <c r="BWZ237" s="132"/>
      <c r="BXA237" s="132"/>
      <c r="BXB237" s="132"/>
      <c r="BXC237" s="132"/>
      <c r="BXD237" s="132"/>
      <c r="BXE237" s="132"/>
      <c r="BXF237" s="132"/>
      <c r="BXG237" s="132"/>
      <c r="BXH237" s="132"/>
      <c r="BXI237" s="132"/>
      <c r="BXJ237" s="132"/>
      <c r="BXK237" s="132"/>
      <c r="BXL237" s="132"/>
      <c r="BXM237" s="132"/>
      <c r="BXN237" s="132"/>
      <c r="BXO237" s="132"/>
      <c r="BXP237" s="132"/>
      <c r="BXQ237" s="132"/>
      <c r="BXR237" s="132"/>
      <c r="BXS237" s="132"/>
      <c r="BXT237" s="132"/>
      <c r="BXU237" s="132"/>
      <c r="BXV237" s="132"/>
      <c r="BXW237" s="132"/>
      <c r="BXX237" s="132"/>
      <c r="BXY237" s="132"/>
      <c r="BXZ237" s="132"/>
      <c r="BYA237" s="132"/>
      <c r="BYB237" s="132"/>
      <c r="BYC237" s="132"/>
      <c r="BYD237" s="132"/>
      <c r="BYE237" s="132"/>
      <c r="BYF237" s="132"/>
      <c r="BYG237" s="132"/>
      <c r="BYH237" s="132"/>
      <c r="BYI237" s="132"/>
      <c r="BYJ237" s="132"/>
      <c r="BYK237" s="132"/>
      <c r="BYL237" s="132"/>
      <c r="BYM237" s="132"/>
      <c r="BYN237" s="132"/>
      <c r="BYO237" s="132"/>
      <c r="BYP237" s="132"/>
      <c r="BYQ237" s="132"/>
      <c r="BYR237" s="132"/>
      <c r="BYS237" s="132"/>
      <c r="BYT237" s="132"/>
      <c r="BYU237" s="132"/>
      <c r="BYV237" s="132"/>
      <c r="BYW237" s="132"/>
      <c r="BYX237" s="132"/>
      <c r="BYY237" s="132"/>
      <c r="BYZ237" s="132"/>
      <c r="BZA237" s="132"/>
      <c r="BZB237" s="132"/>
      <c r="BZC237" s="132"/>
      <c r="BZD237" s="132"/>
      <c r="BZE237" s="132"/>
      <c r="BZF237" s="132"/>
      <c r="BZG237" s="132"/>
      <c r="BZH237" s="132"/>
      <c r="BZI237" s="132"/>
      <c r="BZJ237" s="132"/>
      <c r="BZK237" s="132"/>
      <c r="BZL237" s="132"/>
      <c r="BZM237" s="132"/>
      <c r="BZN237" s="132"/>
      <c r="BZO237" s="132"/>
      <c r="BZP237" s="132"/>
      <c r="BZQ237" s="132"/>
      <c r="BZR237" s="132"/>
      <c r="BZS237" s="132"/>
      <c r="BZT237" s="132"/>
      <c r="BZU237" s="132"/>
      <c r="BZV237" s="132"/>
      <c r="BZW237" s="132"/>
      <c r="BZX237" s="132"/>
      <c r="BZY237" s="132"/>
      <c r="BZZ237" s="132"/>
      <c r="CAA237" s="132"/>
      <c r="CAB237" s="132"/>
      <c r="CAC237" s="132"/>
      <c r="CAD237" s="132"/>
      <c r="CAE237" s="132"/>
      <c r="CAF237" s="132"/>
      <c r="CAG237" s="132"/>
      <c r="CAH237" s="132"/>
      <c r="CAI237" s="132"/>
      <c r="CAJ237" s="132"/>
      <c r="CAK237" s="132"/>
      <c r="CAL237" s="132"/>
      <c r="CAM237" s="132"/>
      <c r="CAN237" s="132"/>
      <c r="CAO237" s="132"/>
      <c r="CAP237" s="132"/>
      <c r="CAQ237" s="132"/>
      <c r="CAR237" s="132"/>
      <c r="CAS237" s="132"/>
      <c r="CAT237" s="132"/>
      <c r="CAU237" s="132"/>
      <c r="CAV237" s="132"/>
      <c r="CAW237" s="132"/>
      <c r="CAX237" s="132"/>
      <c r="CAY237" s="132"/>
      <c r="CAZ237" s="132"/>
      <c r="CBA237" s="132"/>
      <c r="CBB237" s="132"/>
      <c r="CBC237" s="132"/>
      <c r="CBD237" s="132"/>
      <c r="CBE237" s="132"/>
      <c r="CBF237" s="132"/>
      <c r="CBG237" s="132"/>
      <c r="CBH237" s="132"/>
      <c r="CBI237" s="132"/>
      <c r="CBJ237" s="132"/>
      <c r="CBK237" s="132"/>
      <c r="CBL237" s="132"/>
      <c r="CBM237" s="132"/>
      <c r="CBN237" s="132"/>
      <c r="CBO237" s="132"/>
      <c r="CBP237" s="132"/>
      <c r="CBQ237" s="132"/>
      <c r="CBR237" s="132"/>
      <c r="CBS237" s="132"/>
      <c r="CBT237" s="132"/>
      <c r="CBU237" s="132"/>
      <c r="CBV237" s="132"/>
      <c r="CBW237" s="132"/>
      <c r="CBX237" s="132"/>
      <c r="CBY237" s="132"/>
      <c r="CBZ237" s="132"/>
      <c r="CCA237" s="132"/>
      <c r="CCB237" s="132"/>
      <c r="CCC237" s="132"/>
      <c r="CCD237" s="132"/>
      <c r="CCE237" s="132"/>
      <c r="CCF237" s="132"/>
      <c r="CCG237" s="132"/>
      <c r="CCH237" s="132"/>
      <c r="CCI237" s="132"/>
      <c r="CCJ237" s="132"/>
      <c r="CCK237" s="132"/>
      <c r="CCL237" s="132"/>
      <c r="CCM237" s="132"/>
      <c r="CCN237" s="132"/>
      <c r="CCO237" s="132"/>
      <c r="CCP237" s="132"/>
      <c r="CCQ237" s="132"/>
      <c r="CCR237" s="132"/>
      <c r="CCS237" s="132"/>
      <c r="CCT237" s="132"/>
      <c r="CCU237" s="132"/>
      <c r="CCV237" s="132"/>
      <c r="CCW237" s="132"/>
      <c r="CCX237" s="132"/>
      <c r="CCY237" s="132"/>
      <c r="CCZ237" s="132"/>
      <c r="CDA237" s="132"/>
      <c r="CDB237" s="132"/>
      <c r="CDC237" s="132"/>
      <c r="CDD237" s="132"/>
      <c r="CDE237" s="132"/>
      <c r="CDF237" s="132"/>
      <c r="CDG237" s="132"/>
      <c r="CDH237" s="132"/>
      <c r="CDI237" s="132"/>
      <c r="CDJ237" s="132"/>
      <c r="CDK237" s="132"/>
      <c r="CDL237" s="132"/>
      <c r="CDM237" s="132"/>
      <c r="CDN237" s="132"/>
      <c r="CDO237" s="132"/>
      <c r="CDP237" s="132"/>
      <c r="CDQ237" s="132"/>
      <c r="CDR237" s="132"/>
      <c r="CDS237" s="132"/>
      <c r="CDT237" s="132"/>
      <c r="CDU237" s="132"/>
      <c r="CDV237" s="132"/>
      <c r="CDW237" s="132"/>
      <c r="CDX237" s="132"/>
      <c r="CDY237" s="132"/>
      <c r="CDZ237" s="132"/>
      <c r="CEA237" s="132"/>
      <c r="CEB237" s="132"/>
      <c r="CEC237" s="132"/>
      <c r="CED237" s="132"/>
      <c r="CEE237" s="132"/>
      <c r="CEF237" s="132"/>
      <c r="CEG237" s="132"/>
      <c r="CEH237" s="132"/>
      <c r="CEI237" s="132"/>
      <c r="CEJ237" s="132"/>
      <c r="CEK237" s="132"/>
      <c r="CEL237" s="132"/>
      <c r="CEM237" s="132"/>
      <c r="CEN237" s="132"/>
      <c r="CEO237" s="132"/>
      <c r="CEP237" s="132"/>
      <c r="CEQ237" s="132"/>
      <c r="CER237" s="132"/>
      <c r="CES237" s="132"/>
      <c r="CET237" s="132"/>
      <c r="CEU237" s="132"/>
      <c r="CEV237" s="132"/>
      <c r="CEW237" s="132"/>
      <c r="CEX237" s="132"/>
      <c r="CEY237" s="132"/>
      <c r="CEZ237" s="132"/>
      <c r="CFA237" s="132"/>
      <c r="CFB237" s="132"/>
      <c r="CFC237" s="132"/>
      <c r="CFD237" s="132"/>
      <c r="CFE237" s="132"/>
      <c r="CFF237" s="132"/>
      <c r="CFG237" s="132"/>
      <c r="CFH237" s="132"/>
      <c r="CFI237" s="132"/>
      <c r="CFJ237" s="132"/>
      <c r="CFK237" s="132"/>
      <c r="CFL237" s="132"/>
      <c r="CFM237" s="132"/>
      <c r="CFN237" s="132"/>
      <c r="CFO237" s="132"/>
      <c r="CFP237" s="132"/>
      <c r="CFQ237" s="132"/>
      <c r="CFR237" s="132"/>
      <c r="CFS237" s="132"/>
      <c r="CFT237" s="132"/>
      <c r="CFU237" s="132"/>
      <c r="CFV237" s="132"/>
      <c r="CFW237" s="132"/>
      <c r="CFX237" s="132"/>
      <c r="CFY237" s="132"/>
      <c r="CFZ237" s="132"/>
      <c r="CGA237" s="132"/>
      <c r="CGB237" s="132"/>
      <c r="CGC237" s="132"/>
      <c r="CGD237" s="132"/>
      <c r="CGE237" s="132"/>
      <c r="CGF237" s="132"/>
      <c r="CGG237" s="132"/>
      <c r="CGH237" s="132"/>
      <c r="CGI237" s="132"/>
      <c r="CGJ237" s="132"/>
      <c r="CGK237" s="132"/>
      <c r="CGL237" s="132"/>
      <c r="CGM237" s="132"/>
      <c r="CGN237" s="132"/>
      <c r="CGO237" s="132"/>
      <c r="CGP237" s="132"/>
      <c r="CGQ237" s="132"/>
      <c r="CGR237" s="132"/>
      <c r="CGS237" s="132"/>
      <c r="CGT237" s="132"/>
      <c r="CGU237" s="132"/>
      <c r="CGV237" s="132"/>
      <c r="CGW237" s="132"/>
      <c r="CGX237" s="132"/>
      <c r="CGY237" s="132"/>
      <c r="CGZ237" s="132"/>
      <c r="CHA237" s="132"/>
      <c r="CHB237" s="132"/>
      <c r="CHC237" s="132"/>
      <c r="CHD237" s="132"/>
      <c r="CHE237" s="132"/>
      <c r="CHF237" s="132"/>
      <c r="CHG237" s="132"/>
      <c r="CHH237" s="132"/>
      <c r="CHI237" s="132"/>
      <c r="CHJ237" s="132"/>
      <c r="CHK237" s="132"/>
      <c r="CHL237" s="132"/>
      <c r="CHM237" s="132"/>
      <c r="CHN237" s="132"/>
      <c r="CHO237" s="132"/>
      <c r="CHP237" s="132"/>
      <c r="CHQ237" s="132"/>
      <c r="CHR237" s="132"/>
      <c r="CHS237" s="132"/>
      <c r="CHT237" s="132"/>
      <c r="CHU237" s="132"/>
      <c r="CHV237" s="132"/>
      <c r="CHW237" s="132"/>
      <c r="CHX237" s="132"/>
      <c r="CHY237" s="132"/>
      <c r="CHZ237" s="132"/>
      <c r="CIA237" s="132"/>
      <c r="CIB237" s="132"/>
      <c r="CIC237" s="132"/>
      <c r="CID237" s="132"/>
      <c r="CIE237" s="132"/>
      <c r="CIF237" s="132"/>
      <c r="CIG237" s="132"/>
      <c r="CIH237" s="132"/>
      <c r="CII237" s="132"/>
      <c r="CIJ237" s="132"/>
      <c r="CIK237" s="132"/>
      <c r="CIL237" s="132"/>
      <c r="CIM237" s="132"/>
      <c r="CIN237" s="132"/>
      <c r="CIO237" s="132"/>
      <c r="CIP237" s="132"/>
      <c r="CIQ237" s="132"/>
      <c r="CIR237" s="132"/>
      <c r="CIS237" s="132"/>
      <c r="CIT237" s="132"/>
      <c r="CIU237" s="132"/>
      <c r="CIV237" s="132"/>
      <c r="CIW237" s="132"/>
      <c r="CIX237" s="132"/>
      <c r="CIY237" s="132"/>
      <c r="CIZ237" s="132"/>
      <c r="CJA237" s="132"/>
      <c r="CJB237" s="132"/>
      <c r="CJC237" s="132"/>
      <c r="CJD237" s="132"/>
      <c r="CJE237" s="132"/>
      <c r="CJF237" s="132"/>
      <c r="CJG237" s="132"/>
      <c r="CJH237" s="132"/>
      <c r="CJI237" s="132"/>
      <c r="CJJ237" s="132"/>
      <c r="CJK237" s="132"/>
      <c r="CJL237" s="132"/>
      <c r="CJM237" s="132"/>
      <c r="CJN237" s="132"/>
      <c r="CJO237" s="132"/>
      <c r="CJP237" s="132"/>
      <c r="CJQ237" s="132"/>
      <c r="CJR237" s="132"/>
      <c r="CJS237" s="132"/>
      <c r="CJT237" s="132"/>
      <c r="CJU237" s="132"/>
      <c r="CJV237" s="132"/>
      <c r="CJW237" s="132"/>
      <c r="CJX237" s="132"/>
      <c r="CJY237" s="132"/>
      <c r="CJZ237" s="132"/>
      <c r="CKA237" s="132"/>
      <c r="CKB237" s="132"/>
      <c r="CKC237" s="132"/>
      <c r="CKD237" s="132"/>
      <c r="CKE237" s="132"/>
      <c r="CKF237" s="132"/>
      <c r="CKG237" s="132"/>
      <c r="CKH237" s="132"/>
      <c r="CKI237" s="132"/>
      <c r="CKJ237" s="132"/>
      <c r="CKK237" s="132"/>
      <c r="CKL237" s="132"/>
      <c r="CKM237" s="132"/>
      <c r="CKN237" s="132"/>
      <c r="CKO237" s="132"/>
      <c r="CKP237" s="132"/>
      <c r="CKQ237" s="132"/>
      <c r="CKR237" s="132"/>
      <c r="CKS237" s="132"/>
      <c r="CKT237" s="132"/>
      <c r="CKU237" s="132"/>
      <c r="CKV237" s="132"/>
      <c r="CKW237" s="132"/>
      <c r="CKX237" s="132"/>
      <c r="CKY237" s="132"/>
      <c r="CKZ237" s="132"/>
      <c r="CLA237" s="132"/>
      <c r="CLB237" s="132"/>
      <c r="CLC237" s="132"/>
      <c r="CLD237" s="132"/>
      <c r="CLE237" s="132"/>
      <c r="CLF237" s="132"/>
      <c r="CLG237" s="132"/>
      <c r="CLH237" s="132"/>
      <c r="CLI237" s="132"/>
      <c r="CLJ237" s="132"/>
      <c r="CLK237" s="132"/>
      <c r="CLL237" s="132"/>
      <c r="CLM237" s="132"/>
      <c r="CLN237" s="132"/>
      <c r="CLO237" s="132"/>
      <c r="CLP237" s="132"/>
      <c r="CLQ237" s="132"/>
      <c r="CLR237" s="132"/>
      <c r="CLS237" s="132"/>
      <c r="CLT237" s="132"/>
      <c r="CLU237" s="132"/>
      <c r="CLV237" s="132"/>
      <c r="CLW237" s="132"/>
      <c r="CLX237" s="132"/>
      <c r="CLY237" s="132"/>
      <c r="CLZ237" s="132"/>
      <c r="CMA237" s="132"/>
      <c r="CMB237" s="132"/>
      <c r="CMC237" s="132"/>
      <c r="CMD237" s="132"/>
      <c r="CME237" s="132"/>
      <c r="CMF237" s="132"/>
      <c r="CMG237" s="132"/>
      <c r="CMH237" s="132"/>
      <c r="CMI237" s="132"/>
      <c r="CMJ237" s="132"/>
      <c r="CMK237" s="132"/>
      <c r="CML237" s="132"/>
      <c r="CMM237" s="132"/>
      <c r="CMN237" s="132"/>
      <c r="CMO237" s="132"/>
      <c r="CMP237" s="132"/>
      <c r="CMQ237" s="132"/>
      <c r="CMR237" s="132"/>
      <c r="CMS237" s="132"/>
      <c r="CMT237" s="132"/>
      <c r="CMU237" s="132"/>
      <c r="CMV237" s="132"/>
      <c r="CMW237" s="132"/>
      <c r="CMX237" s="132"/>
      <c r="CMY237" s="132"/>
      <c r="CMZ237" s="132"/>
      <c r="CNA237" s="132"/>
      <c r="CNB237" s="132"/>
      <c r="CNC237" s="132"/>
      <c r="CND237" s="132"/>
      <c r="CNE237" s="132"/>
      <c r="CNF237" s="132"/>
      <c r="CNG237" s="132"/>
      <c r="CNH237" s="132"/>
      <c r="CNI237" s="132"/>
      <c r="CNJ237" s="132"/>
      <c r="CNK237" s="132"/>
      <c r="CNL237" s="132"/>
      <c r="CNM237" s="132"/>
      <c r="CNN237" s="132"/>
      <c r="CNO237" s="132"/>
      <c r="CNP237" s="132"/>
      <c r="CNQ237" s="132"/>
      <c r="CNR237" s="132"/>
      <c r="CNS237" s="132"/>
      <c r="CNT237" s="132"/>
      <c r="CNU237" s="132"/>
      <c r="CNV237" s="132"/>
      <c r="CNW237" s="132"/>
      <c r="CNX237" s="132"/>
      <c r="CNY237" s="132"/>
      <c r="CNZ237" s="132"/>
      <c r="COA237" s="132"/>
      <c r="COB237" s="132"/>
      <c r="COC237" s="132"/>
      <c r="COD237" s="132"/>
      <c r="COE237" s="132"/>
      <c r="COF237" s="132"/>
      <c r="COG237" s="132"/>
      <c r="COH237" s="132"/>
      <c r="COI237" s="132"/>
      <c r="COJ237" s="132"/>
      <c r="COK237" s="132"/>
      <c r="COL237" s="132"/>
      <c r="COM237" s="132"/>
      <c r="CON237" s="132"/>
      <c r="COO237" s="132"/>
      <c r="COP237" s="132"/>
      <c r="COQ237" s="132"/>
      <c r="COR237" s="132"/>
      <c r="COS237" s="132"/>
      <c r="COT237" s="132"/>
      <c r="COU237" s="132"/>
      <c r="COV237" s="132"/>
      <c r="COW237" s="132"/>
      <c r="COX237" s="132"/>
      <c r="COY237" s="132"/>
      <c r="COZ237" s="132"/>
      <c r="CPA237" s="132"/>
      <c r="CPB237" s="132"/>
      <c r="CPC237" s="132"/>
      <c r="CPD237" s="132"/>
      <c r="CPE237" s="132"/>
      <c r="CPF237" s="132"/>
      <c r="CPG237" s="132"/>
      <c r="CPH237" s="132"/>
      <c r="CPI237" s="132"/>
      <c r="CPJ237" s="132"/>
      <c r="CPK237" s="132"/>
      <c r="CPL237" s="132"/>
      <c r="CPM237" s="132"/>
      <c r="CPN237" s="132"/>
      <c r="CPO237" s="132"/>
      <c r="CPP237" s="132"/>
      <c r="CPQ237" s="132"/>
      <c r="CPR237" s="132"/>
      <c r="CPS237" s="132"/>
      <c r="CPT237" s="132"/>
      <c r="CPU237" s="132"/>
      <c r="CPV237" s="132"/>
      <c r="CPW237" s="132"/>
      <c r="CPX237" s="132"/>
      <c r="CPY237" s="132"/>
      <c r="CPZ237" s="132"/>
      <c r="CQA237" s="132"/>
      <c r="CQB237" s="132"/>
      <c r="CQC237" s="132"/>
      <c r="CQD237" s="132"/>
      <c r="CQE237" s="132"/>
      <c r="CQF237" s="132"/>
      <c r="CQG237" s="132"/>
      <c r="CQH237" s="132"/>
      <c r="CQI237" s="132"/>
      <c r="CQJ237" s="132"/>
      <c r="CQK237" s="132"/>
      <c r="CQL237" s="132"/>
      <c r="CQM237" s="132"/>
      <c r="CQN237" s="132"/>
      <c r="CQO237" s="132"/>
      <c r="CQP237" s="132"/>
      <c r="CQQ237" s="132"/>
      <c r="CQR237" s="132"/>
      <c r="CQS237" s="132"/>
      <c r="CQT237" s="132"/>
      <c r="CQU237" s="132"/>
      <c r="CQV237" s="132"/>
      <c r="CQW237" s="132"/>
      <c r="CQX237" s="132"/>
      <c r="CQY237" s="132"/>
      <c r="CQZ237" s="132"/>
      <c r="CRA237" s="132"/>
      <c r="CRB237" s="132"/>
      <c r="CRC237" s="132"/>
      <c r="CRD237" s="132"/>
      <c r="CRE237" s="132"/>
      <c r="CRF237" s="132"/>
      <c r="CRG237" s="132"/>
      <c r="CRH237" s="132"/>
      <c r="CRI237" s="132"/>
      <c r="CRJ237" s="132"/>
      <c r="CRK237" s="132"/>
      <c r="CRL237" s="132"/>
      <c r="CRM237" s="132"/>
      <c r="CRN237" s="132"/>
      <c r="CRO237" s="132"/>
      <c r="CRP237" s="132"/>
      <c r="CRQ237" s="132"/>
      <c r="CRR237" s="132"/>
      <c r="CRS237" s="132"/>
      <c r="CRT237" s="132"/>
      <c r="CRU237" s="132"/>
      <c r="CRV237" s="132"/>
      <c r="CRW237" s="132"/>
      <c r="CRX237" s="132"/>
      <c r="CRY237" s="132"/>
      <c r="CRZ237" s="132"/>
      <c r="CSA237" s="132"/>
      <c r="CSB237" s="132"/>
      <c r="CSC237" s="132"/>
      <c r="CSD237" s="132"/>
      <c r="CSE237" s="132"/>
      <c r="CSF237" s="132"/>
      <c r="CSG237" s="132"/>
      <c r="CSH237" s="132"/>
      <c r="CSI237" s="132"/>
      <c r="CSJ237" s="132"/>
      <c r="CSK237" s="132"/>
      <c r="CSL237" s="132"/>
      <c r="CSM237" s="132"/>
      <c r="CSN237" s="132"/>
      <c r="CSO237" s="132"/>
      <c r="CSP237" s="132"/>
      <c r="CSQ237" s="132"/>
      <c r="CSR237" s="132"/>
      <c r="CSS237" s="132"/>
      <c r="CST237" s="132"/>
      <c r="CSU237" s="132"/>
      <c r="CSV237" s="132"/>
      <c r="CSW237" s="132"/>
      <c r="CSX237" s="132"/>
      <c r="CSY237" s="132"/>
      <c r="CSZ237" s="132"/>
      <c r="CTA237" s="132"/>
      <c r="CTB237" s="132"/>
      <c r="CTC237" s="132"/>
      <c r="CTD237" s="132"/>
      <c r="CTE237" s="132"/>
      <c r="CTF237" s="132"/>
      <c r="CTG237" s="132"/>
      <c r="CTH237" s="132"/>
      <c r="CTI237" s="132"/>
      <c r="CTJ237" s="132"/>
      <c r="CTK237" s="132"/>
      <c r="CTL237" s="132"/>
      <c r="CTM237" s="132"/>
      <c r="CTN237" s="132"/>
      <c r="CTO237" s="132"/>
      <c r="CTP237" s="132"/>
      <c r="CTQ237" s="132"/>
      <c r="CTR237" s="132"/>
      <c r="CTS237" s="132"/>
      <c r="CTT237" s="132"/>
      <c r="CTU237" s="132"/>
      <c r="CTV237" s="132"/>
      <c r="CTW237" s="132"/>
      <c r="CTX237" s="132"/>
      <c r="CTY237" s="132"/>
      <c r="CTZ237" s="132"/>
      <c r="CUA237" s="132"/>
      <c r="CUB237" s="132"/>
      <c r="CUC237" s="132"/>
      <c r="CUD237" s="132"/>
      <c r="CUE237" s="132"/>
      <c r="CUF237" s="132"/>
      <c r="CUG237" s="132"/>
      <c r="CUH237" s="132"/>
      <c r="CUI237" s="132"/>
      <c r="CUJ237" s="132"/>
      <c r="CUK237" s="132"/>
      <c r="CUL237" s="132"/>
      <c r="CUM237" s="132"/>
      <c r="CUN237" s="132"/>
      <c r="CUO237" s="132"/>
      <c r="CUP237" s="132"/>
      <c r="CUQ237" s="132"/>
      <c r="CUR237" s="132"/>
      <c r="CUS237" s="132"/>
      <c r="CUT237" s="132"/>
      <c r="CUU237" s="132"/>
      <c r="CUV237" s="132"/>
      <c r="CUW237" s="132"/>
      <c r="CUX237" s="132"/>
      <c r="CUY237" s="132"/>
      <c r="CUZ237" s="132"/>
      <c r="CVA237" s="132"/>
      <c r="CVB237" s="132"/>
      <c r="CVC237" s="132"/>
      <c r="CVD237" s="132"/>
      <c r="CVE237" s="132"/>
      <c r="CVF237" s="132"/>
      <c r="CVG237" s="132"/>
      <c r="CVH237" s="132"/>
      <c r="CVI237" s="132"/>
      <c r="CVJ237" s="132"/>
      <c r="CVK237" s="132"/>
      <c r="CVL237" s="132"/>
      <c r="CVM237" s="132"/>
      <c r="CVN237" s="132"/>
      <c r="CVO237" s="132"/>
      <c r="CVP237" s="132"/>
      <c r="CVQ237" s="132"/>
      <c r="CVR237" s="132"/>
      <c r="CVS237" s="132"/>
      <c r="CVT237" s="132"/>
      <c r="CVU237" s="132"/>
      <c r="CVV237" s="132"/>
      <c r="CVW237" s="132"/>
      <c r="CVX237" s="132"/>
      <c r="CVY237" s="132"/>
      <c r="CVZ237" s="132"/>
      <c r="CWA237" s="132"/>
      <c r="CWB237" s="132"/>
      <c r="CWC237" s="132"/>
      <c r="CWD237" s="132"/>
      <c r="CWE237" s="132"/>
      <c r="CWF237" s="132"/>
      <c r="CWG237" s="132"/>
      <c r="CWH237" s="132"/>
      <c r="CWI237" s="132"/>
      <c r="CWJ237" s="132"/>
      <c r="CWK237" s="132"/>
      <c r="CWL237" s="132"/>
      <c r="CWM237" s="132"/>
      <c r="CWN237" s="132"/>
      <c r="CWO237" s="132"/>
      <c r="CWP237" s="132"/>
      <c r="CWQ237" s="132"/>
      <c r="CWR237" s="132"/>
      <c r="CWS237" s="132"/>
      <c r="CWT237" s="132"/>
      <c r="CWU237" s="132"/>
      <c r="CWV237" s="132"/>
      <c r="CWW237" s="132"/>
      <c r="CWX237" s="132"/>
      <c r="CWY237" s="132"/>
      <c r="CWZ237" s="132"/>
      <c r="CXA237" s="132"/>
      <c r="CXB237" s="132"/>
      <c r="CXC237" s="132"/>
      <c r="CXD237" s="132"/>
      <c r="CXE237" s="132"/>
      <c r="CXF237" s="132"/>
      <c r="CXG237" s="132"/>
      <c r="CXH237" s="132"/>
      <c r="CXI237" s="132"/>
      <c r="CXJ237" s="132"/>
      <c r="CXK237" s="132"/>
      <c r="CXL237" s="132"/>
      <c r="CXM237" s="132"/>
      <c r="CXN237" s="132"/>
      <c r="CXO237" s="132"/>
      <c r="CXP237" s="132"/>
      <c r="CXQ237" s="132"/>
      <c r="CXR237" s="132"/>
      <c r="CXS237" s="132"/>
      <c r="CXT237" s="132"/>
      <c r="CXU237" s="132"/>
      <c r="CXV237" s="132"/>
      <c r="CXW237" s="132"/>
      <c r="CXX237" s="132"/>
      <c r="CXY237" s="132"/>
      <c r="CXZ237" s="132"/>
      <c r="CYA237" s="132"/>
      <c r="CYB237" s="132"/>
      <c r="CYC237" s="132"/>
      <c r="CYD237" s="132"/>
      <c r="CYE237" s="132"/>
      <c r="CYF237" s="132"/>
      <c r="CYG237" s="132"/>
      <c r="CYH237" s="132"/>
      <c r="CYI237" s="132"/>
      <c r="CYJ237" s="132"/>
      <c r="CYK237" s="132"/>
      <c r="CYL237" s="132"/>
      <c r="CYM237" s="132"/>
      <c r="CYN237" s="132"/>
      <c r="CYO237" s="132"/>
      <c r="CYP237" s="132"/>
      <c r="CYQ237" s="132"/>
      <c r="CYR237" s="132"/>
      <c r="CYS237" s="132"/>
      <c r="CYT237" s="132"/>
      <c r="CYU237" s="132"/>
      <c r="CYV237" s="132"/>
      <c r="CYW237" s="132"/>
      <c r="CYX237" s="132"/>
      <c r="CYY237" s="132"/>
      <c r="CYZ237" s="132"/>
      <c r="CZA237" s="132"/>
      <c r="CZB237" s="132"/>
      <c r="CZC237" s="132"/>
      <c r="CZD237" s="132"/>
      <c r="CZE237" s="132"/>
      <c r="CZF237" s="132"/>
      <c r="CZG237" s="132"/>
      <c r="CZH237" s="132"/>
      <c r="CZI237" s="132"/>
      <c r="CZJ237" s="132"/>
      <c r="CZK237" s="132"/>
      <c r="CZL237" s="132"/>
      <c r="CZM237" s="132"/>
      <c r="CZN237" s="132"/>
      <c r="CZO237" s="132"/>
      <c r="CZP237" s="132"/>
      <c r="CZQ237" s="132"/>
      <c r="CZR237" s="132"/>
      <c r="CZS237" s="132"/>
      <c r="CZT237" s="132"/>
      <c r="CZU237" s="132"/>
      <c r="CZV237" s="132"/>
      <c r="CZW237" s="132"/>
      <c r="CZX237" s="132"/>
      <c r="CZY237" s="132"/>
      <c r="CZZ237" s="132"/>
      <c r="DAA237" s="132"/>
      <c r="DAB237" s="132"/>
      <c r="DAC237" s="132"/>
      <c r="DAD237" s="132"/>
      <c r="DAE237" s="132"/>
      <c r="DAF237" s="132"/>
      <c r="DAG237" s="132"/>
      <c r="DAH237" s="132"/>
      <c r="DAI237" s="132"/>
      <c r="DAJ237" s="132"/>
      <c r="DAK237" s="132"/>
      <c r="DAL237" s="132"/>
      <c r="DAM237" s="132"/>
      <c r="DAN237" s="132"/>
      <c r="DAO237" s="132"/>
      <c r="DAP237" s="132"/>
      <c r="DAQ237" s="132"/>
      <c r="DAR237" s="132"/>
      <c r="DAS237" s="132"/>
      <c r="DAT237" s="132"/>
      <c r="DAU237" s="132"/>
      <c r="DAV237" s="132"/>
      <c r="DAW237" s="132"/>
      <c r="DAX237" s="132"/>
      <c r="DAY237" s="132"/>
      <c r="DAZ237" s="132"/>
      <c r="DBA237" s="132"/>
      <c r="DBB237" s="132"/>
      <c r="DBC237" s="132"/>
      <c r="DBD237" s="132"/>
      <c r="DBE237" s="132"/>
      <c r="DBF237" s="132"/>
      <c r="DBG237" s="132"/>
      <c r="DBH237" s="132"/>
      <c r="DBI237" s="132"/>
      <c r="DBJ237" s="132"/>
      <c r="DBK237" s="132"/>
      <c r="DBL237" s="132"/>
      <c r="DBM237" s="132"/>
      <c r="DBN237" s="132"/>
      <c r="DBO237" s="132"/>
      <c r="DBP237" s="132"/>
      <c r="DBQ237" s="132"/>
      <c r="DBR237" s="132"/>
      <c r="DBS237" s="132"/>
      <c r="DBT237" s="132"/>
      <c r="DBU237" s="132"/>
      <c r="DBV237" s="132"/>
      <c r="DBW237" s="132"/>
      <c r="DBX237" s="132"/>
      <c r="DBY237" s="132"/>
      <c r="DBZ237" s="132"/>
      <c r="DCA237" s="132"/>
      <c r="DCB237" s="132"/>
      <c r="DCC237" s="132"/>
      <c r="DCD237" s="132"/>
      <c r="DCE237" s="132"/>
      <c r="DCF237" s="132"/>
      <c r="DCG237" s="132"/>
      <c r="DCH237" s="132"/>
      <c r="DCI237" s="132"/>
      <c r="DCJ237" s="132"/>
      <c r="DCK237" s="132"/>
      <c r="DCL237" s="132"/>
      <c r="DCM237" s="132"/>
      <c r="DCN237" s="132"/>
      <c r="DCO237" s="132"/>
      <c r="DCP237" s="132"/>
      <c r="DCQ237" s="132"/>
      <c r="DCR237" s="132"/>
      <c r="DCS237" s="132"/>
      <c r="DCT237" s="132"/>
      <c r="DCU237" s="132"/>
      <c r="DCV237" s="132"/>
      <c r="DCW237" s="132"/>
      <c r="DCX237" s="132"/>
      <c r="DCY237" s="132"/>
      <c r="DCZ237" s="132"/>
      <c r="DDA237" s="132"/>
      <c r="DDB237" s="132"/>
      <c r="DDC237" s="132"/>
      <c r="DDD237" s="132"/>
      <c r="DDE237" s="132"/>
      <c r="DDF237" s="132"/>
      <c r="DDG237" s="132"/>
      <c r="DDH237" s="132"/>
      <c r="DDI237" s="132"/>
      <c r="DDJ237" s="132"/>
      <c r="DDK237" s="132"/>
      <c r="DDL237" s="132"/>
      <c r="DDM237" s="132"/>
      <c r="DDN237" s="132"/>
      <c r="DDO237" s="132"/>
      <c r="DDP237" s="132"/>
      <c r="DDQ237" s="132"/>
      <c r="DDR237" s="132"/>
      <c r="DDS237" s="132"/>
      <c r="DDT237" s="132"/>
      <c r="DDU237" s="132"/>
      <c r="DDV237" s="132"/>
      <c r="DDW237" s="132"/>
      <c r="DDX237" s="132"/>
      <c r="DDY237" s="132"/>
      <c r="DDZ237" s="132"/>
      <c r="DEA237" s="132"/>
      <c r="DEB237" s="132"/>
      <c r="DEC237" s="132"/>
      <c r="DED237" s="132"/>
      <c r="DEE237" s="132"/>
      <c r="DEF237" s="132"/>
      <c r="DEG237" s="132"/>
      <c r="DEH237" s="132"/>
      <c r="DEI237" s="132"/>
      <c r="DEJ237" s="132"/>
      <c r="DEK237" s="132"/>
      <c r="DEL237" s="132"/>
      <c r="DEM237" s="132"/>
      <c r="DEN237" s="132"/>
      <c r="DEO237" s="132"/>
      <c r="DEP237" s="132"/>
      <c r="DEQ237" s="132"/>
      <c r="DER237" s="132"/>
      <c r="DES237" s="132"/>
      <c r="DET237" s="132"/>
      <c r="DEU237" s="132"/>
      <c r="DEV237" s="132"/>
      <c r="DEW237" s="132"/>
      <c r="DEX237" s="132"/>
      <c r="DEY237" s="132"/>
      <c r="DEZ237" s="132"/>
      <c r="DFA237" s="132"/>
      <c r="DFB237" s="132"/>
      <c r="DFC237" s="132"/>
      <c r="DFD237" s="132"/>
      <c r="DFE237" s="132"/>
      <c r="DFF237" s="132"/>
      <c r="DFG237" s="132"/>
      <c r="DFH237" s="132"/>
      <c r="DFI237" s="132"/>
      <c r="DFJ237" s="132"/>
      <c r="DFK237" s="132"/>
      <c r="DFL237" s="132"/>
      <c r="DFM237" s="132"/>
      <c r="DFN237" s="132"/>
      <c r="DFO237" s="132"/>
      <c r="DFP237" s="132"/>
      <c r="DFQ237" s="132"/>
      <c r="DFR237" s="132"/>
      <c r="DFS237" s="132"/>
      <c r="DFT237" s="132"/>
      <c r="DFU237" s="132"/>
      <c r="DFV237" s="132"/>
      <c r="DFW237" s="132"/>
      <c r="DFX237" s="132"/>
      <c r="DFY237" s="132"/>
      <c r="DFZ237" s="132"/>
      <c r="DGA237" s="132"/>
      <c r="DGB237" s="132"/>
      <c r="DGC237" s="132"/>
      <c r="DGD237" s="132"/>
      <c r="DGE237" s="132"/>
      <c r="DGF237" s="132"/>
      <c r="DGG237" s="132"/>
      <c r="DGH237" s="132"/>
      <c r="DGI237" s="132"/>
      <c r="DGJ237" s="132"/>
      <c r="DGK237" s="132"/>
      <c r="DGL237" s="132"/>
      <c r="DGM237" s="132"/>
      <c r="DGN237" s="132"/>
      <c r="DGO237" s="132"/>
      <c r="DGP237" s="132"/>
      <c r="DGQ237" s="132"/>
      <c r="DGR237" s="132"/>
      <c r="DGS237" s="132"/>
      <c r="DGT237" s="132"/>
      <c r="DGU237" s="132"/>
      <c r="DGV237" s="132"/>
      <c r="DGW237" s="132"/>
      <c r="DGX237" s="132"/>
      <c r="DGY237" s="132"/>
      <c r="DGZ237" s="132"/>
      <c r="DHA237" s="132"/>
      <c r="DHB237" s="132"/>
      <c r="DHC237" s="132"/>
      <c r="DHD237" s="132"/>
      <c r="DHE237" s="132"/>
      <c r="DHF237" s="132"/>
      <c r="DHG237" s="132"/>
      <c r="DHH237" s="132"/>
      <c r="DHI237" s="132"/>
      <c r="DHJ237" s="132"/>
      <c r="DHK237" s="132"/>
      <c r="DHL237" s="132"/>
      <c r="DHM237" s="132"/>
      <c r="DHN237" s="132"/>
      <c r="DHO237" s="132"/>
      <c r="DHP237" s="132"/>
      <c r="DHQ237" s="132"/>
      <c r="DHR237" s="132"/>
      <c r="DHS237" s="132"/>
      <c r="DHT237" s="132"/>
      <c r="DHU237" s="132"/>
      <c r="DHV237" s="132"/>
      <c r="DHW237" s="132"/>
      <c r="DHX237" s="132"/>
      <c r="DHY237" s="132"/>
      <c r="DHZ237" s="132"/>
      <c r="DIA237" s="132"/>
      <c r="DIB237" s="132"/>
      <c r="DIC237" s="132"/>
      <c r="DID237" s="132"/>
      <c r="DIE237" s="132"/>
      <c r="DIF237" s="132"/>
      <c r="DIG237" s="132"/>
      <c r="DIH237" s="132"/>
      <c r="DII237" s="132"/>
      <c r="DIJ237" s="132"/>
      <c r="DIK237" s="132"/>
      <c r="DIL237" s="132"/>
      <c r="DIM237" s="132"/>
      <c r="DIN237" s="132"/>
      <c r="DIO237" s="132"/>
      <c r="DIP237" s="132"/>
      <c r="DIQ237" s="132"/>
      <c r="DIR237" s="132"/>
      <c r="DIS237" s="132"/>
      <c r="DIT237" s="132"/>
      <c r="DIU237" s="132"/>
      <c r="DIV237" s="132"/>
      <c r="DIW237" s="132"/>
      <c r="DIX237" s="132"/>
      <c r="DIY237" s="132"/>
      <c r="DIZ237" s="132"/>
      <c r="DJA237" s="132"/>
      <c r="DJB237" s="132"/>
      <c r="DJC237" s="132"/>
      <c r="DJD237" s="132"/>
      <c r="DJE237" s="132"/>
      <c r="DJF237" s="132"/>
      <c r="DJG237" s="132"/>
      <c r="DJH237" s="132"/>
      <c r="DJI237" s="132"/>
      <c r="DJJ237" s="132"/>
      <c r="DJK237" s="132"/>
      <c r="DJL237" s="132"/>
      <c r="DJM237" s="132"/>
      <c r="DJN237" s="132"/>
      <c r="DJO237" s="132"/>
      <c r="DJP237" s="132"/>
      <c r="DJQ237" s="132"/>
      <c r="DJR237" s="132"/>
      <c r="DJS237" s="132"/>
      <c r="DJT237" s="132"/>
      <c r="DJU237" s="132"/>
      <c r="DJV237" s="132"/>
      <c r="DJW237" s="132"/>
      <c r="DJX237" s="132"/>
      <c r="DJY237" s="132"/>
      <c r="DJZ237" s="132"/>
      <c r="DKA237" s="132"/>
      <c r="DKB237" s="132"/>
      <c r="DKC237" s="132"/>
      <c r="DKD237" s="132"/>
      <c r="DKE237" s="132"/>
      <c r="DKF237" s="132"/>
      <c r="DKG237" s="132"/>
      <c r="DKH237" s="132"/>
      <c r="DKI237" s="132"/>
      <c r="DKJ237" s="132"/>
      <c r="DKK237" s="132"/>
      <c r="DKL237" s="132"/>
      <c r="DKM237" s="132"/>
      <c r="DKN237" s="132"/>
      <c r="DKO237" s="132"/>
      <c r="DKP237" s="132"/>
      <c r="DKQ237" s="132"/>
      <c r="DKR237" s="132"/>
      <c r="DKS237" s="132"/>
      <c r="DKT237" s="132"/>
      <c r="DKU237" s="132"/>
      <c r="DKV237" s="132"/>
      <c r="DKW237" s="132"/>
      <c r="DKX237" s="132"/>
      <c r="DKY237" s="132"/>
      <c r="DKZ237" s="132"/>
      <c r="DLA237" s="132"/>
      <c r="DLB237" s="132"/>
      <c r="DLC237" s="132"/>
      <c r="DLD237" s="132"/>
      <c r="DLE237" s="132"/>
      <c r="DLF237" s="132"/>
      <c r="DLG237" s="132"/>
      <c r="DLH237" s="132"/>
      <c r="DLI237" s="132"/>
      <c r="DLJ237" s="132"/>
      <c r="DLK237" s="132"/>
      <c r="DLL237" s="132"/>
      <c r="DLM237" s="132"/>
      <c r="DLN237" s="132"/>
      <c r="DLO237" s="132"/>
      <c r="DLP237" s="132"/>
      <c r="DLQ237" s="132"/>
      <c r="DLR237" s="132"/>
      <c r="DLS237" s="132"/>
      <c r="DLT237" s="132"/>
      <c r="DLU237" s="132"/>
      <c r="DLV237" s="132"/>
      <c r="DLW237" s="132"/>
      <c r="DLX237" s="132"/>
      <c r="DLY237" s="132"/>
      <c r="DLZ237" s="132"/>
      <c r="DMA237" s="132"/>
      <c r="DMB237" s="132"/>
      <c r="DMC237" s="132"/>
      <c r="DMD237" s="132"/>
      <c r="DME237" s="132"/>
      <c r="DMF237" s="132"/>
      <c r="DMG237" s="132"/>
      <c r="DMH237" s="132"/>
      <c r="DMI237" s="132"/>
      <c r="DMJ237" s="132"/>
      <c r="DMK237" s="132"/>
      <c r="DML237" s="132"/>
      <c r="DMM237" s="132"/>
      <c r="DMN237" s="132"/>
      <c r="DMO237" s="132"/>
      <c r="DMP237" s="132"/>
      <c r="DMQ237" s="132"/>
      <c r="DMR237" s="132"/>
      <c r="DMS237" s="132"/>
      <c r="DMT237" s="132"/>
      <c r="DMU237" s="132"/>
      <c r="DMV237" s="132"/>
      <c r="DMW237" s="132"/>
      <c r="DMX237" s="132"/>
      <c r="DMY237" s="132"/>
      <c r="DMZ237" s="132"/>
      <c r="DNA237" s="132"/>
      <c r="DNB237" s="132"/>
      <c r="DNC237" s="132"/>
      <c r="DND237" s="132"/>
      <c r="DNE237" s="132"/>
      <c r="DNF237" s="132"/>
      <c r="DNG237" s="132"/>
      <c r="DNH237" s="132"/>
      <c r="DNI237" s="132"/>
      <c r="DNJ237" s="132"/>
      <c r="DNK237" s="132"/>
      <c r="DNL237" s="132"/>
      <c r="DNM237" s="132"/>
      <c r="DNN237" s="132"/>
      <c r="DNO237" s="132"/>
      <c r="DNP237" s="132"/>
      <c r="DNQ237" s="132"/>
      <c r="DNR237" s="132"/>
      <c r="DNS237" s="132"/>
      <c r="DNT237" s="132"/>
      <c r="DNU237" s="132"/>
      <c r="DNV237" s="132"/>
      <c r="DNW237" s="132"/>
      <c r="DNX237" s="132"/>
      <c r="DNY237" s="132"/>
      <c r="DNZ237" s="132"/>
      <c r="DOA237" s="132"/>
      <c r="DOB237" s="132"/>
      <c r="DOC237" s="132"/>
      <c r="DOD237" s="132"/>
      <c r="DOE237" s="132"/>
      <c r="DOF237" s="132"/>
      <c r="DOG237" s="132"/>
      <c r="DOH237" s="132"/>
      <c r="DOI237" s="132"/>
      <c r="DOJ237" s="132"/>
      <c r="DOK237" s="132"/>
      <c r="DOL237" s="132"/>
      <c r="DOM237" s="132"/>
      <c r="DON237" s="132"/>
      <c r="DOO237" s="132"/>
      <c r="DOP237" s="132"/>
      <c r="DOQ237" s="132"/>
      <c r="DOR237" s="132"/>
      <c r="DOS237" s="132"/>
      <c r="DOT237" s="132"/>
      <c r="DOU237" s="132"/>
      <c r="DOV237" s="132"/>
      <c r="DOW237" s="132"/>
      <c r="DOX237" s="132"/>
      <c r="DOY237" s="132"/>
      <c r="DOZ237" s="132"/>
      <c r="DPA237" s="132"/>
      <c r="DPB237" s="132"/>
      <c r="DPC237" s="132"/>
      <c r="DPD237" s="132"/>
      <c r="DPE237" s="132"/>
      <c r="DPF237" s="132"/>
      <c r="DPG237" s="132"/>
      <c r="DPH237" s="132"/>
      <c r="DPI237" s="132"/>
      <c r="DPJ237" s="132"/>
      <c r="DPK237" s="132"/>
      <c r="DPL237" s="132"/>
      <c r="DPM237" s="132"/>
      <c r="DPN237" s="132"/>
      <c r="DPO237" s="132"/>
      <c r="DPP237" s="132"/>
      <c r="DPQ237" s="132"/>
      <c r="DPR237" s="132"/>
      <c r="DPS237" s="132"/>
      <c r="DPT237" s="132"/>
      <c r="DPU237" s="132"/>
      <c r="DPV237" s="132"/>
      <c r="DPW237" s="132"/>
      <c r="DPX237" s="132"/>
      <c r="DPY237" s="132"/>
      <c r="DPZ237" s="132"/>
      <c r="DQA237" s="132"/>
      <c r="DQB237" s="132"/>
      <c r="DQC237" s="132"/>
      <c r="DQD237" s="132"/>
      <c r="DQE237" s="132"/>
      <c r="DQF237" s="132"/>
      <c r="DQG237" s="132"/>
      <c r="DQH237" s="132"/>
      <c r="DQI237" s="132"/>
      <c r="DQJ237" s="132"/>
      <c r="DQK237" s="132"/>
      <c r="DQL237" s="132"/>
      <c r="DQM237" s="132"/>
      <c r="DQN237" s="132"/>
      <c r="DQO237" s="132"/>
      <c r="DQP237" s="132"/>
      <c r="DQQ237" s="132"/>
      <c r="DQR237" s="132"/>
      <c r="DQS237" s="132"/>
      <c r="DQT237" s="132"/>
      <c r="DQU237" s="132"/>
      <c r="DQV237" s="132"/>
      <c r="DQW237" s="132"/>
      <c r="DQX237" s="132"/>
      <c r="DQY237" s="132"/>
      <c r="DQZ237" s="132"/>
      <c r="DRA237" s="132"/>
      <c r="DRB237" s="132"/>
      <c r="DRC237" s="132"/>
      <c r="DRD237" s="132"/>
      <c r="DRE237" s="132"/>
      <c r="DRF237" s="132"/>
      <c r="DRG237" s="132"/>
      <c r="DRH237" s="132"/>
      <c r="DRI237" s="132"/>
      <c r="DRJ237" s="132"/>
      <c r="DRK237" s="132"/>
      <c r="DRL237" s="132"/>
      <c r="DRM237" s="132"/>
      <c r="DRN237" s="132"/>
      <c r="DRO237" s="132"/>
      <c r="DRP237" s="132"/>
      <c r="DRQ237" s="132"/>
      <c r="DRR237" s="132"/>
      <c r="DRS237" s="132"/>
      <c r="DRT237" s="132"/>
      <c r="DRU237" s="132"/>
      <c r="DRV237" s="132"/>
      <c r="DRW237" s="132"/>
      <c r="DRX237" s="132"/>
      <c r="DRY237" s="132"/>
      <c r="DRZ237" s="132"/>
      <c r="DSA237" s="132"/>
      <c r="DSB237" s="132"/>
      <c r="DSC237" s="132"/>
      <c r="DSD237" s="132"/>
      <c r="DSE237" s="132"/>
      <c r="DSF237" s="132"/>
      <c r="DSG237" s="132"/>
      <c r="DSH237" s="132"/>
      <c r="DSI237" s="132"/>
      <c r="DSJ237" s="132"/>
      <c r="DSK237" s="132"/>
      <c r="DSL237" s="132"/>
      <c r="DSM237" s="132"/>
      <c r="DSN237" s="132"/>
      <c r="DSO237" s="132"/>
      <c r="DSP237" s="132"/>
      <c r="DSQ237" s="132"/>
      <c r="DSR237" s="132"/>
      <c r="DSS237" s="132"/>
      <c r="DST237" s="132"/>
      <c r="DSU237" s="132"/>
      <c r="DSV237" s="132"/>
      <c r="DSW237" s="132"/>
      <c r="DSX237" s="132"/>
      <c r="DSY237" s="132"/>
      <c r="DSZ237" s="132"/>
      <c r="DTA237" s="132"/>
      <c r="DTB237" s="132"/>
      <c r="DTC237" s="132"/>
      <c r="DTD237" s="132"/>
      <c r="DTE237" s="132"/>
      <c r="DTF237" s="132"/>
      <c r="DTG237" s="132"/>
      <c r="DTH237" s="132"/>
      <c r="DTI237" s="132"/>
      <c r="DTJ237" s="132"/>
      <c r="DTK237" s="132"/>
      <c r="DTL237" s="132"/>
      <c r="DTM237" s="132"/>
      <c r="DTN237" s="132"/>
      <c r="DTO237" s="132"/>
      <c r="DTP237" s="132"/>
      <c r="DTQ237" s="132"/>
      <c r="DTR237" s="132"/>
      <c r="DTS237" s="132"/>
      <c r="DTT237" s="132"/>
      <c r="DTU237" s="132"/>
      <c r="DTV237" s="132"/>
      <c r="DTW237" s="132"/>
      <c r="DTX237" s="132"/>
      <c r="DTY237" s="132"/>
      <c r="DTZ237" s="132"/>
      <c r="DUA237" s="132"/>
      <c r="DUB237" s="132"/>
      <c r="DUC237" s="132"/>
      <c r="DUD237" s="132"/>
      <c r="DUE237" s="132"/>
      <c r="DUF237" s="132"/>
      <c r="DUG237" s="132"/>
      <c r="DUH237" s="132"/>
      <c r="DUI237" s="132"/>
      <c r="DUJ237" s="132"/>
      <c r="DUK237" s="132"/>
      <c r="DUL237" s="132"/>
      <c r="DUM237" s="132"/>
      <c r="DUN237" s="132"/>
      <c r="DUO237" s="132"/>
      <c r="DUP237" s="132"/>
      <c r="DUQ237" s="132"/>
      <c r="DUR237" s="132"/>
      <c r="DUS237" s="132"/>
      <c r="DUT237" s="132"/>
      <c r="DUU237" s="132"/>
      <c r="DUV237" s="132"/>
      <c r="DUW237" s="132"/>
      <c r="DUX237" s="132"/>
      <c r="DUY237" s="132"/>
      <c r="DUZ237" s="132"/>
      <c r="DVA237" s="132"/>
      <c r="DVB237" s="132"/>
      <c r="DVC237" s="132"/>
      <c r="DVD237" s="132"/>
      <c r="DVE237" s="132"/>
      <c r="DVF237" s="132"/>
      <c r="DVG237" s="132"/>
      <c r="DVH237" s="132"/>
      <c r="DVI237" s="132"/>
      <c r="DVJ237" s="132"/>
      <c r="DVK237" s="132"/>
      <c r="DVL237" s="132"/>
      <c r="DVM237" s="132"/>
      <c r="DVN237" s="132"/>
      <c r="DVO237" s="132"/>
      <c r="DVP237" s="132"/>
      <c r="DVQ237" s="132"/>
      <c r="DVR237" s="132"/>
      <c r="DVS237" s="132"/>
      <c r="DVT237" s="132"/>
      <c r="DVU237" s="132"/>
      <c r="DVV237" s="132"/>
      <c r="DVW237" s="132"/>
      <c r="DVX237" s="132"/>
      <c r="DVY237" s="132"/>
      <c r="DVZ237" s="132"/>
      <c r="DWA237" s="132"/>
      <c r="DWB237" s="132"/>
      <c r="DWC237" s="132"/>
      <c r="DWD237" s="132"/>
      <c r="DWE237" s="132"/>
      <c r="DWF237" s="132"/>
      <c r="DWG237" s="132"/>
      <c r="DWH237" s="132"/>
      <c r="DWI237" s="132"/>
      <c r="DWJ237" s="132"/>
      <c r="DWK237" s="132"/>
      <c r="DWL237" s="132"/>
      <c r="DWM237" s="132"/>
      <c r="DWN237" s="132"/>
      <c r="DWO237" s="132"/>
      <c r="DWP237" s="132"/>
      <c r="DWQ237" s="132"/>
      <c r="DWR237" s="132"/>
      <c r="DWS237" s="132"/>
      <c r="DWT237" s="132"/>
      <c r="DWU237" s="132"/>
      <c r="DWV237" s="132"/>
      <c r="DWW237" s="132"/>
      <c r="DWX237" s="132"/>
      <c r="DWY237" s="132"/>
      <c r="DWZ237" s="132"/>
      <c r="DXA237" s="132"/>
      <c r="DXB237" s="132"/>
      <c r="DXC237" s="132"/>
      <c r="DXD237" s="132"/>
      <c r="DXE237" s="132"/>
      <c r="DXF237" s="132"/>
      <c r="DXG237" s="132"/>
      <c r="DXH237" s="132"/>
      <c r="DXI237" s="132"/>
      <c r="DXJ237" s="132"/>
      <c r="DXK237" s="132"/>
      <c r="DXL237" s="132"/>
      <c r="DXM237" s="132"/>
      <c r="DXN237" s="132"/>
      <c r="DXO237" s="132"/>
      <c r="DXP237" s="132"/>
      <c r="DXQ237" s="132"/>
      <c r="DXR237" s="132"/>
      <c r="DXS237" s="132"/>
      <c r="DXT237" s="132"/>
      <c r="DXU237" s="132"/>
      <c r="DXV237" s="132"/>
      <c r="DXW237" s="132"/>
      <c r="DXX237" s="132"/>
      <c r="DXY237" s="132"/>
      <c r="DXZ237" s="132"/>
      <c r="DYA237" s="132"/>
      <c r="DYB237" s="132"/>
      <c r="DYC237" s="132"/>
      <c r="DYD237" s="132"/>
      <c r="DYE237" s="132"/>
      <c r="DYF237" s="132"/>
      <c r="DYG237" s="132"/>
      <c r="DYH237" s="132"/>
      <c r="DYI237" s="132"/>
      <c r="DYJ237" s="132"/>
      <c r="DYK237" s="132"/>
      <c r="DYL237" s="132"/>
      <c r="DYM237" s="132"/>
      <c r="DYN237" s="132"/>
      <c r="DYO237" s="132"/>
      <c r="DYP237" s="132"/>
      <c r="DYQ237" s="132"/>
      <c r="DYR237" s="132"/>
      <c r="DYS237" s="132"/>
      <c r="DYT237" s="132"/>
      <c r="DYU237" s="132"/>
      <c r="DYV237" s="132"/>
      <c r="DYW237" s="132"/>
      <c r="DYX237" s="132"/>
      <c r="DYY237" s="132"/>
      <c r="DYZ237" s="132"/>
      <c r="DZA237" s="132"/>
      <c r="DZB237" s="132"/>
      <c r="DZC237" s="132"/>
      <c r="DZD237" s="132"/>
      <c r="DZE237" s="132"/>
      <c r="DZF237" s="132"/>
      <c r="DZG237" s="132"/>
      <c r="DZH237" s="132"/>
      <c r="DZI237" s="132"/>
      <c r="DZJ237" s="132"/>
      <c r="DZK237" s="132"/>
      <c r="DZL237" s="132"/>
      <c r="DZM237" s="132"/>
      <c r="DZN237" s="132"/>
      <c r="DZO237" s="132"/>
      <c r="DZP237" s="132"/>
      <c r="DZQ237" s="132"/>
      <c r="DZR237" s="132"/>
      <c r="DZS237" s="132"/>
      <c r="DZT237" s="132"/>
      <c r="DZU237" s="132"/>
      <c r="DZV237" s="132"/>
      <c r="DZW237" s="132"/>
      <c r="DZX237" s="132"/>
      <c r="DZY237" s="132"/>
      <c r="DZZ237" s="132"/>
      <c r="EAA237" s="132"/>
      <c r="EAB237" s="132"/>
      <c r="EAC237" s="132"/>
      <c r="EAD237" s="132"/>
      <c r="EAE237" s="132"/>
      <c r="EAF237" s="132"/>
      <c r="EAG237" s="132"/>
      <c r="EAH237" s="132"/>
      <c r="EAI237" s="132"/>
      <c r="EAJ237" s="132"/>
      <c r="EAK237" s="132"/>
      <c r="EAL237" s="132"/>
      <c r="EAM237" s="132"/>
      <c r="EAN237" s="132"/>
      <c r="EAO237" s="132"/>
      <c r="EAP237" s="132"/>
      <c r="EAQ237" s="132"/>
      <c r="EAR237" s="132"/>
      <c r="EAS237" s="132"/>
      <c r="EAT237" s="132"/>
      <c r="EAU237" s="132"/>
      <c r="EAV237" s="132"/>
      <c r="EAW237" s="132"/>
      <c r="EAX237" s="132"/>
      <c r="EAY237" s="132"/>
      <c r="EAZ237" s="132"/>
      <c r="EBA237" s="132"/>
      <c r="EBB237" s="132"/>
      <c r="EBC237" s="132"/>
      <c r="EBD237" s="132"/>
      <c r="EBE237" s="132"/>
      <c r="EBF237" s="132"/>
      <c r="EBG237" s="132"/>
      <c r="EBH237" s="132"/>
      <c r="EBI237" s="132"/>
      <c r="EBJ237" s="132"/>
      <c r="EBK237" s="132"/>
      <c r="EBL237" s="132"/>
      <c r="EBM237" s="132"/>
      <c r="EBN237" s="132"/>
      <c r="EBO237" s="132"/>
      <c r="EBP237" s="132"/>
      <c r="EBQ237" s="132"/>
      <c r="EBR237" s="132"/>
      <c r="EBS237" s="132"/>
      <c r="EBT237" s="132"/>
      <c r="EBU237" s="132"/>
      <c r="EBV237" s="132"/>
      <c r="EBW237" s="132"/>
      <c r="EBX237" s="132"/>
      <c r="EBY237" s="132"/>
      <c r="EBZ237" s="132"/>
      <c r="ECA237" s="132"/>
      <c r="ECB237" s="132"/>
      <c r="ECC237" s="132"/>
      <c r="ECD237" s="132"/>
      <c r="ECE237" s="132"/>
      <c r="ECF237" s="132"/>
      <c r="ECG237" s="132"/>
      <c r="ECH237" s="132"/>
      <c r="ECI237" s="132"/>
      <c r="ECJ237" s="132"/>
      <c r="ECK237" s="132"/>
      <c r="ECL237" s="132"/>
      <c r="ECM237" s="132"/>
      <c r="ECN237" s="132"/>
      <c r="ECO237" s="132"/>
      <c r="ECP237" s="132"/>
      <c r="ECQ237" s="132"/>
      <c r="ECR237" s="132"/>
      <c r="ECS237" s="132"/>
      <c r="ECT237" s="132"/>
      <c r="ECU237" s="132"/>
      <c r="ECV237" s="132"/>
      <c r="ECW237" s="132"/>
      <c r="ECX237" s="132"/>
      <c r="ECY237" s="132"/>
      <c r="ECZ237" s="132"/>
      <c r="EDA237" s="132"/>
      <c r="EDB237" s="132"/>
      <c r="EDC237" s="132"/>
      <c r="EDD237" s="132"/>
      <c r="EDE237" s="132"/>
      <c r="EDF237" s="132"/>
      <c r="EDG237" s="132"/>
      <c r="EDH237" s="132"/>
      <c r="EDI237" s="132"/>
      <c r="EDJ237" s="132"/>
      <c r="EDK237" s="132"/>
      <c r="EDL237" s="132"/>
      <c r="EDM237" s="132"/>
      <c r="EDN237" s="132"/>
      <c r="EDO237" s="132"/>
      <c r="EDP237" s="132"/>
      <c r="EDQ237" s="132"/>
      <c r="EDR237" s="132"/>
      <c r="EDS237" s="132"/>
      <c r="EDT237" s="132"/>
      <c r="EDU237" s="132"/>
      <c r="EDV237" s="132"/>
      <c r="EDW237" s="132"/>
      <c r="EDX237" s="132"/>
      <c r="EDY237" s="132"/>
      <c r="EDZ237" s="132"/>
      <c r="EEA237" s="132"/>
      <c r="EEB237" s="132"/>
      <c r="EEC237" s="132"/>
      <c r="EED237" s="132"/>
      <c r="EEE237" s="132"/>
      <c r="EEF237" s="132"/>
      <c r="EEG237" s="132"/>
      <c r="EEH237" s="132"/>
      <c r="EEI237" s="132"/>
      <c r="EEJ237" s="132"/>
      <c r="EEK237" s="132"/>
      <c r="EEL237" s="132"/>
      <c r="EEM237" s="132"/>
      <c r="EEN237" s="132"/>
      <c r="EEO237" s="132"/>
      <c r="EEP237" s="132"/>
      <c r="EEQ237" s="132"/>
      <c r="EER237" s="132"/>
      <c r="EES237" s="132"/>
      <c r="EET237" s="132"/>
      <c r="EEU237" s="132"/>
      <c r="EEV237" s="132"/>
      <c r="EEW237" s="132"/>
      <c r="EEX237" s="132"/>
      <c r="EEY237" s="132"/>
      <c r="EEZ237" s="132"/>
      <c r="EFA237" s="132"/>
      <c r="EFB237" s="132"/>
      <c r="EFC237" s="132"/>
      <c r="EFD237" s="132"/>
      <c r="EFE237" s="132"/>
      <c r="EFF237" s="132"/>
      <c r="EFG237" s="132"/>
      <c r="EFH237" s="132"/>
      <c r="EFI237" s="132"/>
      <c r="EFJ237" s="132"/>
      <c r="EFK237" s="132"/>
      <c r="EFL237" s="132"/>
      <c r="EFM237" s="132"/>
      <c r="EFN237" s="132"/>
      <c r="EFO237" s="132"/>
      <c r="EFP237" s="132"/>
      <c r="EFQ237" s="132"/>
      <c r="EFR237" s="132"/>
      <c r="EFS237" s="132"/>
      <c r="EFT237" s="132"/>
      <c r="EFU237" s="132"/>
      <c r="EFV237" s="132"/>
      <c r="EFW237" s="132"/>
      <c r="EFX237" s="132"/>
      <c r="EFY237" s="132"/>
      <c r="EFZ237" s="132"/>
      <c r="EGA237" s="132"/>
      <c r="EGB237" s="132"/>
      <c r="EGC237" s="132"/>
      <c r="EGD237" s="132"/>
      <c r="EGE237" s="132"/>
      <c r="EGF237" s="132"/>
      <c r="EGG237" s="132"/>
      <c r="EGH237" s="132"/>
      <c r="EGI237" s="132"/>
      <c r="EGJ237" s="132"/>
      <c r="EGK237" s="132"/>
      <c r="EGL237" s="132"/>
      <c r="EGM237" s="132"/>
      <c r="EGN237" s="132"/>
      <c r="EGO237" s="132"/>
      <c r="EGP237" s="132"/>
      <c r="EGQ237" s="132"/>
      <c r="EGR237" s="132"/>
      <c r="EGS237" s="132"/>
      <c r="EGT237" s="132"/>
      <c r="EGU237" s="132"/>
      <c r="EGV237" s="132"/>
      <c r="EGW237" s="132"/>
      <c r="EGX237" s="132"/>
      <c r="EGY237" s="132"/>
      <c r="EGZ237" s="132"/>
      <c r="EHA237" s="132"/>
      <c r="EHB237" s="132"/>
      <c r="EHC237" s="132"/>
      <c r="EHD237" s="132"/>
      <c r="EHE237" s="132"/>
      <c r="EHF237" s="132"/>
      <c r="EHG237" s="132"/>
      <c r="EHH237" s="132"/>
      <c r="EHI237" s="132"/>
      <c r="EHJ237" s="132"/>
      <c r="EHK237" s="132"/>
      <c r="EHL237" s="132"/>
      <c r="EHM237" s="132"/>
      <c r="EHN237" s="132"/>
      <c r="EHO237" s="132"/>
      <c r="EHP237" s="132"/>
      <c r="EHQ237" s="132"/>
      <c r="EHR237" s="132"/>
      <c r="EHS237" s="132"/>
      <c r="EHT237" s="132"/>
      <c r="EHU237" s="132"/>
      <c r="EHV237" s="132"/>
      <c r="EHW237" s="132"/>
      <c r="EHX237" s="132"/>
      <c r="EHY237" s="132"/>
      <c r="EHZ237" s="132"/>
      <c r="EIA237" s="132"/>
      <c r="EIB237" s="132"/>
      <c r="EIC237" s="132"/>
      <c r="EID237" s="132"/>
      <c r="EIE237" s="132"/>
      <c r="EIF237" s="132"/>
      <c r="EIG237" s="132"/>
      <c r="EIH237" s="132"/>
      <c r="EII237" s="132"/>
      <c r="EIJ237" s="132"/>
      <c r="EIK237" s="132"/>
      <c r="EIL237" s="132"/>
      <c r="EIM237" s="132"/>
      <c r="EIN237" s="132"/>
      <c r="EIO237" s="132"/>
      <c r="EIP237" s="132"/>
      <c r="EIQ237" s="132"/>
      <c r="EIR237" s="132"/>
      <c r="EIS237" s="132"/>
      <c r="EIT237" s="132"/>
      <c r="EIU237" s="132"/>
      <c r="EIV237" s="132"/>
      <c r="EIW237" s="132"/>
      <c r="EIX237" s="132"/>
      <c r="EIY237" s="132"/>
      <c r="EIZ237" s="132"/>
      <c r="EJA237" s="132"/>
      <c r="EJB237" s="132"/>
      <c r="EJC237" s="132"/>
      <c r="EJD237" s="132"/>
      <c r="EJE237" s="132"/>
      <c r="EJF237" s="132"/>
      <c r="EJG237" s="132"/>
      <c r="EJH237" s="132"/>
      <c r="EJI237" s="132"/>
      <c r="EJJ237" s="132"/>
      <c r="EJK237" s="132"/>
      <c r="EJL237" s="132"/>
      <c r="EJM237" s="132"/>
      <c r="EJN237" s="132"/>
      <c r="EJO237" s="132"/>
      <c r="EJP237" s="132"/>
      <c r="EJQ237" s="132"/>
      <c r="EJR237" s="132"/>
      <c r="EJS237" s="132"/>
      <c r="EJT237" s="132"/>
      <c r="EJU237" s="132"/>
      <c r="EJV237" s="132"/>
      <c r="EJW237" s="132"/>
      <c r="EJX237" s="132"/>
      <c r="EJY237" s="132"/>
      <c r="EJZ237" s="132"/>
      <c r="EKA237" s="132"/>
      <c r="EKB237" s="132"/>
      <c r="EKC237" s="132"/>
      <c r="EKD237" s="132"/>
      <c r="EKE237" s="132"/>
      <c r="EKF237" s="132"/>
      <c r="EKG237" s="132"/>
      <c r="EKH237" s="132"/>
      <c r="EKI237" s="132"/>
      <c r="EKJ237" s="132"/>
      <c r="EKK237" s="132"/>
      <c r="EKL237" s="132"/>
      <c r="EKM237" s="132"/>
      <c r="EKN237" s="132"/>
      <c r="EKO237" s="132"/>
      <c r="EKP237" s="132"/>
      <c r="EKQ237" s="132"/>
      <c r="EKR237" s="132"/>
      <c r="EKS237" s="132"/>
      <c r="EKT237" s="132"/>
      <c r="EKU237" s="132"/>
      <c r="EKV237" s="132"/>
      <c r="EKW237" s="132"/>
      <c r="EKX237" s="132"/>
      <c r="EKY237" s="132"/>
      <c r="EKZ237" s="132"/>
      <c r="ELA237" s="132"/>
      <c r="ELB237" s="132"/>
      <c r="ELC237" s="132"/>
      <c r="ELD237" s="132"/>
      <c r="ELE237" s="132"/>
      <c r="ELF237" s="132"/>
      <c r="ELG237" s="132"/>
      <c r="ELH237" s="132"/>
      <c r="ELI237" s="132"/>
      <c r="ELJ237" s="132"/>
      <c r="ELK237" s="132"/>
      <c r="ELL237" s="132"/>
      <c r="ELM237" s="132"/>
      <c r="ELN237" s="132"/>
      <c r="ELO237" s="132"/>
      <c r="ELP237" s="132"/>
      <c r="ELQ237" s="132"/>
      <c r="ELR237" s="132"/>
      <c r="ELS237" s="132"/>
      <c r="ELT237" s="132"/>
      <c r="ELU237" s="132"/>
      <c r="ELV237" s="132"/>
      <c r="ELW237" s="132"/>
      <c r="ELX237" s="132"/>
      <c r="ELY237" s="132"/>
      <c r="ELZ237" s="132"/>
      <c r="EMA237" s="132"/>
      <c r="EMB237" s="132"/>
      <c r="EMC237" s="132"/>
      <c r="EMD237" s="132"/>
      <c r="EME237" s="132"/>
      <c r="EMF237" s="132"/>
      <c r="EMG237" s="132"/>
      <c r="EMH237" s="132"/>
      <c r="EMI237" s="132"/>
      <c r="EMJ237" s="132"/>
      <c r="EMK237" s="132"/>
      <c r="EML237" s="132"/>
      <c r="EMM237" s="132"/>
      <c r="EMN237" s="132"/>
      <c r="EMO237" s="132"/>
      <c r="EMP237" s="132"/>
      <c r="EMQ237" s="132"/>
      <c r="EMR237" s="132"/>
      <c r="EMS237" s="132"/>
      <c r="EMT237" s="132"/>
      <c r="EMU237" s="132"/>
      <c r="EMV237" s="132"/>
      <c r="EMW237" s="132"/>
      <c r="EMX237" s="132"/>
      <c r="EMY237" s="132"/>
      <c r="EMZ237" s="132"/>
      <c r="ENA237" s="132"/>
      <c r="ENB237" s="132"/>
      <c r="ENC237" s="132"/>
      <c r="END237" s="132"/>
      <c r="ENE237" s="132"/>
      <c r="ENF237" s="132"/>
      <c r="ENG237" s="132"/>
      <c r="ENH237" s="132"/>
      <c r="ENI237" s="132"/>
      <c r="ENJ237" s="132"/>
      <c r="ENK237" s="132"/>
      <c r="ENL237" s="132"/>
      <c r="ENM237" s="132"/>
      <c r="ENN237" s="132"/>
      <c r="ENO237" s="132"/>
      <c r="ENP237" s="132"/>
      <c r="ENQ237" s="132"/>
      <c r="ENR237" s="132"/>
      <c r="ENS237" s="132"/>
      <c r="ENT237" s="132"/>
      <c r="ENU237" s="132"/>
      <c r="ENV237" s="132"/>
      <c r="ENW237" s="132"/>
      <c r="ENX237" s="132"/>
      <c r="ENY237" s="132"/>
      <c r="ENZ237" s="132"/>
      <c r="EOA237" s="132"/>
      <c r="EOB237" s="132"/>
      <c r="EOC237" s="132"/>
      <c r="EOD237" s="132"/>
      <c r="EOE237" s="132"/>
      <c r="EOF237" s="132"/>
      <c r="EOG237" s="132"/>
      <c r="EOH237" s="132"/>
      <c r="EOI237" s="132"/>
      <c r="EOJ237" s="132"/>
      <c r="EOK237" s="132"/>
      <c r="EOL237" s="132"/>
      <c r="EOM237" s="132"/>
      <c r="EON237" s="132"/>
      <c r="EOO237" s="132"/>
      <c r="EOP237" s="132"/>
      <c r="EOQ237" s="132"/>
      <c r="EOR237" s="132"/>
      <c r="EOS237" s="132"/>
      <c r="EOT237" s="132"/>
      <c r="EOU237" s="132"/>
      <c r="EOV237" s="132"/>
      <c r="EOW237" s="132"/>
      <c r="EOX237" s="132"/>
      <c r="EOY237" s="132"/>
      <c r="EOZ237" s="132"/>
      <c r="EPA237" s="132"/>
      <c r="EPB237" s="132"/>
      <c r="EPC237" s="132"/>
      <c r="EPD237" s="132"/>
      <c r="EPE237" s="132"/>
      <c r="EPF237" s="132"/>
      <c r="EPG237" s="132"/>
      <c r="EPH237" s="132"/>
      <c r="EPI237" s="132"/>
      <c r="EPJ237" s="132"/>
      <c r="EPK237" s="132"/>
      <c r="EPL237" s="132"/>
      <c r="EPM237" s="132"/>
      <c r="EPN237" s="132"/>
      <c r="EPO237" s="132"/>
      <c r="EPP237" s="132"/>
      <c r="EPQ237" s="132"/>
      <c r="EPR237" s="132"/>
      <c r="EPS237" s="132"/>
      <c r="EPT237" s="132"/>
      <c r="EPU237" s="132"/>
      <c r="EPV237" s="132"/>
      <c r="EPW237" s="132"/>
      <c r="EPX237" s="132"/>
      <c r="EPY237" s="132"/>
      <c r="EPZ237" s="132"/>
      <c r="EQA237" s="132"/>
      <c r="EQB237" s="132"/>
      <c r="EQC237" s="132"/>
      <c r="EQD237" s="132"/>
      <c r="EQE237" s="132"/>
      <c r="EQF237" s="132"/>
      <c r="EQG237" s="132"/>
      <c r="EQH237" s="132"/>
      <c r="EQI237" s="132"/>
      <c r="EQJ237" s="132"/>
      <c r="EQK237" s="132"/>
      <c r="EQL237" s="132"/>
      <c r="EQM237" s="132"/>
      <c r="EQN237" s="132"/>
      <c r="EQO237" s="132"/>
      <c r="EQP237" s="132"/>
      <c r="EQQ237" s="132"/>
      <c r="EQR237" s="132"/>
      <c r="EQS237" s="132"/>
      <c r="EQT237" s="132"/>
      <c r="EQU237" s="132"/>
      <c r="EQV237" s="132"/>
      <c r="EQW237" s="132"/>
      <c r="EQX237" s="132"/>
      <c r="EQY237" s="132"/>
      <c r="EQZ237" s="132"/>
      <c r="ERA237" s="132"/>
      <c r="ERB237" s="132"/>
      <c r="ERC237" s="132"/>
      <c r="ERD237" s="132"/>
      <c r="ERE237" s="132"/>
      <c r="ERF237" s="132"/>
      <c r="ERG237" s="132"/>
      <c r="ERH237" s="132"/>
      <c r="ERI237" s="132"/>
      <c r="ERJ237" s="132"/>
      <c r="ERK237" s="132"/>
      <c r="ERL237" s="132"/>
      <c r="ERM237" s="132"/>
      <c r="ERN237" s="132"/>
      <c r="ERO237" s="132"/>
      <c r="ERP237" s="132"/>
      <c r="ERQ237" s="132"/>
      <c r="ERR237" s="132"/>
      <c r="ERS237" s="132"/>
      <c r="ERT237" s="132"/>
      <c r="ERU237" s="132"/>
      <c r="ERV237" s="132"/>
      <c r="ERW237" s="132"/>
      <c r="ERX237" s="132"/>
      <c r="ERY237" s="132"/>
      <c r="ERZ237" s="132"/>
      <c r="ESA237" s="132"/>
      <c r="ESB237" s="132"/>
      <c r="ESC237" s="132"/>
      <c r="ESD237" s="132"/>
      <c r="ESE237" s="132"/>
      <c r="ESF237" s="132"/>
      <c r="ESG237" s="132"/>
      <c r="ESH237" s="132"/>
      <c r="ESI237" s="132"/>
      <c r="ESJ237" s="132"/>
      <c r="ESK237" s="132"/>
      <c r="ESL237" s="132"/>
      <c r="ESM237" s="132"/>
      <c r="ESN237" s="132"/>
      <c r="ESO237" s="132"/>
      <c r="ESP237" s="132"/>
      <c r="ESQ237" s="132"/>
      <c r="ESR237" s="132"/>
      <c r="ESS237" s="132"/>
      <c r="EST237" s="132"/>
      <c r="ESU237" s="132"/>
      <c r="ESV237" s="132"/>
      <c r="ESW237" s="132"/>
      <c r="ESX237" s="132"/>
      <c r="ESY237" s="132"/>
      <c r="ESZ237" s="132"/>
      <c r="ETA237" s="132"/>
      <c r="ETB237" s="132"/>
      <c r="ETC237" s="132"/>
      <c r="ETD237" s="132"/>
      <c r="ETE237" s="132"/>
      <c r="ETF237" s="132"/>
      <c r="ETG237" s="132"/>
      <c r="ETH237" s="132"/>
      <c r="ETI237" s="132"/>
      <c r="ETJ237" s="132"/>
      <c r="ETK237" s="132"/>
      <c r="ETL237" s="132"/>
      <c r="ETM237" s="132"/>
      <c r="ETN237" s="132"/>
      <c r="ETO237" s="132"/>
      <c r="ETP237" s="132"/>
      <c r="ETQ237" s="132"/>
      <c r="ETR237" s="132"/>
      <c r="ETS237" s="132"/>
      <c r="ETT237" s="132"/>
      <c r="ETU237" s="132"/>
      <c r="ETV237" s="132"/>
      <c r="ETW237" s="132"/>
      <c r="ETX237" s="132"/>
      <c r="ETY237" s="132"/>
      <c r="ETZ237" s="132"/>
      <c r="EUA237" s="132"/>
      <c r="EUB237" s="132"/>
      <c r="EUC237" s="132"/>
      <c r="EUD237" s="132"/>
      <c r="EUE237" s="132"/>
      <c r="EUF237" s="132"/>
      <c r="EUG237" s="132"/>
      <c r="EUH237" s="132"/>
      <c r="EUI237" s="132"/>
      <c r="EUJ237" s="132"/>
      <c r="EUK237" s="132"/>
      <c r="EUL237" s="132"/>
      <c r="EUM237" s="132"/>
      <c r="EUN237" s="132"/>
      <c r="EUO237" s="132"/>
      <c r="EUP237" s="132"/>
      <c r="EUQ237" s="132"/>
      <c r="EUR237" s="132"/>
      <c r="EUS237" s="132"/>
      <c r="EUT237" s="132"/>
      <c r="EUU237" s="132"/>
      <c r="EUV237" s="132"/>
      <c r="EUW237" s="132"/>
      <c r="EUX237" s="132"/>
      <c r="EUY237" s="132"/>
      <c r="EUZ237" s="132"/>
      <c r="EVA237" s="132"/>
      <c r="EVB237" s="132"/>
      <c r="EVC237" s="132"/>
      <c r="EVD237" s="132"/>
      <c r="EVE237" s="132"/>
      <c r="EVF237" s="132"/>
      <c r="EVG237" s="132"/>
      <c r="EVH237" s="132"/>
      <c r="EVI237" s="132"/>
      <c r="EVJ237" s="132"/>
      <c r="EVK237" s="132"/>
      <c r="EVL237" s="132"/>
      <c r="EVM237" s="132"/>
      <c r="EVN237" s="132"/>
      <c r="EVO237" s="132"/>
      <c r="EVP237" s="132"/>
      <c r="EVQ237" s="132"/>
      <c r="EVR237" s="132"/>
      <c r="EVS237" s="132"/>
      <c r="EVT237" s="132"/>
      <c r="EVU237" s="132"/>
      <c r="EVV237" s="132"/>
      <c r="EVW237" s="132"/>
      <c r="EVX237" s="132"/>
      <c r="EVY237" s="132"/>
      <c r="EVZ237" s="132"/>
      <c r="EWA237" s="132"/>
      <c r="EWB237" s="132"/>
      <c r="EWC237" s="132"/>
      <c r="EWD237" s="132"/>
      <c r="EWE237" s="132"/>
      <c r="EWF237" s="132"/>
      <c r="EWG237" s="132"/>
      <c r="EWH237" s="132"/>
      <c r="EWI237" s="132"/>
      <c r="EWJ237" s="132"/>
      <c r="EWK237" s="132"/>
      <c r="EWL237" s="132"/>
      <c r="EWM237" s="132"/>
      <c r="EWN237" s="132"/>
      <c r="EWO237" s="132"/>
      <c r="EWP237" s="132"/>
      <c r="EWQ237" s="132"/>
      <c r="EWR237" s="132"/>
      <c r="EWS237" s="132"/>
      <c r="EWT237" s="132"/>
      <c r="EWU237" s="132"/>
      <c r="EWV237" s="132"/>
      <c r="EWW237" s="132"/>
      <c r="EWX237" s="132"/>
      <c r="EWY237" s="132"/>
      <c r="EWZ237" s="132"/>
      <c r="EXA237" s="132"/>
      <c r="EXB237" s="132"/>
      <c r="EXC237" s="132"/>
      <c r="EXD237" s="132"/>
      <c r="EXE237" s="132"/>
      <c r="EXF237" s="132"/>
      <c r="EXG237" s="132"/>
      <c r="EXH237" s="132"/>
      <c r="EXI237" s="132"/>
      <c r="EXJ237" s="132"/>
      <c r="EXK237" s="132"/>
      <c r="EXL237" s="132"/>
      <c r="EXM237" s="132"/>
      <c r="EXN237" s="132"/>
      <c r="EXO237" s="132"/>
      <c r="EXP237" s="132"/>
      <c r="EXQ237" s="132"/>
      <c r="EXR237" s="132"/>
      <c r="EXS237" s="132"/>
      <c r="EXT237" s="132"/>
      <c r="EXU237" s="132"/>
      <c r="EXV237" s="132"/>
      <c r="EXW237" s="132"/>
      <c r="EXX237" s="132"/>
      <c r="EXY237" s="132"/>
      <c r="EXZ237" s="132"/>
      <c r="EYA237" s="132"/>
      <c r="EYB237" s="132"/>
      <c r="EYC237" s="132"/>
      <c r="EYD237" s="132"/>
      <c r="EYE237" s="132"/>
      <c r="EYF237" s="132"/>
      <c r="EYG237" s="132"/>
      <c r="EYH237" s="132"/>
      <c r="EYI237" s="132"/>
      <c r="EYJ237" s="132"/>
      <c r="EYK237" s="132"/>
      <c r="EYL237" s="132"/>
      <c r="EYM237" s="132"/>
      <c r="EYN237" s="132"/>
      <c r="EYO237" s="132"/>
      <c r="EYP237" s="132"/>
      <c r="EYQ237" s="132"/>
      <c r="EYR237" s="132"/>
      <c r="EYS237" s="132"/>
      <c r="EYT237" s="132"/>
      <c r="EYU237" s="132"/>
      <c r="EYV237" s="132"/>
      <c r="EYW237" s="132"/>
      <c r="EYX237" s="132"/>
      <c r="EYY237" s="132"/>
      <c r="EYZ237" s="132"/>
      <c r="EZA237" s="132"/>
      <c r="EZB237" s="132"/>
      <c r="EZC237" s="132"/>
      <c r="EZD237" s="132"/>
      <c r="EZE237" s="132"/>
      <c r="EZF237" s="132"/>
      <c r="EZG237" s="132"/>
      <c r="EZH237" s="132"/>
      <c r="EZI237" s="132"/>
      <c r="EZJ237" s="132"/>
      <c r="EZK237" s="132"/>
      <c r="EZL237" s="132"/>
      <c r="EZM237" s="132"/>
      <c r="EZN237" s="132"/>
      <c r="EZO237" s="132"/>
      <c r="EZP237" s="132"/>
      <c r="EZQ237" s="132"/>
      <c r="EZR237" s="132"/>
      <c r="EZS237" s="132"/>
      <c r="EZT237" s="132"/>
      <c r="EZU237" s="132"/>
      <c r="EZV237" s="132"/>
      <c r="EZW237" s="132"/>
      <c r="EZX237" s="132"/>
      <c r="EZY237" s="132"/>
      <c r="EZZ237" s="132"/>
      <c r="FAA237" s="132"/>
      <c r="FAB237" s="132"/>
      <c r="FAC237" s="132"/>
      <c r="FAD237" s="132"/>
      <c r="FAE237" s="132"/>
      <c r="FAF237" s="132"/>
      <c r="FAG237" s="132"/>
      <c r="FAH237" s="132"/>
      <c r="FAI237" s="132"/>
      <c r="FAJ237" s="132"/>
      <c r="FAK237" s="132"/>
      <c r="FAL237" s="132"/>
      <c r="FAM237" s="132"/>
      <c r="FAN237" s="132"/>
      <c r="FAO237" s="132"/>
      <c r="FAP237" s="132"/>
      <c r="FAQ237" s="132"/>
      <c r="FAR237" s="132"/>
      <c r="FAS237" s="132"/>
      <c r="FAT237" s="132"/>
      <c r="FAU237" s="132"/>
      <c r="FAV237" s="132"/>
      <c r="FAW237" s="132"/>
      <c r="FAX237" s="132"/>
      <c r="FAY237" s="132"/>
      <c r="FAZ237" s="132"/>
      <c r="FBA237" s="132"/>
      <c r="FBB237" s="132"/>
      <c r="FBC237" s="132"/>
      <c r="FBD237" s="132"/>
      <c r="FBE237" s="132"/>
      <c r="FBF237" s="132"/>
      <c r="FBG237" s="132"/>
      <c r="FBH237" s="132"/>
      <c r="FBI237" s="132"/>
      <c r="FBJ237" s="132"/>
      <c r="FBK237" s="132"/>
      <c r="FBL237" s="132"/>
      <c r="FBM237" s="132"/>
      <c r="FBN237" s="132"/>
      <c r="FBO237" s="132"/>
      <c r="FBP237" s="132"/>
      <c r="FBQ237" s="132"/>
      <c r="FBR237" s="132"/>
      <c r="FBS237" s="132"/>
      <c r="FBT237" s="132"/>
      <c r="FBU237" s="132"/>
      <c r="FBV237" s="132"/>
      <c r="FBW237" s="132"/>
      <c r="FBX237" s="132"/>
      <c r="FBY237" s="132"/>
      <c r="FBZ237" s="132"/>
      <c r="FCA237" s="132"/>
      <c r="FCB237" s="132"/>
      <c r="FCC237" s="132"/>
      <c r="FCD237" s="132"/>
      <c r="FCE237" s="132"/>
      <c r="FCF237" s="132"/>
      <c r="FCG237" s="132"/>
      <c r="FCH237" s="132"/>
      <c r="FCI237" s="132"/>
      <c r="FCJ237" s="132"/>
      <c r="FCK237" s="132"/>
      <c r="FCL237" s="132"/>
      <c r="FCM237" s="132"/>
      <c r="FCN237" s="132"/>
      <c r="FCO237" s="132"/>
      <c r="FCP237" s="132"/>
      <c r="FCQ237" s="132"/>
      <c r="FCR237" s="132"/>
      <c r="FCS237" s="132"/>
      <c r="FCT237" s="132"/>
      <c r="FCU237" s="132"/>
      <c r="FCV237" s="132"/>
      <c r="FCW237" s="132"/>
      <c r="FCX237" s="132"/>
      <c r="FCY237" s="132"/>
      <c r="FCZ237" s="132"/>
      <c r="FDA237" s="132"/>
      <c r="FDB237" s="132"/>
      <c r="FDC237" s="132"/>
      <c r="FDD237" s="132"/>
      <c r="FDE237" s="132"/>
      <c r="FDF237" s="132"/>
      <c r="FDG237" s="132"/>
      <c r="FDH237" s="132"/>
      <c r="FDI237" s="132"/>
      <c r="FDJ237" s="132"/>
      <c r="FDK237" s="132"/>
      <c r="FDL237" s="132"/>
      <c r="FDM237" s="132"/>
      <c r="FDN237" s="132"/>
      <c r="FDO237" s="132"/>
      <c r="FDP237" s="132"/>
      <c r="FDQ237" s="132"/>
      <c r="FDR237" s="132"/>
      <c r="FDS237" s="132"/>
      <c r="FDT237" s="132"/>
      <c r="FDU237" s="132"/>
      <c r="FDV237" s="132"/>
      <c r="FDW237" s="132"/>
      <c r="FDX237" s="132"/>
      <c r="FDY237" s="132"/>
      <c r="FDZ237" s="132"/>
      <c r="FEA237" s="132"/>
      <c r="FEB237" s="132"/>
      <c r="FEC237" s="132"/>
      <c r="FED237" s="132"/>
      <c r="FEE237" s="132"/>
      <c r="FEF237" s="132"/>
      <c r="FEG237" s="132"/>
      <c r="FEH237" s="132"/>
      <c r="FEI237" s="132"/>
      <c r="FEJ237" s="132"/>
      <c r="FEK237" s="132"/>
      <c r="FEL237" s="132"/>
      <c r="FEM237" s="132"/>
      <c r="FEN237" s="132"/>
      <c r="FEO237" s="132"/>
      <c r="FEP237" s="132"/>
      <c r="FEQ237" s="132"/>
      <c r="FER237" s="132"/>
      <c r="FES237" s="132"/>
      <c r="FET237" s="132"/>
      <c r="FEU237" s="132"/>
      <c r="FEV237" s="132"/>
      <c r="FEW237" s="132"/>
      <c r="FEX237" s="132"/>
      <c r="FEY237" s="132"/>
      <c r="FEZ237" s="132"/>
      <c r="FFA237" s="132"/>
      <c r="FFB237" s="132"/>
      <c r="FFC237" s="132"/>
      <c r="FFD237" s="132"/>
      <c r="FFE237" s="132"/>
      <c r="FFF237" s="132"/>
      <c r="FFG237" s="132"/>
      <c r="FFH237" s="132"/>
      <c r="FFI237" s="132"/>
      <c r="FFJ237" s="132"/>
      <c r="FFK237" s="132"/>
      <c r="FFL237" s="132"/>
      <c r="FFM237" s="132"/>
      <c r="FFN237" s="132"/>
      <c r="FFO237" s="132"/>
      <c r="FFP237" s="132"/>
      <c r="FFQ237" s="132"/>
      <c r="FFR237" s="132"/>
      <c r="FFS237" s="132"/>
      <c r="FFT237" s="132"/>
      <c r="FFU237" s="132"/>
      <c r="FFV237" s="132"/>
      <c r="FFW237" s="132"/>
      <c r="FFX237" s="132"/>
      <c r="FFY237" s="132"/>
      <c r="FFZ237" s="132"/>
      <c r="FGA237" s="132"/>
      <c r="FGB237" s="132"/>
      <c r="FGC237" s="132"/>
      <c r="FGD237" s="132"/>
      <c r="FGE237" s="132"/>
      <c r="FGF237" s="132"/>
      <c r="FGG237" s="132"/>
      <c r="FGH237" s="132"/>
      <c r="FGI237" s="132"/>
      <c r="FGJ237" s="132"/>
      <c r="FGK237" s="132"/>
      <c r="FGL237" s="132"/>
      <c r="FGM237" s="132"/>
      <c r="FGN237" s="132"/>
      <c r="FGO237" s="132"/>
      <c r="FGP237" s="132"/>
      <c r="FGQ237" s="132"/>
      <c r="FGR237" s="132"/>
      <c r="FGS237" s="132"/>
      <c r="FGT237" s="132"/>
      <c r="FGU237" s="132"/>
      <c r="FGV237" s="132"/>
      <c r="FGW237" s="132"/>
      <c r="FGX237" s="132"/>
      <c r="FGY237" s="132"/>
      <c r="FGZ237" s="132"/>
      <c r="FHA237" s="132"/>
      <c r="FHB237" s="132"/>
      <c r="FHC237" s="132"/>
      <c r="FHD237" s="132"/>
      <c r="FHE237" s="132"/>
      <c r="FHF237" s="132"/>
      <c r="FHG237" s="132"/>
      <c r="FHH237" s="132"/>
      <c r="FHI237" s="132"/>
      <c r="FHJ237" s="132"/>
      <c r="FHK237" s="132"/>
      <c r="FHL237" s="132"/>
      <c r="FHM237" s="132"/>
      <c r="FHN237" s="132"/>
      <c r="FHO237" s="132"/>
      <c r="FHP237" s="132"/>
      <c r="FHQ237" s="132"/>
      <c r="FHR237" s="132"/>
      <c r="FHS237" s="132"/>
      <c r="FHT237" s="132"/>
      <c r="FHU237" s="132"/>
      <c r="FHV237" s="132"/>
      <c r="FHW237" s="132"/>
      <c r="FHX237" s="132"/>
      <c r="FHY237" s="132"/>
      <c r="FHZ237" s="132"/>
      <c r="FIA237" s="132"/>
      <c r="FIB237" s="132"/>
      <c r="FIC237" s="132"/>
      <c r="FID237" s="132"/>
      <c r="FIE237" s="132"/>
      <c r="FIF237" s="132"/>
      <c r="FIG237" s="132"/>
      <c r="FIH237" s="132"/>
      <c r="FII237" s="132"/>
      <c r="FIJ237" s="132"/>
      <c r="FIK237" s="132"/>
      <c r="FIL237" s="132"/>
      <c r="FIM237" s="132"/>
      <c r="FIN237" s="132"/>
      <c r="FIO237" s="132"/>
      <c r="FIP237" s="132"/>
      <c r="FIQ237" s="132"/>
      <c r="FIR237" s="132"/>
      <c r="FIS237" s="132"/>
      <c r="FIT237" s="132"/>
      <c r="FIU237" s="132"/>
      <c r="FIV237" s="132"/>
      <c r="FIW237" s="132"/>
      <c r="FIX237" s="132"/>
      <c r="FIY237" s="132"/>
      <c r="FIZ237" s="132"/>
      <c r="FJA237" s="132"/>
      <c r="FJB237" s="132"/>
      <c r="FJC237" s="132"/>
      <c r="FJD237" s="132"/>
      <c r="FJE237" s="132"/>
      <c r="FJF237" s="132"/>
      <c r="FJG237" s="132"/>
      <c r="FJH237" s="132"/>
      <c r="FJI237" s="132"/>
      <c r="FJJ237" s="132"/>
      <c r="FJK237" s="132"/>
      <c r="FJL237" s="132"/>
      <c r="FJM237" s="132"/>
      <c r="FJN237" s="132"/>
      <c r="FJO237" s="132"/>
      <c r="FJP237" s="132"/>
      <c r="FJQ237" s="132"/>
      <c r="FJR237" s="132"/>
      <c r="FJS237" s="132"/>
      <c r="FJT237" s="132"/>
      <c r="FJU237" s="132"/>
      <c r="FJV237" s="132"/>
      <c r="FJW237" s="132"/>
      <c r="FJX237" s="132"/>
      <c r="FJY237" s="132"/>
      <c r="FJZ237" s="132"/>
      <c r="FKA237" s="132"/>
      <c r="FKB237" s="132"/>
      <c r="FKC237" s="132"/>
      <c r="FKD237" s="132"/>
      <c r="FKE237" s="132"/>
      <c r="FKF237" s="132"/>
      <c r="FKG237" s="132"/>
      <c r="FKH237" s="132"/>
      <c r="FKI237" s="132"/>
      <c r="FKJ237" s="132"/>
      <c r="FKK237" s="132"/>
      <c r="FKL237" s="132"/>
      <c r="FKM237" s="132"/>
      <c r="FKN237" s="132"/>
      <c r="FKO237" s="132"/>
      <c r="FKP237" s="132"/>
      <c r="FKQ237" s="132"/>
      <c r="FKR237" s="132"/>
      <c r="FKS237" s="132"/>
      <c r="FKT237" s="132"/>
      <c r="FKU237" s="132"/>
      <c r="FKV237" s="132"/>
      <c r="FKW237" s="132"/>
      <c r="FKX237" s="132"/>
      <c r="FKY237" s="132"/>
      <c r="FKZ237" s="132"/>
      <c r="FLA237" s="132"/>
      <c r="FLB237" s="132"/>
      <c r="FLC237" s="132"/>
      <c r="FLD237" s="132"/>
      <c r="FLE237" s="132"/>
      <c r="FLF237" s="132"/>
      <c r="FLG237" s="132"/>
      <c r="FLH237" s="132"/>
      <c r="FLI237" s="132"/>
      <c r="FLJ237" s="132"/>
      <c r="FLK237" s="132"/>
      <c r="FLL237" s="132"/>
      <c r="FLM237" s="132"/>
      <c r="FLN237" s="132"/>
      <c r="FLO237" s="132"/>
      <c r="FLP237" s="132"/>
      <c r="FLQ237" s="132"/>
      <c r="FLR237" s="132"/>
      <c r="FLS237" s="132"/>
      <c r="FLT237" s="132"/>
      <c r="FLU237" s="132"/>
      <c r="FLV237" s="132"/>
      <c r="FLW237" s="132"/>
      <c r="FLX237" s="132"/>
      <c r="FLY237" s="132"/>
      <c r="FLZ237" s="132"/>
      <c r="FMA237" s="132"/>
      <c r="FMB237" s="132"/>
      <c r="FMC237" s="132"/>
      <c r="FMD237" s="132"/>
      <c r="FME237" s="132"/>
      <c r="FMF237" s="132"/>
      <c r="FMG237" s="132"/>
      <c r="FMH237" s="132"/>
      <c r="FMI237" s="132"/>
      <c r="FMJ237" s="132"/>
      <c r="FMK237" s="132"/>
      <c r="FML237" s="132"/>
      <c r="FMM237" s="132"/>
      <c r="FMN237" s="132"/>
      <c r="FMO237" s="132"/>
      <c r="FMP237" s="132"/>
      <c r="FMQ237" s="132"/>
      <c r="FMR237" s="132"/>
      <c r="FMS237" s="132"/>
      <c r="FMT237" s="132"/>
      <c r="FMU237" s="132"/>
      <c r="FMV237" s="132"/>
      <c r="FMW237" s="132"/>
      <c r="FMX237" s="132"/>
      <c r="FMY237" s="132"/>
      <c r="FMZ237" s="132"/>
      <c r="FNA237" s="132"/>
      <c r="FNB237" s="132"/>
      <c r="FNC237" s="132"/>
      <c r="FND237" s="132"/>
      <c r="FNE237" s="132"/>
      <c r="FNF237" s="132"/>
      <c r="FNG237" s="132"/>
      <c r="FNH237" s="132"/>
      <c r="FNI237" s="132"/>
      <c r="FNJ237" s="132"/>
      <c r="FNK237" s="132"/>
      <c r="FNL237" s="132"/>
      <c r="FNM237" s="132"/>
      <c r="FNN237" s="132"/>
      <c r="FNO237" s="132"/>
      <c r="FNP237" s="132"/>
      <c r="FNQ237" s="132"/>
      <c r="FNR237" s="132"/>
      <c r="FNS237" s="132"/>
      <c r="FNT237" s="132"/>
      <c r="FNU237" s="132"/>
      <c r="FNV237" s="132"/>
      <c r="FNW237" s="132"/>
      <c r="FNX237" s="132"/>
      <c r="FNY237" s="132"/>
      <c r="FNZ237" s="132"/>
      <c r="FOA237" s="132"/>
      <c r="FOB237" s="132"/>
      <c r="FOC237" s="132"/>
      <c r="FOD237" s="132"/>
      <c r="FOE237" s="132"/>
      <c r="FOF237" s="132"/>
      <c r="FOG237" s="132"/>
      <c r="FOH237" s="132"/>
      <c r="FOI237" s="132"/>
      <c r="FOJ237" s="132"/>
      <c r="FOK237" s="132"/>
      <c r="FOL237" s="132"/>
      <c r="FOM237" s="132"/>
      <c r="FON237" s="132"/>
      <c r="FOO237" s="132"/>
      <c r="FOP237" s="132"/>
      <c r="FOQ237" s="132"/>
      <c r="FOR237" s="132"/>
      <c r="FOS237" s="132"/>
      <c r="FOT237" s="132"/>
      <c r="FOU237" s="132"/>
      <c r="FOV237" s="132"/>
      <c r="FOW237" s="132"/>
      <c r="FOX237" s="132"/>
      <c r="FOY237" s="132"/>
      <c r="FOZ237" s="132"/>
      <c r="FPA237" s="132"/>
      <c r="FPB237" s="132"/>
      <c r="FPC237" s="132"/>
      <c r="FPD237" s="132"/>
      <c r="FPE237" s="132"/>
      <c r="FPF237" s="132"/>
      <c r="FPG237" s="132"/>
      <c r="FPH237" s="132"/>
      <c r="FPI237" s="132"/>
      <c r="FPJ237" s="132"/>
      <c r="FPK237" s="132"/>
      <c r="FPL237" s="132"/>
      <c r="FPM237" s="132"/>
      <c r="FPN237" s="132"/>
      <c r="FPO237" s="132"/>
      <c r="FPP237" s="132"/>
      <c r="FPQ237" s="132"/>
      <c r="FPR237" s="132"/>
      <c r="FPS237" s="132"/>
      <c r="FPT237" s="132"/>
      <c r="FPU237" s="132"/>
      <c r="FPV237" s="132"/>
      <c r="FPW237" s="132"/>
      <c r="FPX237" s="132"/>
      <c r="FPY237" s="132"/>
      <c r="FPZ237" s="132"/>
      <c r="FQA237" s="132"/>
      <c r="FQB237" s="132"/>
      <c r="FQC237" s="132"/>
      <c r="FQD237" s="132"/>
      <c r="FQE237" s="132"/>
      <c r="FQF237" s="132"/>
      <c r="FQG237" s="132"/>
      <c r="FQH237" s="132"/>
      <c r="FQI237" s="132"/>
      <c r="FQJ237" s="132"/>
      <c r="FQK237" s="132"/>
      <c r="FQL237" s="132"/>
      <c r="FQM237" s="132"/>
      <c r="FQN237" s="132"/>
      <c r="FQO237" s="132"/>
      <c r="FQP237" s="132"/>
      <c r="FQQ237" s="132"/>
      <c r="FQR237" s="132"/>
      <c r="FQS237" s="132"/>
      <c r="FQT237" s="132"/>
      <c r="FQU237" s="132"/>
      <c r="FQV237" s="132"/>
      <c r="FQW237" s="132"/>
      <c r="FQX237" s="132"/>
      <c r="FQY237" s="132"/>
      <c r="FQZ237" s="132"/>
      <c r="FRA237" s="132"/>
      <c r="FRB237" s="132"/>
      <c r="FRC237" s="132"/>
      <c r="FRD237" s="132"/>
      <c r="FRE237" s="132"/>
      <c r="FRF237" s="132"/>
      <c r="FRG237" s="132"/>
      <c r="FRH237" s="132"/>
      <c r="FRI237" s="132"/>
      <c r="FRJ237" s="132"/>
      <c r="FRK237" s="132"/>
      <c r="FRL237" s="132"/>
      <c r="FRM237" s="132"/>
      <c r="FRN237" s="132"/>
      <c r="FRO237" s="132"/>
      <c r="FRP237" s="132"/>
      <c r="FRQ237" s="132"/>
      <c r="FRR237" s="132"/>
      <c r="FRS237" s="132"/>
      <c r="FRT237" s="132"/>
      <c r="FRU237" s="132"/>
      <c r="FRV237" s="132"/>
      <c r="FRW237" s="132"/>
      <c r="FRX237" s="132"/>
      <c r="FRY237" s="132"/>
      <c r="FRZ237" s="132"/>
      <c r="FSA237" s="132"/>
      <c r="FSB237" s="132"/>
      <c r="FSC237" s="132"/>
      <c r="FSD237" s="132"/>
      <c r="FSE237" s="132"/>
      <c r="FSF237" s="132"/>
      <c r="FSG237" s="132"/>
      <c r="FSH237" s="132"/>
      <c r="FSI237" s="132"/>
      <c r="FSJ237" s="132"/>
      <c r="FSK237" s="132"/>
      <c r="FSL237" s="132"/>
      <c r="FSM237" s="132"/>
      <c r="FSN237" s="132"/>
      <c r="FSO237" s="132"/>
      <c r="FSP237" s="132"/>
      <c r="FSQ237" s="132"/>
      <c r="FSR237" s="132"/>
      <c r="FSS237" s="132"/>
      <c r="FST237" s="132"/>
      <c r="FSU237" s="132"/>
      <c r="FSV237" s="132"/>
      <c r="FSW237" s="132"/>
      <c r="FSX237" s="132"/>
      <c r="FSY237" s="132"/>
      <c r="FSZ237" s="132"/>
      <c r="FTA237" s="132"/>
      <c r="FTB237" s="132"/>
      <c r="FTC237" s="132"/>
      <c r="FTD237" s="132"/>
      <c r="FTE237" s="132"/>
      <c r="FTF237" s="132"/>
      <c r="FTG237" s="132"/>
      <c r="FTH237" s="132"/>
      <c r="FTI237" s="132"/>
      <c r="FTJ237" s="132"/>
      <c r="FTK237" s="132"/>
      <c r="FTL237" s="132"/>
      <c r="FTM237" s="132"/>
      <c r="FTN237" s="132"/>
      <c r="FTO237" s="132"/>
      <c r="FTP237" s="132"/>
      <c r="FTQ237" s="132"/>
      <c r="FTR237" s="132"/>
      <c r="FTS237" s="132"/>
      <c r="FTT237" s="132"/>
      <c r="FTU237" s="132"/>
      <c r="FTV237" s="132"/>
      <c r="FTW237" s="132"/>
      <c r="FTX237" s="132"/>
      <c r="FTY237" s="132"/>
      <c r="FTZ237" s="132"/>
      <c r="FUA237" s="132"/>
      <c r="FUB237" s="132"/>
      <c r="FUC237" s="132"/>
      <c r="FUD237" s="132"/>
      <c r="FUE237" s="132"/>
      <c r="FUF237" s="132"/>
      <c r="FUG237" s="132"/>
      <c r="FUH237" s="132"/>
      <c r="FUI237" s="132"/>
      <c r="FUJ237" s="132"/>
      <c r="FUK237" s="132"/>
      <c r="FUL237" s="132"/>
      <c r="FUM237" s="132"/>
      <c r="FUN237" s="132"/>
      <c r="FUO237" s="132"/>
      <c r="FUP237" s="132"/>
      <c r="FUQ237" s="132"/>
      <c r="FUR237" s="132"/>
      <c r="FUS237" s="132"/>
      <c r="FUT237" s="132"/>
      <c r="FUU237" s="132"/>
      <c r="FUV237" s="132"/>
      <c r="FUW237" s="132"/>
      <c r="FUX237" s="132"/>
      <c r="FUY237" s="132"/>
      <c r="FUZ237" s="132"/>
      <c r="FVA237" s="132"/>
      <c r="FVB237" s="132"/>
      <c r="FVC237" s="132"/>
      <c r="FVD237" s="132"/>
      <c r="FVE237" s="132"/>
      <c r="FVF237" s="132"/>
      <c r="FVG237" s="132"/>
      <c r="FVH237" s="132"/>
      <c r="FVI237" s="132"/>
      <c r="FVJ237" s="132"/>
      <c r="FVK237" s="132"/>
      <c r="FVL237" s="132"/>
      <c r="FVM237" s="132"/>
      <c r="FVN237" s="132"/>
      <c r="FVO237" s="132"/>
      <c r="FVP237" s="132"/>
      <c r="FVQ237" s="132"/>
      <c r="FVR237" s="132"/>
      <c r="FVS237" s="132"/>
      <c r="FVT237" s="132"/>
      <c r="FVU237" s="132"/>
      <c r="FVV237" s="132"/>
      <c r="FVW237" s="132"/>
      <c r="FVX237" s="132"/>
      <c r="FVY237" s="132"/>
      <c r="FVZ237" s="132"/>
      <c r="FWA237" s="132"/>
      <c r="FWB237" s="132"/>
      <c r="FWC237" s="132"/>
      <c r="FWD237" s="132"/>
      <c r="FWE237" s="132"/>
      <c r="FWF237" s="132"/>
      <c r="FWG237" s="132"/>
      <c r="FWH237" s="132"/>
      <c r="FWI237" s="132"/>
      <c r="FWJ237" s="132"/>
      <c r="FWK237" s="132"/>
      <c r="FWL237" s="132"/>
      <c r="FWM237" s="132"/>
      <c r="FWN237" s="132"/>
      <c r="FWO237" s="132"/>
      <c r="FWP237" s="132"/>
      <c r="FWQ237" s="132"/>
      <c r="FWR237" s="132"/>
      <c r="FWS237" s="132"/>
      <c r="FWT237" s="132"/>
      <c r="FWU237" s="132"/>
      <c r="FWV237" s="132"/>
      <c r="FWW237" s="132"/>
      <c r="FWX237" s="132"/>
      <c r="FWY237" s="132"/>
      <c r="FWZ237" s="132"/>
      <c r="FXA237" s="132"/>
      <c r="FXB237" s="132"/>
      <c r="FXC237" s="132"/>
      <c r="FXD237" s="132"/>
      <c r="FXE237" s="132"/>
      <c r="FXF237" s="132"/>
      <c r="FXG237" s="132"/>
      <c r="FXH237" s="132"/>
      <c r="FXI237" s="132"/>
      <c r="FXJ237" s="132"/>
      <c r="FXK237" s="132"/>
      <c r="FXL237" s="132"/>
      <c r="FXM237" s="132"/>
      <c r="FXN237" s="132"/>
      <c r="FXO237" s="132"/>
      <c r="FXP237" s="132"/>
      <c r="FXQ237" s="132"/>
      <c r="FXR237" s="132"/>
      <c r="FXS237" s="132"/>
      <c r="FXT237" s="132"/>
      <c r="FXU237" s="132"/>
      <c r="FXV237" s="132"/>
      <c r="FXW237" s="132"/>
      <c r="FXX237" s="132"/>
      <c r="FXY237" s="132"/>
      <c r="FXZ237" s="132"/>
      <c r="FYA237" s="132"/>
      <c r="FYB237" s="132"/>
      <c r="FYC237" s="132"/>
      <c r="FYD237" s="132"/>
      <c r="FYE237" s="132"/>
      <c r="FYF237" s="132"/>
      <c r="FYG237" s="132"/>
      <c r="FYH237" s="132"/>
      <c r="FYI237" s="132"/>
      <c r="FYJ237" s="132"/>
      <c r="FYK237" s="132"/>
      <c r="FYL237" s="132"/>
      <c r="FYM237" s="132"/>
      <c r="FYN237" s="132"/>
      <c r="FYO237" s="132"/>
      <c r="FYP237" s="132"/>
      <c r="FYQ237" s="132"/>
      <c r="FYR237" s="132"/>
      <c r="FYS237" s="132"/>
      <c r="FYT237" s="132"/>
      <c r="FYU237" s="132"/>
      <c r="FYV237" s="132"/>
      <c r="FYW237" s="132"/>
      <c r="FYX237" s="132"/>
      <c r="FYY237" s="132"/>
      <c r="FYZ237" s="132"/>
      <c r="FZA237" s="132"/>
      <c r="FZB237" s="132"/>
      <c r="FZC237" s="132"/>
      <c r="FZD237" s="132"/>
      <c r="FZE237" s="132"/>
      <c r="FZF237" s="132"/>
      <c r="FZG237" s="132"/>
      <c r="FZH237" s="132"/>
      <c r="FZI237" s="132"/>
      <c r="FZJ237" s="132"/>
      <c r="FZK237" s="132"/>
      <c r="FZL237" s="132"/>
      <c r="FZM237" s="132"/>
      <c r="FZN237" s="132"/>
      <c r="FZO237" s="132"/>
      <c r="FZP237" s="132"/>
      <c r="FZQ237" s="132"/>
      <c r="FZR237" s="132"/>
      <c r="FZS237" s="132"/>
      <c r="FZT237" s="132"/>
      <c r="FZU237" s="132"/>
      <c r="FZV237" s="132"/>
      <c r="FZW237" s="132"/>
      <c r="FZX237" s="132"/>
      <c r="FZY237" s="132"/>
      <c r="FZZ237" s="132"/>
      <c r="GAA237" s="132"/>
      <c r="GAB237" s="132"/>
      <c r="GAC237" s="132"/>
      <c r="GAD237" s="132"/>
      <c r="GAE237" s="132"/>
      <c r="GAF237" s="132"/>
      <c r="GAG237" s="132"/>
      <c r="GAH237" s="132"/>
      <c r="GAI237" s="132"/>
      <c r="GAJ237" s="132"/>
      <c r="GAK237" s="132"/>
      <c r="GAL237" s="132"/>
      <c r="GAM237" s="132"/>
      <c r="GAN237" s="132"/>
      <c r="GAO237" s="132"/>
      <c r="GAP237" s="132"/>
      <c r="GAQ237" s="132"/>
      <c r="GAR237" s="132"/>
      <c r="GAS237" s="132"/>
      <c r="GAT237" s="132"/>
      <c r="GAU237" s="132"/>
      <c r="GAV237" s="132"/>
      <c r="GAW237" s="132"/>
      <c r="GAX237" s="132"/>
      <c r="GAY237" s="132"/>
      <c r="GAZ237" s="132"/>
      <c r="GBA237" s="132"/>
      <c r="GBB237" s="132"/>
      <c r="GBC237" s="132"/>
      <c r="GBD237" s="132"/>
      <c r="GBE237" s="132"/>
      <c r="GBF237" s="132"/>
      <c r="GBG237" s="132"/>
      <c r="GBH237" s="132"/>
      <c r="GBI237" s="132"/>
      <c r="GBJ237" s="132"/>
      <c r="GBK237" s="132"/>
      <c r="GBL237" s="132"/>
      <c r="GBM237" s="132"/>
      <c r="GBN237" s="132"/>
      <c r="GBO237" s="132"/>
      <c r="GBP237" s="132"/>
      <c r="GBQ237" s="132"/>
      <c r="GBR237" s="132"/>
      <c r="GBS237" s="132"/>
      <c r="GBT237" s="132"/>
      <c r="GBU237" s="132"/>
      <c r="GBV237" s="132"/>
      <c r="GBW237" s="132"/>
      <c r="GBX237" s="132"/>
      <c r="GBY237" s="132"/>
      <c r="GBZ237" s="132"/>
      <c r="GCA237" s="132"/>
      <c r="GCB237" s="132"/>
      <c r="GCC237" s="132"/>
      <c r="GCD237" s="132"/>
      <c r="GCE237" s="132"/>
      <c r="GCF237" s="132"/>
      <c r="GCG237" s="132"/>
      <c r="GCH237" s="132"/>
      <c r="GCI237" s="132"/>
      <c r="GCJ237" s="132"/>
      <c r="GCK237" s="132"/>
      <c r="GCL237" s="132"/>
      <c r="GCM237" s="132"/>
      <c r="GCN237" s="132"/>
      <c r="GCO237" s="132"/>
      <c r="GCP237" s="132"/>
      <c r="GCQ237" s="132"/>
      <c r="GCR237" s="132"/>
      <c r="GCS237" s="132"/>
      <c r="GCT237" s="132"/>
      <c r="GCU237" s="132"/>
      <c r="GCV237" s="132"/>
      <c r="GCW237" s="132"/>
      <c r="GCX237" s="132"/>
      <c r="GCY237" s="132"/>
      <c r="GCZ237" s="132"/>
      <c r="GDA237" s="132"/>
      <c r="GDB237" s="132"/>
      <c r="GDC237" s="132"/>
      <c r="GDD237" s="132"/>
      <c r="GDE237" s="132"/>
      <c r="GDF237" s="132"/>
      <c r="GDG237" s="132"/>
      <c r="GDH237" s="132"/>
      <c r="GDI237" s="132"/>
      <c r="GDJ237" s="132"/>
      <c r="GDK237" s="132"/>
      <c r="GDL237" s="132"/>
      <c r="GDM237" s="132"/>
      <c r="GDN237" s="132"/>
      <c r="GDO237" s="132"/>
      <c r="GDP237" s="132"/>
      <c r="GDQ237" s="132"/>
      <c r="GDR237" s="132"/>
      <c r="GDS237" s="132"/>
      <c r="GDT237" s="132"/>
      <c r="GDU237" s="132"/>
      <c r="GDV237" s="132"/>
      <c r="GDW237" s="132"/>
      <c r="GDX237" s="132"/>
      <c r="GDY237" s="132"/>
      <c r="GDZ237" s="132"/>
      <c r="GEA237" s="132"/>
      <c r="GEB237" s="132"/>
      <c r="GEC237" s="132"/>
      <c r="GED237" s="132"/>
      <c r="GEE237" s="132"/>
      <c r="GEF237" s="132"/>
      <c r="GEG237" s="132"/>
      <c r="GEH237" s="132"/>
      <c r="GEI237" s="132"/>
      <c r="GEJ237" s="132"/>
      <c r="GEK237" s="132"/>
      <c r="GEL237" s="132"/>
      <c r="GEM237" s="132"/>
      <c r="GEN237" s="132"/>
      <c r="GEO237" s="132"/>
      <c r="GEP237" s="132"/>
      <c r="GEQ237" s="132"/>
      <c r="GER237" s="132"/>
      <c r="GES237" s="132"/>
      <c r="GET237" s="132"/>
      <c r="GEU237" s="132"/>
      <c r="GEV237" s="132"/>
      <c r="GEW237" s="132"/>
      <c r="GEX237" s="132"/>
      <c r="GEY237" s="132"/>
      <c r="GEZ237" s="132"/>
      <c r="GFA237" s="132"/>
      <c r="GFB237" s="132"/>
      <c r="GFC237" s="132"/>
      <c r="GFD237" s="132"/>
      <c r="GFE237" s="132"/>
      <c r="GFF237" s="132"/>
      <c r="GFG237" s="132"/>
      <c r="GFH237" s="132"/>
      <c r="GFI237" s="132"/>
      <c r="GFJ237" s="132"/>
      <c r="GFK237" s="132"/>
      <c r="GFL237" s="132"/>
      <c r="GFM237" s="132"/>
      <c r="GFN237" s="132"/>
      <c r="GFO237" s="132"/>
      <c r="GFP237" s="132"/>
      <c r="GFQ237" s="132"/>
      <c r="GFR237" s="132"/>
      <c r="GFS237" s="132"/>
      <c r="GFT237" s="132"/>
      <c r="GFU237" s="132"/>
      <c r="GFV237" s="132"/>
      <c r="GFW237" s="132"/>
      <c r="GFX237" s="132"/>
      <c r="GFY237" s="132"/>
      <c r="GFZ237" s="132"/>
      <c r="GGA237" s="132"/>
      <c r="GGB237" s="132"/>
      <c r="GGC237" s="132"/>
      <c r="GGD237" s="132"/>
      <c r="GGE237" s="132"/>
      <c r="GGF237" s="132"/>
      <c r="GGG237" s="132"/>
      <c r="GGH237" s="132"/>
      <c r="GGI237" s="132"/>
      <c r="GGJ237" s="132"/>
      <c r="GGK237" s="132"/>
      <c r="GGL237" s="132"/>
      <c r="GGM237" s="132"/>
      <c r="GGN237" s="132"/>
      <c r="GGO237" s="132"/>
      <c r="GGP237" s="132"/>
      <c r="GGQ237" s="132"/>
      <c r="GGR237" s="132"/>
      <c r="GGS237" s="132"/>
      <c r="GGT237" s="132"/>
      <c r="GGU237" s="132"/>
      <c r="GGV237" s="132"/>
      <c r="GGW237" s="132"/>
      <c r="GGX237" s="132"/>
      <c r="GGY237" s="132"/>
      <c r="GGZ237" s="132"/>
      <c r="GHA237" s="132"/>
      <c r="GHB237" s="132"/>
      <c r="GHC237" s="132"/>
      <c r="GHD237" s="132"/>
      <c r="GHE237" s="132"/>
      <c r="GHF237" s="132"/>
      <c r="GHG237" s="132"/>
      <c r="GHH237" s="132"/>
      <c r="GHI237" s="132"/>
      <c r="GHJ237" s="132"/>
      <c r="GHK237" s="132"/>
      <c r="GHL237" s="132"/>
      <c r="GHM237" s="132"/>
      <c r="GHN237" s="132"/>
      <c r="GHO237" s="132"/>
      <c r="GHP237" s="132"/>
      <c r="GHQ237" s="132"/>
      <c r="GHR237" s="132"/>
      <c r="GHS237" s="132"/>
      <c r="GHT237" s="132"/>
      <c r="GHU237" s="132"/>
      <c r="GHV237" s="132"/>
      <c r="GHW237" s="132"/>
      <c r="GHX237" s="132"/>
      <c r="GHY237" s="132"/>
      <c r="GHZ237" s="132"/>
      <c r="GIA237" s="132"/>
      <c r="GIB237" s="132"/>
      <c r="GIC237" s="132"/>
      <c r="GID237" s="132"/>
      <c r="GIE237" s="132"/>
      <c r="GIF237" s="132"/>
      <c r="GIG237" s="132"/>
      <c r="GIH237" s="132"/>
      <c r="GII237" s="132"/>
      <c r="GIJ237" s="132"/>
      <c r="GIK237" s="132"/>
      <c r="GIL237" s="132"/>
      <c r="GIM237" s="132"/>
      <c r="GIN237" s="132"/>
      <c r="GIO237" s="132"/>
      <c r="GIP237" s="132"/>
      <c r="GIQ237" s="132"/>
      <c r="GIR237" s="132"/>
      <c r="GIS237" s="132"/>
      <c r="GIT237" s="132"/>
      <c r="GIU237" s="132"/>
      <c r="GIV237" s="132"/>
      <c r="GIW237" s="132"/>
      <c r="GIX237" s="132"/>
      <c r="GIY237" s="132"/>
      <c r="GIZ237" s="132"/>
      <c r="GJA237" s="132"/>
      <c r="GJB237" s="132"/>
      <c r="GJC237" s="132"/>
      <c r="GJD237" s="132"/>
      <c r="GJE237" s="132"/>
      <c r="GJF237" s="132"/>
      <c r="GJG237" s="132"/>
      <c r="GJH237" s="132"/>
      <c r="GJI237" s="132"/>
      <c r="GJJ237" s="132"/>
      <c r="GJK237" s="132"/>
      <c r="GJL237" s="132"/>
      <c r="GJM237" s="132"/>
      <c r="GJN237" s="132"/>
      <c r="GJO237" s="132"/>
      <c r="GJP237" s="132"/>
      <c r="GJQ237" s="132"/>
      <c r="GJR237" s="132"/>
      <c r="GJS237" s="132"/>
      <c r="GJT237" s="132"/>
      <c r="GJU237" s="132"/>
      <c r="GJV237" s="132"/>
      <c r="GJW237" s="132"/>
      <c r="GJX237" s="132"/>
      <c r="GJY237" s="132"/>
      <c r="GJZ237" s="132"/>
      <c r="GKA237" s="132"/>
      <c r="GKB237" s="132"/>
      <c r="GKC237" s="132"/>
      <c r="GKD237" s="132"/>
      <c r="GKE237" s="132"/>
      <c r="GKF237" s="132"/>
      <c r="GKG237" s="132"/>
      <c r="GKH237" s="132"/>
      <c r="GKI237" s="132"/>
      <c r="GKJ237" s="132"/>
      <c r="GKK237" s="132"/>
      <c r="GKL237" s="132"/>
      <c r="GKM237" s="132"/>
      <c r="GKN237" s="132"/>
      <c r="GKO237" s="132"/>
      <c r="GKP237" s="132"/>
      <c r="GKQ237" s="132"/>
      <c r="GKR237" s="132"/>
      <c r="GKS237" s="132"/>
      <c r="GKT237" s="132"/>
      <c r="GKU237" s="132"/>
      <c r="GKV237" s="132"/>
      <c r="GKW237" s="132"/>
      <c r="GKX237" s="132"/>
      <c r="GKY237" s="132"/>
      <c r="GKZ237" s="132"/>
      <c r="GLA237" s="132"/>
      <c r="GLB237" s="132"/>
      <c r="GLC237" s="132"/>
      <c r="GLD237" s="132"/>
      <c r="GLE237" s="132"/>
      <c r="GLF237" s="132"/>
      <c r="GLG237" s="132"/>
      <c r="GLH237" s="132"/>
      <c r="GLI237" s="132"/>
      <c r="GLJ237" s="132"/>
      <c r="GLK237" s="132"/>
      <c r="GLL237" s="132"/>
      <c r="GLM237" s="132"/>
      <c r="GLN237" s="132"/>
      <c r="GLO237" s="132"/>
      <c r="GLP237" s="132"/>
      <c r="GLQ237" s="132"/>
      <c r="GLR237" s="132"/>
      <c r="GLS237" s="132"/>
      <c r="GLT237" s="132"/>
      <c r="GLU237" s="132"/>
      <c r="GLV237" s="132"/>
      <c r="GLW237" s="132"/>
      <c r="GLX237" s="132"/>
      <c r="GLY237" s="132"/>
      <c r="GLZ237" s="132"/>
      <c r="GMA237" s="132"/>
      <c r="GMB237" s="132"/>
      <c r="GMC237" s="132"/>
      <c r="GMD237" s="132"/>
      <c r="GME237" s="132"/>
      <c r="GMF237" s="132"/>
      <c r="GMG237" s="132"/>
      <c r="GMH237" s="132"/>
      <c r="GMI237" s="132"/>
      <c r="GMJ237" s="132"/>
      <c r="GMK237" s="132"/>
      <c r="GML237" s="132"/>
      <c r="GMM237" s="132"/>
      <c r="GMN237" s="132"/>
      <c r="GMO237" s="132"/>
      <c r="GMP237" s="132"/>
      <c r="GMQ237" s="132"/>
      <c r="GMR237" s="132"/>
      <c r="GMS237" s="132"/>
      <c r="GMT237" s="132"/>
      <c r="GMU237" s="132"/>
      <c r="GMV237" s="132"/>
      <c r="GMW237" s="132"/>
      <c r="GMX237" s="132"/>
      <c r="GMY237" s="132"/>
      <c r="GMZ237" s="132"/>
      <c r="GNA237" s="132"/>
      <c r="GNB237" s="132"/>
      <c r="GNC237" s="132"/>
      <c r="GND237" s="132"/>
      <c r="GNE237" s="132"/>
      <c r="GNF237" s="132"/>
      <c r="GNG237" s="132"/>
      <c r="GNH237" s="132"/>
      <c r="GNI237" s="132"/>
      <c r="GNJ237" s="132"/>
      <c r="GNK237" s="132"/>
      <c r="GNL237" s="132"/>
      <c r="GNM237" s="132"/>
      <c r="GNN237" s="132"/>
      <c r="GNO237" s="132"/>
      <c r="GNP237" s="132"/>
      <c r="GNQ237" s="132"/>
      <c r="GNR237" s="132"/>
      <c r="GNS237" s="132"/>
      <c r="GNT237" s="132"/>
      <c r="GNU237" s="132"/>
      <c r="GNV237" s="132"/>
      <c r="GNW237" s="132"/>
      <c r="GNX237" s="132"/>
      <c r="GNY237" s="132"/>
      <c r="GNZ237" s="132"/>
      <c r="GOA237" s="132"/>
      <c r="GOB237" s="132"/>
      <c r="GOC237" s="132"/>
      <c r="GOD237" s="132"/>
      <c r="GOE237" s="132"/>
      <c r="GOF237" s="132"/>
      <c r="GOG237" s="132"/>
      <c r="GOH237" s="132"/>
      <c r="GOI237" s="132"/>
      <c r="GOJ237" s="132"/>
      <c r="GOK237" s="132"/>
      <c r="GOL237" s="132"/>
      <c r="GOM237" s="132"/>
      <c r="GON237" s="132"/>
      <c r="GOO237" s="132"/>
      <c r="GOP237" s="132"/>
      <c r="GOQ237" s="132"/>
      <c r="GOR237" s="132"/>
      <c r="GOS237" s="132"/>
      <c r="GOT237" s="132"/>
      <c r="GOU237" s="132"/>
      <c r="GOV237" s="132"/>
      <c r="GOW237" s="132"/>
      <c r="GOX237" s="132"/>
      <c r="GOY237" s="132"/>
      <c r="GOZ237" s="132"/>
      <c r="GPA237" s="132"/>
      <c r="GPB237" s="132"/>
      <c r="GPC237" s="132"/>
      <c r="GPD237" s="132"/>
      <c r="GPE237" s="132"/>
      <c r="GPF237" s="132"/>
      <c r="GPG237" s="132"/>
      <c r="GPH237" s="132"/>
      <c r="GPI237" s="132"/>
      <c r="GPJ237" s="132"/>
      <c r="GPK237" s="132"/>
      <c r="GPL237" s="132"/>
      <c r="GPM237" s="132"/>
      <c r="GPN237" s="132"/>
      <c r="GPO237" s="132"/>
      <c r="GPP237" s="132"/>
      <c r="GPQ237" s="132"/>
      <c r="GPR237" s="132"/>
      <c r="GPS237" s="132"/>
      <c r="GPT237" s="132"/>
      <c r="GPU237" s="132"/>
      <c r="GPV237" s="132"/>
      <c r="GPW237" s="132"/>
      <c r="GPX237" s="132"/>
      <c r="GPY237" s="132"/>
      <c r="GPZ237" s="132"/>
      <c r="GQA237" s="132"/>
      <c r="GQB237" s="132"/>
      <c r="GQC237" s="132"/>
      <c r="GQD237" s="132"/>
      <c r="GQE237" s="132"/>
      <c r="GQF237" s="132"/>
      <c r="GQG237" s="132"/>
      <c r="GQH237" s="132"/>
      <c r="GQI237" s="132"/>
      <c r="GQJ237" s="132"/>
      <c r="GQK237" s="132"/>
      <c r="GQL237" s="132"/>
      <c r="GQM237" s="132"/>
      <c r="GQN237" s="132"/>
      <c r="GQO237" s="132"/>
      <c r="GQP237" s="132"/>
      <c r="GQQ237" s="132"/>
      <c r="GQR237" s="132"/>
      <c r="GQS237" s="132"/>
      <c r="GQT237" s="132"/>
      <c r="GQU237" s="132"/>
      <c r="GQV237" s="132"/>
      <c r="GQW237" s="132"/>
      <c r="GQX237" s="132"/>
      <c r="GQY237" s="132"/>
      <c r="GQZ237" s="132"/>
      <c r="GRA237" s="132"/>
      <c r="GRB237" s="132"/>
      <c r="GRC237" s="132"/>
      <c r="GRD237" s="132"/>
      <c r="GRE237" s="132"/>
      <c r="GRF237" s="132"/>
      <c r="GRG237" s="132"/>
      <c r="GRH237" s="132"/>
      <c r="GRI237" s="132"/>
      <c r="GRJ237" s="132"/>
      <c r="GRK237" s="132"/>
      <c r="GRL237" s="132"/>
      <c r="GRM237" s="132"/>
      <c r="GRN237" s="132"/>
      <c r="GRO237" s="132"/>
      <c r="GRP237" s="132"/>
      <c r="GRQ237" s="132"/>
      <c r="GRR237" s="132"/>
      <c r="GRS237" s="132"/>
      <c r="GRT237" s="132"/>
      <c r="GRU237" s="132"/>
      <c r="GRV237" s="132"/>
      <c r="GRW237" s="132"/>
      <c r="GRX237" s="132"/>
      <c r="GRY237" s="132"/>
      <c r="GRZ237" s="132"/>
      <c r="GSA237" s="132"/>
      <c r="GSB237" s="132"/>
      <c r="GSC237" s="132"/>
      <c r="GSD237" s="132"/>
      <c r="GSE237" s="132"/>
      <c r="GSF237" s="132"/>
      <c r="GSG237" s="132"/>
      <c r="GSH237" s="132"/>
      <c r="GSI237" s="132"/>
      <c r="GSJ237" s="132"/>
      <c r="GSK237" s="132"/>
      <c r="GSL237" s="132"/>
      <c r="GSM237" s="132"/>
      <c r="GSN237" s="132"/>
      <c r="GSO237" s="132"/>
      <c r="GSP237" s="132"/>
      <c r="GSQ237" s="132"/>
      <c r="GSR237" s="132"/>
      <c r="GSS237" s="132"/>
      <c r="GST237" s="132"/>
      <c r="GSU237" s="132"/>
      <c r="GSV237" s="132"/>
      <c r="GSW237" s="132"/>
      <c r="GSX237" s="132"/>
      <c r="GSY237" s="132"/>
      <c r="GSZ237" s="132"/>
      <c r="GTA237" s="132"/>
      <c r="GTB237" s="132"/>
      <c r="GTC237" s="132"/>
      <c r="GTD237" s="132"/>
      <c r="GTE237" s="132"/>
      <c r="GTF237" s="132"/>
      <c r="GTG237" s="132"/>
      <c r="GTH237" s="132"/>
      <c r="GTI237" s="132"/>
      <c r="GTJ237" s="132"/>
      <c r="GTK237" s="132"/>
      <c r="GTL237" s="132"/>
      <c r="GTM237" s="132"/>
      <c r="GTN237" s="132"/>
      <c r="GTO237" s="132"/>
      <c r="GTP237" s="132"/>
      <c r="GTQ237" s="132"/>
      <c r="GTR237" s="132"/>
      <c r="GTS237" s="132"/>
      <c r="GTT237" s="132"/>
      <c r="GTU237" s="132"/>
      <c r="GTV237" s="132"/>
      <c r="GTW237" s="132"/>
      <c r="GTX237" s="132"/>
      <c r="GTY237" s="132"/>
      <c r="GTZ237" s="132"/>
      <c r="GUA237" s="132"/>
      <c r="GUB237" s="132"/>
      <c r="GUC237" s="132"/>
      <c r="GUD237" s="132"/>
      <c r="GUE237" s="132"/>
      <c r="GUF237" s="132"/>
      <c r="GUG237" s="132"/>
      <c r="GUH237" s="132"/>
      <c r="GUI237" s="132"/>
      <c r="GUJ237" s="132"/>
      <c r="GUK237" s="132"/>
      <c r="GUL237" s="132"/>
      <c r="GUM237" s="132"/>
      <c r="GUN237" s="132"/>
      <c r="GUO237" s="132"/>
      <c r="GUP237" s="132"/>
      <c r="GUQ237" s="132"/>
      <c r="GUR237" s="132"/>
      <c r="GUS237" s="132"/>
      <c r="GUT237" s="132"/>
      <c r="GUU237" s="132"/>
      <c r="GUV237" s="132"/>
      <c r="GUW237" s="132"/>
      <c r="GUX237" s="132"/>
      <c r="GUY237" s="132"/>
      <c r="GUZ237" s="132"/>
      <c r="GVA237" s="132"/>
      <c r="GVB237" s="132"/>
      <c r="GVC237" s="132"/>
      <c r="GVD237" s="132"/>
      <c r="GVE237" s="132"/>
      <c r="GVF237" s="132"/>
      <c r="GVG237" s="132"/>
      <c r="GVH237" s="132"/>
      <c r="GVI237" s="132"/>
      <c r="GVJ237" s="132"/>
      <c r="GVK237" s="132"/>
      <c r="GVL237" s="132"/>
      <c r="GVM237" s="132"/>
      <c r="GVN237" s="132"/>
      <c r="GVO237" s="132"/>
      <c r="GVP237" s="132"/>
      <c r="GVQ237" s="132"/>
      <c r="GVR237" s="132"/>
      <c r="GVS237" s="132"/>
      <c r="GVT237" s="132"/>
      <c r="GVU237" s="132"/>
      <c r="GVV237" s="132"/>
      <c r="GVW237" s="132"/>
      <c r="GVX237" s="132"/>
      <c r="GVY237" s="132"/>
      <c r="GVZ237" s="132"/>
      <c r="GWA237" s="132"/>
      <c r="GWB237" s="132"/>
      <c r="GWC237" s="132"/>
      <c r="GWD237" s="132"/>
      <c r="GWE237" s="132"/>
      <c r="GWF237" s="132"/>
      <c r="GWG237" s="132"/>
      <c r="GWH237" s="132"/>
      <c r="GWI237" s="132"/>
      <c r="GWJ237" s="132"/>
      <c r="GWK237" s="132"/>
      <c r="GWL237" s="132"/>
      <c r="GWM237" s="132"/>
      <c r="GWN237" s="132"/>
      <c r="GWO237" s="132"/>
      <c r="GWP237" s="132"/>
      <c r="GWQ237" s="132"/>
      <c r="GWR237" s="132"/>
      <c r="GWS237" s="132"/>
      <c r="GWT237" s="132"/>
      <c r="GWU237" s="132"/>
      <c r="GWV237" s="132"/>
      <c r="GWW237" s="132"/>
      <c r="GWX237" s="132"/>
      <c r="GWY237" s="132"/>
      <c r="GWZ237" s="132"/>
      <c r="GXA237" s="132"/>
      <c r="GXB237" s="132"/>
      <c r="GXC237" s="132"/>
      <c r="GXD237" s="132"/>
      <c r="GXE237" s="132"/>
      <c r="GXF237" s="132"/>
      <c r="GXG237" s="132"/>
      <c r="GXH237" s="132"/>
      <c r="GXI237" s="132"/>
      <c r="GXJ237" s="132"/>
      <c r="GXK237" s="132"/>
      <c r="GXL237" s="132"/>
      <c r="GXM237" s="132"/>
      <c r="GXN237" s="132"/>
      <c r="GXO237" s="132"/>
      <c r="GXP237" s="132"/>
      <c r="GXQ237" s="132"/>
      <c r="GXR237" s="132"/>
      <c r="GXS237" s="132"/>
      <c r="GXT237" s="132"/>
      <c r="GXU237" s="132"/>
      <c r="GXV237" s="132"/>
      <c r="GXW237" s="132"/>
      <c r="GXX237" s="132"/>
      <c r="GXY237" s="132"/>
      <c r="GXZ237" s="132"/>
      <c r="GYA237" s="132"/>
      <c r="GYB237" s="132"/>
      <c r="GYC237" s="132"/>
      <c r="GYD237" s="132"/>
      <c r="GYE237" s="132"/>
      <c r="GYF237" s="132"/>
      <c r="GYG237" s="132"/>
      <c r="GYH237" s="132"/>
      <c r="GYI237" s="132"/>
      <c r="GYJ237" s="132"/>
      <c r="GYK237" s="132"/>
      <c r="GYL237" s="132"/>
      <c r="GYM237" s="132"/>
      <c r="GYN237" s="132"/>
      <c r="GYO237" s="132"/>
      <c r="GYP237" s="132"/>
      <c r="GYQ237" s="132"/>
      <c r="GYR237" s="132"/>
      <c r="GYS237" s="132"/>
      <c r="GYT237" s="132"/>
      <c r="GYU237" s="132"/>
      <c r="GYV237" s="132"/>
      <c r="GYW237" s="132"/>
      <c r="GYX237" s="132"/>
      <c r="GYY237" s="132"/>
      <c r="GYZ237" s="132"/>
      <c r="GZA237" s="132"/>
      <c r="GZB237" s="132"/>
      <c r="GZC237" s="132"/>
      <c r="GZD237" s="132"/>
      <c r="GZE237" s="132"/>
      <c r="GZF237" s="132"/>
      <c r="GZG237" s="132"/>
      <c r="GZH237" s="132"/>
      <c r="GZI237" s="132"/>
      <c r="GZJ237" s="132"/>
      <c r="GZK237" s="132"/>
      <c r="GZL237" s="132"/>
      <c r="GZM237" s="132"/>
      <c r="GZN237" s="132"/>
      <c r="GZO237" s="132"/>
      <c r="GZP237" s="132"/>
      <c r="GZQ237" s="132"/>
      <c r="GZR237" s="132"/>
      <c r="GZS237" s="132"/>
      <c r="GZT237" s="132"/>
      <c r="GZU237" s="132"/>
      <c r="GZV237" s="132"/>
      <c r="GZW237" s="132"/>
      <c r="GZX237" s="132"/>
      <c r="GZY237" s="132"/>
      <c r="GZZ237" s="132"/>
      <c r="HAA237" s="132"/>
      <c r="HAB237" s="132"/>
      <c r="HAC237" s="132"/>
      <c r="HAD237" s="132"/>
      <c r="HAE237" s="132"/>
      <c r="HAF237" s="132"/>
      <c r="HAG237" s="132"/>
      <c r="HAH237" s="132"/>
      <c r="HAI237" s="132"/>
      <c r="HAJ237" s="132"/>
      <c r="HAK237" s="132"/>
      <c r="HAL237" s="132"/>
      <c r="HAM237" s="132"/>
      <c r="HAN237" s="132"/>
      <c r="HAO237" s="132"/>
      <c r="HAP237" s="132"/>
      <c r="HAQ237" s="132"/>
      <c r="HAR237" s="132"/>
      <c r="HAS237" s="132"/>
      <c r="HAT237" s="132"/>
      <c r="HAU237" s="132"/>
      <c r="HAV237" s="132"/>
      <c r="HAW237" s="132"/>
      <c r="HAX237" s="132"/>
      <c r="HAY237" s="132"/>
      <c r="HAZ237" s="132"/>
      <c r="HBA237" s="132"/>
      <c r="HBB237" s="132"/>
      <c r="HBC237" s="132"/>
      <c r="HBD237" s="132"/>
      <c r="HBE237" s="132"/>
      <c r="HBF237" s="132"/>
      <c r="HBG237" s="132"/>
      <c r="HBH237" s="132"/>
      <c r="HBI237" s="132"/>
      <c r="HBJ237" s="132"/>
      <c r="HBK237" s="132"/>
      <c r="HBL237" s="132"/>
      <c r="HBM237" s="132"/>
      <c r="HBN237" s="132"/>
      <c r="HBO237" s="132"/>
      <c r="HBP237" s="132"/>
      <c r="HBQ237" s="132"/>
      <c r="HBR237" s="132"/>
      <c r="HBS237" s="132"/>
      <c r="HBT237" s="132"/>
      <c r="HBU237" s="132"/>
      <c r="HBV237" s="132"/>
      <c r="HBW237" s="132"/>
      <c r="HBX237" s="132"/>
      <c r="HBY237" s="132"/>
      <c r="HBZ237" s="132"/>
      <c r="HCA237" s="132"/>
      <c r="HCB237" s="132"/>
      <c r="HCC237" s="132"/>
      <c r="HCD237" s="132"/>
      <c r="HCE237" s="132"/>
      <c r="HCF237" s="132"/>
      <c r="HCG237" s="132"/>
      <c r="HCH237" s="132"/>
      <c r="HCI237" s="132"/>
      <c r="HCJ237" s="132"/>
      <c r="HCK237" s="132"/>
      <c r="HCL237" s="132"/>
      <c r="HCM237" s="132"/>
      <c r="HCN237" s="132"/>
      <c r="HCO237" s="132"/>
      <c r="HCP237" s="132"/>
      <c r="HCQ237" s="132"/>
      <c r="HCR237" s="132"/>
      <c r="HCS237" s="132"/>
      <c r="HCT237" s="132"/>
      <c r="HCU237" s="132"/>
      <c r="HCV237" s="132"/>
      <c r="HCW237" s="132"/>
      <c r="HCX237" s="132"/>
      <c r="HCY237" s="132"/>
      <c r="HCZ237" s="132"/>
      <c r="HDA237" s="132"/>
      <c r="HDB237" s="132"/>
      <c r="HDC237" s="132"/>
      <c r="HDD237" s="132"/>
      <c r="HDE237" s="132"/>
      <c r="HDF237" s="132"/>
      <c r="HDG237" s="132"/>
      <c r="HDH237" s="132"/>
      <c r="HDI237" s="132"/>
      <c r="HDJ237" s="132"/>
      <c r="HDK237" s="132"/>
      <c r="HDL237" s="132"/>
      <c r="HDM237" s="132"/>
      <c r="HDN237" s="132"/>
      <c r="HDO237" s="132"/>
      <c r="HDP237" s="132"/>
      <c r="HDQ237" s="132"/>
      <c r="HDR237" s="132"/>
      <c r="HDS237" s="132"/>
      <c r="HDT237" s="132"/>
      <c r="HDU237" s="132"/>
      <c r="HDV237" s="132"/>
      <c r="HDW237" s="132"/>
      <c r="HDX237" s="132"/>
      <c r="HDY237" s="132"/>
      <c r="HDZ237" s="132"/>
      <c r="HEA237" s="132"/>
      <c r="HEB237" s="132"/>
      <c r="HEC237" s="132"/>
      <c r="HED237" s="132"/>
      <c r="HEE237" s="132"/>
      <c r="HEF237" s="132"/>
      <c r="HEG237" s="132"/>
      <c r="HEH237" s="132"/>
      <c r="HEI237" s="132"/>
      <c r="HEJ237" s="132"/>
      <c r="HEK237" s="132"/>
      <c r="HEL237" s="132"/>
      <c r="HEM237" s="132"/>
      <c r="HEN237" s="132"/>
      <c r="HEO237" s="132"/>
      <c r="HEP237" s="132"/>
      <c r="HEQ237" s="132"/>
      <c r="HER237" s="132"/>
      <c r="HES237" s="132"/>
      <c r="HET237" s="132"/>
      <c r="HEU237" s="132"/>
      <c r="HEV237" s="132"/>
      <c r="HEW237" s="132"/>
      <c r="HEX237" s="132"/>
      <c r="HEY237" s="132"/>
      <c r="HEZ237" s="132"/>
      <c r="HFA237" s="132"/>
      <c r="HFB237" s="132"/>
      <c r="HFC237" s="132"/>
      <c r="HFD237" s="132"/>
      <c r="HFE237" s="132"/>
      <c r="HFF237" s="132"/>
      <c r="HFG237" s="132"/>
      <c r="HFH237" s="132"/>
      <c r="HFI237" s="132"/>
      <c r="HFJ237" s="132"/>
      <c r="HFK237" s="132"/>
      <c r="HFL237" s="132"/>
      <c r="HFM237" s="132"/>
      <c r="HFN237" s="132"/>
      <c r="HFO237" s="132"/>
      <c r="HFP237" s="132"/>
      <c r="HFQ237" s="132"/>
      <c r="HFR237" s="132"/>
      <c r="HFS237" s="132"/>
      <c r="HFT237" s="132"/>
      <c r="HFU237" s="132"/>
      <c r="HFV237" s="132"/>
      <c r="HFW237" s="132"/>
      <c r="HFX237" s="132"/>
      <c r="HFY237" s="132"/>
      <c r="HFZ237" s="132"/>
      <c r="HGA237" s="132"/>
      <c r="HGB237" s="132"/>
      <c r="HGC237" s="132"/>
      <c r="HGD237" s="132"/>
      <c r="HGE237" s="132"/>
      <c r="HGF237" s="132"/>
      <c r="HGG237" s="132"/>
      <c r="HGH237" s="132"/>
      <c r="HGI237" s="132"/>
      <c r="HGJ237" s="132"/>
      <c r="HGK237" s="132"/>
      <c r="HGL237" s="132"/>
      <c r="HGM237" s="132"/>
      <c r="HGN237" s="132"/>
      <c r="HGO237" s="132"/>
      <c r="HGP237" s="132"/>
      <c r="HGQ237" s="132"/>
      <c r="HGR237" s="132"/>
      <c r="HGS237" s="132"/>
      <c r="HGT237" s="132"/>
      <c r="HGU237" s="132"/>
      <c r="HGV237" s="132"/>
      <c r="HGW237" s="132"/>
      <c r="HGX237" s="132"/>
      <c r="HGY237" s="132"/>
      <c r="HGZ237" s="132"/>
      <c r="HHA237" s="132"/>
      <c r="HHB237" s="132"/>
      <c r="HHC237" s="132"/>
      <c r="HHD237" s="132"/>
      <c r="HHE237" s="132"/>
      <c r="HHF237" s="132"/>
      <c r="HHG237" s="132"/>
      <c r="HHH237" s="132"/>
      <c r="HHI237" s="132"/>
      <c r="HHJ237" s="132"/>
      <c r="HHK237" s="132"/>
      <c r="HHL237" s="132"/>
      <c r="HHM237" s="132"/>
      <c r="HHN237" s="132"/>
      <c r="HHO237" s="132"/>
      <c r="HHP237" s="132"/>
      <c r="HHQ237" s="132"/>
      <c r="HHR237" s="132"/>
      <c r="HHS237" s="132"/>
      <c r="HHT237" s="132"/>
      <c r="HHU237" s="132"/>
      <c r="HHV237" s="132"/>
      <c r="HHW237" s="132"/>
      <c r="HHX237" s="132"/>
      <c r="HHY237" s="132"/>
      <c r="HHZ237" s="132"/>
      <c r="HIA237" s="132"/>
      <c r="HIB237" s="132"/>
      <c r="HIC237" s="132"/>
      <c r="HID237" s="132"/>
      <c r="HIE237" s="132"/>
      <c r="HIF237" s="132"/>
      <c r="HIG237" s="132"/>
      <c r="HIH237" s="132"/>
      <c r="HII237" s="132"/>
      <c r="HIJ237" s="132"/>
      <c r="HIK237" s="132"/>
      <c r="HIL237" s="132"/>
      <c r="HIM237" s="132"/>
      <c r="HIN237" s="132"/>
      <c r="HIO237" s="132"/>
      <c r="HIP237" s="132"/>
      <c r="HIQ237" s="132"/>
      <c r="HIR237" s="132"/>
      <c r="HIS237" s="132"/>
      <c r="HIT237" s="132"/>
      <c r="HIU237" s="132"/>
      <c r="HIV237" s="132"/>
      <c r="HIW237" s="132"/>
      <c r="HIX237" s="132"/>
      <c r="HIY237" s="132"/>
      <c r="HIZ237" s="132"/>
      <c r="HJA237" s="132"/>
      <c r="HJB237" s="132"/>
      <c r="HJC237" s="132"/>
      <c r="HJD237" s="132"/>
      <c r="HJE237" s="132"/>
      <c r="HJF237" s="132"/>
      <c r="HJG237" s="132"/>
      <c r="HJH237" s="132"/>
      <c r="HJI237" s="132"/>
      <c r="HJJ237" s="132"/>
      <c r="HJK237" s="132"/>
      <c r="HJL237" s="132"/>
      <c r="HJM237" s="132"/>
      <c r="HJN237" s="132"/>
      <c r="HJO237" s="132"/>
      <c r="HJP237" s="132"/>
      <c r="HJQ237" s="132"/>
      <c r="HJR237" s="132"/>
      <c r="HJS237" s="132"/>
      <c r="HJT237" s="132"/>
      <c r="HJU237" s="132"/>
      <c r="HJV237" s="132"/>
      <c r="HJW237" s="132"/>
      <c r="HJX237" s="132"/>
      <c r="HJY237" s="132"/>
      <c r="HJZ237" s="132"/>
      <c r="HKA237" s="132"/>
      <c r="HKB237" s="132"/>
      <c r="HKC237" s="132"/>
      <c r="HKD237" s="132"/>
      <c r="HKE237" s="132"/>
      <c r="HKF237" s="132"/>
      <c r="HKG237" s="132"/>
      <c r="HKH237" s="132"/>
      <c r="HKI237" s="132"/>
      <c r="HKJ237" s="132"/>
      <c r="HKK237" s="132"/>
      <c r="HKL237" s="132"/>
      <c r="HKM237" s="132"/>
      <c r="HKN237" s="132"/>
      <c r="HKO237" s="132"/>
      <c r="HKP237" s="132"/>
      <c r="HKQ237" s="132"/>
      <c r="HKR237" s="132"/>
      <c r="HKS237" s="132"/>
      <c r="HKT237" s="132"/>
      <c r="HKU237" s="132"/>
      <c r="HKV237" s="132"/>
      <c r="HKW237" s="132"/>
      <c r="HKX237" s="132"/>
      <c r="HKY237" s="132"/>
      <c r="HKZ237" s="132"/>
      <c r="HLA237" s="132"/>
      <c r="HLB237" s="132"/>
      <c r="HLC237" s="132"/>
      <c r="HLD237" s="132"/>
      <c r="HLE237" s="132"/>
      <c r="HLF237" s="132"/>
      <c r="HLG237" s="132"/>
      <c r="HLH237" s="132"/>
      <c r="HLI237" s="132"/>
      <c r="HLJ237" s="132"/>
      <c r="HLK237" s="132"/>
      <c r="HLL237" s="132"/>
      <c r="HLM237" s="132"/>
      <c r="HLN237" s="132"/>
      <c r="HLO237" s="132"/>
      <c r="HLP237" s="132"/>
      <c r="HLQ237" s="132"/>
      <c r="HLR237" s="132"/>
      <c r="HLS237" s="132"/>
      <c r="HLT237" s="132"/>
      <c r="HLU237" s="132"/>
      <c r="HLV237" s="132"/>
      <c r="HLW237" s="132"/>
      <c r="HLX237" s="132"/>
      <c r="HLY237" s="132"/>
      <c r="HLZ237" s="132"/>
      <c r="HMA237" s="132"/>
      <c r="HMB237" s="132"/>
      <c r="HMC237" s="132"/>
      <c r="HMD237" s="132"/>
      <c r="HME237" s="132"/>
      <c r="HMF237" s="132"/>
      <c r="HMG237" s="132"/>
      <c r="HMH237" s="132"/>
      <c r="HMI237" s="132"/>
      <c r="HMJ237" s="132"/>
      <c r="HMK237" s="132"/>
      <c r="HML237" s="132"/>
      <c r="HMM237" s="132"/>
      <c r="HMN237" s="132"/>
      <c r="HMO237" s="132"/>
      <c r="HMP237" s="132"/>
      <c r="HMQ237" s="132"/>
      <c r="HMR237" s="132"/>
      <c r="HMS237" s="132"/>
      <c r="HMT237" s="132"/>
      <c r="HMU237" s="132"/>
      <c r="HMV237" s="132"/>
      <c r="HMW237" s="132"/>
      <c r="HMX237" s="132"/>
      <c r="HMY237" s="132"/>
      <c r="HMZ237" s="132"/>
      <c r="HNA237" s="132"/>
      <c r="HNB237" s="132"/>
      <c r="HNC237" s="132"/>
      <c r="HND237" s="132"/>
      <c r="HNE237" s="132"/>
      <c r="HNF237" s="132"/>
      <c r="HNG237" s="132"/>
      <c r="HNH237" s="132"/>
      <c r="HNI237" s="132"/>
      <c r="HNJ237" s="132"/>
      <c r="HNK237" s="132"/>
      <c r="HNL237" s="132"/>
      <c r="HNM237" s="132"/>
      <c r="HNN237" s="132"/>
      <c r="HNO237" s="132"/>
      <c r="HNP237" s="132"/>
      <c r="HNQ237" s="132"/>
      <c r="HNR237" s="132"/>
      <c r="HNS237" s="132"/>
      <c r="HNT237" s="132"/>
      <c r="HNU237" s="132"/>
      <c r="HNV237" s="132"/>
      <c r="HNW237" s="132"/>
      <c r="HNX237" s="132"/>
      <c r="HNY237" s="132"/>
      <c r="HNZ237" s="132"/>
      <c r="HOA237" s="132"/>
      <c r="HOB237" s="132"/>
      <c r="HOC237" s="132"/>
      <c r="HOD237" s="132"/>
      <c r="HOE237" s="132"/>
      <c r="HOF237" s="132"/>
      <c r="HOG237" s="132"/>
      <c r="HOH237" s="132"/>
      <c r="HOI237" s="132"/>
      <c r="HOJ237" s="132"/>
      <c r="HOK237" s="132"/>
      <c r="HOL237" s="132"/>
      <c r="HOM237" s="132"/>
      <c r="HON237" s="132"/>
      <c r="HOO237" s="132"/>
      <c r="HOP237" s="132"/>
      <c r="HOQ237" s="132"/>
      <c r="HOR237" s="132"/>
      <c r="HOS237" s="132"/>
      <c r="HOT237" s="132"/>
      <c r="HOU237" s="132"/>
      <c r="HOV237" s="132"/>
      <c r="HOW237" s="132"/>
      <c r="HOX237" s="132"/>
      <c r="HOY237" s="132"/>
      <c r="HOZ237" s="132"/>
      <c r="HPA237" s="132"/>
      <c r="HPB237" s="132"/>
      <c r="HPC237" s="132"/>
      <c r="HPD237" s="132"/>
      <c r="HPE237" s="132"/>
      <c r="HPF237" s="132"/>
      <c r="HPG237" s="132"/>
      <c r="HPH237" s="132"/>
      <c r="HPI237" s="132"/>
      <c r="HPJ237" s="132"/>
      <c r="HPK237" s="132"/>
      <c r="HPL237" s="132"/>
      <c r="HPM237" s="132"/>
      <c r="HPN237" s="132"/>
      <c r="HPO237" s="132"/>
      <c r="HPP237" s="132"/>
      <c r="HPQ237" s="132"/>
      <c r="HPR237" s="132"/>
      <c r="HPS237" s="132"/>
      <c r="HPT237" s="132"/>
      <c r="HPU237" s="132"/>
      <c r="HPV237" s="132"/>
      <c r="HPW237" s="132"/>
      <c r="HPX237" s="132"/>
      <c r="HPY237" s="132"/>
      <c r="HPZ237" s="132"/>
      <c r="HQA237" s="132"/>
      <c r="HQB237" s="132"/>
      <c r="HQC237" s="132"/>
      <c r="HQD237" s="132"/>
      <c r="HQE237" s="132"/>
      <c r="HQF237" s="132"/>
      <c r="HQG237" s="132"/>
      <c r="HQH237" s="132"/>
      <c r="HQI237" s="132"/>
      <c r="HQJ237" s="132"/>
      <c r="HQK237" s="132"/>
      <c r="HQL237" s="132"/>
      <c r="HQM237" s="132"/>
      <c r="HQN237" s="132"/>
      <c r="HQO237" s="132"/>
      <c r="HQP237" s="132"/>
      <c r="HQQ237" s="132"/>
      <c r="HQR237" s="132"/>
      <c r="HQS237" s="132"/>
      <c r="HQT237" s="132"/>
      <c r="HQU237" s="132"/>
      <c r="HQV237" s="132"/>
      <c r="HQW237" s="132"/>
      <c r="HQX237" s="132"/>
      <c r="HQY237" s="132"/>
      <c r="HQZ237" s="132"/>
      <c r="HRA237" s="132"/>
      <c r="HRB237" s="132"/>
      <c r="HRC237" s="132"/>
      <c r="HRD237" s="132"/>
      <c r="HRE237" s="132"/>
      <c r="HRF237" s="132"/>
      <c r="HRG237" s="132"/>
      <c r="HRH237" s="132"/>
      <c r="HRI237" s="132"/>
      <c r="HRJ237" s="132"/>
      <c r="HRK237" s="132"/>
      <c r="HRL237" s="132"/>
      <c r="HRM237" s="132"/>
      <c r="HRN237" s="132"/>
      <c r="HRO237" s="132"/>
      <c r="HRP237" s="132"/>
      <c r="HRQ237" s="132"/>
      <c r="HRR237" s="132"/>
      <c r="HRS237" s="132"/>
      <c r="HRT237" s="132"/>
      <c r="HRU237" s="132"/>
      <c r="HRV237" s="132"/>
      <c r="HRW237" s="132"/>
      <c r="HRX237" s="132"/>
      <c r="HRY237" s="132"/>
      <c r="HRZ237" s="132"/>
      <c r="HSA237" s="132"/>
      <c r="HSB237" s="132"/>
      <c r="HSC237" s="132"/>
      <c r="HSD237" s="132"/>
      <c r="HSE237" s="132"/>
      <c r="HSF237" s="132"/>
      <c r="HSG237" s="132"/>
      <c r="HSH237" s="132"/>
      <c r="HSI237" s="132"/>
      <c r="HSJ237" s="132"/>
      <c r="HSK237" s="132"/>
      <c r="HSL237" s="132"/>
      <c r="HSM237" s="132"/>
      <c r="HSN237" s="132"/>
      <c r="HSO237" s="132"/>
      <c r="HSP237" s="132"/>
      <c r="HSQ237" s="132"/>
      <c r="HSR237" s="132"/>
      <c r="HSS237" s="132"/>
      <c r="HST237" s="132"/>
      <c r="HSU237" s="132"/>
      <c r="HSV237" s="132"/>
      <c r="HSW237" s="132"/>
      <c r="HSX237" s="132"/>
      <c r="HSY237" s="132"/>
      <c r="HSZ237" s="132"/>
      <c r="HTA237" s="132"/>
      <c r="HTB237" s="132"/>
      <c r="HTC237" s="132"/>
      <c r="HTD237" s="132"/>
      <c r="HTE237" s="132"/>
      <c r="HTF237" s="132"/>
      <c r="HTG237" s="132"/>
      <c r="HTH237" s="132"/>
      <c r="HTI237" s="132"/>
      <c r="HTJ237" s="132"/>
      <c r="HTK237" s="132"/>
      <c r="HTL237" s="132"/>
      <c r="HTM237" s="132"/>
      <c r="HTN237" s="132"/>
      <c r="HTO237" s="132"/>
      <c r="HTP237" s="132"/>
      <c r="HTQ237" s="132"/>
      <c r="HTR237" s="132"/>
      <c r="HTS237" s="132"/>
      <c r="HTT237" s="132"/>
      <c r="HTU237" s="132"/>
      <c r="HTV237" s="132"/>
      <c r="HTW237" s="132"/>
      <c r="HTX237" s="132"/>
      <c r="HTY237" s="132"/>
      <c r="HTZ237" s="132"/>
      <c r="HUA237" s="132"/>
      <c r="HUB237" s="132"/>
      <c r="HUC237" s="132"/>
      <c r="HUD237" s="132"/>
      <c r="HUE237" s="132"/>
      <c r="HUF237" s="132"/>
      <c r="HUG237" s="132"/>
      <c r="HUH237" s="132"/>
      <c r="HUI237" s="132"/>
      <c r="HUJ237" s="132"/>
      <c r="HUK237" s="132"/>
      <c r="HUL237" s="132"/>
      <c r="HUM237" s="132"/>
      <c r="HUN237" s="132"/>
      <c r="HUO237" s="132"/>
      <c r="HUP237" s="132"/>
      <c r="HUQ237" s="132"/>
      <c r="HUR237" s="132"/>
      <c r="HUS237" s="132"/>
      <c r="HUT237" s="132"/>
      <c r="HUU237" s="132"/>
      <c r="HUV237" s="132"/>
      <c r="HUW237" s="132"/>
      <c r="HUX237" s="132"/>
      <c r="HUY237" s="132"/>
      <c r="HUZ237" s="132"/>
      <c r="HVA237" s="132"/>
      <c r="HVB237" s="132"/>
      <c r="HVC237" s="132"/>
      <c r="HVD237" s="132"/>
      <c r="HVE237" s="132"/>
      <c r="HVF237" s="132"/>
      <c r="HVG237" s="132"/>
      <c r="HVH237" s="132"/>
      <c r="HVI237" s="132"/>
      <c r="HVJ237" s="132"/>
      <c r="HVK237" s="132"/>
      <c r="HVL237" s="132"/>
      <c r="HVM237" s="132"/>
      <c r="HVN237" s="132"/>
      <c r="HVO237" s="132"/>
      <c r="HVP237" s="132"/>
      <c r="HVQ237" s="132"/>
      <c r="HVR237" s="132"/>
      <c r="HVS237" s="132"/>
      <c r="HVT237" s="132"/>
      <c r="HVU237" s="132"/>
      <c r="HVV237" s="132"/>
      <c r="HVW237" s="132"/>
      <c r="HVX237" s="132"/>
      <c r="HVY237" s="132"/>
      <c r="HVZ237" s="132"/>
      <c r="HWA237" s="132"/>
      <c r="HWB237" s="132"/>
      <c r="HWC237" s="132"/>
      <c r="HWD237" s="132"/>
      <c r="HWE237" s="132"/>
      <c r="HWF237" s="132"/>
      <c r="HWG237" s="132"/>
      <c r="HWH237" s="132"/>
      <c r="HWI237" s="132"/>
      <c r="HWJ237" s="132"/>
      <c r="HWK237" s="132"/>
      <c r="HWL237" s="132"/>
      <c r="HWM237" s="132"/>
      <c r="HWN237" s="132"/>
      <c r="HWO237" s="132"/>
      <c r="HWP237" s="132"/>
      <c r="HWQ237" s="132"/>
      <c r="HWR237" s="132"/>
      <c r="HWS237" s="132"/>
      <c r="HWT237" s="132"/>
      <c r="HWU237" s="132"/>
      <c r="HWV237" s="132"/>
      <c r="HWW237" s="132"/>
      <c r="HWX237" s="132"/>
      <c r="HWY237" s="132"/>
      <c r="HWZ237" s="132"/>
      <c r="HXA237" s="132"/>
      <c r="HXB237" s="132"/>
      <c r="HXC237" s="132"/>
      <c r="HXD237" s="132"/>
      <c r="HXE237" s="132"/>
      <c r="HXF237" s="132"/>
      <c r="HXG237" s="132"/>
      <c r="HXH237" s="132"/>
      <c r="HXI237" s="132"/>
      <c r="HXJ237" s="132"/>
      <c r="HXK237" s="132"/>
      <c r="HXL237" s="132"/>
      <c r="HXM237" s="132"/>
      <c r="HXN237" s="132"/>
      <c r="HXO237" s="132"/>
      <c r="HXP237" s="132"/>
      <c r="HXQ237" s="132"/>
      <c r="HXR237" s="132"/>
      <c r="HXS237" s="132"/>
      <c r="HXT237" s="132"/>
      <c r="HXU237" s="132"/>
      <c r="HXV237" s="132"/>
      <c r="HXW237" s="132"/>
      <c r="HXX237" s="132"/>
      <c r="HXY237" s="132"/>
      <c r="HXZ237" s="132"/>
      <c r="HYA237" s="132"/>
      <c r="HYB237" s="132"/>
      <c r="HYC237" s="132"/>
      <c r="HYD237" s="132"/>
      <c r="HYE237" s="132"/>
      <c r="HYF237" s="132"/>
      <c r="HYG237" s="132"/>
      <c r="HYH237" s="132"/>
      <c r="HYI237" s="132"/>
      <c r="HYJ237" s="132"/>
      <c r="HYK237" s="132"/>
      <c r="HYL237" s="132"/>
      <c r="HYM237" s="132"/>
      <c r="HYN237" s="132"/>
      <c r="HYO237" s="132"/>
      <c r="HYP237" s="132"/>
      <c r="HYQ237" s="132"/>
      <c r="HYR237" s="132"/>
      <c r="HYS237" s="132"/>
      <c r="HYT237" s="132"/>
      <c r="HYU237" s="132"/>
      <c r="HYV237" s="132"/>
      <c r="HYW237" s="132"/>
      <c r="HYX237" s="132"/>
      <c r="HYY237" s="132"/>
      <c r="HYZ237" s="132"/>
      <c r="HZA237" s="132"/>
      <c r="HZB237" s="132"/>
      <c r="HZC237" s="132"/>
      <c r="HZD237" s="132"/>
      <c r="HZE237" s="132"/>
      <c r="HZF237" s="132"/>
      <c r="HZG237" s="132"/>
      <c r="HZH237" s="132"/>
      <c r="HZI237" s="132"/>
      <c r="HZJ237" s="132"/>
      <c r="HZK237" s="132"/>
      <c r="HZL237" s="132"/>
      <c r="HZM237" s="132"/>
      <c r="HZN237" s="132"/>
      <c r="HZO237" s="132"/>
      <c r="HZP237" s="132"/>
      <c r="HZQ237" s="132"/>
      <c r="HZR237" s="132"/>
      <c r="HZS237" s="132"/>
      <c r="HZT237" s="132"/>
      <c r="HZU237" s="132"/>
      <c r="HZV237" s="132"/>
      <c r="HZW237" s="132"/>
      <c r="HZX237" s="132"/>
      <c r="HZY237" s="132"/>
      <c r="HZZ237" s="132"/>
      <c r="IAA237" s="132"/>
      <c r="IAB237" s="132"/>
      <c r="IAC237" s="132"/>
      <c r="IAD237" s="132"/>
      <c r="IAE237" s="132"/>
      <c r="IAF237" s="132"/>
      <c r="IAG237" s="132"/>
      <c r="IAH237" s="132"/>
      <c r="IAI237" s="132"/>
      <c r="IAJ237" s="132"/>
      <c r="IAK237" s="132"/>
      <c r="IAL237" s="132"/>
      <c r="IAM237" s="132"/>
      <c r="IAN237" s="132"/>
      <c r="IAO237" s="132"/>
      <c r="IAP237" s="132"/>
      <c r="IAQ237" s="132"/>
      <c r="IAR237" s="132"/>
      <c r="IAS237" s="132"/>
      <c r="IAT237" s="132"/>
      <c r="IAU237" s="132"/>
      <c r="IAV237" s="132"/>
      <c r="IAW237" s="132"/>
      <c r="IAX237" s="132"/>
      <c r="IAY237" s="132"/>
      <c r="IAZ237" s="132"/>
      <c r="IBA237" s="132"/>
      <c r="IBB237" s="132"/>
      <c r="IBC237" s="132"/>
      <c r="IBD237" s="132"/>
      <c r="IBE237" s="132"/>
      <c r="IBF237" s="132"/>
      <c r="IBG237" s="132"/>
      <c r="IBH237" s="132"/>
      <c r="IBI237" s="132"/>
      <c r="IBJ237" s="132"/>
      <c r="IBK237" s="132"/>
      <c r="IBL237" s="132"/>
      <c r="IBM237" s="132"/>
      <c r="IBN237" s="132"/>
      <c r="IBO237" s="132"/>
      <c r="IBP237" s="132"/>
      <c r="IBQ237" s="132"/>
      <c r="IBR237" s="132"/>
      <c r="IBS237" s="132"/>
      <c r="IBT237" s="132"/>
      <c r="IBU237" s="132"/>
      <c r="IBV237" s="132"/>
      <c r="IBW237" s="132"/>
      <c r="IBX237" s="132"/>
      <c r="IBY237" s="132"/>
      <c r="IBZ237" s="132"/>
      <c r="ICA237" s="132"/>
      <c r="ICB237" s="132"/>
      <c r="ICC237" s="132"/>
      <c r="ICD237" s="132"/>
      <c r="ICE237" s="132"/>
      <c r="ICF237" s="132"/>
      <c r="ICG237" s="132"/>
      <c r="ICH237" s="132"/>
      <c r="ICI237" s="132"/>
      <c r="ICJ237" s="132"/>
      <c r="ICK237" s="132"/>
      <c r="ICL237" s="132"/>
      <c r="ICM237" s="132"/>
      <c r="ICN237" s="132"/>
      <c r="ICO237" s="132"/>
      <c r="ICP237" s="132"/>
      <c r="ICQ237" s="132"/>
      <c r="ICR237" s="132"/>
      <c r="ICS237" s="132"/>
      <c r="ICT237" s="132"/>
      <c r="ICU237" s="132"/>
      <c r="ICV237" s="132"/>
      <c r="ICW237" s="132"/>
      <c r="ICX237" s="132"/>
      <c r="ICY237" s="132"/>
      <c r="ICZ237" s="132"/>
      <c r="IDA237" s="132"/>
      <c r="IDB237" s="132"/>
      <c r="IDC237" s="132"/>
      <c r="IDD237" s="132"/>
      <c r="IDE237" s="132"/>
      <c r="IDF237" s="132"/>
      <c r="IDG237" s="132"/>
      <c r="IDH237" s="132"/>
      <c r="IDI237" s="132"/>
      <c r="IDJ237" s="132"/>
      <c r="IDK237" s="132"/>
      <c r="IDL237" s="132"/>
      <c r="IDM237" s="132"/>
      <c r="IDN237" s="132"/>
      <c r="IDO237" s="132"/>
      <c r="IDP237" s="132"/>
      <c r="IDQ237" s="132"/>
      <c r="IDR237" s="132"/>
      <c r="IDS237" s="132"/>
      <c r="IDT237" s="132"/>
      <c r="IDU237" s="132"/>
      <c r="IDV237" s="132"/>
      <c r="IDW237" s="132"/>
      <c r="IDX237" s="132"/>
      <c r="IDY237" s="132"/>
      <c r="IDZ237" s="132"/>
      <c r="IEA237" s="132"/>
      <c r="IEB237" s="132"/>
      <c r="IEC237" s="132"/>
      <c r="IED237" s="132"/>
      <c r="IEE237" s="132"/>
      <c r="IEF237" s="132"/>
      <c r="IEG237" s="132"/>
      <c r="IEH237" s="132"/>
      <c r="IEI237" s="132"/>
      <c r="IEJ237" s="132"/>
      <c r="IEK237" s="132"/>
      <c r="IEL237" s="132"/>
      <c r="IEM237" s="132"/>
      <c r="IEN237" s="132"/>
      <c r="IEO237" s="132"/>
      <c r="IEP237" s="132"/>
      <c r="IEQ237" s="132"/>
      <c r="IER237" s="132"/>
      <c r="IES237" s="132"/>
      <c r="IET237" s="132"/>
      <c r="IEU237" s="132"/>
      <c r="IEV237" s="132"/>
      <c r="IEW237" s="132"/>
      <c r="IEX237" s="132"/>
      <c r="IEY237" s="132"/>
      <c r="IEZ237" s="132"/>
      <c r="IFA237" s="132"/>
      <c r="IFB237" s="132"/>
      <c r="IFC237" s="132"/>
      <c r="IFD237" s="132"/>
      <c r="IFE237" s="132"/>
      <c r="IFF237" s="132"/>
      <c r="IFG237" s="132"/>
      <c r="IFH237" s="132"/>
      <c r="IFI237" s="132"/>
      <c r="IFJ237" s="132"/>
      <c r="IFK237" s="132"/>
      <c r="IFL237" s="132"/>
      <c r="IFM237" s="132"/>
      <c r="IFN237" s="132"/>
      <c r="IFO237" s="132"/>
      <c r="IFP237" s="132"/>
      <c r="IFQ237" s="132"/>
      <c r="IFR237" s="132"/>
      <c r="IFS237" s="132"/>
      <c r="IFT237" s="132"/>
      <c r="IFU237" s="132"/>
      <c r="IFV237" s="132"/>
      <c r="IFW237" s="132"/>
      <c r="IFX237" s="132"/>
      <c r="IFY237" s="132"/>
      <c r="IFZ237" s="132"/>
      <c r="IGA237" s="132"/>
      <c r="IGB237" s="132"/>
      <c r="IGC237" s="132"/>
      <c r="IGD237" s="132"/>
      <c r="IGE237" s="132"/>
      <c r="IGF237" s="132"/>
      <c r="IGG237" s="132"/>
      <c r="IGH237" s="132"/>
      <c r="IGI237" s="132"/>
      <c r="IGJ237" s="132"/>
      <c r="IGK237" s="132"/>
      <c r="IGL237" s="132"/>
      <c r="IGM237" s="132"/>
      <c r="IGN237" s="132"/>
      <c r="IGO237" s="132"/>
      <c r="IGP237" s="132"/>
      <c r="IGQ237" s="132"/>
      <c r="IGR237" s="132"/>
      <c r="IGS237" s="132"/>
      <c r="IGT237" s="132"/>
      <c r="IGU237" s="132"/>
      <c r="IGV237" s="132"/>
      <c r="IGW237" s="132"/>
      <c r="IGX237" s="132"/>
      <c r="IGY237" s="132"/>
      <c r="IGZ237" s="132"/>
      <c r="IHA237" s="132"/>
      <c r="IHB237" s="132"/>
      <c r="IHC237" s="132"/>
      <c r="IHD237" s="132"/>
      <c r="IHE237" s="132"/>
      <c r="IHF237" s="132"/>
      <c r="IHG237" s="132"/>
      <c r="IHH237" s="132"/>
      <c r="IHI237" s="132"/>
      <c r="IHJ237" s="132"/>
      <c r="IHK237" s="132"/>
      <c r="IHL237" s="132"/>
      <c r="IHM237" s="132"/>
      <c r="IHN237" s="132"/>
      <c r="IHO237" s="132"/>
      <c r="IHP237" s="132"/>
      <c r="IHQ237" s="132"/>
      <c r="IHR237" s="132"/>
      <c r="IHS237" s="132"/>
      <c r="IHT237" s="132"/>
      <c r="IHU237" s="132"/>
      <c r="IHV237" s="132"/>
      <c r="IHW237" s="132"/>
      <c r="IHX237" s="132"/>
      <c r="IHY237" s="132"/>
      <c r="IHZ237" s="132"/>
      <c r="IIA237" s="132"/>
      <c r="IIB237" s="132"/>
      <c r="IIC237" s="132"/>
      <c r="IID237" s="132"/>
      <c r="IIE237" s="132"/>
      <c r="IIF237" s="132"/>
      <c r="IIG237" s="132"/>
      <c r="IIH237" s="132"/>
      <c r="III237" s="132"/>
      <c r="IIJ237" s="132"/>
      <c r="IIK237" s="132"/>
      <c r="IIL237" s="132"/>
      <c r="IIM237" s="132"/>
      <c r="IIN237" s="132"/>
      <c r="IIO237" s="132"/>
      <c r="IIP237" s="132"/>
      <c r="IIQ237" s="132"/>
      <c r="IIR237" s="132"/>
      <c r="IIS237" s="132"/>
      <c r="IIT237" s="132"/>
      <c r="IIU237" s="132"/>
      <c r="IIV237" s="132"/>
      <c r="IIW237" s="132"/>
      <c r="IIX237" s="132"/>
      <c r="IIY237" s="132"/>
      <c r="IIZ237" s="132"/>
      <c r="IJA237" s="132"/>
      <c r="IJB237" s="132"/>
      <c r="IJC237" s="132"/>
      <c r="IJD237" s="132"/>
      <c r="IJE237" s="132"/>
      <c r="IJF237" s="132"/>
      <c r="IJG237" s="132"/>
      <c r="IJH237" s="132"/>
      <c r="IJI237" s="132"/>
      <c r="IJJ237" s="132"/>
      <c r="IJK237" s="132"/>
      <c r="IJL237" s="132"/>
      <c r="IJM237" s="132"/>
      <c r="IJN237" s="132"/>
      <c r="IJO237" s="132"/>
      <c r="IJP237" s="132"/>
      <c r="IJQ237" s="132"/>
      <c r="IJR237" s="132"/>
      <c r="IJS237" s="132"/>
      <c r="IJT237" s="132"/>
      <c r="IJU237" s="132"/>
      <c r="IJV237" s="132"/>
      <c r="IJW237" s="132"/>
      <c r="IJX237" s="132"/>
      <c r="IJY237" s="132"/>
      <c r="IJZ237" s="132"/>
      <c r="IKA237" s="132"/>
      <c r="IKB237" s="132"/>
      <c r="IKC237" s="132"/>
      <c r="IKD237" s="132"/>
      <c r="IKE237" s="132"/>
      <c r="IKF237" s="132"/>
      <c r="IKG237" s="132"/>
      <c r="IKH237" s="132"/>
      <c r="IKI237" s="132"/>
      <c r="IKJ237" s="132"/>
      <c r="IKK237" s="132"/>
      <c r="IKL237" s="132"/>
      <c r="IKM237" s="132"/>
      <c r="IKN237" s="132"/>
      <c r="IKO237" s="132"/>
      <c r="IKP237" s="132"/>
      <c r="IKQ237" s="132"/>
      <c r="IKR237" s="132"/>
      <c r="IKS237" s="132"/>
      <c r="IKT237" s="132"/>
      <c r="IKU237" s="132"/>
      <c r="IKV237" s="132"/>
      <c r="IKW237" s="132"/>
      <c r="IKX237" s="132"/>
      <c r="IKY237" s="132"/>
      <c r="IKZ237" s="132"/>
      <c r="ILA237" s="132"/>
      <c r="ILB237" s="132"/>
      <c r="ILC237" s="132"/>
      <c r="ILD237" s="132"/>
      <c r="ILE237" s="132"/>
      <c r="ILF237" s="132"/>
      <c r="ILG237" s="132"/>
      <c r="ILH237" s="132"/>
      <c r="ILI237" s="132"/>
      <c r="ILJ237" s="132"/>
      <c r="ILK237" s="132"/>
      <c r="ILL237" s="132"/>
      <c r="ILM237" s="132"/>
      <c r="ILN237" s="132"/>
      <c r="ILO237" s="132"/>
      <c r="ILP237" s="132"/>
      <c r="ILQ237" s="132"/>
      <c r="ILR237" s="132"/>
      <c r="ILS237" s="132"/>
      <c r="ILT237" s="132"/>
      <c r="ILU237" s="132"/>
      <c r="ILV237" s="132"/>
      <c r="ILW237" s="132"/>
      <c r="ILX237" s="132"/>
      <c r="ILY237" s="132"/>
      <c r="ILZ237" s="132"/>
      <c r="IMA237" s="132"/>
      <c r="IMB237" s="132"/>
      <c r="IMC237" s="132"/>
      <c r="IMD237" s="132"/>
      <c r="IME237" s="132"/>
      <c r="IMF237" s="132"/>
      <c r="IMG237" s="132"/>
      <c r="IMH237" s="132"/>
      <c r="IMI237" s="132"/>
      <c r="IMJ237" s="132"/>
      <c r="IMK237" s="132"/>
      <c r="IML237" s="132"/>
      <c r="IMM237" s="132"/>
      <c r="IMN237" s="132"/>
      <c r="IMO237" s="132"/>
      <c r="IMP237" s="132"/>
      <c r="IMQ237" s="132"/>
      <c r="IMR237" s="132"/>
      <c r="IMS237" s="132"/>
      <c r="IMT237" s="132"/>
      <c r="IMU237" s="132"/>
      <c r="IMV237" s="132"/>
      <c r="IMW237" s="132"/>
      <c r="IMX237" s="132"/>
      <c r="IMY237" s="132"/>
      <c r="IMZ237" s="132"/>
      <c r="INA237" s="132"/>
      <c r="INB237" s="132"/>
      <c r="INC237" s="132"/>
      <c r="IND237" s="132"/>
      <c r="INE237" s="132"/>
      <c r="INF237" s="132"/>
      <c r="ING237" s="132"/>
      <c r="INH237" s="132"/>
      <c r="INI237" s="132"/>
      <c r="INJ237" s="132"/>
      <c r="INK237" s="132"/>
      <c r="INL237" s="132"/>
      <c r="INM237" s="132"/>
      <c r="INN237" s="132"/>
      <c r="INO237" s="132"/>
      <c r="INP237" s="132"/>
      <c r="INQ237" s="132"/>
      <c r="INR237" s="132"/>
      <c r="INS237" s="132"/>
      <c r="INT237" s="132"/>
      <c r="INU237" s="132"/>
      <c r="INV237" s="132"/>
      <c r="INW237" s="132"/>
      <c r="INX237" s="132"/>
      <c r="INY237" s="132"/>
      <c r="INZ237" s="132"/>
      <c r="IOA237" s="132"/>
      <c r="IOB237" s="132"/>
      <c r="IOC237" s="132"/>
      <c r="IOD237" s="132"/>
      <c r="IOE237" s="132"/>
      <c r="IOF237" s="132"/>
      <c r="IOG237" s="132"/>
      <c r="IOH237" s="132"/>
      <c r="IOI237" s="132"/>
      <c r="IOJ237" s="132"/>
      <c r="IOK237" s="132"/>
      <c r="IOL237" s="132"/>
      <c r="IOM237" s="132"/>
      <c r="ION237" s="132"/>
      <c r="IOO237" s="132"/>
      <c r="IOP237" s="132"/>
      <c r="IOQ237" s="132"/>
      <c r="IOR237" s="132"/>
      <c r="IOS237" s="132"/>
      <c r="IOT237" s="132"/>
      <c r="IOU237" s="132"/>
      <c r="IOV237" s="132"/>
      <c r="IOW237" s="132"/>
      <c r="IOX237" s="132"/>
      <c r="IOY237" s="132"/>
      <c r="IOZ237" s="132"/>
      <c r="IPA237" s="132"/>
      <c r="IPB237" s="132"/>
      <c r="IPC237" s="132"/>
      <c r="IPD237" s="132"/>
      <c r="IPE237" s="132"/>
      <c r="IPF237" s="132"/>
      <c r="IPG237" s="132"/>
      <c r="IPH237" s="132"/>
      <c r="IPI237" s="132"/>
      <c r="IPJ237" s="132"/>
      <c r="IPK237" s="132"/>
      <c r="IPL237" s="132"/>
      <c r="IPM237" s="132"/>
      <c r="IPN237" s="132"/>
      <c r="IPO237" s="132"/>
      <c r="IPP237" s="132"/>
      <c r="IPQ237" s="132"/>
      <c r="IPR237" s="132"/>
      <c r="IPS237" s="132"/>
      <c r="IPT237" s="132"/>
      <c r="IPU237" s="132"/>
      <c r="IPV237" s="132"/>
      <c r="IPW237" s="132"/>
      <c r="IPX237" s="132"/>
      <c r="IPY237" s="132"/>
      <c r="IPZ237" s="132"/>
      <c r="IQA237" s="132"/>
      <c r="IQB237" s="132"/>
      <c r="IQC237" s="132"/>
      <c r="IQD237" s="132"/>
      <c r="IQE237" s="132"/>
      <c r="IQF237" s="132"/>
      <c r="IQG237" s="132"/>
      <c r="IQH237" s="132"/>
      <c r="IQI237" s="132"/>
      <c r="IQJ237" s="132"/>
      <c r="IQK237" s="132"/>
      <c r="IQL237" s="132"/>
      <c r="IQM237" s="132"/>
      <c r="IQN237" s="132"/>
      <c r="IQO237" s="132"/>
      <c r="IQP237" s="132"/>
      <c r="IQQ237" s="132"/>
      <c r="IQR237" s="132"/>
      <c r="IQS237" s="132"/>
      <c r="IQT237" s="132"/>
      <c r="IQU237" s="132"/>
      <c r="IQV237" s="132"/>
      <c r="IQW237" s="132"/>
      <c r="IQX237" s="132"/>
      <c r="IQY237" s="132"/>
      <c r="IQZ237" s="132"/>
      <c r="IRA237" s="132"/>
      <c r="IRB237" s="132"/>
      <c r="IRC237" s="132"/>
      <c r="IRD237" s="132"/>
      <c r="IRE237" s="132"/>
      <c r="IRF237" s="132"/>
      <c r="IRG237" s="132"/>
      <c r="IRH237" s="132"/>
      <c r="IRI237" s="132"/>
      <c r="IRJ237" s="132"/>
      <c r="IRK237" s="132"/>
      <c r="IRL237" s="132"/>
      <c r="IRM237" s="132"/>
      <c r="IRN237" s="132"/>
      <c r="IRO237" s="132"/>
      <c r="IRP237" s="132"/>
      <c r="IRQ237" s="132"/>
      <c r="IRR237" s="132"/>
      <c r="IRS237" s="132"/>
      <c r="IRT237" s="132"/>
      <c r="IRU237" s="132"/>
      <c r="IRV237" s="132"/>
      <c r="IRW237" s="132"/>
      <c r="IRX237" s="132"/>
      <c r="IRY237" s="132"/>
      <c r="IRZ237" s="132"/>
      <c r="ISA237" s="132"/>
      <c r="ISB237" s="132"/>
      <c r="ISC237" s="132"/>
      <c r="ISD237" s="132"/>
      <c r="ISE237" s="132"/>
      <c r="ISF237" s="132"/>
      <c r="ISG237" s="132"/>
      <c r="ISH237" s="132"/>
      <c r="ISI237" s="132"/>
      <c r="ISJ237" s="132"/>
      <c r="ISK237" s="132"/>
      <c r="ISL237" s="132"/>
      <c r="ISM237" s="132"/>
      <c r="ISN237" s="132"/>
      <c r="ISO237" s="132"/>
      <c r="ISP237" s="132"/>
      <c r="ISQ237" s="132"/>
      <c r="ISR237" s="132"/>
      <c r="ISS237" s="132"/>
      <c r="IST237" s="132"/>
      <c r="ISU237" s="132"/>
      <c r="ISV237" s="132"/>
      <c r="ISW237" s="132"/>
      <c r="ISX237" s="132"/>
      <c r="ISY237" s="132"/>
      <c r="ISZ237" s="132"/>
      <c r="ITA237" s="132"/>
      <c r="ITB237" s="132"/>
      <c r="ITC237" s="132"/>
      <c r="ITD237" s="132"/>
      <c r="ITE237" s="132"/>
      <c r="ITF237" s="132"/>
      <c r="ITG237" s="132"/>
      <c r="ITH237" s="132"/>
      <c r="ITI237" s="132"/>
      <c r="ITJ237" s="132"/>
      <c r="ITK237" s="132"/>
      <c r="ITL237" s="132"/>
      <c r="ITM237" s="132"/>
      <c r="ITN237" s="132"/>
      <c r="ITO237" s="132"/>
      <c r="ITP237" s="132"/>
      <c r="ITQ237" s="132"/>
      <c r="ITR237" s="132"/>
      <c r="ITS237" s="132"/>
      <c r="ITT237" s="132"/>
      <c r="ITU237" s="132"/>
      <c r="ITV237" s="132"/>
      <c r="ITW237" s="132"/>
      <c r="ITX237" s="132"/>
      <c r="ITY237" s="132"/>
      <c r="ITZ237" s="132"/>
      <c r="IUA237" s="132"/>
      <c r="IUB237" s="132"/>
      <c r="IUC237" s="132"/>
      <c r="IUD237" s="132"/>
      <c r="IUE237" s="132"/>
      <c r="IUF237" s="132"/>
      <c r="IUG237" s="132"/>
      <c r="IUH237" s="132"/>
      <c r="IUI237" s="132"/>
      <c r="IUJ237" s="132"/>
      <c r="IUK237" s="132"/>
      <c r="IUL237" s="132"/>
      <c r="IUM237" s="132"/>
      <c r="IUN237" s="132"/>
      <c r="IUO237" s="132"/>
      <c r="IUP237" s="132"/>
      <c r="IUQ237" s="132"/>
      <c r="IUR237" s="132"/>
      <c r="IUS237" s="132"/>
      <c r="IUT237" s="132"/>
      <c r="IUU237" s="132"/>
      <c r="IUV237" s="132"/>
      <c r="IUW237" s="132"/>
      <c r="IUX237" s="132"/>
      <c r="IUY237" s="132"/>
      <c r="IUZ237" s="132"/>
      <c r="IVA237" s="132"/>
      <c r="IVB237" s="132"/>
      <c r="IVC237" s="132"/>
      <c r="IVD237" s="132"/>
      <c r="IVE237" s="132"/>
      <c r="IVF237" s="132"/>
      <c r="IVG237" s="132"/>
      <c r="IVH237" s="132"/>
      <c r="IVI237" s="132"/>
      <c r="IVJ237" s="132"/>
      <c r="IVK237" s="132"/>
      <c r="IVL237" s="132"/>
      <c r="IVM237" s="132"/>
      <c r="IVN237" s="132"/>
      <c r="IVO237" s="132"/>
      <c r="IVP237" s="132"/>
      <c r="IVQ237" s="132"/>
      <c r="IVR237" s="132"/>
      <c r="IVS237" s="132"/>
      <c r="IVT237" s="132"/>
      <c r="IVU237" s="132"/>
      <c r="IVV237" s="132"/>
      <c r="IVW237" s="132"/>
      <c r="IVX237" s="132"/>
      <c r="IVY237" s="132"/>
      <c r="IVZ237" s="132"/>
      <c r="IWA237" s="132"/>
      <c r="IWB237" s="132"/>
      <c r="IWC237" s="132"/>
      <c r="IWD237" s="132"/>
      <c r="IWE237" s="132"/>
      <c r="IWF237" s="132"/>
      <c r="IWG237" s="132"/>
      <c r="IWH237" s="132"/>
      <c r="IWI237" s="132"/>
      <c r="IWJ237" s="132"/>
      <c r="IWK237" s="132"/>
      <c r="IWL237" s="132"/>
      <c r="IWM237" s="132"/>
      <c r="IWN237" s="132"/>
      <c r="IWO237" s="132"/>
      <c r="IWP237" s="132"/>
      <c r="IWQ237" s="132"/>
      <c r="IWR237" s="132"/>
      <c r="IWS237" s="132"/>
      <c r="IWT237" s="132"/>
      <c r="IWU237" s="132"/>
      <c r="IWV237" s="132"/>
      <c r="IWW237" s="132"/>
      <c r="IWX237" s="132"/>
      <c r="IWY237" s="132"/>
      <c r="IWZ237" s="132"/>
      <c r="IXA237" s="132"/>
      <c r="IXB237" s="132"/>
      <c r="IXC237" s="132"/>
      <c r="IXD237" s="132"/>
      <c r="IXE237" s="132"/>
      <c r="IXF237" s="132"/>
      <c r="IXG237" s="132"/>
      <c r="IXH237" s="132"/>
      <c r="IXI237" s="132"/>
      <c r="IXJ237" s="132"/>
      <c r="IXK237" s="132"/>
      <c r="IXL237" s="132"/>
      <c r="IXM237" s="132"/>
      <c r="IXN237" s="132"/>
      <c r="IXO237" s="132"/>
      <c r="IXP237" s="132"/>
      <c r="IXQ237" s="132"/>
      <c r="IXR237" s="132"/>
      <c r="IXS237" s="132"/>
      <c r="IXT237" s="132"/>
      <c r="IXU237" s="132"/>
      <c r="IXV237" s="132"/>
      <c r="IXW237" s="132"/>
      <c r="IXX237" s="132"/>
      <c r="IXY237" s="132"/>
      <c r="IXZ237" s="132"/>
      <c r="IYA237" s="132"/>
      <c r="IYB237" s="132"/>
      <c r="IYC237" s="132"/>
      <c r="IYD237" s="132"/>
      <c r="IYE237" s="132"/>
      <c r="IYF237" s="132"/>
      <c r="IYG237" s="132"/>
      <c r="IYH237" s="132"/>
      <c r="IYI237" s="132"/>
      <c r="IYJ237" s="132"/>
      <c r="IYK237" s="132"/>
      <c r="IYL237" s="132"/>
      <c r="IYM237" s="132"/>
      <c r="IYN237" s="132"/>
      <c r="IYO237" s="132"/>
      <c r="IYP237" s="132"/>
      <c r="IYQ237" s="132"/>
      <c r="IYR237" s="132"/>
      <c r="IYS237" s="132"/>
      <c r="IYT237" s="132"/>
      <c r="IYU237" s="132"/>
      <c r="IYV237" s="132"/>
      <c r="IYW237" s="132"/>
      <c r="IYX237" s="132"/>
      <c r="IYY237" s="132"/>
      <c r="IYZ237" s="132"/>
      <c r="IZA237" s="132"/>
      <c r="IZB237" s="132"/>
      <c r="IZC237" s="132"/>
      <c r="IZD237" s="132"/>
      <c r="IZE237" s="132"/>
      <c r="IZF237" s="132"/>
      <c r="IZG237" s="132"/>
      <c r="IZH237" s="132"/>
      <c r="IZI237" s="132"/>
      <c r="IZJ237" s="132"/>
      <c r="IZK237" s="132"/>
      <c r="IZL237" s="132"/>
      <c r="IZM237" s="132"/>
      <c r="IZN237" s="132"/>
      <c r="IZO237" s="132"/>
      <c r="IZP237" s="132"/>
      <c r="IZQ237" s="132"/>
      <c r="IZR237" s="132"/>
      <c r="IZS237" s="132"/>
      <c r="IZT237" s="132"/>
      <c r="IZU237" s="132"/>
      <c r="IZV237" s="132"/>
      <c r="IZW237" s="132"/>
      <c r="IZX237" s="132"/>
      <c r="IZY237" s="132"/>
      <c r="IZZ237" s="132"/>
      <c r="JAA237" s="132"/>
      <c r="JAB237" s="132"/>
      <c r="JAC237" s="132"/>
      <c r="JAD237" s="132"/>
      <c r="JAE237" s="132"/>
      <c r="JAF237" s="132"/>
      <c r="JAG237" s="132"/>
      <c r="JAH237" s="132"/>
      <c r="JAI237" s="132"/>
      <c r="JAJ237" s="132"/>
      <c r="JAK237" s="132"/>
      <c r="JAL237" s="132"/>
      <c r="JAM237" s="132"/>
      <c r="JAN237" s="132"/>
      <c r="JAO237" s="132"/>
      <c r="JAP237" s="132"/>
      <c r="JAQ237" s="132"/>
      <c r="JAR237" s="132"/>
      <c r="JAS237" s="132"/>
      <c r="JAT237" s="132"/>
      <c r="JAU237" s="132"/>
      <c r="JAV237" s="132"/>
      <c r="JAW237" s="132"/>
      <c r="JAX237" s="132"/>
      <c r="JAY237" s="132"/>
      <c r="JAZ237" s="132"/>
      <c r="JBA237" s="132"/>
      <c r="JBB237" s="132"/>
      <c r="JBC237" s="132"/>
      <c r="JBD237" s="132"/>
      <c r="JBE237" s="132"/>
      <c r="JBF237" s="132"/>
      <c r="JBG237" s="132"/>
      <c r="JBH237" s="132"/>
      <c r="JBI237" s="132"/>
      <c r="JBJ237" s="132"/>
      <c r="JBK237" s="132"/>
      <c r="JBL237" s="132"/>
      <c r="JBM237" s="132"/>
      <c r="JBN237" s="132"/>
      <c r="JBO237" s="132"/>
      <c r="JBP237" s="132"/>
      <c r="JBQ237" s="132"/>
      <c r="JBR237" s="132"/>
      <c r="JBS237" s="132"/>
      <c r="JBT237" s="132"/>
      <c r="JBU237" s="132"/>
      <c r="JBV237" s="132"/>
      <c r="JBW237" s="132"/>
      <c r="JBX237" s="132"/>
      <c r="JBY237" s="132"/>
      <c r="JBZ237" s="132"/>
      <c r="JCA237" s="132"/>
      <c r="JCB237" s="132"/>
      <c r="JCC237" s="132"/>
      <c r="JCD237" s="132"/>
      <c r="JCE237" s="132"/>
      <c r="JCF237" s="132"/>
      <c r="JCG237" s="132"/>
      <c r="JCH237" s="132"/>
      <c r="JCI237" s="132"/>
      <c r="JCJ237" s="132"/>
      <c r="JCK237" s="132"/>
      <c r="JCL237" s="132"/>
      <c r="JCM237" s="132"/>
      <c r="JCN237" s="132"/>
      <c r="JCO237" s="132"/>
      <c r="JCP237" s="132"/>
      <c r="JCQ237" s="132"/>
      <c r="JCR237" s="132"/>
      <c r="JCS237" s="132"/>
      <c r="JCT237" s="132"/>
      <c r="JCU237" s="132"/>
      <c r="JCV237" s="132"/>
      <c r="JCW237" s="132"/>
      <c r="JCX237" s="132"/>
      <c r="JCY237" s="132"/>
      <c r="JCZ237" s="132"/>
      <c r="JDA237" s="132"/>
      <c r="JDB237" s="132"/>
      <c r="JDC237" s="132"/>
      <c r="JDD237" s="132"/>
      <c r="JDE237" s="132"/>
      <c r="JDF237" s="132"/>
      <c r="JDG237" s="132"/>
      <c r="JDH237" s="132"/>
      <c r="JDI237" s="132"/>
      <c r="JDJ237" s="132"/>
      <c r="JDK237" s="132"/>
      <c r="JDL237" s="132"/>
      <c r="JDM237" s="132"/>
      <c r="JDN237" s="132"/>
      <c r="JDO237" s="132"/>
      <c r="JDP237" s="132"/>
      <c r="JDQ237" s="132"/>
      <c r="JDR237" s="132"/>
      <c r="JDS237" s="132"/>
      <c r="JDT237" s="132"/>
      <c r="JDU237" s="132"/>
      <c r="JDV237" s="132"/>
      <c r="JDW237" s="132"/>
      <c r="JDX237" s="132"/>
      <c r="JDY237" s="132"/>
      <c r="JDZ237" s="132"/>
      <c r="JEA237" s="132"/>
      <c r="JEB237" s="132"/>
      <c r="JEC237" s="132"/>
      <c r="JED237" s="132"/>
      <c r="JEE237" s="132"/>
      <c r="JEF237" s="132"/>
      <c r="JEG237" s="132"/>
      <c r="JEH237" s="132"/>
      <c r="JEI237" s="132"/>
      <c r="JEJ237" s="132"/>
      <c r="JEK237" s="132"/>
      <c r="JEL237" s="132"/>
      <c r="JEM237" s="132"/>
      <c r="JEN237" s="132"/>
      <c r="JEO237" s="132"/>
      <c r="JEP237" s="132"/>
      <c r="JEQ237" s="132"/>
      <c r="JER237" s="132"/>
      <c r="JES237" s="132"/>
      <c r="JET237" s="132"/>
      <c r="JEU237" s="132"/>
      <c r="JEV237" s="132"/>
      <c r="JEW237" s="132"/>
      <c r="JEX237" s="132"/>
      <c r="JEY237" s="132"/>
      <c r="JEZ237" s="132"/>
      <c r="JFA237" s="132"/>
      <c r="JFB237" s="132"/>
      <c r="JFC237" s="132"/>
      <c r="JFD237" s="132"/>
      <c r="JFE237" s="132"/>
      <c r="JFF237" s="132"/>
      <c r="JFG237" s="132"/>
      <c r="JFH237" s="132"/>
      <c r="JFI237" s="132"/>
      <c r="JFJ237" s="132"/>
      <c r="JFK237" s="132"/>
      <c r="JFL237" s="132"/>
      <c r="JFM237" s="132"/>
      <c r="JFN237" s="132"/>
      <c r="JFO237" s="132"/>
      <c r="JFP237" s="132"/>
      <c r="JFQ237" s="132"/>
      <c r="JFR237" s="132"/>
      <c r="JFS237" s="132"/>
      <c r="JFT237" s="132"/>
      <c r="JFU237" s="132"/>
      <c r="JFV237" s="132"/>
      <c r="JFW237" s="132"/>
      <c r="JFX237" s="132"/>
      <c r="JFY237" s="132"/>
      <c r="JFZ237" s="132"/>
      <c r="JGA237" s="132"/>
      <c r="JGB237" s="132"/>
      <c r="JGC237" s="132"/>
      <c r="JGD237" s="132"/>
      <c r="JGE237" s="132"/>
      <c r="JGF237" s="132"/>
      <c r="JGG237" s="132"/>
      <c r="JGH237" s="132"/>
      <c r="JGI237" s="132"/>
      <c r="JGJ237" s="132"/>
      <c r="JGK237" s="132"/>
      <c r="JGL237" s="132"/>
      <c r="JGM237" s="132"/>
      <c r="JGN237" s="132"/>
      <c r="JGO237" s="132"/>
      <c r="JGP237" s="132"/>
      <c r="JGQ237" s="132"/>
      <c r="JGR237" s="132"/>
      <c r="JGS237" s="132"/>
      <c r="JGT237" s="132"/>
      <c r="JGU237" s="132"/>
      <c r="JGV237" s="132"/>
      <c r="JGW237" s="132"/>
      <c r="JGX237" s="132"/>
      <c r="JGY237" s="132"/>
      <c r="JGZ237" s="132"/>
      <c r="JHA237" s="132"/>
      <c r="JHB237" s="132"/>
      <c r="JHC237" s="132"/>
      <c r="JHD237" s="132"/>
      <c r="JHE237" s="132"/>
      <c r="JHF237" s="132"/>
      <c r="JHG237" s="132"/>
      <c r="JHH237" s="132"/>
      <c r="JHI237" s="132"/>
      <c r="JHJ237" s="132"/>
      <c r="JHK237" s="132"/>
      <c r="JHL237" s="132"/>
      <c r="JHM237" s="132"/>
      <c r="JHN237" s="132"/>
      <c r="JHO237" s="132"/>
      <c r="JHP237" s="132"/>
      <c r="JHQ237" s="132"/>
      <c r="JHR237" s="132"/>
      <c r="JHS237" s="132"/>
      <c r="JHT237" s="132"/>
      <c r="JHU237" s="132"/>
      <c r="JHV237" s="132"/>
      <c r="JHW237" s="132"/>
      <c r="JHX237" s="132"/>
      <c r="JHY237" s="132"/>
      <c r="JHZ237" s="132"/>
      <c r="JIA237" s="132"/>
      <c r="JIB237" s="132"/>
      <c r="JIC237" s="132"/>
      <c r="JID237" s="132"/>
      <c r="JIE237" s="132"/>
      <c r="JIF237" s="132"/>
      <c r="JIG237" s="132"/>
      <c r="JIH237" s="132"/>
      <c r="JII237" s="132"/>
      <c r="JIJ237" s="132"/>
      <c r="JIK237" s="132"/>
      <c r="JIL237" s="132"/>
      <c r="JIM237" s="132"/>
      <c r="JIN237" s="132"/>
      <c r="JIO237" s="132"/>
      <c r="JIP237" s="132"/>
      <c r="JIQ237" s="132"/>
      <c r="JIR237" s="132"/>
      <c r="JIS237" s="132"/>
      <c r="JIT237" s="132"/>
      <c r="JIU237" s="132"/>
      <c r="JIV237" s="132"/>
      <c r="JIW237" s="132"/>
      <c r="JIX237" s="132"/>
      <c r="JIY237" s="132"/>
      <c r="JIZ237" s="132"/>
      <c r="JJA237" s="132"/>
      <c r="JJB237" s="132"/>
      <c r="JJC237" s="132"/>
      <c r="JJD237" s="132"/>
      <c r="JJE237" s="132"/>
      <c r="JJF237" s="132"/>
      <c r="JJG237" s="132"/>
      <c r="JJH237" s="132"/>
      <c r="JJI237" s="132"/>
      <c r="JJJ237" s="132"/>
      <c r="JJK237" s="132"/>
      <c r="JJL237" s="132"/>
      <c r="JJM237" s="132"/>
      <c r="JJN237" s="132"/>
      <c r="JJO237" s="132"/>
      <c r="JJP237" s="132"/>
      <c r="JJQ237" s="132"/>
      <c r="JJR237" s="132"/>
      <c r="JJS237" s="132"/>
      <c r="JJT237" s="132"/>
      <c r="JJU237" s="132"/>
      <c r="JJV237" s="132"/>
      <c r="JJW237" s="132"/>
      <c r="JJX237" s="132"/>
      <c r="JJY237" s="132"/>
      <c r="JJZ237" s="132"/>
      <c r="JKA237" s="132"/>
      <c r="JKB237" s="132"/>
      <c r="JKC237" s="132"/>
      <c r="JKD237" s="132"/>
      <c r="JKE237" s="132"/>
      <c r="JKF237" s="132"/>
      <c r="JKG237" s="132"/>
      <c r="JKH237" s="132"/>
      <c r="JKI237" s="132"/>
      <c r="JKJ237" s="132"/>
      <c r="JKK237" s="132"/>
      <c r="JKL237" s="132"/>
      <c r="JKM237" s="132"/>
      <c r="JKN237" s="132"/>
      <c r="JKO237" s="132"/>
      <c r="JKP237" s="132"/>
      <c r="JKQ237" s="132"/>
      <c r="JKR237" s="132"/>
      <c r="JKS237" s="132"/>
      <c r="JKT237" s="132"/>
      <c r="JKU237" s="132"/>
      <c r="JKV237" s="132"/>
      <c r="JKW237" s="132"/>
      <c r="JKX237" s="132"/>
      <c r="JKY237" s="132"/>
      <c r="JKZ237" s="132"/>
      <c r="JLA237" s="132"/>
      <c r="JLB237" s="132"/>
      <c r="JLC237" s="132"/>
      <c r="JLD237" s="132"/>
      <c r="JLE237" s="132"/>
      <c r="JLF237" s="132"/>
      <c r="JLG237" s="132"/>
      <c r="JLH237" s="132"/>
      <c r="JLI237" s="132"/>
      <c r="JLJ237" s="132"/>
      <c r="JLK237" s="132"/>
      <c r="JLL237" s="132"/>
      <c r="JLM237" s="132"/>
      <c r="JLN237" s="132"/>
      <c r="JLO237" s="132"/>
      <c r="JLP237" s="132"/>
      <c r="JLQ237" s="132"/>
      <c r="JLR237" s="132"/>
      <c r="JLS237" s="132"/>
      <c r="JLT237" s="132"/>
      <c r="JLU237" s="132"/>
      <c r="JLV237" s="132"/>
      <c r="JLW237" s="132"/>
      <c r="JLX237" s="132"/>
      <c r="JLY237" s="132"/>
      <c r="JLZ237" s="132"/>
      <c r="JMA237" s="132"/>
      <c r="JMB237" s="132"/>
      <c r="JMC237" s="132"/>
      <c r="JMD237" s="132"/>
      <c r="JME237" s="132"/>
      <c r="JMF237" s="132"/>
      <c r="JMG237" s="132"/>
      <c r="JMH237" s="132"/>
      <c r="JMI237" s="132"/>
      <c r="JMJ237" s="132"/>
      <c r="JMK237" s="132"/>
      <c r="JML237" s="132"/>
      <c r="JMM237" s="132"/>
      <c r="JMN237" s="132"/>
      <c r="JMO237" s="132"/>
      <c r="JMP237" s="132"/>
      <c r="JMQ237" s="132"/>
      <c r="JMR237" s="132"/>
      <c r="JMS237" s="132"/>
      <c r="JMT237" s="132"/>
      <c r="JMU237" s="132"/>
      <c r="JMV237" s="132"/>
      <c r="JMW237" s="132"/>
      <c r="JMX237" s="132"/>
      <c r="JMY237" s="132"/>
      <c r="JMZ237" s="132"/>
      <c r="JNA237" s="132"/>
      <c r="JNB237" s="132"/>
      <c r="JNC237" s="132"/>
      <c r="JND237" s="132"/>
      <c r="JNE237" s="132"/>
      <c r="JNF237" s="132"/>
      <c r="JNG237" s="132"/>
      <c r="JNH237" s="132"/>
      <c r="JNI237" s="132"/>
      <c r="JNJ237" s="132"/>
      <c r="JNK237" s="132"/>
      <c r="JNL237" s="132"/>
      <c r="JNM237" s="132"/>
      <c r="JNN237" s="132"/>
      <c r="JNO237" s="132"/>
      <c r="JNP237" s="132"/>
      <c r="JNQ237" s="132"/>
      <c r="JNR237" s="132"/>
      <c r="JNS237" s="132"/>
      <c r="JNT237" s="132"/>
      <c r="JNU237" s="132"/>
      <c r="JNV237" s="132"/>
      <c r="JNW237" s="132"/>
      <c r="JNX237" s="132"/>
      <c r="JNY237" s="132"/>
      <c r="JNZ237" s="132"/>
      <c r="JOA237" s="132"/>
      <c r="JOB237" s="132"/>
      <c r="JOC237" s="132"/>
      <c r="JOD237" s="132"/>
      <c r="JOE237" s="132"/>
      <c r="JOF237" s="132"/>
      <c r="JOG237" s="132"/>
      <c r="JOH237" s="132"/>
      <c r="JOI237" s="132"/>
      <c r="JOJ237" s="132"/>
      <c r="JOK237" s="132"/>
      <c r="JOL237" s="132"/>
      <c r="JOM237" s="132"/>
      <c r="JON237" s="132"/>
      <c r="JOO237" s="132"/>
      <c r="JOP237" s="132"/>
      <c r="JOQ237" s="132"/>
      <c r="JOR237" s="132"/>
      <c r="JOS237" s="132"/>
      <c r="JOT237" s="132"/>
      <c r="JOU237" s="132"/>
      <c r="JOV237" s="132"/>
      <c r="JOW237" s="132"/>
      <c r="JOX237" s="132"/>
      <c r="JOY237" s="132"/>
      <c r="JOZ237" s="132"/>
      <c r="JPA237" s="132"/>
      <c r="JPB237" s="132"/>
      <c r="JPC237" s="132"/>
      <c r="JPD237" s="132"/>
      <c r="JPE237" s="132"/>
      <c r="JPF237" s="132"/>
      <c r="JPG237" s="132"/>
      <c r="JPH237" s="132"/>
      <c r="JPI237" s="132"/>
      <c r="JPJ237" s="132"/>
      <c r="JPK237" s="132"/>
      <c r="JPL237" s="132"/>
      <c r="JPM237" s="132"/>
      <c r="JPN237" s="132"/>
      <c r="JPO237" s="132"/>
      <c r="JPP237" s="132"/>
      <c r="JPQ237" s="132"/>
      <c r="JPR237" s="132"/>
      <c r="JPS237" s="132"/>
      <c r="JPT237" s="132"/>
      <c r="JPU237" s="132"/>
      <c r="JPV237" s="132"/>
      <c r="JPW237" s="132"/>
      <c r="JPX237" s="132"/>
      <c r="JPY237" s="132"/>
      <c r="JPZ237" s="132"/>
      <c r="JQA237" s="132"/>
      <c r="JQB237" s="132"/>
      <c r="JQC237" s="132"/>
      <c r="JQD237" s="132"/>
      <c r="JQE237" s="132"/>
      <c r="JQF237" s="132"/>
      <c r="JQG237" s="132"/>
      <c r="JQH237" s="132"/>
      <c r="JQI237" s="132"/>
      <c r="JQJ237" s="132"/>
      <c r="JQK237" s="132"/>
      <c r="JQL237" s="132"/>
      <c r="JQM237" s="132"/>
      <c r="JQN237" s="132"/>
      <c r="JQO237" s="132"/>
      <c r="JQP237" s="132"/>
      <c r="JQQ237" s="132"/>
      <c r="JQR237" s="132"/>
      <c r="JQS237" s="132"/>
      <c r="JQT237" s="132"/>
      <c r="JQU237" s="132"/>
      <c r="JQV237" s="132"/>
      <c r="JQW237" s="132"/>
      <c r="JQX237" s="132"/>
      <c r="JQY237" s="132"/>
      <c r="JQZ237" s="132"/>
      <c r="JRA237" s="132"/>
      <c r="JRB237" s="132"/>
      <c r="JRC237" s="132"/>
      <c r="JRD237" s="132"/>
      <c r="JRE237" s="132"/>
      <c r="JRF237" s="132"/>
      <c r="JRG237" s="132"/>
      <c r="JRH237" s="132"/>
      <c r="JRI237" s="132"/>
      <c r="JRJ237" s="132"/>
      <c r="JRK237" s="132"/>
      <c r="JRL237" s="132"/>
      <c r="JRM237" s="132"/>
      <c r="JRN237" s="132"/>
      <c r="JRO237" s="132"/>
      <c r="JRP237" s="132"/>
      <c r="JRQ237" s="132"/>
      <c r="JRR237" s="132"/>
      <c r="JRS237" s="132"/>
      <c r="JRT237" s="132"/>
      <c r="JRU237" s="132"/>
      <c r="JRV237" s="132"/>
      <c r="JRW237" s="132"/>
      <c r="JRX237" s="132"/>
      <c r="JRY237" s="132"/>
      <c r="JRZ237" s="132"/>
      <c r="JSA237" s="132"/>
      <c r="JSB237" s="132"/>
      <c r="JSC237" s="132"/>
      <c r="JSD237" s="132"/>
      <c r="JSE237" s="132"/>
      <c r="JSF237" s="132"/>
      <c r="JSG237" s="132"/>
      <c r="JSH237" s="132"/>
      <c r="JSI237" s="132"/>
      <c r="JSJ237" s="132"/>
      <c r="JSK237" s="132"/>
      <c r="JSL237" s="132"/>
      <c r="JSM237" s="132"/>
      <c r="JSN237" s="132"/>
      <c r="JSO237" s="132"/>
      <c r="JSP237" s="132"/>
      <c r="JSQ237" s="132"/>
      <c r="JSR237" s="132"/>
      <c r="JSS237" s="132"/>
      <c r="JST237" s="132"/>
      <c r="JSU237" s="132"/>
      <c r="JSV237" s="132"/>
      <c r="JSW237" s="132"/>
      <c r="JSX237" s="132"/>
      <c r="JSY237" s="132"/>
      <c r="JSZ237" s="132"/>
      <c r="JTA237" s="132"/>
      <c r="JTB237" s="132"/>
      <c r="JTC237" s="132"/>
      <c r="JTD237" s="132"/>
      <c r="JTE237" s="132"/>
      <c r="JTF237" s="132"/>
      <c r="JTG237" s="132"/>
      <c r="JTH237" s="132"/>
      <c r="JTI237" s="132"/>
      <c r="JTJ237" s="132"/>
      <c r="JTK237" s="132"/>
      <c r="JTL237" s="132"/>
      <c r="JTM237" s="132"/>
      <c r="JTN237" s="132"/>
      <c r="JTO237" s="132"/>
      <c r="JTP237" s="132"/>
      <c r="JTQ237" s="132"/>
      <c r="JTR237" s="132"/>
      <c r="JTS237" s="132"/>
      <c r="JTT237" s="132"/>
      <c r="JTU237" s="132"/>
      <c r="JTV237" s="132"/>
      <c r="JTW237" s="132"/>
      <c r="JTX237" s="132"/>
      <c r="JTY237" s="132"/>
      <c r="JTZ237" s="132"/>
      <c r="JUA237" s="132"/>
      <c r="JUB237" s="132"/>
      <c r="JUC237" s="132"/>
      <c r="JUD237" s="132"/>
      <c r="JUE237" s="132"/>
      <c r="JUF237" s="132"/>
      <c r="JUG237" s="132"/>
      <c r="JUH237" s="132"/>
      <c r="JUI237" s="132"/>
      <c r="JUJ237" s="132"/>
      <c r="JUK237" s="132"/>
      <c r="JUL237" s="132"/>
      <c r="JUM237" s="132"/>
      <c r="JUN237" s="132"/>
      <c r="JUO237" s="132"/>
      <c r="JUP237" s="132"/>
      <c r="JUQ237" s="132"/>
      <c r="JUR237" s="132"/>
      <c r="JUS237" s="132"/>
      <c r="JUT237" s="132"/>
      <c r="JUU237" s="132"/>
      <c r="JUV237" s="132"/>
      <c r="JUW237" s="132"/>
      <c r="JUX237" s="132"/>
      <c r="JUY237" s="132"/>
      <c r="JUZ237" s="132"/>
      <c r="JVA237" s="132"/>
      <c r="JVB237" s="132"/>
      <c r="JVC237" s="132"/>
      <c r="JVD237" s="132"/>
      <c r="JVE237" s="132"/>
      <c r="JVF237" s="132"/>
      <c r="JVG237" s="132"/>
      <c r="JVH237" s="132"/>
      <c r="JVI237" s="132"/>
      <c r="JVJ237" s="132"/>
      <c r="JVK237" s="132"/>
      <c r="JVL237" s="132"/>
      <c r="JVM237" s="132"/>
      <c r="JVN237" s="132"/>
      <c r="JVO237" s="132"/>
      <c r="JVP237" s="132"/>
      <c r="JVQ237" s="132"/>
      <c r="JVR237" s="132"/>
      <c r="JVS237" s="132"/>
      <c r="JVT237" s="132"/>
      <c r="JVU237" s="132"/>
      <c r="JVV237" s="132"/>
      <c r="JVW237" s="132"/>
      <c r="JVX237" s="132"/>
      <c r="JVY237" s="132"/>
      <c r="JVZ237" s="132"/>
      <c r="JWA237" s="132"/>
      <c r="JWB237" s="132"/>
      <c r="JWC237" s="132"/>
      <c r="JWD237" s="132"/>
      <c r="JWE237" s="132"/>
      <c r="JWF237" s="132"/>
      <c r="JWG237" s="132"/>
      <c r="JWH237" s="132"/>
      <c r="JWI237" s="132"/>
      <c r="JWJ237" s="132"/>
      <c r="JWK237" s="132"/>
      <c r="JWL237" s="132"/>
      <c r="JWM237" s="132"/>
      <c r="JWN237" s="132"/>
      <c r="JWO237" s="132"/>
      <c r="JWP237" s="132"/>
      <c r="JWQ237" s="132"/>
      <c r="JWR237" s="132"/>
      <c r="JWS237" s="132"/>
      <c r="JWT237" s="132"/>
      <c r="JWU237" s="132"/>
      <c r="JWV237" s="132"/>
      <c r="JWW237" s="132"/>
      <c r="JWX237" s="132"/>
      <c r="JWY237" s="132"/>
      <c r="JWZ237" s="132"/>
      <c r="JXA237" s="132"/>
      <c r="JXB237" s="132"/>
      <c r="JXC237" s="132"/>
      <c r="JXD237" s="132"/>
      <c r="JXE237" s="132"/>
      <c r="JXF237" s="132"/>
      <c r="JXG237" s="132"/>
      <c r="JXH237" s="132"/>
      <c r="JXI237" s="132"/>
      <c r="JXJ237" s="132"/>
      <c r="JXK237" s="132"/>
      <c r="JXL237" s="132"/>
      <c r="JXM237" s="132"/>
      <c r="JXN237" s="132"/>
      <c r="JXO237" s="132"/>
      <c r="JXP237" s="132"/>
      <c r="JXQ237" s="132"/>
      <c r="JXR237" s="132"/>
      <c r="JXS237" s="132"/>
      <c r="JXT237" s="132"/>
      <c r="JXU237" s="132"/>
      <c r="JXV237" s="132"/>
      <c r="JXW237" s="132"/>
      <c r="JXX237" s="132"/>
      <c r="JXY237" s="132"/>
      <c r="JXZ237" s="132"/>
      <c r="JYA237" s="132"/>
      <c r="JYB237" s="132"/>
      <c r="JYC237" s="132"/>
      <c r="JYD237" s="132"/>
      <c r="JYE237" s="132"/>
      <c r="JYF237" s="132"/>
      <c r="JYG237" s="132"/>
      <c r="JYH237" s="132"/>
      <c r="JYI237" s="132"/>
      <c r="JYJ237" s="132"/>
      <c r="JYK237" s="132"/>
      <c r="JYL237" s="132"/>
      <c r="JYM237" s="132"/>
      <c r="JYN237" s="132"/>
      <c r="JYO237" s="132"/>
      <c r="JYP237" s="132"/>
      <c r="JYQ237" s="132"/>
      <c r="JYR237" s="132"/>
      <c r="JYS237" s="132"/>
      <c r="JYT237" s="132"/>
      <c r="JYU237" s="132"/>
      <c r="JYV237" s="132"/>
      <c r="JYW237" s="132"/>
      <c r="JYX237" s="132"/>
      <c r="JYY237" s="132"/>
      <c r="JYZ237" s="132"/>
      <c r="JZA237" s="132"/>
      <c r="JZB237" s="132"/>
      <c r="JZC237" s="132"/>
      <c r="JZD237" s="132"/>
      <c r="JZE237" s="132"/>
      <c r="JZF237" s="132"/>
      <c r="JZG237" s="132"/>
      <c r="JZH237" s="132"/>
      <c r="JZI237" s="132"/>
      <c r="JZJ237" s="132"/>
      <c r="JZK237" s="132"/>
      <c r="JZL237" s="132"/>
      <c r="JZM237" s="132"/>
      <c r="JZN237" s="132"/>
      <c r="JZO237" s="132"/>
      <c r="JZP237" s="132"/>
      <c r="JZQ237" s="132"/>
      <c r="JZR237" s="132"/>
      <c r="JZS237" s="132"/>
      <c r="JZT237" s="132"/>
      <c r="JZU237" s="132"/>
      <c r="JZV237" s="132"/>
      <c r="JZW237" s="132"/>
      <c r="JZX237" s="132"/>
      <c r="JZY237" s="132"/>
      <c r="JZZ237" s="132"/>
      <c r="KAA237" s="132"/>
      <c r="KAB237" s="132"/>
      <c r="KAC237" s="132"/>
      <c r="KAD237" s="132"/>
      <c r="KAE237" s="132"/>
      <c r="KAF237" s="132"/>
      <c r="KAG237" s="132"/>
      <c r="KAH237" s="132"/>
      <c r="KAI237" s="132"/>
      <c r="KAJ237" s="132"/>
      <c r="KAK237" s="132"/>
      <c r="KAL237" s="132"/>
      <c r="KAM237" s="132"/>
      <c r="KAN237" s="132"/>
      <c r="KAO237" s="132"/>
      <c r="KAP237" s="132"/>
      <c r="KAQ237" s="132"/>
      <c r="KAR237" s="132"/>
      <c r="KAS237" s="132"/>
      <c r="KAT237" s="132"/>
      <c r="KAU237" s="132"/>
      <c r="KAV237" s="132"/>
      <c r="KAW237" s="132"/>
      <c r="KAX237" s="132"/>
      <c r="KAY237" s="132"/>
      <c r="KAZ237" s="132"/>
      <c r="KBA237" s="132"/>
      <c r="KBB237" s="132"/>
      <c r="KBC237" s="132"/>
      <c r="KBD237" s="132"/>
      <c r="KBE237" s="132"/>
      <c r="KBF237" s="132"/>
      <c r="KBG237" s="132"/>
      <c r="KBH237" s="132"/>
      <c r="KBI237" s="132"/>
      <c r="KBJ237" s="132"/>
      <c r="KBK237" s="132"/>
      <c r="KBL237" s="132"/>
      <c r="KBM237" s="132"/>
      <c r="KBN237" s="132"/>
      <c r="KBO237" s="132"/>
      <c r="KBP237" s="132"/>
      <c r="KBQ237" s="132"/>
      <c r="KBR237" s="132"/>
      <c r="KBS237" s="132"/>
      <c r="KBT237" s="132"/>
      <c r="KBU237" s="132"/>
      <c r="KBV237" s="132"/>
      <c r="KBW237" s="132"/>
      <c r="KBX237" s="132"/>
      <c r="KBY237" s="132"/>
      <c r="KBZ237" s="132"/>
      <c r="KCA237" s="132"/>
      <c r="KCB237" s="132"/>
      <c r="KCC237" s="132"/>
      <c r="KCD237" s="132"/>
      <c r="KCE237" s="132"/>
      <c r="KCF237" s="132"/>
      <c r="KCG237" s="132"/>
      <c r="KCH237" s="132"/>
      <c r="KCI237" s="132"/>
      <c r="KCJ237" s="132"/>
      <c r="KCK237" s="132"/>
      <c r="KCL237" s="132"/>
      <c r="KCM237" s="132"/>
      <c r="KCN237" s="132"/>
      <c r="KCO237" s="132"/>
      <c r="KCP237" s="132"/>
      <c r="KCQ237" s="132"/>
      <c r="KCR237" s="132"/>
      <c r="KCS237" s="132"/>
      <c r="KCT237" s="132"/>
      <c r="KCU237" s="132"/>
      <c r="KCV237" s="132"/>
      <c r="KCW237" s="132"/>
      <c r="KCX237" s="132"/>
      <c r="KCY237" s="132"/>
      <c r="KCZ237" s="132"/>
      <c r="KDA237" s="132"/>
      <c r="KDB237" s="132"/>
      <c r="KDC237" s="132"/>
      <c r="KDD237" s="132"/>
      <c r="KDE237" s="132"/>
      <c r="KDF237" s="132"/>
      <c r="KDG237" s="132"/>
      <c r="KDH237" s="132"/>
      <c r="KDI237" s="132"/>
      <c r="KDJ237" s="132"/>
      <c r="KDK237" s="132"/>
      <c r="KDL237" s="132"/>
      <c r="KDM237" s="132"/>
      <c r="KDN237" s="132"/>
      <c r="KDO237" s="132"/>
      <c r="KDP237" s="132"/>
      <c r="KDQ237" s="132"/>
      <c r="KDR237" s="132"/>
      <c r="KDS237" s="132"/>
      <c r="KDT237" s="132"/>
      <c r="KDU237" s="132"/>
      <c r="KDV237" s="132"/>
      <c r="KDW237" s="132"/>
      <c r="KDX237" s="132"/>
      <c r="KDY237" s="132"/>
      <c r="KDZ237" s="132"/>
      <c r="KEA237" s="132"/>
      <c r="KEB237" s="132"/>
      <c r="KEC237" s="132"/>
      <c r="KED237" s="132"/>
      <c r="KEE237" s="132"/>
      <c r="KEF237" s="132"/>
      <c r="KEG237" s="132"/>
      <c r="KEH237" s="132"/>
      <c r="KEI237" s="132"/>
      <c r="KEJ237" s="132"/>
      <c r="KEK237" s="132"/>
      <c r="KEL237" s="132"/>
      <c r="KEM237" s="132"/>
      <c r="KEN237" s="132"/>
      <c r="KEO237" s="132"/>
      <c r="KEP237" s="132"/>
      <c r="KEQ237" s="132"/>
      <c r="KER237" s="132"/>
      <c r="KES237" s="132"/>
      <c r="KET237" s="132"/>
      <c r="KEU237" s="132"/>
      <c r="KEV237" s="132"/>
      <c r="KEW237" s="132"/>
      <c r="KEX237" s="132"/>
      <c r="KEY237" s="132"/>
      <c r="KEZ237" s="132"/>
      <c r="KFA237" s="132"/>
      <c r="KFB237" s="132"/>
      <c r="KFC237" s="132"/>
      <c r="KFD237" s="132"/>
      <c r="KFE237" s="132"/>
      <c r="KFF237" s="132"/>
      <c r="KFG237" s="132"/>
      <c r="KFH237" s="132"/>
      <c r="KFI237" s="132"/>
      <c r="KFJ237" s="132"/>
      <c r="KFK237" s="132"/>
      <c r="KFL237" s="132"/>
      <c r="KFM237" s="132"/>
      <c r="KFN237" s="132"/>
      <c r="KFO237" s="132"/>
      <c r="KFP237" s="132"/>
      <c r="KFQ237" s="132"/>
      <c r="KFR237" s="132"/>
      <c r="KFS237" s="132"/>
      <c r="KFT237" s="132"/>
      <c r="KFU237" s="132"/>
      <c r="KFV237" s="132"/>
      <c r="KFW237" s="132"/>
      <c r="KFX237" s="132"/>
      <c r="KFY237" s="132"/>
      <c r="KFZ237" s="132"/>
      <c r="KGA237" s="132"/>
      <c r="KGB237" s="132"/>
      <c r="KGC237" s="132"/>
      <c r="KGD237" s="132"/>
      <c r="KGE237" s="132"/>
      <c r="KGF237" s="132"/>
      <c r="KGG237" s="132"/>
      <c r="KGH237" s="132"/>
      <c r="KGI237" s="132"/>
      <c r="KGJ237" s="132"/>
      <c r="KGK237" s="132"/>
      <c r="KGL237" s="132"/>
      <c r="KGM237" s="132"/>
      <c r="KGN237" s="132"/>
      <c r="KGO237" s="132"/>
      <c r="KGP237" s="132"/>
      <c r="KGQ237" s="132"/>
      <c r="KGR237" s="132"/>
      <c r="KGS237" s="132"/>
      <c r="KGT237" s="132"/>
      <c r="KGU237" s="132"/>
      <c r="KGV237" s="132"/>
      <c r="KGW237" s="132"/>
      <c r="KGX237" s="132"/>
      <c r="KGY237" s="132"/>
      <c r="KGZ237" s="132"/>
      <c r="KHA237" s="132"/>
      <c r="KHB237" s="132"/>
      <c r="KHC237" s="132"/>
      <c r="KHD237" s="132"/>
      <c r="KHE237" s="132"/>
      <c r="KHF237" s="132"/>
      <c r="KHG237" s="132"/>
      <c r="KHH237" s="132"/>
      <c r="KHI237" s="132"/>
      <c r="KHJ237" s="132"/>
      <c r="KHK237" s="132"/>
      <c r="KHL237" s="132"/>
      <c r="KHM237" s="132"/>
      <c r="KHN237" s="132"/>
      <c r="KHO237" s="132"/>
      <c r="KHP237" s="132"/>
      <c r="KHQ237" s="132"/>
      <c r="KHR237" s="132"/>
      <c r="KHS237" s="132"/>
      <c r="KHT237" s="132"/>
      <c r="KHU237" s="132"/>
      <c r="KHV237" s="132"/>
      <c r="KHW237" s="132"/>
      <c r="KHX237" s="132"/>
      <c r="KHY237" s="132"/>
      <c r="KHZ237" s="132"/>
      <c r="KIA237" s="132"/>
      <c r="KIB237" s="132"/>
      <c r="KIC237" s="132"/>
      <c r="KID237" s="132"/>
      <c r="KIE237" s="132"/>
      <c r="KIF237" s="132"/>
      <c r="KIG237" s="132"/>
      <c r="KIH237" s="132"/>
      <c r="KII237" s="132"/>
      <c r="KIJ237" s="132"/>
      <c r="KIK237" s="132"/>
      <c r="KIL237" s="132"/>
      <c r="KIM237" s="132"/>
      <c r="KIN237" s="132"/>
      <c r="KIO237" s="132"/>
      <c r="KIP237" s="132"/>
      <c r="KIQ237" s="132"/>
      <c r="KIR237" s="132"/>
      <c r="KIS237" s="132"/>
      <c r="KIT237" s="132"/>
      <c r="KIU237" s="132"/>
      <c r="KIV237" s="132"/>
      <c r="KIW237" s="132"/>
      <c r="KIX237" s="132"/>
      <c r="KIY237" s="132"/>
      <c r="KIZ237" s="132"/>
      <c r="KJA237" s="132"/>
      <c r="KJB237" s="132"/>
      <c r="KJC237" s="132"/>
      <c r="KJD237" s="132"/>
      <c r="KJE237" s="132"/>
      <c r="KJF237" s="132"/>
      <c r="KJG237" s="132"/>
      <c r="KJH237" s="132"/>
      <c r="KJI237" s="132"/>
      <c r="KJJ237" s="132"/>
      <c r="KJK237" s="132"/>
      <c r="KJL237" s="132"/>
      <c r="KJM237" s="132"/>
      <c r="KJN237" s="132"/>
      <c r="KJO237" s="132"/>
      <c r="KJP237" s="132"/>
      <c r="KJQ237" s="132"/>
      <c r="KJR237" s="132"/>
      <c r="KJS237" s="132"/>
      <c r="KJT237" s="132"/>
      <c r="KJU237" s="132"/>
      <c r="KJV237" s="132"/>
      <c r="KJW237" s="132"/>
      <c r="KJX237" s="132"/>
      <c r="KJY237" s="132"/>
      <c r="KJZ237" s="132"/>
      <c r="KKA237" s="132"/>
      <c r="KKB237" s="132"/>
      <c r="KKC237" s="132"/>
      <c r="KKD237" s="132"/>
      <c r="KKE237" s="132"/>
      <c r="KKF237" s="132"/>
      <c r="KKG237" s="132"/>
      <c r="KKH237" s="132"/>
      <c r="KKI237" s="132"/>
      <c r="KKJ237" s="132"/>
      <c r="KKK237" s="132"/>
      <c r="KKL237" s="132"/>
      <c r="KKM237" s="132"/>
      <c r="KKN237" s="132"/>
      <c r="KKO237" s="132"/>
      <c r="KKP237" s="132"/>
      <c r="KKQ237" s="132"/>
      <c r="KKR237" s="132"/>
      <c r="KKS237" s="132"/>
      <c r="KKT237" s="132"/>
      <c r="KKU237" s="132"/>
      <c r="KKV237" s="132"/>
      <c r="KKW237" s="132"/>
      <c r="KKX237" s="132"/>
      <c r="KKY237" s="132"/>
      <c r="KKZ237" s="132"/>
      <c r="KLA237" s="132"/>
      <c r="KLB237" s="132"/>
      <c r="KLC237" s="132"/>
      <c r="KLD237" s="132"/>
      <c r="KLE237" s="132"/>
      <c r="KLF237" s="132"/>
      <c r="KLG237" s="132"/>
      <c r="KLH237" s="132"/>
      <c r="KLI237" s="132"/>
      <c r="KLJ237" s="132"/>
      <c r="KLK237" s="132"/>
      <c r="KLL237" s="132"/>
      <c r="KLM237" s="132"/>
      <c r="KLN237" s="132"/>
      <c r="KLO237" s="132"/>
      <c r="KLP237" s="132"/>
      <c r="KLQ237" s="132"/>
      <c r="KLR237" s="132"/>
      <c r="KLS237" s="132"/>
      <c r="KLT237" s="132"/>
      <c r="KLU237" s="132"/>
      <c r="KLV237" s="132"/>
      <c r="KLW237" s="132"/>
      <c r="KLX237" s="132"/>
      <c r="KLY237" s="132"/>
      <c r="KLZ237" s="132"/>
      <c r="KMA237" s="132"/>
      <c r="KMB237" s="132"/>
      <c r="KMC237" s="132"/>
      <c r="KMD237" s="132"/>
      <c r="KME237" s="132"/>
      <c r="KMF237" s="132"/>
      <c r="KMG237" s="132"/>
      <c r="KMH237" s="132"/>
      <c r="KMI237" s="132"/>
      <c r="KMJ237" s="132"/>
      <c r="KMK237" s="132"/>
      <c r="KML237" s="132"/>
      <c r="KMM237" s="132"/>
      <c r="KMN237" s="132"/>
      <c r="KMO237" s="132"/>
      <c r="KMP237" s="132"/>
      <c r="KMQ237" s="132"/>
      <c r="KMR237" s="132"/>
      <c r="KMS237" s="132"/>
      <c r="KMT237" s="132"/>
      <c r="KMU237" s="132"/>
      <c r="KMV237" s="132"/>
      <c r="KMW237" s="132"/>
      <c r="KMX237" s="132"/>
      <c r="KMY237" s="132"/>
      <c r="KMZ237" s="132"/>
      <c r="KNA237" s="132"/>
      <c r="KNB237" s="132"/>
      <c r="KNC237" s="132"/>
      <c r="KND237" s="132"/>
      <c r="KNE237" s="132"/>
      <c r="KNF237" s="132"/>
      <c r="KNG237" s="132"/>
      <c r="KNH237" s="132"/>
      <c r="KNI237" s="132"/>
      <c r="KNJ237" s="132"/>
      <c r="KNK237" s="132"/>
      <c r="KNL237" s="132"/>
      <c r="KNM237" s="132"/>
      <c r="KNN237" s="132"/>
      <c r="KNO237" s="132"/>
      <c r="KNP237" s="132"/>
      <c r="KNQ237" s="132"/>
      <c r="KNR237" s="132"/>
      <c r="KNS237" s="132"/>
      <c r="KNT237" s="132"/>
      <c r="KNU237" s="132"/>
      <c r="KNV237" s="132"/>
      <c r="KNW237" s="132"/>
      <c r="KNX237" s="132"/>
      <c r="KNY237" s="132"/>
      <c r="KNZ237" s="132"/>
      <c r="KOA237" s="132"/>
      <c r="KOB237" s="132"/>
      <c r="KOC237" s="132"/>
      <c r="KOD237" s="132"/>
      <c r="KOE237" s="132"/>
      <c r="KOF237" s="132"/>
      <c r="KOG237" s="132"/>
      <c r="KOH237" s="132"/>
      <c r="KOI237" s="132"/>
      <c r="KOJ237" s="132"/>
      <c r="KOK237" s="132"/>
      <c r="KOL237" s="132"/>
      <c r="KOM237" s="132"/>
      <c r="KON237" s="132"/>
      <c r="KOO237" s="132"/>
      <c r="KOP237" s="132"/>
      <c r="KOQ237" s="132"/>
      <c r="KOR237" s="132"/>
      <c r="KOS237" s="132"/>
      <c r="KOT237" s="132"/>
      <c r="KOU237" s="132"/>
      <c r="KOV237" s="132"/>
      <c r="KOW237" s="132"/>
      <c r="KOX237" s="132"/>
      <c r="KOY237" s="132"/>
      <c r="KOZ237" s="132"/>
      <c r="KPA237" s="132"/>
      <c r="KPB237" s="132"/>
      <c r="KPC237" s="132"/>
      <c r="KPD237" s="132"/>
      <c r="KPE237" s="132"/>
      <c r="KPF237" s="132"/>
      <c r="KPG237" s="132"/>
      <c r="KPH237" s="132"/>
      <c r="KPI237" s="132"/>
      <c r="KPJ237" s="132"/>
      <c r="KPK237" s="132"/>
      <c r="KPL237" s="132"/>
      <c r="KPM237" s="132"/>
      <c r="KPN237" s="132"/>
      <c r="KPO237" s="132"/>
      <c r="KPP237" s="132"/>
      <c r="KPQ237" s="132"/>
      <c r="KPR237" s="132"/>
      <c r="KPS237" s="132"/>
      <c r="KPT237" s="132"/>
      <c r="KPU237" s="132"/>
      <c r="KPV237" s="132"/>
      <c r="KPW237" s="132"/>
      <c r="KPX237" s="132"/>
      <c r="KPY237" s="132"/>
      <c r="KPZ237" s="132"/>
      <c r="KQA237" s="132"/>
      <c r="KQB237" s="132"/>
      <c r="KQC237" s="132"/>
      <c r="KQD237" s="132"/>
      <c r="KQE237" s="132"/>
      <c r="KQF237" s="132"/>
      <c r="KQG237" s="132"/>
      <c r="KQH237" s="132"/>
      <c r="KQI237" s="132"/>
      <c r="KQJ237" s="132"/>
      <c r="KQK237" s="132"/>
      <c r="KQL237" s="132"/>
      <c r="KQM237" s="132"/>
      <c r="KQN237" s="132"/>
      <c r="KQO237" s="132"/>
      <c r="KQP237" s="132"/>
      <c r="KQQ237" s="132"/>
      <c r="KQR237" s="132"/>
      <c r="KQS237" s="132"/>
      <c r="KQT237" s="132"/>
      <c r="KQU237" s="132"/>
      <c r="KQV237" s="132"/>
      <c r="KQW237" s="132"/>
      <c r="KQX237" s="132"/>
      <c r="KQY237" s="132"/>
      <c r="KQZ237" s="132"/>
      <c r="KRA237" s="132"/>
      <c r="KRB237" s="132"/>
      <c r="KRC237" s="132"/>
      <c r="KRD237" s="132"/>
      <c r="KRE237" s="132"/>
      <c r="KRF237" s="132"/>
      <c r="KRG237" s="132"/>
      <c r="KRH237" s="132"/>
      <c r="KRI237" s="132"/>
      <c r="KRJ237" s="132"/>
      <c r="KRK237" s="132"/>
      <c r="KRL237" s="132"/>
      <c r="KRM237" s="132"/>
      <c r="KRN237" s="132"/>
      <c r="KRO237" s="132"/>
      <c r="KRP237" s="132"/>
      <c r="KRQ237" s="132"/>
      <c r="KRR237" s="132"/>
      <c r="KRS237" s="132"/>
      <c r="KRT237" s="132"/>
      <c r="KRU237" s="132"/>
      <c r="KRV237" s="132"/>
      <c r="KRW237" s="132"/>
      <c r="KRX237" s="132"/>
      <c r="KRY237" s="132"/>
      <c r="KRZ237" s="132"/>
      <c r="KSA237" s="132"/>
      <c r="KSB237" s="132"/>
      <c r="KSC237" s="132"/>
      <c r="KSD237" s="132"/>
      <c r="KSE237" s="132"/>
      <c r="KSF237" s="132"/>
      <c r="KSG237" s="132"/>
      <c r="KSH237" s="132"/>
      <c r="KSI237" s="132"/>
      <c r="KSJ237" s="132"/>
      <c r="KSK237" s="132"/>
      <c r="KSL237" s="132"/>
      <c r="KSM237" s="132"/>
      <c r="KSN237" s="132"/>
      <c r="KSO237" s="132"/>
      <c r="KSP237" s="132"/>
      <c r="KSQ237" s="132"/>
      <c r="KSR237" s="132"/>
      <c r="KSS237" s="132"/>
      <c r="KST237" s="132"/>
      <c r="KSU237" s="132"/>
      <c r="KSV237" s="132"/>
      <c r="KSW237" s="132"/>
      <c r="KSX237" s="132"/>
      <c r="KSY237" s="132"/>
      <c r="KSZ237" s="132"/>
      <c r="KTA237" s="132"/>
      <c r="KTB237" s="132"/>
      <c r="KTC237" s="132"/>
      <c r="KTD237" s="132"/>
      <c r="KTE237" s="132"/>
      <c r="KTF237" s="132"/>
      <c r="KTG237" s="132"/>
      <c r="KTH237" s="132"/>
      <c r="KTI237" s="132"/>
      <c r="KTJ237" s="132"/>
      <c r="KTK237" s="132"/>
      <c r="KTL237" s="132"/>
      <c r="KTM237" s="132"/>
      <c r="KTN237" s="132"/>
      <c r="KTO237" s="132"/>
      <c r="KTP237" s="132"/>
      <c r="KTQ237" s="132"/>
      <c r="KTR237" s="132"/>
      <c r="KTS237" s="132"/>
      <c r="KTT237" s="132"/>
      <c r="KTU237" s="132"/>
      <c r="KTV237" s="132"/>
      <c r="KTW237" s="132"/>
      <c r="KTX237" s="132"/>
      <c r="KTY237" s="132"/>
      <c r="KTZ237" s="132"/>
      <c r="KUA237" s="132"/>
      <c r="KUB237" s="132"/>
      <c r="KUC237" s="132"/>
      <c r="KUD237" s="132"/>
      <c r="KUE237" s="132"/>
      <c r="KUF237" s="132"/>
      <c r="KUG237" s="132"/>
      <c r="KUH237" s="132"/>
      <c r="KUI237" s="132"/>
      <c r="KUJ237" s="132"/>
      <c r="KUK237" s="132"/>
      <c r="KUL237" s="132"/>
      <c r="KUM237" s="132"/>
      <c r="KUN237" s="132"/>
      <c r="KUO237" s="132"/>
      <c r="KUP237" s="132"/>
      <c r="KUQ237" s="132"/>
      <c r="KUR237" s="132"/>
      <c r="KUS237" s="132"/>
      <c r="KUT237" s="132"/>
      <c r="KUU237" s="132"/>
      <c r="KUV237" s="132"/>
      <c r="KUW237" s="132"/>
      <c r="KUX237" s="132"/>
      <c r="KUY237" s="132"/>
      <c r="KUZ237" s="132"/>
      <c r="KVA237" s="132"/>
      <c r="KVB237" s="132"/>
      <c r="KVC237" s="132"/>
      <c r="KVD237" s="132"/>
      <c r="KVE237" s="132"/>
      <c r="KVF237" s="132"/>
      <c r="KVG237" s="132"/>
      <c r="KVH237" s="132"/>
      <c r="KVI237" s="132"/>
      <c r="KVJ237" s="132"/>
      <c r="KVK237" s="132"/>
      <c r="KVL237" s="132"/>
      <c r="KVM237" s="132"/>
      <c r="KVN237" s="132"/>
      <c r="KVO237" s="132"/>
      <c r="KVP237" s="132"/>
      <c r="KVQ237" s="132"/>
      <c r="KVR237" s="132"/>
      <c r="KVS237" s="132"/>
      <c r="KVT237" s="132"/>
      <c r="KVU237" s="132"/>
      <c r="KVV237" s="132"/>
      <c r="KVW237" s="132"/>
      <c r="KVX237" s="132"/>
      <c r="KVY237" s="132"/>
      <c r="KVZ237" s="132"/>
      <c r="KWA237" s="132"/>
      <c r="KWB237" s="132"/>
      <c r="KWC237" s="132"/>
      <c r="KWD237" s="132"/>
      <c r="KWE237" s="132"/>
      <c r="KWF237" s="132"/>
      <c r="KWG237" s="132"/>
      <c r="KWH237" s="132"/>
      <c r="KWI237" s="132"/>
      <c r="KWJ237" s="132"/>
      <c r="KWK237" s="132"/>
      <c r="KWL237" s="132"/>
      <c r="KWM237" s="132"/>
      <c r="KWN237" s="132"/>
      <c r="KWO237" s="132"/>
      <c r="KWP237" s="132"/>
      <c r="KWQ237" s="132"/>
      <c r="KWR237" s="132"/>
      <c r="KWS237" s="132"/>
      <c r="KWT237" s="132"/>
      <c r="KWU237" s="132"/>
      <c r="KWV237" s="132"/>
      <c r="KWW237" s="132"/>
      <c r="KWX237" s="132"/>
      <c r="KWY237" s="132"/>
      <c r="KWZ237" s="132"/>
      <c r="KXA237" s="132"/>
      <c r="KXB237" s="132"/>
      <c r="KXC237" s="132"/>
      <c r="KXD237" s="132"/>
      <c r="KXE237" s="132"/>
      <c r="KXF237" s="132"/>
      <c r="KXG237" s="132"/>
      <c r="KXH237" s="132"/>
      <c r="KXI237" s="132"/>
      <c r="KXJ237" s="132"/>
      <c r="KXK237" s="132"/>
      <c r="KXL237" s="132"/>
      <c r="KXM237" s="132"/>
      <c r="KXN237" s="132"/>
      <c r="KXO237" s="132"/>
      <c r="KXP237" s="132"/>
      <c r="KXQ237" s="132"/>
      <c r="KXR237" s="132"/>
      <c r="KXS237" s="132"/>
      <c r="KXT237" s="132"/>
      <c r="KXU237" s="132"/>
      <c r="KXV237" s="132"/>
      <c r="KXW237" s="132"/>
      <c r="KXX237" s="132"/>
      <c r="KXY237" s="132"/>
      <c r="KXZ237" s="132"/>
      <c r="KYA237" s="132"/>
      <c r="KYB237" s="132"/>
      <c r="KYC237" s="132"/>
      <c r="KYD237" s="132"/>
      <c r="KYE237" s="132"/>
      <c r="KYF237" s="132"/>
      <c r="KYG237" s="132"/>
      <c r="KYH237" s="132"/>
      <c r="KYI237" s="132"/>
      <c r="KYJ237" s="132"/>
      <c r="KYK237" s="132"/>
      <c r="KYL237" s="132"/>
      <c r="KYM237" s="132"/>
      <c r="KYN237" s="132"/>
      <c r="KYO237" s="132"/>
      <c r="KYP237" s="132"/>
      <c r="KYQ237" s="132"/>
      <c r="KYR237" s="132"/>
      <c r="KYS237" s="132"/>
      <c r="KYT237" s="132"/>
      <c r="KYU237" s="132"/>
      <c r="KYV237" s="132"/>
      <c r="KYW237" s="132"/>
      <c r="KYX237" s="132"/>
      <c r="KYY237" s="132"/>
      <c r="KYZ237" s="132"/>
      <c r="KZA237" s="132"/>
      <c r="KZB237" s="132"/>
      <c r="KZC237" s="132"/>
      <c r="KZD237" s="132"/>
      <c r="KZE237" s="132"/>
      <c r="KZF237" s="132"/>
      <c r="KZG237" s="132"/>
      <c r="KZH237" s="132"/>
      <c r="KZI237" s="132"/>
      <c r="KZJ237" s="132"/>
      <c r="KZK237" s="132"/>
      <c r="KZL237" s="132"/>
      <c r="KZM237" s="132"/>
      <c r="KZN237" s="132"/>
      <c r="KZO237" s="132"/>
      <c r="KZP237" s="132"/>
      <c r="KZQ237" s="132"/>
      <c r="KZR237" s="132"/>
      <c r="KZS237" s="132"/>
      <c r="KZT237" s="132"/>
      <c r="KZU237" s="132"/>
      <c r="KZV237" s="132"/>
      <c r="KZW237" s="132"/>
      <c r="KZX237" s="132"/>
      <c r="KZY237" s="132"/>
      <c r="KZZ237" s="132"/>
      <c r="LAA237" s="132"/>
      <c r="LAB237" s="132"/>
      <c r="LAC237" s="132"/>
      <c r="LAD237" s="132"/>
      <c r="LAE237" s="132"/>
      <c r="LAF237" s="132"/>
      <c r="LAG237" s="132"/>
      <c r="LAH237" s="132"/>
      <c r="LAI237" s="132"/>
      <c r="LAJ237" s="132"/>
      <c r="LAK237" s="132"/>
      <c r="LAL237" s="132"/>
      <c r="LAM237" s="132"/>
      <c r="LAN237" s="132"/>
      <c r="LAO237" s="132"/>
      <c r="LAP237" s="132"/>
      <c r="LAQ237" s="132"/>
      <c r="LAR237" s="132"/>
      <c r="LAS237" s="132"/>
      <c r="LAT237" s="132"/>
      <c r="LAU237" s="132"/>
      <c r="LAV237" s="132"/>
      <c r="LAW237" s="132"/>
      <c r="LAX237" s="132"/>
      <c r="LAY237" s="132"/>
      <c r="LAZ237" s="132"/>
      <c r="LBA237" s="132"/>
      <c r="LBB237" s="132"/>
      <c r="LBC237" s="132"/>
      <c r="LBD237" s="132"/>
      <c r="LBE237" s="132"/>
      <c r="LBF237" s="132"/>
      <c r="LBG237" s="132"/>
      <c r="LBH237" s="132"/>
      <c r="LBI237" s="132"/>
      <c r="LBJ237" s="132"/>
      <c r="LBK237" s="132"/>
      <c r="LBL237" s="132"/>
      <c r="LBM237" s="132"/>
      <c r="LBN237" s="132"/>
      <c r="LBO237" s="132"/>
      <c r="LBP237" s="132"/>
      <c r="LBQ237" s="132"/>
      <c r="LBR237" s="132"/>
      <c r="LBS237" s="132"/>
      <c r="LBT237" s="132"/>
      <c r="LBU237" s="132"/>
      <c r="LBV237" s="132"/>
      <c r="LBW237" s="132"/>
      <c r="LBX237" s="132"/>
      <c r="LBY237" s="132"/>
      <c r="LBZ237" s="132"/>
      <c r="LCA237" s="132"/>
      <c r="LCB237" s="132"/>
      <c r="LCC237" s="132"/>
      <c r="LCD237" s="132"/>
      <c r="LCE237" s="132"/>
      <c r="LCF237" s="132"/>
      <c r="LCG237" s="132"/>
      <c r="LCH237" s="132"/>
      <c r="LCI237" s="132"/>
      <c r="LCJ237" s="132"/>
      <c r="LCK237" s="132"/>
      <c r="LCL237" s="132"/>
      <c r="LCM237" s="132"/>
      <c r="LCN237" s="132"/>
      <c r="LCO237" s="132"/>
      <c r="LCP237" s="132"/>
      <c r="LCQ237" s="132"/>
      <c r="LCR237" s="132"/>
      <c r="LCS237" s="132"/>
      <c r="LCT237" s="132"/>
      <c r="LCU237" s="132"/>
      <c r="LCV237" s="132"/>
      <c r="LCW237" s="132"/>
      <c r="LCX237" s="132"/>
      <c r="LCY237" s="132"/>
      <c r="LCZ237" s="132"/>
      <c r="LDA237" s="132"/>
      <c r="LDB237" s="132"/>
      <c r="LDC237" s="132"/>
      <c r="LDD237" s="132"/>
      <c r="LDE237" s="132"/>
      <c r="LDF237" s="132"/>
      <c r="LDG237" s="132"/>
      <c r="LDH237" s="132"/>
      <c r="LDI237" s="132"/>
      <c r="LDJ237" s="132"/>
      <c r="LDK237" s="132"/>
      <c r="LDL237" s="132"/>
      <c r="LDM237" s="132"/>
      <c r="LDN237" s="132"/>
      <c r="LDO237" s="132"/>
      <c r="LDP237" s="132"/>
      <c r="LDQ237" s="132"/>
      <c r="LDR237" s="132"/>
      <c r="LDS237" s="132"/>
      <c r="LDT237" s="132"/>
      <c r="LDU237" s="132"/>
      <c r="LDV237" s="132"/>
      <c r="LDW237" s="132"/>
      <c r="LDX237" s="132"/>
      <c r="LDY237" s="132"/>
      <c r="LDZ237" s="132"/>
      <c r="LEA237" s="132"/>
      <c r="LEB237" s="132"/>
      <c r="LEC237" s="132"/>
      <c r="LED237" s="132"/>
      <c r="LEE237" s="132"/>
      <c r="LEF237" s="132"/>
      <c r="LEG237" s="132"/>
      <c r="LEH237" s="132"/>
      <c r="LEI237" s="132"/>
      <c r="LEJ237" s="132"/>
      <c r="LEK237" s="132"/>
      <c r="LEL237" s="132"/>
      <c r="LEM237" s="132"/>
      <c r="LEN237" s="132"/>
      <c r="LEO237" s="132"/>
      <c r="LEP237" s="132"/>
      <c r="LEQ237" s="132"/>
      <c r="LER237" s="132"/>
      <c r="LES237" s="132"/>
      <c r="LET237" s="132"/>
      <c r="LEU237" s="132"/>
      <c r="LEV237" s="132"/>
      <c r="LEW237" s="132"/>
      <c r="LEX237" s="132"/>
      <c r="LEY237" s="132"/>
      <c r="LEZ237" s="132"/>
      <c r="LFA237" s="132"/>
      <c r="LFB237" s="132"/>
      <c r="LFC237" s="132"/>
      <c r="LFD237" s="132"/>
      <c r="LFE237" s="132"/>
      <c r="LFF237" s="132"/>
      <c r="LFG237" s="132"/>
      <c r="LFH237" s="132"/>
      <c r="LFI237" s="132"/>
      <c r="LFJ237" s="132"/>
      <c r="LFK237" s="132"/>
      <c r="LFL237" s="132"/>
      <c r="LFM237" s="132"/>
      <c r="LFN237" s="132"/>
      <c r="LFO237" s="132"/>
      <c r="LFP237" s="132"/>
      <c r="LFQ237" s="132"/>
      <c r="LFR237" s="132"/>
      <c r="LFS237" s="132"/>
      <c r="LFT237" s="132"/>
      <c r="LFU237" s="132"/>
      <c r="LFV237" s="132"/>
      <c r="LFW237" s="132"/>
      <c r="LFX237" s="132"/>
      <c r="LFY237" s="132"/>
      <c r="LFZ237" s="132"/>
      <c r="LGA237" s="132"/>
      <c r="LGB237" s="132"/>
      <c r="LGC237" s="132"/>
      <c r="LGD237" s="132"/>
      <c r="LGE237" s="132"/>
      <c r="LGF237" s="132"/>
      <c r="LGG237" s="132"/>
      <c r="LGH237" s="132"/>
      <c r="LGI237" s="132"/>
      <c r="LGJ237" s="132"/>
      <c r="LGK237" s="132"/>
      <c r="LGL237" s="132"/>
      <c r="LGM237" s="132"/>
      <c r="LGN237" s="132"/>
      <c r="LGO237" s="132"/>
      <c r="LGP237" s="132"/>
      <c r="LGQ237" s="132"/>
      <c r="LGR237" s="132"/>
      <c r="LGS237" s="132"/>
      <c r="LGT237" s="132"/>
      <c r="LGU237" s="132"/>
      <c r="LGV237" s="132"/>
      <c r="LGW237" s="132"/>
      <c r="LGX237" s="132"/>
      <c r="LGY237" s="132"/>
      <c r="LGZ237" s="132"/>
      <c r="LHA237" s="132"/>
      <c r="LHB237" s="132"/>
      <c r="LHC237" s="132"/>
      <c r="LHD237" s="132"/>
      <c r="LHE237" s="132"/>
      <c r="LHF237" s="132"/>
      <c r="LHG237" s="132"/>
      <c r="LHH237" s="132"/>
      <c r="LHI237" s="132"/>
      <c r="LHJ237" s="132"/>
      <c r="LHK237" s="132"/>
      <c r="LHL237" s="132"/>
      <c r="LHM237" s="132"/>
      <c r="LHN237" s="132"/>
      <c r="LHO237" s="132"/>
      <c r="LHP237" s="132"/>
      <c r="LHQ237" s="132"/>
      <c r="LHR237" s="132"/>
      <c r="LHS237" s="132"/>
      <c r="LHT237" s="132"/>
      <c r="LHU237" s="132"/>
      <c r="LHV237" s="132"/>
      <c r="LHW237" s="132"/>
      <c r="LHX237" s="132"/>
      <c r="LHY237" s="132"/>
      <c r="LHZ237" s="132"/>
      <c r="LIA237" s="132"/>
      <c r="LIB237" s="132"/>
      <c r="LIC237" s="132"/>
      <c r="LID237" s="132"/>
      <c r="LIE237" s="132"/>
      <c r="LIF237" s="132"/>
      <c r="LIG237" s="132"/>
      <c r="LIH237" s="132"/>
      <c r="LII237" s="132"/>
      <c r="LIJ237" s="132"/>
      <c r="LIK237" s="132"/>
      <c r="LIL237" s="132"/>
      <c r="LIM237" s="132"/>
      <c r="LIN237" s="132"/>
      <c r="LIO237" s="132"/>
      <c r="LIP237" s="132"/>
      <c r="LIQ237" s="132"/>
      <c r="LIR237" s="132"/>
      <c r="LIS237" s="132"/>
      <c r="LIT237" s="132"/>
      <c r="LIU237" s="132"/>
      <c r="LIV237" s="132"/>
      <c r="LIW237" s="132"/>
      <c r="LIX237" s="132"/>
      <c r="LIY237" s="132"/>
      <c r="LIZ237" s="132"/>
      <c r="LJA237" s="132"/>
      <c r="LJB237" s="132"/>
      <c r="LJC237" s="132"/>
      <c r="LJD237" s="132"/>
      <c r="LJE237" s="132"/>
      <c r="LJF237" s="132"/>
      <c r="LJG237" s="132"/>
      <c r="LJH237" s="132"/>
      <c r="LJI237" s="132"/>
      <c r="LJJ237" s="132"/>
      <c r="LJK237" s="132"/>
      <c r="LJL237" s="132"/>
      <c r="LJM237" s="132"/>
      <c r="LJN237" s="132"/>
      <c r="LJO237" s="132"/>
      <c r="LJP237" s="132"/>
      <c r="LJQ237" s="132"/>
      <c r="LJR237" s="132"/>
      <c r="LJS237" s="132"/>
      <c r="LJT237" s="132"/>
      <c r="LJU237" s="132"/>
      <c r="LJV237" s="132"/>
      <c r="LJW237" s="132"/>
      <c r="LJX237" s="132"/>
      <c r="LJY237" s="132"/>
      <c r="LJZ237" s="132"/>
      <c r="LKA237" s="132"/>
      <c r="LKB237" s="132"/>
      <c r="LKC237" s="132"/>
      <c r="LKD237" s="132"/>
      <c r="LKE237" s="132"/>
      <c r="LKF237" s="132"/>
      <c r="LKG237" s="132"/>
      <c r="LKH237" s="132"/>
      <c r="LKI237" s="132"/>
      <c r="LKJ237" s="132"/>
      <c r="LKK237" s="132"/>
      <c r="LKL237" s="132"/>
      <c r="LKM237" s="132"/>
      <c r="LKN237" s="132"/>
      <c r="LKO237" s="132"/>
      <c r="LKP237" s="132"/>
      <c r="LKQ237" s="132"/>
      <c r="LKR237" s="132"/>
      <c r="LKS237" s="132"/>
      <c r="LKT237" s="132"/>
      <c r="LKU237" s="132"/>
      <c r="LKV237" s="132"/>
      <c r="LKW237" s="132"/>
      <c r="LKX237" s="132"/>
      <c r="LKY237" s="132"/>
      <c r="LKZ237" s="132"/>
      <c r="LLA237" s="132"/>
      <c r="LLB237" s="132"/>
      <c r="LLC237" s="132"/>
      <c r="LLD237" s="132"/>
      <c r="LLE237" s="132"/>
      <c r="LLF237" s="132"/>
      <c r="LLG237" s="132"/>
      <c r="LLH237" s="132"/>
      <c r="LLI237" s="132"/>
      <c r="LLJ237" s="132"/>
      <c r="LLK237" s="132"/>
      <c r="LLL237" s="132"/>
      <c r="LLM237" s="132"/>
      <c r="LLN237" s="132"/>
      <c r="LLO237" s="132"/>
      <c r="LLP237" s="132"/>
      <c r="LLQ237" s="132"/>
      <c r="LLR237" s="132"/>
      <c r="LLS237" s="132"/>
      <c r="LLT237" s="132"/>
      <c r="LLU237" s="132"/>
      <c r="LLV237" s="132"/>
      <c r="LLW237" s="132"/>
      <c r="LLX237" s="132"/>
      <c r="LLY237" s="132"/>
      <c r="LLZ237" s="132"/>
      <c r="LMA237" s="132"/>
      <c r="LMB237" s="132"/>
      <c r="LMC237" s="132"/>
      <c r="LMD237" s="132"/>
      <c r="LME237" s="132"/>
      <c r="LMF237" s="132"/>
      <c r="LMG237" s="132"/>
      <c r="LMH237" s="132"/>
      <c r="LMI237" s="132"/>
      <c r="LMJ237" s="132"/>
      <c r="LMK237" s="132"/>
      <c r="LML237" s="132"/>
      <c r="LMM237" s="132"/>
      <c r="LMN237" s="132"/>
      <c r="LMO237" s="132"/>
      <c r="LMP237" s="132"/>
      <c r="LMQ237" s="132"/>
      <c r="LMR237" s="132"/>
      <c r="LMS237" s="132"/>
      <c r="LMT237" s="132"/>
      <c r="LMU237" s="132"/>
      <c r="LMV237" s="132"/>
      <c r="LMW237" s="132"/>
      <c r="LMX237" s="132"/>
      <c r="LMY237" s="132"/>
      <c r="LMZ237" s="132"/>
      <c r="LNA237" s="132"/>
      <c r="LNB237" s="132"/>
      <c r="LNC237" s="132"/>
      <c r="LND237" s="132"/>
      <c r="LNE237" s="132"/>
      <c r="LNF237" s="132"/>
      <c r="LNG237" s="132"/>
      <c r="LNH237" s="132"/>
      <c r="LNI237" s="132"/>
      <c r="LNJ237" s="132"/>
      <c r="LNK237" s="132"/>
      <c r="LNL237" s="132"/>
      <c r="LNM237" s="132"/>
      <c r="LNN237" s="132"/>
      <c r="LNO237" s="132"/>
      <c r="LNP237" s="132"/>
      <c r="LNQ237" s="132"/>
      <c r="LNR237" s="132"/>
      <c r="LNS237" s="132"/>
      <c r="LNT237" s="132"/>
      <c r="LNU237" s="132"/>
      <c r="LNV237" s="132"/>
      <c r="LNW237" s="132"/>
      <c r="LNX237" s="132"/>
      <c r="LNY237" s="132"/>
      <c r="LNZ237" s="132"/>
      <c r="LOA237" s="132"/>
      <c r="LOB237" s="132"/>
      <c r="LOC237" s="132"/>
      <c r="LOD237" s="132"/>
      <c r="LOE237" s="132"/>
      <c r="LOF237" s="132"/>
      <c r="LOG237" s="132"/>
      <c r="LOH237" s="132"/>
      <c r="LOI237" s="132"/>
      <c r="LOJ237" s="132"/>
      <c r="LOK237" s="132"/>
      <c r="LOL237" s="132"/>
      <c r="LOM237" s="132"/>
      <c r="LON237" s="132"/>
      <c r="LOO237" s="132"/>
      <c r="LOP237" s="132"/>
      <c r="LOQ237" s="132"/>
      <c r="LOR237" s="132"/>
      <c r="LOS237" s="132"/>
      <c r="LOT237" s="132"/>
      <c r="LOU237" s="132"/>
      <c r="LOV237" s="132"/>
      <c r="LOW237" s="132"/>
      <c r="LOX237" s="132"/>
      <c r="LOY237" s="132"/>
      <c r="LOZ237" s="132"/>
      <c r="LPA237" s="132"/>
      <c r="LPB237" s="132"/>
      <c r="LPC237" s="132"/>
      <c r="LPD237" s="132"/>
      <c r="LPE237" s="132"/>
      <c r="LPF237" s="132"/>
      <c r="LPG237" s="132"/>
      <c r="LPH237" s="132"/>
      <c r="LPI237" s="132"/>
      <c r="LPJ237" s="132"/>
      <c r="LPK237" s="132"/>
      <c r="LPL237" s="132"/>
      <c r="LPM237" s="132"/>
      <c r="LPN237" s="132"/>
      <c r="LPO237" s="132"/>
      <c r="LPP237" s="132"/>
      <c r="LPQ237" s="132"/>
      <c r="LPR237" s="132"/>
      <c r="LPS237" s="132"/>
      <c r="LPT237" s="132"/>
      <c r="LPU237" s="132"/>
      <c r="LPV237" s="132"/>
      <c r="LPW237" s="132"/>
      <c r="LPX237" s="132"/>
      <c r="LPY237" s="132"/>
      <c r="LPZ237" s="132"/>
      <c r="LQA237" s="132"/>
      <c r="LQB237" s="132"/>
      <c r="LQC237" s="132"/>
      <c r="LQD237" s="132"/>
      <c r="LQE237" s="132"/>
      <c r="LQF237" s="132"/>
      <c r="LQG237" s="132"/>
      <c r="LQH237" s="132"/>
      <c r="LQI237" s="132"/>
      <c r="LQJ237" s="132"/>
      <c r="LQK237" s="132"/>
      <c r="LQL237" s="132"/>
      <c r="LQM237" s="132"/>
      <c r="LQN237" s="132"/>
      <c r="LQO237" s="132"/>
      <c r="LQP237" s="132"/>
      <c r="LQQ237" s="132"/>
      <c r="LQR237" s="132"/>
      <c r="LQS237" s="132"/>
      <c r="LQT237" s="132"/>
      <c r="LQU237" s="132"/>
      <c r="LQV237" s="132"/>
      <c r="LQW237" s="132"/>
      <c r="LQX237" s="132"/>
      <c r="LQY237" s="132"/>
      <c r="LQZ237" s="132"/>
      <c r="LRA237" s="132"/>
      <c r="LRB237" s="132"/>
      <c r="LRC237" s="132"/>
      <c r="LRD237" s="132"/>
      <c r="LRE237" s="132"/>
      <c r="LRF237" s="132"/>
      <c r="LRG237" s="132"/>
      <c r="LRH237" s="132"/>
      <c r="LRI237" s="132"/>
      <c r="LRJ237" s="132"/>
      <c r="LRK237" s="132"/>
      <c r="LRL237" s="132"/>
      <c r="LRM237" s="132"/>
      <c r="LRN237" s="132"/>
      <c r="LRO237" s="132"/>
      <c r="LRP237" s="132"/>
      <c r="LRQ237" s="132"/>
      <c r="LRR237" s="132"/>
      <c r="LRS237" s="132"/>
      <c r="LRT237" s="132"/>
      <c r="LRU237" s="132"/>
      <c r="LRV237" s="132"/>
      <c r="LRW237" s="132"/>
      <c r="LRX237" s="132"/>
      <c r="LRY237" s="132"/>
      <c r="LRZ237" s="132"/>
      <c r="LSA237" s="132"/>
      <c r="LSB237" s="132"/>
      <c r="LSC237" s="132"/>
      <c r="LSD237" s="132"/>
      <c r="LSE237" s="132"/>
      <c r="LSF237" s="132"/>
      <c r="LSG237" s="132"/>
      <c r="LSH237" s="132"/>
      <c r="LSI237" s="132"/>
      <c r="LSJ237" s="132"/>
      <c r="LSK237" s="132"/>
      <c r="LSL237" s="132"/>
      <c r="LSM237" s="132"/>
      <c r="LSN237" s="132"/>
      <c r="LSO237" s="132"/>
      <c r="LSP237" s="132"/>
      <c r="LSQ237" s="132"/>
      <c r="LSR237" s="132"/>
      <c r="LSS237" s="132"/>
      <c r="LST237" s="132"/>
      <c r="LSU237" s="132"/>
      <c r="LSV237" s="132"/>
      <c r="LSW237" s="132"/>
      <c r="LSX237" s="132"/>
      <c r="LSY237" s="132"/>
      <c r="LSZ237" s="132"/>
      <c r="LTA237" s="132"/>
      <c r="LTB237" s="132"/>
      <c r="LTC237" s="132"/>
      <c r="LTD237" s="132"/>
      <c r="LTE237" s="132"/>
      <c r="LTF237" s="132"/>
      <c r="LTG237" s="132"/>
      <c r="LTH237" s="132"/>
      <c r="LTI237" s="132"/>
      <c r="LTJ237" s="132"/>
      <c r="LTK237" s="132"/>
      <c r="LTL237" s="132"/>
      <c r="LTM237" s="132"/>
      <c r="LTN237" s="132"/>
      <c r="LTO237" s="132"/>
      <c r="LTP237" s="132"/>
      <c r="LTQ237" s="132"/>
      <c r="LTR237" s="132"/>
      <c r="LTS237" s="132"/>
      <c r="LTT237" s="132"/>
      <c r="LTU237" s="132"/>
      <c r="LTV237" s="132"/>
      <c r="LTW237" s="132"/>
      <c r="LTX237" s="132"/>
      <c r="LTY237" s="132"/>
      <c r="LTZ237" s="132"/>
      <c r="LUA237" s="132"/>
      <c r="LUB237" s="132"/>
      <c r="LUC237" s="132"/>
      <c r="LUD237" s="132"/>
      <c r="LUE237" s="132"/>
      <c r="LUF237" s="132"/>
      <c r="LUG237" s="132"/>
      <c r="LUH237" s="132"/>
      <c r="LUI237" s="132"/>
      <c r="LUJ237" s="132"/>
      <c r="LUK237" s="132"/>
      <c r="LUL237" s="132"/>
      <c r="LUM237" s="132"/>
      <c r="LUN237" s="132"/>
      <c r="LUO237" s="132"/>
      <c r="LUP237" s="132"/>
      <c r="LUQ237" s="132"/>
      <c r="LUR237" s="132"/>
      <c r="LUS237" s="132"/>
      <c r="LUT237" s="132"/>
      <c r="LUU237" s="132"/>
      <c r="LUV237" s="132"/>
      <c r="LUW237" s="132"/>
      <c r="LUX237" s="132"/>
      <c r="LUY237" s="132"/>
      <c r="LUZ237" s="132"/>
      <c r="LVA237" s="132"/>
      <c r="LVB237" s="132"/>
      <c r="LVC237" s="132"/>
      <c r="LVD237" s="132"/>
      <c r="LVE237" s="132"/>
      <c r="LVF237" s="132"/>
      <c r="LVG237" s="132"/>
      <c r="LVH237" s="132"/>
      <c r="LVI237" s="132"/>
      <c r="LVJ237" s="132"/>
      <c r="LVK237" s="132"/>
      <c r="LVL237" s="132"/>
      <c r="LVM237" s="132"/>
      <c r="LVN237" s="132"/>
      <c r="LVO237" s="132"/>
      <c r="LVP237" s="132"/>
      <c r="LVQ237" s="132"/>
      <c r="LVR237" s="132"/>
      <c r="LVS237" s="132"/>
      <c r="LVT237" s="132"/>
      <c r="LVU237" s="132"/>
      <c r="LVV237" s="132"/>
      <c r="LVW237" s="132"/>
      <c r="LVX237" s="132"/>
      <c r="LVY237" s="132"/>
      <c r="LVZ237" s="132"/>
      <c r="LWA237" s="132"/>
      <c r="LWB237" s="132"/>
      <c r="LWC237" s="132"/>
      <c r="LWD237" s="132"/>
      <c r="LWE237" s="132"/>
      <c r="LWF237" s="132"/>
      <c r="LWG237" s="132"/>
      <c r="LWH237" s="132"/>
      <c r="LWI237" s="132"/>
      <c r="LWJ237" s="132"/>
      <c r="LWK237" s="132"/>
      <c r="LWL237" s="132"/>
      <c r="LWM237" s="132"/>
      <c r="LWN237" s="132"/>
      <c r="LWO237" s="132"/>
      <c r="LWP237" s="132"/>
      <c r="LWQ237" s="132"/>
      <c r="LWR237" s="132"/>
      <c r="LWS237" s="132"/>
      <c r="LWT237" s="132"/>
      <c r="LWU237" s="132"/>
      <c r="LWV237" s="132"/>
      <c r="LWW237" s="132"/>
      <c r="LWX237" s="132"/>
      <c r="LWY237" s="132"/>
      <c r="LWZ237" s="132"/>
      <c r="LXA237" s="132"/>
      <c r="LXB237" s="132"/>
      <c r="LXC237" s="132"/>
      <c r="LXD237" s="132"/>
      <c r="LXE237" s="132"/>
      <c r="LXF237" s="132"/>
      <c r="LXG237" s="132"/>
      <c r="LXH237" s="132"/>
      <c r="LXI237" s="132"/>
      <c r="LXJ237" s="132"/>
      <c r="LXK237" s="132"/>
      <c r="LXL237" s="132"/>
      <c r="LXM237" s="132"/>
      <c r="LXN237" s="132"/>
      <c r="LXO237" s="132"/>
      <c r="LXP237" s="132"/>
      <c r="LXQ237" s="132"/>
      <c r="LXR237" s="132"/>
      <c r="LXS237" s="132"/>
      <c r="LXT237" s="132"/>
      <c r="LXU237" s="132"/>
      <c r="LXV237" s="132"/>
      <c r="LXW237" s="132"/>
      <c r="LXX237" s="132"/>
      <c r="LXY237" s="132"/>
      <c r="LXZ237" s="132"/>
      <c r="LYA237" s="132"/>
      <c r="LYB237" s="132"/>
      <c r="LYC237" s="132"/>
      <c r="LYD237" s="132"/>
      <c r="LYE237" s="132"/>
      <c r="LYF237" s="132"/>
      <c r="LYG237" s="132"/>
      <c r="LYH237" s="132"/>
      <c r="LYI237" s="132"/>
      <c r="LYJ237" s="132"/>
      <c r="LYK237" s="132"/>
      <c r="LYL237" s="132"/>
      <c r="LYM237" s="132"/>
      <c r="LYN237" s="132"/>
      <c r="LYO237" s="132"/>
      <c r="LYP237" s="132"/>
      <c r="LYQ237" s="132"/>
      <c r="LYR237" s="132"/>
      <c r="LYS237" s="132"/>
      <c r="LYT237" s="132"/>
      <c r="LYU237" s="132"/>
      <c r="LYV237" s="132"/>
      <c r="LYW237" s="132"/>
      <c r="LYX237" s="132"/>
      <c r="LYY237" s="132"/>
      <c r="LYZ237" s="132"/>
      <c r="LZA237" s="132"/>
      <c r="LZB237" s="132"/>
      <c r="LZC237" s="132"/>
      <c r="LZD237" s="132"/>
      <c r="LZE237" s="132"/>
      <c r="LZF237" s="132"/>
      <c r="LZG237" s="132"/>
      <c r="LZH237" s="132"/>
      <c r="LZI237" s="132"/>
      <c r="LZJ237" s="132"/>
      <c r="LZK237" s="132"/>
      <c r="LZL237" s="132"/>
      <c r="LZM237" s="132"/>
      <c r="LZN237" s="132"/>
      <c r="LZO237" s="132"/>
      <c r="LZP237" s="132"/>
      <c r="LZQ237" s="132"/>
      <c r="LZR237" s="132"/>
      <c r="LZS237" s="132"/>
      <c r="LZT237" s="132"/>
      <c r="LZU237" s="132"/>
      <c r="LZV237" s="132"/>
      <c r="LZW237" s="132"/>
      <c r="LZX237" s="132"/>
      <c r="LZY237" s="132"/>
      <c r="LZZ237" s="132"/>
      <c r="MAA237" s="132"/>
      <c r="MAB237" s="132"/>
      <c r="MAC237" s="132"/>
      <c r="MAD237" s="132"/>
      <c r="MAE237" s="132"/>
      <c r="MAF237" s="132"/>
      <c r="MAG237" s="132"/>
      <c r="MAH237" s="132"/>
      <c r="MAI237" s="132"/>
      <c r="MAJ237" s="132"/>
      <c r="MAK237" s="132"/>
      <c r="MAL237" s="132"/>
      <c r="MAM237" s="132"/>
      <c r="MAN237" s="132"/>
      <c r="MAO237" s="132"/>
      <c r="MAP237" s="132"/>
      <c r="MAQ237" s="132"/>
      <c r="MAR237" s="132"/>
      <c r="MAS237" s="132"/>
      <c r="MAT237" s="132"/>
      <c r="MAU237" s="132"/>
      <c r="MAV237" s="132"/>
      <c r="MAW237" s="132"/>
      <c r="MAX237" s="132"/>
      <c r="MAY237" s="132"/>
      <c r="MAZ237" s="132"/>
      <c r="MBA237" s="132"/>
      <c r="MBB237" s="132"/>
      <c r="MBC237" s="132"/>
      <c r="MBD237" s="132"/>
      <c r="MBE237" s="132"/>
      <c r="MBF237" s="132"/>
      <c r="MBG237" s="132"/>
      <c r="MBH237" s="132"/>
      <c r="MBI237" s="132"/>
      <c r="MBJ237" s="132"/>
      <c r="MBK237" s="132"/>
      <c r="MBL237" s="132"/>
      <c r="MBM237" s="132"/>
      <c r="MBN237" s="132"/>
      <c r="MBO237" s="132"/>
      <c r="MBP237" s="132"/>
      <c r="MBQ237" s="132"/>
      <c r="MBR237" s="132"/>
      <c r="MBS237" s="132"/>
      <c r="MBT237" s="132"/>
      <c r="MBU237" s="132"/>
      <c r="MBV237" s="132"/>
      <c r="MBW237" s="132"/>
      <c r="MBX237" s="132"/>
      <c r="MBY237" s="132"/>
      <c r="MBZ237" s="132"/>
      <c r="MCA237" s="132"/>
      <c r="MCB237" s="132"/>
      <c r="MCC237" s="132"/>
      <c r="MCD237" s="132"/>
      <c r="MCE237" s="132"/>
      <c r="MCF237" s="132"/>
      <c r="MCG237" s="132"/>
      <c r="MCH237" s="132"/>
      <c r="MCI237" s="132"/>
      <c r="MCJ237" s="132"/>
      <c r="MCK237" s="132"/>
      <c r="MCL237" s="132"/>
      <c r="MCM237" s="132"/>
      <c r="MCN237" s="132"/>
      <c r="MCO237" s="132"/>
      <c r="MCP237" s="132"/>
      <c r="MCQ237" s="132"/>
      <c r="MCR237" s="132"/>
      <c r="MCS237" s="132"/>
      <c r="MCT237" s="132"/>
      <c r="MCU237" s="132"/>
      <c r="MCV237" s="132"/>
      <c r="MCW237" s="132"/>
      <c r="MCX237" s="132"/>
      <c r="MCY237" s="132"/>
      <c r="MCZ237" s="132"/>
      <c r="MDA237" s="132"/>
      <c r="MDB237" s="132"/>
      <c r="MDC237" s="132"/>
      <c r="MDD237" s="132"/>
      <c r="MDE237" s="132"/>
      <c r="MDF237" s="132"/>
      <c r="MDG237" s="132"/>
      <c r="MDH237" s="132"/>
      <c r="MDI237" s="132"/>
      <c r="MDJ237" s="132"/>
      <c r="MDK237" s="132"/>
      <c r="MDL237" s="132"/>
      <c r="MDM237" s="132"/>
      <c r="MDN237" s="132"/>
      <c r="MDO237" s="132"/>
      <c r="MDP237" s="132"/>
      <c r="MDQ237" s="132"/>
      <c r="MDR237" s="132"/>
      <c r="MDS237" s="132"/>
      <c r="MDT237" s="132"/>
      <c r="MDU237" s="132"/>
      <c r="MDV237" s="132"/>
      <c r="MDW237" s="132"/>
      <c r="MDX237" s="132"/>
      <c r="MDY237" s="132"/>
      <c r="MDZ237" s="132"/>
      <c r="MEA237" s="132"/>
      <c r="MEB237" s="132"/>
      <c r="MEC237" s="132"/>
      <c r="MED237" s="132"/>
      <c r="MEE237" s="132"/>
      <c r="MEF237" s="132"/>
      <c r="MEG237" s="132"/>
      <c r="MEH237" s="132"/>
      <c r="MEI237" s="132"/>
      <c r="MEJ237" s="132"/>
      <c r="MEK237" s="132"/>
      <c r="MEL237" s="132"/>
      <c r="MEM237" s="132"/>
      <c r="MEN237" s="132"/>
      <c r="MEO237" s="132"/>
      <c r="MEP237" s="132"/>
      <c r="MEQ237" s="132"/>
      <c r="MER237" s="132"/>
      <c r="MES237" s="132"/>
      <c r="MET237" s="132"/>
      <c r="MEU237" s="132"/>
      <c r="MEV237" s="132"/>
      <c r="MEW237" s="132"/>
      <c r="MEX237" s="132"/>
      <c r="MEY237" s="132"/>
      <c r="MEZ237" s="132"/>
      <c r="MFA237" s="132"/>
      <c r="MFB237" s="132"/>
      <c r="MFC237" s="132"/>
      <c r="MFD237" s="132"/>
      <c r="MFE237" s="132"/>
      <c r="MFF237" s="132"/>
      <c r="MFG237" s="132"/>
      <c r="MFH237" s="132"/>
      <c r="MFI237" s="132"/>
      <c r="MFJ237" s="132"/>
      <c r="MFK237" s="132"/>
      <c r="MFL237" s="132"/>
      <c r="MFM237" s="132"/>
      <c r="MFN237" s="132"/>
      <c r="MFO237" s="132"/>
      <c r="MFP237" s="132"/>
      <c r="MFQ237" s="132"/>
      <c r="MFR237" s="132"/>
      <c r="MFS237" s="132"/>
      <c r="MFT237" s="132"/>
      <c r="MFU237" s="132"/>
      <c r="MFV237" s="132"/>
      <c r="MFW237" s="132"/>
      <c r="MFX237" s="132"/>
      <c r="MFY237" s="132"/>
      <c r="MFZ237" s="132"/>
      <c r="MGA237" s="132"/>
      <c r="MGB237" s="132"/>
      <c r="MGC237" s="132"/>
      <c r="MGD237" s="132"/>
      <c r="MGE237" s="132"/>
      <c r="MGF237" s="132"/>
      <c r="MGG237" s="132"/>
      <c r="MGH237" s="132"/>
      <c r="MGI237" s="132"/>
      <c r="MGJ237" s="132"/>
      <c r="MGK237" s="132"/>
      <c r="MGL237" s="132"/>
      <c r="MGM237" s="132"/>
      <c r="MGN237" s="132"/>
      <c r="MGO237" s="132"/>
      <c r="MGP237" s="132"/>
      <c r="MGQ237" s="132"/>
      <c r="MGR237" s="132"/>
      <c r="MGS237" s="132"/>
      <c r="MGT237" s="132"/>
      <c r="MGU237" s="132"/>
      <c r="MGV237" s="132"/>
      <c r="MGW237" s="132"/>
      <c r="MGX237" s="132"/>
      <c r="MGY237" s="132"/>
      <c r="MGZ237" s="132"/>
      <c r="MHA237" s="132"/>
      <c r="MHB237" s="132"/>
      <c r="MHC237" s="132"/>
      <c r="MHD237" s="132"/>
      <c r="MHE237" s="132"/>
      <c r="MHF237" s="132"/>
      <c r="MHG237" s="132"/>
      <c r="MHH237" s="132"/>
      <c r="MHI237" s="132"/>
      <c r="MHJ237" s="132"/>
      <c r="MHK237" s="132"/>
      <c r="MHL237" s="132"/>
      <c r="MHM237" s="132"/>
      <c r="MHN237" s="132"/>
      <c r="MHO237" s="132"/>
      <c r="MHP237" s="132"/>
      <c r="MHQ237" s="132"/>
      <c r="MHR237" s="132"/>
      <c r="MHS237" s="132"/>
      <c r="MHT237" s="132"/>
      <c r="MHU237" s="132"/>
      <c r="MHV237" s="132"/>
      <c r="MHW237" s="132"/>
      <c r="MHX237" s="132"/>
      <c r="MHY237" s="132"/>
      <c r="MHZ237" s="132"/>
      <c r="MIA237" s="132"/>
      <c r="MIB237" s="132"/>
      <c r="MIC237" s="132"/>
      <c r="MID237" s="132"/>
      <c r="MIE237" s="132"/>
      <c r="MIF237" s="132"/>
      <c r="MIG237" s="132"/>
      <c r="MIH237" s="132"/>
      <c r="MII237" s="132"/>
      <c r="MIJ237" s="132"/>
      <c r="MIK237" s="132"/>
      <c r="MIL237" s="132"/>
      <c r="MIM237" s="132"/>
      <c r="MIN237" s="132"/>
      <c r="MIO237" s="132"/>
      <c r="MIP237" s="132"/>
      <c r="MIQ237" s="132"/>
      <c r="MIR237" s="132"/>
      <c r="MIS237" s="132"/>
      <c r="MIT237" s="132"/>
      <c r="MIU237" s="132"/>
      <c r="MIV237" s="132"/>
      <c r="MIW237" s="132"/>
      <c r="MIX237" s="132"/>
      <c r="MIY237" s="132"/>
      <c r="MIZ237" s="132"/>
      <c r="MJA237" s="132"/>
      <c r="MJB237" s="132"/>
      <c r="MJC237" s="132"/>
      <c r="MJD237" s="132"/>
      <c r="MJE237" s="132"/>
      <c r="MJF237" s="132"/>
      <c r="MJG237" s="132"/>
      <c r="MJH237" s="132"/>
      <c r="MJI237" s="132"/>
      <c r="MJJ237" s="132"/>
      <c r="MJK237" s="132"/>
      <c r="MJL237" s="132"/>
      <c r="MJM237" s="132"/>
      <c r="MJN237" s="132"/>
      <c r="MJO237" s="132"/>
      <c r="MJP237" s="132"/>
      <c r="MJQ237" s="132"/>
      <c r="MJR237" s="132"/>
      <c r="MJS237" s="132"/>
      <c r="MJT237" s="132"/>
      <c r="MJU237" s="132"/>
      <c r="MJV237" s="132"/>
      <c r="MJW237" s="132"/>
      <c r="MJX237" s="132"/>
      <c r="MJY237" s="132"/>
      <c r="MJZ237" s="132"/>
      <c r="MKA237" s="132"/>
      <c r="MKB237" s="132"/>
      <c r="MKC237" s="132"/>
      <c r="MKD237" s="132"/>
      <c r="MKE237" s="132"/>
      <c r="MKF237" s="132"/>
      <c r="MKG237" s="132"/>
      <c r="MKH237" s="132"/>
      <c r="MKI237" s="132"/>
      <c r="MKJ237" s="132"/>
      <c r="MKK237" s="132"/>
      <c r="MKL237" s="132"/>
      <c r="MKM237" s="132"/>
      <c r="MKN237" s="132"/>
      <c r="MKO237" s="132"/>
      <c r="MKP237" s="132"/>
      <c r="MKQ237" s="132"/>
      <c r="MKR237" s="132"/>
      <c r="MKS237" s="132"/>
      <c r="MKT237" s="132"/>
      <c r="MKU237" s="132"/>
      <c r="MKV237" s="132"/>
      <c r="MKW237" s="132"/>
      <c r="MKX237" s="132"/>
      <c r="MKY237" s="132"/>
      <c r="MKZ237" s="132"/>
      <c r="MLA237" s="132"/>
      <c r="MLB237" s="132"/>
      <c r="MLC237" s="132"/>
      <c r="MLD237" s="132"/>
      <c r="MLE237" s="132"/>
      <c r="MLF237" s="132"/>
      <c r="MLG237" s="132"/>
      <c r="MLH237" s="132"/>
      <c r="MLI237" s="132"/>
      <c r="MLJ237" s="132"/>
      <c r="MLK237" s="132"/>
      <c r="MLL237" s="132"/>
      <c r="MLM237" s="132"/>
      <c r="MLN237" s="132"/>
      <c r="MLO237" s="132"/>
      <c r="MLP237" s="132"/>
      <c r="MLQ237" s="132"/>
      <c r="MLR237" s="132"/>
      <c r="MLS237" s="132"/>
      <c r="MLT237" s="132"/>
      <c r="MLU237" s="132"/>
      <c r="MLV237" s="132"/>
      <c r="MLW237" s="132"/>
      <c r="MLX237" s="132"/>
      <c r="MLY237" s="132"/>
      <c r="MLZ237" s="132"/>
      <c r="MMA237" s="132"/>
      <c r="MMB237" s="132"/>
      <c r="MMC237" s="132"/>
      <c r="MMD237" s="132"/>
      <c r="MME237" s="132"/>
      <c r="MMF237" s="132"/>
      <c r="MMG237" s="132"/>
      <c r="MMH237" s="132"/>
      <c r="MMI237" s="132"/>
      <c r="MMJ237" s="132"/>
      <c r="MMK237" s="132"/>
      <c r="MML237" s="132"/>
      <c r="MMM237" s="132"/>
      <c r="MMN237" s="132"/>
      <c r="MMO237" s="132"/>
      <c r="MMP237" s="132"/>
      <c r="MMQ237" s="132"/>
      <c r="MMR237" s="132"/>
      <c r="MMS237" s="132"/>
      <c r="MMT237" s="132"/>
      <c r="MMU237" s="132"/>
      <c r="MMV237" s="132"/>
      <c r="MMW237" s="132"/>
      <c r="MMX237" s="132"/>
      <c r="MMY237" s="132"/>
      <c r="MMZ237" s="132"/>
      <c r="MNA237" s="132"/>
      <c r="MNB237" s="132"/>
      <c r="MNC237" s="132"/>
      <c r="MND237" s="132"/>
      <c r="MNE237" s="132"/>
      <c r="MNF237" s="132"/>
      <c r="MNG237" s="132"/>
      <c r="MNH237" s="132"/>
      <c r="MNI237" s="132"/>
      <c r="MNJ237" s="132"/>
      <c r="MNK237" s="132"/>
      <c r="MNL237" s="132"/>
      <c r="MNM237" s="132"/>
      <c r="MNN237" s="132"/>
      <c r="MNO237" s="132"/>
      <c r="MNP237" s="132"/>
      <c r="MNQ237" s="132"/>
      <c r="MNR237" s="132"/>
      <c r="MNS237" s="132"/>
      <c r="MNT237" s="132"/>
      <c r="MNU237" s="132"/>
      <c r="MNV237" s="132"/>
      <c r="MNW237" s="132"/>
      <c r="MNX237" s="132"/>
      <c r="MNY237" s="132"/>
      <c r="MNZ237" s="132"/>
      <c r="MOA237" s="132"/>
      <c r="MOB237" s="132"/>
      <c r="MOC237" s="132"/>
      <c r="MOD237" s="132"/>
      <c r="MOE237" s="132"/>
      <c r="MOF237" s="132"/>
      <c r="MOG237" s="132"/>
      <c r="MOH237" s="132"/>
      <c r="MOI237" s="132"/>
      <c r="MOJ237" s="132"/>
      <c r="MOK237" s="132"/>
      <c r="MOL237" s="132"/>
      <c r="MOM237" s="132"/>
      <c r="MON237" s="132"/>
      <c r="MOO237" s="132"/>
      <c r="MOP237" s="132"/>
      <c r="MOQ237" s="132"/>
      <c r="MOR237" s="132"/>
      <c r="MOS237" s="132"/>
      <c r="MOT237" s="132"/>
      <c r="MOU237" s="132"/>
      <c r="MOV237" s="132"/>
      <c r="MOW237" s="132"/>
      <c r="MOX237" s="132"/>
      <c r="MOY237" s="132"/>
      <c r="MOZ237" s="132"/>
      <c r="MPA237" s="132"/>
      <c r="MPB237" s="132"/>
      <c r="MPC237" s="132"/>
      <c r="MPD237" s="132"/>
      <c r="MPE237" s="132"/>
      <c r="MPF237" s="132"/>
      <c r="MPG237" s="132"/>
      <c r="MPH237" s="132"/>
      <c r="MPI237" s="132"/>
      <c r="MPJ237" s="132"/>
      <c r="MPK237" s="132"/>
      <c r="MPL237" s="132"/>
      <c r="MPM237" s="132"/>
      <c r="MPN237" s="132"/>
      <c r="MPO237" s="132"/>
      <c r="MPP237" s="132"/>
      <c r="MPQ237" s="132"/>
      <c r="MPR237" s="132"/>
      <c r="MPS237" s="132"/>
      <c r="MPT237" s="132"/>
      <c r="MPU237" s="132"/>
      <c r="MPV237" s="132"/>
      <c r="MPW237" s="132"/>
      <c r="MPX237" s="132"/>
      <c r="MPY237" s="132"/>
      <c r="MPZ237" s="132"/>
      <c r="MQA237" s="132"/>
      <c r="MQB237" s="132"/>
      <c r="MQC237" s="132"/>
      <c r="MQD237" s="132"/>
      <c r="MQE237" s="132"/>
      <c r="MQF237" s="132"/>
      <c r="MQG237" s="132"/>
      <c r="MQH237" s="132"/>
      <c r="MQI237" s="132"/>
      <c r="MQJ237" s="132"/>
      <c r="MQK237" s="132"/>
      <c r="MQL237" s="132"/>
      <c r="MQM237" s="132"/>
      <c r="MQN237" s="132"/>
      <c r="MQO237" s="132"/>
      <c r="MQP237" s="132"/>
      <c r="MQQ237" s="132"/>
      <c r="MQR237" s="132"/>
      <c r="MQS237" s="132"/>
      <c r="MQT237" s="132"/>
      <c r="MQU237" s="132"/>
      <c r="MQV237" s="132"/>
      <c r="MQW237" s="132"/>
      <c r="MQX237" s="132"/>
      <c r="MQY237" s="132"/>
      <c r="MQZ237" s="132"/>
      <c r="MRA237" s="132"/>
      <c r="MRB237" s="132"/>
      <c r="MRC237" s="132"/>
      <c r="MRD237" s="132"/>
      <c r="MRE237" s="132"/>
      <c r="MRF237" s="132"/>
      <c r="MRG237" s="132"/>
      <c r="MRH237" s="132"/>
      <c r="MRI237" s="132"/>
      <c r="MRJ237" s="132"/>
      <c r="MRK237" s="132"/>
      <c r="MRL237" s="132"/>
      <c r="MRM237" s="132"/>
      <c r="MRN237" s="132"/>
      <c r="MRO237" s="132"/>
      <c r="MRP237" s="132"/>
      <c r="MRQ237" s="132"/>
      <c r="MRR237" s="132"/>
      <c r="MRS237" s="132"/>
      <c r="MRT237" s="132"/>
      <c r="MRU237" s="132"/>
      <c r="MRV237" s="132"/>
      <c r="MRW237" s="132"/>
      <c r="MRX237" s="132"/>
      <c r="MRY237" s="132"/>
      <c r="MRZ237" s="132"/>
      <c r="MSA237" s="132"/>
      <c r="MSB237" s="132"/>
      <c r="MSC237" s="132"/>
      <c r="MSD237" s="132"/>
      <c r="MSE237" s="132"/>
      <c r="MSF237" s="132"/>
      <c r="MSG237" s="132"/>
      <c r="MSH237" s="132"/>
      <c r="MSI237" s="132"/>
      <c r="MSJ237" s="132"/>
      <c r="MSK237" s="132"/>
      <c r="MSL237" s="132"/>
      <c r="MSM237" s="132"/>
      <c r="MSN237" s="132"/>
      <c r="MSO237" s="132"/>
      <c r="MSP237" s="132"/>
      <c r="MSQ237" s="132"/>
      <c r="MSR237" s="132"/>
      <c r="MSS237" s="132"/>
      <c r="MST237" s="132"/>
      <c r="MSU237" s="132"/>
      <c r="MSV237" s="132"/>
      <c r="MSW237" s="132"/>
      <c r="MSX237" s="132"/>
      <c r="MSY237" s="132"/>
      <c r="MSZ237" s="132"/>
      <c r="MTA237" s="132"/>
      <c r="MTB237" s="132"/>
      <c r="MTC237" s="132"/>
      <c r="MTD237" s="132"/>
      <c r="MTE237" s="132"/>
      <c r="MTF237" s="132"/>
      <c r="MTG237" s="132"/>
      <c r="MTH237" s="132"/>
      <c r="MTI237" s="132"/>
      <c r="MTJ237" s="132"/>
      <c r="MTK237" s="132"/>
      <c r="MTL237" s="132"/>
      <c r="MTM237" s="132"/>
      <c r="MTN237" s="132"/>
      <c r="MTO237" s="132"/>
      <c r="MTP237" s="132"/>
      <c r="MTQ237" s="132"/>
      <c r="MTR237" s="132"/>
      <c r="MTS237" s="132"/>
      <c r="MTT237" s="132"/>
      <c r="MTU237" s="132"/>
      <c r="MTV237" s="132"/>
      <c r="MTW237" s="132"/>
      <c r="MTX237" s="132"/>
      <c r="MTY237" s="132"/>
      <c r="MTZ237" s="132"/>
      <c r="MUA237" s="132"/>
      <c r="MUB237" s="132"/>
      <c r="MUC237" s="132"/>
      <c r="MUD237" s="132"/>
      <c r="MUE237" s="132"/>
      <c r="MUF237" s="132"/>
      <c r="MUG237" s="132"/>
      <c r="MUH237" s="132"/>
      <c r="MUI237" s="132"/>
      <c r="MUJ237" s="132"/>
      <c r="MUK237" s="132"/>
      <c r="MUL237" s="132"/>
      <c r="MUM237" s="132"/>
      <c r="MUN237" s="132"/>
      <c r="MUO237" s="132"/>
      <c r="MUP237" s="132"/>
      <c r="MUQ237" s="132"/>
      <c r="MUR237" s="132"/>
      <c r="MUS237" s="132"/>
      <c r="MUT237" s="132"/>
      <c r="MUU237" s="132"/>
      <c r="MUV237" s="132"/>
      <c r="MUW237" s="132"/>
      <c r="MUX237" s="132"/>
      <c r="MUY237" s="132"/>
      <c r="MUZ237" s="132"/>
      <c r="MVA237" s="132"/>
      <c r="MVB237" s="132"/>
      <c r="MVC237" s="132"/>
      <c r="MVD237" s="132"/>
      <c r="MVE237" s="132"/>
      <c r="MVF237" s="132"/>
      <c r="MVG237" s="132"/>
      <c r="MVH237" s="132"/>
      <c r="MVI237" s="132"/>
      <c r="MVJ237" s="132"/>
      <c r="MVK237" s="132"/>
      <c r="MVL237" s="132"/>
      <c r="MVM237" s="132"/>
      <c r="MVN237" s="132"/>
      <c r="MVO237" s="132"/>
      <c r="MVP237" s="132"/>
      <c r="MVQ237" s="132"/>
      <c r="MVR237" s="132"/>
      <c r="MVS237" s="132"/>
      <c r="MVT237" s="132"/>
      <c r="MVU237" s="132"/>
      <c r="MVV237" s="132"/>
      <c r="MVW237" s="132"/>
      <c r="MVX237" s="132"/>
      <c r="MVY237" s="132"/>
      <c r="MVZ237" s="132"/>
      <c r="MWA237" s="132"/>
      <c r="MWB237" s="132"/>
      <c r="MWC237" s="132"/>
      <c r="MWD237" s="132"/>
      <c r="MWE237" s="132"/>
      <c r="MWF237" s="132"/>
      <c r="MWG237" s="132"/>
      <c r="MWH237" s="132"/>
      <c r="MWI237" s="132"/>
      <c r="MWJ237" s="132"/>
      <c r="MWK237" s="132"/>
      <c r="MWL237" s="132"/>
      <c r="MWM237" s="132"/>
      <c r="MWN237" s="132"/>
      <c r="MWO237" s="132"/>
      <c r="MWP237" s="132"/>
      <c r="MWQ237" s="132"/>
      <c r="MWR237" s="132"/>
      <c r="MWS237" s="132"/>
      <c r="MWT237" s="132"/>
      <c r="MWU237" s="132"/>
      <c r="MWV237" s="132"/>
      <c r="MWW237" s="132"/>
      <c r="MWX237" s="132"/>
      <c r="MWY237" s="132"/>
      <c r="MWZ237" s="132"/>
      <c r="MXA237" s="132"/>
      <c r="MXB237" s="132"/>
      <c r="MXC237" s="132"/>
      <c r="MXD237" s="132"/>
      <c r="MXE237" s="132"/>
      <c r="MXF237" s="132"/>
      <c r="MXG237" s="132"/>
      <c r="MXH237" s="132"/>
      <c r="MXI237" s="132"/>
      <c r="MXJ237" s="132"/>
      <c r="MXK237" s="132"/>
      <c r="MXL237" s="132"/>
      <c r="MXM237" s="132"/>
      <c r="MXN237" s="132"/>
      <c r="MXO237" s="132"/>
      <c r="MXP237" s="132"/>
      <c r="MXQ237" s="132"/>
      <c r="MXR237" s="132"/>
      <c r="MXS237" s="132"/>
      <c r="MXT237" s="132"/>
      <c r="MXU237" s="132"/>
      <c r="MXV237" s="132"/>
      <c r="MXW237" s="132"/>
      <c r="MXX237" s="132"/>
      <c r="MXY237" s="132"/>
      <c r="MXZ237" s="132"/>
      <c r="MYA237" s="132"/>
      <c r="MYB237" s="132"/>
      <c r="MYC237" s="132"/>
      <c r="MYD237" s="132"/>
      <c r="MYE237" s="132"/>
      <c r="MYF237" s="132"/>
      <c r="MYG237" s="132"/>
      <c r="MYH237" s="132"/>
      <c r="MYI237" s="132"/>
      <c r="MYJ237" s="132"/>
      <c r="MYK237" s="132"/>
      <c r="MYL237" s="132"/>
      <c r="MYM237" s="132"/>
      <c r="MYN237" s="132"/>
      <c r="MYO237" s="132"/>
      <c r="MYP237" s="132"/>
      <c r="MYQ237" s="132"/>
      <c r="MYR237" s="132"/>
      <c r="MYS237" s="132"/>
      <c r="MYT237" s="132"/>
      <c r="MYU237" s="132"/>
      <c r="MYV237" s="132"/>
      <c r="MYW237" s="132"/>
      <c r="MYX237" s="132"/>
      <c r="MYY237" s="132"/>
      <c r="MYZ237" s="132"/>
      <c r="MZA237" s="132"/>
      <c r="MZB237" s="132"/>
      <c r="MZC237" s="132"/>
      <c r="MZD237" s="132"/>
      <c r="MZE237" s="132"/>
      <c r="MZF237" s="132"/>
      <c r="MZG237" s="132"/>
      <c r="MZH237" s="132"/>
      <c r="MZI237" s="132"/>
      <c r="MZJ237" s="132"/>
      <c r="MZK237" s="132"/>
      <c r="MZL237" s="132"/>
      <c r="MZM237" s="132"/>
      <c r="MZN237" s="132"/>
      <c r="MZO237" s="132"/>
      <c r="MZP237" s="132"/>
      <c r="MZQ237" s="132"/>
      <c r="MZR237" s="132"/>
      <c r="MZS237" s="132"/>
      <c r="MZT237" s="132"/>
      <c r="MZU237" s="132"/>
      <c r="MZV237" s="132"/>
      <c r="MZW237" s="132"/>
      <c r="MZX237" s="132"/>
      <c r="MZY237" s="132"/>
      <c r="MZZ237" s="132"/>
      <c r="NAA237" s="132"/>
      <c r="NAB237" s="132"/>
      <c r="NAC237" s="132"/>
      <c r="NAD237" s="132"/>
      <c r="NAE237" s="132"/>
      <c r="NAF237" s="132"/>
      <c r="NAG237" s="132"/>
      <c r="NAH237" s="132"/>
      <c r="NAI237" s="132"/>
      <c r="NAJ237" s="132"/>
      <c r="NAK237" s="132"/>
      <c r="NAL237" s="132"/>
      <c r="NAM237" s="132"/>
      <c r="NAN237" s="132"/>
      <c r="NAO237" s="132"/>
      <c r="NAP237" s="132"/>
      <c r="NAQ237" s="132"/>
      <c r="NAR237" s="132"/>
      <c r="NAS237" s="132"/>
      <c r="NAT237" s="132"/>
      <c r="NAU237" s="132"/>
      <c r="NAV237" s="132"/>
      <c r="NAW237" s="132"/>
      <c r="NAX237" s="132"/>
      <c r="NAY237" s="132"/>
      <c r="NAZ237" s="132"/>
      <c r="NBA237" s="132"/>
      <c r="NBB237" s="132"/>
      <c r="NBC237" s="132"/>
      <c r="NBD237" s="132"/>
      <c r="NBE237" s="132"/>
      <c r="NBF237" s="132"/>
      <c r="NBG237" s="132"/>
      <c r="NBH237" s="132"/>
      <c r="NBI237" s="132"/>
      <c r="NBJ237" s="132"/>
      <c r="NBK237" s="132"/>
      <c r="NBL237" s="132"/>
      <c r="NBM237" s="132"/>
      <c r="NBN237" s="132"/>
      <c r="NBO237" s="132"/>
      <c r="NBP237" s="132"/>
      <c r="NBQ237" s="132"/>
      <c r="NBR237" s="132"/>
      <c r="NBS237" s="132"/>
      <c r="NBT237" s="132"/>
      <c r="NBU237" s="132"/>
      <c r="NBV237" s="132"/>
      <c r="NBW237" s="132"/>
      <c r="NBX237" s="132"/>
      <c r="NBY237" s="132"/>
      <c r="NBZ237" s="132"/>
      <c r="NCA237" s="132"/>
      <c r="NCB237" s="132"/>
      <c r="NCC237" s="132"/>
      <c r="NCD237" s="132"/>
      <c r="NCE237" s="132"/>
      <c r="NCF237" s="132"/>
      <c r="NCG237" s="132"/>
      <c r="NCH237" s="132"/>
      <c r="NCI237" s="132"/>
      <c r="NCJ237" s="132"/>
      <c r="NCK237" s="132"/>
      <c r="NCL237" s="132"/>
      <c r="NCM237" s="132"/>
      <c r="NCN237" s="132"/>
      <c r="NCO237" s="132"/>
      <c r="NCP237" s="132"/>
      <c r="NCQ237" s="132"/>
      <c r="NCR237" s="132"/>
      <c r="NCS237" s="132"/>
      <c r="NCT237" s="132"/>
      <c r="NCU237" s="132"/>
      <c r="NCV237" s="132"/>
      <c r="NCW237" s="132"/>
      <c r="NCX237" s="132"/>
      <c r="NCY237" s="132"/>
      <c r="NCZ237" s="132"/>
      <c r="NDA237" s="132"/>
      <c r="NDB237" s="132"/>
      <c r="NDC237" s="132"/>
      <c r="NDD237" s="132"/>
      <c r="NDE237" s="132"/>
      <c r="NDF237" s="132"/>
      <c r="NDG237" s="132"/>
      <c r="NDH237" s="132"/>
      <c r="NDI237" s="132"/>
      <c r="NDJ237" s="132"/>
      <c r="NDK237" s="132"/>
      <c r="NDL237" s="132"/>
      <c r="NDM237" s="132"/>
      <c r="NDN237" s="132"/>
      <c r="NDO237" s="132"/>
      <c r="NDP237" s="132"/>
      <c r="NDQ237" s="132"/>
      <c r="NDR237" s="132"/>
      <c r="NDS237" s="132"/>
      <c r="NDT237" s="132"/>
      <c r="NDU237" s="132"/>
      <c r="NDV237" s="132"/>
      <c r="NDW237" s="132"/>
      <c r="NDX237" s="132"/>
      <c r="NDY237" s="132"/>
      <c r="NDZ237" s="132"/>
      <c r="NEA237" s="132"/>
      <c r="NEB237" s="132"/>
      <c r="NEC237" s="132"/>
      <c r="NED237" s="132"/>
      <c r="NEE237" s="132"/>
      <c r="NEF237" s="132"/>
      <c r="NEG237" s="132"/>
      <c r="NEH237" s="132"/>
      <c r="NEI237" s="132"/>
      <c r="NEJ237" s="132"/>
      <c r="NEK237" s="132"/>
      <c r="NEL237" s="132"/>
      <c r="NEM237" s="132"/>
      <c r="NEN237" s="132"/>
      <c r="NEO237" s="132"/>
      <c r="NEP237" s="132"/>
      <c r="NEQ237" s="132"/>
      <c r="NER237" s="132"/>
      <c r="NES237" s="132"/>
      <c r="NET237" s="132"/>
      <c r="NEU237" s="132"/>
      <c r="NEV237" s="132"/>
      <c r="NEW237" s="132"/>
      <c r="NEX237" s="132"/>
      <c r="NEY237" s="132"/>
      <c r="NEZ237" s="132"/>
      <c r="NFA237" s="132"/>
      <c r="NFB237" s="132"/>
      <c r="NFC237" s="132"/>
      <c r="NFD237" s="132"/>
      <c r="NFE237" s="132"/>
      <c r="NFF237" s="132"/>
      <c r="NFG237" s="132"/>
      <c r="NFH237" s="132"/>
      <c r="NFI237" s="132"/>
      <c r="NFJ237" s="132"/>
      <c r="NFK237" s="132"/>
      <c r="NFL237" s="132"/>
      <c r="NFM237" s="132"/>
      <c r="NFN237" s="132"/>
      <c r="NFO237" s="132"/>
      <c r="NFP237" s="132"/>
      <c r="NFQ237" s="132"/>
      <c r="NFR237" s="132"/>
      <c r="NFS237" s="132"/>
      <c r="NFT237" s="132"/>
      <c r="NFU237" s="132"/>
      <c r="NFV237" s="132"/>
      <c r="NFW237" s="132"/>
      <c r="NFX237" s="132"/>
      <c r="NFY237" s="132"/>
      <c r="NFZ237" s="132"/>
      <c r="NGA237" s="132"/>
      <c r="NGB237" s="132"/>
      <c r="NGC237" s="132"/>
      <c r="NGD237" s="132"/>
      <c r="NGE237" s="132"/>
      <c r="NGF237" s="132"/>
      <c r="NGG237" s="132"/>
      <c r="NGH237" s="132"/>
      <c r="NGI237" s="132"/>
      <c r="NGJ237" s="132"/>
      <c r="NGK237" s="132"/>
      <c r="NGL237" s="132"/>
      <c r="NGM237" s="132"/>
      <c r="NGN237" s="132"/>
      <c r="NGO237" s="132"/>
      <c r="NGP237" s="132"/>
      <c r="NGQ237" s="132"/>
      <c r="NGR237" s="132"/>
      <c r="NGS237" s="132"/>
      <c r="NGT237" s="132"/>
      <c r="NGU237" s="132"/>
      <c r="NGV237" s="132"/>
      <c r="NGW237" s="132"/>
      <c r="NGX237" s="132"/>
      <c r="NGY237" s="132"/>
      <c r="NGZ237" s="132"/>
      <c r="NHA237" s="132"/>
      <c r="NHB237" s="132"/>
      <c r="NHC237" s="132"/>
      <c r="NHD237" s="132"/>
      <c r="NHE237" s="132"/>
      <c r="NHF237" s="132"/>
      <c r="NHG237" s="132"/>
      <c r="NHH237" s="132"/>
      <c r="NHI237" s="132"/>
      <c r="NHJ237" s="132"/>
      <c r="NHK237" s="132"/>
      <c r="NHL237" s="132"/>
      <c r="NHM237" s="132"/>
      <c r="NHN237" s="132"/>
      <c r="NHO237" s="132"/>
      <c r="NHP237" s="132"/>
      <c r="NHQ237" s="132"/>
      <c r="NHR237" s="132"/>
      <c r="NHS237" s="132"/>
      <c r="NHT237" s="132"/>
      <c r="NHU237" s="132"/>
      <c r="NHV237" s="132"/>
      <c r="NHW237" s="132"/>
      <c r="NHX237" s="132"/>
      <c r="NHY237" s="132"/>
      <c r="NHZ237" s="132"/>
      <c r="NIA237" s="132"/>
      <c r="NIB237" s="132"/>
      <c r="NIC237" s="132"/>
      <c r="NID237" s="132"/>
      <c r="NIE237" s="132"/>
      <c r="NIF237" s="132"/>
      <c r="NIG237" s="132"/>
      <c r="NIH237" s="132"/>
      <c r="NII237" s="132"/>
      <c r="NIJ237" s="132"/>
      <c r="NIK237" s="132"/>
      <c r="NIL237" s="132"/>
      <c r="NIM237" s="132"/>
      <c r="NIN237" s="132"/>
      <c r="NIO237" s="132"/>
      <c r="NIP237" s="132"/>
      <c r="NIQ237" s="132"/>
      <c r="NIR237" s="132"/>
      <c r="NIS237" s="132"/>
      <c r="NIT237" s="132"/>
      <c r="NIU237" s="132"/>
      <c r="NIV237" s="132"/>
      <c r="NIW237" s="132"/>
      <c r="NIX237" s="132"/>
      <c r="NIY237" s="132"/>
      <c r="NIZ237" s="132"/>
      <c r="NJA237" s="132"/>
      <c r="NJB237" s="132"/>
      <c r="NJC237" s="132"/>
      <c r="NJD237" s="132"/>
      <c r="NJE237" s="132"/>
      <c r="NJF237" s="132"/>
      <c r="NJG237" s="132"/>
      <c r="NJH237" s="132"/>
      <c r="NJI237" s="132"/>
      <c r="NJJ237" s="132"/>
      <c r="NJK237" s="132"/>
      <c r="NJL237" s="132"/>
      <c r="NJM237" s="132"/>
      <c r="NJN237" s="132"/>
      <c r="NJO237" s="132"/>
      <c r="NJP237" s="132"/>
      <c r="NJQ237" s="132"/>
      <c r="NJR237" s="132"/>
      <c r="NJS237" s="132"/>
      <c r="NJT237" s="132"/>
      <c r="NJU237" s="132"/>
      <c r="NJV237" s="132"/>
      <c r="NJW237" s="132"/>
      <c r="NJX237" s="132"/>
      <c r="NJY237" s="132"/>
      <c r="NJZ237" s="132"/>
      <c r="NKA237" s="132"/>
      <c r="NKB237" s="132"/>
      <c r="NKC237" s="132"/>
      <c r="NKD237" s="132"/>
      <c r="NKE237" s="132"/>
      <c r="NKF237" s="132"/>
      <c r="NKG237" s="132"/>
      <c r="NKH237" s="132"/>
      <c r="NKI237" s="132"/>
      <c r="NKJ237" s="132"/>
      <c r="NKK237" s="132"/>
      <c r="NKL237" s="132"/>
      <c r="NKM237" s="132"/>
      <c r="NKN237" s="132"/>
      <c r="NKO237" s="132"/>
      <c r="NKP237" s="132"/>
      <c r="NKQ237" s="132"/>
      <c r="NKR237" s="132"/>
      <c r="NKS237" s="132"/>
      <c r="NKT237" s="132"/>
      <c r="NKU237" s="132"/>
      <c r="NKV237" s="132"/>
      <c r="NKW237" s="132"/>
      <c r="NKX237" s="132"/>
      <c r="NKY237" s="132"/>
      <c r="NKZ237" s="132"/>
      <c r="NLA237" s="132"/>
      <c r="NLB237" s="132"/>
      <c r="NLC237" s="132"/>
      <c r="NLD237" s="132"/>
      <c r="NLE237" s="132"/>
      <c r="NLF237" s="132"/>
      <c r="NLG237" s="132"/>
      <c r="NLH237" s="132"/>
      <c r="NLI237" s="132"/>
      <c r="NLJ237" s="132"/>
      <c r="NLK237" s="132"/>
      <c r="NLL237" s="132"/>
      <c r="NLM237" s="132"/>
      <c r="NLN237" s="132"/>
      <c r="NLO237" s="132"/>
      <c r="NLP237" s="132"/>
      <c r="NLQ237" s="132"/>
      <c r="NLR237" s="132"/>
      <c r="NLS237" s="132"/>
      <c r="NLT237" s="132"/>
      <c r="NLU237" s="132"/>
      <c r="NLV237" s="132"/>
      <c r="NLW237" s="132"/>
      <c r="NLX237" s="132"/>
      <c r="NLY237" s="132"/>
      <c r="NLZ237" s="132"/>
      <c r="NMA237" s="132"/>
      <c r="NMB237" s="132"/>
      <c r="NMC237" s="132"/>
      <c r="NMD237" s="132"/>
      <c r="NME237" s="132"/>
      <c r="NMF237" s="132"/>
      <c r="NMG237" s="132"/>
      <c r="NMH237" s="132"/>
      <c r="NMI237" s="132"/>
      <c r="NMJ237" s="132"/>
      <c r="NMK237" s="132"/>
      <c r="NML237" s="132"/>
      <c r="NMM237" s="132"/>
      <c r="NMN237" s="132"/>
      <c r="NMO237" s="132"/>
      <c r="NMP237" s="132"/>
      <c r="NMQ237" s="132"/>
      <c r="NMR237" s="132"/>
      <c r="NMS237" s="132"/>
      <c r="NMT237" s="132"/>
      <c r="NMU237" s="132"/>
      <c r="NMV237" s="132"/>
      <c r="NMW237" s="132"/>
      <c r="NMX237" s="132"/>
      <c r="NMY237" s="132"/>
      <c r="NMZ237" s="132"/>
      <c r="NNA237" s="132"/>
      <c r="NNB237" s="132"/>
      <c r="NNC237" s="132"/>
      <c r="NND237" s="132"/>
      <c r="NNE237" s="132"/>
      <c r="NNF237" s="132"/>
      <c r="NNG237" s="132"/>
      <c r="NNH237" s="132"/>
      <c r="NNI237" s="132"/>
      <c r="NNJ237" s="132"/>
      <c r="NNK237" s="132"/>
      <c r="NNL237" s="132"/>
      <c r="NNM237" s="132"/>
      <c r="NNN237" s="132"/>
      <c r="NNO237" s="132"/>
      <c r="NNP237" s="132"/>
      <c r="NNQ237" s="132"/>
      <c r="NNR237" s="132"/>
      <c r="NNS237" s="132"/>
      <c r="NNT237" s="132"/>
      <c r="NNU237" s="132"/>
      <c r="NNV237" s="132"/>
      <c r="NNW237" s="132"/>
      <c r="NNX237" s="132"/>
      <c r="NNY237" s="132"/>
      <c r="NNZ237" s="132"/>
      <c r="NOA237" s="132"/>
      <c r="NOB237" s="132"/>
      <c r="NOC237" s="132"/>
      <c r="NOD237" s="132"/>
      <c r="NOE237" s="132"/>
      <c r="NOF237" s="132"/>
      <c r="NOG237" s="132"/>
      <c r="NOH237" s="132"/>
      <c r="NOI237" s="132"/>
      <c r="NOJ237" s="132"/>
      <c r="NOK237" s="132"/>
      <c r="NOL237" s="132"/>
      <c r="NOM237" s="132"/>
      <c r="NON237" s="132"/>
      <c r="NOO237" s="132"/>
      <c r="NOP237" s="132"/>
      <c r="NOQ237" s="132"/>
      <c r="NOR237" s="132"/>
      <c r="NOS237" s="132"/>
      <c r="NOT237" s="132"/>
      <c r="NOU237" s="132"/>
      <c r="NOV237" s="132"/>
      <c r="NOW237" s="132"/>
      <c r="NOX237" s="132"/>
      <c r="NOY237" s="132"/>
      <c r="NOZ237" s="132"/>
      <c r="NPA237" s="132"/>
      <c r="NPB237" s="132"/>
      <c r="NPC237" s="132"/>
      <c r="NPD237" s="132"/>
      <c r="NPE237" s="132"/>
      <c r="NPF237" s="132"/>
      <c r="NPG237" s="132"/>
      <c r="NPH237" s="132"/>
      <c r="NPI237" s="132"/>
      <c r="NPJ237" s="132"/>
      <c r="NPK237" s="132"/>
      <c r="NPL237" s="132"/>
      <c r="NPM237" s="132"/>
      <c r="NPN237" s="132"/>
      <c r="NPO237" s="132"/>
      <c r="NPP237" s="132"/>
      <c r="NPQ237" s="132"/>
      <c r="NPR237" s="132"/>
      <c r="NPS237" s="132"/>
      <c r="NPT237" s="132"/>
      <c r="NPU237" s="132"/>
      <c r="NPV237" s="132"/>
      <c r="NPW237" s="132"/>
      <c r="NPX237" s="132"/>
      <c r="NPY237" s="132"/>
      <c r="NPZ237" s="132"/>
      <c r="NQA237" s="132"/>
      <c r="NQB237" s="132"/>
      <c r="NQC237" s="132"/>
      <c r="NQD237" s="132"/>
      <c r="NQE237" s="132"/>
      <c r="NQF237" s="132"/>
      <c r="NQG237" s="132"/>
      <c r="NQH237" s="132"/>
      <c r="NQI237" s="132"/>
      <c r="NQJ237" s="132"/>
      <c r="NQK237" s="132"/>
      <c r="NQL237" s="132"/>
      <c r="NQM237" s="132"/>
      <c r="NQN237" s="132"/>
      <c r="NQO237" s="132"/>
      <c r="NQP237" s="132"/>
      <c r="NQQ237" s="132"/>
      <c r="NQR237" s="132"/>
      <c r="NQS237" s="132"/>
      <c r="NQT237" s="132"/>
      <c r="NQU237" s="132"/>
      <c r="NQV237" s="132"/>
      <c r="NQW237" s="132"/>
      <c r="NQX237" s="132"/>
      <c r="NQY237" s="132"/>
      <c r="NQZ237" s="132"/>
      <c r="NRA237" s="132"/>
      <c r="NRB237" s="132"/>
      <c r="NRC237" s="132"/>
      <c r="NRD237" s="132"/>
      <c r="NRE237" s="132"/>
      <c r="NRF237" s="132"/>
      <c r="NRG237" s="132"/>
      <c r="NRH237" s="132"/>
      <c r="NRI237" s="132"/>
      <c r="NRJ237" s="132"/>
      <c r="NRK237" s="132"/>
      <c r="NRL237" s="132"/>
      <c r="NRM237" s="132"/>
      <c r="NRN237" s="132"/>
      <c r="NRO237" s="132"/>
      <c r="NRP237" s="132"/>
      <c r="NRQ237" s="132"/>
      <c r="NRR237" s="132"/>
      <c r="NRS237" s="132"/>
      <c r="NRT237" s="132"/>
      <c r="NRU237" s="132"/>
      <c r="NRV237" s="132"/>
      <c r="NRW237" s="132"/>
      <c r="NRX237" s="132"/>
      <c r="NRY237" s="132"/>
      <c r="NRZ237" s="132"/>
      <c r="NSA237" s="132"/>
      <c r="NSB237" s="132"/>
      <c r="NSC237" s="132"/>
      <c r="NSD237" s="132"/>
      <c r="NSE237" s="132"/>
      <c r="NSF237" s="132"/>
      <c r="NSG237" s="132"/>
      <c r="NSH237" s="132"/>
      <c r="NSI237" s="132"/>
      <c r="NSJ237" s="132"/>
      <c r="NSK237" s="132"/>
      <c r="NSL237" s="132"/>
      <c r="NSM237" s="132"/>
      <c r="NSN237" s="132"/>
      <c r="NSO237" s="132"/>
      <c r="NSP237" s="132"/>
      <c r="NSQ237" s="132"/>
      <c r="NSR237" s="132"/>
      <c r="NSS237" s="132"/>
      <c r="NST237" s="132"/>
      <c r="NSU237" s="132"/>
      <c r="NSV237" s="132"/>
      <c r="NSW237" s="132"/>
      <c r="NSX237" s="132"/>
      <c r="NSY237" s="132"/>
      <c r="NSZ237" s="132"/>
      <c r="NTA237" s="132"/>
      <c r="NTB237" s="132"/>
      <c r="NTC237" s="132"/>
      <c r="NTD237" s="132"/>
      <c r="NTE237" s="132"/>
      <c r="NTF237" s="132"/>
      <c r="NTG237" s="132"/>
      <c r="NTH237" s="132"/>
      <c r="NTI237" s="132"/>
      <c r="NTJ237" s="132"/>
      <c r="NTK237" s="132"/>
      <c r="NTL237" s="132"/>
      <c r="NTM237" s="132"/>
      <c r="NTN237" s="132"/>
      <c r="NTO237" s="132"/>
      <c r="NTP237" s="132"/>
      <c r="NTQ237" s="132"/>
      <c r="NTR237" s="132"/>
      <c r="NTS237" s="132"/>
      <c r="NTT237" s="132"/>
      <c r="NTU237" s="132"/>
      <c r="NTV237" s="132"/>
      <c r="NTW237" s="132"/>
      <c r="NTX237" s="132"/>
      <c r="NTY237" s="132"/>
      <c r="NTZ237" s="132"/>
      <c r="NUA237" s="132"/>
      <c r="NUB237" s="132"/>
      <c r="NUC237" s="132"/>
      <c r="NUD237" s="132"/>
      <c r="NUE237" s="132"/>
      <c r="NUF237" s="132"/>
      <c r="NUG237" s="132"/>
      <c r="NUH237" s="132"/>
      <c r="NUI237" s="132"/>
      <c r="NUJ237" s="132"/>
      <c r="NUK237" s="132"/>
      <c r="NUL237" s="132"/>
      <c r="NUM237" s="132"/>
      <c r="NUN237" s="132"/>
      <c r="NUO237" s="132"/>
      <c r="NUP237" s="132"/>
      <c r="NUQ237" s="132"/>
      <c r="NUR237" s="132"/>
      <c r="NUS237" s="132"/>
      <c r="NUT237" s="132"/>
      <c r="NUU237" s="132"/>
      <c r="NUV237" s="132"/>
      <c r="NUW237" s="132"/>
      <c r="NUX237" s="132"/>
      <c r="NUY237" s="132"/>
      <c r="NUZ237" s="132"/>
      <c r="NVA237" s="132"/>
      <c r="NVB237" s="132"/>
      <c r="NVC237" s="132"/>
      <c r="NVD237" s="132"/>
      <c r="NVE237" s="132"/>
      <c r="NVF237" s="132"/>
      <c r="NVG237" s="132"/>
      <c r="NVH237" s="132"/>
      <c r="NVI237" s="132"/>
      <c r="NVJ237" s="132"/>
      <c r="NVK237" s="132"/>
      <c r="NVL237" s="132"/>
      <c r="NVM237" s="132"/>
      <c r="NVN237" s="132"/>
      <c r="NVO237" s="132"/>
      <c r="NVP237" s="132"/>
      <c r="NVQ237" s="132"/>
      <c r="NVR237" s="132"/>
      <c r="NVS237" s="132"/>
      <c r="NVT237" s="132"/>
      <c r="NVU237" s="132"/>
      <c r="NVV237" s="132"/>
      <c r="NVW237" s="132"/>
      <c r="NVX237" s="132"/>
      <c r="NVY237" s="132"/>
      <c r="NVZ237" s="132"/>
      <c r="NWA237" s="132"/>
      <c r="NWB237" s="132"/>
      <c r="NWC237" s="132"/>
      <c r="NWD237" s="132"/>
      <c r="NWE237" s="132"/>
      <c r="NWF237" s="132"/>
      <c r="NWG237" s="132"/>
      <c r="NWH237" s="132"/>
      <c r="NWI237" s="132"/>
      <c r="NWJ237" s="132"/>
      <c r="NWK237" s="132"/>
      <c r="NWL237" s="132"/>
      <c r="NWM237" s="132"/>
      <c r="NWN237" s="132"/>
      <c r="NWO237" s="132"/>
      <c r="NWP237" s="132"/>
      <c r="NWQ237" s="132"/>
      <c r="NWR237" s="132"/>
      <c r="NWS237" s="132"/>
      <c r="NWT237" s="132"/>
      <c r="NWU237" s="132"/>
      <c r="NWV237" s="132"/>
      <c r="NWW237" s="132"/>
      <c r="NWX237" s="132"/>
      <c r="NWY237" s="132"/>
      <c r="NWZ237" s="132"/>
      <c r="NXA237" s="132"/>
      <c r="NXB237" s="132"/>
      <c r="NXC237" s="132"/>
      <c r="NXD237" s="132"/>
      <c r="NXE237" s="132"/>
      <c r="NXF237" s="132"/>
      <c r="NXG237" s="132"/>
      <c r="NXH237" s="132"/>
      <c r="NXI237" s="132"/>
      <c r="NXJ237" s="132"/>
      <c r="NXK237" s="132"/>
      <c r="NXL237" s="132"/>
      <c r="NXM237" s="132"/>
      <c r="NXN237" s="132"/>
      <c r="NXO237" s="132"/>
      <c r="NXP237" s="132"/>
      <c r="NXQ237" s="132"/>
      <c r="NXR237" s="132"/>
      <c r="NXS237" s="132"/>
      <c r="NXT237" s="132"/>
      <c r="NXU237" s="132"/>
      <c r="NXV237" s="132"/>
      <c r="NXW237" s="132"/>
      <c r="NXX237" s="132"/>
      <c r="NXY237" s="132"/>
      <c r="NXZ237" s="132"/>
      <c r="NYA237" s="132"/>
      <c r="NYB237" s="132"/>
      <c r="NYC237" s="132"/>
      <c r="NYD237" s="132"/>
      <c r="NYE237" s="132"/>
      <c r="NYF237" s="132"/>
      <c r="NYG237" s="132"/>
      <c r="NYH237" s="132"/>
      <c r="NYI237" s="132"/>
      <c r="NYJ237" s="132"/>
      <c r="NYK237" s="132"/>
      <c r="NYL237" s="132"/>
      <c r="NYM237" s="132"/>
      <c r="NYN237" s="132"/>
      <c r="NYO237" s="132"/>
      <c r="NYP237" s="132"/>
      <c r="NYQ237" s="132"/>
      <c r="NYR237" s="132"/>
      <c r="NYS237" s="132"/>
      <c r="NYT237" s="132"/>
      <c r="NYU237" s="132"/>
      <c r="NYV237" s="132"/>
      <c r="NYW237" s="132"/>
      <c r="NYX237" s="132"/>
      <c r="NYY237" s="132"/>
      <c r="NYZ237" s="132"/>
      <c r="NZA237" s="132"/>
      <c r="NZB237" s="132"/>
      <c r="NZC237" s="132"/>
      <c r="NZD237" s="132"/>
      <c r="NZE237" s="132"/>
      <c r="NZF237" s="132"/>
      <c r="NZG237" s="132"/>
      <c r="NZH237" s="132"/>
      <c r="NZI237" s="132"/>
      <c r="NZJ237" s="132"/>
      <c r="NZK237" s="132"/>
      <c r="NZL237" s="132"/>
      <c r="NZM237" s="132"/>
      <c r="NZN237" s="132"/>
      <c r="NZO237" s="132"/>
      <c r="NZP237" s="132"/>
      <c r="NZQ237" s="132"/>
      <c r="NZR237" s="132"/>
      <c r="NZS237" s="132"/>
      <c r="NZT237" s="132"/>
      <c r="NZU237" s="132"/>
      <c r="NZV237" s="132"/>
      <c r="NZW237" s="132"/>
      <c r="NZX237" s="132"/>
      <c r="NZY237" s="132"/>
      <c r="NZZ237" s="132"/>
      <c r="OAA237" s="132"/>
      <c r="OAB237" s="132"/>
      <c r="OAC237" s="132"/>
      <c r="OAD237" s="132"/>
      <c r="OAE237" s="132"/>
      <c r="OAF237" s="132"/>
      <c r="OAG237" s="132"/>
      <c r="OAH237" s="132"/>
      <c r="OAI237" s="132"/>
      <c r="OAJ237" s="132"/>
      <c r="OAK237" s="132"/>
      <c r="OAL237" s="132"/>
      <c r="OAM237" s="132"/>
      <c r="OAN237" s="132"/>
      <c r="OAO237" s="132"/>
      <c r="OAP237" s="132"/>
      <c r="OAQ237" s="132"/>
      <c r="OAR237" s="132"/>
      <c r="OAS237" s="132"/>
      <c r="OAT237" s="132"/>
      <c r="OAU237" s="132"/>
      <c r="OAV237" s="132"/>
      <c r="OAW237" s="132"/>
      <c r="OAX237" s="132"/>
      <c r="OAY237" s="132"/>
      <c r="OAZ237" s="132"/>
      <c r="OBA237" s="132"/>
      <c r="OBB237" s="132"/>
      <c r="OBC237" s="132"/>
      <c r="OBD237" s="132"/>
      <c r="OBE237" s="132"/>
      <c r="OBF237" s="132"/>
      <c r="OBG237" s="132"/>
      <c r="OBH237" s="132"/>
      <c r="OBI237" s="132"/>
      <c r="OBJ237" s="132"/>
      <c r="OBK237" s="132"/>
      <c r="OBL237" s="132"/>
      <c r="OBM237" s="132"/>
      <c r="OBN237" s="132"/>
      <c r="OBO237" s="132"/>
      <c r="OBP237" s="132"/>
      <c r="OBQ237" s="132"/>
      <c r="OBR237" s="132"/>
      <c r="OBS237" s="132"/>
      <c r="OBT237" s="132"/>
      <c r="OBU237" s="132"/>
      <c r="OBV237" s="132"/>
      <c r="OBW237" s="132"/>
      <c r="OBX237" s="132"/>
      <c r="OBY237" s="132"/>
      <c r="OBZ237" s="132"/>
      <c r="OCA237" s="132"/>
      <c r="OCB237" s="132"/>
      <c r="OCC237" s="132"/>
      <c r="OCD237" s="132"/>
      <c r="OCE237" s="132"/>
      <c r="OCF237" s="132"/>
      <c r="OCG237" s="132"/>
      <c r="OCH237" s="132"/>
      <c r="OCI237" s="132"/>
      <c r="OCJ237" s="132"/>
      <c r="OCK237" s="132"/>
      <c r="OCL237" s="132"/>
      <c r="OCM237" s="132"/>
      <c r="OCN237" s="132"/>
      <c r="OCO237" s="132"/>
      <c r="OCP237" s="132"/>
      <c r="OCQ237" s="132"/>
      <c r="OCR237" s="132"/>
      <c r="OCS237" s="132"/>
      <c r="OCT237" s="132"/>
      <c r="OCU237" s="132"/>
      <c r="OCV237" s="132"/>
      <c r="OCW237" s="132"/>
      <c r="OCX237" s="132"/>
      <c r="OCY237" s="132"/>
      <c r="OCZ237" s="132"/>
      <c r="ODA237" s="132"/>
      <c r="ODB237" s="132"/>
      <c r="ODC237" s="132"/>
      <c r="ODD237" s="132"/>
      <c r="ODE237" s="132"/>
      <c r="ODF237" s="132"/>
      <c r="ODG237" s="132"/>
      <c r="ODH237" s="132"/>
      <c r="ODI237" s="132"/>
      <c r="ODJ237" s="132"/>
      <c r="ODK237" s="132"/>
      <c r="ODL237" s="132"/>
      <c r="ODM237" s="132"/>
      <c r="ODN237" s="132"/>
      <c r="ODO237" s="132"/>
      <c r="ODP237" s="132"/>
      <c r="ODQ237" s="132"/>
      <c r="ODR237" s="132"/>
      <c r="ODS237" s="132"/>
      <c r="ODT237" s="132"/>
      <c r="ODU237" s="132"/>
      <c r="ODV237" s="132"/>
      <c r="ODW237" s="132"/>
      <c r="ODX237" s="132"/>
      <c r="ODY237" s="132"/>
      <c r="ODZ237" s="132"/>
      <c r="OEA237" s="132"/>
      <c r="OEB237" s="132"/>
      <c r="OEC237" s="132"/>
      <c r="OED237" s="132"/>
      <c r="OEE237" s="132"/>
      <c r="OEF237" s="132"/>
      <c r="OEG237" s="132"/>
      <c r="OEH237" s="132"/>
      <c r="OEI237" s="132"/>
      <c r="OEJ237" s="132"/>
      <c r="OEK237" s="132"/>
      <c r="OEL237" s="132"/>
      <c r="OEM237" s="132"/>
      <c r="OEN237" s="132"/>
      <c r="OEO237" s="132"/>
      <c r="OEP237" s="132"/>
      <c r="OEQ237" s="132"/>
      <c r="OER237" s="132"/>
      <c r="OES237" s="132"/>
      <c r="OET237" s="132"/>
      <c r="OEU237" s="132"/>
      <c r="OEV237" s="132"/>
      <c r="OEW237" s="132"/>
      <c r="OEX237" s="132"/>
      <c r="OEY237" s="132"/>
      <c r="OEZ237" s="132"/>
      <c r="OFA237" s="132"/>
      <c r="OFB237" s="132"/>
      <c r="OFC237" s="132"/>
      <c r="OFD237" s="132"/>
      <c r="OFE237" s="132"/>
      <c r="OFF237" s="132"/>
      <c r="OFG237" s="132"/>
      <c r="OFH237" s="132"/>
      <c r="OFI237" s="132"/>
      <c r="OFJ237" s="132"/>
      <c r="OFK237" s="132"/>
      <c r="OFL237" s="132"/>
      <c r="OFM237" s="132"/>
      <c r="OFN237" s="132"/>
      <c r="OFO237" s="132"/>
      <c r="OFP237" s="132"/>
      <c r="OFQ237" s="132"/>
      <c r="OFR237" s="132"/>
      <c r="OFS237" s="132"/>
      <c r="OFT237" s="132"/>
      <c r="OFU237" s="132"/>
      <c r="OFV237" s="132"/>
      <c r="OFW237" s="132"/>
      <c r="OFX237" s="132"/>
      <c r="OFY237" s="132"/>
      <c r="OFZ237" s="132"/>
      <c r="OGA237" s="132"/>
      <c r="OGB237" s="132"/>
      <c r="OGC237" s="132"/>
      <c r="OGD237" s="132"/>
      <c r="OGE237" s="132"/>
      <c r="OGF237" s="132"/>
      <c r="OGG237" s="132"/>
      <c r="OGH237" s="132"/>
      <c r="OGI237" s="132"/>
      <c r="OGJ237" s="132"/>
      <c r="OGK237" s="132"/>
      <c r="OGL237" s="132"/>
      <c r="OGM237" s="132"/>
      <c r="OGN237" s="132"/>
      <c r="OGO237" s="132"/>
      <c r="OGP237" s="132"/>
      <c r="OGQ237" s="132"/>
      <c r="OGR237" s="132"/>
      <c r="OGS237" s="132"/>
      <c r="OGT237" s="132"/>
      <c r="OGU237" s="132"/>
      <c r="OGV237" s="132"/>
      <c r="OGW237" s="132"/>
      <c r="OGX237" s="132"/>
      <c r="OGY237" s="132"/>
      <c r="OGZ237" s="132"/>
      <c r="OHA237" s="132"/>
      <c r="OHB237" s="132"/>
      <c r="OHC237" s="132"/>
      <c r="OHD237" s="132"/>
      <c r="OHE237" s="132"/>
      <c r="OHF237" s="132"/>
      <c r="OHG237" s="132"/>
      <c r="OHH237" s="132"/>
      <c r="OHI237" s="132"/>
      <c r="OHJ237" s="132"/>
      <c r="OHK237" s="132"/>
      <c r="OHL237" s="132"/>
      <c r="OHM237" s="132"/>
      <c r="OHN237" s="132"/>
      <c r="OHO237" s="132"/>
      <c r="OHP237" s="132"/>
      <c r="OHQ237" s="132"/>
      <c r="OHR237" s="132"/>
      <c r="OHS237" s="132"/>
      <c r="OHT237" s="132"/>
      <c r="OHU237" s="132"/>
      <c r="OHV237" s="132"/>
      <c r="OHW237" s="132"/>
      <c r="OHX237" s="132"/>
      <c r="OHY237" s="132"/>
      <c r="OHZ237" s="132"/>
      <c r="OIA237" s="132"/>
      <c r="OIB237" s="132"/>
      <c r="OIC237" s="132"/>
      <c r="OID237" s="132"/>
      <c r="OIE237" s="132"/>
      <c r="OIF237" s="132"/>
      <c r="OIG237" s="132"/>
      <c r="OIH237" s="132"/>
      <c r="OII237" s="132"/>
      <c r="OIJ237" s="132"/>
      <c r="OIK237" s="132"/>
      <c r="OIL237" s="132"/>
      <c r="OIM237" s="132"/>
      <c r="OIN237" s="132"/>
      <c r="OIO237" s="132"/>
      <c r="OIP237" s="132"/>
      <c r="OIQ237" s="132"/>
      <c r="OIR237" s="132"/>
      <c r="OIS237" s="132"/>
      <c r="OIT237" s="132"/>
      <c r="OIU237" s="132"/>
      <c r="OIV237" s="132"/>
      <c r="OIW237" s="132"/>
      <c r="OIX237" s="132"/>
      <c r="OIY237" s="132"/>
      <c r="OIZ237" s="132"/>
      <c r="OJA237" s="132"/>
      <c r="OJB237" s="132"/>
      <c r="OJC237" s="132"/>
      <c r="OJD237" s="132"/>
      <c r="OJE237" s="132"/>
      <c r="OJF237" s="132"/>
      <c r="OJG237" s="132"/>
      <c r="OJH237" s="132"/>
      <c r="OJI237" s="132"/>
      <c r="OJJ237" s="132"/>
      <c r="OJK237" s="132"/>
      <c r="OJL237" s="132"/>
      <c r="OJM237" s="132"/>
      <c r="OJN237" s="132"/>
      <c r="OJO237" s="132"/>
      <c r="OJP237" s="132"/>
      <c r="OJQ237" s="132"/>
      <c r="OJR237" s="132"/>
      <c r="OJS237" s="132"/>
      <c r="OJT237" s="132"/>
      <c r="OJU237" s="132"/>
      <c r="OJV237" s="132"/>
      <c r="OJW237" s="132"/>
      <c r="OJX237" s="132"/>
      <c r="OJY237" s="132"/>
      <c r="OJZ237" s="132"/>
      <c r="OKA237" s="132"/>
      <c r="OKB237" s="132"/>
      <c r="OKC237" s="132"/>
      <c r="OKD237" s="132"/>
      <c r="OKE237" s="132"/>
      <c r="OKF237" s="132"/>
      <c r="OKG237" s="132"/>
      <c r="OKH237" s="132"/>
      <c r="OKI237" s="132"/>
      <c r="OKJ237" s="132"/>
      <c r="OKK237" s="132"/>
      <c r="OKL237" s="132"/>
      <c r="OKM237" s="132"/>
      <c r="OKN237" s="132"/>
      <c r="OKO237" s="132"/>
      <c r="OKP237" s="132"/>
      <c r="OKQ237" s="132"/>
      <c r="OKR237" s="132"/>
      <c r="OKS237" s="132"/>
      <c r="OKT237" s="132"/>
      <c r="OKU237" s="132"/>
      <c r="OKV237" s="132"/>
      <c r="OKW237" s="132"/>
      <c r="OKX237" s="132"/>
      <c r="OKY237" s="132"/>
      <c r="OKZ237" s="132"/>
      <c r="OLA237" s="132"/>
      <c r="OLB237" s="132"/>
      <c r="OLC237" s="132"/>
      <c r="OLD237" s="132"/>
      <c r="OLE237" s="132"/>
      <c r="OLF237" s="132"/>
      <c r="OLG237" s="132"/>
      <c r="OLH237" s="132"/>
      <c r="OLI237" s="132"/>
      <c r="OLJ237" s="132"/>
      <c r="OLK237" s="132"/>
      <c r="OLL237" s="132"/>
      <c r="OLM237" s="132"/>
      <c r="OLN237" s="132"/>
      <c r="OLO237" s="132"/>
      <c r="OLP237" s="132"/>
      <c r="OLQ237" s="132"/>
      <c r="OLR237" s="132"/>
      <c r="OLS237" s="132"/>
      <c r="OLT237" s="132"/>
      <c r="OLU237" s="132"/>
      <c r="OLV237" s="132"/>
      <c r="OLW237" s="132"/>
      <c r="OLX237" s="132"/>
      <c r="OLY237" s="132"/>
      <c r="OLZ237" s="132"/>
      <c r="OMA237" s="132"/>
      <c r="OMB237" s="132"/>
      <c r="OMC237" s="132"/>
      <c r="OMD237" s="132"/>
      <c r="OME237" s="132"/>
      <c r="OMF237" s="132"/>
      <c r="OMG237" s="132"/>
      <c r="OMH237" s="132"/>
      <c r="OMI237" s="132"/>
      <c r="OMJ237" s="132"/>
      <c r="OMK237" s="132"/>
      <c r="OML237" s="132"/>
      <c r="OMM237" s="132"/>
      <c r="OMN237" s="132"/>
      <c r="OMO237" s="132"/>
      <c r="OMP237" s="132"/>
      <c r="OMQ237" s="132"/>
      <c r="OMR237" s="132"/>
      <c r="OMS237" s="132"/>
      <c r="OMT237" s="132"/>
      <c r="OMU237" s="132"/>
      <c r="OMV237" s="132"/>
      <c r="OMW237" s="132"/>
      <c r="OMX237" s="132"/>
      <c r="OMY237" s="132"/>
      <c r="OMZ237" s="132"/>
      <c r="ONA237" s="132"/>
      <c r="ONB237" s="132"/>
      <c r="ONC237" s="132"/>
      <c r="OND237" s="132"/>
      <c r="ONE237" s="132"/>
      <c r="ONF237" s="132"/>
      <c r="ONG237" s="132"/>
      <c r="ONH237" s="132"/>
      <c r="ONI237" s="132"/>
      <c r="ONJ237" s="132"/>
      <c r="ONK237" s="132"/>
      <c r="ONL237" s="132"/>
      <c r="ONM237" s="132"/>
      <c r="ONN237" s="132"/>
      <c r="ONO237" s="132"/>
      <c r="ONP237" s="132"/>
      <c r="ONQ237" s="132"/>
      <c r="ONR237" s="132"/>
      <c r="ONS237" s="132"/>
      <c r="ONT237" s="132"/>
      <c r="ONU237" s="132"/>
      <c r="ONV237" s="132"/>
      <c r="ONW237" s="132"/>
      <c r="ONX237" s="132"/>
      <c r="ONY237" s="132"/>
      <c r="ONZ237" s="132"/>
      <c r="OOA237" s="132"/>
      <c r="OOB237" s="132"/>
      <c r="OOC237" s="132"/>
      <c r="OOD237" s="132"/>
      <c r="OOE237" s="132"/>
      <c r="OOF237" s="132"/>
      <c r="OOG237" s="132"/>
      <c r="OOH237" s="132"/>
      <c r="OOI237" s="132"/>
      <c r="OOJ237" s="132"/>
      <c r="OOK237" s="132"/>
      <c r="OOL237" s="132"/>
      <c r="OOM237" s="132"/>
      <c r="OON237" s="132"/>
      <c r="OOO237" s="132"/>
      <c r="OOP237" s="132"/>
      <c r="OOQ237" s="132"/>
      <c r="OOR237" s="132"/>
      <c r="OOS237" s="132"/>
      <c r="OOT237" s="132"/>
      <c r="OOU237" s="132"/>
      <c r="OOV237" s="132"/>
      <c r="OOW237" s="132"/>
      <c r="OOX237" s="132"/>
      <c r="OOY237" s="132"/>
      <c r="OOZ237" s="132"/>
      <c r="OPA237" s="132"/>
      <c r="OPB237" s="132"/>
      <c r="OPC237" s="132"/>
      <c r="OPD237" s="132"/>
      <c r="OPE237" s="132"/>
      <c r="OPF237" s="132"/>
      <c r="OPG237" s="132"/>
      <c r="OPH237" s="132"/>
      <c r="OPI237" s="132"/>
      <c r="OPJ237" s="132"/>
      <c r="OPK237" s="132"/>
      <c r="OPL237" s="132"/>
      <c r="OPM237" s="132"/>
      <c r="OPN237" s="132"/>
      <c r="OPO237" s="132"/>
      <c r="OPP237" s="132"/>
      <c r="OPQ237" s="132"/>
      <c r="OPR237" s="132"/>
      <c r="OPS237" s="132"/>
      <c r="OPT237" s="132"/>
      <c r="OPU237" s="132"/>
      <c r="OPV237" s="132"/>
      <c r="OPW237" s="132"/>
      <c r="OPX237" s="132"/>
      <c r="OPY237" s="132"/>
      <c r="OPZ237" s="132"/>
      <c r="OQA237" s="132"/>
      <c r="OQB237" s="132"/>
      <c r="OQC237" s="132"/>
      <c r="OQD237" s="132"/>
      <c r="OQE237" s="132"/>
      <c r="OQF237" s="132"/>
      <c r="OQG237" s="132"/>
      <c r="OQH237" s="132"/>
      <c r="OQI237" s="132"/>
      <c r="OQJ237" s="132"/>
      <c r="OQK237" s="132"/>
      <c r="OQL237" s="132"/>
      <c r="OQM237" s="132"/>
      <c r="OQN237" s="132"/>
      <c r="OQO237" s="132"/>
      <c r="OQP237" s="132"/>
      <c r="OQQ237" s="132"/>
      <c r="OQR237" s="132"/>
      <c r="OQS237" s="132"/>
      <c r="OQT237" s="132"/>
      <c r="OQU237" s="132"/>
      <c r="OQV237" s="132"/>
      <c r="OQW237" s="132"/>
      <c r="OQX237" s="132"/>
      <c r="OQY237" s="132"/>
      <c r="OQZ237" s="132"/>
      <c r="ORA237" s="132"/>
      <c r="ORB237" s="132"/>
      <c r="ORC237" s="132"/>
      <c r="ORD237" s="132"/>
      <c r="ORE237" s="132"/>
      <c r="ORF237" s="132"/>
      <c r="ORG237" s="132"/>
      <c r="ORH237" s="132"/>
      <c r="ORI237" s="132"/>
      <c r="ORJ237" s="132"/>
      <c r="ORK237" s="132"/>
      <c r="ORL237" s="132"/>
      <c r="ORM237" s="132"/>
      <c r="ORN237" s="132"/>
      <c r="ORO237" s="132"/>
      <c r="ORP237" s="132"/>
      <c r="ORQ237" s="132"/>
      <c r="ORR237" s="132"/>
      <c r="ORS237" s="132"/>
      <c r="ORT237" s="132"/>
      <c r="ORU237" s="132"/>
      <c r="ORV237" s="132"/>
      <c r="ORW237" s="132"/>
      <c r="ORX237" s="132"/>
      <c r="ORY237" s="132"/>
      <c r="ORZ237" s="132"/>
      <c r="OSA237" s="132"/>
      <c r="OSB237" s="132"/>
      <c r="OSC237" s="132"/>
      <c r="OSD237" s="132"/>
      <c r="OSE237" s="132"/>
      <c r="OSF237" s="132"/>
      <c r="OSG237" s="132"/>
      <c r="OSH237" s="132"/>
      <c r="OSI237" s="132"/>
      <c r="OSJ237" s="132"/>
      <c r="OSK237" s="132"/>
      <c r="OSL237" s="132"/>
      <c r="OSM237" s="132"/>
      <c r="OSN237" s="132"/>
      <c r="OSO237" s="132"/>
      <c r="OSP237" s="132"/>
      <c r="OSQ237" s="132"/>
      <c r="OSR237" s="132"/>
      <c r="OSS237" s="132"/>
      <c r="OST237" s="132"/>
      <c r="OSU237" s="132"/>
      <c r="OSV237" s="132"/>
      <c r="OSW237" s="132"/>
      <c r="OSX237" s="132"/>
      <c r="OSY237" s="132"/>
      <c r="OSZ237" s="132"/>
      <c r="OTA237" s="132"/>
      <c r="OTB237" s="132"/>
      <c r="OTC237" s="132"/>
      <c r="OTD237" s="132"/>
      <c r="OTE237" s="132"/>
      <c r="OTF237" s="132"/>
      <c r="OTG237" s="132"/>
      <c r="OTH237" s="132"/>
      <c r="OTI237" s="132"/>
      <c r="OTJ237" s="132"/>
      <c r="OTK237" s="132"/>
      <c r="OTL237" s="132"/>
      <c r="OTM237" s="132"/>
      <c r="OTN237" s="132"/>
      <c r="OTO237" s="132"/>
      <c r="OTP237" s="132"/>
      <c r="OTQ237" s="132"/>
      <c r="OTR237" s="132"/>
      <c r="OTS237" s="132"/>
      <c r="OTT237" s="132"/>
      <c r="OTU237" s="132"/>
      <c r="OTV237" s="132"/>
      <c r="OTW237" s="132"/>
      <c r="OTX237" s="132"/>
      <c r="OTY237" s="132"/>
      <c r="OTZ237" s="132"/>
      <c r="OUA237" s="132"/>
      <c r="OUB237" s="132"/>
      <c r="OUC237" s="132"/>
      <c r="OUD237" s="132"/>
      <c r="OUE237" s="132"/>
      <c r="OUF237" s="132"/>
      <c r="OUG237" s="132"/>
      <c r="OUH237" s="132"/>
      <c r="OUI237" s="132"/>
      <c r="OUJ237" s="132"/>
      <c r="OUK237" s="132"/>
      <c r="OUL237" s="132"/>
      <c r="OUM237" s="132"/>
      <c r="OUN237" s="132"/>
      <c r="OUO237" s="132"/>
      <c r="OUP237" s="132"/>
      <c r="OUQ237" s="132"/>
      <c r="OUR237" s="132"/>
      <c r="OUS237" s="132"/>
      <c r="OUT237" s="132"/>
      <c r="OUU237" s="132"/>
      <c r="OUV237" s="132"/>
      <c r="OUW237" s="132"/>
      <c r="OUX237" s="132"/>
      <c r="OUY237" s="132"/>
      <c r="OUZ237" s="132"/>
      <c r="OVA237" s="132"/>
      <c r="OVB237" s="132"/>
      <c r="OVC237" s="132"/>
      <c r="OVD237" s="132"/>
      <c r="OVE237" s="132"/>
      <c r="OVF237" s="132"/>
      <c r="OVG237" s="132"/>
      <c r="OVH237" s="132"/>
      <c r="OVI237" s="132"/>
      <c r="OVJ237" s="132"/>
      <c r="OVK237" s="132"/>
      <c r="OVL237" s="132"/>
      <c r="OVM237" s="132"/>
      <c r="OVN237" s="132"/>
      <c r="OVO237" s="132"/>
      <c r="OVP237" s="132"/>
      <c r="OVQ237" s="132"/>
      <c r="OVR237" s="132"/>
      <c r="OVS237" s="132"/>
      <c r="OVT237" s="132"/>
      <c r="OVU237" s="132"/>
      <c r="OVV237" s="132"/>
      <c r="OVW237" s="132"/>
      <c r="OVX237" s="132"/>
      <c r="OVY237" s="132"/>
      <c r="OVZ237" s="132"/>
      <c r="OWA237" s="132"/>
      <c r="OWB237" s="132"/>
      <c r="OWC237" s="132"/>
      <c r="OWD237" s="132"/>
      <c r="OWE237" s="132"/>
      <c r="OWF237" s="132"/>
      <c r="OWG237" s="132"/>
      <c r="OWH237" s="132"/>
      <c r="OWI237" s="132"/>
      <c r="OWJ237" s="132"/>
      <c r="OWK237" s="132"/>
      <c r="OWL237" s="132"/>
      <c r="OWM237" s="132"/>
      <c r="OWN237" s="132"/>
      <c r="OWO237" s="132"/>
      <c r="OWP237" s="132"/>
      <c r="OWQ237" s="132"/>
      <c r="OWR237" s="132"/>
      <c r="OWS237" s="132"/>
      <c r="OWT237" s="132"/>
      <c r="OWU237" s="132"/>
      <c r="OWV237" s="132"/>
      <c r="OWW237" s="132"/>
      <c r="OWX237" s="132"/>
      <c r="OWY237" s="132"/>
      <c r="OWZ237" s="132"/>
      <c r="OXA237" s="132"/>
      <c r="OXB237" s="132"/>
      <c r="OXC237" s="132"/>
      <c r="OXD237" s="132"/>
      <c r="OXE237" s="132"/>
      <c r="OXF237" s="132"/>
      <c r="OXG237" s="132"/>
      <c r="OXH237" s="132"/>
      <c r="OXI237" s="132"/>
      <c r="OXJ237" s="132"/>
      <c r="OXK237" s="132"/>
      <c r="OXL237" s="132"/>
      <c r="OXM237" s="132"/>
      <c r="OXN237" s="132"/>
      <c r="OXO237" s="132"/>
      <c r="OXP237" s="132"/>
      <c r="OXQ237" s="132"/>
      <c r="OXR237" s="132"/>
      <c r="OXS237" s="132"/>
      <c r="OXT237" s="132"/>
      <c r="OXU237" s="132"/>
      <c r="OXV237" s="132"/>
      <c r="OXW237" s="132"/>
      <c r="OXX237" s="132"/>
      <c r="OXY237" s="132"/>
      <c r="OXZ237" s="132"/>
      <c r="OYA237" s="132"/>
      <c r="OYB237" s="132"/>
      <c r="OYC237" s="132"/>
      <c r="OYD237" s="132"/>
      <c r="OYE237" s="132"/>
      <c r="OYF237" s="132"/>
      <c r="OYG237" s="132"/>
      <c r="OYH237" s="132"/>
      <c r="OYI237" s="132"/>
      <c r="OYJ237" s="132"/>
      <c r="OYK237" s="132"/>
      <c r="OYL237" s="132"/>
      <c r="OYM237" s="132"/>
      <c r="OYN237" s="132"/>
      <c r="OYO237" s="132"/>
      <c r="OYP237" s="132"/>
      <c r="OYQ237" s="132"/>
      <c r="OYR237" s="132"/>
      <c r="OYS237" s="132"/>
      <c r="OYT237" s="132"/>
      <c r="OYU237" s="132"/>
      <c r="OYV237" s="132"/>
      <c r="OYW237" s="132"/>
      <c r="OYX237" s="132"/>
      <c r="OYY237" s="132"/>
      <c r="OYZ237" s="132"/>
      <c r="OZA237" s="132"/>
      <c r="OZB237" s="132"/>
      <c r="OZC237" s="132"/>
      <c r="OZD237" s="132"/>
      <c r="OZE237" s="132"/>
      <c r="OZF237" s="132"/>
      <c r="OZG237" s="132"/>
      <c r="OZH237" s="132"/>
      <c r="OZI237" s="132"/>
      <c r="OZJ237" s="132"/>
      <c r="OZK237" s="132"/>
      <c r="OZL237" s="132"/>
      <c r="OZM237" s="132"/>
      <c r="OZN237" s="132"/>
      <c r="OZO237" s="132"/>
      <c r="OZP237" s="132"/>
      <c r="OZQ237" s="132"/>
      <c r="OZR237" s="132"/>
      <c r="OZS237" s="132"/>
      <c r="OZT237" s="132"/>
      <c r="OZU237" s="132"/>
      <c r="OZV237" s="132"/>
      <c r="OZW237" s="132"/>
      <c r="OZX237" s="132"/>
      <c r="OZY237" s="132"/>
      <c r="OZZ237" s="132"/>
      <c r="PAA237" s="132"/>
      <c r="PAB237" s="132"/>
      <c r="PAC237" s="132"/>
      <c r="PAD237" s="132"/>
      <c r="PAE237" s="132"/>
      <c r="PAF237" s="132"/>
      <c r="PAG237" s="132"/>
      <c r="PAH237" s="132"/>
      <c r="PAI237" s="132"/>
      <c r="PAJ237" s="132"/>
      <c r="PAK237" s="132"/>
      <c r="PAL237" s="132"/>
      <c r="PAM237" s="132"/>
      <c r="PAN237" s="132"/>
      <c r="PAO237" s="132"/>
      <c r="PAP237" s="132"/>
      <c r="PAQ237" s="132"/>
      <c r="PAR237" s="132"/>
      <c r="PAS237" s="132"/>
      <c r="PAT237" s="132"/>
      <c r="PAU237" s="132"/>
      <c r="PAV237" s="132"/>
      <c r="PAW237" s="132"/>
      <c r="PAX237" s="132"/>
      <c r="PAY237" s="132"/>
      <c r="PAZ237" s="132"/>
      <c r="PBA237" s="132"/>
      <c r="PBB237" s="132"/>
      <c r="PBC237" s="132"/>
      <c r="PBD237" s="132"/>
      <c r="PBE237" s="132"/>
      <c r="PBF237" s="132"/>
      <c r="PBG237" s="132"/>
      <c r="PBH237" s="132"/>
      <c r="PBI237" s="132"/>
      <c r="PBJ237" s="132"/>
      <c r="PBK237" s="132"/>
      <c r="PBL237" s="132"/>
      <c r="PBM237" s="132"/>
      <c r="PBN237" s="132"/>
      <c r="PBO237" s="132"/>
      <c r="PBP237" s="132"/>
      <c r="PBQ237" s="132"/>
      <c r="PBR237" s="132"/>
      <c r="PBS237" s="132"/>
      <c r="PBT237" s="132"/>
      <c r="PBU237" s="132"/>
      <c r="PBV237" s="132"/>
      <c r="PBW237" s="132"/>
      <c r="PBX237" s="132"/>
      <c r="PBY237" s="132"/>
      <c r="PBZ237" s="132"/>
      <c r="PCA237" s="132"/>
      <c r="PCB237" s="132"/>
      <c r="PCC237" s="132"/>
      <c r="PCD237" s="132"/>
      <c r="PCE237" s="132"/>
      <c r="PCF237" s="132"/>
      <c r="PCG237" s="132"/>
      <c r="PCH237" s="132"/>
      <c r="PCI237" s="132"/>
      <c r="PCJ237" s="132"/>
      <c r="PCK237" s="132"/>
      <c r="PCL237" s="132"/>
      <c r="PCM237" s="132"/>
      <c r="PCN237" s="132"/>
      <c r="PCO237" s="132"/>
      <c r="PCP237" s="132"/>
      <c r="PCQ237" s="132"/>
      <c r="PCR237" s="132"/>
      <c r="PCS237" s="132"/>
      <c r="PCT237" s="132"/>
      <c r="PCU237" s="132"/>
      <c r="PCV237" s="132"/>
      <c r="PCW237" s="132"/>
      <c r="PCX237" s="132"/>
      <c r="PCY237" s="132"/>
      <c r="PCZ237" s="132"/>
      <c r="PDA237" s="132"/>
      <c r="PDB237" s="132"/>
      <c r="PDC237" s="132"/>
      <c r="PDD237" s="132"/>
      <c r="PDE237" s="132"/>
      <c r="PDF237" s="132"/>
      <c r="PDG237" s="132"/>
      <c r="PDH237" s="132"/>
      <c r="PDI237" s="132"/>
      <c r="PDJ237" s="132"/>
      <c r="PDK237" s="132"/>
      <c r="PDL237" s="132"/>
      <c r="PDM237" s="132"/>
      <c r="PDN237" s="132"/>
      <c r="PDO237" s="132"/>
      <c r="PDP237" s="132"/>
      <c r="PDQ237" s="132"/>
      <c r="PDR237" s="132"/>
      <c r="PDS237" s="132"/>
      <c r="PDT237" s="132"/>
      <c r="PDU237" s="132"/>
      <c r="PDV237" s="132"/>
      <c r="PDW237" s="132"/>
      <c r="PDX237" s="132"/>
      <c r="PDY237" s="132"/>
      <c r="PDZ237" s="132"/>
      <c r="PEA237" s="132"/>
      <c r="PEB237" s="132"/>
      <c r="PEC237" s="132"/>
      <c r="PED237" s="132"/>
      <c r="PEE237" s="132"/>
      <c r="PEF237" s="132"/>
      <c r="PEG237" s="132"/>
      <c r="PEH237" s="132"/>
      <c r="PEI237" s="132"/>
      <c r="PEJ237" s="132"/>
      <c r="PEK237" s="132"/>
      <c r="PEL237" s="132"/>
      <c r="PEM237" s="132"/>
      <c r="PEN237" s="132"/>
      <c r="PEO237" s="132"/>
      <c r="PEP237" s="132"/>
      <c r="PEQ237" s="132"/>
      <c r="PER237" s="132"/>
      <c r="PES237" s="132"/>
      <c r="PET237" s="132"/>
      <c r="PEU237" s="132"/>
      <c r="PEV237" s="132"/>
      <c r="PEW237" s="132"/>
      <c r="PEX237" s="132"/>
      <c r="PEY237" s="132"/>
      <c r="PEZ237" s="132"/>
      <c r="PFA237" s="132"/>
      <c r="PFB237" s="132"/>
      <c r="PFC237" s="132"/>
      <c r="PFD237" s="132"/>
      <c r="PFE237" s="132"/>
      <c r="PFF237" s="132"/>
      <c r="PFG237" s="132"/>
      <c r="PFH237" s="132"/>
      <c r="PFI237" s="132"/>
      <c r="PFJ237" s="132"/>
      <c r="PFK237" s="132"/>
      <c r="PFL237" s="132"/>
      <c r="PFM237" s="132"/>
      <c r="PFN237" s="132"/>
      <c r="PFO237" s="132"/>
      <c r="PFP237" s="132"/>
      <c r="PFQ237" s="132"/>
      <c r="PFR237" s="132"/>
      <c r="PFS237" s="132"/>
      <c r="PFT237" s="132"/>
      <c r="PFU237" s="132"/>
      <c r="PFV237" s="132"/>
      <c r="PFW237" s="132"/>
      <c r="PFX237" s="132"/>
      <c r="PFY237" s="132"/>
      <c r="PFZ237" s="132"/>
      <c r="PGA237" s="132"/>
      <c r="PGB237" s="132"/>
      <c r="PGC237" s="132"/>
      <c r="PGD237" s="132"/>
      <c r="PGE237" s="132"/>
      <c r="PGF237" s="132"/>
      <c r="PGG237" s="132"/>
      <c r="PGH237" s="132"/>
      <c r="PGI237" s="132"/>
      <c r="PGJ237" s="132"/>
      <c r="PGK237" s="132"/>
      <c r="PGL237" s="132"/>
      <c r="PGM237" s="132"/>
      <c r="PGN237" s="132"/>
      <c r="PGO237" s="132"/>
      <c r="PGP237" s="132"/>
      <c r="PGQ237" s="132"/>
      <c r="PGR237" s="132"/>
      <c r="PGS237" s="132"/>
      <c r="PGT237" s="132"/>
      <c r="PGU237" s="132"/>
      <c r="PGV237" s="132"/>
      <c r="PGW237" s="132"/>
      <c r="PGX237" s="132"/>
      <c r="PGY237" s="132"/>
      <c r="PGZ237" s="132"/>
      <c r="PHA237" s="132"/>
      <c r="PHB237" s="132"/>
      <c r="PHC237" s="132"/>
      <c r="PHD237" s="132"/>
      <c r="PHE237" s="132"/>
      <c r="PHF237" s="132"/>
      <c r="PHG237" s="132"/>
      <c r="PHH237" s="132"/>
      <c r="PHI237" s="132"/>
      <c r="PHJ237" s="132"/>
      <c r="PHK237" s="132"/>
      <c r="PHL237" s="132"/>
      <c r="PHM237" s="132"/>
      <c r="PHN237" s="132"/>
      <c r="PHO237" s="132"/>
      <c r="PHP237" s="132"/>
      <c r="PHQ237" s="132"/>
      <c r="PHR237" s="132"/>
      <c r="PHS237" s="132"/>
      <c r="PHT237" s="132"/>
      <c r="PHU237" s="132"/>
      <c r="PHV237" s="132"/>
      <c r="PHW237" s="132"/>
      <c r="PHX237" s="132"/>
      <c r="PHY237" s="132"/>
      <c r="PHZ237" s="132"/>
      <c r="PIA237" s="132"/>
      <c r="PIB237" s="132"/>
      <c r="PIC237" s="132"/>
      <c r="PID237" s="132"/>
      <c r="PIE237" s="132"/>
      <c r="PIF237" s="132"/>
      <c r="PIG237" s="132"/>
      <c r="PIH237" s="132"/>
      <c r="PII237" s="132"/>
      <c r="PIJ237" s="132"/>
      <c r="PIK237" s="132"/>
      <c r="PIL237" s="132"/>
      <c r="PIM237" s="132"/>
      <c r="PIN237" s="132"/>
      <c r="PIO237" s="132"/>
      <c r="PIP237" s="132"/>
      <c r="PIQ237" s="132"/>
      <c r="PIR237" s="132"/>
      <c r="PIS237" s="132"/>
      <c r="PIT237" s="132"/>
      <c r="PIU237" s="132"/>
      <c r="PIV237" s="132"/>
      <c r="PIW237" s="132"/>
      <c r="PIX237" s="132"/>
      <c r="PIY237" s="132"/>
      <c r="PIZ237" s="132"/>
      <c r="PJA237" s="132"/>
      <c r="PJB237" s="132"/>
      <c r="PJC237" s="132"/>
      <c r="PJD237" s="132"/>
      <c r="PJE237" s="132"/>
      <c r="PJF237" s="132"/>
      <c r="PJG237" s="132"/>
      <c r="PJH237" s="132"/>
      <c r="PJI237" s="132"/>
      <c r="PJJ237" s="132"/>
      <c r="PJK237" s="132"/>
      <c r="PJL237" s="132"/>
      <c r="PJM237" s="132"/>
      <c r="PJN237" s="132"/>
      <c r="PJO237" s="132"/>
      <c r="PJP237" s="132"/>
      <c r="PJQ237" s="132"/>
      <c r="PJR237" s="132"/>
      <c r="PJS237" s="132"/>
      <c r="PJT237" s="132"/>
      <c r="PJU237" s="132"/>
      <c r="PJV237" s="132"/>
      <c r="PJW237" s="132"/>
      <c r="PJX237" s="132"/>
      <c r="PJY237" s="132"/>
      <c r="PJZ237" s="132"/>
      <c r="PKA237" s="132"/>
      <c r="PKB237" s="132"/>
      <c r="PKC237" s="132"/>
      <c r="PKD237" s="132"/>
      <c r="PKE237" s="132"/>
      <c r="PKF237" s="132"/>
      <c r="PKG237" s="132"/>
      <c r="PKH237" s="132"/>
      <c r="PKI237" s="132"/>
      <c r="PKJ237" s="132"/>
      <c r="PKK237" s="132"/>
      <c r="PKL237" s="132"/>
      <c r="PKM237" s="132"/>
      <c r="PKN237" s="132"/>
      <c r="PKO237" s="132"/>
      <c r="PKP237" s="132"/>
      <c r="PKQ237" s="132"/>
      <c r="PKR237" s="132"/>
      <c r="PKS237" s="132"/>
      <c r="PKT237" s="132"/>
      <c r="PKU237" s="132"/>
      <c r="PKV237" s="132"/>
      <c r="PKW237" s="132"/>
      <c r="PKX237" s="132"/>
      <c r="PKY237" s="132"/>
      <c r="PKZ237" s="132"/>
      <c r="PLA237" s="132"/>
      <c r="PLB237" s="132"/>
      <c r="PLC237" s="132"/>
      <c r="PLD237" s="132"/>
      <c r="PLE237" s="132"/>
      <c r="PLF237" s="132"/>
      <c r="PLG237" s="132"/>
      <c r="PLH237" s="132"/>
      <c r="PLI237" s="132"/>
      <c r="PLJ237" s="132"/>
      <c r="PLK237" s="132"/>
      <c r="PLL237" s="132"/>
      <c r="PLM237" s="132"/>
      <c r="PLN237" s="132"/>
      <c r="PLO237" s="132"/>
      <c r="PLP237" s="132"/>
      <c r="PLQ237" s="132"/>
      <c r="PLR237" s="132"/>
      <c r="PLS237" s="132"/>
      <c r="PLT237" s="132"/>
      <c r="PLU237" s="132"/>
      <c r="PLV237" s="132"/>
      <c r="PLW237" s="132"/>
      <c r="PLX237" s="132"/>
      <c r="PLY237" s="132"/>
      <c r="PLZ237" s="132"/>
      <c r="PMA237" s="132"/>
      <c r="PMB237" s="132"/>
      <c r="PMC237" s="132"/>
      <c r="PMD237" s="132"/>
      <c r="PME237" s="132"/>
      <c r="PMF237" s="132"/>
      <c r="PMG237" s="132"/>
      <c r="PMH237" s="132"/>
      <c r="PMI237" s="132"/>
      <c r="PMJ237" s="132"/>
      <c r="PMK237" s="132"/>
      <c r="PML237" s="132"/>
      <c r="PMM237" s="132"/>
      <c r="PMN237" s="132"/>
      <c r="PMO237" s="132"/>
      <c r="PMP237" s="132"/>
      <c r="PMQ237" s="132"/>
      <c r="PMR237" s="132"/>
      <c r="PMS237" s="132"/>
      <c r="PMT237" s="132"/>
      <c r="PMU237" s="132"/>
      <c r="PMV237" s="132"/>
      <c r="PMW237" s="132"/>
      <c r="PMX237" s="132"/>
      <c r="PMY237" s="132"/>
      <c r="PMZ237" s="132"/>
      <c r="PNA237" s="132"/>
      <c r="PNB237" s="132"/>
      <c r="PNC237" s="132"/>
      <c r="PND237" s="132"/>
      <c r="PNE237" s="132"/>
      <c r="PNF237" s="132"/>
      <c r="PNG237" s="132"/>
      <c r="PNH237" s="132"/>
      <c r="PNI237" s="132"/>
      <c r="PNJ237" s="132"/>
      <c r="PNK237" s="132"/>
      <c r="PNL237" s="132"/>
      <c r="PNM237" s="132"/>
      <c r="PNN237" s="132"/>
      <c r="PNO237" s="132"/>
      <c r="PNP237" s="132"/>
      <c r="PNQ237" s="132"/>
      <c r="PNR237" s="132"/>
      <c r="PNS237" s="132"/>
      <c r="PNT237" s="132"/>
      <c r="PNU237" s="132"/>
      <c r="PNV237" s="132"/>
      <c r="PNW237" s="132"/>
      <c r="PNX237" s="132"/>
      <c r="PNY237" s="132"/>
      <c r="PNZ237" s="132"/>
      <c r="POA237" s="132"/>
      <c r="POB237" s="132"/>
      <c r="POC237" s="132"/>
      <c r="POD237" s="132"/>
      <c r="POE237" s="132"/>
      <c r="POF237" s="132"/>
      <c r="POG237" s="132"/>
      <c r="POH237" s="132"/>
      <c r="POI237" s="132"/>
      <c r="POJ237" s="132"/>
      <c r="POK237" s="132"/>
      <c r="POL237" s="132"/>
      <c r="POM237" s="132"/>
      <c r="PON237" s="132"/>
      <c r="POO237" s="132"/>
      <c r="POP237" s="132"/>
      <c r="POQ237" s="132"/>
      <c r="POR237" s="132"/>
      <c r="POS237" s="132"/>
      <c r="POT237" s="132"/>
      <c r="POU237" s="132"/>
      <c r="POV237" s="132"/>
      <c r="POW237" s="132"/>
      <c r="POX237" s="132"/>
      <c r="POY237" s="132"/>
      <c r="POZ237" s="132"/>
      <c r="PPA237" s="132"/>
      <c r="PPB237" s="132"/>
      <c r="PPC237" s="132"/>
      <c r="PPD237" s="132"/>
      <c r="PPE237" s="132"/>
      <c r="PPF237" s="132"/>
      <c r="PPG237" s="132"/>
      <c r="PPH237" s="132"/>
      <c r="PPI237" s="132"/>
      <c r="PPJ237" s="132"/>
      <c r="PPK237" s="132"/>
      <c r="PPL237" s="132"/>
      <c r="PPM237" s="132"/>
      <c r="PPN237" s="132"/>
      <c r="PPO237" s="132"/>
      <c r="PPP237" s="132"/>
      <c r="PPQ237" s="132"/>
      <c r="PPR237" s="132"/>
      <c r="PPS237" s="132"/>
      <c r="PPT237" s="132"/>
      <c r="PPU237" s="132"/>
      <c r="PPV237" s="132"/>
      <c r="PPW237" s="132"/>
      <c r="PPX237" s="132"/>
      <c r="PPY237" s="132"/>
      <c r="PPZ237" s="132"/>
      <c r="PQA237" s="132"/>
      <c r="PQB237" s="132"/>
      <c r="PQC237" s="132"/>
      <c r="PQD237" s="132"/>
      <c r="PQE237" s="132"/>
      <c r="PQF237" s="132"/>
      <c r="PQG237" s="132"/>
      <c r="PQH237" s="132"/>
      <c r="PQI237" s="132"/>
      <c r="PQJ237" s="132"/>
      <c r="PQK237" s="132"/>
      <c r="PQL237" s="132"/>
      <c r="PQM237" s="132"/>
      <c r="PQN237" s="132"/>
      <c r="PQO237" s="132"/>
      <c r="PQP237" s="132"/>
      <c r="PQQ237" s="132"/>
      <c r="PQR237" s="132"/>
      <c r="PQS237" s="132"/>
      <c r="PQT237" s="132"/>
      <c r="PQU237" s="132"/>
      <c r="PQV237" s="132"/>
      <c r="PQW237" s="132"/>
      <c r="PQX237" s="132"/>
      <c r="PQY237" s="132"/>
      <c r="PQZ237" s="132"/>
      <c r="PRA237" s="132"/>
      <c r="PRB237" s="132"/>
      <c r="PRC237" s="132"/>
      <c r="PRD237" s="132"/>
      <c r="PRE237" s="132"/>
      <c r="PRF237" s="132"/>
      <c r="PRG237" s="132"/>
      <c r="PRH237" s="132"/>
      <c r="PRI237" s="132"/>
      <c r="PRJ237" s="132"/>
      <c r="PRK237" s="132"/>
      <c r="PRL237" s="132"/>
      <c r="PRM237" s="132"/>
      <c r="PRN237" s="132"/>
      <c r="PRO237" s="132"/>
      <c r="PRP237" s="132"/>
      <c r="PRQ237" s="132"/>
      <c r="PRR237" s="132"/>
      <c r="PRS237" s="132"/>
      <c r="PRT237" s="132"/>
      <c r="PRU237" s="132"/>
      <c r="PRV237" s="132"/>
      <c r="PRW237" s="132"/>
      <c r="PRX237" s="132"/>
      <c r="PRY237" s="132"/>
      <c r="PRZ237" s="132"/>
      <c r="PSA237" s="132"/>
      <c r="PSB237" s="132"/>
      <c r="PSC237" s="132"/>
      <c r="PSD237" s="132"/>
      <c r="PSE237" s="132"/>
      <c r="PSF237" s="132"/>
      <c r="PSG237" s="132"/>
      <c r="PSH237" s="132"/>
      <c r="PSI237" s="132"/>
      <c r="PSJ237" s="132"/>
      <c r="PSK237" s="132"/>
      <c r="PSL237" s="132"/>
      <c r="PSM237" s="132"/>
      <c r="PSN237" s="132"/>
      <c r="PSO237" s="132"/>
      <c r="PSP237" s="132"/>
      <c r="PSQ237" s="132"/>
      <c r="PSR237" s="132"/>
      <c r="PSS237" s="132"/>
      <c r="PST237" s="132"/>
      <c r="PSU237" s="132"/>
      <c r="PSV237" s="132"/>
      <c r="PSW237" s="132"/>
      <c r="PSX237" s="132"/>
      <c r="PSY237" s="132"/>
      <c r="PSZ237" s="132"/>
      <c r="PTA237" s="132"/>
      <c r="PTB237" s="132"/>
      <c r="PTC237" s="132"/>
      <c r="PTD237" s="132"/>
      <c r="PTE237" s="132"/>
      <c r="PTF237" s="132"/>
      <c r="PTG237" s="132"/>
      <c r="PTH237" s="132"/>
      <c r="PTI237" s="132"/>
      <c r="PTJ237" s="132"/>
      <c r="PTK237" s="132"/>
      <c r="PTL237" s="132"/>
      <c r="PTM237" s="132"/>
      <c r="PTN237" s="132"/>
      <c r="PTO237" s="132"/>
      <c r="PTP237" s="132"/>
      <c r="PTQ237" s="132"/>
      <c r="PTR237" s="132"/>
      <c r="PTS237" s="132"/>
      <c r="PTT237" s="132"/>
      <c r="PTU237" s="132"/>
      <c r="PTV237" s="132"/>
      <c r="PTW237" s="132"/>
      <c r="PTX237" s="132"/>
      <c r="PTY237" s="132"/>
      <c r="PTZ237" s="132"/>
      <c r="PUA237" s="132"/>
      <c r="PUB237" s="132"/>
      <c r="PUC237" s="132"/>
      <c r="PUD237" s="132"/>
      <c r="PUE237" s="132"/>
      <c r="PUF237" s="132"/>
      <c r="PUG237" s="132"/>
      <c r="PUH237" s="132"/>
      <c r="PUI237" s="132"/>
      <c r="PUJ237" s="132"/>
      <c r="PUK237" s="132"/>
      <c r="PUL237" s="132"/>
      <c r="PUM237" s="132"/>
      <c r="PUN237" s="132"/>
      <c r="PUO237" s="132"/>
      <c r="PUP237" s="132"/>
      <c r="PUQ237" s="132"/>
      <c r="PUR237" s="132"/>
      <c r="PUS237" s="132"/>
      <c r="PUT237" s="132"/>
      <c r="PUU237" s="132"/>
      <c r="PUV237" s="132"/>
      <c r="PUW237" s="132"/>
      <c r="PUX237" s="132"/>
      <c r="PUY237" s="132"/>
      <c r="PUZ237" s="132"/>
      <c r="PVA237" s="132"/>
      <c r="PVB237" s="132"/>
      <c r="PVC237" s="132"/>
      <c r="PVD237" s="132"/>
      <c r="PVE237" s="132"/>
      <c r="PVF237" s="132"/>
      <c r="PVG237" s="132"/>
      <c r="PVH237" s="132"/>
      <c r="PVI237" s="132"/>
      <c r="PVJ237" s="132"/>
      <c r="PVK237" s="132"/>
      <c r="PVL237" s="132"/>
      <c r="PVM237" s="132"/>
      <c r="PVN237" s="132"/>
      <c r="PVO237" s="132"/>
      <c r="PVP237" s="132"/>
      <c r="PVQ237" s="132"/>
      <c r="PVR237" s="132"/>
      <c r="PVS237" s="132"/>
      <c r="PVT237" s="132"/>
      <c r="PVU237" s="132"/>
      <c r="PVV237" s="132"/>
      <c r="PVW237" s="132"/>
      <c r="PVX237" s="132"/>
      <c r="PVY237" s="132"/>
      <c r="PVZ237" s="132"/>
      <c r="PWA237" s="132"/>
      <c r="PWB237" s="132"/>
      <c r="PWC237" s="132"/>
      <c r="PWD237" s="132"/>
      <c r="PWE237" s="132"/>
      <c r="PWF237" s="132"/>
      <c r="PWG237" s="132"/>
      <c r="PWH237" s="132"/>
      <c r="PWI237" s="132"/>
      <c r="PWJ237" s="132"/>
      <c r="PWK237" s="132"/>
      <c r="PWL237" s="132"/>
      <c r="PWM237" s="132"/>
      <c r="PWN237" s="132"/>
      <c r="PWO237" s="132"/>
      <c r="PWP237" s="132"/>
      <c r="PWQ237" s="132"/>
      <c r="PWR237" s="132"/>
      <c r="PWS237" s="132"/>
      <c r="PWT237" s="132"/>
      <c r="PWU237" s="132"/>
      <c r="PWV237" s="132"/>
      <c r="PWW237" s="132"/>
      <c r="PWX237" s="132"/>
      <c r="PWY237" s="132"/>
      <c r="PWZ237" s="132"/>
      <c r="PXA237" s="132"/>
      <c r="PXB237" s="132"/>
      <c r="PXC237" s="132"/>
      <c r="PXD237" s="132"/>
      <c r="PXE237" s="132"/>
      <c r="PXF237" s="132"/>
      <c r="PXG237" s="132"/>
      <c r="PXH237" s="132"/>
      <c r="PXI237" s="132"/>
      <c r="PXJ237" s="132"/>
      <c r="PXK237" s="132"/>
      <c r="PXL237" s="132"/>
      <c r="PXM237" s="132"/>
      <c r="PXN237" s="132"/>
      <c r="PXO237" s="132"/>
      <c r="PXP237" s="132"/>
      <c r="PXQ237" s="132"/>
      <c r="PXR237" s="132"/>
      <c r="PXS237" s="132"/>
      <c r="PXT237" s="132"/>
      <c r="PXU237" s="132"/>
      <c r="PXV237" s="132"/>
      <c r="PXW237" s="132"/>
      <c r="PXX237" s="132"/>
      <c r="PXY237" s="132"/>
      <c r="PXZ237" s="132"/>
      <c r="PYA237" s="132"/>
      <c r="PYB237" s="132"/>
      <c r="PYC237" s="132"/>
      <c r="PYD237" s="132"/>
      <c r="PYE237" s="132"/>
      <c r="PYF237" s="132"/>
      <c r="PYG237" s="132"/>
      <c r="PYH237" s="132"/>
      <c r="PYI237" s="132"/>
      <c r="PYJ237" s="132"/>
      <c r="PYK237" s="132"/>
      <c r="PYL237" s="132"/>
      <c r="PYM237" s="132"/>
      <c r="PYN237" s="132"/>
      <c r="PYO237" s="132"/>
      <c r="PYP237" s="132"/>
      <c r="PYQ237" s="132"/>
      <c r="PYR237" s="132"/>
      <c r="PYS237" s="132"/>
      <c r="PYT237" s="132"/>
      <c r="PYU237" s="132"/>
      <c r="PYV237" s="132"/>
      <c r="PYW237" s="132"/>
      <c r="PYX237" s="132"/>
      <c r="PYY237" s="132"/>
      <c r="PYZ237" s="132"/>
      <c r="PZA237" s="132"/>
      <c r="PZB237" s="132"/>
      <c r="PZC237" s="132"/>
      <c r="PZD237" s="132"/>
      <c r="PZE237" s="132"/>
      <c r="PZF237" s="132"/>
      <c r="PZG237" s="132"/>
      <c r="PZH237" s="132"/>
      <c r="PZI237" s="132"/>
      <c r="PZJ237" s="132"/>
      <c r="PZK237" s="132"/>
      <c r="PZL237" s="132"/>
      <c r="PZM237" s="132"/>
      <c r="PZN237" s="132"/>
      <c r="PZO237" s="132"/>
      <c r="PZP237" s="132"/>
      <c r="PZQ237" s="132"/>
      <c r="PZR237" s="132"/>
      <c r="PZS237" s="132"/>
      <c r="PZT237" s="132"/>
      <c r="PZU237" s="132"/>
      <c r="PZV237" s="132"/>
      <c r="PZW237" s="132"/>
      <c r="PZX237" s="132"/>
      <c r="PZY237" s="132"/>
      <c r="PZZ237" s="132"/>
      <c r="QAA237" s="132"/>
      <c r="QAB237" s="132"/>
      <c r="QAC237" s="132"/>
      <c r="QAD237" s="132"/>
      <c r="QAE237" s="132"/>
      <c r="QAF237" s="132"/>
      <c r="QAG237" s="132"/>
      <c r="QAH237" s="132"/>
      <c r="QAI237" s="132"/>
      <c r="QAJ237" s="132"/>
      <c r="QAK237" s="132"/>
      <c r="QAL237" s="132"/>
      <c r="QAM237" s="132"/>
      <c r="QAN237" s="132"/>
      <c r="QAO237" s="132"/>
      <c r="QAP237" s="132"/>
      <c r="QAQ237" s="132"/>
      <c r="QAR237" s="132"/>
      <c r="QAS237" s="132"/>
      <c r="QAT237" s="132"/>
      <c r="QAU237" s="132"/>
      <c r="QAV237" s="132"/>
      <c r="QAW237" s="132"/>
      <c r="QAX237" s="132"/>
      <c r="QAY237" s="132"/>
      <c r="QAZ237" s="132"/>
      <c r="QBA237" s="132"/>
      <c r="QBB237" s="132"/>
      <c r="QBC237" s="132"/>
      <c r="QBD237" s="132"/>
      <c r="QBE237" s="132"/>
      <c r="QBF237" s="132"/>
      <c r="QBG237" s="132"/>
      <c r="QBH237" s="132"/>
      <c r="QBI237" s="132"/>
      <c r="QBJ237" s="132"/>
      <c r="QBK237" s="132"/>
      <c r="QBL237" s="132"/>
      <c r="QBM237" s="132"/>
      <c r="QBN237" s="132"/>
      <c r="QBO237" s="132"/>
      <c r="QBP237" s="132"/>
      <c r="QBQ237" s="132"/>
      <c r="QBR237" s="132"/>
      <c r="QBS237" s="132"/>
      <c r="QBT237" s="132"/>
      <c r="QBU237" s="132"/>
      <c r="QBV237" s="132"/>
      <c r="QBW237" s="132"/>
      <c r="QBX237" s="132"/>
      <c r="QBY237" s="132"/>
      <c r="QBZ237" s="132"/>
      <c r="QCA237" s="132"/>
      <c r="QCB237" s="132"/>
      <c r="QCC237" s="132"/>
      <c r="QCD237" s="132"/>
      <c r="QCE237" s="132"/>
      <c r="QCF237" s="132"/>
      <c r="QCG237" s="132"/>
      <c r="QCH237" s="132"/>
      <c r="QCI237" s="132"/>
      <c r="QCJ237" s="132"/>
      <c r="QCK237" s="132"/>
      <c r="QCL237" s="132"/>
      <c r="QCM237" s="132"/>
      <c r="QCN237" s="132"/>
      <c r="QCO237" s="132"/>
      <c r="QCP237" s="132"/>
      <c r="QCQ237" s="132"/>
      <c r="QCR237" s="132"/>
      <c r="QCS237" s="132"/>
      <c r="QCT237" s="132"/>
      <c r="QCU237" s="132"/>
      <c r="QCV237" s="132"/>
      <c r="QCW237" s="132"/>
      <c r="QCX237" s="132"/>
      <c r="QCY237" s="132"/>
      <c r="QCZ237" s="132"/>
      <c r="QDA237" s="132"/>
      <c r="QDB237" s="132"/>
      <c r="QDC237" s="132"/>
      <c r="QDD237" s="132"/>
      <c r="QDE237" s="132"/>
      <c r="QDF237" s="132"/>
      <c r="QDG237" s="132"/>
      <c r="QDH237" s="132"/>
      <c r="QDI237" s="132"/>
      <c r="QDJ237" s="132"/>
      <c r="QDK237" s="132"/>
      <c r="QDL237" s="132"/>
      <c r="QDM237" s="132"/>
      <c r="QDN237" s="132"/>
      <c r="QDO237" s="132"/>
      <c r="QDP237" s="132"/>
      <c r="QDQ237" s="132"/>
      <c r="QDR237" s="132"/>
      <c r="QDS237" s="132"/>
      <c r="QDT237" s="132"/>
      <c r="QDU237" s="132"/>
      <c r="QDV237" s="132"/>
      <c r="QDW237" s="132"/>
      <c r="QDX237" s="132"/>
      <c r="QDY237" s="132"/>
      <c r="QDZ237" s="132"/>
      <c r="QEA237" s="132"/>
      <c r="QEB237" s="132"/>
      <c r="QEC237" s="132"/>
      <c r="QED237" s="132"/>
      <c r="QEE237" s="132"/>
      <c r="QEF237" s="132"/>
      <c r="QEG237" s="132"/>
      <c r="QEH237" s="132"/>
      <c r="QEI237" s="132"/>
      <c r="QEJ237" s="132"/>
      <c r="QEK237" s="132"/>
      <c r="QEL237" s="132"/>
      <c r="QEM237" s="132"/>
      <c r="QEN237" s="132"/>
      <c r="QEO237" s="132"/>
      <c r="QEP237" s="132"/>
      <c r="QEQ237" s="132"/>
      <c r="QER237" s="132"/>
      <c r="QES237" s="132"/>
      <c r="QET237" s="132"/>
      <c r="QEU237" s="132"/>
      <c r="QEV237" s="132"/>
      <c r="QEW237" s="132"/>
      <c r="QEX237" s="132"/>
      <c r="QEY237" s="132"/>
      <c r="QEZ237" s="132"/>
      <c r="QFA237" s="132"/>
      <c r="QFB237" s="132"/>
      <c r="QFC237" s="132"/>
      <c r="QFD237" s="132"/>
      <c r="QFE237" s="132"/>
      <c r="QFF237" s="132"/>
      <c r="QFG237" s="132"/>
      <c r="QFH237" s="132"/>
      <c r="QFI237" s="132"/>
      <c r="QFJ237" s="132"/>
      <c r="QFK237" s="132"/>
      <c r="QFL237" s="132"/>
      <c r="QFM237" s="132"/>
      <c r="QFN237" s="132"/>
      <c r="QFO237" s="132"/>
      <c r="QFP237" s="132"/>
      <c r="QFQ237" s="132"/>
      <c r="QFR237" s="132"/>
      <c r="QFS237" s="132"/>
      <c r="QFT237" s="132"/>
      <c r="QFU237" s="132"/>
      <c r="QFV237" s="132"/>
      <c r="QFW237" s="132"/>
      <c r="QFX237" s="132"/>
      <c r="QFY237" s="132"/>
      <c r="QFZ237" s="132"/>
      <c r="QGA237" s="132"/>
      <c r="QGB237" s="132"/>
      <c r="QGC237" s="132"/>
      <c r="QGD237" s="132"/>
      <c r="QGE237" s="132"/>
      <c r="QGF237" s="132"/>
      <c r="QGG237" s="132"/>
      <c r="QGH237" s="132"/>
      <c r="QGI237" s="132"/>
      <c r="QGJ237" s="132"/>
      <c r="QGK237" s="132"/>
      <c r="QGL237" s="132"/>
      <c r="QGM237" s="132"/>
      <c r="QGN237" s="132"/>
      <c r="QGO237" s="132"/>
      <c r="QGP237" s="132"/>
      <c r="QGQ237" s="132"/>
      <c r="QGR237" s="132"/>
      <c r="QGS237" s="132"/>
      <c r="QGT237" s="132"/>
      <c r="QGU237" s="132"/>
      <c r="QGV237" s="132"/>
      <c r="QGW237" s="132"/>
      <c r="QGX237" s="132"/>
      <c r="QGY237" s="132"/>
      <c r="QGZ237" s="132"/>
      <c r="QHA237" s="132"/>
      <c r="QHB237" s="132"/>
      <c r="QHC237" s="132"/>
      <c r="QHD237" s="132"/>
      <c r="QHE237" s="132"/>
      <c r="QHF237" s="132"/>
      <c r="QHG237" s="132"/>
      <c r="QHH237" s="132"/>
      <c r="QHI237" s="132"/>
      <c r="QHJ237" s="132"/>
      <c r="QHK237" s="132"/>
      <c r="QHL237" s="132"/>
      <c r="QHM237" s="132"/>
      <c r="QHN237" s="132"/>
      <c r="QHO237" s="132"/>
      <c r="QHP237" s="132"/>
      <c r="QHQ237" s="132"/>
      <c r="QHR237" s="132"/>
      <c r="QHS237" s="132"/>
      <c r="QHT237" s="132"/>
      <c r="QHU237" s="132"/>
      <c r="QHV237" s="132"/>
      <c r="QHW237" s="132"/>
      <c r="QHX237" s="132"/>
      <c r="QHY237" s="132"/>
      <c r="QHZ237" s="132"/>
      <c r="QIA237" s="132"/>
      <c r="QIB237" s="132"/>
      <c r="QIC237" s="132"/>
      <c r="QID237" s="132"/>
      <c r="QIE237" s="132"/>
      <c r="QIF237" s="132"/>
      <c r="QIG237" s="132"/>
      <c r="QIH237" s="132"/>
      <c r="QII237" s="132"/>
      <c r="QIJ237" s="132"/>
      <c r="QIK237" s="132"/>
      <c r="QIL237" s="132"/>
      <c r="QIM237" s="132"/>
      <c r="QIN237" s="132"/>
      <c r="QIO237" s="132"/>
      <c r="QIP237" s="132"/>
      <c r="QIQ237" s="132"/>
      <c r="QIR237" s="132"/>
      <c r="QIS237" s="132"/>
      <c r="QIT237" s="132"/>
      <c r="QIU237" s="132"/>
      <c r="QIV237" s="132"/>
      <c r="QIW237" s="132"/>
      <c r="QIX237" s="132"/>
      <c r="QIY237" s="132"/>
      <c r="QIZ237" s="132"/>
      <c r="QJA237" s="132"/>
      <c r="QJB237" s="132"/>
      <c r="QJC237" s="132"/>
      <c r="QJD237" s="132"/>
      <c r="QJE237" s="132"/>
      <c r="QJF237" s="132"/>
      <c r="QJG237" s="132"/>
      <c r="QJH237" s="132"/>
      <c r="QJI237" s="132"/>
      <c r="QJJ237" s="132"/>
      <c r="QJK237" s="132"/>
      <c r="QJL237" s="132"/>
      <c r="QJM237" s="132"/>
      <c r="QJN237" s="132"/>
      <c r="QJO237" s="132"/>
      <c r="QJP237" s="132"/>
      <c r="QJQ237" s="132"/>
      <c r="QJR237" s="132"/>
      <c r="QJS237" s="132"/>
      <c r="QJT237" s="132"/>
      <c r="QJU237" s="132"/>
      <c r="QJV237" s="132"/>
      <c r="QJW237" s="132"/>
      <c r="QJX237" s="132"/>
      <c r="QJY237" s="132"/>
      <c r="QJZ237" s="132"/>
      <c r="QKA237" s="132"/>
      <c r="QKB237" s="132"/>
      <c r="QKC237" s="132"/>
      <c r="QKD237" s="132"/>
      <c r="QKE237" s="132"/>
      <c r="QKF237" s="132"/>
      <c r="QKG237" s="132"/>
      <c r="QKH237" s="132"/>
      <c r="QKI237" s="132"/>
      <c r="QKJ237" s="132"/>
      <c r="QKK237" s="132"/>
      <c r="QKL237" s="132"/>
      <c r="QKM237" s="132"/>
      <c r="QKN237" s="132"/>
      <c r="QKO237" s="132"/>
      <c r="QKP237" s="132"/>
      <c r="QKQ237" s="132"/>
      <c r="QKR237" s="132"/>
      <c r="QKS237" s="132"/>
      <c r="QKT237" s="132"/>
      <c r="QKU237" s="132"/>
      <c r="QKV237" s="132"/>
      <c r="QKW237" s="132"/>
      <c r="QKX237" s="132"/>
      <c r="QKY237" s="132"/>
      <c r="QKZ237" s="132"/>
      <c r="QLA237" s="132"/>
      <c r="QLB237" s="132"/>
      <c r="QLC237" s="132"/>
      <c r="QLD237" s="132"/>
      <c r="QLE237" s="132"/>
      <c r="QLF237" s="132"/>
      <c r="QLG237" s="132"/>
      <c r="QLH237" s="132"/>
      <c r="QLI237" s="132"/>
      <c r="QLJ237" s="132"/>
      <c r="QLK237" s="132"/>
      <c r="QLL237" s="132"/>
      <c r="QLM237" s="132"/>
      <c r="QLN237" s="132"/>
      <c r="QLO237" s="132"/>
      <c r="QLP237" s="132"/>
      <c r="QLQ237" s="132"/>
      <c r="QLR237" s="132"/>
      <c r="QLS237" s="132"/>
      <c r="QLT237" s="132"/>
      <c r="QLU237" s="132"/>
      <c r="QLV237" s="132"/>
      <c r="QLW237" s="132"/>
      <c r="QLX237" s="132"/>
      <c r="QLY237" s="132"/>
      <c r="QLZ237" s="132"/>
      <c r="QMA237" s="132"/>
      <c r="QMB237" s="132"/>
      <c r="QMC237" s="132"/>
      <c r="QMD237" s="132"/>
      <c r="QME237" s="132"/>
      <c r="QMF237" s="132"/>
      <c r="QMG237" s="132"/>
      <c r="QMH237" s="132"/>
      <c r="QMI237" s="132"/>
      <c r="QMJ237" s="132"/>
      <c r="QMK237" s="132"/>
      <c r="QML237" s="132"/>
      <c r="QMM237" s="132"/>
      <c r="QMN237" s="132"/>
      <c r="QMO237" s="132"/>
      <c r="QMP237" s="132"/>
      <c r="QMQ237" s="132"/>
      <c r="QMR237" s="132"/>
      <c r="QMS237" s="132"/>
      <c r="QMT237" s="132"/>
      <c r="QMU237" s="132"/>
      <c r="QMV237" s="132"/>
      <c r="QMW237" s="132"/>
      <c r="QMX237" s="132"/>
      <c r="QMY237" s="132"/>
      <c r="QMZ237" s="132"/>
      <c r="QNA237" s="132"/>
      <c r="QNB237" s="132"/>
      <c r="QNC237" s="132"/>
      <c r="QND237" s="132"/>
      <c r="QNE237" s="132"/>
      <c r="QNF237" s="132"/>
      <c r="QNG237" s="132"/>
      <c r="QNH237" s="132"/>
      <c r="QNI237" s="132"/>
      <c r="QNJ237" s="132"/>
      <c r="QNK237" s="132"/>
      <c r="QNL237" s="132"/>
      <c r="QNM237" s="132"/>
      <c r="QNN237" s="132"/>
      <c r="QNO237" s="132"/>
      <c r="QNP237" s="132"/>
      <c r="QNQ237" s="132"/>
      <c r="QNR237" s="132"/>
      <c r="QNS237" s="132"/>
      <c r="QNT237" s="132"/>
      <c r="QNU237" s="132"/>
      <c r="QNV237" s="132"/>
      <c r="QNW237" s="132"/>
      <c r="QNX237" s="132"/>
      <c r="QNY237" s="132"/>
      <c r="QNZ237" s="132"/>
      <c r="QOA237" s="132"/>
      <c r="QOB237" s="132"/>
      <c r="QOC237" s="132"/>
      <c r="QOD237" s="132"/>
      <c r="QOE237" s="132"/>
      <c r="QOF237" s="132"/>
      <c r="QOG237" s="132"/>
      <c r="QOH237" s="132"/>
      <c r="QOI237" s="132"/>
      <c r="QOJ237" s="132"/>
      <c r="QOK237" s="132"/>
      <c r="QOL237" s="132"/>
      <c r="QOM237" s="132"/>
      <c r="QON237" s="132"/>
      <c r="QOO237" s="132"/>
      <c r="QOP237" s="132"/>
      <c r="QOQ237" s="132"/>
      <c r="QOR237" s="132"/>
      <c r="QOS237" s="132"/>
      <c r="QOT237" s="132"/>
      <c r="QOU237" s="132"/>
      <c r="QOV237" s="132"/>
      <c r="QOW237" s="132"/>
      <c r="QOX237" s="132"/>
      <c r="QOY237" s="132"/>
      <c r="QOZ237" s="132"/>
      <c r="QPA237" s="132"/>
      <c r="QPB237" s="132"/>
      <c r="QPC237" s="132"/>
      <c r="QPD237" s="132"/>
      <c r="QPE237" s="132"/>
      <c r="QPF237" s="132"/>
      <c r="QPG237" s="132"/>
      <c r="QPH237" s="132"/>
      <c r="QPI237" s="132"/>
      <c r="QPJ237" s="132"/>
      <c r="QPK237" s="132"/>
      <c r="QPL237" s="132"/>
      <c r="QPM237" s="132"/>
      <c r="QPN237" s="132"/>
      <c r="QPO237" s="132"/>
      <c r="QPP237" s="132"/>
      <c r="QPQ237" s="132"/>
      <c r="QPR237" s="132"/>
      <c r="QPS237" s="132"/>
      <c r="QPT237" s="132"/>
      <c r="QPU237" s="132"/>
      <c r="QPV237" s="132"/>
      <c r="QPW237" s="132"/>
      <c r="QPX237" s="132"/>
      <c r="QPY237" s="132"/>
      <c r="QPZ237" s="132"/>
      <c r="QQA237" s="132"/>
      <c r="QQB237" s="132"/>
      <c r="QQC237" s="132"/>
      <c r="QQD237" s="132"/>
      <c r="QQE237" s="132"/>
      <c r="QQF237" s="132"/>
      <c r="QQG237" s="132"/>
      <c r="QQH237" s="132"/>
      <c r="QQI237" s="132"/>
      <c r="QQJ237" s="132"/>
      <c r="QQK237" s="132"/>
      <c r="QQL237" s="132"/>
      <c r="QQM237" s="132"/>
      <c r="QQN237" s="132"/>
      <c r="QQO237" s="132"/>
      <c r="QQP237" s="132"/>
      <c r="QQQ237" s="132"/>
      <c r="QQR237" s="132"/>
      <c r="QQS237" s="132"/>
      <c r="QQT237" s="132"/>
      <c r="QQU237" s="132"/>
      <c r="QQV237" s="132"/>
      <c r="QQW237" s="132"/>
      <c r="QQX237" s="132"/>
      <c r="QQY237" s="132"/>
      <c r="QQZ237" s="132"/>
      <c r="QRA237" s="132"/>
      <c r="QRB237" s="132"/>
      <c r="QRC237" s="132"/>
      <c r="QRD237" s="132"/>
      <c r="QRE237" s="132"/>
      <c r="QRF237" s="132"/>
      <c r="QRG237" s="132"/>
      <c r="QRH237" s="132"/>
      <c r="QRI237" s="132"/>
      <c r="QRJ237" s="132"/>
      <c r="QRK237" s="132"/>
      <c r="QRL237" s="132"/>
      <c r="QRM237" s="132"/>
      <c r="QRN237" s="132"/>
      <c r="QRO237" s="132"/>
      <c r="QRP237" s="132"/>
      <c r="QRQ237" s="132"/>
      <c r="QRR237" s="132"/>
      <c r="QRS237" s="132"/>
      <c r="QRT237" s="132"/>
      <c r="QRU237" s="132"/>
      <c r="QRV237" s="132"/>
      <c r="QRW237" s="132"/>
      <c r="QRX237" s="132"/>
      <c r="QRY237" s="132"/>
      <c r="QRZ237" s="132"/>
      <c r="QSA237" s="132"/>
      <c r="QSB237" s="132"/>
      <c r="QSC237" s="132"/>
      <c r="QSD237" s="132"/>
      <c r="QSE237" s="132"/>
      <c r="QSF237" s="132"/>
      <c r="QSG237" s="132"/>
      <c r="QSH237" s="132"/>
      <c r="QSI237" s="132"/>
      <c r="QSJ237" s="132"/>
      <c r="QSK237" s="132"/>
      <c r="QSL237" s="132"/>
      <c r="QSM237" s="132"/>
      <c r="QSN237" s="132"/>
      <c r="QSO237" s="132"/>
      <c r="QSP237" s="132"/>
      <c r="QSQ237" s="132"/>
      <c r="QSR237" s="132"/>
      <c r="QSS237" s="132"/>
      <c r="QST237" s="132"/>
      <c r="QSU237" s="132"/>
      <c r="QSV237" s="132"/>
      <c r="QSW237" s="132"/>
      <c r="QSX237" s="132"/>
      <c r="QSY237" s="132"/>
      <c r="QSZ237" s="132"/>
      <c r="QTA237" s="132"/>
      <c r="QTB237" s="132"/>
      <c r="QTC237" s="132"/>
      <c r="QTD237" s="132"/>
      <c r="QTE237" s="132"/>
      <c r="QTF237" s="132"/>
      <c r="QTG237" s="132"/>
      <c r="QTH237" s="132"/>
      <c r="QTI237" s="132"/>
      <c r="QTJ237" s="132"/>
      <c r="QTK237" s="132"/>
      <c r="QTL237" s="132"/>
      <c r="QTM237" s="132"/>
      <c r="QTN237" s="132"/>
      <c r="QTO237" s="132"/>
      <c r="QTP237" s="132"/>
      <c r="QTQ237" s="132"/>
      <c r="QTR237" s="132"/>
      <c r="QTS237" s="132"/>
      <c r="QTT237" s="132"/>
      <c r="QTU237" s="132"/>
      <c r="QTV237" s="132"/>
      <c r="QTW237" s="132"/>
      <c r="QTX237" s="132"/>
      <c r="QTY237" s="132"/>
      <c r="QTZ237" s="132"/>
      <c r="QUA237" s="132"/>
      <c r="QUB237" s="132"/>
      <c r="QUC237" s="132"/>
      <c r="QUD237" s="132"/>
      <c r="QUE237" s="132"/>
      <c r="QUF237" s="132"/>
      <c r="QUG237" s="132"/>
      <c r="QUH237" s="132"/>
      <c r="QUI237" s="132"/>
      <c r="QUJ237" s="132"/>
      <c r="QUK237" s="132"/>
      <c r="QUL237" s="132"/>
      <c r="QUM237" s="132"/>
      <c r="QUN237" s="132"/>
      <c r="QUO237" s="132"/>
      <c r="QUP237" s="132"/>
      <c r="QUQ237" s="132"/>
      <c r="QUR237" s="132"/>
      <c r="QUS237" s="132"/>
      <c r="QUT237" s="132"/>
      <c r="QUU237" s="132"/>
      <c r="QUV237" s="132"/>
      <c r="QUW237" s="132"/>
      <c r="QUX237" s="132"/>
      <c r="QUY237" s="132"/>
      <c r="QUZ237" s="132"/>
      <c r="QVA237" s="132"/>
      <c r="QVB237" s="132"/>
      <c r="QVC237" s="132"/>
      <c r="QVD237" s="132"/>
      <c r="QVE237" s="132"/>
      <c r="QVF237" s="132"/>
      <c r="QVG237" s="132"/>
      <c r="QVH237" s="132"/>
      <c r="QVI237" s="132"/>
      <c r="QVJ237" s="132"/>
      <c r="QVK237" s="132"/>
      <c r="QVL237" s="132"/>
      <c r="QVM237" s="132"/>
      <c r="QVN237" s="132"/>
      <c r="QVO237" s="132"/>
      <c r="QVP237" s="132"/>
      <c r="QVQ237" s="132"/>
      <c r="QVR237" s="132"/>
      <c r="QVS237" s="132"/>
      <c r="QVT237" s="132"/>
      <c r="QVU237" s="132"/>
      <c r="QVV237" s="132"/>
      <c r="QVW237" s="132"/>
      <c r="QVX237" s="132"/>
      <c r="QVY237" s="132"/>
      <c r="QVZ237" s="132"/>
      <c r="QWA237" s="132"/>
      <c r="QWB237" s="132"/>
      <c r="QWC237" s="132"/>
      <c r="QWD237" s="132"/>
      <c r="QWE237" s="132"/>
      <c r="QWF237" s="132"/>
      <c r="QWG237" s="132"/>
      <c r="QWH237" s="132"/>
      <c r="QWI237" s="132"/>
      <c r="QWJ237" s="132"/>
      <c r="QWK237" s="132"/>
      <c r="QWL237" s="132"/>
      <c r="QWM237" s="132"/>
      <c r="QWN237" s="132"/>
      <c r="QWO237" s="132"/>
      <c r="QWP237" s="132"/>
      <c r="QWQ237" s="132"/>
      <c r="QWR237" s="132"/>
      <c r="QWS237" s="132"/>
      <c r="QWT237" s="132"/>
      <c r="QWU237" s="132"/>
      <c r="QWV237" s="132"/>
      <c r="QWW237" s="132"/>
      <c r="QWX237" s="132"/>
      <c r="QWY237" s="132"/>
      <c r="QWZ237" s="132"/>
      <c r="QXA237" s="132"/>
      <c r="QXB237" s="132"/>
      <c r="QXC237" s="132"/>
      <c r="QXD237" s="132"/>
      <c r="QXE237" s="132"/>
      <c r="QXF237" s="132"/>
      <c r="QXG237" s="132"/>
      <c r="QXH237" s="132"/>
      <c r="QXI237" s="132"/>
      <c r="QXJ237" s="132"/>
      <c r="QXK237" s="132"/>
      <c r="QXL237" s="132"/>
      <c r="QXM237" s="132"/>
      <c r="QXN237" s="132"/>
      <c r="QXO237" s="132"/>
      <c r="QXP237" s="132"/>
      <c r="QXQ237" s="132"/>
      <c r="QXR237" s="132"/>
      <c r="QXS237" s="132"/>
      <c r="QXT237" s="132"/>
      <c r="QXU237" s="132"/>
      <c r="QXV237" s="132"/>
      <c r="QXW237" s="132"/>
      <c r="QXX237" s="132"/>
      <c r="QXY237" s="132"/>
      <c r="QXZ237" s="132"/>
      <c r="QYA237" s="132"/>
      <c r="QYB237" s="132"/>
      <c r="QYC237" s="132"/>
      <c r="QYD237" s="132"/>
      <c r="QYE237" s="132"/>
      <c r="QYF237" s="132"/>
      <c r="QYG237" s="132"/>
      <c r="QYH237" s="132"/>
      <c r="QYI237" s="132"/>
      <c r="QYJ237" s="132"/>
      <c r="QYK237" s="132"/>
      <c r="QYL237" s="132"/>
      <c r="QYM237" s="132"/>
      <c r="QYN237" s="132"/>
      <c r="QYO237" s="132"/>
      <c r="QYP237" s="132"/>
      <c r="QYQ237" s="132"/>
      <c r="QYR237" s="132"/>
      <c r="QYS237" s="132"/>
      <c r="QYT237" s="132"/>
      <c r="QYU237" s="132"/>
      <c r="QYV237" s="132"/>
      <c r="QYW237" s="132"/>
      <c r="QYX237" s="132"/>
      <c r="QYY237" s="132"/>
      <c r="QYZ237" s="132"/>
      <c r="QZA237" s="132"/>
      <c r="QZB237" s="132"/>
      <c r="QZC237" s="132"/>
      <c r="QZD237" s="132"/>
      <c r="QZE237" s="132"/>
      <c r="QZF237" s="132"/>
      <c r="QZG237" s="132"/>
      <c r="QZH237" s="132"/>
      <c r="QZI237" s="132"/>
      <c r="QZJ237" s="132"/>
      <c r="QZK237" s="132"/>
      <c r="QZL237" s="132"/>
      <c r="QZM237" s="132"/>
      <c r="QZN237" s="132"/>
      <c r="QZO237" s="132"/>
      <c r="QZP237" s="132"/>
      <c r="QZQ237" s="132"/>
      <c r="QZR237" s="132"/>
      <c r="QZS237" s="132"/>
      <c r="QZT237" s="132"/>
      <c r="QZU237" s="132"/>
      <c r="QZV237" s="132"/>
      <c r="QZW237" s="132"/>
      <c r="QZX237" s="132"/>
      <c r="QZY237" s="132"/>
      <c r="QZZ237" s="132"/>
      <c r="RAA237" s="132"/>
      <c r="RAB237" s="132"/>
      <c r="RAC237" s="132"/>
      <c r="RAD237" s="132"/>
      <c r="RAE237" s="132"/>
      <c r="RAF237" s="132"/>
      <c r="RAG237" s="132"/>
      <c r="RAH237" s="132"/>
      <c r="RAI237" s="132"/>
      <c r="RAJ237" s="132"/>
      <c r="RAK237" s="132"/>
      <c r="RAL237" s="132"/>
      <c r="RAM237" s="132"/>
      <c r="RAN237" s="132"/>
      <c r="RAO237" s="132"/>
      <c r="RAP237" s="132"/>
      <c r="RAQ237" s="132"/>
      <c r="RAR237" s="132"/>
      <c r="RAS237" s="132"/>
      <c r="RAT237" s="132"/>
      <c r="RAU237" s="132"/>
      <c r="RAV237" s="132"/>
      <c r="RAW237" s="132"/>
      <c r="RAX237" s="132"/>
      <c r="RAY237" s="132"/>
      <c r="RAZ237" s="132"/>
      <c r="RBA237" s="132"/>
      <c r="RBB237" s="132"/>
      <c r="RBC237" s="132"/>
      <c r="RBD237" s="132"/>
      <c r="RBE237" s="132"/>
      <c r="RBF237" s="132"/>
      <c r="RBG237" s="132"/>
      <c r="RBH237" s="132"/>
      <c r="RBI237" s="132"/>
      <c r="RBJ237" s="132"/>
      <c r="RBK237" s="132"/>
      <c r="RBL237" s="132"/>
      <c r="RBM237" s="132"/>
      <c r="RBN237" s="132"/>
      <c r="RBO237" s="132"/>
      <c r="RBP237" s="132"/>
      <c r="RBQ237" s="132"/>
      <c r="RBR237" s="132"/>
      <c r="RBS237" s="132"/>
      <c r="RBT237" s="132"/>
      <c r="RBU237" s="132"/>
      <c r="RBV237" s="132"/>
      <c r="RBW237" s="132"/>
      <c r="RBX237" s="132"/>
      <c r="RBY237" s="132"/>
      <c r="RBZ237" s="132"/>
      <c r="RCA237" s="132"/>
      <c r="RCB237" s="132"/>
      <c r="RCC237" s="132"/>
      <c r="RCD237" s="132"/>
      <c r="RCE237" s="132"/>
      <c r="RCF237" s="132"/>
      <c r="RCG237" s="132"/>
      <c r="RCH237" s="132"/>
      <c r="RCI237" s="132"/>
      <c r="RCJ237" s="132"/>
      <c r="RCK237" s="132"/>
      <c r="RCL237" s="132"/>
      <c r="RCM237" s="132"/>
      <c r="RCN237" s="132"/>
      <c r="RCO237" s="132"/>
      <c r="RCP237" s="132"/>
      <c r="RCQ237" s="132"/>
      <c r="RCR237" s="132"/>
      <c r="RCS237" s="132"/>
      <c r="RCT237" s="132"/>
      <c r="RCU237" s="132"/>
      <c r="RCV237" s="132"/>
      <c r="RCW237" s="132"/>
      <c r="RCX237" s="132"/>
      <c r="RCY237" s="132"/>
      <c r="RCZ237" s="132"/>
      <c r="RDA237" s="132"/>
      <c r="RDB237" s="132"/>
      <c r="RDC237" s="132"/>
      <c r="RDD237" s="132"/>
      <c r="RDE237" s="132"/>
      <c r="RDF237" s="132"/>
      <c r="RDG237" s="132"/>
      <c r="RDH237" s="132"/>
      <c r="RDI237" s="132"/>
      <c r="RDJ237" s="132"/>
      <c r="RDK237" s="132"/>
      <c r="RDL237" s="132"/>
      <c r="RDM237" s="132"/>
      <c r="RDN237" s="132"/>
      <c r="RDO237" s="132"/>
      <c r="RDP237" s="132"/>
      <c r="RDQ237" s="132"/>
      <c r="RDR237" s="132"/>
      <c r="RDS237" s="132"/>
      <c r="RDT237" s="132"/>
      <c r="RDU237" s="132"/>
      <c r="RDV237" s="132"/>
      <c r="RDW237" s="132"/>
      <c r="RDX237" s="132"/>
      <c r="RDY237" s="132"/>
      <c r="RDZ237" s="132"/>
      <c r="REA237" s="132"/>
      <c r="REB237" s="132"/>
      <c r="REC237" s="132"/>
      <c r="RED237" s="132"/>
      <c r="REE237" s="132"/>
      <c r="REF237" s="132"/>
      <c r="REG237" s="132"/>
      <c r="REH237" s="132"/>
      <c r="REI237" s="132"/>
      <c r="REJ237" s="132"/>
      <c r="REK237" s="132"/>
      <c r="REL237" s="132"/>
      <c r="REM237" s="132"/>
      <c r="REN237" s="132"/>
      <c r="REO237" s="132"/>
      <c r="REP237" s="132"/>
      <c r="REQ237" s="132"/>
      <c r="RER237" s="132"/>
      <c r="RES237" s="132"/>
      <c r="RET237" s="132"/>
      <c r="REU237" s="132"/>
      <c r="REV237" s="132"/>
      <c r="REW237" s="132"/>
      <c r="REX237" s="132"/>
      <c r="REY237" s="132"/>
      <c r="REZ237" s="132"/>
      <c r="RFA237" s="132"/>
      <c r="RFB237" s="132"/>
      <c r="RFC237" s="132"/>
      <c r="RFD237" s="132"/>
      <c r="RFE237" s="132"/>
      <c r="RFF237" s="132"/>
      <c r="RFG237" s="132"/>
      <c r="RFH237" s="132"/>
      <c r="RFI237" s="132"/>
      <c r="RFJ237" s="132"/>
      <c r="RFK237" s="132"/>
      <c r="RFL237" s="132"/>
      <c r="RFM237" s="132"/>
      <c r="RFN237" s="132"/>
      <c r="RFO237" s="132"/>
      <c r="RFP237" s="132"/>
      <c r="RFQ237" s="132"/>
      <c r="RFR237" s="132"/>
      <c r="RFS237" s="132"/>
      <c r="RFT237" s="132"/>
      <c r="RFU237" s="132"/>
      <c r="RFV237" s="132"/>
      <c r="RFW237" s="132"/>
      <c r="RFX237" s="132"/>
      <c r="RFY237" s="132"/>
      <c r="RFZ237" s="132"/>
      <c r="RGA237" s="132"/>
      <c r="RGB237" s="132"/>
      <c r="RGC237" s="132"/>
      <c r="RGD237" s="132"/>
      <c r="RGE237" s="132"/>
      <c r="RGF237" s="132"/>
      <c r="RGG237" s="132"/>
      <c r="RGH237" s="132"/>
      <c r="RGI237" s="132"/>
      <c r="RGJ237" s="132"/>
      <c r="RGK237" s="132"/>
      <c r="RGL237" s="132"/>
      <c r="RGM237" s="132"/>
      <c r="RGN237" s="132"/>
      <c r="RGO237" s="132"/>
      <c r="RGP237" s="132"/>
      <c r="RGQ237" s="132"/>
      <c r="RGR237" s="132"/>
      <c r="RGS237" s="132"/>
      <c r="RGT237" s="132"/>
      <c r="RGU237" s="132"/>
      <c r="RGV237" s="132"/>
      <c r="RGW237" s="132"/>
      <c r="RGX237" s="132"/>
      <c r="RGY237" s="132"/>
      <c r="RGZ237" s="132"/>
      <c r="RHA237" s="132"/>
      <c r="RHB237" s="132"/>
      <c r="RHC237" s="132"/>
      <c r="RHD237" s="132"/>
      <c r="RHE237" s="132"/>
      <c r="RHF237" s="132"/>
      <c r="RHG237" s="132"/>
      <c r="RHH237" s="132"/>
      <c r="RHI237" s="132"/>
      <c r="RHJ237" s="132"/>
      <c r="RHK237" s="132"/>
      <c r="RHL237" s="132"/>
      <c r="RHM237" s="132"/>
      <c r="RHN237" s="132"/>
      <c r="RHO237" s="132"/>
      <c r="RHP237" s="132"/>
      <c r="RHQ237" s="132"/>
      <c r="RHR237" s="132"/>
      <c r="RHS237" s="132"/>
      <c r="RHT237" s="132"/>
      <c r="RHU237" s="132"/>
      <c r="RHV237" s="132"/>
      <c r="RHW237" s="132"/>
      <c r="RHX237" s="132"/>
      <c r="RHY237" s="132"/>
      <c r="RHZ237" s="132"/>
      <c r="RIA237" s="132"/>
      <c r="RIB237" s="132"/>
      <c r="RIC237" s="132"/>
      <c r="RID237" s="132"/>
      <c r="RIE237" s="132"/>
      <c r="RIF237" s="132"/>
      <c r="RIG237" s="132"/>
      <c r="RIH237" s="132"/>
      <c r="RII237" s="132"/>
      <c r="RIJ237" s="132"/>
      <c r="RIK237" s="132"/>
      <c r="RIL237" s="132"/>
      <c r="RIM237" s="132"/>
      <c r="RIN237" s="132"/>
      <c r="RIO237" s="132"/>
      <c r="RIP237" s="132"/>
      <c r="RIQ237" s="132"/>
      <c r="RIR237" s="132"/>
      <c r="RIS237" s="132"/>
      <c r="RIT237" s="132"/>
      <c r="RIU237" s="132"/>
      <c r="RIV237" s="132"/>
      <c r="RIW237" s="132"/>
      <c r="RIX237" s="132"/>
      <c r="RIY237" s="132"/>
      <c r="RIZ237" s="132"/>
      <c r="RJA237" s="132"/>
      <c r="RJB237" s="132"/>
      <c r="RJC237" s="132"/>
      <c r="RJD237" s="132"/>
      <c r="RJE237" s="132"/>
      <c r="RJF237" s="132"/>
      <c r="RJG237" s="132"/>
      <c r="RJH237" s="132"/>
      <c r="RJI237" s="132"/>
      <c r="RJJ237" s="132"/>
      <c r="RJK237" s="132"/>
      <c r="RJL237" s="132"/>
      <c r="RJM237" s="132"/>
      <c r="RJN237" s="132"/>
      <c r="RJO237" s="132"/>
      <c r="RJP237" s="132"/>
      <c r="RJQ237" s="132"/>
      <c r="RJR237" s="132"/>
      <c r="RJS237" s="132"/>
      <c r="RJT237" s="132"/>
      <c r="RJU237" s="132"/>
      <c r="RJV237" s="132"/>
      <c r="RJW237" s="132"/>
      <c r="RJX237" s="132"/>
      <c r="RJY237" s="132"/>
      <c r="RJZ237" s="132"/>
      <c r="RKA237" s="132"/>
      <c r="RKB237" s="132"/>
      <c r="RKC237" s="132"/>
      <c r="RKD237" s="132"/>
      <c r="RKE237" s="132"/>
      <c r="RKF237" s="132"/>
      <c r="RKG237" s="132"/>
      <c r="RKH237" s="132"/>
      <c r="RKI237" s="132"/>
      <c r="RKJ237" s="132"/>
      <c r="RKK237" s="132"/>
      <c r="RKL237" s="132"/>
      <c r="RKM237" s="132"/>
      <c r="RKN237" s="132"/>
      <c r="RKO237" s="132"/>
      <c r="RKP237" s="132"/>
      <c r="RKQ237" s="132"/>
      <c r="RKR237" s="132"/>
      <c r="RKS237" s="132"/>
      <c r="RKT237" s="132"/>
      <c r="RKU237" s="132"/>
      <c r="RKV237" s="132"/>
      <c r="RKW237" s="132"/>
      <c r="RKX237" s="132"/>
      <c r="RKY237" s="132"/>
      <c r="RKZ237" s="132"/>
      <c r="RLA237" s="132"/>
      <c r="RLB237" s="132"/>
      <c r="RLC237" s="132"/>
      <c r="RLD237" s="132"/>
      <c r="RLE237" s="132"/>
      <c r="RLF237" s="132"/>
      <c r="RLG237" s="132"/>
      <c r="RLH237" s="132"/>
      <c r="RLI237" s="132"/>
      <c r="RLJ237" s="132"/>
      <c r="RLK237" s="132"/>
      <c r="RLL237" s="132"/>
      <c r="RLM237" s="132"/>
      <c r="RLN237" s="132"/>
      <c r="RLO237" s="132"/>
      <c r="RLP237" s="132"/>
      <c r="RLQ237" s="132"/>
      <c r="RLR237" s="132"/>
      <c r="RLS237" s="132"/>
      <c r="RLT237" s="132"/>
      <c r="RLU237" s="132"/>
      <c r="RLV237" s="132"/>
      <c r="RLW237" s="132"/>
      <c r="RLX237" s="132"/>
      <c r="RLY237" s="132"/>
      <c r="RLZ237" s="132"/>
      <c r="RMA237" s="132"/>
      <c r="RMB237" s="132"/>
      <c r="RMC237" s="132"/>
      <c r="RMD237" s="132"/>
      <c r="RME237" s="132"/>
      <c r="RMF237" s="132"/>
      <c r="RMG237" s="132"/>
      <c r="RMH237" s="132"/>
      <c r="RMI237" s="132"/>
      <c r="RMJ237" s="132"/>
      <c r="RMK237" s="132"/>
      <c r="RML237" s="132"/>
      <c r="RMM237" s="132"/>
      <c r="RMN237" s="132"/>
      <c r="RMO237" s="132"/>
      <c r="RMP237" s="132"/>
      <c r="RMQ237" s="132"/>
      <c r="RMR237" s="132"/>
      <c r="RMS237" s="132"/>
      <c r="RMT237" s="132"/>
      <c r="RMU237" s="132"/>
      <c r="RMV237" s="132"/>
      <c r="RMW237" s="132"/>
      <c r="RMX237" s="132"/>
      <c r="RMY237" s="132"/>
      <c r="RMZ237" s="132"/>
      <c r="RNA237" s="132"/>
      <c r="RNB237" s="132"/>
      <c r="RNC237" s="132"/>
      <c r="RND237" s="132"/>
      <c r="RNE237" s="132"/>
      <c r="RNF237" s="132"/>
      <c r="RNG237" s="132"/>
      <c r="RNH237" s="132"/>
      <c r="RNI237" s="132"/>
      <c r="RNJ237" s="132"/>
      <c r="RNK237" s="132"/>
      <c r="RNL237" s="132"/>
      <c r="RNM237" s="132"/>
      <c r="RNN237" s="132"/>
      <c r="RNO237" s="132"/>
      <c r="RNP237" s="132"/>
      <c r="RNQ237" s="132"/>
      <c r="RNR237" s="132"/>
      <c r="RNS237" s="132"/>
      <c r="RNT237" s="132"/>
      <c r="RNU237" s="132"/>
      <c r="RNV237" s="132"/>
      <c r="RNW237" s="132"/>
      <c r="RNX237" s="132"/>
      <c r="RNY237" s="132"/>
      <c r="RNZ237" s="132"/>
      <c r="ROA237" s="132"/>
      <c r="ROB237" s="132"/>
      <c r="ROC237" s="132"/>
      <c r="ROD237" s="132"/>
      <c r="ROE237" s="132"/>
      <c r="ROF237" s="132"/>
      <c r="ROG237" s="132"/>
      <c r="ROH237" s="132"/>
      <c r="ROI237" s="132"/>
      <c r="ROJ237" s="132"/>
      <c r="ROK237" s="132"/>
      <c r="ROL237" s="132"/>
      <c r="ROM237" s="132"/>
      <c r="RON237" s="132"/>
      <c r="ROO237" s="132"/>
      <c r="ROP237" s="132"/>
      <c r="ROQ237" s="132"/>
      <c r="ROR237" s="132"/>
      <c r="ROS237" s="132"/>
      <c r="ROT237" s="132"/>
      <c r="ROU237" s="132"/>
      <c r="ROV237" s="132"/>
      <c r="ROW237" s="132"/>
      <c r="ROX237" s="132"/>
      <c r="ROY237" s="132"/>
      <c r="ROZ237" s="132"/>
      <c r="RPA237" s="132"/>
      <c r="RPB237" s="132"/>
      <c r="RPC237" s="132"/>
      <c r="RPD237" s="132"/>
      <c r="RPE237" s="132"/>
      <c r="RPF237" s="132"/>
      <c r="RPG237" s="132"/>
      <c r="RPH237" s="132"/>
      <c r="RPI237" s="132"/>
      <c r="RPJ237" s="132"/>
      <c r="RPK237" s="132"/>
      <c r="RPL237" s="132"/>
      <c r="RPM237" s="132"/>
      <c r="RPN237" s="132"/>
      <c r="RPO237" s="132"/>
      <c r="RPP237" s="132"/>
      <c r="RPQ237" s="132"/>
      <c r="RPR237" s="132"/>
      <c r="RPS237" s="132"/>
      <c r="RPT237" s="132"/>
      <c r="RPU237" s="132"/>
      <c r="RPV237" s="132"/>
      <c r="RPW237" s="132"/>
      <c r="RPX237" s="132"/>
      <c r="RPY237" s="132"/>
      <c r="RPZ237" s="132"/>
      <c r="RQA237" s="132"/>
      <c r="RQB237" s="132"/>
      <c r="RQC237" s="132"/>
      <c r="RQD237" s="132"/>
      <c r="RQE237" s="132"/>
      <c r="RQF237" s="132"/>
      <c r="RQG237" s="132"/>
      <c r="RQH237" s="132"/>
      <c r="RQI237" s="132"/>
      <c r="RQJ237" s="132"/>
      <c r="RQK237" s="132"/>
      <c r="RQL237" s="132"/>
      <c r="RQM237" s="132"/>
      <c r="RQN237" s="132"/>
      <c r="RQO237" s="132"/>
      <c r="RQP237" s="132"/>
      <c r="RQQ237" s="132"/>
      <c r="RQR237" s="132"/>
      <c r="RQS237" s="132"/>
      <c r="RQT237" s="132"/>
      <c r="RQU237" s="132"/>
      <c r="RQV237" s="132"/>
      <c r="RQW237" s="132"/>
      <c r="RQX237" s="132"/>
      <c r="RQY237" s="132"/>
      <c r="RQZ237" s="132"/>
      <c r="RRA237" s="132"/>
      <c r="RRB237" s="132"/>
      <c r="RRC237" s="132"/>
      <c r="RRD237" s="132"/>
      <c r="RRE237" s="132"/>
      <c r="RRF237" s="132"/>
      <c r="RRG237" s="132"/>
      <c r="RRH237" s="132"/>
      <c r="RRI237" s="132"/>
      <c r="RRJ237" s="132"/>
      <c r="RRK237" s="132"/>
      <c r="RRL237" s="132"/>
      <c r="RRM237" s="132"/>
      <c r="RRN237" s="132"/>
      <c r="RRO237" s="132"/>
      <c r="RRP237" s="132"/>
      <c r="RRQ237" s="132"/>
      <c r="RRR237" s="132"/>
      <c r="RRS237" s="132"/>
      <c r="RRT237" s="132"/>
      <c r="RRU237" s="132"/>
      <c r="RRV237" s="132"/>
      <c r="RRW237" s="132"/>
      <c r="RRX237" s="132"/>
      <c r="RRY237" s="132"/>
      <c r="RRZ237" s="132"/>
      <c r="RSA237" s="132"/>
      <c r="RSB237" s="132"/>
      <c r="RSC237" s="132"/>
      <c r="RSD237" s="132"/>
      <c r="RSE237" s="132"/>
      <c r="RSF237" s="132"/>
      <c r="RSG237" s="132"/>
      <c r="RSH237" s="132"/>
      <c r="RSI237" s="132"/>
      <c r="RSJ237" s="132"/>
      <c r="RSK237" s="132"/>
      <c r="RSL237" s="132"/>
      <c r="RSM237" s="132"/>
      <c r="RSN237" s="132"/>
      <c r="RSO237" s="132"/>
      <c r="RSP237" s="132"/>
      <c r="RSQ237" s="132"/>
      <c r="RSR237" s="132"/>
      <c r="RSS237" s="132"/>
      <c r="RST237" s="132"/>
      <c r="RSU237" s="132"/>
      <c r="RSV237" s="132"/>
      <c r="RSW237" s="132"/>
      <c r="RSX237" s="132"/>
      <c r="RSY237" s="132"/>
      <c r="RSZ237" s="132"/>
      <c r="RTA237" s="132"/>
      <c r="RTB237" s="132"/>
      <c r="RTC237" s="132"/>
      <c r="RTD237" s="132"/>
      <c r="RTE237" s="132"/>
      <c r="RTF237" s="132"/>
      <c r="RTG237" s="132"/>
      <c r="RTH237" s="132"/>
      <c r="RTI237" s="132"/>
      <c r="RTJ237" s="132"/>
      <c r="RTK237" s="132"/>
      <c r="RTL237" s="132"/>
      <c r="RTM237" s="132"/>
      <c r="RTN237" s="132"/>
      <c r="RTO237" s="132"/>
      <c r="RTP237" s="132"/>
      <c r="RTQ237" s="132"/>
      <c r="RTR237" s="132"/>
      <c r="RTS237" s="132"/>
      <c r="RTT237" s="132"/>
      <c r="RTU237" s="132"/>
      <c r="RTV237" s="132"/>
      <c r="RTW237" s="132"/>
      <c r="RTX237" s="132"/>
      <c r="RTY237" s="132"/>
      <c r="RTZ237" s="132"/>
      <c r="RUA237" s="132"/>
      <c r="RUB237" s="132"/>
      <c r="RUC237" s="132"/>
      <c r="RUD237" s="132"/>
      <c r="RUE237" s="132"/>
      <c r="RUF237" s="132"/>
      <c r="RUG237" s="132"/>
      <c r="RUH237" s="132"/>
      <c r="RUI237" s="132"/>
      <c r="RUJ237" s="132"/>
      <c r="RUK237" s="132"/>
      <c r="RUL237" s="132"/>
      <c r="RUM237" s="132"/>
      <c r="RUN237" s="132"/>
      <c r="RUO237" s="132"/>
      <c r="RUP237" s="132"/>
      <c r="RUQ237" s="132"/>
      <c r="RUR237" s="132"/>
      <c r="RUS237" s="132"/>
      <c r="RUT237" s="132"/>
      <c r="RUU237" s="132"/>
      <c r="RUV237" s="132"/>
      <c r="RUW237" s="132"/>
      <c r="RUX237" s="132"/>
      <c r="RUY237" s="132"/>
      <c r="RUZ237" s="132"/>
      <c r="RVA237" s="132"/>
      <c r="RVB237" s="132"/>
      <c r="RVC237" s="132"/>
      <c r="RVD237" s="132"/>
      <c r="RVE237" s="132"/>
      <c r="RVF237" s="132"/>
      <c r="RVG237" s="132"/>
      <c r="RVH237" s="132"/>
      <c r="RVI237" s="132"/>
      <c r="RVJ237" s="132"/>
      <c r="RVK237" s="132"/>
      <c r="RVL237" s="132"/>
      <c r="RVM237" s="132"/>
      <c r="RVN237" s="132"/>
      <c r="RVO237" s="132"/>
      <c r="RVP237" s="132"/>
      <c r="RVQ237" s="132"/>
      <c r="RVR237" s="132"/>
      <c r="RVS237" s="132"/>
      <c r="RVT237" s="132"/>
      <c r="RVU237" s="132"/>
      <c r="RVV237" s="132"/>
      <c r="RVW237" s="132"/>
      <c r="RVX237" s="132"/>
      <c r="RVY237" s="132"/>
      <c r="RVZ237" s="132"/>
      <c r="RWA237" s="132"/>
      <c r="RWB237" s="132"/>
      <c r="RWC237" s="132"/>
      <c r="RWD237" s="132"/>
      <c r="RWE237" s="132"/>
      <c r="RWF237" s="132"/>
      <c r="RWG237" s="132"/>
      <c r="RWH237" s="132"/>
      <c r="RWI237" s="132"/>
      <c r="RWJ237" s="132"/>
      <c r="RWK237" s="132"/>
      <c r="RWL237" s="132"/>
      <c r="RWM237" s="132"/>
      <c r="RWN237" s="132"/>
      <c r="RWO237" s="132"/>
      <c r="RWP237" s="132"/>
      <c r="RWQ237" s="132"/>
      <c r="RWR237" s="132"/>
      <c r="RWS237" s="132"/>
      <c r="RWT237" s="132"/>
      <c r="RWU237" s="132"/>
      <c r="RWV237" s="132"/>
      <c r="RWW237" s="132"/>
      <c r="RWX237" s="132"/>
      <c r="RWY237" s="132"/>
      <c r="RWZ237" s="132"/>
      <c r="RXA237" s="132"/>
      <c r="RXB237" s="132"/>
      <c r="RXC237" s="132"/>
      <c r="RXD237" s="132"/>
      <c r="RXE237" s="132"/>
      <c r="RXF237" s="132"/>
      <c r="RXG237" s="132"/>
      <c r="RXH237" s="132"/>
      <c r="RXI237" s="132"/>
      <c r="RXJ237" s="132"/>
      <c r="RXK237" s="132"/>
      <c r="RXL237" s="132"/>
      <c r="RXM237" s="132"/>
      <c r="RXN237" s="132"/>
      <c r="RXO237" s="132"/>
      <c r="RXP237" s="132"/>
      <c r="RXQ237" s="132"/>
      <c r="RXR237" s="132"/>
      <c r="RXS237" s="132"/>
      <c r="RXT237" s="132"/>
      <c r="RXU237" s="132"/>
      <c r="RXV237" s="132"/>
      <c r="RXW237" s="132"/>
      <c r="RXX237" s="132"/>
      <c r="RXY237" s="132"/>
      <c r="RXZ237" s="132"/>
      <c r="RYA237" s="132"/>
      <c r="RYB237" s="132"/>
      <c r="RYC237" s="132"/>
      <c r="RYD237" s="132"/>
      <c r="RYE237" s="132"/>
      <c r="RYF237" s="132"/>
      <c r="RYG237" s="132"/>
      <c r="RYH237" s="132"/>
      <c r="RYI237" s="132"/>
      <c r="RYJ237" s="132"/>
      <c r="RYK237" s="132"/>
      <c r="RYL237" s="132"/>
      <c r="RYM237" s="132"/>
      <c r="RYN237" s="132"/>
      <c r="RYO237" s="132"/>
      <c r="RYP237" s="132"/>
      <c r="RYQ237" s="132"/>
      <c r="RYR237" s="132"/>
      <c r="RYS237" s="132"/>
      <c r="RYT237" s="132"/>
      <c r="RYU237" s="132"/>
      <c r="RYV237" s="132"/>
      <c r="RYW237" s="132"/>
      <c r="RYX237" s="132"/>
      <c r="RYY237" s="132"/>
      <c r="RYZ237" s="132"/>
      <c r="RZA237" s="132"/>
      <c r="RZB237" s="132"/>
      <c r="RZC237" s="132"/>
      <c r="RZD237" s="132"/>
      <c r="RZE237" s="132"/>
      <c r="RZF237" s="132"/>
      <c r="RZG237" s="132"/>
      <c r="RZH237" s="132"/>
      <c r="RZI237" s="132"/>
      <c r="RZJ237" s="132"/>
      <c r="RZK237" s="132"/>
      <c r="RZL237" s="132"/>
      <c r="RZM237" s="132"/>
      <c r="RZN237" s="132"/>
      <c r="RZO237" s="132"/>
      <c r="RZP237" s="132"/>
      <c r="RZQ237" s="132"/>
      <c r="RZR237" s="132"/>
      <c r="RZS237" s="132"/>
      <c r="RZT237" s="132"/>
      <c r="RZU237" s="132"/>
      <c r="RZV237" s="132"/>
      <c r="RZW237" s="132"/>
      <c r="RZX237" s="132"/>
      <c r="RZY237" s="132"/>
      <c r="RZZ237" s="132"/>
      <c r="SAA237" s="132"/>
      <c r="SAB237" s="132"/>
      <c r="SAC237" s="132"/>
      <c r="SAD237" s="132"/>
      <c r="SAE237" s="132"/>
      <c r="SAF237" s="132"/>
      <c r="SAG237" s="132"/>
      <c r="SAH237" s="132"/>
      <c r="SAI237" s="132"/>
      <c r="SAJ237" s="132"/>
      <c r="SAK237" s="132"/>
      <c r="SAL237" s="132"/>
      <c r="SAM237" s="132"/>
      <c r="SAN237" s="132"/>
      <c r="SAO237" s="132"/>
      <c r="SAP237" s="132"/>
      <c r="SAQ237" s="132"/>
      <c r="SAR237" s="132"/>
      <c r="SAS237" s="132"/>
      <c r="SAT237" s="132"/>
      <c r="SAU237" s="132"/>
      <c r="SAV237" s="132"/>
      <c r="SAW237" s="132"/>
      <c r="SAX237" s="132"/>
      <c r="SAY237" s="132"/>
      <c r="SAZ237" s="132"/>
      <c r="SBA237" s="132"/>
      <c r="SBB237" s="132"/>
      <c r="SBC237" s="132"/>
      <c r="SBD237" s="132"/>
      <c r="SBE237" s="132"/>
      <c r="SBF237" s="132"/>
      <c r="SBG237" s="132"/>
      <c r="SBH237" s="132"/>
      <c r="SBI237" s="132"/>
      <c r="SBJ237" s="132"/>
      <c r="SBK237" s="132"/>
      <c r="SBL237" s="132"/>
      <c r="SBM237" s="132"/>
      <c r="SBN237" s="132"/>
      <c r="SBO237" s="132"/>
      <c r="SBP237" s="132"/>
      <c r="SBQ237" s="132"/>
      <c r="SBR237" s="132"/>
      <c r="SBS237" s="132"/>
      <c r="SBT237" s="132"/>
      <c r="SBU237" s="132"/>
      <c r="SBV237" s="132"/>
      <c r="SBW237" s="132"/>
      <c r="SBX237" s="132"/>
      <c r="SBY237" s="132"/>
      <c r="SBZ237" s="132"/>
      <c r="SCA237" s="132"/>
      <c r="SCB237" s="132"/>
      <c r="SCC237" s="132"/>
      <c r="SCD237" s="132"/>
      <c r="SCE237" s="132"/>
      <c r="SCF237" s="132"/>
      <c r="SCG237" s="132"/>
      <c r="SCH237" s="132"/>
      <c r="SCI237" s="132"/>
      <c r="SCJ237" s="132"/>
      <c r="SCK237" s="132"/>
      <c r="SCL237" s="132"/>
      <c r="SCM237" s="132"/>
      <c r="SCN237" s="132"/>
      <c r="SCO237" s="132"/>
      <c r="SCP237" s="132"/>
      <c r="SCQ237" s="132"/>
      <c r="SCR237" s="132"/>
      <c r="SCS237" s="132"/>
      <c r="SCT237" s="132"/>
      <c r="SCU237" s="132"/>
      <c r="SCV237" s="132"/>
      <c r="SCW237" s="132"/>
      <c r="SCX237" s="132"/>
      <c r="SCY237" s="132"/>
      <c r="SCZ237" s="132"/>
      <c r="SDA237" s="132"/>
      <c r="SDB237" s="132"/>
      <c r="SDC237" s="132"/>
      <c r="SDD237" s="132"/>
      <c r="SDE237" s="132"/>
      <c r="SDF237" s="132"/>
      <c r="SDG237" s="132"/>
      <c r="SDH237" s="132"/>
      <c r="SDI237" s="132"/>
      <c r="SDJ237" s="132"/>
      <c r="SDK237" s="132"/>
      <c r="SDL237" s="132"/>
      <c r="SDM237" s="132"/>
      <c r="SDN237" s="132"/>
      <c r="SDO237" s="132"/>
      <c r="SDP237" s="132"/>
      <c r="SDQ237" s="132"/>
      <c r="SDR237" s="132"/>
      <c r="SDS237" s="132"/>
      <c r="SDT237" s="132"/>
      <c r="SDU237" s="132"/>
      <c r="SDV237" s="132"/>
      <c r="SDW237" s="132"/>
      <c r="SDX237" s="132"/>
      <c r="SDY237" s="132"/>
      <c r="SDZ237" s="132"/>
      <c r="SEA237" s="132"/>
      <c r="SEB237" s="132"/>
      <c r="SEC237" s="132"/>
      <c r="SED237" s="132"/>
      <c r="SEE237" s="132"/>
      <c r="SEF237" s="132"/>
      <c r="SEG237" s="132"/>
      <c r="SEH237" s="132"/>
      <c r="SEI237" s="132"/>
      <c r="SEJ237" s="132"/>
      <c r="SEK237" s="132"/>
      <c r="SEL237" s="132"/>
      <c r="SEM237" s="132"/>
      <c r="SEN237" s="132"/>
      <c r="SEO237" s="132"/>
      <c r="SEP237" s="132"/>
      <c r="SEQ237" s="132"/>
      <c r="SER237" s="132"/>
      <c r="SES237" s="132"/>
      <c r="SET237" s="132"/>
      <c r="SEU237" s="132"/>
      <c r="SEV237" s="132"/>
      <c r="SEW237" s="132"/>
      <c r="SEX237" s="132"/>
      <c r="SEY237" s="132"/>
      <c r="SEZ237" s="132"/>
      <c r="SFA237" s="132"/>
      <c r="SFB237" s="132"/>
      <c r="SFC237" s="132"/>
      <c r="SFD237" s="132"/>
      <c r="SFE237" s="132"/>
      <c r="SFF237" s="132"/>
      <c r="SFG237" s="132"/>
      <c r="SFH237" s="132"/>
      <c r="SFI237" s="132"/>
      <c r="SFJ237" s="132"/>
      <c r="SFK237" s="132"/>
      <c r="SFL237" s="132"/>
      <c r="SFM237" s="132"/>
      <c r="SFN237" s="132"/>
      <c r="SFO237" s="132"/>
      <c r="SFP237" s="132"/>
      <c r="SFQ237" s="132"/>
      <c r="SFR237" s="132"/>
      <c r="SFS237" s="132"/>
      <c r="SFT237" s="132"/>
      <c r="SFU237" s="132"/>
      <c r="SFV237" s="132"/>
      <c r="SFW237" s="132"/>
      <c r="SFX237" s="132"/>
      <c r="SFY237" s="132"/>
      <c r="SFZ237" s="132"/>
      <c r="SGA237" s="132"/>
      <c r="SGB237" s="132"/>
      <c r="SGC237" s="132"/>
      <c r="SGD237" s="132"/>
      <c r="SGE237" s="132"/>
      <c r="SGF237" s="132"/>
      <c r="SGG237" s="132"/>
      <c r="SGH237" s="132"/>
      <c r="SGI237" s="132"/>
      <c r="SGJ237" s="132"/>
      <c r="SGK237" s="132"/>
      <c r="SGL237" s="132"/>
      <c r="SGM237" s="132"/>
      <c r="SGN237" s="132"/>
      <c r="SGO237" s="132"/>
      <c r="SGP237" s="132"/>
      <c r="SGQ237" s="132"/>
      <c r="SGR237" s="132"/>
      <c r="SGS237" s="132"/>
      <c r="SGT237" s="132"/>
      <c r="SGU237" s="132"/>
      <c r="SGV237" s="132"/>
      <c r="SGW237" s="132"/>
      <c r="SGX237" s="132"/>
      <c r="SGY237" s="132"/>
      <c r="SGZ237" s="132"/>
      <c r="SHA237" s="132"/>
      <c r="SHB237" s="132"/>
      <c r="SHC237" s="132"/>
      <c r="SHD237" s="132"/>
      <c r="SHE237" s="132"/>
      <c r="SHF237" s="132"/>
      <c r="SHG237" s="132"/>
      <c r="SHH237" s="132"/>
      <c r="SHI237" s="132"/>
      <c r="SHJ237" s="132"/>
      <c r="SHK237" s="132"/>
      <c r="SHL237" s="132"/>
      <c r="SHM237" s="132"/>
      <c r="SHN237" s="132"/>
      <c r="SHO237" s="132"/>
      <c r="SHP237" s="132"/>
      <c r="SHQ237" s="132"/>
      <c r="SHR237" s="132"/>
      <c r="SHS237" s="132"/>
      <c r="SHT237" s="132"/>
      <c r="SHU237" s="132"/>
      <c r="SHV237" s="132"/>
      <c r="SHW237" s="132"/>
      <c r="SHX237" s="132"/>
      <c r="SHY237" s="132"/>
      <c r="SHZ237" s="132"/>
      <c r="SIA237" s="132"/>
      <c r="SIB237" s="132"/>
      <c r="SIC237" s="132"/>
      <c r="SID237" s="132"/>
      <c r="SIE237" s="132"/>
      <c r="SIF237" s="132"/>
      <c r="SIG237" s="132"/>
      <c r="SIH237" s="132"/>
      <c r="SII237" s="132"/>
      <c r="SIJ237" s="132"/>
      <c r="SIK237" s="132"/>
      <c r="SIL237" s="132"/>
      <c r="SIM237" s="132"/>
      <c r="SIN237" s="132"/>
      <c r="SIO237" s="132"/>
      <c r="SIP237" s="132"/>
      <c r="SIQ237" s="132"/>
      <c r="SIR237" s="132"/>
      <c r="SIS237" s="132"/>
      <c r="SIT237" s="132"/>
      <c r="SIU237" s="132"/>
      <c r="SIV237" s="132"/>
      <c r="SIW237" s="132"/>
      <c r="SIX237" s="132"/>
      <c r="SIY237" s="132"/>
      <c r="SIZ237" s="132"/>
      <c r="SJA237" s="132"/>
      <c r="SJB237" s="132"/>
      <c r="SJC237" s="132"/>
      <c r="SJD237" s="132"/>
      <c r="SJE237" s="132"/>
      <c r="SJF237" s="132"/>
      <c r="SJG237" s="132"/>
      <c r="SJH237" s="132"/>
      <c r="SJI237" s="132"/>
      <c r="SJJ237" s="132"/>
      <c r="SJK237" s="132"/>
      <c r="SJL237" s="132"/>
      <c r="SJM237" s="132"/>
      <c r="SJN237" s="132"/>
      <c r="SJO237" s="132"/>
      <c r="SJP237" s="132"/>
      <c r="SJQ237" s="132"/>
      <c r="SJR237" s="132"/>
      <c r="SJS237" s="132"/>
      <c r="SJT237" s="132"/>
      <c r="SJU237" s="132"/>
      <c r="SJV237" s="132"/>
      <c r="SJW237" s="132"/>
      <c r="SJX237" s="132"/>
      <c r="SJY237" s="132"/>
      <c r="SJZ237" s="132"/>
      <c r="SKA237" s="132"/>
      <c r="SKB237" s="132"/>
      <c r="SKC237" s="132"/>
      <c r="SKD237" s="132"/>
      <c r="SKE237" s="132"/>
      <c r="SKF237" s="132"/>
      <c r="SKG237" s="132"/>
      <c r="SKH237" s="132"/>
      <c r="SKI237" s="132"/>
      <c r="SKJ237" s="132"/>
      <c r="SKK237" s="132"/>
      <c r="SKL237" s="132"/>
      <c r="SKM237" s="132"/>
      <c r="SKN237" s="132"/>
      <c r="SKO237" s="132"/>
      <c r="SKP237" s="132"/>
      <c r="SKQ237" s="132"/>
      <c r="SKR237" s="132"/>
      <c r="SKS237" s="132"/>
      <c r="SKT237" s="132"/>
      <c r="SKU237" s="132"/>
      <c r="SKV237" s="132"/>
      <c r="SKW237" s="132"/>
      <c r="SKX237" s="132"/>
      <c r="SKY237" s="132"/>
      <c r="SKZ237" s="132"/>
      <c r="SLA237" s="132"/>
      <c r="SLB237" s="132"/>
      <c r="SLC237" s="132"/>
      <c r="SLD237" s="132"/>
      <c r="SLE237" s="132"/>
      <c r="SLF237" s="132"/>
      <c r="SLG237" s="132"/>
      <c r="SLH237" s="132"/>
      <c r="SLI237" s="132"/>
      <c r="SLJ237" s="132"/>
      <c r="SLK237" s="132"/>
      <c r="SLL237" s="132"/>
      <c r="SLM237" s="132"/>
      <c r="SLN237" s="132"/>
      <c r="SLO237" s="132"/>
      <c r="SLP237" s="132"/>
      <c r="SLQ237" s="132"/>
      <c r="SLR237" s="132"/>
      <c r="SLS237" s="132"/>
      <c r="SLT237" s="132"/>
      <c r="SLU237" s="132"/>
      <c r="SLV237" s="132"/>
      <c r="SLW237" s="132"/>
      <c r="SLX237" s="132"/>
      <c r="SLY237" s="132"/>
      <c r="SLZ237" s="132"/>
      <c r="SMA237" s="132"/>
      <c r="SMB237" s="132"/>
      <c r="SMC237" s="132"/>
      <c r="SMD237" s="132"/>
      <c r="SME237" s="132"/>
      <c r="SMF237" s="132"/>
      <c r="SMG237" s="132"/>
      <c r="SMH237" s="132"/>
      <c r="SMI237" s="132"/>
      <c r="SMJ237" s="132"/>
      <c r="SMK237" s="132"/>
      <c r="SML237" s="132"/>
      <c r="SMM237" s="132"/>
      <c r="SMN237" s="132"/>
      <c r="SMO237" s="132"/>
      <c r="SMP237" s="132"/>
      <c r="SMQ237" s="132"/>
      <c r="SMR237" s="132"/>
      <c r="SMS237" s="132"/>
      <c r="SMT237" s="132"/>
      <c r="SMU237" s="132"/>
      <c r="SMV237" s="132"/>
      <c r="SMW237" s="132"/>
      <c r="SMX237" s="132"/>
      <c r="SMY237" s="132"/>
      <c r="SMZ237" s="132"/>
      <c r="SNA237" s="132"/>
      <c r="SNB237" s="132"/>
      <c r="SNC237" s="132"/>
      <c r="SND237" s="132"/>
      <c r="SNE237" s="132"/>
      <c r="SNF237" s="132"/>
      <c r="SNG237" s="132"/>
      <c r="SNH237" s="132"/>
      <c r="SNI237" s="132"/>
      <c r="SNJ237" s="132"/>
      <c r="SNK237" s="132"/>
      <c r="SNL237" s="132"/>
      <c r="SNM237" s="132"/>
      <c r="SNN237" s="132"/>
      <c r="SNO237" s="132"/>
      <c r="SNP237" s="132"/>
      <c r="SNQ237" s="132"/>
      <c r="SNR237" s="132"/>
      <c r="SNS237" s="132"/>
      <c r="SNT237" s="132"/>
      <c r="SNU237" s="132"/>
      <c r="SNV237" s="132"/>
      <c r="SNW237" s="132"/>
      <c r="SNX237" s="132"/>
      <c r="SNY237" s="132"/>
      <c r="SNZ237" s="132"/>
      <c r="SOA237" s="132"/>
      <c r="SOB237" s="132"/>
      <c r="SOC237" s="132"/>
      <c r="SOD237" s="132"/>
      <c r="SOE237" s="132"/>
      <c r="SOF237" s="132"/>
      <c r="SOG237" s="132"/>
      <c r="SOH237" s="132"/>
      <c r="SOI237" s="132"/>
      <c r="SOJ237" s="132"/>
      <c r="SOK237" s="132"/>
      <c r="SOL237" s="132"/>
      <c r="SOM237" s="132"/>
      <c r="SON237" s="132"/>
      <c r="SOO237" s="132"/>
      <c r="SOP237" s="132"/>
      <c r="SOQ237" s="132"/>
      <c r="SOR237" s="132"/>
      <c r="SOS237" s="132"/>
      <c r="SOT237" s="132"/>
      <c r="SOU237" s="132"/>
      <c r="SOV237" s="132"/>
      <c r="SOW237" s="132"/>
      <c r="SOX237" s="132"/>
      <c r="SOY237" s="132"/>
      <c r="SOZ237" s="132"/>
      <c r="SPA237" s="132"/>
      <c r="SPB237" s="132"/>
      <c r="SPC237" s="132"/>
      <c r="SPD237" s="132"/>
      <c r="SPE237" s="132"/>
      <c r="SPF237" s="132"/>
      <c r="SPG237" s="132"/>
      <c r="SPH237" s="132"/>
      <c r="SPI237" s="132"/>
      <c r="SPJ237" s="132"/>
      <c r="SPK237" s="132"/>
      <c r="SPL237" s="132"/>
      <c r="SPM237" s="132"/>
      <c r="SPN237" s="132"/>
      <c r="SPO237" s="132"/>
      <c r="SPP237" s="132"/>
      <c r="SPQ237" s="132"/>
      <c r="SPR237" s="132"/>
      <c r="SPS237" s="132"/>
      <c r="SPT237" s="132"/>
      <c r="SPU237" s="132"/>
      <c r="SPV237" s="132"/>
      <c r="SPW237" s="132"/>
      <c r="SPX237" s="132"/>
      <c r="SPY237" s="132"/>
      <c r="SPZ237" s="132"/>
      <c r="SQA237" s="132"/>
      <c r="SQB237" s="132"/>
      <c r="SQC237" s="132"/>
      <c r="SQD237" s="132"/>
      <c r="SQE237" s="132"/>
      <c r="SQF237" s="132"/>
      <c r="SQG237" s="132"/>
      <c r="SQH237" s="132"/>
      <c r="SQI237" s="132"/>
      <c r="SQJ237" s="132"/>
      <c r="SQK237" s="132"/>
      <c r="SQL237" s="132"/>
      <c r="SQM237" s="132"/>
      <c r="SQN237" s="132"/>
      <c r="SQO237" s="132"/>
      <c r="SQP237" s="132"/>
      <c r="SQQ237" s="132"/>
      <c r="SQR237" s="132"/>
      <c r="SQS237" s="132"/>
      <c r="SQT237" s="132"/>
      <c r="SQU237" s="132"/>
      <c r="SQV237" s="132"/>
      <c r="SQW237" s="132"/>
      <c r="SQX237" s="132"/>
      <c r="SQY237" s="132"/>
      <c r="SQZ237" s="132"/>
      <c r="SRA237" s="132"/>
      <c r="SRB237" s="132"/>
      <c r="SRC237" s="132"/>
      <c r="SRD237" s="132"/>
      <c r="SRE237" s="132"/>
      <c r="SRF237" s="132"/>
      <c r="SRG237" s="132"/>
      <c r="SRH237" s="132"/>
      <c r="SRI237" s="132"/>
      <c r="SRJ237" s="132"/>
      <c r="SRK237" s="132"/>
      <c r="SRL237" s="132"/>
      <c r="SRM237" s="132"/>
      <c r="SRN237" s="132"/>
      <c r="SRO237" s="132"/>
      <c r="SRP237" s="132"/>
      <c r="SRQ237" s="132"/>
      <c r="SRR237" s="132"/>
      <c r="SRS237" s="132"/>
      <c r="SRT237" s="132"/>
      <c r="SRU237" s="132"/>
      <c r="SRV237" s="132"/>
      <c r="SRW237" s="132"/>
      <c r="SRX237" s="132"/>
      <c r="SRY237" s="132"/>
      <c r="SRZ237" s="132"/>
      <c r="SSA237" s="132"/>
      <c r="SSB237" s="132"/>
      <c r="SSC237" s="132"/>
      <c r="SSD237" s="132"/>
      <c r="SSE237" s="132"/>
      <c r="SSF237" s="132"/>
      <c r="SSG237" s="132"/>
      <c r="SSH237" s="132"/>
      <c r="SSI237" s="132"/>
      <c r="SSJ237" s="132"/>
      <c r="SSK237" s="132"/>
      <c r="SSL237" s="132"/>
      <c r="SSM237" s="132"/>
      <c r="SSN237" s="132"/>
      <c r="SSO237" s="132"/>
      <c r="SSP237" s="132"/>
      <c r="SSQ237" s="132"/>
      <c r="SSR237" s="132"/>
      <c r="SSS237" s="132"/>
      <c r="SST237" s="132"/>
      <c r="SSU237" s="132"/>
      <c r="SSV237" s="132"/>
      <c r="SSW237" s="132"/>
      <c r="SSX237" s="132"/>
      <c r="SSY237" s="132"/>
      <c r="SSZ237" s="132"/>
      <c r="STA237" s="132"/>
      <c r="STB237" s="132"/>
      <c r="STC237" s="132"/>
      <c r="STD237" s="132"/>
      <c r="STE237" s="132"/>
      <c r="STF237" s="132"/>
      <c r="STG237" s="132"/>
      <c r="STH237" s="132"/>
      <c r="STI237" s="132"/>
      <c r="STJ237" s="132"/>
      <c r="STK237" s="132"/>
      <c r="STL237" s="132"/>
      <c r="STM237" s="132"/>
      <c r="STN237" s="132"/>
      <c r="STO237" s="132"/>
      <c r="STP237" s="132"/>
      <c r="STQ237" s="132"/>
      <c r="STR237" s="132"/>
      <c r="STS237" s="132"/>
      <c r="STT237" s="132"/>
      <c r="STU237" s="132"/>
      <c r="STV237" s="132"/>
      <c r="STW237" s="132"/>
      <c r="STX237" s="132"/>
      <c r="STY237" s="132"/>
      <c r="STZ237" s="132"/>
      <c r="SUA237" s="132"/>
      <c r="SUB237" s="132"/>
      <c r="SUC237" s="132"/>
      <c r="SUD237" s="132"/>
      <c r="SUE237" s="132"/>
      <c r="SUF237" s="132"/>
      <c r="SUG237" s="132"/>
      <c r="SUH237" s="132"/>
      <c r="SUI237" s="132"/>
      <c r="SUJ237" s="132"/>
      <c r="SUK237" s="132"/>
      <c r="SUL237" s="132"/>
      <c r="SUM237" s="132"/>
      <c r="SUN237" s="132"/>
      <c r="SUO237" s="132"/>
      <c r="SUP237" s="132"/>
      <c r="SUQ237" s="132"/>
      <c r="SUR237" s="132"/>
      <c r="SUS237" s="132"/>
      <c r="SUT237" s="132"/>
      <c r="SUU237" s="132"/>
      <c r="SUV237" s="132"/>
      <c r="SUW237" s="132"/>
      <c r="SUX237" s="132"/>
      <c r="SUY237" s="132"/>
      <c r="SUZ237" s="132"/>
      <c r="SVA237" s="132"/>
      <c r="SVB237" s="132"/>
      <c r="SVC237" s="132"/>
      <c r="SVD237" s="132"/>
      <c r="SVE237" s="132"/>
      <c r="SVF237" s="132"/>
      <c r="SVG237" s="132"/>
      <c r="SVH237" s="132"/>
      <c r="SVI237" s="132"/>
      <c r="SVJ237" s="132"/>
      <c r="SVK237" s="132"/>
      <c r="SVL237" s="132"/>
      <c r="SVM237" s="132"/>
      <c r="SVN237" s="132"/>
      <c r="SVO237" s="132"/>
      <c r="SVP237" s="132"/>
      <c r="SVQ237" s="132"/>
      <c r="SVR237" s="132"/>
      <c r="SVS237" s="132"/>
      <c r="SVT237" s="132"/>
      <c r="SVU237" s="132"/>
      <c r="SVV237" s="132"/>
      <c r="SVW237" s="132"/>
      <c r="SVX237" s="132"/>
      <c r="SVY237" s="132"/>
      <c r="SVZ237" s="132"/>
      <c r="SWA237" s="132"/>
      <c r="SWB237" s="132"/>
      <c r="SWC237" s="132"/>
      <c r="SWD237" s="132"/>
      <c r="SWE237" s="132"/>
      <c r="SWF237" s="132"/>
      <c r="SWG237" s="132"/>
      <c r="SWH237" s="132"/>
      <c r="SWI237" s="132"/>
      <c r="SWJ237" s="132"/>
      <c r="SWK237" s="132"/>
      <c r="SWL237" s="132"/>
      <c r="SWM237" s="132"/>
      <c r="SWN237" s="132"/>
      <c r="SWO237" s="132"/>
      <c r="SWP237" s="132"/>
      <c r="SWQ237" s="132"/>
      <c r="SWR237" s="132"/>
      <c r="SWS237" s="132"/>
      <c r="SWT237" s="132"/>
      <c r="SWU237" s="132"/>
      <c r="SWV237" s="132"/>
      <c r="SWW237" s="132"/>
      <c r="SWX237" s="132"/>
      <c r="SWY237" s="132"/>
      <c r="SWZ237" s="132"/>
      <c r="SXA237" s="132"/>
      <c r="SXB237" s="132"/>
      <c r="SXC237" s="132"/>
      <c r="SXD237" s="132"/>
      <c r="SXE237" s="132"/>
      <c r="SXF237" s="132"/>
      <c r="SXG237" s="132"/>
      <c r="SXH237" s="132"/>
      <c r="SXI237" s="132"/>
      <c r="SXJ237" s="132"/>
      <c r="SXK237" s="132"/>
      <c r="SXL237" s="132"/>
      <c r="SXM237" s="132"/>
      <c r="SXN237" s="132"/>
      <c r="SXO237" s="132"/>
      <c r="SXP237" s="132"/>
      <c r="SXQ237" s="132"/>
      <c r="SXR237" s="132"/>
      <c r="SXS237" s="132"/>
      <c r="SXT237" s="132"/>
      <c r="SXU237" s="132"/>
      <c r="SXV237" s="132"/>
      <c r="SXW237" s="132"/>
      <c r="SXX237" s="132"/>
      <c r="SXY237" s="132"/>
      <c r="SXZ237" s="132"/>
      <c r="SYA237" s="132"/>
      <c r="SYB237" s="132"/>
      <c r="SYC237" s="132"/>
      <c r="SYD237" s="132"/>
      <c r="SYE237" s="132"/>
      <c r="SYF237" s="132"/>
      <c r="SYG237" s="132"/>
      <c r="SYH237" s="132"/>
      <c r="SYI237" s="132"/>
      <c r="SYJ237" s="132"/>
      <c r="SYK237" s="132"/>
      <c r="SYL237" s="132"/>
      <c r="SYM237" s="132"/>
      <c r="SYN237" s="132"/>
      <c r="SYO237" s="132"/>
      <c r="SYP237" s="132"/>
      <c r="SYQ237" s="132"/>
      <c r="SYR237" s="132"/>
      <c r="SYS237" s="132"/>
      <c r="SYT237" s="132"/>
      <c r="SYU237" s="132"/>
      <c r="SYV237" s="132"/>
      <c r="SYW237" s="132"/>
      <c r="SYX237" s="132"/>
      <c r="SYY237" s="132"/>
      <c r="SYZ237" s="132"/>
      <c r="SZA237" s="132"/>
      <c r="SZB237" s="132"/>
      <c r="SZC237" s="132"/>
      <c r="SZD237" s="132"/>
      <c r="SZE237" s="132"/>
      <c r="SZF237" s="132"/>
      <c r="SZG237" s="132"/>
      <c r="SZH237" s="132"/>
      <c r="SZI237" s="132"/>
      <c r="SZJ237" s="132"/>
      <c r="SZK237" s="132"/>
      <c r="SZL237" s="132"/>
      <c r="SZM237" s="132"/>
      <c r="SZN237" s="132"/>
      <c r="SZO237" s="132"/>
      <c r="SZP237" s="132"/>
      <c r="SZQ237" s="132"/>
      <c r="SZR237" s="132"/>
      <c r="SZS237" s="132"/>
      <c r="SZT237" s="132"/>
      <c r="SZU237" s="132"/>
      <c r="SZV237" s="132"/>
      <c r="SZW237" s="132"/>
      <c r="SZX237" s="132"/>
      <c r="SZY237" s="132"/>
      <c r="SZZ237" s="132"/>
      <c r="TAA237" s="132"/>
      <c r="TAB237" s="132"/>
      <c r="TAC237" s="132"/>
      <c r="TAD237" s="132"/>
      <c r="TAE237" s="132"/>
      <c r="TAF237" s="132"/>
      <c r="TAG237" s="132"/>
      <c r="TAH237" s="132"/>
      <c r="TAI237" s="132"/>
      <c r="TAJ237" s="132"/>
      <c r="TAK237" s="132"/>
      <c r="TAL237" s="132"/>
      <c r="TAM237" s="132"/>
      <c r="TAN237" s="132"/>
      <c r="TAO237" s="132"/>
      <c r="TAP237" s="132"/>
      <c r="TAQ237" s="132"/>
      <c r="TAR237" s="132"/>
      <c r="TAS237" s="132"/>
      <c r="TAT237" s="132"/>
      <c r="TAU237" s="132"/>
      <c r="TAV237" s="132"/>
      <c r="TAW237" s="132"/>
      <c r="TAX237" s="132"/>
      <c r="TAY237" s="132"/>
      <c r="TAZ237" s="132"/>
      <c r="TBA237" s="132"/>
      <c r="TBB237" s="132"/>
      <c r="TBC237" s="132"/>
      <c r="TBD237" s="132"/>
      <c r="TBE237" s="132"/>
      <c r="TBF237" s="132"/>
      <c r="TBG237" s="132"/>
      <c r="TBH237" s="132"/>
      <c r="TBI237" s="132"/>
      <c r="TBJ237" s="132"/>
      <c r="TBK237" s="132"/>
      <c r="TBL237" s="132"/>
      <c r="TBM237" s="132"/>
      <c r="TBN237" s="132"/>
      <c r="TBO237" s="132"/>
      <c r="TBP237" s="132"/>
      <c r="TBQ237" s="132"/>
      <c r="TBR237" s="132"/>
      <c r="TBS237" s="132"/>
      <c r="TBT237" s="132"/>
      <c r="TBU237" s="132"/>
      <c r="TBV237" s="132"/>
      <c r="TBW237" s="132"/>
      <c r="TBX237" s="132"/>
      <c r="TBY237" s="132"/>
      <c r="TBZ237" s="132"/>
      <c r="TCA237" s="132"/>
      <c r="TCB237" s="132"/>
      <c r="TCC237" s="132"/>
      <c r="TCD237" s="132"/>
      <c r="TCE237" s="132"/>
      <c r="TCF237" s="132"/>
      <c r="TCG237" s="132"/>
      <c r="TCH237" s="132"/>
      <c r="TCI237" s="132"/>
      <c r="TCJ237" s="132"/>
      <c r="TCK237" s="132"/>
      <c r="TCL237" s="132"/>
      <c r="TCM237" s="132"/>
      <c r="TCN237" s="132"/>
      <c r="TCO237" s="132"/>
      <c r="TCP237" s="132"/>
      <c r="TCQ237" s="132"/>
      <c r="TCR237" s="132"/>
      <c r="TCS237" s="132"/>
      <c r="TCT237" s="132"/>
      <c r="TCU237" s="132"/>
      <c r="TCV237" s="132"/>
      <c r="TCW237" s="132"/>
      <c r="TCX237" s="132"/>
      <c r="TCY237" s="132"/>
      <c r="TCZ237" s="132"/>
      <c r="TDA237" s="132"/>
      <c r="TDB237" s="132"/>
      <c r="TDC237" s="132"/>
      <c r="TDD237" s="132"/>
      <c r="TDE237" s="132"/>
      <c r="TDF237" s="132"/>
      <c r="TDG237" s="132"/>
      <c r="TDH237" s="132"/>
      <c r="TDI237" s="132"/>
      <c r="TDJ237" s="132"/>
      <c r="TDK237" s="132"/>
      <c r="TDL237" s="132"/>
      <c r="TDM237" s="132"/>
      <c r="TDN237" s="132"/>
      <c r="TDO237" s="132"/>
      <c r="TDP237" s="132"/>
      <c r="TDQ237" s="132"/>
      <c r="TDR237" s="132"/>
      <c r="TDS237" s="132"/>
      <c r="TDT237" s="132"/>
      <c r="TDU237" s="132"/>
      <c r="TDV237" s="132"/>
      <c r="TDW237" s="132"/>
      <c r="TDX237" s="132"/>
      <c r="TDY237" s="132"/>
      <c r="TDZ237" s="132"/>
      <c r="TEA237" s="132"/>
      <c r="TEB237" s="132"/>
      <c r="TEC237" s="132"/>
      <c r="TED237" s="132"/>
      <c r="TEE237" s="132"/>
      <c r="TEF237" s="132"/>
      <c r="TEG237" s="132"/>
      <c r="TEH237" s="132"/>
      <c r="TEI237" s="132"/>
      <c r="TEJ237" s="132"/>
      <c r="TEK237" s="132"/>
      <c r="TEL237" s="132"/>
      <c r="TEM237" s="132"/>
      <c r="TEN237" s="132"/>
      <c r="TEO237" s="132"/>
      <c r="TEP237" s="132"/>
      <c r="TEQ237" s="132"/>
      <c r="TER237" s="132"/>
      <c r="TES237" s="132"/>
      <c r="TET237" s="132"/>
      <c r="TEU237" s="132"/>
      <c r="TEV237" s="132"/>
      <c r="TEW237" s="132"/>
      <c r="TEX237" s="132"/>
      <c r="TEY237" s="132"/>
      <c r="TEZ237" s="132"/>
      <c r="TFA237" s="132"/>
      <c r="TFB237" s="132"/>
      <c r="TFC237" s="132"/>
      <c r="TFD237" s="132"/>
      <c r="TFE237" s="132"/>
      <c r="TFF237" s="132"/>
      <c r="TFG237" s="132"/>
      <c r="TFH237" s="132"/>
      <c r="TFI237" s="132"/>
      <c r="TFJ237" s="132"/>
      <c r="TFK237" s="132"/>
      <c r="TFL237" s="132"/>
      <c r="TFM237" s="132"/>
      <c r="TFN237" s="132"/>
      <c r="TFO237" s="132"/>
      <c r="TFP237" s="132"/>
      <c r="TFQ237" s="132"/>
      <c r="TFR237" s="132"/>
      <c r="TFS237" s="132"/>
      <c r="TFT237" s="132"/>
      <c r="TFU237" s="132"/>
      <c r="TFV237" s="132"/>
      <c r="TFW237" s="132"/>
      <c r="TFX237" s="132"/>
      <c r="TFY237" s="132"/>
      <c r="TFZ237" s="132"/>
      <c r="TGA237" s="132"/>
      <c r="TGB237" s="132"/>
      <c r="TGC237" s="132"/>
      <c r="TGD237" s="132"/>
      <c r="TGE237" s="132"/>
      <c r="TGF237" s="132"/>
      <c r="TGG237" s="132"/>
      <c r="TGH237" s="132"/>
      <c r="TGI237" s="132"/>
      <c r="TGJ237" s="132"/>
      <c r="TGK237" s="132"/>
      <c r="TGL237" s="132"/>
      <c r="TGM237" s="132"/>
      <c r="TGN237" s="132"/>
      <c r="TGO237" s="132"/>
      <c r="TGP237" s="132"/>
      <c r="TGQ237" s="132"/>
      <c r="TGR237" s="132"/>
      <c r="TGS237" s="132"/>
      <c r="TGT237" s="132"/>
      <c r="TGU237" s="132"/>
      <c r="TGV237" s="132"/>
      <c r="TGW237" s="132"/>
      <c r="TGX237" s="132"/>
      <c r="TGY237" s="132"/>
      <c r="TGZ237" s="132"/>
      <c r="THA237" s="132"/>
      <c r="THB237" s="132"/>
      <c r="THC237" s="132"/>
      <c r="THD237" s="132"/>
      <c r="THE237" s="132"/>
      <c r="THF237" s="132"/>
      <c r="THG237" s="132"/>
      <c r="THH237" s="132"/>
      <c r="THI237" s="132"/>
      <c r="THJ237" s="132"/>
      <c r="THK237" s="132"/>
      <c r="THL237" s="132"/>
      <c r="THM237" s="132"/>
      <c r="THN237" s="132"/>
      <c r="THO237" s="132"/>
      <c r="THP237" s="132"/>
      <c r="THQ237" s="132"/>
      <c r="THR237" s="132"/>
      <c r="THS237" s="132"/>
      <c r="THT237" s="132"/>
      <c r="THU237" s="132"/>
      <c r="THV237" s="132"/>
      <c r="THW237" s="132"/>
      <c r="THX237" s="132"/>
      <c r="THY237" s="132"/>
      <c r="THZ237" s="132"/>
      <c r="TIA237" s="132"/>
      <c r="TIB237" s="132"/>
      <c r="TIC237" s="132"/>
      <c r="TID237" s="132"/>
      <c r="TIE237" s="132"/>
      <c r="TIF237" s="132"/>
      <c r="TIG237" s="132"/>
      <c r="TIH237" s="132"/>
      <c r="TII237" s="132"/>
      <c r="TIJ237" s="132"/>
      <c r="TIK237" s="132"/>
      <c r="TIL237" s="132"/>
      <c r="TIM237" s="132"/>
      <c r="TIN237" s="132"/>
      <c r="TIO237" s="132"/>
      <c r="TIP237" s="132"/>
      <c r="TIQ237" s="132"/>
      <c r="TIR237" s="132"/>
      <c r="TIS237" s="132"/>
      <c r="TIT237" s="132"/>
      <c r="TIU237" s="132"/>
      <c r="TIV237" s="132"/>
      <c r="TIW237" s="132"/>
      <c r="TIX237" s="132"/>
      <c r="TIY237" s="132"/>
      <c r="TIZ237" s="132"/>
      <c r="TJA237" s="132"/>
      <c r="TJB237" s="132"/>
      <c r="TJC237" s="132"/>
      <c r="TJD237" s="132"/>
      <c r="TJE237" s="132"/>
      <c r="TJF237" s="132"/>
      <c r="TJG237" s="132"/>
      <c r="TJH237" s="132"/>
      <c r="TJI237" s="132"/>
      <c r="TJJ237" s="132"/>
      <c r="TJK237" s="132"/>
      <c r="TJL237" s="132"/>
      <c r="TJM237" s="132"/>
      <c r="TJN237" s="132"/>
      <c r="TJO237" s="132"/>
      <c r="TJP237" s="132"/>
      <c r="TJQ237" s="132"/>
      <c r="TJR237" s="132"/>
      <c r="TJS237" s="132"/>
      <c r="TJT237" s="132"/>
      <c r="TJU237" s="132"/>
      <c r="TJV237" s="132"/>
      <c r="TJW237" s="132"/>
      <c r="TJX237" s="132"/>
      <c r="TJY237" s="132"/>
      <c r="TJZ237" s="132"/>
      <c r="TKA237" s="132"/>
      <c r="TKB237" s="132"/>
      <c r="TKC237" s="132"/>
      <c r="TKD237" s="132"/>
      <c r="TKE237" s="132"/>
      <c r="TKF237" s="132"/>
      <c r="TKG237" s="132"/>
      <c r="TKH237" s="132"/>
      <c r="TKI237" s="132"/>
      <c r="TKJ237" s="132"/>
      <c r="TKK237" s="132"/>
      <c r="TKL237" s="132"/>
      <c r="TKM237" s="132"/>
      <c r="TKN237" s="132"/>
      <c r="TKO237" s="132"/>
      <c r="TKP237" s="132"/>
      <c r="TKQ237" s="132"/>
      <c r="TKR237" s="132"/>
      <c r="TKS237" s="132"/>
      <c r="TKT237" s="132"/>
      <c r="TKU237" s="132"/>
      <c r="TKV237" s="132"/>
      <c r="TKW237" s="132"/>
      <c r="TKX237" s="132"/>
      <c r="TKY237" s="132"/>
      <c r="TKZ237" s="132"/>
      <c r="TLA237" s="132"/>
      <c r="TLB237" s="132"/>
      <c r="TLC237" s="132"/>
      <c r="TLD237" s="132"/>
      <c r="TLE237" s="132"/>
      <c r="TLF237" s="132"/>
      <c r="TLG237" s="132"/>
      <c r="TLH237" s="132"/>
      <c r="TLI237" s="132"/>
      <c r="TLJ237" s="132"/>
      <c r="TLK237" s="132"/>
      <c r="TLL237" s="132"/>
      <c r="TLM237" s="132"/>
      <c r="TLN237" s="132"/>
      <c r="TLO237" s="132"/>
      <c r="TLP237" s="132"/>
      <c r="TLQ237" s="132"/>
      <c r="TLR237" s="132"/>
      <c r="TLS237" s="132"/>
      <c r="TLT237" s="132"/>
      <c r="TLU237" s="132"/>
      <c r="TLV237" s="132"/>
      <c r="TLW237" s="132"/>
      <c r="TLX237" s="132"/>
      <c r="TLY237" s="132"/>
      <c r="TLZ237" s="132"/>
      <c r="TMA237" s="132"/>
      <c r="TMB237" s="132"/>
      <c r="TMC237" s="132"/>
      <c r="TMD237" s="132"/>
      <c r="TME237" s="132"/>
      <c r="TMF237" s="132"/>
      <c r="TMG237" s="132"/>
      <c r="TMH237" s="132"/>
      <c r="TMI237" s="132"/>
      <c r="TMJ237" s="132"/>
      <c r="TMK237" s="132"/>
      <c r="TML237" s="132"/>
      <c r="TMM237" s="132"/>
      <c r="TMN237" s="132"/>
      <c r="TMO237" s="132"/>
      <c r="TMP237" s="132"/>
      <c r="TMQ237" s="132"/>
      <c r="TMR237" s="132"/>
      <c r="TMS237" s="132"/>
      <c r="TMT237" s="132"/>
      <c r="TMU237" s="132"/>
      <c r="TMV237" s="132"/>
      <c r="TMW237" s="132"/>
      <c r="TMX237" s="132"/>
      <c r="TMY237" s="132"/>
      <c r="TMZ237" s="132"/>
      <c r="TNA237" s="132"/>
      <c r="TNB237" s="132"/>
      <c r="TNC237" s="132"/>
      <c r="TND237" s="132"/>
      <c r="TNE237" s="132"/>
      <c r="TNF237" s="132"/>
      <c r="TNG237" s="132"/>
      <c r="TNH237" s="132"/>
      <c r="TNI237" s="132"/>
      <c r="TNJ237" s="132"/>
      <c r="TNK237" s="132"/>
      <c r="TNL237" s="132"/>
      <c r="TNM237" s="132"/>
      <c r="TNN237" s="132"/>
      <c r="TNO237" s="132"/>
      <c r="TNP237" s="132"/>
      <c r="TNQ237" s="132"/>
      <c r="TNR237" s="132"/>
      <c r="TNS237" s="132"/>
      <c r="TNT237" s="132"/>
      <c r="TNU237" s="132"/>
      <c r="TNV237" s="132"/>
      <c r="TNW237" s="132"/>
      <c r="TNX237" s="132"/>
      <c r="TNY237" s="132"/>
      <c r="TNZ237" s="132"/>
      <c r="TOA237" s="132"/>
      <c r="TOB237" s="132"/>
      <c r="TOC237" s="132"/>
      <c r="TOD237" s="132"/>
      <c r="TOE237" s="132"/>
      <c r="TOF237" s="132"/>
      <c r="TOG237" s="132"/>
      <c r="TOH237" s="132"/>
      <c r="TOI237" s="132"/>
      <c r="TOJ237" s="132"/>
      <c r="TOK237" s="132"/>
      <c r="TOL237" s="132"/>
      <c r="TOM237" s="132"/>
      <c r="TON237" s="132"/>
      <c r="TOO237" s="132"/>
      <c r="TOP237" s="132"/>
      <c r="TOQ237" s="132"/>
      <c r="TOR237" s="132"/>
      <c r="TOS237" s="132"/>
      <c r="TOT237" s="132"/>
      <c r="TOU237" s="132"/>
      <c r="TOV237" s="132"/>
      <c r="TOW237" s="132"/>
      <c r="TOX237" s="132"/>
      <c r="TOY237" s="132"/>
      <c r="TOZ237" s="132"/>
      <c r="TPA237" s="132"/>
      <c r="TPB237" s="132"/>
      <c r="TPC237" s="132"/>
      <c r="TPD237" s="132"/>
      <c r="TPE237" s="132"/>
      <c r="TPF237" s="132"/>
      <c r="TPG237" s="132"/>
      <c r="TPH237" s="132"/>
      <c r="TPI237" s="132"/>
      <c r="TPJ237" s="132"/>
      <c r="TPK237" s="132"/>
      <c r="TPL237" s="132"/>
      <c r="TPM237" s="132"/>
      <c r="TPN237" s="132"/>
      <c r="TPO237" s="132"/>
      <c r="TPP237" s="132"/>
      <c r="TPQ237" s="132"/>
      <c r="TPR237" s="132"/>
      <c r="TPS237" s="132"/>
      <c r="TPT237" s="132"/>
      <c r="TPU237" s="132"/>
      <c r="TPV237" s="132"/>
      <c r="TPW237" s="132"/>
      <c r="TPX237" s="132"/>
      <c r="TPY237" s="132"/>
      <c r="TPZ237" s="132"/>
      <c r="TQA237" s="132"/>
      <c r="TQB237" s="132"/>
      <c r="TQC237" s="132"/>
      <c r="TQD237" s="132"/>
      <c r="TQE237" s="132"/>
      <c r="TQF237" s="132"/>
      <c r="TQG237" s="132"/>
      <c r="TQH237" s="132"/>
      <c r="TQI237" s="132"/>
      <c r="TQJ237" s="132"/>
      <c r="TQK237" s="132"/>
      <c r="TQL237" s="132"/>
      <c r="TQM237" s="132"/>
      <c r="TQN237" s="132"/>
      <c r="TQO237" s="132"/>
      <c r="TQP237" s="132"/>
      <c r="TQQ237" s="132"/>
      <c r="TQR237" s="132"/>
      <c r="TQS237" s="132"/>
      <c r="TQT237" s="132"/>
      <c r="TQU237" s="132"/>
      <c r="TQV237" s="132"/>
      <c r="TQW237" s="132"/>
      <c r="TQX237" s="132"/>
      <c r="TQY237" s="132"/>
      <c r="TQZ237" s="132"/>
      <c r="TRA237" s="132"/>
      <c r="TRB237" s="132"/>
      <c r="TRC237" s="132"/>
      <c r="TRD237" s="132"/>
      <c r="TRE237" s="132"/>
      <c r="TRF237" s="132"/>
      <c r="TRG237" s="132"/>
      <c r="TRH237" s="132"/>
      <c r="TRI237" s="132"/>
      <c r="TRJ237" s="132"/>
      <c r="TRK237" s="132"/>
      <c r="TRL237" s="132"/>
      <c r="TRM237" s="132"/>
      <c r="TRN237" s="132"/>
      <c r="TRO237" s="132"/>
      <c r="TRP237" s="132"/>
      <c r="TRQ237" s="132"/>
      <c r="TRR237" s="132"/>
      <c r="TRS237" s="132"/>
      <c r="TRT237" s="132"/>
      <c r="TRU237" s="132"/>
      <c r="TRV237" s="132"/>
      <c r="TRW237" s="132"/>
      <c r="TRX237" s="132"/>
      <c r="TRY237" s="132"/>
      <c r="TRZ237" s="132"/>
      <c r="TSA237" s="132"/>
      <c r="TSB237" s="132"/>
      <c r="TSC237" s="132"/>
      <c r="TSD237" s="132"/>
      <c r="TSE237" s="132"/>
      <c r="TSF237" s="132"/>
      <c r="TSG237" s="132"/>
      <c r="TSH237" s="132"/>
      <c r="TSI237" s="132"/>
      <c r="TSJ237" s="132"/>
      <c r="TSK237" s="132"/>
      <c r="TSL237" s="132"/>
      <c r="TSM237" s="132"/>
      <c r="TSN237" s="132"/>
      <c r="TSO237" s="132"/>
      <c r="TSP237" s="132"/>
      <c r="TSQ237" s="132"/>
      <c r="TSR237" s="132"/>
      <c r="TSS237" s="132"/>
      <c r="TST237" s="132"/>
      <c r="TSU237" s="132"/>
      <c r="TSV237" s="132"/>
      <c r="TSW237" s="132"/>
      <c r="TSX237" s="132"/>
      <c r="TSY237" s="132"/>
      <c r="TSZ237" s="132"/>
      <c r="TTA237" s="132"/>
      <c r="TTB237" s="132"/>
      <c r="TTC237" s="132"/>
      <c r="TTD237" s="132"/>
      <c r="TTE237" s="132"/>
      <c r="TTF237" s="132"/>
      <c r="TTG237" s="132"/>
      <c r="TTH237" s="132"/>
      <c r="TTI237" s="132"/>
      <c r="TTJ237" s="132"/>
      <c r="TTK237" s="132"/>
      <c r="TTL237" s="132"/>
      <c r="TTM237" s="132"/>
      <c r="TTN237" s="132"/>
      <c r="TTO237" s="132"/>
      <c r="TTP237" s="132"/>
      <c r="TTQ237" s="132"/>
      <c r="TTR237" s="132"/>
      <c r="TTS237" s="132"/>
      <c r="TTT237" s="132"/>
      <c r="TTU237" s="132"/>
      <c r="TTV237" s="132"/>
      <c r="TTW237" s="132"/>
      <c r="TTX237" s="132"/>
      <c r="TTY237" s="132"/>
      <c r="TTZ237" s="132"/>
      <c r="TUA237" s="132"/>
      <c r="TUB237" s="132"/>
      <c r="TUC237" s="132"/>
      <c r="TUD237" s="132"/>
      <c r="TUE237" s="132"/>
      <c r="TUF237" s="132"/>
      <c r="TUG237" s="132"/>
      <c r="TUH237" s="132"/>
      <c r="TUI237" s="132"/>
      <c r="TUJ237" s="132"/>
      <c r="TUK237" s="132"/>
      <c r="TUL237" s="132"/>
      <c r="TUM237" s="132"/>
      <c r="TUN237" s="132"/>
      <c r="TUO237" s="132"/>
      <c r="TUP237" s="132"/>
      <c r="TUQ237" s="132"/>
      <c r="TUR237" s="132"/>
      <c r="TUS237" s="132"/>
      <c r="TUT237" s="132"/>
      <c r="TUU237" s="132"/>
      <c r="TUV237" s="132"/>
      <c r="TUW237" s="132"/>
      <c r="TUX237" s="132"/>
      <c r="TUY237" s="132"/>
      <c r="TUZ237" s="132"/>
      <c r="TVA237" s="132"/>
      <c r="TVB237" s="132"/>
      <c r="TVC237" s="132"/>
      <c r="TVD237" s="132"/>
      <c r="TVE237" s="132"/>
      <c r="TVF237" s="132"/>
      <c r="TVG237" s="132"/>
      <c r="TVH237" s="132"/>
      <c r="TVI237" s="132"/>
      <c r="TVJ237" s="132"/>
      <c r="TVK237" s="132"/>
      <c r="TVL237" s="132"/>
      <c r="TVM237" s="132"/>
      <c r="TVN237" s="132"/>
      <c r="TVO237" s="132"/>
      <c r="TVP237" s="132"/>
      <c r="TVQ237" s="132"/>
      <c r="TVR237" s="132"/>
      <c r="TVS237" s="132"/>
      <c r="TVT237" s="132"/>
      <c r="TVU237" s="132"/>
      <c r="TVV237" s="132"/>
      <c r="TVW237" s="132"/>
      <c r="TVX237" s="132"/>
      <c r="TVY237" s="132"/>
      <c r="TVZ237" s="132"/>
      <c r="TWA237" s="132"/>
      <c r="TWB237" s="132"/>
      <c r="TWC237" s="132"/>
      <c r="TWD237" s="132"/>
      <c r="TWE237" s="132"/>
      <c r="TWF237" s="132"/>
      <c r="TWG237" s="132"/>
      <c r="TWH237" s="132"/>
      <c r="TWI237" s="132"/>
      <c r="TWJ237" s="132"/>
      <c r="TWK237" s="132"/>
      <c r="TWL237" s="132"/>
      <c r="TWM237" s="132"/>
      <c r="TWN237" s="132"/>
      <c r="TWO237" s="132"/>
      <c r="TWP237" s="132"/>
      <c r="TWQ237" s="132"/>
      <c r="TWR237" s="132"/>
      <c r="TWS237" s="132"/>
      <c r="TWT237" s="132"/>
      <c r="TWU237" s="132"/>
      <c r="TWV237" s="132"/>
      <c r="TWW237" s="132"/>
      <c r="TWX237" s="132"/>
      <c r="TWY237" s="132"/>
      <c r="TWZ237" s="132"/>
      <c r="TXA237" s="132"/>
      <c r="TXB237" s="132"/>
      <c r="TXC237" s="132"/>
      <c r="TXD237" s="132"/>
      <c r="TXE237" s="132"/>
      <c r="TXF237" s="132"/>
      <c r="TXG237" s="132"/>
      <c r="TXH237" s="132"/>
      <c r="TXI237" s="132"/>
      <c r="TXJ237" s="132"/>
      <c r="TXK237" s="132"/>
      <c r="TXL237" s="132"/>
      <c r="TXM237" s="132"/>
      <c r="TXN237" s="132"/>
      <c r="TXO237" s="132"/>
      <c r="TXP237" s="132"/>
      <c r="TXQ237" s="132"/>
      <c r="TXR237" s="132"/>
      <c r="TXS237" s="132"/>
      <c r="TXT237" s="132"/>
      <c r="TXU237" s="132"/>
      <c r="TXV237" s="132"/>
      <c r="TXW237" s="132"/>
      <c r="TXX237" s="132"/>
      <c r="TXY237" s="132"/>
      <c r="TXZ237" s="132"/>
      <c r="TYA237" s="132"/>
      <c r="TYB237" s="132"/>
      <c r="TYC237" s="132"/>
      <c r="TYD237" s="132"/>
      <c r="TYE237" s="132"/>
      <c r="TYF237" s="132"/>
      <c r="TYG237" s="132"/>
      <c r="TYH237" s="132"/>
      <c r="TYI237" s="132"/>
      <c r="TYJ237" s="132"/>
      <c r="TYK237" s="132"/>
      <c r="TYL237" s="132"/>
      <c r="TYM237" s="132"/>
      <c r="TYN237" s="132"/>
      <c r="TYO237" s="132"/>
      <c r="TYP237" s="132"/>
      <c r="TYQ237" s="132"/>
      <c r="TYR237" s="132"/>
      <c r="TYS237" s="132"/>
      <c r="TYT237" s="132"/>
      <c r="TYU237" s="132"/>
      <c r="TYV237" s="132"/>
      <c r="TYW237" s="132"/>
      <c r="TYX237" s="132"/>
      <c r="TYY237" s="132"/>
      <c r="TYZ237" s="132"/>
      <c r="TZA237" s="132"/>
      <c r="TZB237" s="132"/>
      <c r="TZC237" s="132"/>
      <c r="TZD237" s="132"/>
      <c r="TZE237" s="132"/>
      <c r="TZF237" s="132"/>
      <c r="TZG237" s="132"/>
      <c r="TZH237" s="132"/>
      <c r="TZI237" s="132"/>
      <c r="TZJ237" s="132"/>
      <c r="TZK237" s="132"/>
      <c r="TZL237" s="132"/>
      <c r="TZM237" s="132"/>
      <c r="TZN237" s="132"/>
      <c r="TZO237" s="132"/>
      <c r="TZP237" s="132"/>
      <c r="TZQ237" s="132"/>
      <c r="TZR237" s="132"/>
      <c r="TZS237" s="132"/>
      <c r="TZT237" s="132"/>
      <c r="TZU237" s="132"/>
      <c r="TZV237" s="132"/>
      <c r="TZW237" s="132"/>
      <c r="TZX237" s="132"/>
      <c r="TZY237" s="132"/>
      <c r="TZZ237" s="132"/>
      <c r="UAA237" s="132"/>
      <c r="UAB237" s="132"/>
      <c r="UAC237" s="132"/>
      <c r="UAD237" s="132"/>
      <c r="UAE237" s="132"/>
      <c r="UAF237" s="132"/>
      <c r="UAG237" s="132"/>
      <c r="UAH237" s="132"/>
      <c r="UAI237" s="132"/>
      <c r="UAJ237" s="132"/>
      <c r="UAK237" s="132"/>
      <c r="UAL237" s="132"/>
      <c r="UAM237" s="132"/>
      <c r="UAN237" s="132"/>
      <c r="UAO237" s="132"/>
      <c r="UAP237" s="132"/>
      <c r="UAQ237" s="132"/>
      <c r="UAR237" s="132"/>
      <c r="UAS237" s="132"/>
      <c r="UAT237" s="132"/>
      <c r="UAU237" s="132"/>
      <c r="UAV237" s="132"/>
      <c r="UAW237" s="132"/>
      <c r="UAX237" s="132"/>
      <c r="UAY237" s="132"/>
      <c r="UAZ237" s="132"/>
      <c r="UBA237" s="132"/>
      <c r="UBB237" s="132"/>
      <c r="UBC237" s="132"/>
      <c r="UBD237" s="132"/>
      <c r="UBE237" s="132"/>
      <c r="UBF237" s="132"/>
      <c r="UBG237" s="132"/>
      <c r="UBH237" s="132"/>
      <c r="UBI237" s="132"/>
      <c r="UBJ237" s="132"/>
      <c r="UBK237" s="132"/>
      <c r="UBL237" s="132"/>
      <c r="UBM237" s="132"/>
      <c r="UBN237" s="132"/>
      <c r="UBO237" s="132"/>
      <c r="UBP237" s="132"/>
      <c r="UBQ237" s="132"/>
      <c r="UBR237" s="132"/>
      <c r="UBS237" s="132"/>
      <c r="UBT237" s="132"/>
      <c r="UBU237" s="132"/>
      <c r="UBV237" s="132"/>
      <c r="UBW237" s="132"/>
      <c r="UBX237" s="132"/>
      <c r="UBY237" s="132"/>
      <c r="UBZ237" s="132"/>
      <c r="UCA237" s="132"/>
      <c r="UCB237" s="132"/>
      <c r="UCC237" s="132"/>
      <c r="UCD237" s="132"/>
      <c r="UCE237" s="132"/>
      <c r="UCF237" s="132"/>
      <c r="UCG237" s="132"/>
      <c r="UCH237" s="132"/>
      <c r="UCI237" s="132"/>
      <c r="UCJ237" s="132"/>
      <c r="UCK237" s="132"/>
      <c r="UCL237" s="132"/>
      <c r="UCM237" s="132"/>
      <c r="UCN237" s="132"/>
      <c r="UCO237" s="132"/>
      <c r="UCP237" s="132"/>
      <c r="UCQ237" s="132"/>
      <c r="UCR237" s="132"/>
      <c r="UCS237" s="132"/>
      <c r="UCT237" s="132"/>
      <c r="UCU237" s="132"/>
      <c r="UCV237" s="132"/>
      <c r="UCW237" s="132"/>
      <c r="UCX237" s="132"/>
      <c r="UCY237" s="132"/>
      <c r="UCZ237" s="132"/>
      <c r="UDA237" s="132"/>
      <c r="UDB237" s="132"/>
      <c r="UDC237" s="132"/>
      <c r="UDD237" s="132"/>
      <c r="UDE237" s="132"/>
      <c r="UDF237" s="132"/>
      <c r="UDG237" s="132"/>
      <c r="UDH237" s="132"/>
      <c r="UDI237" s="132"/>
      <c r="UDJ237" s="132"/>
      <c r="UDK237" s="132"/>
      <c r="UDL237" s="132"/>
      <c r="UDM237" s="132"/>
      <c r="UDN237" s="132"/>
      <c r="UDO237" s="132"/>
      <c r="UDP237" s="132"/>
      <c r="UDQ237" s="132"/>
      <c r="UDR237" s="132"/>
      <c r="UDS237" s="132"/>
      <c r="UDT237" s="132"/>
      <c r="UDU237" s="132"/>
      <c r="UDV237" s="132"/>
      <c r="UDW237" s="132"/>
      <c r="UDX237" s="132"/>
      <c r="UDY237" s="132"/>
      <c r="UDZ237" s="132"/>
      <c r="UEA237" s="132"/>
      <c r="UEB237" s="132"/>
      <c r="UEC237" s="132"/>
      <c r="UED237" s="132"/>
      <c r="UEE237" s="132"/>
      <c r="UEF237" s="132"/>
      <c r="UEG237" s="132"/>
      <c r="UEH237" s="132"/>
      <c r="UEI237" s="132"/>
      <c r="UEJ237" s="132"/>
      <c r="UEK237" s="132"/>
      <c r="UEL237" s="132"/>
      <c r="UEM237" s="132"/>
      <c r="UEN237" s="132"/>
      <c r="UEO237" s="132"/>
      <c r="UEP237" s="132"/>
      <c r="UEQ237" s="132"/>
      <c r="UER237" s="132"/>
      <c r="UES237" s="132"/>
      <c r="UET237" s="132"/>
      <c r="UEU237" s="132"/>
      <c r="UEV237" s="132"/>
      <c r="UEW237" s="132"/>
      <c r="UEX237" s="132"/>
      <c r="UEY237" s="132"/>
      <c r="UEZ237" s="132"/>
      <c r="UFA237" s="132"/>
      <c r="UFB237" s="132"/>
      <c r="UFC237" s="132"/>
      <c r="UFD237" s="132"/>
      <c r="UFE237" s="132"/>
      <c r="UFF237" s="132"/>
      <c r="UFG237" s="132"/>
      <c r="UFH237" s="132"/>
      <c r="UFI237" s="132"/>
      <c r="UFJ237" s="132"/>
      <c r="UFK237" s="132"/>
      <c r="UFL237" s="132"/>
      <c r="UFM237" s="132"/>
      <c r="UFN237" s="132"/>
      <c r="UFO237" s="132"/>
      <c r="UFP237" s="132"/>
      <c r="UFQ237" s="132"/>
      <c r="UFR237" s="132"/>
      <c r="UFS237" s="132"/>
      <c r="UFT237" s="132"/>
      <c r="UFU237" s="132"/>
      <c r="UFV237" s="132"/>
      <c r="UFW237" s="132"/>
      <c r="UFX237" s="132"/>
      <c r="UFY237" s="132"/>
      <c r="UFZ237" s="132"/>
      <c r="UGA237" s="132"/>
      <c r="UGB237" s="132"/>
      <c r="UGC237" s="132"/>
      <c r="UGD237" s="132"/>
      <c r="UGE237" s="132"/>
      <c r="UGF237" s="132"/>
      <c r="UGG237" s="132"/>
      <c r="UGH237" s="132"/>
      <c r="UGI237" s="132"/>
      <c r="UGJ237" s="132"/>
      <c r="UGK237" s="132"/>
      <c r="UGL237" s="132"/>
      <c r="UGM237" s="132"/>
      <c r="UGN237" s="132"/>
      <c r="UGO237" s="132"/>
      <c r="UGP237" s="132"/>
      <c r="UGQ237" s="132"/>
      <c r="UGR237" s="132"/>
      <c r="UGS237" s="132"/>
      <c r="UGT237" s="132"/>
      <c r="UGU237" s="132"/>
      <c r="UGV237" s="132"/>
      <c r="UGW237" s="132"/>
      <c r="UGX237" s="132"/>
      <c r="UGY237" s="132"/>
      <c r="UGZ237" s="132"/>
      <c r="UHA237" s="132"/>
      <c r="UHB237" s="132"/>
      <c r="UHC237" s="132"/>
      <c r="UHD237" s="132"/>
      <c r="UHE237" s="132"/>
      <c r="UHF237" s="132"/>
      <c r="UHG237" s="132"/>
      <c r="UHH237" s="132"/>
      <c r="UHI237" s="132"/>
      <c r="UHJ237" s="132"/>
      <c r="UHK237" s="132"/>
      <c r="UHL237" s="132"/>
      <c r="UHM237" s="132"/>
      <c r="UHN237" s="132"/>
      <c r="UHO237" s="132"/>
      <c r="UHP237" s="132"/>
      <c r="UHQ237" s="132"/>
      <c r="UHR237" s="132"/>
      <c r="UHS237" s="132"/>
      <c r="UHT237" s="132"/>
      <c r="UHU237" s="132"/>
      <c r="UHV237" s="132"/>
      <c r="UHW237" s="132"/>
      <c r="UHX237" s="132"/>
      <c r="UHY237" s="132"/>
      <c r="UHZ237" s="132"/>
      <c r="UIA237" s="132"/>
      <c r="UIB237" s="132"/>
      <c r="UIC237" s="132"/>
      <c r="UID237" s="132"/>
      <c r="UIE237" s="132"/>
      <c r="UIF237" s="132"/>
      <c r="UIG237" s="132"/>
      <c r="UIH237" s="132"/>
      <c r="UII237" s="132"/>
      <c r="UIJ237" s="132"/>
      <c r="UIK237" s="132"/>
      <c r="UIL237" s="132"/>
      <c r="UIM237" s="132"/>
      <c r="UIN237" s="132"/>
      <c r="UIO237" s="132"/>
      <c r="UIP237" s="132"/>
      <c r="UIQ237" s="132"/>
      <c r="UIR237" s="132"/>
      <c r="UIS237" s="132"/>
      <c r="UIT237" s="132"/>
      <c r="UIU237" s="132"/>
      <c r="UIV237" s="132"/>
      <c r="UIW237" s="132"/>
      <c r="UIX237" s="132"/>
      <c r="UIY237" s="132"/>
      <c r="UIZ237" s="132"/>
      <c r="UJA237" s="132"/>
      <c r="UJB237" s="132"/>
      <c r="UJC237" s="132"/>
      <c r="UJD237" s="132"/>
      <c r="UJE237" s="132"/>
      <c r="UJF237" s="132"/>
      <c r="UJG237" s="132"/>
      <c r="UJH237" s="132"/>
      <c r="UJI237" s="132"/>
      <c r="UJJ237" s="132"/>
      <c r="UJK237" s="132"/>
      <c r="UJL237" s="132"/>
      <c r="UJM237" s="132"/>
      <c r="UJN237" s="132"/>
      <c r="UJO237" s="132"/>
      <c r="UJP237" s="132"/>
      <c r="UJQ237" s="132"/>
      <c r="UJR237" s="132"/>
      <c r="UJS237" s="132"/>
      <c r="UJT237" s="132"/>
      <c r="UJU237" s="132"/>
      <c r="UJV237" s="132"/>
      <c r="UJW237" s="132"/>
      <c r="UJX237" s="132"/>
      <c r="UJY237" s="132"/>
      <c r="UJZ237" s="132"/>
      <c r="UKA237" s="132"/>
      <c r="UKB237" s="132"/>
      <c r="UKC237" s="132"/>
      <c r="UKD237" s="132"/>
      <c r="UKE237" s="132"/>
      <c r="UKF237" s="132"/>
      <c r="UKG237" s="132"/>
      <c r="UKH237" s="132"/>
      <c r="UKI237" s="132"/>
      <c r="UKJ237" s="132"/>
      <c r="UKK237" s="132"/>
      <c r="UKL237" s="132"/>
      <c r="UKM237" s="132"/>
      <c r="UKN237" s="132"/>
      <c r="UKO237" s="132"/>
      <c r="UKP237" s="132"/>
      <c r="UKQ237" s="132"/>
      <c r="UKR237" s="132"/>
      <c r="UKS237" s="132"/>
      <c r="UKT237" s="132"/>
      <c r="UKU237" s="132"/>
      <c r="UKV237" s="132"/>
      <c r="UKW237" s="132"/>
      <c r="UKX237" s="132"/>
      <c r="UKY237" s="132"/>
      <c r="UKZ237" s="132"/>
      <c r="ULA237" s="132"/>
      <c r="ULB237" s="132"/>
      <c r="ULC237" s="132"/>
      <c r="ULD237" s="132"/>
      <c r="ULE237" s="132"/>
      <c r="ULF237" s="132"/>
      <c r="ULG237" s="132"/>
      <c r="ULH237" s="132"/>
      <c r="ULI237" s="132"/>
      <c r="ULJ237" s="132"/>
      <c r="ULK237" s="132"/>
      <c r="ULL237" s="132"/>
      <c r="ULM237" s="132"/>
      <c r="ULN237" s="132"/>
      <c r="ULO237" s="132"/>
      <c r="ULP237" s="132"/>
      <c r="ULQ237" s="132"/>
      <c r="ULR237" s="132"/>
      <c r="ULS237" s="132"/>
      <c r="ULT237" s="132"/>
      <c r="ULU237" s="132"/>
      <c r="ULV237" s="132"/>
      <c r="ULW237" s="132"/>
      <c r="ULX237" s="132"/>
      <c r="ULY237" s="132"/>
      <c r="ULZ237" s="132"/>
      <c r="UMA237" s="132"/>
      <c r="UMB237" s="132"/>
      <c r="UMC237" s="132"/>
      <c r="UMD237" s="132"/>
      <c r="UME237" s="132"/>
      <c r="UMF237" s="132"/>
      <c r="UMG237" s="132"/>
      <c r="UMH237" s="132"/>
      <c r="UMI237" s="132"/>
      <c r="UMJ237" s="132"/>
      <c r="UMK237" s="132"/>
      <c r="UML237" s="132"/>
      <c r="UMM237" s="132"/>
      <c r="UMN237" s="132"/>
      <c r="UMO237" s="132"/>
      <c r="UMP237" s="132"/>
      <c r="UMQ237" s="132"/>
      <c r="UMR237" s="132"/>
      <c r="UMS237" s="132"/>
      <c r="UMT237" s="132"/>
      <c r="UMU237" s="132"/>
      <c r="UMV237" s="132"/>
      <c r="UMW237" s="132"/>
      <c r="UMX237" s="132"/>
      <c r="UMY237" s="132"/>
      <c r="UMZ237" s="132"/>
      <c r="UNA237" s="132"/>
      <c r="UNB237" s="132"/>
      <c r="UNC237" s="132"/>
      <c r="UND237" s="132"/>
      <c r="UNE237" s="132"/>
      <c r="UNF237" s="132"/>
      <c r="UNG237" s="132"/>
      <c r="UNH237" s="132"/>
      <c r="UNI237" s="132"/>
      <c r="UNJ237" s="132"/>
      <c r="UNK237" s="132"/>
      <c r="UNL237" s="132"/>
      <c r="UNM237" s="132"/>
      <c r="UNN237" s="132"/>
      <c r="UNO237" s="132"/>
      <c r="UNP237" s="132"/>
      <c r="UNQ237" s="132"/>
      <c r="UNR237" s="132"/>
      <c r="UNS237" s="132"/>
      <c r="UNT237" s="132"/>
      <c r="UNU237" s="132"/>
      <c r="UNV237" s="132"/>
      <c r="UNW237" s="132"/>
      <c r="UNX237" s="132"/>
      <c r="UNY237" s="132"/>
      <c r="UNZ237" s="132"/>
      <c r="UOA237" s="132"/>
      <c r="UOB237" s="132"/>
      <c r="UOC237" s="132"/>
      <c r="UOD237" s="132"/>
      <c r="UOE237" s="132"/>
      <c r="UOF237" s="132"/>
      <c r="UOG237" s="132"/>
      <c r="UOH237" s="132"/>
      <c r="UOI237" s="132"/>
      <c r="UOJ237" s="132"/>
      <c r="UOK237" s="132"/>
      <c r="UOL237" s="132"/>
      <c r="UOM237" s="132"/>
      <c r="UON237" s="132"/>
      <c r="UOO237" s="132"/>
      <c r="UOP237" s="132"/>
      <c r="UOQ237" s="132"/>
      <c r="UOR237" s="132"/>
      <c r="UOS237" s="132"/>
      <c r="UOT237" s="132"/>
      <c r="UOU237" s="132"/>
      <c r="UOV237" s="132"/>
      <c r="UOW237" s="132"/>
      <c r="UOX237" s="132"/>
      <c r="UOY237" s="132"/>
      <c r="UOZ237" s="132"/>
      <c r="UPA237" s="132"/>
      <c r="UPB237" s="132"/>
      <c r="UPC237" s="132"/>
      <c r="UPD237" s="132"/>
      <c r="UPE237" s="132"/>
      <c r="UPF237" s="132"/>
      <c r="UPG237" s="132"/>
      <c r="UPH237" s="132"/>
      <c r="UPI237" s="132"/>
      <c r="UPJ237" s="132"/>
      <c r="UPK237" s="132"/>
      <c r="UPL237" s="132"/>
      <c r="UPM237" s="132"/>
      <c r="UPN237" s="132"/>
      <c r="UPO237" s="132"/>
      <c r="UPP237" s="132"/>
      <c r="UPQ237" s="132"/>
      <c r="UPR237" s="132"/>
      <c r="UPS237" s="132"/>
      <c r="UPT237" s="132"/>
      <c r="UPU237" s="132"/>
      <c r="UPV237" s="132"/>
      <c r="UPW237" s="132"/>
      <c r="UPX237" s="132"/>
      <c r="UPY237" s="132"/>
      <c r="UPZ237" s="132"/>
      <c r="UQA237" s="132"/>
      <c r="UQB237" s="132"/>
      <c r="UQC237" s="132"/>
      <c r="UQD237" s="132"/>
      <c r="UQE237" s="132"/>
      <c r="UQF237" s="132"/>
      <c r="UQG237" s="132"/>
      <c r="UQH237" s="132"/>
      <c r="UQI237" s="132"/>
      <c r="UQJ237" s="132"/>
      <c r="UQK237" s="132"/>
      <c r="UQL237" s="132"/>
      <c r="UQM237" s="132"/>
      <c r="UQN237" s="132"/>
      <c r="UQO237" s="132"/>
      <c r="UQP237" s="132"/>
      <c r="UQQ237" s="132"/>
      <c r="UQR237" s="132"/>
      <c r="UQS237" s="132"/>
      <c r="UQT237" s="132"/>
      <c r="UQU237" s="132"/>
      <c r="UQV237" s="132"/>
      <c r="UQW237" s="132"/>
      <c r="UQX237" s="132"/>
      <c r="UQY237" s="132"/>
      <c r="UQZ237" s="132"/>
      <c r="URA237" s="132"/>
      <c r="URB237" s="132"/>
      <c r="URC237" s="132"/>
      <c r="URD237" s="132"/>
      <c r="URE237" s="132"/>
      <c r="URF237" s="132"/>
      <c r="URG237" s="132"/>
      <c r="URH237" s="132"/>
      <c r="URI237" s="132"/>
      <c r="URJ237" s="132"/>
      <c r="URK237" s="132"/>
      <c r="URL237" s="132"/>
      <c r="URM237" s="132"/>
      <c r="URN237" s="132"/>
      <c r="URO237" s="132"/>
      <c r="URP237" s="132"/>
      <c r="URQ237" s="132"/>
      <c r="URR237" s="132"/>
      <c r="URS237" s="132"/>
      <c r="URT237" s="132"/>
      <c r="URU237" s="132"/>
      <c r="URV237" s="132"/>
      <c r="URW237" s="132"/>
      <c r="URX237" s="132"/>
      <c r="URY237" s="132"/>
      <c r="URZ237" s="132"/>
      <c r="USA237" s="132"/>
      <c r="USB237" s="132"/>
      <c r="USC237" s="132"/>
      <c r="USD237" s="132"/>
      <c r="USE237" s="132"/>
      <c r="USF237" s="132"/>
      <c r="USG237" s="132"/>
      <c r="USH237" s="132"/>
      <c r="USI237" s="132"/>
      <c r="USJ237" s="132"/>
      <c r="USK237" s="132"/>
      <c r="USL237" s="132"/>
      <c r="USM237" s="132"/>
      <c r="USN237" s="132"/>
      <c r="USO237" s="132"/>
      <c r="USP237" s="132"/>
      <c r="USQ237" s="132"/>
      <c r="USR237" s="132"/>
      <c r="USS237" s="132"/>
      <c r="UST237" s="132"/>
      <c r="USU237" s="132"/>
      <c r="USV237" s="132"/>
      <c r="USW237" s="132"/>
      <c r="USX237" s="132"/>
      <c r="USY237" s="132"/>
      <c r="USZ237" s="132"/>
      <c r="UTA237" s="132"/>
      <c r="UTB237" s="132"/>
      <c r="UTC237" s="132"/>
      <c r="UTD237" s="132"/>
      <c r="UTE237" s="132"/>
      <c r="UTF237" s="132"/>
      <c r="UTG237" s="132"/>
      <c r="UTH237" s="132"/>
      <c r="UTI237" s="132"/>
      <c r="UTJ237" s="132"/>
      <c r="UTK237" s="132"/>
      <c r="UTL237" s="132"/>
      <c r="UTM237" s="132"/>
      <c r="UTN237" s="132"/>
      <c r="UTO237" s="132"/>
      <c r="UTP237" s="132"/>
      <c r="UTQ237" s="132"/>
      <c r="UTR237" s="132"/>
      <c r="UTS237" s="132"/>
      <c r="UTT237" s="132"/>
      <c r="UTU237" s="132"/>
      <c r="UTV237" s="132"/>
      <c r="UTW237" s="132"/>
      <c r="UTX237" s="132"/>
      <c r="UTY237" s="132"/>
      <c r="UTZ237" s="132"/>
      <c r="UUA237" s="132"/>
      <c r="UUB237" s="132"/>
      <c r="UUC237" s="132"/>
      <c r="UUD237" s="132"/>
      <c r="UUE237" s="132"/>
      <c r="UUF237" s="132"/>
      <c r="UUG237" s="132"/>
      <c r="UUH237" s="132"/>
      <c r="UUI237" s="132"/>
      <c r="UUJ237" s="132"/>
      <c r="UUK237" s="132"/>
      <c r="UUL237" s="132"/>
      <c r="UUM237" s="132"/>
      <c r="UUN237" s="132"/>
      <c r="UUO237" s="132"/>
      <c r="UUP237" s="132"/>
      <c r="UUQ237" s="132"/>
      <c r="UUR237" s="132"/>
      <c r="UUS237" s="132"/>
      <c r="UUT237" s="132"/>
      <c r="UUU237" s="132"/>
      <c r="UUV237" s="132"/>
      <c r="UUW237" s="132"/>
      <c r="UUX237" s="132"/>
      <c r="UUY237" s="132"/>
      <c r="UUZ237" s="132"/>
      <c r="UVA237" s="132"/>
      <c r="UVB237" s="132"/>
      <c r="UVC237" s="132"/>
      <c r="UVD237" s="132"/>
      <c r="UVE237" s="132"/>
      <c r="UVF237" s="132"/>
      <c r="UVG237" s="132"/>
      <c r="UVH237" s="132"/>
      <c r="UVI237" s="132"/>
      <c r="UVJ237" s="132"/>
      <c r="UVK237" s="132"/>
      <c r="UVL237" s="132"/>
      <c r="UVM237" s="132"/>
      <c r="UVN237" s="132"/>
      <c r="UVO237" s="132"/>
      <c r="UVP237" s="132"/>
      <c r="UVQ237" s="132"/>
      <c r="UVR237" s="132"/>
      <c r="UVS237" s="132"/>
      <c r="UVT237" s="132"/>
      <c r="UVU237" s="132"/>
      <c r="UVV237" s="132"/>
      <c r="UVW237" s="132"/>
      <c r="UVX237" s="132"/>
      <c r="UVY237" s="132"/>
      <c r="UVZ237" s="132"/>
      <c r="UWA237" s="132"/>
      <c r="UWB237" s="132"/>
      <c r="UWC237" s="132"/>
      <c r="UWD237" s="132"/>
      <c r="UWE237" s="132"/>
      <c r="UWF237" s="132"/>
      <c r="UWG237" s="132"/>
      <c r="UWH237" s="132"/>
      <c r="UWI237" s="132"/>
      <c r="UWJ237" s="132"/>
      <c r="UWK237" s="132"/>
      <c r="UWL237" s="132"/>
      <c r="UWM237" s="132"/>
      <c r="UWN237" s="132"/>
      <c r="UWO237" s="132"/>
      <c r="UWP237" s="132"/>
      <c r="UWQ237" s="132"/>
      <c r="UWR237" s="132"/>
      <c r="UWS237" s="132"/>
      <c r="UWT237" s="132"/>
      <c r="UWU237" s="132"/>
      <c r="UWV237" s="132"/>
      <c r="UWW237" s="132"/>
      <c r="UWX237" s="132"/>
      <c r="UWY237" s="132"/>
      <c r="UWZ237" s="132"/>
      <c r="UXA237" s="132"/>
      <c r="UXB237" s="132"/>
      <c r="UXC237" s="132"/>
      <c r="UXD237" s="132"/>
      <c r="UXE237" s="132"/>
      <c r="UXF237" s="132"/>
      <c r="UXG237" s="132"/>
      <c r="UXH237" s="132"/>
      <c r="UXI237" s="132"/>
      <c r="UXJ237" s="132"/>
      <c r="UXK237" s="132"/>
      <c r="UXL237" s="132"/>
      <c r="UXM237" s="132"/>
      <c r="UXN237" s="132"/>
      <c r="UXO237" s="132"/>
      <c r="UXP237" s="132"/>
      <c r="UXQ237" s="132"/>
      <c r="UXR237" s="132"/>
      <c r="UXS237" s="132"/>
      <c r="UXT237" s="132"/>
      <c r="UXU237" s="132"/>
      <c r="UXV237" s="132"/>
      <c r="UXW237" s="132"/>
      <c r="UXX237" s="132"/>
      <c r="UXY237" s="132"/>
      <c r="UXZ237" s="132"/>
      <c r="UYA237" s="132"/>
      <c r="UYB237" s="132"/>
      <c r="UYC237" s="132"/>
      <c r="UYD237" s="132"/>
      <c r="UYE237" s="132"/>
      <c r="UYF237" s="132"/>
      <c r="UYG237" s="132"/>
      <c r="UYH237" s="132"/>
      <c r="UYI237" s="132"/>
      <c r="UYJ237" s="132"/>
      <c r="UYK237" s="132"/>
      <c r="UYL237" s="132"/>
      <c r="UYM237" s="132"/>
      <c r="UYN237" s="132"/>
      <c r="UYO237" s="132"/>
      <c r="UYP237" s="132"/>
      <c r="UYQ237" s="132"/>
      <c r="UYR237" s="132"/>
      <c r="UYS237" s="132"/>
      <c r="UYT237" s="132"/>
      <c r="UYU237" s="132"/>
      <c r="UYV237" s="132"/>
      <c r="UYW237" s="132"/>
      <c r="UYX237" s="132"/>
      <c r="UYY237" s="132"/>
      <c r="UYZ237" s="132"/>
      <c r="UZA237" s="132"/>
      <c r="UZB237" s="132"/>
      <c r="UZC237" s="132"/>
      <c r="UZD237" s="132"/>
      <c r="UZE237" s="132"/>
      <c r="UZF237" s="132"/>
      <c r="UZG237" s="132"/>
      <c r="UZH237" s="132"/>
      <c r="UZI237" s="132"/>
      <c r="UZJ237" s="132"/>
      <c r="UZK237" s="132"/>
      <c r="UZL237" s="132"/>
      <c r="UZM237" s="132"/>
      <c r="UZN237" s="132"/>
      <c r="UZO237" s="132"/>
      <c r="UZP237" s="132"/>
      <c r="UZQ237" s="132"/>
      <c r="UZR237" s="132"/>
      <c r="UZS237" s="132"/>
      <c r="UZT237" s="132"/>
      <c r="UZU237" s="132"/>
      <c r="UZV237" s="132"/>
      <c r="UZW237" s="132"/>
      <c r="UZX237" s="132"/>
      <c r="UZY237" s="132"/>
      <c r="UZZ237" s="132"/>
      <c r="VAA237" s="132"/>
      <c r="VAB237" s="132"/>
      <c r="VAC237" s="132"/>
      <c r="VAD237" s="132"/>
      <c r="VAE237" s="132"/>
      <c r="VAF237" s="132"/>
      <c r="VAG237" s="132"/>
      <c r="VAH237" s="132"/>
      <c r="VAI237" s="132"/>
      <c r="VAJ237" s="132"/>
      <c r="VAK237" s="132"/>
      <c r="VAL237" s="132"/>
      <c r="VAM237" s="132"/>
      <c r="VAN237" s="132"/>
      <c r="VAO237" s="132"/>
      <c r="VAP237" s="132"/>
      <c r="VAQ237" s="132"/>
      <c r="VAR237" s="132"/>
      <c r="VAS237" s="132"/>
      <c r="VAT237" s="132"/>
      <c r="VAU237" s="132"/>
      <c r="VAV237" s="132"/>
      <c r="VAW237" s="132"/>
      <c r="VAX237" s="132"/>
      <c r="VAY237" s="132"/>
      <c r="VAZ237" s="132"/>
      <c r="VBA237" s="132"/>
      <c r="VBB237" s="132"/>
      <c r="VBC237" s="132"/>
      <c r="VBD237" s="132"/>
      <c r="VBE237" s="132"/>
      <c r="VBF237" s="132"/>
      <c r="VBG237" s="132"/>
      <c r="VBH237" s="132"/>
      <c r="VBI237" s="132"/>
      <c r="VBJ237" s="132"/>
      <c r="VBK237" s="132"/>
      <c r="VBL237" s="132"/>
      <c r="VBM237" s="132"/>
      <c r="VBN237" s="132"/>
      <c r="VBO237" s="132"/>
      <c r="VBP237" s="132"/>
      <c r="VBQ237" s="132"/>
      <c r="VBR237" s="132"/>
      <c r="VBS237" s="132"/>
      <c r="VBT237" s="132"/>
      <c r="VBU237" s="132"/>
      <c r="VBV237" s="132"/>
      <c r="VBW237" s="132"/>
      <c r="VBX237" s="132"/>
      <c r="VBY237" s="132"/>
      <c r="VBZ237" s="132"/>
      <c r="VCA237" s="132"/>
      <c r="VCB237" s="132"/>
      <c r="VCC237" s="132"/>
      <c r="VCD237" s="132"/>
      <c r="VCE237" s="132"/>
      <c r="VCF237" s="132"/>
      <c r="VCG237" s="132"/>
      <c r="VCH237" s="132"/>
      <c r="VCI237" s="132"/>
      <c r="VCJ237" s="132"/>
      <c r="VCK237" s="132"/>
      <c r="VCL237" s="132"/>
      <c r="VCM237" s="132"/>
      <c r="VCN237" s="132"/>
      <c r="VCO237" s="132"/>
      <c r="VCP237" s="132"/>
      <c r="VCQ237" s="132"/>
      <c r="VCR237" s="132"/>
      <c r="VCS237" s="132"/>
      <c r="VCT237" s="132"/>
      <c r="VCU237" s="132"/>
      <c r="VCV237" s="132"/>
      <c r="VCW237" s="132"/>
      <c r="VCX237" s="132"/>
      <c r="VCY237" s="132"/>
      <c r="VCZ237" s="132"/>
      <c r="VDA237" s="132"/>
      <c r="VDB237" s="132"/>
      <c r="VDC237" s="132"/>
      <c r="VDD237" s="132"/>
      <c r="VDE237" s="132"/>
      <c r="VDF237" s="132"/>
      <c r="VDG237" s="132"/>
      <c r="VDH237" s="132"/>
      <c r="VDI237" s="132"/>
      <c r="VDJ237" s="132"/>
      <c r="VDK237" s="132"/>
      <c r="VDL237" s="132"/>
      <c r="VDM237" s="132"/>
      <c r="VDN237" s="132"/>
      <c r="VDO237" s="132"/>
      <c r="VDP237" s="132"/>
      <c r="VDQ237" s="132"/>
      <c r="VDR237" s="132"/>
      <c r="VDS237" s="132"/>
      <c r="VDT237" s="132"/>
      <c r="VDU237" s="132"/>
      <c r="VDV237" s="132"/>
      <c r="VDW237" s="132"/>
      <c r="VDX237" s="132"/>
      <c r="VDY237" s="132"/>
      <c r="VDZ237" s="132"/>
      <c r="VEA237" s="132"/>
      <c r="VEB237" s="132"/>
      <c r="VEC237" s="132"/>
      <c r="VED237" s="132"/>
      <c r="VEE237" s="132"/>
      <c r="VEF237" s="132"/>
      <c r="VEG237" s="132"/>
      <c r="VEH237" s="132"/>
      <c r="VEI237" s="132"/>
      <c r="VEJ237" s="132"/>
      <c r="VEK237" s="132"/>
      <c r="VEL237" s="132"/>
      <c r="VEM237" s="132"/>
      <c r="VEN237" s="132"/>
      <c r="VEO237" s="132"/>
      <c r="VEP237" s="132"/>
      <c r="VEQ237" s="132"/>
      <c r="VER237" s="132"/>
      <c r="VES237" s="132"/>
      <c r="VET237" s="132"/>
      <c r="VEU237" s="132"/>
      <c r="VEV237" s="132"/>
      <c r="VEW237" s="132"/>
      <c r="VEX237" s="132"/>
      <c r="VEY237" s="132"/>
      <c r="VEZ237" s="132"/>
      <c r="VFA237" s="132"/>
      <c r="VFB237" s="132"/>
      <c r="VFC237" s="132"/>
      <c r="VFD237" s="132"/>
      <c r="VFE237" s="132"/>
      <c r="VFF237" s="132"/>
      <c r="VFG237" s="132"/>
      <c r="VFH237" s="132"/>
      <c r="VFI237" s="132"/>
      <c r="VFJ237" s="132"/>
      <c r="VFK237" s="132"/>
      <c r="VFL237" s="132"/>
      <c r="VFM237" s="132"/>
      <c r="VFN237" s="132"/>
      <c r="VFO237" s="132"/>
      <c r="VFP237" s="132"/>
      <c r="VFQ237" s="132"/>
      <c r="VFR237" s="132"/>
      <c r="VFS237" s="132"/>
      <c r="VFT237" s="132"/>
      <c r="VFU237" s="132"/>
      <c r="VFV237" s="132"/>
      <c r="VFW237" s="132"/>
      <c r="VFX237" s="132"/>
      <c r="VFY237" s="132"/>
      <c r="VFZ237" s="132"/>
      <c r="VGA237" s="132"/>
      <c r="VGB237" s="132"/>
      <c r="VGC237" s="132"/>
      <c r="VGD237" s="132"/>
      <c r="VGE237" s="132"/>
      <c r="VGF237" s="132"/>
      <c r="VGG237" s="132"/>
      <c r="VGH237" s="132"/>
      <c r="VGI237" s="132"/>
      <c r="VGJ237" s="132"/>
      <c r="VGK237" s="132"/>
      <c r="VGL237" s="132"/>
      <c r="VGM237" s="132"/>
      <c r="VGN237" s="132"/>
      <c r="VGO237" s="132"/>
      <c r="VGP237" s="132"/>
      <c r="VGQ237" s="132"/>
      <c r="VGR237" s="132"/>
      <c r="VGS237" s="132"/>
      <c r="VGT237" s="132"/>
      <c r="VGU237" s="132"/>
      <c r="VGV237" s="132"/>
      <c r="VGW237" s="132"/>
      <c r="VGX237" s="132"/>
      <c r="VGY237" s="132"/>
      <c r="VGZ237" s="132"/>
      <c r="VHA237" s="132"/>
      <c r="VHB237" s="132"/>
      <c r="VHC237" s="132"/>
      <c r="VHD237" s="132"/>
      <c r="VHE237" s="132"/>
      <c r="VHF237" s="132"/>
      <c r="VHG237" s="132"/>
      <c r="VHH237" s="132"/>
      <c r="VHI237" s="132"/>
      <c r="VHJ237" s="132"/>
      <c r="VHK237" s="132"/>
      <c r="VHL237" s="132"/>
      <c r="VHM237" s="132"/>
      <c r="VHN237" s="132"/>
      <c r="VHO237" s="132"/>
      <c r="VHP237" s="132"/>
      <c r="VHQ237" s="132"/>
      <c r="VHR237" s="132"/>
      <c r="VHS237" s="132"/>
      <c r="VHT237" s="132"/>
      <c r="VHU237" s="132"/>
      <c r="VHV237" s="132"/>
      <c r="VHW237" s="132"/>
      <c r="VHX237" s="132"/>
      <c r="VHY237" s="132"/>
      <c r="VHZ237" s="132"/>
      <c r="VIA237" s="132"/>
      <c r="VIB237" s="132"/>
      <c r="VIC237" s="132"/>
      <c r="VID237" s="132"/>
      <c r="VIE237" s="132"/>
      <c r="VIF237" s="132"/>
      <c r="VIG237" s="132"/>
      <c r="VIH237" s="132"/>
      <c r="VII237" s="132"/>
      <c r="VIJ237" s="132"/>
      <c r="VIK237" s="132"/>
      <c r="VIL237" s="132"/>
      <c r="VIM237" s="132"/>
      <c r="VIN237" s="132"/>
      <c r="VIO237" s="132"/>
      <c r="VIP237" s="132"/>
      <c r="VIQ237" s="132"/>
      <c r="VIR237" s="132"/>
      <c r="VIS237" s="132"/>
      <c r="VIT237" s="132"/>
      <c r="VIU237" s="132"/>
      <c r="VIV237" s="132"/>
      <c r="VIW237" s="132"/>
      <c r="VIX237" s="132"/>
      <c r="VIY237" s="132"/>
      <c r="VIZ237" s="132"/>
      <c r="VJA237" s="132"/>
      <c r="VJB237" s="132"/>
      <c r="VJC237" s="132"/>
      <c r="VJD237" s="132"/>
      <c r="VJE237" s="132"/>
      <c r="VJF237" s="132"/>
      <c r="VJG237" s="132"/>
      <c r="VJH237" s="132"/>
      <c r="VJI237" s="132"/>
      <c r="VJJ237" s="132"/>
      <c r="VJK237" s="132"/>
      <c r="VJL237" s="132"/>
      <c r="VJM237" s="132"/>
      <c r="VJN237" s="132"/>
      <c r="VJO237" s="132"/>
      <c r="VJP237" s="132"/>
      <c r="VJQ237" s="132"/>
      <c r="VJR237" s="132"/>
      <c r="VJS237" s="132"/>
      <c r="VJT237" s="132"/>
      <c r="VJU237" s="132"/>
      <c r="VJV237" s="132"/>
      <c r="VJW237" s="132"/>
      <c r="VJX237" s="132"/>
      <c r="VJY237" s="132"/>
      <c r="VJZ237" s="132"/>
      <c r="VKA237" s="132"/>
      <c r="VKB237" s="132"/>
      <c r="VKC237" s="132"/>
      <c r="VKD237" s="132"/>
      <c r="VKE237" s="132"/>
      <c r="VKF237" s="132"/>
      <c r="VKG237" s="132"/>
      <c r="VKH237" s="132"/>
      <c r="VKI237" s="132"/>
      <c r="VKJ237" s="132"/>
      <c r="VKK237" s="132"/>
      <c r="VKL237" s="132"/>
      <c r="VKM237" s="132"/>
      <c r="VKN237" s="132"/>
      <c r="VKO237" s="132"/>
      <c r="VKP237" s="132"/>
      <c r="VKQ237" s="132"/>
      <c r="VKR237" s="132"/>
      <c r="VKS237" s="132"/>
      <c r="VKT237" s="132"/>
      <c r="VKU237" s="132"/>
      <c r="VKV237" s="132"/>
      <c r="VKW237" s="132"/>
      <c r="VKX237" s="132"/>
      <c r="VKY237" s="132"/>
      <c r="VKZ237" s="132"/>
      <c r="VLA237" s="132"/>
      <c r="VLB237" s="132"/>
      <c r="VLC237" s="132"/>
      <c r="VLD237" s="132"/>
      <c r="VLE237" s="132"/>
      <c r="VLF237" s="132"/>
      <c r="VLG237" s="132"/>
      <c r="VLH237" s="132"/>
      <c r="VLI237" s="132"/>
      <c r="VLJ237" s="132"/>
      <c r="VLK237" s="132"/>
      <c r="VLL237" s="132"/>
      <c r="VLM237" s="132"/>
      <c r="VLN237" s="132"/>
      <c r="VLO237" s="132"/>
      <c r="VLP237" s="132"/>
      <c r="VLQ237" s="132"/>
      <c r="VLR237" s="132"/>
      <c r="VLS237" s="132"/>
      <c r="VLT237" s="132"/>
      <c r="VLU237" s="132"/>
      <c r="VLV237" s="132"/>
      <c r="VLW237" s="132"/>
      <c r="VLX237" s="132"/>
      <c r="VLY237" s="132"/>
      <c r="VLZ237" s="132"/>
      <c r="VMA237" s="132"/>
      <c r="VMB237" s="132"/>
      <c r="VMC237" s="132"/>
      <c r="VMD237" s="132"/>
      <c r="VME237" s="132"/>
      <c r="VMF237" s="132"/>
      <c r="VMG237" s="132"/>
      <c r="VMH237" s="132"/>
      <c r="VMI237" s="132"/>
      <c r="VMJ237" s="132"/>
      <c r="VMK237" s="132"/>
      <c r="VML237" s="132"/>
      <c r="VMM237" s="132"/>
      <c r="VMN237" s="132"/>
      <c r="VMO237" s="132"/>
      <c r="VMP237" s="132"/>
      <c r="VMQ237" s="132"/>
      <c r="VMR237" s="132"/>
      <c r="VMS237" s="132"/>
      <c r="VMT237" s="132"/>
      <c r="VMU237" s="132"/>
      <c r="VMV237" s="132"/>
      <c r="VMW237" s="132"/>
      <c r="VMX237" s="132"/>
      <c r="VMY237" s="132"/>
      <c r="VMZ237" s="132"/>
      <c r="VNA237" s="132"/>
      <c r="VNB237" s="132"/>
      <c r="VNC237" s="132"/>
      <c r="VND237" s="132"/>
      <c r="VNE237" s="132"/>
      <c r="VNF237" s="132"/>
      <c r="VNG237" s="132"/>
      <c r="VNH237" s="132"/>
      <c r="VNI237" s="132"/>
      <c r="VNJ237" s="132"/>
      <c r="VNK237" s="132"/>
      <c r="VNL237" s="132"/>
      <c r="VNM237" s="132"/>
      <c r="VNN237" s="132"/>
      <c r="VNO237" s="132"/>
      <c r="VNP237" s="132"/>
      <c r="VNQ237" s="132"/>
      <c r="VNR237" s="132"/>
      <c r="VNS237" s="132"/>
      <c r="VNT237" s="132"/>
      <c r="VNU237" s="132"/>
      <c r="VNV237" s="132"/>
      <c r="VNW237" s="132"/>
      <c r="VNX237" s="132"/>
      <c r="VNY237" s="132"/>
      <c r="VNZ237" s="132"/>
      <c r="VOA237" s="132"/>
      <c r="VOB237" s="132"/>
      <c r="VOC237" s="132"/>
      <c r="VOD237" s="132"/>
      <c r="VOE237" s="132"/>
      <c r="VOF237" s="132"/>
      <c r="VOG237" s="132"/>
      <c r="VOH237" s="132"/>
      <c r="VOI237" s="132"/>
      <c r="VOJ237" s="132"/>
      <c r="VOK237" s="132"/>
      <c r="VOL237" s="132"/>
      <c r="VOM237" s="132"/>
      <c r="VON237" s="132"/>
      <c r="VOO237" s="132"/>
      <c r="VOP237" s="132"/>
      <c r="VOQ237" s="132"/>
      <c r="VOR237" s="132"/>
      <c r="VOS237" s="132"/>
      <c r="VOT237" s="132"/>
      <c r="VOU237" s="132"/>
      <c r="VOV237" s="132"/>
      <c r="VOW237" s="132"/>
      <c r="VOX237" s="132"/>
      <c r="VOY237" s="132"/>
      <c r="VOZ237" s="132"/>
      <c r="VPA237" s="132"/>
      <c r="VPB237" s="132"/>
      <c r="VPC237" s="132"/>
      <c r="VPD237" s="132"/>
      <c r="VPE237" s="132"/>
      <c r="VPF237" s="132"/>
      <c r="VPG237" s="132"/>
      <c r="VPH237" s="132"/>
      <c r="VPI237" s="132"/>
      <c r="VPJ237" s="132"/>
      <c r="VPK237" s="132"/>
      <c r="VPL237" s="132"/>
      <c r="VPM237" s="132"/>
      <c r="VPN237" s="132"/>
      <c r="VPO237" s="132"/>
      <c r="VPP237" s="132"/>
      <c r="VPQ237" s="132"/>
      <c r="VPR237" s="132"/>
      <c r="VPS237" s="132"/>
      <c r="VPT237" s="132"/>
      <c r="VPU237" s="132"/>
      <c r="VPV237" s="132"/>
      <c r="VPW237" s="132"/>
      <c r="VPX237" s="132"/>
      <c r="VPY237" s="132"/>
      <c r="VPZ237" s="132"/>
      <c r="VQA237" s="132"/>
      <c r="VQB237" s="132"/>
      <c r="VQC237" s="132"/>
      <c r="VQD237" s="132"/>
      <c r="VQE237" s="132"/>
      <c r="VQF237" s="132"/>
      <c r="VQG237" s="132"/>
      <c r="VQH237" s="132"/>
      <c r="VQI237" s="132"/>
      <c r="VQJ237" s="132"/>
      <c r="VQK237" s="132"/>
      <c r="VQL237" s="132"/>
      <c r="VQM237" s="132"/>
      <c r="VQN237" s="132"/>
      <c r="VQO237" s="132"/>
      <c r="VQP237" s="132"/>
      <c r="VQQ237" s="132"/>
      <c r="VQR237" s="132"/>
      <c r="VQS237" s="132"/>
      <c r="VQT237" s="132"/>
      <c r="VQU237" s="132"/>
      <c r="VQV237" s="132"/>
      <c r="VQW237" s="132"/>
      <c r="VQX237" s="132"/>
      <c r="VQY237" s="132"/>
      <c r="VQZ237" s="132"/>
      <c r="VRA237" s="132"/>
      <c r="VRB237" s="132"/>
      <c r="VRC237" s="132"/>
      <c r="VRD237" s="132"/>
      <c r="VRE237" s="132"/>
      <c r="VRF237" s="132"/>
      <c r="VRG237" s="132"/>
      <c r="VRH237" s="132"/>
      <c r="VRI237" s="132"/>
      <c r="VRJ237" s="132"/>
      <c r="VRK237" s="132"/>
      <c r="VRL237" s="132"/>
      <c r="VRM237" s="132"/>
      <c r="VRN237" s="132"/>
      <c r="VRO237" s="132"/>
      <c r="VRP237" s="132"/>
      <c r="VRQ237" s="132"/>
      <c r="VRR237" s="132"/>
      <c r="VRS237" s="132"/>
      <c r="VRT237" s="132"/>
      <c r="VRU237" s="132"/>
      <c r="VRV237" s="132"/>
      <c r="VRW237" s="132"/>
      <c r="VRX237" s="132"/>
      <c r="VRY237" s="132"/>
      <c r="VRZ237" s="132"/>
      <c r="VSA237" s="132"/>
      <c r="VSB237" s="132"/>
      <c r="VSC237" s="132"/>
      <c r="VSD237" s="132"/>
      <c r="VSE237" s="132"/>
      <c r="VSF237" s="132"/>
      <c r="VSG237" s="132"/>
      <c r="VSH237" s="132"/>
      <c r="VSI237" s="132"/>
      <c r="VSJ237" s="132"/>
      <c r="VSK237" s="132"/>
      <c r="VSL237" s="132"/>
      <c r="VSM237" s="132"/>
      <c r="VSN237" s="132"/>
      <c r="VSO237" s="132"/>
      <c r="VSP237" s="132"/>
      <c r="VSQ237" s="132"/>
      <c r="VSR237" s="132"/>
      <c r="VSS237" s="132"/>
      <c r="VST237" s="132"/>
      <c r="VSU237" s="132"/>
      <c r="VSV237" s="132"/>
      <c r="VSW237" s="132"/>
      <c r="VSX237" s="132"/>
      <c r="VSY237" s="132"/>
      <c r="VSZ237" s="132"/>
      <c r="VTA237" s="132"/>
      <c r="VTB237" s="132"/>
      <c r="VTC237" s="132"/>
      <c r="VTD237" s="132"/>
      <c r="VTE237" s="132"/>
      <c r="VTF237" s="132"/>
      <c r="VTG237" s="132"/>
      <c r="VTH237" s="132"/>
      <c r="VTI237" s="132"/>
      <c r="VTJ237" s="132"/>
      <c r="VTK237" s="132"/>
      <c r="VTL237" s="132"/>
      <c r="VTM237" s="132"/>
      <c r="VTN237" s="132"/>
      <c r="VTO237" s="132"/>
      <c r="VTP237" s="132"/>
      <c r="VTQ237" s="132"/>
      <c r="VTR237" s="132"/>
      <c r="VTS237" s="132"/>
      <c r="VTT237" s="132"/>
      <c r="VTU237" s="132"/>
      <c r="VTV237" s="132"/>
      <c r="VTW237" s="132"/>
      <c r="VTX237" s="132"/>
      <c r="VTY237" s="132"/>
      <c r="VTZ237" s="132"/>
      <c r="VUA237" s="132"/>
      <c r="VUB237" s="132"/>
      <c r="VUC237" s="132"/>
      <c r="VUD237" s="132"/>
      <c r="VUE237" s="132"/>
      <c r="VUF237" s="132"/>
      <c r="VUG237" s="132"/>
      <c r="VUH237" s="132"/>
      <c r="VUI237" s="132"/>
      <c r="VUJ237" s="132"/>
      <c r="VUK237" s="132"/>
      <c r="VUL237" s="132"/>
      <c r="VUM237" s="132"/>
      <c r="VUN237" s="132"/>
      <c r="VUO237" s="132"/>
      <c r="VUP237" s="132"/>
      <c r="VUQ237" s="132"/>
      <c r="VUR237" s="132"/>
      <c r="VUS237" s="132"/>
      <c r="VUT237" s="132"/>
      <c r="VUU237" s="132"/>
      <c r="VUV237" s="132"/>
      <c r="VUW237" s="132"/>
      <c r="VUX237" s="132"/>
      <c r="VUY237" s="132"/>
      <c r="VUZ237" s="132"/>
      <c r="VVA237" s="132"/>
      <c r="VVB237" s="132"/>
      <c r="VVC237" s="132"/>
      <c r="VVD237" s="132"/>
      <c r="VVE237" s="132"/>
      <c r="VVF237" s="132"/>
      <c r="VVG237" s="132"/>
      <c r="VVH237" s="132"/>
      <c r="VVI237" s="132"/>
      <c r="VVJ237" s="132"/>
      <c r="VVK237" s="132"/>
      <c r="VVL237" s="132"/>
      <c r="VVM237" s="132"/>
      <c r="VVN237" s="132"/>
      <c r="VVO237" s="132"/>
      <c r="VVP237" s="132"/>
      <c r="VVQ237" s="132"/>
      <c r="VVR237" s="132"/>
      <c r="VVS237" s="132"/>
      <c r="VVT237" s="132"/>
      <c r="VVU237" s="132"/>
      <c r="VVV237" s="132"/>
      <c r="VVW237" s="132"/>
      <c r="VVX237" s="132"/>
      <c r="VVY237" s="132"/>
      <c r="VVZ237" s="132"/>
      <c r="VWA237" s="132"/>
      <c r="VWB237" s="132"/>
      <c r="VWC237" s="132"/>
      <c r="VWD237" s="132"/>
      <c r="VWE237" s="132"/>
      <c r="VWF237" s="132"/>
      <c r="VWG237" s="132"/>
      <c r="VWH237" s="132"/>
      <c r="VWI237" s="132"/>
      <c r="VWJ237" s="132"/>
      <c r="VWK237" s="132"/>
      <c r="VWL237" s="132"/>
      <c r="VWM237" s="132"/>
      <c r="VWN237" s="132"/>
      <c r="VWO237" s="132"/>
      <c r="VWP237" s="132"/>
      <c r="VWQ237" s="132"/>
      <c r="VWR237" s="132"/>
      <c r="VWS237" s="132"/>
      <c r="VWT237" s="132"/>
      <c r="VWU237" s="132"/>
      <c r="VWV237" s="132"/>
      <c r="VWW237" s="132"/>
      <c r="VWX237" s="132"/>
      <c r="VWY237" s="132"/>
      <c r="VWZ237" s="132"/>
      <c r="VXA237" s="132"/>
      <c r="VXB237" s="132"/>
      <c r="VXC237" s="132"/>
      <c r="VXD237" s="132"/>
      <c r="VXE237" s="132"/>
      <c r="VXF237" s="132"/>
      <c r="VXG237" s="132"/>
      <c r="VXH237" s="132"/>
      <c r="VXI237" s="132"/>
      <c r="VXJ237" s="132"/>
      <c r="VXK237" s="132"/>
      <c r="VXL237" s="132"/>
      <c r="VXM237" s="132"/>
      <c r="VXN237" s="132"/>
      <c r="VXO237" s="132"/>
      <c r="VXP237" s="132"/>
      <c r="VXQ237" s="132"/>
      <c r="VXR237" s="132"/>
      <c r="VXS237" s="132"/>
      <c r="VXT237" s="132"/>
      <c r="VXU237" s="132"/>
      <c r="VXV237" s="132"/>
      <c r="VXW237" s="132"/>
      <c r="VXX237" s="132"/>
      <c r="VXY237" s="132"/>
      <c r="VXZ237" s="132"/>
      <c r="VYA237" s="132"/>
      <c r="VYB237" s="132"/>
      <c r="VYC237" s="132"/>
      <c r="VYD237" s="132"/>
      <c r="VYE237" s="132"/>
      <c r="VYF237" s="132"/>
      <c r="VYG237" s="132"/>
      <c r="VYH237" s="132"/>
      <c r="VYI237" s="132"/>
      <c r="VYJ237" s="132"/>
      <c r="VYK237" s="132"/>
      <c r="VYL237" s="132"/>
      <c r="VYM237" s="132"/>
      <c r="VYN237" s="132"/>
      <c r="VYO237" s="132"/>
      <c r="VYP237" s="132"/>
      <c r="VYQ237" s="132"/>
      <c r="VYR237" s="132"/>
      <c r="VYS237" s="132"/>
      <c r="VYT237" s="132"/>
      <c r="VYU237" s="132"/>
      <c r="VYV237" s="132"/>
      <c r="VYW237" s="132"/>
      <c r="VYX237" s="132"/>
      <c r="VYY237" s="132"/>
      <c r="VYZ237" s="132"/>
      <c r="VZA237" s="132"/>
      <c r="VZB237" s="132"/>
      <c r="VZC237" s="132"/>
      <c r="VZD237" s="132"/>
      <c r="VZE237" s="132"/>
      <c r="VZF237" s="132"/>
      <c r="VZG237" s="132"/>
      <c r="VZH237" s="132"/>
      <c r="VZI237" s="132"/>
      <c r="VZJ237" s="132"/>
      <c r="VZK237" s="132"/>
      <c r="VZL237" s="132"/>
      <c r="VZM237" s="132"/>
      <c r="VZN237" s="132"/>
      <c r="VZO237" s="132"/>
      <c r="VZP237" s="132"/>
      <c r="VZQ237" s="132"/>
      <c r="VZR237" s="132"/>
      <c r="VZS237" s="132"/>
      <c r="VZT237" s="132"/>
      <c r="VZU237" s="132"/>
      <c r="VZV237" s="132"/>
      <c r="VZW237" s="132"/>
      <c r="VZX237" s="132"/>
      <c r="VZY237" s="132"/>
      <c r="VZZ237" s="132"/>
      <c r="WAA237" s="132"/>
      <c r="WAB237" s="132"/>
      <c r="WAC237" s="132"/>
      <c r="WAD237" s="132"/>
      <c r="WAE237" s="132"/>
      <c r="WAF237" s="132"/>
      <c r="WAG237" s="132"/>
      <c r="WAH237" s="132"/>
      <c r="WAI237" s="132"/>
      <c r="WAJ237" s="132"/>
      <c r="WAK237" s="132"/>
      <c r="WAL237" s="132"/>
      <c r="WAM237" s="132"/>
      <c r="WAN237" s="132"/>
      <c r="WAO237" s="132"/>
      <c r="WAP237" s="132"/>
      <c r="WAQ237" s="132"/>
      <c r="WAR237" s="132"/>
      <c r="WAS237" s="132"/>
      <c r="WAT237" s="132"/>
      <c r="WAU237" s="132"/>
      <c r="WAV237" s="132"/>
      <c r="WAW237" s="132"/>
      <c r="WAX237" s="132"/>
      <c r="WAY237" s="132"/>
      <c r="WAZ237" s="132"/>
      <c r="WBA237" s="132"/>
      <c r="WBB237" s="132"/>
      <c r="WBC237" s="132"/>
      <c r="WBD237" s="132"/>
      <c r="WBE237" s="132"/>
      <c r="WBF237" s="132"/>
      <c r="WBG237" s="132"/>
      <c r="WBH237" s="132"/>
      <c r="WBI237" s="132"/>
      <c r="WBJ237" s="132"/>
      <c r="WBK237" s="132"/>
      <c r="WBL237" s="132"/>
      <c r="WBM237" s="132"/>
      <c r="WBN237" s="132"/>
      <c r="WBO237" s="132"/>
      <c r="WBP237" s="132"/>
      <c r="WBQ237" s="132"/>
      <c r="WBR237" s="132"/>
      <c r="WBS237" s="132"/>
      <c r="WBT237" s="132"/>
      <c r="WBU237" s="132"/>
      <c r="WBV237" s="132"/>
      <c r="WBW237" s="132"/>
      <c r="WBX237" s="132"/>
      <c r="WBY237" s="132"/>
      <c r="WBZ237" s="132"/>
      <c r="WCA237" s="132"/>
      <c r="WCB237" s="132"/>
      <c r="WCC237" s="132"/>
      <c r="WCD237" s="132"/>
      <c r="WCE237" s="132"/>
      <c r="WCF237" s="132"/>
      <c r="WCG237" s="132"/>
      <c r="WCH237" s="132"/>
      <c r="WCI237" s="132"/>
      <c r="WCJ237" s="132"/>
      <c r="WCK237" s="132"/>
      <c r="WCL237" s="132"/>
      <c r="WCM237" s="132"/>
      <c r="WCN237" s="132"/>
      <c r="WCO237" s="132"/>
      <c r="WCP237" s="132"/>
      <c r="WCQ237" s="132"/>
      <c r="WCR237" s="132"/>
      <c r="WCS237" s="132"/>
      <c r="WCT237" s="132"/>
      <c r="WCU237" s="132"/>
      <c r="WCV237" s="132"/>
      <c r="WCW237" s="132"/>
      <c r="WCX237" s="132"/>
      <c r="WCY237" s="132"/>
      <c r="WCZ237" s="132"/>
      <c r="WDA237" s="132"/>
      <c r="WDB237" s="132"/>
      <c r="WDC237" s="132"/>
      <c r="WDD237" s="132"/>
      <c r="WDE237" s="132"/>
      <c r="WDF237" s="132"/>
      <c r="WDG237" s="132"/>
      <c r="WDH237" s="132"/>
      <c r="WDI237" s="132"/>
      <c r="WDJ237" s="132"/>
      <c r="WDK237" s="132"/>
      <c r="WDL237" s="132"/>
      <c r="WDM237" s="132"/>
      <c r="WDN237" s="132"/>
      <c r="WDO237" s="132"/>
      <c r="WDP237" s="132"/>
      <c r="WDQ237" s="132"/>
      <c r="WDR237" s="132"/>
      <c r="WDS237" s="132"/>
      <c r="WDT237" s="132"/>
      <c r="WDU237" s="132"/>
      <c r="WDV237" s="132"/>
      <c r="WDW237" s="132"/>
      <c r="WDX237" s="132"/>
      <c r="WDY237" s="132"/>
      <c r="WDZ237" s="132"/>
      <c r="WEA237" s="132"/>
      <c r="WEB237" s="132"/>
      <c r="WEC237" s="132"/>
      <c r="WED237" s="132"/>
      <c r="WEE237" s="132"/>
      <c r="WEF237" s="132"/>
      <c r="WEG237" s="132"/>
      <c r="WEH237" s="132"/>
      <c r="WEI237" s="132"/>
      <c r="WEJ237" s="132"/>
      <c r="WEK237" s="132"/>
      <c r="WEL237" s="132"/>
      <c r="WEM237" s="132"/>
      <c r="WEN237" s="132"/>
      <c r="WEO237" s="132"/>
      <c r="WEP237" s="132"/>
      <c r="WEQ237" s="132"/>
      <c r="WER237" s="132"/>
      <c r="WES237" s="132"/>
      <c r="WET237" s="132"/>
      <c r="WEU237" s="132"/>
      <c r="WEV237" s="132"/>
      <c r="WEW237" s="132"/>
      <c r="WEX237" s="132"/>
      <c r="WEY237" s="132"/>
      <c r="WEZ237" s="132"/>
      <c r="WFA237" s="132"/>
      <c r="WFB237" s="132"/>
      <c r="WFC237" s="132"/>
      <c r="WFD237" s="132"/>
      <c r="WFE237" s="132"/>
      <c r="WFF237" s="132"/>
      <c r="WFG237" s="132"/>
      <c r="WFH237" s="132"/>
      <c r="WFI237" s="132"/>
      <c r="WFJ237" s="132"/>
      <c r="WFK237" s="132"/>
      <c r="WFL237" s="132"/>
      <c r="WFM237" s="132"/>
      <c r="WFN237" s="132"/>
      <c r="WFO237" s="132"/>
      <c r="WFP237" s="132"/>
      <c r="WFQ237" s="132"/>
      <c r="WFR237" s="132"/>
      <c r="WFS237" s="132"/>
      <c r="WFT237" s="132"/>
      <c r="WFU237" s="132"/>
      <c r="WFV237" s="132"/>
      <c r="WFW237" s="132"/>
      <c r="WFX237" s="132"/>
      <c r="WFY237" s="132"/>
      <c r="WFZ237" s="132"/>
      <c r="WGA237" s="132"/>
      <c r="WGB237" s="132"/>
      <c r="WGC237" s="132"/>
      <c r="WGD237" s="132"/>
      <c r="WGE237" s="132"/>
      <c r="WGF237" s="132"/>
      <c r="WGG237" s="132"/>
      <c r="WGH237" s="132"/>
      <c r="WGI237" s="132"/>
      <c r="WGJ237" s="132"/>
      <c r="WGK237" s="132"/>
      <c r="WGL237" s="132"/>
      <c r="WGM237" s="132"/>
      <c r="WGN237" s="132"/>
      <c r="WGO237" s="132"/>
      <c r="WGP237" s="132"/>
      <c r="WGQ237" s="132"/>
      <c r="WGR237" s="132"/>
      <c r="WGS237" s="132"/>
      <c r="WGT237" s="132"/>
      <c r="WGU237" s="132"/>
      <c r="WGV237" s="132"/>
      <c r="WGW237" s="132"/>
      <c r="WGX237" s="132"/>
      <c r="WGY237" s="132"/>
      <c r="WGZ237" s="132"/>
      <c r="WHA237" s="132"/>
      <c r="WHB237" s="132"/>
      <c r="WHC237" s="132"/>
      <c r="WHD237" s="132"/>
      <c r="WHE237" s="132"/>
      <c r="WHF237" s="132"/>
      <c r="WHG237" s="132"/>
      <c r="WHH237" s="132"/>
      <c r="WHI237" s="132"/>
      <c r="WHJ237" s="132"/>
      <c r="WHK237" s="132"/>
      <c r="WHL237" s="132"/>
      <c r="WHM237" s="132"/>
      <c r="WHN237" s="132"/>
      <c r="WHO237" s="132"/>
      <c r="WHP237" s="132"/>
      <c r="WHQ237" s="132"/>
      <c r="WHR237" s="132"/>
      <c r="WHS237" s="132"/>
      <c r="WHT237" s="132"/>
      <c r="WHU237" s="132"/>
      <c r="WHV237" s="132"/>
      <c r="WHW237" s="132"/>
      <c r="WHX237" s="132"/>
      <c r="WHY237" s="132"/>
      <c r="WHZ237" s="132"/>
      <c r="WIA237" s="132"/>
      <c r="WIB237" s="132"/>
      <c r="WIC237" s="132"/>
      <c r="WID237" s="132"/>
      <c r="WIE237" s="132"/>
      <c r="WIF237" s="132"/>
      <c r="WIG237" s="132"/>
      <c r="WIH237" s="132"/>
      <c r="WII237" s="132"/>
      <c r="WIJ237" s="132"/>
      <c r="WIK237" s="132"/>
      <c r="WIL237" s="132"/>
      <c r="WIM237" s="132"/>
      <c r="WIN237" s="132"/>
      <c r="WIO237" s="132"/>
      <c r="WIP237" s="132"/>
      <c r="WIQ237" s="132"/>
      <c r="WIR237" s="132"/>
      <c r="WIS237" s="132"/>
      <c r="WIT237" s="132"/>
      <c r="WIU237" s="132"/>
      <c r="WIV237" s="132"/>
      <c r="WIW237" s="132"/>
      <c r="WIX237" s="132"/>
      <c r="WIY237" s="132"/>
      <c r="WIZ237" s="132"/>
      <c r="WJA237" s="132"/>
      <c r="WJB237" s="132"/>
      <c r="WJC237" s="132"/>
      <c r="WJD237" s="132"/>
      <c r="WJE237" s="132"/>
      <c r="WJF237" s="132"/>
      <c r="WJG237" s="132"/>
      <c r="WJH237" s="132"/>
      <c r="WJI237" s="132"/>
      <c r="WJJ237" s="132"/>
      <c r="WJK237" s="132"/>
      <c r="WJL237" s="132"/>
      <c r="WJM237" s="132"/>
      <c r="WJN237" s="132"/>
      <c r="WJO237" s="132"/>
      <c r="WJP237" s="132"/>
      <c r="WJQ237" s="132"/>
      <c r="WJR237" s="132"/>
      <c r="WJS237" s="132"/>
      <c r="WJT237" s="132"/>
      <c r="WJU237" s="132"/>
      <c r="WJV237" s="132"/>
      <c r="WJW237" s="132"/>
      <c r="WJX237" s="132"/>
      <c r="WJY237" s="132"/>
      <c r="WJZ237" s="132"/>
      <c r="WKA237" s="132"/>
      <c r="WKB237" s="132"/>
      <c r="WKC237" s="132"/>
      <c r="WKD237" s="132"/>
      <c r="WKE237" s="132"/>
      <c r="WKF237" s="132"/>
      <c r="WKG237" s="132"/>
      <c r="WKH237" s="132"/>
      <c r="WKI237" s="132"/>
      <c r="WKJ237" s="132"/>
      <c r="WKK237" s="132"/>
      <c r="WKL237" s="132"/>
      <c r="WKM237" s="132"/>
      <c r="WKN237" s="132"/>
      <c r="WKO237" s="132"/>
      <c r="WKP237" s="132"/>
      <c r="WKQ237" s="132"/>
      <c r="WKR237" s="132"/>
      <c r="WKS237" s="132"/>
      <c r="WKT237" s="132"/>
      <c r="WKU237" s="132"/>
      <c r="WKV237" s="132"/>
      <c r="WKW237" s="132"/>
      <c r="WKX237" s="132"/>
      <c r="WKY237" s="132"/>
      <c r="WKZ237" s="132"/>
      <c r="WLA237" s="132"/>
      <c r="WLB237" s="132"/>
      <c r="WLC237" s="132"/>
      <c r="WLD237" s="132"/>
      <c r="WLE237" s="132"/>
      <c r="WLF237" s="132"/>
      <c r="WLG237" s="132"/>
      <c r="WLH237" s="132"/>
      <c r="WLI237" s="132"/>
      <c r="WLJ237" s="132"/>
      <c r="WLK237" s="132"/>
      <c r="WLL237" s="132"/>
      <c r="WLM237" s="132"/>
      <c r="WLN237" s="132"/>
      <c r="WLO237" s="132"/>
      <c r="WLP237" s="132"/>
      <c r="WLQ237" s="132"/>
      <c r="WLR237" s="132"/>
      <c r="WLS237" s="132"/>
      <c r="WLT237" s="132"/>
      <c r="WLU237" s="132"/>
      <c r="WLV237" s="132"/>
      <c r="WLW237" s="132"/>
      <c r="WLX237" s="132"/>
      <c r="WLY237" s="132"/>
      <c r="WLZ237" s="132"/>
      <c r="WMA237" s="132"/>
      <c r="WMB237" s="132"/>
      <c r="WMC237" s="132"/>
      <c r="WMD237" s="132"/>
      <c r="WME237" s="132"/>
      <c r="WMF237" s="132"/>
      <c r="WMG237" s="132"/>
      <c r="WMH237" s="132"/>
      <c r="WMI237" s="132"/>
      <c r="WMJ237" s="132"/>
      <c r="WMK237" s="132"/>
      <c r="WML237" s="132"/>
      <c r="WMM237" s="132"/>
      <c r="WMN237" s="132"/>
      <c r="WMO237" s="132"/>
      <c r="WMP237" s="132"/>
      <c r="WMQ237" s="132"/>
      <c r="WMR237" s="132"/>
      <c r="WMS237" s="132"/>
      <c r="WMT237" s="132"/>
      <c r="WMU237" s="132"/>
      <c r="WMV237" s="132"/>
      <c r="WMW237" s="132"/>
      <c r="WMX237" s="132"/>
      <c r="WMY237" s="132"/>
      <c r="WMZ237" s="132"/>
      <c r="WNA237" s="132"/>
      <c r="WNB237" s="132"/>
      <c r="WNC237" s="132"/>
      <c r="WND237" s="132"/>
      <c r="WNE237" s="132"/>
      <c r="WNF237" s="132"/>
      <c r="WNG237" s="132"/>
      <c r="WNH237" s="132"/>
      <c r="WNI237" s="132"/>
      <c r="WNJ237" s="132"/>
      <c r="WNK237" s="132"/>
      <c r="WNL237" s="132"/>
      <c r="WNM237" s="132"/>
      <c r="WNN237" s="132"/>
      <c r="WNO237" s="132"/>
      <c r="WNP237" s="132"/>
      <c r="WNQ237" s="132"/>
      <c r="WNR237" s="132"/>
      <c r="WNS237" s="132"/>
      <c r="WNT237" s="132"/>
      <c r="WNU237" s="132"/>
      <c r="WNV237" s="132"/>
      <c r="WNW237" s="132"/>
      <c r="WNX237" s="132"/>
      <c r="WNY237" s="132"/>
      <c r="WNZ237" s="132"/>
      <c r="WOA237" s="132"/>
      <c r="WOB237" s="132"/>
      <c r="WOC237" s="132"/>
      <c r="WOD237" s="132"/>
      <c r="WOE237" s="132"/>
      <c r="WOF237" s="132"/>
      <c r="WOG237" s="132"/>
      <c r="WOH237" s="132"/>
      <c r="WOI237" s="132"/>
      <c r="WOJ237" s="132"/>
      <c r="WOK237" s="132"/>
      <c r="WOL237" s="132"/>
      <c r="WOM237" s="132"/>
      <c r="WON237" s="132"/>
      <c r="WOO237" s="132"/>
      <c r="WOP237" s="132"/>
      <c r="WOQ237" s="132"/>
      <c r="WOR237" s="132"/>
      <c r="WOS237" s="132"/>
      <c r="WOT237" s="132"/>
      <c r="WOU237" s="132"/>
      <c r="WOV237" s="132"/>
      <c r="WOW237" s="132"/>
      <c r="WOX237" s="132"/>
      <c r="WOY237" s="132"/>
      <c r="WOZ237" s="132"/>
      <c r="WPA237" s="132"/>
      <c r="WPB237" s="132"/>
      <c r="WPC237" s="132"/>
      <c r="WPD237" s="132"/>
      <c r="WPE237" s="132"/>
      <c r="WPF237" s="132"/>
      <c r="WPG237" s="132"/>
      <c r="WPH237" s="132"/>
      <c r="WPI237" s="132"/>
      <c r="WPJ237" s="132"/>
      <c r="WPK237" s="132"/>
      <c r="WPL237" s="132"/>
      <c r="WPM237" s="132"/>
      <c r="WPN237" s="132"/>
      <c r="WPO237" s="132"/>
      <c r="WPP237" s="132"/>
      <c r="WPQ237" s="132"/>
      <c r="WPR237" s="132"/>
      <c r="WPS237" s="132"/>
      <c r="WPT237" s="132"/>
      <c r="WPU237" s="132"/>
      <c r="WPV237" s="132"/>
      <c r="WPW237" s="132"/>
      <c r="WPX237" s="132"/>
      <c r="WPY237" s="132"/>
      <c r="WPZ237" s="132"/>
      <c r="WQA237" s="132"/>
      <c r="WQB237" s="132"/>
      <c r="WQC237" s="132"/>
      <c r="WQD237" s="132"/>
      <c r="WQE237" s="132"/>
      <c r="WQF237" s="132"/>
      <c r="WQG237" s="132"/>
      <c r="WQH237" s="132"/>
      <c r="WQI237" s="132"/>
      <c r="WQJ237" s="132"/>
      <c r="WQK237" s="132"/>
      <c r="WQL237" s="132"/>
      <c r="WQM237" s="132"/>
      <c r="WQN237" s="132"/>
      <c r="WQO237" s="132"/>
      <c r="WQP237" s="132"/>
      <c r="WQQ237" s="132"/>
      <c r="WQR237" s="132"/>
      <c r="WQS237" s="132"/>
      <c r="WQT237" s="132"/>
      <c r="WQU237" s="132"/>
      <c r="WQV237" s="132"/>
      <c r="WQW237" s="132"/>
      <c r="WQX237" s="132"/>
      <c r="WQY237" s="132"/>
      <c r="WQZ237" s="132"/>
      <c r="WRA237" s="132"/>
      <c r="WRB237" s="132"/>
      <c r="WRC237" s="132"/>
      <c r="WRD237" s="132"/>
      <c r="WRE237" s="132"/>
      <c r="WRF237" s="132"/>
      <c r="WRG237" s="132"/>
      <c r="WRH237" s="132"/>
      <c r="WRI237" s="132"/>
      <c r="WRJ237" s="132"/>
      <c r="WRK237" s="132"/>
      <c r="WRL237" s="132"/>
      <c r="WRM237" s="132"/>
      <c r="WRN237" s="132"/>
      <c r="WRO237" s="132"/>
      <c r="WRP237" s="132"/>
      <c r="WRQ237" s="132"/>
      <c r="WRR237" s="132"/>
      <c r="WRS237" s="132"/>
      <c r="WRT237" s="132"/>
      <c r="WRU237" s="132"/>
      <c r="WRV237" s="132"/>
      <c r="WRW237" s="132"/>
      <c r="WRX237" s="132"/>
      <c r="WRY237" s="132"/>
      <c r="WRZ237" s="132"/>
      <c r="WSA237" s="132"/>
      <c r="WSB237" s="132"/>
      <c r="WSC237" s="132"/>
      <c r="WSD237" s="132"/>
      <c r="WSE237" s="132"/>
      <c r="WSF237" s="132"/>
      <c r="WSG237" s="132"/>
      <c r="WSH237" s="132"/>
      <c r="WSI237" s="132"/>
      <c r="WSJ237" s="132"/>
      <c r="WSK237" s="132"/>
      <c r="WSL237" s="132"/>
      <c r="WSM237" s="132"/>
      <c r="WSN237" s="132"/>
      <c r="WSO237" s="132"/>
      <c r="WSP237" s="132"/>
      <c r="WSQ237" s="132"/>
      <c r="WSR237" s="132"/>
      <c r="WSS237" s="132"/>
      <c r="WST237" s="132"/>
      <c r="WSU237" s="132"/>
      <c r="WSV237" s="132"/>
      <c r="WSW237" s="132"/>
      <c r="WSX237" s="132"/>
      <c r="WSY237" s="132"/>
      <c r="WSZ237" s="132"/>
      <c r="WTA237" s="132"/>
      <c r="WTB237" s="132"/>
      <c r="WTC237" s="132"/>
      <c r="WTD237" s="132"/>
      <c r="WTE237" s="132"/>
      <c r="WTF237" s="132"/>
      <c r="WTG237" s="132"/>
      <c r="WTH237" s="132"/>
      <c r="WTI237" s="132"/>
      <c r="WTJ237" s="132"/>
      <c r="WTK237" s="132"/>
      <c r="WTL237" s="132"/>
      <c r="WTM237" s="132"/>
      <c r="WTN237" s="132"/>
      <c r="WTO237" s="132"/>
      <c r="WTP237" s="132"/>
      <c r="WTQ237" s="132"/>
      <c r="WTR237" s="132"/>
      <c r="WTS237" s="132"/>
      <c r="WTT237" s="132"/>
      <c r="WTU237" s="132"/>
      <c r="WTV237" s="132"/>
      <c r="WTW237" s="132"/>
      <c r="WTX237" s="132"/>
      <c r="WTY237" s="132"/>
      <c r="WTZ237" s="132"/>
      <c r="WUA237" s="132"/>
      <c r="WUB237" s="132"/>
      <c r="WUC237" s="132"/>
      <c r="WUD237" s="132"/>
      <c r="WUE237" s="132"/>
      <c r="WUF237" s="132"/>
      <c r="WUG237" s="132"/>
      <c r="WUH237" s="132"/>
      <c r="WUI237" s="132"/>
      <c r="WUJ237" s="132"/>
      <c r="WUK237" s="132"/>
      <c r="WUL237" s="132"/>
      <c r="WUM237" s="132"/>
      <c r="WUN237" s="132"/>
      <c r="WUO237" s="132"/>
      <c r="WUP237" s="132"/>
      <c r="WUQ237" s="132"/>
      <c r="WUR237" s="132"/>
      <c r="WUS237" s="132"/>
      <c r="WUT237" s="132"/>
      <c r="WUU237" s="132"/>
      <c r="WUV237" s="132"/>
      <c r="WUW237" s="132"/>
      <c r="WUX237" s="132"/>
      <c r="WUY237" s="132"/>
      <c r="WUZ237" s="132"/>
      <c r="WVA237" s="132"/>
      <c r="WVB237" s="132"/>
      <c r="WVC237" s="132"/>
      <c r="WVD237" s="132"/>
      <c r="WVE237" s="132"/>
      <c r="WVF237" s="132"/>
      <c r="WVG237" s="132"/>
      <c r="WVH237" s="132"/>
      <c r="WVI237" s="132"/>
      <c r="WVJ237" s="132"/>
      <c r="WVK237" s="132"/>
      <c r="WVL237" s="132"/>
      <c r="WVM237" s="132"/>
      <c r="WVN237" s="132"/>
      <c r="WVO237" s="132"/>
      <c r="WVP237" s="132"/>
      <c r="WVQ237" s="132"/>
      <c r="WVR237" s="132"/>
      <c r="WVS237" s="132"/>
    </row>
    <row r="238" spans="1:16139" s="132" customFormat="1" ht="53.25" customHeight="1">
      <c r="A238" s="127">
        <v>7729314745</v>
      </c>
      <c r="B238" s="90" t="s">
        <v>278</v>
      </c>
      <c r="C238" s="90" t="s">
        <v>156</v>
      </c>
      <c r="D238" s="90" t="s">
        <v>286</v>
      </c>
      <c r="E238" s="90"/>
      <c r="F238" s="90"/>
      <c r="G238" s="91">
        <f>'2023'!G248</f>
        <v>100.062</v>
      </c>
      <c r="H238" s="91">
        <f>'2023'!H248</f>
        <v>66.707999999999998</v>
      </c>
      <c r="I238" s="91">
        <f>'2023'!I248</f>
        <v>33.353999999999999</v>
      </c>
      <c r="J238" s="91">
        <f>'2023'!J248</f>
        <v>100.143</v>
      </c>
      <c r="K238" s="91">
        <f t="shared" si="61"/>
        <v>300.26699999999994</v>
      </c>
      <c r="L238" s="129">
        <v>11245.73750168</v>
      </c>
      <c r="M238" s="92">
        <v>12526.192761772279</v>
      </c>
      <c r="N238" s="129">
        <f>'2024'!N238</f>
        <v>1980</v>
      </c>
      <c r="O238" s="92">
        <f t="shared" si="66"/>
        <v>2059.2000000000003</v>
      </c>
      <c r="P238" s="93">
        <f t="shared" si="62"/>
        <v>927148.2258931041</v>
      </c>
      <c r="Q238" s="93">
        <f t="shared" si="63"/>
        <v>618098.81726206944</v>
      </c>
      <c r="R238" s="93">
        <f t="shared" si="63"/>
        <v>349116.07657615258</v>
      </c>
      <c r="S238" s="93">
        <f t="shared" si="64"/>
        <v>1048196.0561421614</v>
      </c>
      <c r="T238" s="93">
        <f t="shared" si="65"/>
        <v>2942559.1758734873</v>
      </c>
      <c r="U238" s="133"/>
      <c r="V238" s="131"/>
      <c r="W238" s="131"/>
      <c r="X238" s="95"/>
      <c r="Y238" s="95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34"/>
      <c r="CO238" s="134"/>
      <c r="CP238" s="134"/>
      <c r="CQ238" s="134"/>
      <c r="CR238" s="134"/>
      <c r="CS238" s="134"/>
      <c r="CT238" s="134"/>
      <c r="CU238" s="134"/>
      <c r="CV238" s="134"/>
      <c r="CW238" s="134"/>
      <c r="CX238" s="134"/>
      <c r="CY238" s="134"/>
      <c r="CZ238" s="134"/>
      <c r="DA238" s="134"/>
      <c r="DB238" s="134"/>
      <c r="DC238" s="134"/>
      <c r="DD238" s="134"/>
      <c r="DE238" s="134"/>
      <c r="DF238" s="134"/>
      <c r="DG238" s="134"/>
      <c r="DH238" s="134"/>
      <c r="DI238" s="134"/>
      <c r="DJ238" s="134"/>
      <c r="DK238" s="134"/>
      <c r="DL238" s="134"/>
      <c r="DM238" s="134"/>
      <c r="DN238" s="134"/>
      <c r="DO238" s="134"/>
      <c r="DP238" s="134"/>
      <c r="DQ238" s="134"/>
      <c r="DR238" s="134"/>
      <c r="DS238" s="134"/>
      <c r="DT238" s="134"/>
      <c r="DU238" s="134"/>
      <c r="DV238" s="134"/>
      <c r="DW238" s="134"/>
      <c r="DX238" s="134"/>
      <c r="DY238" s="134"/>
      <c r="DZ238" s="134"/>
      <c r="EA238" s="134"/>
      <c r="EB238" s="134"/>
      <c r="EC238" s="134"/>
      <c r="ED238" s="134"/>
      <c r="EE238" s="134"/>
      <c r="EF238" s="134"/>
      <c r="EG238" s="134"/>
      <c r="EH238" s="134"/>
      <c r="EI238" s="134"/>
      <c r="EJ238" s="134"/>
      <c r="EK238" s="134"/>
      <c r="EL238" s="134"/>
      <c r="EM238" s="134"/>
      <c r="EN238" s="134"/>
      <c r="EO238" s="134"/>
      <c r="EP238" s="134"/>
      <c r="EQ238" s="134"/>
      <c r="ER238" s="134"/>
      <c r="ES238" s="134"/>
      <c r="ET238" s="134"/>
      <c r="EU238" s="134"/>
      <c r="EV238" s="134"/>
      <c r="EW238" s="134"/>
      <c r="EX238" s="134"/>
      <c r="EY238" s="134"/>
      <c r="EZ238" s="134"/>
      <c r="FA238" s="134"/>
      <c r="FB238" s="134"/>
      <c r="FC238" s="134"/>
      <c r="FD238" s="134"/>
      <c r="FE238" s="134"/>
      <c r="FF238" s="134"/>
      <c r="FG238" s="134"/>
      <c r="FH238" s="134"/>
      <c r="FI238" s="134"/>
      <c r="FJ238" s="134"/>
      <c r="FK238" s="134"/>
      <c r="FL238" s="134"/>
      <c r="FM238" s="134"/>
      <c r="FN238" s="134"/>
      <c r="FO238" s="134"/>
      <c r="FP238" s="134"/>
      <c r="FQ238" s="134"/>
      <c r="FR238" s="134"/>
      <c r="FS238" s="134"/>
      <c r="FT238" s="134"/>
      <c r="FU238" s="134"/>
      <c r="FV238" s="134"/>
      <c r="FW238" s="134"/>
      <c r="FX238" s="134"/>
      <c r="FY238" s="134"/>
      <c r="FZ238" s="134"/>
      <c r="GA238" s="134"/>
      <c r="GB238" s="134"/>
    </row>
    <row r="239" spans="1:16139" s="132" customFormat="1" ht="53.25" customHeight="1">
      <c r="A239" s="127">
        <v>7729314745</v>
      </c>
      <c r="B239" s="90" t="s">
        <v>278</v>
      </c>
      <c r="C239" s="90" t="s">
        <v>156</v>
      </c>
      <c r="D239" s="90" t="s">
        <v>280</v>
      </c>
      <c r="E239" s="90"/>
      <c r="F239" s="90"/>
      <c r="G239" s="91">
        <f>'2023'!G249</f>
        <v>490.33300000000003</v>
      </c>
      <c r="H239" s="91">
        <f>'2023'!H249</f>
        <v>289.85500000000002</v>
      </c>
      <c r="I239" s="91">
        <f>'2023'!I249</f>
        <v>0</v>
      </c>
      <c r="J239" s="91">
        <f>'2023'!J249</f>
        <v>80.25</v>
      </c>
      <c r="K239" s="91">
        <f t="shared" si="61"/>
        <v>860.4380000000001</v>
      </c>
      <c r="L239" s="129">
        <v>3814.4851598658765</v>
      </c>
      <c r="M239" s="92">
        <v>4232.7023438702736</v>
      </c>
      <c r="N239" s="129">
        <f>'2024'!N239</f>
        <v>1943.33</v>
      </c>
      <c r="O239" s="92">
        <f t="shared" si="66"/>
        <v>2021.0632000000001</v>
      </c>
      <c r="P239" s="93">
        <f t="shared" si="62"/>
        <v>917489.12300251494</v>
      </c>
      <c r="Q239" s="93">
        <f t="shared" si="63"/>
        <v>542363.67886292376</v>
      </c>
      <c r="R239" s="93">
        <f t="shared" si="63"/>
        <v>0</v>
      </c>
      <c r="S239" s="93">
        <f t="shared" si="64"/>
        <v>177484.04129558944</v>
      </c>
      <c r="T239" s="93">
        <f t="shared" si="65"/>
        <v>1637336.8431610281</v>
      </c>
      <c r="U239" s="133"/>
      <c r="V239" s="131"/>
      <c r="W239" s="131"/>
      <c r="X239" s="95"/>
      <c r="Y239" s="95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/>
      <c r="CO239" s="134"/>
      <c r="CP239" s="134"/>
      <c r="CQ239" s="134"/>
      <c r="CR239" s="134"/>
      <c r="CS239" s="134"/>
      <c r="CT239" s="134"/>
      <c r="CU239" s="134"/>
      <c r="CV239" s="134"/>
      <c r="CW239" s="134"/>
      <c r="CX239" s="134"/>
      <c r="CY239" s="134"/>
      <c r="CZ239" s="134"/>
      <c r="DA239" s="134"/>
      <c r="DB239" s="134"/>
      <c r="DC239" s="134"/>
      <c r="DD239" s="134"/>
      <c r="DE239" s="134"/>
      <c r="DF239" s="134"/>
      <c r="DG239" s="134"/>
      <c r="DH239" s="134"/>
      <c r="DI239" s="134"/>
      <c r="DJ239" s="134"/>
      <c r="DK239" s="134"/>
      <c r="DL239" s="134"/>
      <c r="DM239" s="134"/>
      <c r="DN239" s="134"/>
      <c r="DO239" s="134"/>
      <c r="DP239" s="134"/>
      <c r="DQ239" s="134"/>
      <c r="DR239" s="134"/>
      <c r="DS239" s="134"/>
      <c r="DT239" s="134"/>
      <c r="DU239" s="134"/>
      <c r="DV239" s="134"/>
      <c r="DW239" s="134"/>
      <c r="DX239" s="134"/>
      <c r="DY239" s="134"/>
      <c r="DZ239" s="134"/>
      <c r="EA239" s="134"/>
      <c r="EB239" s="134"/>
      <c r="EC239" s="134"/>
      <c r="ED239" s="134"/>
      <c r="EE239" s="134"/>
      <c r="EF239" s="134"/>
      <c r="EG239" s="134"/>
      <c r="EH239" s="134"/>
      <c r="EI239" s="134"/>
      <c r="EJ239" s="134"/>
      <c r="EK239" s="134"/>
      <c r="EL239" s="134"/>
      <c r="EM239" s="134"/>
      <c r="EN239" s="134"/>
      <c r="EO239" s="134"/>
      <c r="EP239" s="134"/>
      <c r="EQ239" s="134"/>
      <c r="ER239" s="134"/>
      <c r="ES239" s="134"/>
      <c r="ET239" s="134"/>
      <c r="EU239" s="134"/>
      <c r="EV239" s="134"/>
      <c r="EW239" s="134"/>
      <c r="EX239" s="134"/>
      <c r="EY239" s="134"/>
      <c r="EZ239" s="134"/>
      <c r="FA239" s="134"/>
      <c r="FB239" s="134"/>
      <c r="FC239" s="134"/>
      <c r="FD239" s="134"/>
      <c r="FE239" s="134"/>
      <c r="FF239" s="134"/>
      <c r="FG239" s="134"/>
      <c r="FH239" s="134"/>
      <c r="FI239" s="134"/>
      <c r="FJ239" s="134"/>
      <c r="FK239" s="134"/>
      <c r="FL239" s="134"/>
      <c r="FM239" s="134"/>
      <c r="FN239" s="134"/>
      <c r="FO239" s="134"/>
      <c r="FP239" s="134"/>
      <c r="FQ239" s="134"/>
      <c r="FR239" s="134"/>
      <c r="FS239" s="134"/>
      <c r="FT239" s="134"/>
      <c r="FU239" s="134"/>
      <c r="FV239" s="134"/>
      <c r="FW239" s="134"/>
      <c r="FX239" s="134"/>
      <c r="FY239" s="134"/>
      <c r="FZ239" s="134"/>
      <c r="GA239" s="134"/>
      <c r="GB239" s="134"/>
    </row>
    <row r="240" spans="1:16139" s="132" customFormat="1" ht="53.25" customHeight="1">
      <c r="A240" s="127">
        <v>7729314745</v>
      </c>
      <c r="B240" s="90" t="s">
        <v>278</v>
      </c>
      <c r="C240" s="90" t="s">
        <v>59</v>
      </c>
      <c r="D240" s="90" t="s">
        <v>285</v>
      </c>
      <c r="E240" s="90"/>
      <c r="F240" s="90"/>
      <c r="G240" s="91">
        <f>'2023'!G250</f>
        <v>1206.415</v>
      </c>
      <c r="H240" s="91">
        <f>'2023'!H250</f>
        <v>819.42400000000009</v>
      </c>
      <c r="I240" s="91">
        <f>'2023'!I250</f>
        <v>421.11700000000002</v>
      </c>
      <c r="J240" s="91">
        <f>'2023'!J250</f>
        <v>1203.453</v>
      </c>
      <c r="K240" s="91">
        <f t="shared" si="61"/>
        <v>3650.4090000000001</v>
      </c>
      <c r="L240" s="129">
        <v>13729.26053168</v>
      </c>
      <c r="M240" s="92">
        <v>15090.351015424139</v>
      </c>
      <c r="N240" s="129">
        <f>'2024'!N240</f>
        <v>1492.5</v>
      </c>
      <c r="O240" s="92">
        <f t="shared" si="66"/>
        <v>1552.2</v>
      </c>
      <c r="P240" s="93">
        <f t="shared" si="62"/>
        <v>14762611.456826726</v>
      </c>
      <c r="Q240" s="93">
        <f t="shared" si="63"/>
        <v>10027095.261911353</v>
      </c>
      <c r="R240" s="93">
        <f t="shared" si="63"/>
        <v>5701145.541162367</v>
      </c>
      <c r="S240" s="93">
        <f t="shared" si="64"/>
        <v>16292528.453965226</v>
      </c>
      <c r="T240" s="93">
        <f t="shared" si="65"/>
        <v>46783380.713865675</v>
      </c>
      <c r="U240" s="133"/>
      <c r="V240" s="131"/>
      <c r="W240" s="131"/>
      <c r="X240" s="95"/>
      <c r="Y240" s="95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34"/>
      <c r="CO240" s="134"/>
      <c r="CP240" s="134"/>
      <c r="CQ240" s="134"/>
      <c r="CR240" s="134"/>
      <c r="CS240" s="134"/>
      <c r="CT240" s="134"/>
      <c r="CU240" s="134"/>
      <c r="CV240" s="134"/>
      <c r="CW240" s="134"/>
      <c r="CX240" s="134"/>
      <c r="CY240" s="134"/>
      <c r="CZ240" s="134"/>
      <c r="DA240" s="134"/>
      <c r="DB240" s="134"/>
      <c r="DC240" s="134"/>
      <c r="DD240" s="134"/>
      <c r="DE240" s="134"/>
      <c r="DF240" s="134"/>
      <c r="DG240" s="134"/>
      <c r="DH240" s="134"/>
      <c r="DI240" s="134"/>
      <c r="DJ240" s="134"/>
      <c r="DK240" s="134"/>
      <c r="DL240" s="134"/>
      <c r="DM240" s="134"/>
      <c r="DN240" s="134"/>
      <c r="DO240" s="134"/>
      <c r="DP240" s="134"/>
      <c r="DQ240" s="134"/>
      <c r="DR240" s="134"/>
      <c r="DS240" s="134"/>
      <c r="DT240" s="134"/>
      <c r="DU240" s="134"/>
      <c r="DV240" s="134"/>
      <c r="DW240" s="134"/>
      <c r="DX240" s="134"/>
      <c r="DY240" s="134"/>
      <c r="DZ240" s="134"/>
      <c r="EA240" s="134"/>
      <c r="EB240" s="134"/>
      <c r="EC240" s="134"/>
      <c r="ED240" s="134"/>
      <c r="EE240" s="134"/>
      <c r="EF240" s="134"/>
      <c r="EG240" s="134"/>
      <c r="EH240" s="134"/>
      <c r="EI240" s="134"/>
      <c r="EJ240" s="134"/>
      <c r="EK240" s="134"/>
      <c r="EL240" s="134"/>
      <c r="EM240" s="134"/>
      <c r="EN240" s="134"/>
      <c r="EO240" s="134"/>
      <c r="EP240" s="134"/>
      <c r="EQ240" s="134"/>
      <c r="ER240" s="134"/>
      <c r="ES240" s="134"/>
      <c r="ET240" s="134"/>
      <c r="EU240" s="134"/>
      <c r="EV240" s="134"/>
      <c r="EW240" s="134"/>
      <c r="EX240" s="134"/>
      <c r="EY240" s="134"/>
      <c r="EZ240" s="134"/>
      <c r="FA240" s="134"/>
      <c r="FB240" s="134"/>
      <c r="FC240" s="134"/>
      <c r="FD240" s="134"/>
      <c r="FE240" s="134"/>
      <c r="FF240" s="134"/>
      <c r="FG240" s="134"/>
      <c r="FH240" s="134"/>
      <c r="FI240" s="134"/>
      <c r="FJ240" s="134"/>
      <c r="FK240" s="134"/>
      <c r="FL240" s="134"/>
      <c r="FM240" s="134"/>
      <c r="FN240" s="134"/>
      <c r="FO240" s="134"/>
      <c r="FP240" s="134"/>
      <c r="FQ240" s="134"/>
      <c r="FR240" s="134"/>
      <c r="FS240" s="134"/>
      <c r="FT240" s="134"/>
      <c r="FU240" s="134"/>
      <c r="FV240" s="134"/>
      <c r="FW240" s="134"/>
      <c r="FX240" s="134"/>
      <c r="FY240" s="134"/>
      <c r="FZ240" s="134"/>
      <c r="GA240" s="134"/>
      <c r="GB240" s="134"/>
    </row>
    <row r="241" spans="1:25" s="132" customFormat="1" ht="53.25" customHeight="1">
      <c r="A241" s="127">
        <v>7729314745</v>
      </c>
      <c r="B241" s="90" t="s">
        <v>278</v>
      </c>
      <c r="C241" s="90" t="s">
        <v>46</v>
      </c>
      <c r="D241" s="90" t="s">
        <v>282</v>
      </c>
      <c r="E241" s="90"/>
      <c r="F241" s="90"/>
      <c r="G241" s="91">
        <f>'2023'!G251</f>
        <v>268.185</v>
      </c>
      <c r="H241" s="91">
        <f>'2023'!H251</f>
        <v>172.77199999999999</v>
      </c>
      <c r="I241" s="91">
        <f>'2023'!I251</f>
        <v>84.69</v>
      </c>
      <c r="J241" s="91">
        <f>'2023'!J251</f>
        <v>266.01799999999997</v>
      </c>
      <c r="K241" s="91">
        <f t="shared" si="61"/>
        <v>791.66499999999996</v>
      </c>
      <c r="L241" s="129">
        <v>8730.1371372857484</v>
      </c>
      <c r="M241" s="92">
        <v>9535.2004221393781</v>
      </c>
      <c r="N241" s="129">
        <f>'2024'!N241</f>
        <v>1789.17</v>
      </c>
      <c r="O241" s="92">
        <f t="shared" si="66"/>
        <v>1860.7368000000001</v>
      </c>
      <c r="P241" s="93">
        <f t="shared" si="62"/>
        <v>1861463.2717129784</v>
      </c>
      <c r="Q241" s="93">
        <f t="shared" si="63"/>
        <v>1199204.7742431331</v>
      </c>
      <c r="R241" s="93">
        <f t="shared" si="63"/>
        <v>649950.32415898389</v>
      </c>
      <c r="S241" s="93">
        <f t="shared" si="64"/>
        <v>2041545.4638342727</v>
      </c>
      <c r="T241" s="93">
        <f t="shared" si="65"/>
        <v>5752163.8339493684</v>
      </c>
      <c r="U241" s="130"/>
      <c r="V241" s="131"/>
      <c r="W241" s="131"/>
      <c r="X241" s="95"/>
      <c r="Y241" s="95"/>
    </row>
    <row r="242" spans="1:25" s="132" customFormat="1" ht="53.25" customHeight="1">
      <c r="A242" s="127">
        <v>7729314745</v>
      </c>
      <c r="B242" s="90" t="s">
        <v>278</v>
      </c>
      <c r="C242" s="90" t="s">
        <v>281</v>
      </c>
      <c r="D242" s="90" t="s">
        <v>445</v>
      </c>
      <c r="E242" s="90"/>
      <c r="F242" s="90"/>
      <c r="G242" s="91">
        <f>'2023'!G252</f>
        <v>3327.8100000000004</v>
      </c>
      <c r="H242" s="91">
        <f>'2023'!H252</f>
        <v>3297.8310000000001</v>
      </c>
      <c r="I242" s="91">
        <f>'2023'!I252</f>
        <v>2982.0940000000001</v>
      </c>
      <c r="J242" s="91">
        <f>'2023'!J252</f>
        <v>2836.721</v>
      </c>
      <c r="K242" s="91">
        <f t="shared" si="61"/>
        <v>12444.456</v>
      </c>
      <c r="L242" s="129">
        <v>10869.10644509771</v>
      </c>
      <c r="M242" s="92">
        <v>11885.695750714418</v>
      </c>
      <c r="N242" s="129">
        <v>2411.9680000000003</v>
      </c>
      <c r="O242" s="92">
        <v>2508.4467200000004</v>
      </c>
      <c r="P242" s="93">
        <f t="shared" si="62"/>
        <v>28143749.888980612</v>
      </c>
      <c r="Q242" s="93">
        <f t="shared" si="63"/>
        <v>27890213.335535023</v>
      </c>
      <c r="R242" s="93">
        <f t="shared" si="63"/>
        <v>27963838.070999283</v>
      </c>
      <c r="S242" s="93">
        <f t="shared" si="64"/>
        <v>26600639.247657236</v>
      </c>
      <c r="T242" s="93">
        <f t="shared" si="65"/>
        <v>110598440.54317215</v>
      </c>
      <c r="U242" s="130"/>
      <c r="V242" s="131"/>
      <c r="W242" s="131"/>
      <c r="X242" s="95"/>
      <c r="Y242" s="95"/>
    </row>
    <row r="243" spans="1:25" s="88" customFormat="1" ht="68.25" customHeight="1">
      <c r="A243" s="200" t="s">
        <v>269</v>
      </c>
      <c r="B243" s="201"/>
      <c r="C243" s="201"/>
      <c r="D243" s="202"/>
      <c r="E243" s="103"/>
      <c r="F243" s="103"/>
      <c r="G243" s="86">
        <f>SUM(G229:G242)</f>
        <v>12198.357</v>
      </c>
      <c r="H243" s="86">
        <f>SUM(H229:H242)</f>
        <v>7830.2970000000005</v>
      </c>
      <c r="I243" s="86">
        <f>SUM(I229:I242)</f>
        <v>5176.0630000000001</v>
      </c>
      <c r="J243" s="86">
        <f>SUM(J229:J242)</f>
        <v>10544.358999999999</v>
      </c>
      <c r="K243" s="86">
        <f>SUM(K229:K242)</f>
        <v>35749.076000000001</v>
      </c>
      <c r="L243" s="86"/>
      <c r="M243" s="86"/>
      <c r="N243" s="86"/>
      <c r="O243" s="86"/>
      <c r="P243" s="87">
        <f>SUM(P229:P242)</f>
        <v>60563408.710526012</v>
      </c>
      <c r="Q243" s="87">
        <f>SUM(Q229:Q242)</f>
        <v>46595067.121028394</v>
      </c>
      <c r="R243" s="87">
        <f>SUM(R229:R242)</f>
        <v>38740965.966047823</v>
      </c>
      <c r="S243" s="87">
        <f>SUM(S229:S242)</f>
        <v>61057678.567629322</v>
      </c>
      <c r="T243" s="87">
        <f>SUM(T229:T242)</f>
        <v>206957120.36523157</v>
      </c>
      <c r="U243" s="87">
        <f>'2024'!V243</f>
        <v>19487208.590688255</v>
      </c>
      <c r="V243" s="101">
        <f>S243*0.36</f>
        <v>21980764.284346554</v>
      </c>
      <c r="W243" s="87">
        <f>T243+U243-V243</f>
        <v>204463564.67157328</v>
      </c>
      <c r="X243" s="13"/>
      <c r="Y243" s="13"/>
    </row>
    <row r="244" spans="1:25" s="88" customFormat="1" ht="69.75" customHeight="1">
      <c r="A244" s="192" t="s">
        <v>449</v>
      </c>
      <c r="B244" s="192"/>
      <c r="C244" s="192"/>
      <c r="D244" s="192"/>
      <c r="E244" s="104"/>
      <c r="F244" s="8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6">
        <f t="shared" ref="P244:W244" si="67">P243+P224</f>
        <v>2122427526.998616</v>
      </c>
      <c r="Q244" s="106">
        <f t="shared" si="67"/>
        <v>982017531.86935556</v>
      </c>
      <c r="R244" s="106">
        <f t="shared" si="67"/>
        <v>538747644.92108345</v>
      </c>
      <c r="S244" s="106">
        <f t="shared" si="67"/>
        <v>2055778989.6545699</v>
      </c>
      <c r="T244" s="106">
        <f t="shared" si="67"/>
        <v>5698971693.4436245</v>
      </c>
      <c r="U244" s="106">
        <f t="shared" si="67"/>
        <v>648705378.28070319</v>
      </c>
      <c r="V244" s="106">
        <f t="shared" si="67"/>
        <v>740049016.04016411</v>
      </c>
      <c r="W244" s="106">
        <f t="shared" si="67"/>
        <v>5607628055.684164</v>
      </c>
      <c r="X244" s="13"/>
      <c r="Y244" s="13"/>
    </row>
    <row r="245" spans="1:25" s="77" customFormat="1" ht="39" customHeight="1">
      <c r="A245" s="181" t="s">
        <v>439</v>
      </c>
      <c r="B245" s="182"/>
      <c r="C245" s="182"/>
      <c r="D245" s="183"/>
      <c r="E245" s="78"/>
      <c r="F245" s="79"/>
      <c r="G245" s="80">
        <f>G225+G243</f>
        <v>1986518.6225894599</v>
      </c>
      <c r="H245" s="80">
        <f>H225+H243</f>
        <v>908645.51019999967</v>
      </c>
      <c r="I245" s="80">
        <f>I225+I243</f>
        <v>411401.66760760028</v>
      </c>
      <c r="J245" s="80">
        <f>J225+J243</f>
        <v>1601984.455151899</v>
      </c>
      <c r="K245" s="80">
        <f>K243+K225</f>
        <v>4908550.2555489643</v>
      </c>
      <c r="L245" s="80"/>
      <c r="M245" s="80"/>
      <c r="N245" s="80"/>
      <c r="O245" s="80"/>
      <c r="P245" s="80">
        <f>P243+P225</f>
        <v>2120966820.8196523</v>
      </c>
      <c r="Q245" s="80">
        <f>Q243+Q225</f>
        <v>980991801.39681196</v>
      </c>
      <c r="R245" s="80">
        <f>R243+R225</f>
        <v>538161454.74199295</v>
      </c>
      <c r="S245" s="80">
        <f>S243+S225</f>
        <v>2054600730.8240268</v>
      </c>
      <c r="T245" s="81">
        <f>T243+T225</f>
        <v>5694720807.7824841</v>
      </c>
      <c r="U245" s="81">
        <f>'2024'!V245</f>
        <v>648305345.70188379</v>
      </c>
      <c r="V245" s="81">
        <f>V225+V243</f>
        <v>739656263.09664965</v>
      </c>
      <c r="W245" s="81">
        <f>W243+W225</f>
        <v>5603369890.3877182</v>
      </c>
    </row>
    <row r="246" spans="1:25" s="77" customFormat="1" ht="39" customHeight="1">
      <c r="A246" s="181" t="s">
        <v>437</v>
      </c>
      <c r="B246" s="182"/>
      <c r="C246" s="182"/>
      <c r="D246" s="183"/>
      <c r="E246" s="78"/>
      <c r="F246" s="79"/>
      <c r="G246" s="80">
        <f>G226</f>
        <v>64741.924500000001</v>
      </c>
      <c r="H246" s="80">
        <f t="shared" ref="H246:J246" si="68">H226</f>
        <v>56347.322499999995</v>
      </c>
      <c r="I246" s="80">
        <f t="shared" si="68"/>
        <v>50270.628499999999</v>
      </c>
      <c r="J246" s="80">
        <f t="shared" si="68"/>
        <v>58531.152499999997</v>
      </c>
      <c r="K246" s="80">
        <f>K226</f>
        <v>229891.02799999999</v>
      </c>
      <c r="L246" s="80"/>
      <c r="M246" s="80"/>
      <c r="N246" s="80"/>
      <c r="O246" s="80"/>
      <c r="P246" s="80">
        <f t="shared" ref="P246:S246" si="69">P226</f>
        <v>1460706.1789635161</v>
      </c>
      <c r="Q246" s="80">
        <f t="shared" si="69"/>
        <v>1025730.4725436465</v>
      </c>
      <c r="R246" s="80">
        <f t="shared" si="69"/>
        <v>586190.1790903412</v>
      </c>
      <c r="S246" s="80">
        <f t="shared" si="69"/>
        <v>1178258.8305433458</v>
      </c>
      <c r="T246" s="80">
        <f>T226</f>
        <v>4250885.6611408498</v>
      </c>
      <c r="U246" s="81">
        <f>'2024'!V246</f>
        <v>400032.57881939824</v>
      </c>
      <c r="V246" s="81">
        <f>V226</f>
        <v>392752.94351444859</v>
      </c>
      <c r="W246" s="81">
        <f>W226</f>
        <v>4258165.2964457991</v>
      </c>
    </row>
    <row r="247" spans="1:25" s="6" customFormat="1" ht="95.25" customHeight="1">
      <c r="A247" s="48"/>
      <c r="B247" s="49"/>
      <c r="C247" s="49"/>
      <c r="D247" s="49"/>
      <c r="E247" s="49"/>
      <c r="F247" s="49"/>
      <c r="W247" s="138"/>
    </row>
    <row r="248" spans="1:25" s="7" customFormat="1" ht="95.25" customHeight="1">
      <c r="A248" s="50"/>
      <c r="B248" s="51"/>
      <c r="C248" s="51"/>
      <c r="D248" s="51"/>
      <c r="E248" s="51"/>
      <c r="F248" s="51"/>
    </row>
    <row r="249" spans="1:25" s="1" customFormat="1" ht="67.5" hidden="1" customHeight="1">
      <c r="A249" s="52"/>
      <c r="B249" s="53"/>
      <c r="C249" s="53"/>
      <c r="D249" s="53"/>
      <c r="H249" s="180" t="s">
        <v>430</v>
      </c>
      <c r="I249" s="180"/>
      <c r="J249" s="110"/>
      <c r="K249" s="110"/>
      <c r="L249" s="111"/>
      <c r="M249" s="111"/>
      <c r="S249" s="178"/>
      <c r="T249" s="178"/>
      <c r="U249" s="2"/>
    </row>
    <row r="250" spans="1:25" s="1" customFormat="1" ht="38.25" hidden="1" customHeight="1">
      <c r="A250" s="52"/>
      <c r="B250" s="53"/>
      <c r="C250" s="53"/>
      <c r="D250" s="53"/>
      <c r="E250" s="54"/>
      <c r="H250" s="112"/>
      <c r="I250" s="113"/>
      <c r="K250" s="122"/>
      <c r="L250" s="122"/>
      <c r="M250" s="111"/>
      <c r="N250" s="111"/>
    </row>
    <row r="251" spans="1:25" s="1" customFormat="1" ht="132.75" hidden="1" customHeight="1">
      <c r="A251" s="52"/>
      <c r="B251" s="53"/>
      <c r="C251" s="53"/>
      <c r="D251" s="53"/>
      <c r="G251" s="179" t="s">
        <v>456</v>
      </c>
      <c r="H251" s="179"/>
      <c r="I251" s="179"/>
      <c r="J251" s="179"/>
      <c r="K251" s="115"/>
      <c r="L251" s="116"/>
      <c r="M251" s="117" t="s">
        <v>457</v>
      </c>
      <c r="N251" s="117"/>
    </row>
    <row r="252" spans="1:25" s="1" customFormat="1" ht="98.25" hidden="1" customHeight="1">
      <c r="A252" s="52"/>
      <c r="B252" s="53"/>
      <c r="C252" s="53"/>
      <c r="D252" s="53"/>
      <c r="E252" s="53"/>
      <c r="H252" s="118"/>
      <c r="I252" s="118"/>
      <c r="K252" s="111"/>
      <c r="L252" s="111"/>
      <c r="M252" s="111"/>
      <c r="N252" s="111"/>
    </row>
    <row r="253" spans="1:25" s="1" customFormat="1" ht="98.25" hidden="1" customHeight="1">
      <c r="A253" s="52"/>
      <c r="B253" s="53"/>
      <c r="C253" s="53"/>
      <c r="D253" s="53"/>
      <c r="G253" s="193" t="s">
        <v>431</v>
      </c>
      <c r="H253" s="193"/>
      <c r="I253" s="193"/>
      <c r="J253" s="193"/>
      <c r="K253" s="119"/>
      <c r="L253" s="119"/>
      <c r="M253" s="111" t="s">
        <v>432</v>
      </c>
      <c r="N253" s="111"/>
    </row>
    <row r="261" spans="1:6" s="6" customFormat="1" ht="12.75" customHeight="1">
      <c r="A261" s="48"/>
      <c r="B261" s="49"/>
      <c r="C261" s="49"/>
      <c r="D261" s="49"/>
      <c r="E261" s="49"/>
      <c r="F261" s="49"/>
    </row>
    <row r="262" spans="1:6" s="7" customFormat="1" ht="12.75" customHeight="1">
      <c r="A262" s="50"/>
      <c r="B262" s="51"/>
      <c r="C262" s="51"/>
      <c r="D262" s="51"/>
      <c r="E262" s="51"/>
      <c r="F262" s="51"/>
    </row>
  </sheetData>
  <autoFilter ref="A5:WVT246"/>
  <mergeCells count="31">
    <mergeCell ref="A1:W1"/>
    <mergeCell ref="A3:A4"/>
    <mergeCell ref="B3:B4"/>
    <mergeCell ref="C3:C4"/>
    <mergeCell ref="D3:D4"/>
    <mergeCell ref="E3:E4"/>
    <mergeCell ref="F3:F4"/>
    <mergeCell ref="G3:K3"/>
    <mergeCell ref="L3:M3"/>
    <mergeCell ref="N3:O3"/>
    <mergeCell ref="U3:U4"/>
    <mergeCell ref="V3:V4"/>
    <mergeCell ref="W3:W4"/>
    <mergeCell ref="P3:T3"/>
    <mergeCell ref="A6:E6"/>
    <mergeCell ref="A212:D212"/>
    <mergeCell ref="A214:D214"/>
    <mergeCell ref="A224:D224"/>
    <mergeCell ref="A225:D225"/>
    <mergeCell ref="S249:T249"/>
    <mergeCell ref="A228:D228"/>
    <mergeCell ref="A243:D243"/>
    <mergeCell ref="A7:E7"/>
    <mergeCell ref="A226:D226"/>
    <mergeCell ref="A244:D244"/>
    <mergeCell ref="G251:J251"/>
    <mergeCell ref="G253:J253"/>
    <mergeCell ref="A245:D245"/>
    <mergeCell ref="A246:D246"/>
    <mergeCell ref="A223:E223"/>
    <mergeCell ref="H249:I249"/>
  </mergeCells>
  <printOptions horizontalCentered="1" verticalCentered="1"/>
  <pageMargins left="0.19685039370078741" right="0.19685039370078741" top="0.78740157480314965" bottom="0.39370078740157483" header="0" footer="0.19685039370078741"/>
  <pageSetup paperSize="9" scale="19" fitToHeight="0" orientation="landscape" r:id="rId1"/>
  <headerFooter differentFirst="1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2023</vt:lpstr>
      <vt:lpstr>2024</vt:lpstr>
      <vt:lpstr>2025</vt:lpstr>
      <vt:lpstr>'2023'!Заголовки_для_печати</vt:lpstr>
      <vt:lpstr>'2024'!Заголовки_для_печати</vt:lpstr>
      <vt:lpstr>'2025'!Заголовки_для_печати</vt:lpstr>
      <vt:lpstr>'2023'!Область_печати</vt:lpstr>
      <vt:lpstr>'2024'!Область_печати</vt:lpstr>
      <vt:lpstr>'2025'!Область_печати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proninam</dc:creator>
  <cp:lastModifiedBy>minfin user</cp:lastModifiedBy>
  <cp:lastPrinted>2023-02-08T09:18:51Z</cp:lastPrinted>
  <dcterms:created xsi:type="dcterms:W3CDTF">2021-02-25T12:19:40Z</dcterms:created>
  <dcterms:modified xsi:type="dcterms:W3CDTF">2023-02-08T09:18:55Z</dcterms:modified>
</cp:coreProperties>
</file>