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Лист1!$19:$22</definedName>
  </definedNames>
  <calcPr calcId="125725"/>
</workbook>
</file>

<file path=xl/calcChain.xml><?xml version="1.0" encoding="utf-8"?>
<calcChain xmlns="http://schemas.openxmlformats.org/spreadsheetml/2006/main">
  <c r="N52" i="2"/>
  <c r="N49"/>
  <c r="N45"/>
  <c r="N44"/>
  <c r="N43"/>
  <c r="N42"/>
  <c r="N41"/>
  <c r="N40"/>
  <c r="N34"/>
  <c r="N33"/>
  <c r="N30"/>
  <c r="N29"/>
  <c r="P29"/>
  <c r="P51"/>
  <c r="P50"/>
  <c r="P49"/>
  <c r="P48"/>
  <c r="P47"/>
  <c r="P46"/>
  <c r="P45"/>
  <c r="P44"/>
  <c r="P43"/>
  <c r="P42"/>
  <c r="P41"/>
  <c r="P40"/>
  <c r="P34"/>
  <c r="P33"/>
  <c r="P30"/>
  <c r="J38"/>
  <c r="J37"/>
  <c r="J32"/>
  <c r="J28"/>
  <c r="I29"/>
  <c r="I28" s="1"/>
  <c r="L30"/>
  <c r="I32"/>
  <c r="L33"/>
  <c r="L37" s="1"/>
  <c r="L34"/>
  <c r="L35"/>
  <c r="I37"/>
  <c r="I38"/>
  <c r="L40"/>
  <c r="L41"/>
  <c r="L42"/>
  <c r="L43"/>
  <c r="L44"/>
  <c r="L45"/>
  <c r="L29" l="1"/>
  <c r="L28" s="1"/>
  <c r="J36"/>
  <c r="J31" s="1"/>
  <c r="J23" s="1"/>
  <c r="I36"/>
  <c r="I31" s="1"/>
  <c r="I23" s="1"/>
  <c r="L32"/>
  <c r="L38"/>
  <c r="L36" s="1"/>
  <c r="C32"/>
  <c r="P37"/>
  <c r="N37"/>
  <c r="L31" l="1"/>
  <c r="L23" s="1"/>
  <c r="N28"/>
  <c r="P32"/>
  <c r="N32"/>
  <c r="N38"/>
  <c r="N36" s="1"/>
  <c r="P28"/>
  <c r="P38"/>
  <c r="P36" s="1"/>
  <c r="C38"/>
  <c r="C37"/>
  <c r="C36" l="1"/>
  <c r="P31"/>
  <c r="P23" s="1"/>
  <c r="N31"/>
  <c r="N23" s="1"/>
  <c r="C28"/>
  <c r="C31" l="1"/>
  <c r="C23" s="1"/>
</calcChain>
</file>

<file path=xl/sharedStrings.xml><?xml version="1.0" encoding="utf-8"?>
<sst xmlns="http://schemas.openxmlformats.org/spreadsheetml/2006/main" count="88" uniqueCount="49">
  <si>
    <t>Привлечение</t>
  </si>
  <si>
    <t>Погашение</t>
  </si>
  <si>
    <t>Наименование показателя</t>
  </si>
  <si>
    <t>в том числе:</t>
  </si>
  <si>
    <t>Утверждено</t>
  </si>
  <si>
    <t>Кредиты кредитных организаций</t>
  </si>
  <si>
    <t>Государственные заимствования в валюте Российской Федерации, всего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</si>
  <si>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</si>
  <si>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</si>
  <si>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</si>
  <si>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</si>
  <si>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</si>
  <si>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</si>
  <si>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</si>
  <si>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</si>
  <si>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</si>
  <si>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</si>
  <si>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</si>
  <si>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</si>
  <si>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</si>
  <si>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</si>
  <si>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</si>
  <si>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</si>
  <si>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</si>
  <si>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</si>
  <si>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</si>
  <si>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</si>
  <si>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</si>
  <si>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</si>
  <si>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</si>
  <si>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</si>
  <si>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</si>
  <si>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2026 год</t>
  </si>
  <si>
    <t>2037 год</t>
  </si>
  <si>
    <t>2027 год</t>
  </si>
  <si>
    <t>2039 год</t>
  </si>
  <si>
    <t>2028 год</t>
  </si>
  <si>
    <t>2040 год</t>
  </si>
  <si>
    <t>Предельный срок погашения</t>
  </si>
  <si>
    <t>Сумма, рублей</t>
  </si>
  <si>
    <t xml:space="preserve"> ПРОГРАММА </t>
  </si>
  <si>
    <t xml:space="preserve"> государственных внутренних заимствований Архангельской области на 2023 год и на плановый период 2024 и 2025 годов</t>
  </si>
  <si>
    <t xml:space="preserve"> к областному закону</t>
  </si>
  <si>
    <t xml:space="preserve">Таблица № 1 </t>
  </si>
  <si>
    <t>«Приложение № 20</t>
  </si>
  <si>
    <t>от 20 декабря 2022 г.</t>
  </si>
  <si>
    <t>№ 655-40-ОЗ</t>
  </si>
  <si>
    <t>»</t>
  </si>
  <si>
    <t>Приложение № 13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</si>
</sst>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10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8" xfId="0" quotePrefix="1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right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Fill="1" applyBorder="1" applyAlignment="1">
      <alignment vertical="center"/>
    </xf>
    <xf numFmtId="164" fontId="0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9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11" xfId="0" quotePrefix="1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5" fontId="0" fillId="2" borderId="8" xfId="0" applyNumberFormat="1" applyFont="1" applyFill="1" applyBorder="1" applyAlignment="1">
      <alignment horizontal="center" vertical="center"/>
    </xf>
    <xf numFmtId="43" fontId="7" fillId="0" borderId="7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right" vertical="center"/>
    </xf>
    <xf numFmtId="165" fontId="7" fillId="2" borderId="8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4"/>
    </xf>
    <xf numFmtId="0" fontId="0" fillId="0" borderId="2" xfId="0" applyFont="1" applyFill="1" applyBorder="1" applyAlignment="1">
      <alignment horizontal="left" vertical="center" wrapText="1" indent="4"/>
    </xf>
    <xf numFmtId="0" fontId="0" fillId="0" borderId="17" xfId="0" applyFont="1" applyFill="1" applyBorder="1" applyAlignment="1">
      <alignment horizontal="left" vertical="center" wrapText="1" indent="4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horizontal="center" vertical="center"/>
    </xf>
    <xf numFmtId="165" fontId="7" fillId="0" borderId="21" xfId="0" quotePrefix="1" applyNumberFormat="1" applyFont="1" applyFill="1" applyBorder="1" applyAlignment="1">
      <alignment horizontal="center" vertical="center"/>
    </xf>
    <xf numFmtId="165" fontId="0" fillId="0" borderId="22" xfId="0" quotePrefix="1" applyNumberFormat="1" applyFont="1" applyFill="1" applyBorder="1" applyAlignment="1">
      <alignment horizontal="center" vertical="center"/>
    </xf>
    <xf numFmtId="165" fontId="0" fillId="0" borderId="23" xfId="0" quotePrefix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3" fontId="7" fillId="0" borderId="24" xfId="0" applyNumberFormat="1" applyFont="1" applyFill="1" applyBorder="1" applyAlignment="1">
      <alignment horizontal="center" vertical="center"/>
    </xf>
    <xf numFmtId="43" fontId="7" fillId="0" borderId="25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65" fontId="7" fillId="0" borderId="26" xfId="0" quotePrefix="1" applyNumberFormat="1" applyFont="1" applyFill="1" applyBorder="1" applyAlignment="1">
      <alignment horizontal="center" vertical="center"/>
    </xf>
    <xf numFmtId="165" fontId="0" fillId="0" borderId="26" xfId="0" quotePrefix="1" applyNumberFormat="1" applyFont="1" applyFill="1" applyBorder="1" applyAlignment="1">
      <alignment horizontal="center" vertical="center"/>
    </xf>
    <xf numFmtId="165" fontId="7" fillId="0" borderId="27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right" vertical="center"/>
    </xf>
    <xf numFmtId="165" fontId="0" fillId="0" borderId="15" xfId="0" applyNumberFormat="1" applyFont="1" applyFill="1" applyBorder="1" applyAlignment="1">
      <alignment horizontal="right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27" xfId="0" applyNumberFormat="1" applyFill="1" applyBorder="1" applyAlignment="1">
      <alignment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43" fontId="7" fillId="0" borderId="29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7" fillId="0" borderId="30" xfId="0" quotePrefix="1" applyNumberFormat="1" applyFont="1" applyFill="1" applyBorder="1" applyAlignment="1">
      <alignment horizontal="center" vertical="center"/>
    </xf>
    <xf numFmtId="165" fontId="0" fillId="0" borderId="30" xfId="0" quotePrefix="1" applyNumberFormat="1" applyFont="1" applyFill="1" applyBorder="1" applyAlignment="1">
      <alignment horizontal="center" vertical="center"/>
    </xf>
    <xf numFmtId="165" fontId="7" fillId="0" borderId="31" xfId="0" applyNumberFormat="1" applyFont="1" applyFill="1" applyBorder="1" applyAlignment="1">
      <alignment horizontal="center" vertical="center"/>
    </xf>
    <xf numFmtId="165" fontId="0" fillId="2" borderId="31" xfId="0" applyNumberFormat="1" applyFont="1" applyFill="1" applyBorder="1" applyAlignment="1">
      <alignment horizontal="center" vertical="center"/>
    </xf>
    <xf numFmtId="165" fontId="7" fillId="2" borderId="31" xfId="0" applyNumberFormat="1" applyFont="1" applyFill="1" applyBorder="1" applyAlignment="1">
      <alignment horizontal="right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right" vertical="center"/>
    </xf>
    <xf numFmtId="165" fontId="0" fillId="0" borderId="31" xfId="0" applyNumberFormat="1" applyFill="1" applyBorder="1" applyAlignment="1">
      <alignment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7" fillId="2" borderId="14" xfId="0" quotePrefix="1" applyNumberFormat="1" applyFont="1" applyFill="1" applyBorder="1" applyAlignment="1">
      <alignment horizontal="center" vertical="center"/>
    </xf>
    <xf numFmtId="0" fontId="0" fillId="2" borderId="14" xfId="0" quotePrefix="1" applyNumberFormat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27" xfId="0" applyNumberFormat="1" applyFont="1" applyFill="1" applyBorder="1" applyAlignment="1">
      <alignment horizontal="center" vertical="center"/>
    </xf>
    <xf numFmtId="0" fontId="7" fillId="2" borderId="26" xfId="0" quotePrefix="1" applyNumberFormat="1" applyFont="1" applyFill="1" applyBorder="1" applyAlignment="1">
      <alignment horizontal="center" vertical="center"/>
    </xf>
    <xf numFmtId="0" fontId="0" fillId="2" borderId="26" xfId="0" quotePrefix="1" applyNumberFormat="1" applyFon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164" fontId="0" fillId="0" borderId="33" xfId="0" applyNumberFormat="1" applyFont="1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 vertical="center"/>
    </xf>
    <xf numFmtId="164" fontId="0" fillId="2" borderId="31" xfId="0" applyNumberFormat="1" applyFon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5" fontId="0" fillId="0" borderId="31" xfId="0" quotePrefix="1" applyNumberFormat="1" applyFont="1" applyFill="1" applyBorder="1" applyAlignment="1">
      <alignment horizontal="center" vertical="center"/>
    </xf>
    <xf numFmtId="165" fontId="0" fillId="0" borderId="36" xfId="0" quotePrefix="1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7" fillId="0" borderId="14" xfId="0" quotePrefix="1" applyNumberFormat="1" applyFont="1" applyFill="1" applyBorder="1" applyAlignment="1">
      <alignment horizontal="center" vertical="center"/>
    </xf>
    <xf numFmtId="165" fontId="0" fillId="0" borderId="14" xfId="0" quotePrefix="1" applyNumberFormat="1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vertical="center"/>
    </xf>
    <xf numFmtId="165" fontId="0" fillId="0" borderId="15" xfId="0" quotePrefix="1" applyNumberFormat="1" applyFont="1" applyFill="1" applyBorder="1" applyAlignment="1">
      <alignment horizontal="center" vertical="center"/>
    </xf>
    <xf numFmtId="165" fontId="0" fillId="0" borderId="16" xfId="0" quotePrefix="1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43" fontId="7" fillId="0" borderId="39" xfId="0" applyNumberFormat="1" applyFont="1" applyFill="1" applyBorder="1" applyAlignment="1">
      <alignment horizontal="center" vertical="center"/>
    </xf>
    <xf numFmtId="0" fontId="0" fillId="0" borderId="40" xfId="0" quotePrefix="1" applyNumberFormat="1" applyFont="1" applyFill="1" applyBorder="1" applyAlignment="1">
      <alignment horizontal="center" vertical="center"/>
    </xf>
    <xf numFmtId="0" fontId="7" fillId="0" borderId="40" xfId="0" quotePrefix="1" applyNumberFormat="1" applyFont="1" applyFill="1" applyBorder="1" applyAlignment="1">
      <alignment horizontal="center" vertical="center"/>
    </xf>
    <xf numFmtId="165" fontId="7" fillId="0" borderId="41" xfId="0" applyNumberFormat="1" applyFont="1" applyFill="1" applyBorder="1" applyAlignment="1">
      <alignment horizontal="center" vertical="center"/>
    </xf>
    <xf numFmtId="164" fontId="0" fillId="2" borderId="41" xfId="0" applyNumberFormat="1" applyFill="1" applyBorder="1" applyAlignment="1">
      <alignment horizontal="center" vertical="center"/>
    </xf>
    <xf numFmtId="165" fontId="7" fillId="2" borderId="41" xfId="0" applyNumberFormat="1" applyFont="1" applyFill="1" applyBorder="1" applyAlignment="1">
      <alignment horizontal="right" vertical="center"/>
    </xf>
    <xf numFmtId="165" fontId="0" fillId="2" borderId="41" xfId="0" applyNumberFormat="1" applyFont="1" applyFill="1" applyBorder="1" applyAlignment="1">
      <alignment horizontal="center" vertical="center"/>
    </xf>
    <xf numFmtId="165" fontId="0" fillId="0" borderId="41" xfId="0" applyNumberFormat="1" applyFont="1" applyFill="1" applyBorder="1" applyAlignment="1">
      <alignment horizontal="right" vertical="center"/>
    </xf>
    <xf numFmtId="165" fontId="0" fillId="0" borderId="41" xfId="0" applyNumberFormat="1" applyFont="1" applyFill="1" applyBorder="1" applyAlignment="1">
      <alignment horizontal="center" vertical="center"/>
    </xf>
    <xf numFmtId="164" fontId="0" fillId="0" borderId="41" xfId="0" applyNumberFormat="1" applyFont="1" applyFill="1" applyBorder="1" applyAlignment="1">
      <alignment horizontal="center" vertical="center"/>
    </xf>
    <xf numFmtId="164" fontId="0" fillId="0" borderId="42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7" fillId="0" borderId="40" xfId="0" applyNumberFormat="1" applyFont="1" applyFill="1" applyBorder="1" applyAlignment="1">
      <alignment horizontal="center" vertical="center"/>
    </xf>
    <xf numFmtId="165" fontId="7" fillId="0" borderId="40" xfId="0" quotePrefix="1" applyNumberFormat="1" applyFont="1" applyFill="1" applyBorder="1" applyAlignment="1">
      <alignment horizontal="center" vertical="center"/>
    </xf>
    <xf numFmtId="165" fontId="0" fillId="0" borderId="41" xfId="0" quotePrefix="1" applyNumberFormat="1" applyFont="1" applyFill="1" applyBorder="1" applyAlignment="1">
      <alignment horizontal="center" vertical="center"/>
    </xf>
    <xf numFmtId="165" fontId="0" fillId="0" borderId="37" xfId="0" quotePrefix="1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0" fontId="0" fillId="0" borderId="11" xfId="0" quotePrefix="1" applyNumberFormat="1" applyFont="1" applyFill="1" applyBorder="1" applyAlignment="1">
      <alignment horizontal="center" vertical="center"/>
    </xf>
    <xf numFmtId="0" fontId="7" fillId="0" borderId="11" xfId="0" quotePrefix="1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5" fontId="0" fillId="0" borderId="40" xfId="0" applyNumberFormat="1" applyFon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5" fontId="0" fillId="0" borderId="40" xfId="0" quotePrefix="1" applyNumberFormat="1" applyFont="1" applyFill="1" applyBorder="1" applyAlignment="1">
      <alignment horizontal="center" vertical="center"/>
    </xf>
    <xf numFmtId="164" fontId="0" fillId="2" borderId="41" xfId="0" applyNumberFormat="1" applyFont="1" applyFill="1" applyBorder="1" applyAlignment="1">
      <alignment horizontal="center" vertical="center"/>
    </xf>
    <xf numFmtId="0" fontId="7" fillId="2" borderId="40" xfId="0" quotePrefix="1" applyNumberFormat="1" applyFont="1" applyFill="1" applyBorder="1" applyAlignment="1">
      <alignment horizontal="center" vertical="center"/>
    </xf>
    <xf numFmtId="0" fontId="0" fillId="2" borderId="40" xfId="0" quotePrefix="1" applyNumberFormat="1" applyFont="1" applyFill="1" applyBorder="1" applyAlignment="1">
      <alignment horizontal="center" vertical="center"/>
    </xf>
    <xf numFmtId="165" fontId="0" fillId="0" borderId="41" xfId="0" applyNumberFormat="1" applyFill="1" applyBorder="1" applyAlignment="1">
      <alignment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right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37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" fontId="7" fillId="2" borderId="30" xfId="0" quotePrefix="1" applyNumberFormat="1" applyFont="1" applyFill="1" applyBorder="1" applyAlignment="1">
      <alignment horizontal="center" vertical="center"/>
    </xf>
    <xf numFmtId="4" fontId="0" fillId="2" borderId="30" xfId="0" quotePrefix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5" fontId="0" fillId="0" borderId="41" xfId="0" applyNumberForma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B1" zoomScaleNormal="100" zoomScaleSheetLayoutView="67" workbookViewId="0">
      <selection activeCell="V15" sqref="V15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19.140625" style="1" hidden="1" customWidth="1"/>
    <col min="4" max="4" width="11.42578125" style="1" hidden="1" customWidth="1"/>
    <col min="5" max="5" width="19.7109375" style="1" hidden="1" customWidth="1"/>
    <col min="6" max="6" width="11.7109375" style="1" hidden="1" customWidth="1"/>
    <col min="7" max="7" width="19" style="1" hidden="1" customWidth="1"/>
    <col min="8" max="8" width="11.85546875" style="1" hidden="1" customWidth="1"/>
    <col min="9" max="9" width="19.28515625" style="1" hidden="1" customWidth="1"/>
    <col min="10" max="10" width="18.7109375" style="1" hidden="1" customWidth="1"/>
    <col min="11" max="11" width="12.5703125" style="1" hidden="1" customWidth="1"/>
    <col min="12" max="12" width="19.42578125" style="1" customWidth="1"/>
    <col min="13" max="13" width="12" style="1" customWidth="1"/>
    <col min="14" max="14" width="19" style="1" customWidth="1"/>
    <col min="15" max="15" width="11.5703125" style="1" customWidth="1"/>
    <col min="16" max="16" width="19.5703125" style="1" customWidth="1"/>
    <col min="17" max="17" width="11.7109375" style="1" customWidth="1"/>
    <col min="18" max="18" width="2" style="1" customWidth="1"/>
    <col min="19" max="16384" width="9.140625" style="1"/>
  </cols>
  <sheetData>
    <row r="1" spans="2:17" ht="15">
      <c r="P1" s="145" t="s">
        <v>48</v>
      </c>
      <c r="Q1" s="145"/>
    </row>
    <row r="2" spans="2:17" ht="15">
      <c r="P2" s="145" t="s">
        <v>42</v>
      </c>
      <c r="Q2" s="145"/>
    </row>
    <row r="3" spans="2:17" ht="15">
      <c r="P3" s="137"/>
      <c r="Q3" s="137"/>
    </row>
    <row r="4" spans="2:17" ht="15">
      <c r="P4" s="137"/>
      <c r="Q4" s="137"/>
    </row>
    <row r="5" spans="2:17" ht="15">
      <c r="P5" s="137"/>
      <c r="Q5" s="137"/>
    </row>
    <row r="6" spans="2:17" ht="15">
      <c r="P6" s="137"/>
      <c r="Q6" s="137"/>
    </row>
    <row r="7" spans="2:17" ht="15">
      <c r="P7" s="144" t="s">
        <v>44</v>
      </c>
      <c r="Q7" s="144"/>
    </row>
    <row r="8" spans="2:17" ht="15">
      <c r="P8" s="144" t="s">
        <v>42</v>
      </c>
      <c r="Q8" s="144"/>
    </row>
    <row r="9" spans="2:17" ht="15">
      <c r="P9" s="144" t="s">
        <v>45</v>
      </c>
      <c r="Q9" s="144"/>
    </row>
    <row r="10" spans="2:17" ht="15">
      <c r="P10" s="144" t="s">
        <v>46</v>
      </c>
      <c r="Q10" s="144"/>
    </row>
    <row r="11" spans="2:17" ht="15">
      <c r="P11" s="139"/>
      <c r="Q11" s="138"/>
    </row>
    <row r="12" spans="2:17" ht="15">
      <c r="P12" s="145" t="s">
        <v>43</v>
      </c>
      <c r="Q12" s="145"/>
    </row>
    <row r="16" spans="2:17" ht="19.5" customHeight="1">
      <c r="B16" s="153" t="s">
        <v>40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</row>
    <row r="17" spans="1:17" ht="22.5" customHeight="1">
      <c r="B17" s="156" t="s">
        <v>41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</row>
    <row r="18" spans="1:17" ht="14.25" customHeight="1">
      <c r="B18" s="2"/>
      <c r="C18" s="134"/>
      <c r="D18" s="3"/>
      <c r="E18" s="3"/>
      <c r="F18" s="3"/>
      <c r="G18" s="3"/>
      <c r="H18" s="134"/>
      <c r="I18" s="3"/>
      <c r="J18" s="3"/>
      <c r="K18" s="3"/>
      <c r="L18" s="134"/>
      <c r="M18" s="4"/>
      <c r="N18" s="4"/>
      <c r="O18" s="4"/>
      <c r="P18" s="4"/>
    </row>
    <row r="19" spans="1:17" ht="21.75" customHeight="1">
      <c r="B19" s="147" t="s">
        <v>2</v>
      </c>
      <c r="C19" s="146" t="s">
        <v>7</v>
      </c>
      <c r="D19" s="146"/>
      <c r="E19" s="154" t="s">
        <v>8</v>
      </c>
      <c r="F19" s="155"/>
      <c r="G19" s="154" t="s">
        <v>9</v>
      </c>
      <c r="H19" s="155"/>
      <c r="I19" s="45" t="s">
        <v>7</v>
      </c>
      <c r="J19" s="88" t="s">
        <v>8</v>
      </c>
      <c r="K19" s="46" t="s">
        <v>9</v>
      </c>
      <c r="L19" s="146" t="s">
        <v>7</v>
      </c>
      <c r="M19" s="146"/>
      <c r="N19" s="146" t="s">
        <v>8</v>
      </c>
      <c r="O19" s="146"/>
      <c r="P19" s="146" t="s">
        <v>9</v>
      </c>
      <c r="Q19" s="146"/>
    </row>
    <row r="20" spans="1:17" ht="43.5" customHeight="1">
      <c r="B20" s="148"/>
      <c r="C20" s="87" t="s">
        <v>39</v>
      </c>
      <c r="D20" s="46" t="s">
        <v>38</v>
      </c>
      <c r="E20" s="87" t="s">
        <v>39</v>
      </c>
      <c r="F20" s="46" t="s">
        <v>38</v>
      </c>
      <c r="G20" s="87" t="s">
        <v>39</v>
      </c>
      <c r="H20" s="46" t="s">
        <v>38</v>
      </c>
      <c r="I20" s="87" t="s">
        <v>39</v>
      </c>
      <c r="J20" s="87" t="s">
        <v>39</v>
      </c>
      <c r="K20" s="46" t="s">
        <v>39</v>
      </c>
      <c r="L20" s="87" t="s">
        <v>39</v>
      </c>
      <c r="M20" s="46" t="s">
        <v>38</v>
      </c>
      <c r="N20" s="45" t="s">
        <v>39</v>
      </c>
      <c r="O20" s="46" t="s">
        <v>38</v>
      </c>
      <c r="P20" s="87" t="s">
        <v>39</v>
      </c>
      <c r="Q20" s="46" t="s">
        <v>38</v>
      </c>
    </row>
    <row r="21" spans="1:17" ht="27" hidden="1" customHeight="1">
      <c r="A21" s="5"/>
      <c r="B21" s="149"/>
      <c r="C21" s="150" t="s">
        <v>4</v>
      </c>
      <c r="D21" s="151"/>
      <c r="E21" s="151"/>
      <c r="F21" s="151"/>
      <c r="G21" s="151"/>
      <c r="H21" s="151"/>
      <c r="I21" s="151"/>
      <c r="J21" s="151"/>
      <c r="K21" s="151"/>
      <c r="L21" s="152"/>
      <c r="M21" s="151"/>
      <c r="N21" s="152"/>
      <c r="O21" s="141"/>
      <c r="P21" s="141"/>
    </row>
    <row r="22" spans="1:17" s="9" customFormat="1" ht="12.75" customHeight="1">
      <c r="A22" s="6"/>
      <c r="B22" s="7">
        <v>1</v>
      </c>
      <c r="C22" s="8">
        <v>2</v>
      </c>
      <c r="D22" s="24">
        <v>3</v>
      </c>
      <c r="E22" s="41">
        <v>4</v>
      </c>
      <c r="F22" s="24">
        <v>5</v>
      </c>
      <c r="G22" s="41">
        <v>6</v>
      </c>
      <c r="H22" s="24">
        <v>7</v>
      </c>
      <c r="I22" s="89">
        <v>8</v>
      </c>
      <c r="J22" s="142">
        <v>9</v>
      </c>
      <c r="K22" s="24">
        <v>10</v>
      </c>
      <c r="L22" s="8">
        <v>2</v>
      </c>
      <c r="M22" s="90">
        <v>3</v>
      </c>
      <c r="N22" s="8">
        <v>4</v>
      </c>
      <c r="O22" s="90">
        <v>5</v>
      </c>
      <c r="P22" s="8">
        <v>6</v>
      </c>
      <c r="Q22" s="143">
        <v>7</v>
      </c>
    </row>
    <row r="23" spans="1:17" ht="27.75" customHeight="1">
      <c r="B23" s="10" t="s">
        <v>6</v>
      </c>
      <c r="C23" s="29">
        <f t="shared" ref="C23:N23" si="0">C28+C31</f>
        <v>13607631338.599998</v>
      </c>
      <c r="D23" s="62"/>
      <c r="E23" s="29">
        <v>2615963315.1699982</v>
      </c>
      <c r="F23" s="48"/>
      <c r="G23" s="62">
        <v>4959170049.25</v>
      </c>
      <c r="H23" s="48"/>
      <c r="I23" s="62">
        <f t="shared" si="0"/>
        <v>3761123199</v>
      </c>
      <c r="J23" s="47">
        <f t="shared" ref="J23" si="1">J28+J31</f>
        <v>-2761123199</v>
      </c>
      <c r="K23" s="48"/>
      <c r="L23" s="29">
        <f t="shared" si="0"/>
        <v>17368754537.599998</v>
      </c>
      <c r="M23" s="100"/>
      <c r="N23" s="29">
        <f t="shared" si="0"/>
        <v>-145159883.83000183</v>
      </c>
      <c r="O23" s="100"/>
      <c r="P23" s="29">
        <f>P28+P31</f>
        <v>4959170049.25</v>
      </c>
      <c r="Q23" s="100"/>
    </row>
    <row r="24" spans="1:17" ht="17.25" customHeight="1">
      <c r="B24" s="11" t="s">
        <v>3</v>
      </c>
      <c r="C24" s="12"/>
      <c r="D24" s="63"/>
      <c r="E24" s="12"/>
      <c r="F24" s="93"/>
      <c r="G24" s="63"/>
      <c r="H24" s="93"/>
      <c r="I24" s="63"/>
      <c r="J24" s="49"/>
      <c r="K24" s="93"/>
      <c r="L24" s="119"/>
      <c r="M24" s="122"/>
      <c r="N24" s="119"/>
      <c r="O24" s="101"/>
      <c r="P24" s="119"/>
      <c r="Q24" s="122"/>
    </row>
    <row r="25" spans="1:17" ht="23.25" customHeight="1">
      <c r="B25" s="21" t="s">
        <v>10</v>
      </c>
      <c r="C25" s="23"/>
      <c r="D25" s="64"/>
      <c r="E25" s="23"/>
      <c r="F25" s="94"/>
      <c r="G25" s="64"/>
      <c r="H25" s="94"/>
      <c r="I25" s="64"/>
      <c r="J25" s="50"/>
      <c r="K25" s="94"/>
      <c r="L25" s="120"/>
      <c r="M25" s="113"/>
      <c r="N25" s="120"/>
      <c r="O25" s="102"/>
      <c r="P25" s="120"/>
      <c r="Q25" s="113"/>
    </row>
    <row r="26" spans="1:17" ht="20.25" customHeight="1">
      <c r="B26" s="13" t="s">
        <v>0</v>
      </c>
      <c r="C26" s="14"/>
      <c r="D26" s="65"/>
      <c r="E26" s="14"/>
      <c r="F26" s="95"/>
      <c r="G26" s="65"/>
      <c r="H26" s="95"/>
      <c r="I26" s="65"/>
      <c r="J26" s="51"/>
      <c r="K26" s="95"/>
      <c r="L26" s="119"/>
      <c r="M26" s="124"/>
      <c r="N26" s="119"/>
      <c r="O26" s="101"/>
      <c r="P26" s="119"/>
      <c r="Q26" s="124"/>
    </row>
    <row r="27" spans="1:17" ht="23.25" customHeight="1">
      <c r="B27" s="13" t="s">
        <v>1</v>
      </c>
      <c r="C27" s="14"/>
      <c r="D27" s="65"/>
      <c r="E27" s="14"/>
      <c r="F27" s="95"/>
      <c r="G27" s="65"/>
      <c r="H27" s="95"/>
      <c r="I27" s="65"/>
      <c r="J27" s="51"/>
      <c r="K27" s="95"/>
      <c r="L27" s="119"/>
      <c r="M27" s="124"/>
      <c r="N27" s="119"/>
      <c r="O27" s="101"/>
      <c r="P27" s="119"/>
      <c r="Q27" s="124"/>
    </row>
    <row r="28" spans="1:17" ht="23.25" customHeight="1">
      <c r="B28" s="21" t="s">
        <v>5</v>
      </c>
      <c r="C28" s="22">
        <f t="shared" ref="C28:P28" si="2">C29+C30</f>
        <v>12699864513.209999</v>
      </c>
      <c r="D28" s="66"/>
      <c r="E28" s="22">
        <v>2456574061.2099991</v>
      </c>
      <c r="F28" s="53"/>
      <c r="G28" s="66">
        <v>11882983327.889999</v>
      </c>
      <c r="H28" s="53"/>
      <c r="I28" s="66">
        <f t="shared" si="2"/>
        <v>1000000000</v>
      </c>
      <c r="J28" s="52">
        <f t="shared" ref="J28" si="3">J29+J30</f>
        <v>0</v>
      </c>
      <c r="K28" s="53"/>
      <c r="L28" s="22">
        <f t="shared" si="2"/>
        <v>13699864513.209999</v>
      </c>
      <c r="M28" s="103"/>
      <c r="N28" s="22">
        <f t="shared" si="2"/>
        <v>2456574061.2099991</v>
      </c>
      <c r="O28" s="103"/>
      <c r="P28" s="22">
        <f t="shared" si="2"/>
        <v>11882983327.889999</v>
      </c>
      <c r="Q28" s="103"/>
    </row>
    <row r="29" spans="1:17" ht="23.25" customHeight="1">
      <c r="B29" s="13" t="s">
        <v>0</v>
      </c>
      <c r="C29" s="28">
        <v>45254613513.209999</v>
      </c>
      <c r="D29" s="78" t="s">
        <v>32</v>
      </c>
      <c r="E29" s="28">
        <v>36379582061.209999</v>
      </c>
      <c r="F29" s="27" t="s">
        <v>34</v>
      </c>
      <c r="G29" s="84">
        <v>42668667327.889999</v>
      </c>
      <c r="H29" s="27" t="s">
        <v>36</v>
      </c>
      <c r="I29" s="67">
        <f>22000000000+1000000000</f>
        <v>23000000000</v>
      </c>
      <c r="J29" s="67"/>
      <c r="K29" s="106"/>
      <c r="L29" s="116">
        <f>C29+I29</f>
        <v>68254613513.209999</v>
      </c>
      <c r="M29" s="104" t="s">
        <v>32</v>
      </c>
      <c r="N29" s="116">
        <f>E29+J29</f>
        <v>36379582061.209999</v>
      </c>
      <c r="O29" s="104" t="s">
        <v>34</v>
      </c>
      <c r="P29" s="117">
        <f>G29+K29</f>
        <v>42668667327.889999</v>
      </c>
      <c r="Q29" s="104" t="s">
        <v>36</v>
      </c>
    </row>
    <row r="30" spans="1:17" ht="23.25" customHeight="1">
      <c r="B30" s="13" t="s">
        <v>1</v>
      </c>
      <c r="C30" s="28">
        <v>-32554749000</v>
      </c>
      <c r="D30" s="79"/>
      <c r="E30" s="28">
        <v>-33923008000</v>
      </c>
      <c r="F30" s="74"/>
      <c r="G30" s="85">
        <v>-30785684000</v>
      </c>
      <c r="H30" s="74"/>
      <c r="I30" s="67">
        <v>-22000000000</v>
      </c>
      <c r="J30" s="67"/>
      <c r="K30" s="106"/>
      <c r="L30" s="116">
        <f>C30+I30</f>
        <v>-54554749000</v>
      </c>
      <c r="M30" s="125"/>
      <c r="N30" s="116">
        <f>E30+J30</f>
        <v>-33923008000</v>
      </c>
      <c r="O30" s="125"/>
      <c r="P30" s="117">
        <f>G30+K30</f>
        <v>-30785684000</v>
      </c>
      <c r="Q30" s="125"/>
    </row>
    <row r="31" spans="1:17" ht="34.5" customHeight="1">
      <c r="B31" s="21" t="s">
        <v>12</v>
      </c>
      <c r="C31" s="31">
        <f>C32+C36</f>
        <v>907766825.38999939</v>
      </c>
      <c r="D31" s="80"/>
      <c r="E31" s="32">
        <v>159389253.95999908</v>
      </c>
      <c r="F31" s="75"/>
      <c r="G31" s="135">
        <v>-6923813278.6399994</v>
      </c>
      <c r="H31" s="75"/>
      <c r="I31" s="68">
        <f t="shared" ref="I31:L31" si="4">I32+I36</f>
        <v>2761123199</v>
      </c>
      <c r="J31" s="68">
        <f t="shared" si="4"/>
        <v>-2761123199</v>
      </c>
      <c r="K31" s="105"/>
      <c r="L31" s="31">
        <f t="shared" si="4"/>
        <v>3668890024.3899994</v>
      </c>
      <c r="M31" s="126"/>
      <c r="N31" s="31">
        <f t="shared" ref="N31" si="5">N32+N36</f>
        <v>-2601733945.0400009</v>
      </c>
      <c r="O31" s="126"/>
      <c r="P31" s="131">
        <f t="shared" ref="P31" si="6">P32+P36</f>
        <v>-6923813278.6399994</v>
      </c>
      <c r="Q31" s="126"/>
    </row>
    <row r="32" spans="1:17" ht="23.25" customHeight="1">
      <c r="B32" s="13" t="s">
        <v>0</v>
      </c>
      <c r="C32" s="28">
        <f t="shared" ref="C32:P32" si="7">C33+C34+C35</f>
        <v>19361096000</v>
      </c>
      <c r="D32" s="81"/>
      <c r="E32" s="28">
        <v>18995406000</v>
      </c>
      <c r="F32" s="76"/>
      <c r="G32" s="136">
        <v>18886318000</v>
      </c>
      <c r="H32" s="76"/>
      <c r="I32" s="67">
        <f t="shared" si="7"/>
        <v>2761123199</v>
      </c>
      <c r="J32" s="67">
        <f t="shared" ref="J32" si="8">J33+J34+J35</f>
        <v>0</v>
      </c>
      <c r="K32" s="106"/>
      <c r="L32" s="28">
        <f t="shared" si="7"/>
        <v>22122219199</v>
      </c>
      <c r="M32" s="127"/>
      <c r="N32" s="28">
        <f t="shared" si="7"/>
        <v>18995406000</v>
      </c>
      <c r="O32" s="127"/>
      <c r="P32" s="16">
        <f t="shared" si="7"/>
        <v>18886318000</v>
      </c>
      <c r="Q32" s="127"/>
    </row>
    <row r="33" spans="2:17" ht="30.75" customHeight="1">
      <c r="B33" s="34" t="s">
        <v>14</v>
      </c>
      <c r="C33" s="28">
        <v>17554749000</v>
      </c>
      <c r="D33" s="78" t="s">
        <v>7</v>
      </c>
      <c r="E33" s="28">
        <v>17923008000</v>
      </c>
      <c r="F33" s="27" t="s">
        <v>8</v>
      </c>
      <c r="G33" s="84">
        <v>18285684000</v>
      </c>
      <c r="H33" s="27" t="s">
        <v>9</v>
      </c>
      <c r="I33" s="67"/>
      <c r="J33" s="67"/>
      <c r="K33" s="106"/>
      <c r="L33" s="116">
        <f>C33+I33</f>
        <v>17554749000</v>
      </c>
      <c r="M33" s="104" t="s">
        <v>7</v>
      </c>
      <c r="N33" s="116">
        <f>E33+J33</f>
        <v>17923008000</v>
      </c>
      <c r="O33" s="104" t="s">
        <v>8</v>
      </c>
      <c r="P33" s="117">
        <f>G33+K33</f>
        <v>18285684000</v>
      </c>
      <c r="Q33" s="104" t="s">
        <v>9</v>
      </c>
    </row>
    <row r="34" spans="2:17" ht="37.5" customHeight="1">
      <c r="B34" s="34" t="s">
        <v>18</v>
      </c>
      <c r="C34" s="16">
        <v>1806347000</v>
      </c>
      <c r="D34" s="82" t="s">
        <v>33</v>
      </c>
      <c r="E34" s="16">
        <v>1072398000</v>
      </c>
      <c r="F34" s="77" t="s">
        <v>35</v>
      </c>
      <c r="G34" s="86">
        <v>600634000</v>
      </c>
      <c r="H34" s="77" t="s">
        <v>37</v>
      </c>
      <c r="I34" s="69"/>
      <c r="J34" s="69"/>
      <c r="K34" s="108"/>
      <c r="L34" s="116">
        <f>C34+I34</f>
        <v>1806347000</v>
      </c>
      <c r="M34" s="118" t="s">
        <v>33</v>
      </c>
      <c r="N34" s="116">
        <f>E34+J34</f>
        <v>1072398000</v>
      </c>
      <c r="O34" s="123" t="s">
        <v>35</v>
      </c>
      <c r="P34" s="117">
        <f>G34+K34</f>
        <v>600634000</v>
      </c>
      <c r="Q34" s="123" t="s">
        <v>37</v>
      </c>
    </row>
    <row r="35" spans="2:17" ht="123.6" customHeight="1">
      <c r="B35" s="34" t="s">
        <v>30</v>
      </c>
      <c r="C35" s="16"/>
      <c r="D35" s="69"/>
      <c r="E35" s="16"/>
      <c r="F35" s="57"/>
      <c r="G35" s="69"/>
      <c r="H35" s="57"/>
      <c r="I35" s="69">
        <v>2761123199</v>
      </c>
      <c r="J35" s="54"/>
      <c r="K35" s="57"/>
      <c r="L35" s="116">
        <f>C35+I35</f>
        <v>2761123199</v>
      </c>
      <c r="M35" s="140" t="s">
        <v>8</v>
      </c>
      <c r="N35" s="116"/>
      <c r="O35" s="118"/>
      <c r="P35" s="117"/>
      <c r="Q35" s="108"/>
    </row>
    <row r="36" spans="2:17" ht="22.5" customHeight="1">
      <c r="B36" s="13" t="s">
        <v>1</v>
      </c>
      <c r="C36" s="15">
        <f t="shared" ref="C36:N36" si="9">C37+C38+C49+C50+C51+C52</f>
        <v>-18453329174.610001</v>
      </c>
      <c r="D36" s="70"/>
      <c r="E36" s="15">
        <v>-18836016746.040001</v>
      </c>
      <c r="F36" s="56"/>
      <c r="G36" s="70">
        <v>-25810131278.639999</v>
      </c>
      <c r="H36" s="56"/>
      <c r="I36" s="70">
        <f t="shared" si="9"/>
        <v>0</v>
      </c>
      <c r="J36" s="55">
        <f t="shared" ref="J36" si="10">J37+J38+J49+J50+J51+J52</f>
        <v>-2761123199</v>
      </c>
      <c r="K36" s="56"/>
      <c r="L36" s="15">
        <f t="shared" si="9"/>
        <v>-18453329174.610001</v>
      </c>
      <c r="M36" s="107"/>
      <c r="N36" s="15">
        <f t="shared" si="9"/>
        <v>-21597139945.040001</v>
      </c>
      <c r="O36" s="107"/>
      <c r="P36" s="15">
        <f>P37+P38+P49+P50+P51+P52</f>
        <v>-25810131278.639999</v>
      </c>
      <c r="Q36" s="107"/>
    </row>
    <row r="37" spans="2:17" ht="30.75" customHeight="1">
      <c r="B37" s="34" t="s">
        <v>15</v>
      </c>
      <c r="C37" s="16">
        <f>-C33</f>
        <v>-17554749000</v>
      </c>
      <c r="D37" s="69"/>
      <c r="E37" s="16">
        <v>-17923008000</v>
      </c>
      <c r="F37" s="57"/>
      <c r="G37" s="69">
        <v>-18285684000</v>
      </c>
      <c r="H37" s="57"/>
      <c r="I37" s="69">
        <f t="shared" ref="I37:L37" si="11">-I33</f>
        <v>0</v>
      </c>
      <c r="J37" s="54">
        <f t="shared" si="11"/>
        <v>0</v>
      </c>
      <c r="K37" s="57"/>
      <c r="L37" s="16">
        <f t="shared" si="11"/>
        <v>-17554749000</v>
      </c>
      <c r="M37" s="108"/>
      <c r="N37" s="16">
        <f t="shared" ref="N37" si="12">-N33</f>
        <v>-17923008000</v>
      </c>
      <c r="O37" s="108"/>
      <c r="P37" s="16">
        <f t="shared" ref="P37" si="13">-P33</f>
        <v>-18285684000</v>
      </c>
      <c r="Q37" s="108"/>
    </row>
    <row r="38" spans="2:17" ht="33.75" customHeight="1">
      <c r="B38" s="34" t="s">
        <v>16</v>
      </c>
      <c r="C38" s="16">
        <f>SUM(C40:C48)</f>
        <v>-898580174.61000001</v>
      </c>
      <c r="D38" s="69"/>
      <c r="E38" s="16">
        <v>-898580174.61000001</v>
      </c>
      <c r="F38" s="57"/>
      <c r="G38" s="69">
        <v>-2744640421.5000005</v>
      </c>
      <c r="H38" s="57"/>
      <c r="I38" s="69">
        <f t="shared" ref="I38:L38" si="14">SUM(I40:I48)</f>
        <v>0</v>
      </c>
      <c r="J38" s="54">
        <f t="shared" si="14"/>
        <v>0</v>
      </c>
      <c r="K38" s="57"/>
      <c r="L38" s="16">
        <f t="shared" si="14"/>
        <v>-898580174.61000001</v>
      </c>
      <c r="M38" s="108"/>
      <c r="N38" s="16">
        <f t="shared" ref="N38" si="15">SUM(N40:N48)</f>
        <v>-898580174.61000001</v>
      </c>
      <c r="O38" s="108"/>
      <c r="P38" s="16">
        <f t="shared" ref="P38" si="16">SUM(P40:P48)</f>
        <v>-2744640421.5000005</v>
      </c>
      <c r="Q38" s="108"/>
    </row>
    <row r="39" spans="2:17" ht="15" customHeight="1">
      <c r="B39" s="35" t="s">
        <v>17</v>
      </c>
      <c r="C39" s="16"/>
      <c r="D39" s="69"/>
      <c r="E39" s="16"/>
      <c r="F39" s="57"/>
      <c r="G39" s="69"/>
      <c r="H39" s="57"/>
      <c r="I39" s="69"/>
      <c r="J39" s="54"/>
      <c r="K39" s="57"/>
      <c r="L39" s="18"/>
      <c r="M39" s="108"/>
      <c r="N39" s="18"/>
      <c r="O39" s="109"/>
      <c r="P39" s="18"/>
      <c r="Q39" s="108"/>
    </row>
    <row r="40" spans="2:17" ht="79.5" customHeight="1">
      <c r="B40" s="36" t="s">
        <v>20</v>
      </c>
      <c r="C40" s="17">
        <v>-15000000</v>
      </c>
      <c r="D40" s="71"/>
      <c r="E40" s="17">
        <v>-15000000</v>
      </c>
      <c r="F40" s="96"/>
      <c r="G40" s="71">
        <v>-42000000</v>
      </c>
      <c r="H40" s="96"/>
      <c r="I40" s="71"/>
      <c r="J40" s="58"/>
      <c r="K40" s="96"/>
      <c r="L40" s="18">
        <f t="shared" ref="L40:L45" si="17">C40+I40</f>
        <v>-15000000</v>
      </c>
      <c r="M40" s="128"/>
      <c r="N40" s="116">
        <f t="shared" ref="N40:N45" si="18">E40+J40</f>
        <v>-15000000</v>
      </c>
      <c r="O40" s="104"/>
      <c r="P40" s="117">
        <f t="shared" ref="P40:P45" si="19">G40+K40</f>
        <v>-42000000</v>
      </c>
      <c r="Q40" s="128"/>
    </row>
    <row r="41" spans="2:17" ht="78.75" customHeight="1">
      <c r="B41" s="36" t="s">
        <v>21</v>
      </c>
      <c r="C41" s="17">
        <v>-253824200</v>
      </c>
      <c r="D41" s="71"/>
      <c r="E41" s="17">
        <v>-253824200</v>
      </c>
      <c r="F41" s="96"/>
      <c r="G41" s="71">
        <v>-710707760</v>
      </c>
      <c r="H41" s="96"/>
      <c r="I41" s="71"/>
      <c r="J41" s="58"/>
      <c r="K41" s="96"/>
      <c r="L41" s="18">
        <f t="shared" si="17"/>
        <v>-253824200</v>
      </c>
      <c r="M41" s="128"/>
      <c r="N41" s="116">
        <f t="shared" si="18"/>
        <v>-253824200</v>
      </c>
      <c r="O41" s="104"/>
      <c r="P41" s="117">
        <f t="shared" si="19"/>
        <v>-710707760</v>
      </c>
      <c r="Q41" s="128"/>
    </row>
    <row r="42" spans="2:17" ht="82.5" customHeight="1">
      <c r="B42" s="36" t="s">
        <v>22</v>
      </c>
      <c r="C42" s="17">
        <v>-289969600</v>
      </c>
      <c r="D42" s="71"/>
      <c r="E42" s="17">
        <v>-289969600</v>
      </c>
      <c r="F42" s="96"/>
      <c r="G42" s="71">
        <v>-811914880</v>
      </c>
      <c r="H42" s="96"/>
      <c r="I42" s="71"/>
      <c r="J42" s="58"/>
      <c r="K42" s="96"/>
      <c r="L42" s="18">
        <f t="shared" si="17"/>
        <v>-289969600</v>
      </c>
      <c r="M42" s="128"/>
      <c r="N42" s="116">
        <f t="shared" si="18"/>
        <v>-289969600</v>
      </c>
      <c r="O42" s="104"/>
      <c r="P42" s="117">
        <f t="shared" si="19"/>
        <v>-811914880</v>
      </c>
      <c r="Q42" s="128"/>
    </row>
    <row r="43" spans="2:17" ht="83.25" customHeight="1">
      <c r="B43" s="36" t="s">
        <v>23</v>
      </c>
      <c r="C43" s="17">
        <v>-18680350</v>
      </c>
      <c r="D43" s="71"/>
      <c r="E43" s="17">
        <v>-18680350</v>
      </c>
      <c r="F43" s="96"/>
      <c r="G43" s="71">
        <v>-52304980</v>
      </c>
      <c r="H43" s="96"/>
      <c r="I43" s="71"/>
      <c r="J43" s="58"/>
      <c r="K43" s="96"/>
      <c r="L43" s="18">
        <f t="shared" si="17"/>
        <v>-18680350</v>
      </c>
      <c r="M43" s="128"/>
      <c r="N43" s="116">
        <f t="shared" si="18"/>
        <v>-18680350</v>
      </c>
      <c r="O43" s="104"/>
      <c r="P43" s="117">
        <f t="shared" si="19"/>
        <v>-52304980</v>
      </c>
      <c r="Q43" s="128"/>
    </row>
    <row r="44" spans="2:17" ht="94.5" customHeight="1">
      <c r="B44" s="37" t="s">
        <v>24</v>
      </c>
      <c r="C44" s="16">
        <v>-250000000</v>
      </c>
      <c r="D44" s="69"/>
      <c r="E44" s="17">
        <v>-250000000</v>
      </c>
      <c r="F44" s="96"/>
      <c r="G44" s="71">
        <v>-800000000</v>
      </c>
      <c r="H44" s="96"/>
      <c r="I44" s="69"/>
      <c r="J44" s="54"/>
      <c r="K44" s="57"/>
      <c r="L44" s="18">
        <f t="shared" si="17"/>
        <v>-250000000</v>
      </c>
      <c r="M44" s="128"/>
      <c r="N44" s="116">
        <f t="shared" si="18"/>
        <v>-250000000</v>
      </c>
      <c r="O44" s="104"/>
      <c r="P44" s="117">
        <f t="shared" si="19"/>
        <v>-800000000</v>
      </c>
      <c r="Q44" s="128"/>
    </row>
    <row r="45" spans="2:17" ht="82.5" customHeight="1">
      <c r="B45" s="36" t="s">
        <v>13</v>
      </c>
      <c r="C45" s="16">
        <v>-71106024.609999999</v>
      </c>
      <c r="D45" s="69"/>
      <c r="E45" s="16">
        <v>-71106024.609999999</v>
      </c>
      <c r="F45" s="57"/>
      <c r="G45" s="69">
        <v>-71106024.609999999</v>
      </c>
      <c r="H45" s="57"/>
      <c r="I45" s="69"/>
      <c r="J45" s="54"/>
      <c r="K45" s="57"/>
      <c r="L45" s="18">
        <f t="shared" si="17"/>
        <v>-71106024.609999999</v>
      </c>
      <c r="M45" s="108"/>
      <c r="N45" s="116">
        <f t="shared" si="18"/>
        <v>-71106024.609999999</v>
      </c>
      <c r="O45" s="104"/>
      <c r="P45" s="117">
        <f t="shared" si="19"/>
        <v>-71106024.609999999</v>
      </c>
      <c r="Q45" s="108"/>
    </row>
    <row r="46" spans="2:17" ht="96.75" customHeight="1">
      <c r="B46" s="36" t="s">
        <v>25</v>
      </c>
      <c r="C46" s="18"/>
      <c r="D46" s="72"/>
      <c r="E46" s="18"/>
      <c r="F46" s="25"/>
      <c r="G46" s="72">
        <v>-201204824.84</v>
      </c>
      <c r="H46" s="25"/>
      <c r="I46" s="72"/>
      <c r="J46" s="59"/>
      <c r="K46" s="25"/>
      <c r="L46" s="18"/>
      <c r="M46" s="109"/>
      <c r="N46" s="18"/>
      <c r="O46" s="109"/>
      <c r="P46" s="117">
        <f t="shared" ref="P46:P51" si="20">G46+K46</f>
        <v>-201204824.84</v>
      </c>
      <c r="Q46" s="109"/>
    </row>
    <row r="47" spans="2:17" ht="94.5" customHeight="1">
      <c r="B47" s="36" t="s">
        <v>26</v>
      </c>
      <c r="C47" s="18"/>
      <c r="D47" s="72"/>
      <c r="E47" s="18"/>
      <c r="F47" s="25"/>
      <c r="G47" s="72">
        <v>-45328869.859999999</v>
      </c>
      <c r="H47" s="25"/>
      <c r="I47" s="72"/>
      <c r="J47" s="59"/>
      <c r="K47" s="25"/>
      <c r="L47" s="18"/>
      <c r="M47" s="109"/>
      <c r="N47" s="18"/>
      <c r="O47" s="109"/>
      <c r="P47" s="117">
        <f t="shared" si="20"/>
        <v>-45328869.859999999</v>
      </c>
      <c r="Q47" s="109"/>
    </row>
    <row r="48" spans="2:17" ht="94.5" customHeight="1">
      <c r="B48" s="36" t="s">
        <v>27</v>
      </c>
      <c r="C48" s="18"/>
      <c r="D48" s="72"/>
      <c r="E48" s="18"/>
      <c r="F48" s="25"/>
      <c r="G48" s="72">
        <v>-10073082.189999999</v>
      </c>
      <c r="H48" s="25"/>
      <c r="I48" s="72"/>
      <c r="J48" s="59"/>
      <c r="K48" s="25"/>
      <c r="L48" s="18"/>
      <c r="M48" s="109"/>
      <c r="N48" s="18"/>
      <c r="O48" s="109"/>
      <c r="P48" s="117">
        <f t="shared" si="20"/>
        <v>-10073082.189999999</v>
      </c>
      <c r="Q48" s="109"/>
    </row>
    <row r="49" spans="2:18" ht="42.75" customHeight="1">
      <c r="B49" s="34" t="s">
        <v>19</v>
      </c>
      <c r="C49" s="18"/>
      <c r="D49" s="72"/>
      <c r="E49" s="18">
        <v>-14428571.43</v>
      </c>
      <c r="F49" s="25"/>
      <c r="G49" s="72">
        <v>-143453357.13999999</v>
      </c>
      <c r="H49" s="25"/>
      <c r="I49" s="72"/>
      <c r="J49" s="59"/>
      <c r="K49" s="25"/>
      <c r="L49" s="18"/>
      <c r="M49" s="109"/>
      <c r="N49" s="116">
        <f>E49+J49</f>
        <v>-14428571.43</v>
      </c>
      <c r="O49" s="104"/>
      <c r="P49" s="117">
        <f t="shared" si="20"/>
        <v>-143453357.13999999</v>
      </c>
      <c r="Q49" s="109"/>
    </row>
    <row r="50" spans="2:18" ht="79.5" customHeight="1">
      <c r="B50" s="34" t="s">
        <v>29</v>
      </c>
      <c r="C50" s="38"/>
      <c r="D50" s="73"/>
      <c r="E50" s="38"/>
      <c r="F50" s="39"/>
      <c r="G50" s="73">
        <v>-1986512000</v>
      </c>
      <c r="H50" s="39"/>
      <c r="I50" s="73"/>
      <c r="J50" s="60"/>
      <c r="K50" s="39"/>
      <c r="L50" s="38"/>
      <c r="M50" s="110"/>
      <c r="N50" s="38"/>
      <c r="O50" s="110"/>
      <c r="P50" s="117">
        <f t="shared" si="20"/>
        <v>-1986512000</v>
      </c>
      <c r="Q50" s="110"/>
    </row>
    <row r="51" spans="2:18" ht="108" customHeight="1">
      <c r="B51" s="34" t="s">
        <v>28</v>
      </c>
      <c r="C51" s="18"/>
      <c r="D51" s="72"/>
      <c r="E51" s="18"/>
      <c r="F51" s="25"/>
      <c r="G51" s="72">
        <v>-2649841500</v>
      </c>
      <c r="H51" s="25"/>
      <c r="I51" s="72"/>
      <c r="J51" s="59"/>
      <c r="K51" s="25"/>
      <c r="L51" s="18"/>
      <c r="M51" s="109"/>
      <c r="N51" s="18"/>
      <c r="O51" s="109"/>
      <c r="P51" s="117">
        <f t="shared" si="20"/>
        <v>-2649841500</v>
      </c>
      <c r="Q51" s="109"/>
    </row>
    <row r="52" spans="2:18" ht="127.5" customHeight="1">
      <c r="B52" s="40" t="s">
        <v>31</v>
      </c>
      <c r="C52" s="30"/>
      <c r="D52" s="61"/>
      <c r="E52" s="30"/>
      <c r="F52" s="26"/>
      <c r="G52" s="61"/>
      <c r="H52" s="26"/>
      <c r="I52" s="99"/>
      <c r="J52" s="83">
        <v>-2761123199</v>
      </c>
      <c r="K52" s="26"/>
      <c r="L52" s="30"/>
      <c r="M52" s="111"/>
      <c r="N52" s="132">
        <f>E52+J52</f>
        <v>-2761123199</v>
      </c>
      <c r="O52" s="133"/>
      <c r="P52" s="30"/>
      <c r="Q52" s="111"/>
    </row>
    <row r="53" spans="2:18" ht="27" customHeight="1">
      <c r="B53" s="33" t="s">
        <v>11</v>
      </c>
      <c r="C53" s="23"/>
      <c r="D53" s="42"/>
      <c r="E53" s="23"/>
      <c r="F53" s="94"/>
      <c r="G53" s="64"/>
      <c r="H53" s="94"/>
      <c r="I53" s="64"/>
      <c r="J53" s="42"/>
      <c r="K53" s="94"/>
      <c r="L53" s="129"/>
      <c r="M53" s="94"/>
      <c r="N53" s="121"/>
      <c r="O53" s="112"/>
      <c r="P53" s="121"/>
      <c r="Q53" s="113"/>
    </row>
    <row r="54" spans="2:18" ht="15" customHeight="1">
      <c r="B54" s="13" t="s">
        <v>0</v>
      </c>
      <c r="C54" s="14"/>
      <c r="D54" s="43"/>
      <c r="E54" s="14"/>
      <c r="F54" s="97"/>
      <c r="G54" s="91"/>
      <c r="H54" s="97"/>
      <c r="I54" s="91"/>
      <c r="J54" s="43"/>
      <c r="K54" s="97"/>
      <c r="L54" s="130"/>
      <c r="M54" s="97"/>
      <c r="N54" s="18"/>
      <c r="O54" s="109"/>
      <c r="P54" s="18"/>
      <c r="Q54" s="114"/>
    </row>
    <row r="55" spans="2:18" ht="19.5" customHeight="1">
      <c r="B55" s="19" t="s">
        <v>1</v>
      </c>
      <c r="C55" s="20"/>
      <c r="D55" s="44"/>
      <c r="E55" s="20"/>
      <c r="F55" s="98"/>
      <c r="G55" s="92"/>
      <c r="H55" s="98"/>
      <c r="I55" s="92"/>
      <c r="J55" s="44"/>
      <c r="K55" s="98"/>
      <c r="L55" s="61"/>
      <c r="M55" s="98"/>
      <c r="N55" s="30"/>
      <c r="O55" s="111"/>
      <c r="P55" s="30"/>
      <c r="Q55" s="115"/>
      <c r="R55" s="1" t="s">
        <v>47</v>
      </c>
    </row>
  </sheetData>
  <mergeCells count="18">
    <mergeCell ref="P19:Q19"/>
    <mergeCell ref="B19:B21"/>
    <mergeCell ref="C21:L21"/>
    <mergeCell ref="M21:N21"/>
    <mergeCell ref="B16:Q16"/>
    <mergeCell ref="C19:D19"/>
    <mergeCell ref="E19:F19"/>
    <mergeCell ref="G19:H19"/>
    <mergeCell ref="L19:M19"/>
    <mergeCell ref="N19:O19"/>
    <mergeCell ref="B17:Q17"/>
    <mergeCell ref="P10:Q10"/>
    <mergeCell ref="P12:Q12"/>
    <mergeCell ref="P1:Q1"/>
    <mergeCell ref="P2:Q2"/>
    <mergeCell ref="P7:Q7"/>
    <mergeCell ref="P8:Q8"/>
    <mergeCell ref="P9:Q9"/>
  </mergeCells>
  <phoneticPr fontId="3" type="noConversion"/>
  <pageMargins left="0.78740157480314965" right="0.59055118110236227" top="0.78740157480314965" bottom="0.59055118110236227" header="0.51181102362204722" footer="0.39370078740157483"/>
  <pageSetup paperSize="9" scale="79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2023-05-16T09:01:03Z</cp:lastPrinted>
  <dcterms:created xsi:type="dcterms:W3CDTF">2000-09-19T07:45:36Z</dcterms:created>
  <dcterms:modified xsi:type="dcterms:W3CDTF">2023-06-07T12:20:57Z</dcterms:modified>
</cp:coreProperties>
</file>